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3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GitHub\BG3-Mod-Info\"/>
    </mc:Choice>
  </mc:AlternateContent>
  <xr:revisionPtr revIDLastSave="0" documentId="13_ncr:1_{27058BFE-0E22-4487-AEA8-8C616D6E5AD5}" xr6:coauthVersionLast="47" xr6:coauthVersionMax="47" xr10:uidLastSave="{00000000-0000-0000-0000-000000000000}"/>
  <bookViews>
    <workbookView xWindow="38290" yWindow="-110" windowWidth="38620" windowHeight="21100" activeTab="14" xr2:uid="{D63CE0A0-8F49-4753-A3EA-24B966584613}"/>
  </bookViews>
  <sheets>
    <sheet name="AutoBags" sheetId="17" r:id="rId1"/>
    <sheet name="BASE" sheetId="2" r:id="rId2"/>
    <sheet name="Armor" sheetId="7" r:id="rId3"/>
    <sheet name="Weapons" sheetId="11" r:id="rId4"/>
    <sheet name="Grenades" sheetId="12" r:id="rId5"/>
    <sheet name="Coatings" sheetId="13" r:id="rId6"/>
    <sheet name="Dyes" sheetId="14" r:id="rId7"/>
    <sheet name="Elixirs" sheetId="15" r:id="rId8"/>
    <sheet name="Potions" sheetId="16" r:id="rId9"/>
    <sheet name="Amulets" sheetId="3" r:id="rId10"/>
    <sheet name="Rings" sheetId="4" r:id="rId11"/>
    <sheet name="Instruments" sheetId="6" r:id="rId12"/>
    <sheet name="Add Back to Game" sheetId="8" r:id="rId13"/>
    <sheet name="Tags" sheetId="5" r:id="rId14"/>
    <sheet name="Item Overrides" sheetId="9" r:id="rId15"/>
    <sheet name="Sheet10" sheetId="10" r:id="rId16"/>
  </sheets>
  <definedNames>
    <definedName name="AB_TAGS">AB_TAGS_TABLE[AB_TAGS]</definedName>
    <definedName name="AMU_GUID_LOOK">Amulets!$M$2:$N$68</definedName>
    <definedName name="ARM_GUID_LOOK">Armor!$M$2:$N$430</definedName>
    <definedName name="AUTO_GUID_LOOK">AutoBags!$Q$2:$R$24</definedName>
    <definedName name="BASE_GUID_LOOK">BASE!$K$2:$L$200</definedName>
    <definedName name="COAT_GUID_LOOK">'Coatings'!$M$2:$N$22</definedName>
    <definedName name="DYE_GUID_LOOK">Dyes!$M$2:$N$43</definedName>
    <definedName name="ELX_GUID_LOOK">Elixirs!$M$2:$N$46</definedName>
    <definedName name="GRN_GUID_LOOK">Grenades!$M$2:$N$35</definedName>
    <definedName name="INST_GUID_LOOK">Instruments!$N$2:$O$18</definedName>
    <definedName name="LAR_TAGS">LAR_TAGS_TABLE[LAR_TAGS]</definedName>
    <definedName name="OVR_GUID_LOOK">'Item Overrides'!$W$2:$X$188</definedName>
    <definedName name="POT_GUID_LOOK">Potions!$M$2:$N$51</definedName>
    <definedName name="RING_GUID_LOOK">'Rings'!$M$2:$N$81</definedName>
    <definedName name="WPN_GUID_LOOK">Weapons!$AC$2:$AD$899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9" l="1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W39" i="9" a="1"/>
  <c r="W39" i="9" s="1"/>
  <c r="W40" i="9" a="1"/>
  <c r="W40" i="9" s="1"/>
  <c r="W41" i="9" a="1"/>
  <c r="W41" i="9" s="1"/>
  <c r="W42" i="9" a="1"/>
  <c r="W42" i="9" s="1"/>
  <c r="W43" i="9" a="1"/>
  <c r="W43" i="9" s="1"/>
  <c r="W44" i="9" a="1"/>
  <c r="W44" i="9" s="1"/>
  <c r="W45" i="9" a="1"/>
  <c r="W45" i="9" s="1"/>
  <c r="W46" i="9" a="1"/>
  <c r="W46" i="9" s="1"/>
  <c r="W47" i="9" a="1"/>
  <c r="W47" i="9" s="1"/>
  <c r="W48" i="9" a="1"/>
  <c r="W48" i="9" s="1"/>
  <c r="W49" i="9" a="1"/>
  <c r="W49" i="9" s="1"/>
  <c r="W50" i="9" a="1"/>
  <c r="W50" i="9" s="1"/>
  <c r="W51" i="9" a="1"/>
  <c r="W51" i="9" s="1"/>
  <c r="W52" i="9" a="1"/>
  <c r="W52" i="9" s="1"/>
  <c r="W53" i="9" a="1"/>
  <c r="W53" i="9" s="1"/>
  <c r="W54" i="9" a="1"/>
  <c r="W54" i="9" s="1"/>
  <c r="W55" i="9" a="1"/>
  <c r="W55" i="9" s="1"/>
  <c r="W56" i="9" a="1"/>
  <c r="W56" i="9" s="1"/>
  <c r="W57" i="9" a="1"/>
  <c r="W57" i="9" s="1"/>
  <c r="W58" i="9" a="1"/>
  <c r="W58" i="9" s="1"/>
  <c r="W59" i="9" a="1"/>
  <c r="W59" i="9" s="1"/>
  <c r="W60" i="9" a="1"/>
  <c r="W60" i="9" s="1"/>
  <c r="W61" i="9" a="1"/>
  <c r="W61" i="9" s="1"/>
  <c r="W62" i="9" a="1"/>
  <c r="W62" i="9" s="1"/>
  <c r="W63" i="9" a="1"/>
  <c r="W63" i="9" s="1"/>
  <c r="W64" i="9" a="1"/>
  <c r="W64" i="9" s="1"/>
  <c r="W65" i="9" a="1"/>
  <c r="W65" i="9" s="1"/>
  <c r="W66" i="9" a="1"/>
  <c r="W66" i="9" s="1"/>
  <c r="W67" i="9" a="1"/>
  <c r="W67" i="9" s="1"/>
  <c r="W68" i="9" a="1"/>
  <c r="W68" i="9" s="1"/>
  <c r="W69" i="9" a="1"/>
  <c r="W69" i="9" s="1"/>
  <c r="W70" i="9" a="1"/>
  <c r="W70" i="9" s="1"/>
  <c r="W71" i="9" a="1"/>
  <c r="W71" i="9" s="1"/>
  <c r="W72" i="9" a="1"/>
  <c r="W72" i="9" s="1"/>
  <c r="W73" i="9" a="1"/>
  <c r="W73" i="9" s="1"/>
  <c r="W74" i="9" a="1"/>
  <c r="W74" i="9" s="1"/>
  <c r="W75" i="9" a="1"/>
  <c r="W75" i="9" s="1"/>
  <c r="W76" i="9" a="1"/>
  <c r="W76" i="9" s="1"/>
  <c r="W77" i="9" a="1"/>
  <c r="W77" i="9" s="1"/>
  <c r="W78" i="9" a="1"/>
  <c r="W78" i="9" s="1"/>
  <c r="W79" i="9" a="1"/>
  <c r="W79" i="9" s="1"/>
  <c r="W80" i="9" a="1"/>
  <c r="W80" i="9" s="1"/>
  <c r="W81" i="9" a="1"/>
  <c r="W81" i="9" s="1"/>
  <c r="W82" i="9" a="1"/>
  <c r="W82" i="9" s="1"/>
  <c r="W83" i="9" a="1"/>
  <c r="W83" i="9" s="1"/>
  <c r="W84" i="9" a="1"/>
  <c r="W84" i="9" s="1"/>
  <c r="W85" i="9" a="1"/>
  <c r="W85" i="9" s="1"/>
  <c r="W86" i="9" a="1"/>
  <c r="W86" i="9" s="1"/>
  <c r="W87" i="9" a="1"/>
  <c r="W87" i="9" s="1"/>
  <c r="W88" i="9" a="1"/>
  <c r="W88" i="9" s="1"/>
  <c r="W89" i="9" a="1"/>
  <c r="W89" i="9" s="1"/>
  <c r="W90" i="9" a="1"/>
  <c r="W90" i="9" s="1"/>
  <c r="W91" i="9" a="1"/>
  <c r="W91" i="9" s="1"/>
  <c r="W92" i="9" a="1"/>
  <c r="W92" i="9" s="1"/>
  <c r="W93" i="9" a="1"/>
  <c r="W93" i="9" s="1"/>
  <c r="W94" i="9" a="1"/>
  <c r="W94" i="9" s="1"/>
  <c r="W95" i="9" a="1"/>
  <c r="W95" i="9" s="1"/>
  <c r="W96" i="9" a="1"/>
  <c r="W96" i="9" s="1"/>
  <c r="W97" i="9" a="1"/>
  <c r="W97" i="9" s="1"/>
  <c r="W98" i="9" a="1"/>
  <c r="W98" i="9" s="1"/>
  <c r="W99" i="9" a="1"/>
  <c r="W99" i="9" s="1"/>
  <c r="W100" i="9" a="1"/>
  <c r="W100" i="9" s="1"/>
  <c r="W101" i="9" a="1"/>
  <c r="W101" i="9" s="1"/>
  <c r="W102" i="9" a="1"/>
  <c r="W102" i="9" s="1"/>
  <c r="W103" i="9" a="1"/>
  <c r="W103" i="9" s="1"/>
  <c r="W104" i="9" a="1"/>
  <c r="W104" i="9" s="1"/>
  <c r="W105" i="9" a="1"/>
  <c r="W105" i="9" s="1"/>
  <c r="W106" i="9" a="1"/>
  <c r="W106" i="9" s="1"/>
  <c r="W107" i="9" a="1"/>
  <c r="W107" i="9" s="1"/>
  <c r="W108" i="9" a="1"/>
  <c r="W108" i="9" s="1"/>
  <c r="W109" i="9" a="1"/>
  <c r="W109" i="9" s="1"/>
  <c r="W110" i="9" a="1"/>
  <c r="W110" i="9" s="1"/>
  <c r="W111" i="9" a="1"/>
  <c r="W111" i="9" s="1"/>
  <c r="W112" i="9" a="1"/>
  <c r="W112" i="9" s="1"/>
  <c r="W113" i="9" a="1"/>
  <c r="W113" i="9" s="1"/>
  <c r="W114" i="9" a="1"/>
  <c r="W114" i="9" s="1"/>
  <c r="W115" i="9" a="1"/>
  <c r="W115" i="9" s="1"/>
  <c r="W116" i="9" a="1"/>
  <c r="W116" i="9" s="1"/>
  <c r="W117" i="9" a="1"/>
  <c r="W117" i="9" s="1"/>
  <c r="W118" i="9" a="1"/>
  <c r="W118" i="9" s="1"/>
  <c r="W119" i="9" a="1"/>
  <c r="W119" i="9" s="1"/>
  <c r="W120" i="9" a="1"/>
  <c r="W120" i="9" s="1"/>
  <c r="W121" i="9" a="1"/>
  <c r="W121" i="9" s="1"/>
  <c r="W122" i="9" a="1"/>
  <c r="W122" i="9" s="1"/>
  <c r="W123" i="9" a="1"/>
  <c r="W123" i="9" s="1"/>
  <c r="W124" i="9" a="1"/>
  <c r="W124" i="9" s="1"/>
  <c r="W125" i="9" a="1"/>
  <c r="W125" i="9" s="1"/>
  <c r="W126" i="9" a="1"/>
  <c r="W126" i="9" s="1"/>
  <c r="W127" i="9" a="1"/>
  <c r="W127" i="9" s="1"/>
  <c r="W128" i="9" a="1"/>
  <c r="W128" i="9" s="1"/>
  <c r="W129" i="9" a="1"/>
  <c r="W129" i="9" s="1"/>
  <c r="W130" i="9" a="1"/>
  <c r="W130" i="9" s="1"/>
  <c r="W131" i="9" a="1"/>
  <c r="W131" i="9" s="1"/>
  <c r="W132" i="9" a="1"/>
  <c r="W132" i="9" s="1"/>
  <c r="W133" i="9" a="1"/>
  <c r="W133" i="9" s="1"/>
  <c r="W134" i="9" a="1"/>
  <c r="W134" i="9" s="1"/>
  <c r="W135" i="9" a="1"/>
  <c r="W135" i="9" s="1"/>
  <c r="W136" i="9" a="1"/>
  <c r="W136" i="9" s="1"/>
  <c r="W137" i="9" a="1"/>
  <c r="W137" i="9" s="1"/>
  <c r="W138" i="9" a="1"/>
  <c r="W138" i="9" s="1"/>
  <c r="W139" i="9" a="1"/>
  <c r="W139" i="9" s="1"/>
  <c r="W140" i="9" a="1"/>
  <c r="W140" i="9" s="1"/>
  <c r="W141" i="9" a="1"/>
  <c r="W141" i="9" s="1"/>
  <c r="W142" i="9" a="1"/>
  <c r="W142" i="9" s="1"/>
  <c r="W143" i="9" a="1"/>
  <c r="W143" i="9" s="1"/>
  <c r="W144" i="9" a="1"/>
  <c r="W144" i="9" s="1"/>
  <c r="W145" i="9" a="1"/>
  <c r="W145" i="9" s="1"/>
  <c r="W146" i="9" a="1"/>
  <c r="W146" i="9" s="1"/>
  <c r="W147" i="9" a="1"/>
  <c r="W147" i="9" s="1"/>
  <c r="W148" i="9" a="1"/>
  <c r="W148" i="9" s="1"/>
  <c r="W149" i="9" a="1"/>
  <c r="W149" i="9" s="1"/>
  <c r="W150" i="9" a="1"/>
  <c r="W150" i="9" s="1"/>
  <c r="W151" i="9" a="1"/>
  <c r="W151" i="9" s="1"/>
  <c r="W152" i="9" a="1"/>
  <c r="W152" i="9" s="1"/>
  <c r="W153" i="9" a="1"/>
  <c r="W153" i="9" s="1"/>
  <c r="W154" i="9" a="1"/>
  <c r="W154" i="9" s="1"/>
  <c r="W155" i="9" a="1"/>
  <c r="W155" i="9" s="1"/>
  <c r="W156" i="9" a="1"/>
  <c r="W156" i="9" s="1"/>
  <c r="W157" i="9" a="1"/>
  <c r="W157" i="9" s="1"/>
  <c r="W158" i="9" a="1"/>
  <c r="W158" i="9" s="1"/>
  <c r="W159" i="9" a="1"/>
  <c r="W159" i="9" s="1"/>
  <c r="W160" i="9" a="1"/>
  <c r="W160" i="9" s="1"/>
  <c r="W161" i="9" a="1"/>
  <c r="W161" i="9" s="1"/>
  <c r="W162" i="9" a="1"/>
  <c r="W162" i="9" s="1"/>
  <c r="W163" i="9" a="1"/>
  <c r="W163" i="9" s="1"/>
  <c r="W164" i="9" a="1"/>
  <c r="W164" i="9" s="1"/>
  <c r="W165" i="9" a="1"/>
  <c r="W165" i="9" s="1"/>
  <c r="W166" i="9" a="1"/>
  <c r="W166" i="9" s="1"/>
  <c r="W167" i="9" a="1"/>
  <c r="W167" i="9" s="1"/>
  <c r="W168" i="9" a="1"/>
  <c r="W168" i="9" s="1"/>
  <c r="W169" i="9" a="1"/>
  <c r="W169" i="9" s="1"/>
  <c r="W170" i="9" a="1"/>
  <c r="W170" i="9" s="1"/>
  <c r="W171" i="9" a="1"/>
  <c r="W171" i="9" s="1"/>
  <c r="W172" i="9" a="1"/>
  <c r="W172" i="9" s="1"/>
  <c r="W173" i="9" a="1"/>
  <c r="W173" i="9" s="1"/>
  <c r="W174" i="9" a="1"/>
  <c r="W174" i="9" s="1"/>
  <c r="W175" i="9" a="1"/>
  <c r="W175" i="9" s="1"/>
  <c r="W176" i="9" a="1"/>
  <c r="W176" i="9" s="1"/>
  <c r="W177" i="9" a="1"/>
  <c r="W177" i="9" s="1"/>
  <c r="W178" i="9" a="1"/>
  <c r="W178" i="9" s="1"/>
  <c r="W179" i="9" a="1"/>
  <c r="W179" i="9" s="1"/>
  <c r="W180" i="9" a="1"/>
  <c r="W180" i="9" s="1"/>
  <c r="W181" i="9" a="1"/>
  <c r="W181" i="9" s="1"/>
  <c r="W182" i="9" a="1"/>
  <c r="W182" i="9" s="1"/>
  <c r="W183" i="9" a="1"/>
  <c r="W183" i="9" s="1"/>
  <c r="W184" i="9" a="1"/>
  <c r="W184" i="9" s="1"/>
  <c r="W185" i="9" a="1"/>
  <c r="W185" i="9" s="1"/>
  <c r="W186" i="9" a="1"/>
  <c r="W186" i="9" s="1"/>
  <c r="W187" i="9" a="1"/>
  <c r="W187" i="9" s="1"/>
  <c r="W188" i="9" a="1"/>
  <c r="W188" i="9" s="1"/>
  <c r="W2" i="9" a="1"/>
  <c r="W2" i="9" s="1"/>
  <c r="E188" i="9" s="1"/>
  <c r="Z1" i="9"/>
  <c r="Q3" i="17" a="1"/>
  <c r="Q3" i="17" s="1"/>
  <c r="Q4" i="17" a="1"/>
  <c r="Q4" i="17" s="1"/>
  <c r="Q5" i="17" a="1"/>
  <c r="Q5" i="17" s="1"/>
  <c r="Q6" i="17" a="1"/>
  <c r="Q6" i="17" s="1"/>
  <c r="Q7" i="17" a="1"/>
  <c r="Q7" i="17" s="1"/>
  <c r="Q8" i="17" a="1"/>
  <c r="Q8" i="17" s="1"/>
  <c r="Q9" i="17" a="1"/>
  <c r="Q9" i="17" s="1"/>
  <c r="Q10" i="17" a="1"/>
  <c r="Q10" i="17" s="1"/>
  <c r="Q11" i="17" a="1"/>
  <c r="Q11" i="17" s="1"/>
  <c r="Q12" i="17" a="1"/>
  <c r="Q12" i="17" s="1"/>
  <c r="Q13" i="17" a="1"/>
  <c r="Q13" i="17" s="1"/>
  <c r="Q14" i="17" a="1"/>
  <c r="Q14" i="17"/>
  <c r="Q15" i="17" a="1"/>
  <c r="Q15" i="17" s="1"/>
  <c r="Q16" i="17" a="1"/>
  <c r="Q16" i="17" s="1"/>
  <c r="Q17" i="17" a="1"/>
  <c r="Q17" i="17" s="1"/>
  <c r="Q18" i="17" a="1"/>
  <c r="Q18" i="17" s="1"/>
  <c r="Q19" i="17" a="1"/>
  <c r="Q19" i="17" s="1"/>
  <c r="Q20" i="17" a="1"/>
  <c r="Q20" i="17" s="1"/>
  <c r="Q21" i="17" a="1"/>
  <c r="Q21" i="17" s="1"/>
  <c r="Q22" i="17" a="1"/>
  <c r="Q22" i="17" s="1"/>
  <c r="Q23" i="17" a="1"/>
  <c r="Q23" i="17" s="1"/>
  <c r="Q24" i="17" a="1"/>
  <c r="Q24" i="17" s="1"/>
  <c r="Q2" i="17" a="1"/>
  <c r="Q2" i="17" s="1"/>
  <c r="T1" i="17"/>
  <c r="M46" i="16" a="1"/>
  <c r="M46" i="16" s="1"/>
  <c r="M47" i="16" a="1"/>
  <c r="M47" i="16" s="1"/>
  <c r="M48" i="16" a="1"/>
  <c r="M48" i="16" s="1"/>
  <c r="M49" i="16" a="1"/>
  <c r="M49" i="16" s="1"/>
  <c r="M50" i="16" a="1"/>
  <c r="M50" i="16" s="1"/>
  <c r="M51" i="16" a="1"/>
  <c r="M51" i="16" s="1"/>
  <c r="F36" i="12"/>
  <c r="M45" i="16" a="1"/>
  <c r="M45" i="16" s="1"/>
  <c r="M42" i="16" a="1"/>
  <c r="M42" i="16" s="1"/>
  <c r="M43" i="16" a="1"/>
  <c r="M43" i="16" s="1"/>
  <c r="M44" i="16" a="1"/>
  <c r="M44" i="16" s="1"/>
  <c r="M3" i="16" a="1"/>
  <c r="M3" i="16" s="1"/>
  <c r="M4" i="16" a="1"/>
  <c r="M4" i="16" s="1"/>
  <c r="M5" i="16" a="1"/>
  <c r="M5" i="16" s="1"/>
  <c r="M6" i="16" a="1"/>
  <c r="M6" i="16" s="1"/>
  <c r="M7" i="16" a="1"/>
  <c r="M7" i="16" s="1"/>
  <c r="M8" i="16" a="1"/>
  <c r="M8" i="16" s="1"/>
  <c r="M9" i="16" a="1"/>
  <c r="M9" i="16" s="1"/>
  <c r="M10" i="16" a="1"/>
  <c r="M10" i="16" s="1"/>
  <c r="M11" i="16" a="1"/>
  <c r="M11" i="16" s="1"/>
  <c r="M12" i="16" a="1"/>
  <c r="M12" i="16" s="1"/>
  <c r="M13" i="16" a="1"/>
  <c r="M13" i="16" s="1"/>
  <c r="M14" i="16" a="1"/>
  <c r="M14" i="16" s="1"/>
  <c r="M15" i="16" a="1"/>
  <c r="M15" i="16" s="1"/>
  <c r="M16" i="16" a="1"/>
  <c r="M16" i="16" s="1"/>
  <c r="M17" i="16" a="1"/>
  <c r="M17" i="16" s="1"/>
  <c r="M18" i="16" a="1"/>
  <c r="M18" i="16" s="1"/>
  <c r="M19" i="16" a="1"/>
  <c r="M19" i="16" s="1"/>
  <c r="M20" i="16" a="1"/>
  <c r="M20" i="16" s="1"/>
  <c r="M21" i="16" a="1"/>
  <c r="M21" i="16" s="1"/>
  <c r="M22" i="16" a="1"/>
  <c r="M22" i="16" s="1"/>
  <c r="M23" i="16" a="1"/>
  <c r="M23" i="16" s="1"/>
  <c r="M24" i="16" a="1"/>
  <c r="M24" i="16" s="1"/>
  <c r="M25" i="16" a="1"/>
  <c r="M25" i="16" s="1"/>
  <c r="M26" i="16" a="1"/>
  <c r="M26" i="16" s="1"/>
  <c r="M27" i="16" a="1"/>
  <c r="M27" i="16" s="1"/>
  <c r="M28" i="16" a="1"/>
  <c r="M28" i="16" s="1"/>
  <c r="M29" i="16" a="1"/>
  <c r="M29" i="16" s="1"/>
  <c r="M30" i="16" a="1"/>
  <c r="M30" i="16" s="1"/>
  <c r="M31" i="16" a="1"/>
  <c r="M31" i="16" s="1"/>
  <c r="M32" i="16" a="1"/>
  <c r="M32" i="16" s="1"/>
  <c r="M33" i="16" a="1"/>
  <c r="M33" i="16" s="1"/>
  <c r="M34" i="16" a="1"/>
  <c r="M34" i="16" s="1"/>
  <c r="M35" i="16" a="1"/>
  <c r="M35" i="16" s="1"/>
  <c r="M36" i="16" a="1"/>
  <c r="M36" i="16" s="1"/>
  <c r="M37" i="16" a="1"/>
  <c r="M37" i="16" s="1"/>
  <c r="M38" i="16" a="1"/>
  <c r="M38" i="16" s="1"/>
  <c r="M39" i="16" a="1"/>
  <c r="M39" i="16" s="1"/>
  <c r="M40" i="16" a="1"/>
  <c r="M40" i="16" s="1"/>
  <c r="M41" i="16" a="1"/>
  <c r="M41" i="16" s="1"/>
  <c r="M2" i="16" a="1"/>
  <c r="M2" i="16" s="1"/>
  <c r="P1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M43" i="14" a="1"/>
  <c r="M43" i="14" s="1"/>
  <c r="M3" i="14" a="1"/>
  <c r="M3" i="14" s="1"/>
  <c r="M4" i="14" a="1"/>
  <c r="M4" i="14" s="1"/>
  <c r="M5" i="14" a="1"/>
  <c r="M5" i="14" s="1"/>
  <c r="M6" i="14" a="1"/>
  <c r="M6" i="14" s="1"/>
  <c r="M7" i="14" a="1"/>
  <c r="M7" i="14" s="1"/>
  <c r="M8" i="14" a="1"/>
  <c r="M8" i="14" s="1"/>
  <c r="M9" i="14" a="1"/>
  <c r="M9" i="14" s="1"/>
  <c r="M10" i="14" a="1"/>
  <c r="M10" i="14" s="1"/>
  <c r="M11" i="14" a="1"/>
  <c r="M11" i="14" s="1"/>
  <c r="M12" i="14" a="1"/>
  <c r="M12" i="14" s="1"/>
  <c r="M13" i="14" a="1"/>
  <c r="M13" i="14" s="1"/>
  <c r="M14" i="14" a="1"/>
  <c r="M14" i="14" s="1"/>
  <c r="M15" i="14" a="1"/>
  <c r="M15" i="14" s="1"/>
  <c r="M16" i="14" a="1"/>
  <c r="M16" i="14" s="1"/>
  <c r="M17" i="14" a="1"/>
  <c r="M17" i="14" s="1"/>
  <c r="M18" i="14" a="1"/>
  <c r="M18" i="14" s="1"/>
  <c r="M19" i="14" a="1"/>
  <c r="M19" i="14" s="1"/>
  <c r="M20" i="14" a="1"/>
  <c r="M20" i="14" s="1"/>
  <c r="M21" i="14" a="1"/>
  <c r="M21" i="14" s="1"/>
  <c r="M22" i="14" a="1"/>
  <c r="M22" i="14" s="1"/>
  <c r="M23" i="14" a="1"/>
  <c r="M23" i="14" s="1"/>
  <c r="M24" i="14" a="1"/>
  <c r="M24" i="14" s="1"/>
  <c r="M25" i="14" a="1"/>
  <c r="M25" i="14" s="1"/>
  <c r="M26" i="14" a="1"/>
  <c r="M26" i="14" s="1"/>
  <c r="M27" i="14" a="1"/>
  <c r="M27" i="14" s="1"/>
  <c r="M28" i="14" a="1"/>
  <c r="M28" i="14" s="1"/>
  <c r="M29" i="14" a="1"/>
  <c r="M29" i="14" s="1"/>
  <c r="M30" i="14" a="1"/>
  <c r="M30" i="14" s="1"/>
  <c r="M31" i="14" a="1"/>
  <c r="M31" i="14" s="1"/>
  <c r="M32" i="14" a="1"/>
  <c r="M32" i="14" s="1"/>
  <c r="M33" i="14" a="1"/>
  <c r="M33" i="14" s="1"/>
  <c r="M34" i="14" a="1"/>
  <c r="M34" i="14" s="1"/>
  <c r="M35" i="14" a="1"/>
  <c r="M35" i="14" s="1"/>
  <c r="M36" i="14" a="1"/>
  <c r="M36" i="14" s="1"/>
  <c r="M37" i="14" a="1"/>
  <c r="M37" i="14" s="1"/>
  <c r="M38" i="14" a="1"/>
  <c r="M38" i="14" s="1"/>
  <c r="M39" i="14" a="1"/>
  <c r="M39" i="14" s="1"/>
  <c r="M40" i="14" a="1"/>
  <c r="M40" i="14" s="1"/>
  <c r="M41" i="14" a="1"/>
  <c r="M41" i="14" s="1"/>
  <c r="M42" i="14" a="1"/>
  <c r="M42" i="14" s="1"/>
  <c r="M2" i="14" a="1"/>
  <c r="M2" i="14" s="1"/>
  <c r="P1" i="14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4" i="12"/>
  <c r="F9" i="12"/>
  <c r="F13" i="12"/>
  <c r="F17" i="12"/>
  <c r="F35" i="12"/>
  <c r="F2" i="12"/>
  <c r="F30" i="12"/>
  <c r="F28" i="12"/>
  <c r="F20" i="12"/>
  <c r="F3" i="12"/>
  <c r="F10" i="12"/>
  <c r="F15" i="12"/>
  <c r="F27" i="12"/>
  <c r="F5" i="12"/>
  <c r="F33" i="12"/>
  <c r="F8" i="12"/>
  <c r="F4" i="12"/>
  <c r="F16" i="12"/>
  <c r="F18" i="12"/>
  <c r="F12" i="12"/>
  <c r="F7" i="12"/>
  <c r="F23" i="12"/>
  <c r="F11" i="12"/>
  <c r="F6" i="12"/>
  <c r="F22" i="12"/>
  <c r="F24" i="12"/>
  <c r="F19" i="12"/>
  <c r="F29" i="12"/>
  <c r="F25" i="12"/>
  <c r="F31" i="12"/>
  <c r="F26" i="12"/>
  <c r="F21" i="12"/>
  <c r="M3" i="13" a="1"/>
  <c r="M3" i="13" s="1"/>
  <c r="M4" i="13" a="1"/>
  <c r="M4" i="13" s="1"/>
  <c r="M5" i="13" a="1"/>
  <c r="M5" i="13" s="1"/>
  <c r="M6" i="13" a="1"/>
  <c r="M6" i="13" s="1"/>
  <c r="M7" i="13" a="1"/>
  <c r="M7" i="13" s="1"/>
  <c r="M8" i="13" a="1"/>
  <c r="M8" i="13" s="1"/>
  <c r="M9" i="13" a="1"/>
  <c r="M9" i="13" s="1"/>
  <c r="M10" i="13" a="1"/>
  <c r="M10" i="13" s="1"/>
  <c r="M11" i="13" a="1"/>
  <c r="M11" i="13" s="1"/>
  <c r="M12" i="13" a="1"/>
  <c r="M12" i="13" s="1"/>
  <c r="M13" i="13" a="1"/>
  <c r="M13" i="13" s="1"/>
  <c r="M14" i="13" a="1"/>
  <c r="M14" i="13" s="1"/>
  <c r="M15" i="13" a="1"/>
  <c r="M15" i="13" s="1"/>
  <c r="M16" i="13" a="1"/>
  <c r="M16" i="13" s="1"/>
  <c r="F16" i="13" s="1"/>
  <c r="M17" i="13" a="1"/>
  <c r="M17" i="13" s="1"/>
  <c r="M18" i="13" a="1"/>
  <c r="M18" i="13" s="1"/>
  <c r="M19" i="13" a="1"/>
  <c r="M19" i="13" s="1"/>
  <c r="M20" i="13" a="1"/>
  <c r="M20" i="13" s="1"/>
  <c r="M21" i="13" a="1"/>
  <c r="M21" i="13" s="1"/>
  <c r="M22" i="13" a="1"/>
  <c r="M22" i="13" s="1"/>
  <c r="M2" i="13" a="1"/>
  <c r="M2" i="13" s="1"/>
  <c r="P1" i="13"/>
  <c r="M3" i="12" a="1"/>
  <c r="M3" i="12" s="1"/>
  <c r="M4" i="12" a="1"/>
  <c r="M4" i="12" s="1"/>
  <c r="M5" i="12" a="1"/>
  <c r="M5" i="12" s="1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25" i="12" a="1"/>
  <c r="M25" i="12" s="1"/>
  <c r="M26" i="12" a="1"/>
  <c r="M26" i="12" s="1"/>
  <c r="M27" i="12" a="1"/>
  <c r="M27" i="12" s="1"/>
  <c r="M28" i="12" a="1"/>
  <c r="M28" i="12" s="1"/>
  <c r="M29" i="12" a="1"/>
  <c r="M29" i="12" s="1"/>
  <c r="M30" i="12" a="1"/>
  <c r="M30" i="12" s="1"/>
  <c r="M31" i="12" a="1"/>
  <c r="M31" i="12" s="1"/>
  <c r="M32" i="12" a="1"/>
  <c r="M32" i="12" s="1"/>
  <c r="M33" i="12" a="1"/>
  <c r="M33" i="12" s="1"/>
  <c r="M34" i="12" a="1"/>
  <c r="M34" i="12" s="1"/>
  <c r="M35" i="12" a="1"/>
  <c r="M35" i="12" s="1"/>
  <c r="M2" i="12" a="1"/>
  <c r="M2" i="12" s="1"/>
  <c r="P1" i="12"/>
  <c r="M46" i="15" a="1"/>
  <c r="M46" i="15" s="1"/>
  <c r="M3" i="15" a="1"/>
  <c r="M3" i="15" s="1"/>
  <c r="M4" i="15" a="1"/>
  <c r="M4" i="15" s="1"/>
  <c r="M5" i="15" a="1"/>
  <c r="M5" i="15" s="1"/>
  <c r="M6" i="15" a="1"/>
  <c r="M6" i="15" s="1"/>
  <c r="M7" i="15" a="1"/>
  <c r="M7" i="15" s="1"/>
  <c r="M8" i="15" a="1"/>
  <c r="M8" i="15" s="1"/>
  <c r="M9" i="15" a="1"/>
  <c r="M9" i="15" s="1"/>
  <c r="M10" i="15" a="1"/>
  <c r="M10" i="15" s="1"/>
  <c r="M11" i="15" a="1"/>
  <c r="M11" i="15" s="1"/>
  <c r="M12" i="15" a="1"/>
  <c r="M12" i="15" s="1"/>
  <c r="M13" i="15" a="1"/>
  <c r="M13" i="15" s="1"/>
  <c r="M14" i="15" a="1"/>
  <c r="M14" i="15" s="1"/>
  <c r="M15" i="15" a="1"/>
  <c r="M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M35" i="15" a="1"/>
  <c r="M35" i="15" s="1"/>
  <c r="M36" i="15" a="1"/>
  <c r="M36" i="15" s="1"/>
  <c r="M37" i="15" a="1"/>
  <c r="M37" i="15" s="1"/>
  <c r="M38" i="15" a="1"/>
  <c r="M38" i="15" s="1"/>
  <c r="M39" i="15" a="1"/>
  <c r="M39" i="15" s="1"/>
  <c r="M40" i="15" a="1"/>
  <c r="M40" i="15" s="1"/>
  <c r="M41" i="15" a="1"/>
  <c r="M41" i="15" s="1"/>
  <c r="M42" i="15" a="1"/>
  <c r="M42" i="15" s="1"/>
  <c r="M43" i="15" a="1"/>
  <c r="M43" i="15" s="1"/>
  <c r="M44" i="15" a="1"/>
  <c r="M44" i="15" s="1"/>
  <c r="M45" i="15" a="1"/>
  <c r="M45" i="15" s="1"/>
  <c r="M2" i="15" a="1"/>
  <c r="M2" i="15" s="1"/>
  <c r="P1" i="15"/>
  <c r="AC343" i="11" a="1"/>
  <c r="AC343" i="11" s="1"/>
  <c r="AC10" i="11" a="1"/>
  <c r="AC10" i="11" s="1"/>
  <c r="AC365" i="11" a="1"/>
  <c r="AC365" i="11" s="1"/>
  <c r="AC560" i="11" a="1"/>
  <c r="AC560" i="11" s="1"/>
  <c r="AC561" i="11" a="1"/>
  <c r="AC561" i="11" s="1"/>
  <c r="AC562" i="11" a="1"/>
  <c r="AC562" i="11" s="1"/>
  <c r="AC563" i="11" a="1"/>
  <c r="AC563" i="11" s="1"/>
  <c r="AC564" i="11" a="1"/>
  <c r="AC564" i="11" s="1"/>
  <c r="AC565" i="11" a="1"/>
  <c r="AC565" i="11" s="1"/>
  <c r="AC566" i="11" a="1"/>
  <c r="AC566" i="11" s="1"/>
  <c r="AC567" i="11" a="1"/>
  <c r="AC567" i="11" s="1"/>
  <c r="AC568" i="11" a="1"/>
  <c r="AC568" i="11" s="1"/>
  <c r="AC569" i="11" a="1"/>
  <c r="AC569" i="11" s="1"/>
  <c r="AC570" i="11" a="1"/>
  <c r="AC570" i="11" s="1"/>
  <c r="AC571" i="11" a="1"/>
  <c r="AC571" i="11" s="1"/>
  <c r="AC572" i="11" a="1"/>
  <c r="AC572" i="11" s="1"/>
  <c r="AC573" i="11" a="1"/>
  <c r="AC573" i="11" s="1"/>
  <c r="AC574" i="11" a="1"/>
  <c r="AC574" i="11" s="1"/>
  <c r="AC575" i="11" a="1"/>
  <c r="AC575" i="11" s="1"/>
  <c r="AC576" i="11" a="1"/>
  <c r="AC576" i="11" s="1"/>
  <c r="AC577" i="11" a="1"/>
  <c r="AC577" i="11" s="1"/>
  <c r="AC578" i="11" a="1"/>
  <c r="AC578" i="11" s="1"/>
  <c r="AC579" i="11" a="1"/>
  <c r="AC579" i="11" s="1"/>
  <c r="AC580" i="11" a="1"/>
  <c r="AC580" i="11" s="1"/>
  <c r="AC581" i="11" a="1"/>
  <c r="AC581" i="11" s="1"/>
  <c r="AC582" i="11" a="1"/>
  <c r="AC582" i="11" s="1"/>
  <c r="AC583" i="11" a="1"/>
  <c r="AC583" i="11" s="1"/>
  <c r="AC584" i="11" a="1"/>
  <c r="AC584" i="11" s="1"/>
  <c r="AC585" i="11" a="1"/>
  <c r="AC585" i="11" s="1"/>
  <c r="AC586" i="11" a="1"/>
  <c r="AC586" i="11" s="1"/>
  <c r="AC587" i="11" a="1"/>
  <c r="AC587" i="11" s="1"/>
  <c r="AC588" i="11" a="1"/>
  <c r="AC588" i="11" s="1"/>
  <c r="AC589" i="11" a="1"/>
  <c r="AC589" i="11" s="1"/>
  <c r="AC590" i="11" a="1"/>
  <c r="AC590" i="11" s="1"/>
  <c r="AC591" i="11" a="1"/>
  <c r="AC591" i="11" s="1"/>
  <c r="AC592" i="11" a="1"/>
  <c r="AC592" i="11" s="1"/>
  <c r="AC593" i="11" a="1"/>
  <c r="AC593" i="11" s="1"/>
  <c r="AC594" i="11" a="1"/>
  <c r="AC594" i="11" s="1"/>
  <c r="AC595" i="11" a="1"/>
  <c r="AC595" i="11" s="1"/>
  <c r="AC596" i="11" a="1"/>
  <c r="AC596" i="11" s="1"/>
  <c r="AC597" i="11" a="1"/>
  <c r="AC597" i="11" s="1"/>
  <c r="AC598" i="11" a="1"/>
  <c r="AC598" i="11" s="1"/>
  <c r="AC599" i="11" a="1"/>
  <c r="AC599" i="11" s="1"/>
  <c r="AC600" i="11" a="1"/>
  <c r="AC600" i="11" s="1"/>
  <c r="AC601" i="11" a="1"/>
  <c r="AC601" i="11" s="1"/>
  <c r="AC602" i="11" a="1"/>
  <c r="AC602" i="11" s="1"/>
  <c r="AC603" i="11" a="1"/>
  <c r="AC603" i="11" s="1"/>
  <c r="AC604" i="11" a="1"/>
  <c r="AC604" i="11" s="1"/>
  <c r="AC605" i="11" a="1"/>
  <c r="AC605" i="11" s="1"/>
  <c r="AC606" i="11" a="1"/>
  <c r="AC606" i="11" s="1"/>
  <c r="AC607" i="11" a="1"/>
  <c r="AC607" i="11" s="1"/>
  <c r="AC608" i="11" a="1"/>
  <c r="AC608" i="11" s="1"/>
  <c r="AC609" i="11" a="1"/>
  <c r="AC609" i="11" s="1"/>
  <c r="AC610" i="11" a="1"/>
  <c r="AC610" i="11" s="1"/>
  <c r="AC611" i="11" a="1"/>
  <c r="AC611" i="11" s="1"/>
  <c r="AC612" i="11" a="1"/>
  <c r="AC612" i="11" s="1"/>
  <c r="AC613" i="11" a="1"/>
  <c r="AC613" i="11" s="1"/>
  <c r="AC614" i="11" a="1"/>
  <c r="AC614" i="11" s="1"/>
  <c r="AC615" i="11" a="1"/>
  <c r="AC615" i="11" s="1"/>
  <c r="AC616" i="11" a="1"/>
  <c r="AC616" i="11" s="1"/>
  <c r="AC617" i="11" a="1"/>
  <c r="AC617" i="11" s="1"/>
  <c r="AC618" i="11" a="1"/>
  <c r="AC618" i="11" s="1"/>
  <c r="AC619" i="11" a="1"/>
  <c r="AC619" i="11" s="1"/>
  <c r="AC620" i="11" a="1"/>
  <c r="AC620" i="11" s="1"/>
  <c r="AC621" i="11" a="1"/>
  <c r="AC621" i="11" s="1"/>
  <c r="AC622" i="11" a="1"/>
  <c r="AC622" i="11" s="1"/>
  <c r="AC623" i="11" a="1"/>
  <c r="AC623" i="11" s="1"/>
  <c r="AC624" i="11" a="1"/>
  <c r="AC624" i="11" s="1"/>
  <c r="AC625" i="11" a="1"/>
  <c r="AC625" i="11" s="1"/>
  <c r="AC626" i="11" a="1"/>
  <c r="AC626" i="11" s="1"/>
  <c r="AC627" i="11" a="1"/>
  <c r="AC627" i="11" s="1"/>
  <c r="AC628" i="11" a="1"/>
  <c r="AC628" i="11" s="1"/>
  <c r="AC629" i="11" a="1"/>
  <c r="AC629" i="11" s="1"/>
  <c r="AC630" i="11" a="1"/>
  <c r="AC630" i="11" s="1"/>
  <c r="AC631" i="11" a="1"/>
  <c r="AC631" i="11" s="1"/>
  <c r="AC632" i="11" a="1"/>
  <c r="AC632" i="11" s="1"/>
  <c r="AC633" i="11" a="1"/>
  <c r="AC633" i="11" s="1"/>
  <c r="AC634" i="11" a="1"/>
  <c r="AC634" i="11" s="1"/>
  <c r="AC635" i="11" a="1"/>
  <c r="AC635" i="11" s="1"/>
  <c r="AC636" i="11" a="1"/>
  <c r="AC636" i="11" s="1"/>
  <c r="AC637" i="11" a="1"/>
  <c r="AC637" i="11" s="1"/>
  <c r="AC638" i="11" a="1"/>
  <c r="AC638" i="11" s="1"/>
  <c r="AC639" i="11" a="1"/>
  <c r="AC639" i="11" s="1"/>
  <c r="AC640" i="11" a="1"/>
  <c r="AC640" i="11" s="1"/>
  <c r="AC641" i="11" a="1"/>
  <c r="AC641" i="11" s="1"/>
  <c r="AC642" i="11" a="1"/>
  <c r="AC642" i="11" s="1"/>
  <c r="AC643" i="11" a="1"/>
  <c r="AC643" i="11" s="1"/>
  <c r="AC644" i="11" a="1"/>
  <c r="AC644" i="11" s="1"/>
  <c r="AC645" i="11" a="1"/>
  <c r="AC645" i="11" s="1"/>
  <c r="AC646" i="11" a="1"/>
  <c r="AC646" i="11" s="1"/>
  <c r="AC647" i="11" a="1"/>
  <c r="AC647" i="11" s="1"/>
  <c r="AC648" i="11" a="1"/>
  <c r="AC648" i="11" s="1"/>
  <c r="AC649" i="11" a="1"/>
  <c r="AC649" i="11" s="1"/>
  <c r="AC650" i="11" a="1"/>
  <c r="AC650" i="11" s="1"/>
  <c r="AC651" i="11" a="1"/>
  <c r="AC651" i="11" s="1"/>
  <c r="AC652" i="11" a="1"/>
  <c r="AC652" i="11" s="1"/>
  <c r="AC653" i="11" a="1"/>
  <c r="AC653" i="11" s="1"/>
  <c r="AC654" i="11" a="1"/>
  <c r="AC654" i="11" s="1"/>
  <c r="AC655" i="11" a="1"/>
  <c r="AC655" i="11" s="1"/>
  <c r="AC656" i="11" a="1"/>
  <c r="AC656" i="11" s="1"/>
  <c r="AC657" i="11" a="1"/>
  <c r="AC657" i="11" s="1"/>
  <c r="AC658" i="11" a="1"/>
  <c r="AC658" i="11" s="1"/>
  <c r="AC659" i="11" a="1"/>
  <c r="AC659" i="11" s="1"/>
  <c r="AC660" i="11" a="1"/>
  <c r="AC660" i="11" s="1"/>
  <c r="AC661" i="11" a="1"/>
  <c r="AC661" i="11" s="1"/>
  <c r="AC662" i="11" a="1"/>
  <c r="AC662" i="11" s="1"/>
  <c r="AC663" i="11" a="1"/>
  <c r="AC663" i="11" s="1"/>
  <c r="AC664" i="11" a="1"/>
  <c r="AC664" i="11" s="1"/>
  <c r="AC665" i="11" a="1"/>
  <c r="AC665" i="11" s="1"/>
  <c r="AC666" i="11" a="1"/>
  <c r="AC666" i="11" s="1"/>
  <c r="AC667" i="11" a="1"/>
  <c r="AC667" i="11" s="1"/>
  <c r="AC668" i="11" a="1"/>
  <c r="AC668" i="11" s="1"/>
  <c r="AC669" i="11" a="1"/>
  <c r="AC669" i="11" s="1"/>
  <c r="AC670" i="11" a="1"/>
  <c r="AC670" i="11" s="1"/>
  <c r="AC671" i="11" a="1"/>
  <c r="AC671" i="11" s="1"/>
  <c r="AC672" i="11" a="1"/>
  <c r="AC672" i="11" s="1"/>
  <c r="AC673" i="11" a="1"/>
  <c r="AC673" i="11" s="1"/>
  <c r="AC674" i="11" a="1"/>
  <c r="AC674" i="11" s="1"/>
  <c r="AC675" i="11" a="1"/>
  <c r="AC675" i="11" s="1"/>
  <c r="AC676" i="11" a="1"/>
  <c r="AC676" i="11" s="1"/>
  <c r="AC677" i="11" a="1"/>
  <c r="AC677" i="11" s="1"/>
  <c r="AC678" i="11" a="1"/>
  <c r="AC678" i="11" s="1"/>
  <c r="AC679" i="11" a="1"/>
  <c r="AC679" i="11" s="1"/>
  <c r="AC680" i="11" a="1"/>
  <c r="AC680" i="11" s="1"/>
  <c r="AC681" i="11" a="1"/>
  <c r="AC681" i="11" s="1"/>
  <c r="AC682" i="11" a="1"/>
  <c r="AC682" i="11" s="1"/>
  <c r="AC683" i="11" a="1"/>
  <c r="AC683" i="11" s="1"/>
  <c r="AC684" i="11" a="1"/>
  <c r="AC684" i="11" s="1"/>
  <c r="AC685" i="11" a="1"/>
  <c r="AC685" i="11" s="1"/>
  <c r="AC686" i="11" a="1"/>
  <c r="AC686" i="11" s="1"/>
  <c r="AC687" i="11" a="1"/>
  <c r="AC687" i="11" s="1"/>
  <c r="AC688" i="11" a="1"/>
  <c r="AC688" i="11" s="1"/>
  <c r="AC689" i="11" a="1"/>
  <c r="AC689" i="11" s="1"/>
  <c r="AC690" i="11" a="1"/>
  <c r="AC690" i="11" s="1"/>
  <c r="AC691" i="11" a="1"/>
  <c r="AC691" i="11" s="1"/>
  <c r="AC692" i="11" a="1"/>
  <c r="AC692" i="11" s="1"/>
  <c r="AC693" i="11" a="1"/>
  <c r="AC693" i="11" s="1"/>
  <c r="AC694" i="11" a="1"/>
  <c r="AC694" i="11" s="1"/>
  <c r="AC695" i="11" a="1"/>
  <c r="AC695" i="11" s="1"/>
  <c r="AC696" i="11" a="1"/>
  <c r="AC696" i="11" s="1"/>
  <c r="AC697" i="11" a="1"/>
  <c r="AC697" i="11" s="1"/>
  <c r="AC698" i="11" a="1"/>
  <c r="AC698" i="11" s="1"/>
  <c r="AC699" i="11" a="1"/>
  <c r="AC699" i="11" s="1"/>
  <c r="AC700" i="11" a="1"/>
  <c r="AC700" i="11" s="1"/>
  <c r="AC701" i="11" a="1"/>
  <c r="AC701" i="11" s="1"/>
  <c r="AC702" i="11" a="1"/>
  <c r="AC702" i="11" s="1"/>
  <c r="AC703" i="11" a="1"/>
  <c r="AC703" i="11" s="1"/>
  <c r="AC704" i="11" a="1"/>
  <c r="AC704" i="11" s="1"/>
  <c r="AC705" i="11" a="1"/>
  <c r="AC705" i="11" s="1"/>
  <c r="AC706" i="11" a="1"/>
  <c r="AC706" i="11" s="1"/>
  <c r="AC707" i="11" a="1"/>
  <c r="AC707" i="11" s="1"/>
  <c r="AC708" i="11" a="1"/>
  <c r="AC708" i="11" s="1"/>
  <c r="AC709" i="11" a="1"/>
  <c r="AC709" i="11" s="1"/>
  <c r="AC710" i="11" a="1"/>
  <c r="AC710" i="11" s="1"/>
  <c r="AC711" i="11" a="1"/>
  <c r="AC711" i="11" s="1"/>
  <c r="AC712" i="11" a="1"/>
  <c r="AC712" i="11" s="1"/>
  <c r="AC713" i="11" a="1"/>
  <c r="AC713" i="11" s="1"/>
  <c r="AC714" i="11" a="1"/>
  <c r="AC714" i="11" s="1"/>
  <c r="AC715" i="11" a="1"/>
  <c r="AC715" i="11" s="1"/>
  <c r="AC716" i="11" a="1"/>
  <c r="AC716" i="11" s="1"/>
  <c r="AC717" i="11" a="1"/>
  <c r="AC717" i="11" s="1"/>
  <c r="AC718" i="11" a="1"/>
  <c r="AC718" i="11" s="1"/>
  <c r="AC719" i="11" a="1"/>
  <c r="AC719" i="11" s="1"/>
  <c r="AC720" i="11" a="1"/>
  <c r="AC720" i="11" s="1"/>
  <c r="AC721" i="11" a="1"/>
  <c r="AC721" i="11" s="1"/>
  <c r="AC722" i="11" a="1"/>
  <c r="AC722" i="11" s="1"/>
  <c r="AC723" i="11" a="1"/>
  <c r="AC723" i="11" s="1"/>
  <c r="AC724" i="11" a="1"/>
  <c r="AC724" i="11" s="1"/>
  <c r="AC725" i="11" a="1"/>
  <c r="AC725" i="11" s="1"/>
  <c r="AC726" i="11" a="1"/>
  <c r="AC726" i="11" s="1"/>
  <c r="AC727" i="11" a="1"/>
  <c r="AC727" i="11" s="1"/>
  <c r="AC728" i="11" a="1"/>
  <c r="AC728" i="11" s="1"/>
  <c r="AC729" i="11" a="1"/>
  <c r="AC729" i="11" s="1"/>
  <c r="AC730" i="11" a="1"/>
  <c r="AC730" i="11" s="1"/>
  <c r="AC731" i="11" a="1"/>
  <c r="AC731" i="11" s="1"/>
  <c r="AC732" i="11" a="1"/>
  <c r="AC732" i="11" s="1"/>
  <c r="AC733" i="11" a="1"/>
  <c r="AC733" i="11" s="1"/>
  <c r="AC734" i="11" a="1"/>
  <c r="AC734" i="11" s="1"/>
  <c r="AC735" i="11" a="1"/>
  <c r="AC735" i="11" s="1"/>
  <c r="AC736" i="11" a="1"/>
  <c r="AC736" i="11" s="1"/>
  <c r="AC737" i="11" a="1"/>
  <c r="AC737" i="11" s="1"/>
  <c r="AC738" i="11" a="1"/>
  <c r="AC738" i="11" s="1"/>
  <c r="AC739" i="11" a="1"/>
  <c r="AC739" i="11" s="1"/>
  <c r="AC740" i="11" a="1"/>
  <c r="AC740" i="11" s="1"/>
  <c r="AC741" i="11" a="1"/>
  <c r="AC741" i="11" s="1"/>
  <c r="AC742" i="11" a="1"/>
  <c r="AC742" i="11" s="1"/>
  <c r="AC743" i="11" a="1"/>
  <c r="AC743" i="11" s="1"/>
  <c r="AC744" i="11" a="1"/>
  <c r="AC744" i="11" s="1"/>
  <c r="AC745" i="11" a="1"/>
  <c r="AC745" i="11" s="1"/>
  <c r="AC746" i="11" a="1"/>
  <c r="AC746" i="11" s="1"/>
  <c r="AC747" i="11" a="1"/>
  <c r="AC747" i="11" s="1"/>
  <c r="AC748" i="11" a="1"/>
  <c r="AC748" i="11" s="1"/>
  <c r="AC749" i="11" a="1"/>
  <c r="AC749" i="11" s="1"/>
  <c r="AC750" i="11" a="1"/>
  <c r="AC750" i="11" s="1"/>
  <c r="AC751" i="11" a="1"/>
  <c r="AC751" i="11" s="1"/>
  <c r="AC752" i="11" a="1"/>
  <c r="AC752" i="11" s="1"/>
  <c r="AC753" i="11" a="1"/>
  <c r="AC753" i="11" s="1"/>
  <c r="AC754" i="11" a="1"/>
  <c r="AC754" i="11" s="1"/>
  <c r="AC755" i="11" a="1"/>
  <c r="AC755" i="11" s="1"/>
  <c r="AC756" i="11" a="1"/>
  <c r="AC756" i="11" s="1"/>
  <c r="AC757" i="11" a="1"/>
  <c r="AC757" i="11" s="1"/>
  <c r="AC758" i="11" a="1"/>
  <c r="AC758" i="11" s="1"/>
  <c r="AC759" i="11" a="1"/>
  <c r="AC759" i="11" s="1"/>
  <c r="AC760" i="11" a="1"/>
  <c r="AC760" i="11" s="1"/>
  <c r="AC761" i="11" a="1"/>
  <c r="AC761" i="11" s="1"/>
  <c r="AC762" i="11" a="1"/>
  <c r="AC762" i="11" s="1"/>
  <c r="AC763" i="11" a="1"/>
  <c r="AC763" i="11" s="1"/>
  <c r="AC764" i="11" a="1"/>
  <c r="AC764" i="11" s="1"/>
  <c r="AC765" i="11" a="1"/>
  <c r="AC765" i="11" s="1"/>
  <c r="AC766" i="11" a="1"/>
  <c r="AC766" i="11" s="1"/>
  <c r="AC767" i="11" a="1"/>
  <c r="AC767" i="11" s="1"/>
  <c r="AC768" i="11" a="1"/>
  <c r="AC768" i="11" s="1"/>
  <c r="AC769" i="11" a="1"/>
  <c r="AC769" i="11" s="1"/>
  <c r="AC770" i="11" a="1"/>
  <c r="AC770" i="11" s="1"/>
  <c r="AC771" i="11" a="1"/>
  <c r="AC771" i="11" s="1"/>
  <c r="AC772" i="11" a="1"/>
  <c r="AC772" i="11" s="1"/>
  <c r="AC773" i="11" a="1"/>
  <c r="AC773" i="11" s="1"/>
  <c r="AC774" i="11" a="1"/>
  <c r="AC774" i="11" s="1"/>
  <c r="AC775" i="11" a="1"/>
  <c r="AC775" i="11" s="1"/>
  <c r="AC776" i="11" a="1"/>
  <c r="AC776" i="11" s="1"/>
  <c r="AC777" i="11" a="1"/>
  <c r="AC777" i="11" s="1"/>
  <c r="AC778" i="11" a="1"/>
  <c r="AC778" i="11" s="1"/>
  <c r="AC779" i="11" a="1"/>
  <c r="AC779" i="11" s="1"/>
  <c r="AC780" i="11" a="1"/>
  <c r="AC780" i="11" s="1"/>
  <c r="AC781" i="11" a="1"/>
  <c r="AC781" i="11" s="1"/>
  <c r="AC782" i="11" a="1"/>
  <c r="AC782" i="11" s="1"/>
  <c r="AC783" i="11" a="1"/>
  <c r="AC783" i="11" s="1"/>
  <c r="AC784" i="11" a="1"/>
  <c r="AC784" i="11" s="1"/>
  <c r="AC785" i="11" a="1"/>
  <c r="AC785" i="11" s="1"/>
  <c r="AC786" i="11" a="1"/>
  <c r="AC786" i="11" s="1"/>
  <c r="AC787" i="11" a="1"/>
  <c r="AC787" i="11" s="1"/>
  <c r="AC788" i="11" a="1"/>
  <c r="AC788" i="11" s="1"/>
  <c r="AC789" i="11" a="1"/>
  <c r="AC789" i="11" s="1"/>
  <c r="AC790" i="11" a="1"/>
  <c r="AC790" i="11" s="1"/>
  <c r="AC791" i="11" a="1"/>
  <c r="AC791" i="11" s="1"/>
  <c r="AC792" i="11" a="1"/>
  <c r="AC792" i="11" s="1"/>
  <c r="AC793" i="11" a="1"/>
  <c r="AC793" i="11" s="1"/>
  <c r="AC794" i="11" a="1"/>
  <c r="AC794" i="11" s="1"/>
  <c r="AC795" i="11" a="1"/>
  <c r="AC795" i="11" s="1"/>
  <c r="AC796" i="11" a="1"/>
  <c r="AC796" i="11" s="1"/>
  <c r="AC797" i="11" a="1"/>
  <c r="AC797" i="11" s="1"/>
  <c r="AC798" i="11" a="1"/>
  <c r="AC798" i="11" s="1"/>
  <c r="AC799" i="11" a="1"/>
  <c r="AC799" i="11" s="1"/>
  <c r="AC800" i="11" a="1"/>
  <c r="AC800" i="11" s="1"/>
  <c r="AC801" i="11" a="1"/>
  <c r="AC801" i="11" s="1"/>
  <c r="AC802" i="11" a="1"/>
  <c r="AC802" i="11" s="1"/>
  <c r="AC803" i="11" a="1"/>
  <c r="AC803" i="11" s="1"/>
  <c r="AC804" i="11" a="1"/>
  <c r="AC804" i="11" s="1"/>
  <c r="AC805" i="11" a="1"/>
  <c r="AC805" i="11" s="1"/>
  <c r="AC806" i="11" a="1"/>
  <c r="AC806" i="11" s="1"/>
  <c r="AC807" i="11" a="1"/>
  <c r="AC807" i="11" s="1"/>
  <c r="AC808" i="11" a="1"/>
  <c r="AC808" i="11" s="1"/>
  <c r="AC809" i="11" a="1"/>
  <c r="AC809" i="11" s="1"/>
  <c r="AC810" i="11" a="1"/>
  <c r="AC810" i="11" s="1"/>
  <c r="AC811" i="11" a="1"/>
  <c r="AC811" i="11" s="1"/>
  <c r="AC812" i="11" a="1"/>
  <c r="AC812" i="11" s="1"/>
  <c r="AC813" i="11" a="1"/>
  <c r="AC813" i="11" s="1"/>
  <c r="AC814" i="11" a="1"/>
  <c r="AC814" i="11" s="1"/>
  <c r="AC815" i="11" a="1"/>
  <c r="AC815" i="11" s="1"/>
  <c r="AC816" i="11" a="1"/>
  <c r="AC816" i="11" s="1"/>
  <c r="AC817" i="11" a="1"/>
  <c r="AC817" i="11" s="1"/>
  <c r="AC818" i="11" a="1"/>
  <c r="AC818" i="11" s="1"/>
  <c r="AC819" i="11" a="1"/>
  <c r="AC819" i="11" s="1"/>
  <c r="AC820" i="11" a="1"/>
  <c r="AC820" i="11" s="1"/>
  <c r="AC821" i="11" a="1"/>
  <c r="AC821" i="11" s="1"/>
  <c r="AC822" i="11" a="1"/>
  <c r="AC822" i="11" s="1"/>
  <c r="AC823" i="11" a="1"/>
  <c r="AC823" i="11" s="1"/>
  <c r="AC824" i="11" a="1"/>
  <c r="AC824" i="11" s="1"/>
  <c r="AC825" i="11" a="1"/>
  <c r="AC825" i="11" s="1"/>
  <c r="AC826" i="11" a="1"/>
  <c r="AC826" i="11" s="1"/>
  <c r="AC827" i="11" a="1"/>
  <c r="AC827" i="11" s="1"/>
  <c r="AC828" i="11" a="1"/>
  <c r="AC828" i="11" s="1"/>
  <c r="AC829" i="11" a="1"/>
  <c r="AC829" i="11" s="1"/>
  <c r="AC830" i="11" a="1"/>
  <c r="AC830" i="11" s="1"/>
  <c r="AC831" i="11" a="1"/>
  <c r="AC831" i="11" s="1"/>
  <c r="AC832" i="11" a="1"/>
  <c r="AC832" i="11" s="1"/>
  <c r="AC833" i="11" a="1"/>
  <c r="AC833" i="11" s="1"/>
  <c r="AC834" i="11" a="1"/>
  <c r="AC834" i="11" s="1"/>
  <c r="AC835" i="11" a="1"/>
  <c r="AC835" i="11" s="1"/>
  <c r="AC836" i="11" a="1"/>
  <c r="AC836" i="11" s="1"/>
  <c r="AC837" i="11" a="1"/>
  <c r="AC837" i="11" s="1"/>
  <c r="AC838" i="11" a="1"/>
  <c r="AC838" i="11" s="1"/>
  <c r="AC839" i="11" a="1"/>
  <c r="AC839" i="11" s="1"/>
  <c r="AC840" i="11" a="1"/>
  <c r="AC840" i="11" s="1"/>
  <c r="AC841" i="11" a="1"/>
  <c r="AC841" i="11" s="1"/>
  <c r="AC842" i="11" a="1"/>
  <c r="AC842" i="11" s="1"/>
  <c r="AC843" i="11" a="1"/>
  <c r="AC843" i="11" s="1"/>
  <c r="AC844" i="11" a="1"/>
  <c r="AC844" i="11" s="1"/>
  <c r="AC845" i="11" a="1"/>
  <c r="AC845" i="11" s="1"/>
  <c r="AC846" i="11" a="1"/>
  <c r="AC846" i="11" s="1"/>
  <c r="AC847" i="11" a="1"/>
  <c r="AC847" i="11" s="1"/>
  <c r="AC848" i="11" a="1"/>
  <c r="AC848" i="11" s="1"/>
  <c r="AC849" i="11" a="1"/>
  <c r="AC849" i="11" s="1"/>
  <c r="AC850" i="11" a="1"/>
  <c r="AC850" i="11" s="1"/>
  <c r="AC851" i="11" a="1"/>
  <c r="AC851" i="11" s="1"/>
  <c r="AC852" i="11" a="1"/>
  <c r="AC852" i="11" s="1"/>
  <c r="AC853" i="11" a="1"/>
  <c r="AC853" i="11" s="1"/>
  <c r="AC854" i="11" a="1"/>
  <c r="AC854" i="11" s="1"/>
  <c r="AC855" i="11" a="1"/>
  <c r="AC855" i="11" s="1"/>
  <c r="AC856" i="11" a="1"/>
  <c r="AC856" i="11" s="1"/>
  <c r="AC857" i="11" a="1"/>
  <c r="AC857" i="11" s="1"/>
  <c r="AC858" i="11" a="1"/>
  <c r="AC858" i="11" s="1"/>
  <c r="AC859" i="11" a="1"/>
  <c r="AC859" i="11" s="1"/>
  <c r="AC860" i="11" a="1"/>
  <c r="AC860" i="11" s="1"/>
  <c r="AC861" i="11" a="1"/>
  <c r="AC861" i="11" s="1"/>
  <c r="AC862" i="11" a="1"/>
  <c r="AC862" i="11" s="1"/>
  <c r="AC863" i="11" a="1"/>
  <c r="AC863" i="11" s="1"/>
  <c r="AC864" i="11" a="1"/>
  <c r="AC864" i="11" s="1"/>
  <c r="AC865" i="11" a="1"/>
  <c r="AC865" i="11" s="1"/>
  <c r="AC866" i="11" a="1"/>
  <c r="AC866" i="11" s="1"/>
  <c r="AC867" i="11" a="1"/>
  <c r="AC867" i="11" s="1"/>
  <c r="AC868" i="11" a="1"/>
  <c r="AC868" i="11" s="1"/>
  <c r="AC869" i="11" a="1"/>
  <c r="AC869" i="11" s="1"/>
  <c r="AC870" i="11" a="1"/>
  <c r="AC870" i="11" s="1"/>
  <c r="AC871" i="11" a="1"/>
  <c r="AC871" i="11" s="1"/>
  <c r="AC872" i="11" a="1"/>
  <c r="AC872" i="11" s="1"/>
  <c r="AC873" i="11" a="1"/>
  <c r="AC873" i="11" s="1"/>
  <c r="AC874" i="11" a="1"/>
  <c r="AC874" i="11" s="1"/>
  <c r="AC875" i="11" a="1"/>
  <c r="AC875" i="11" s="1"/>
  <c r="AC876" i="11" a="1"/>
  <c r="AC876" i="11" s="1"/>
  <c r="AC877" i="11" a="1"/>
  <c r="AC877" i="11" s="1"/>
  <c r="AC878" i="11" a="1"/>
  <c r="AC878" i="11" s="1"/>
  <c r="AC879" i="11" a="1"/>
  <c r="AC879" i="11" s="1"/>
  <c r="AC880" i="11" a="1"/>
  <c r="AC880" i="11" s="1"/>
  <c r="AC881" i="11" a="1"/>
  <c r="AC881" i="11" s="1"/>
  <c r="AC882" i="11" a="1"/>
  <c r="AC882" i="11" s="1"/>
  <c r="AC883" i="11" a="1"/>
  <c r="AC883" i="11" s="1"/>
  <c r="AC884" i="11" a="1"/>
  <c r="AC884" i="11" s="1"/>
  <c r="AC885" i="11" a="1"/>
  <c r="AC885" i="11" s="1"/>
  <c r="AC886" i="11" a="1"/>
  <c r="AC886" i="11" s="1"/>
  <c r="AC887" i="11" a="1"/>
  <c r="AC887" i="11" s="1"/>
  <c r="AC888" i="11" a="1"/>
  <c r="AC888" i="11" s="1"/>
  <c r="AC889" i="11" a="1"/>
  <c r="AC889" i="11" s="1"/>
  <c r="AC890" i="11" a="1"/>
  <c r="AC890" i="11" s="1"/>
  <c r="AC891" i="11" a="1"/>
  <c r="AC891" i="11" s="1"/>
  <c r="AC892" i="11" a="1"/>
  <c r="AC892" i="11" s="1"/>
  <c r="AC893" i="11" a="1"/>
  <c r="AC893" i="11" s="1"/>
  <c r="AC894" i="11" a="1"/>
  <c r="AC894" i="11" s="1"/>
  <c r="AC895" i="11" a="1"/>
  <c r="AC895" i="11" s="1"/>
  <c r="AC896" i="11" a="1"/>
  <c r="AC896" i="11" s="1"/>
  <c r="AC897" i="11" a="1"/>
  <c r="AC897" i="11" s="1"/>
  <c r="AC898" i="11" a="1"/>
  <c r="AC898" i="11" s="1"/>
  <c r="AC899" i="11" a="1"/>
  <c r="AC899" i="11" s="1"/>
  <c r="AC431" i="11" a="1"/>
  <c r="AC431" i="11" s="1"/>
  <c r="AC432" i="11" a="1"/>
  <c r="AC432" i="11" s="1"/>
  <c r="AC433" i="11" a="1"/>
  <c r="AC433" i="11" s="1"/>
  <c r="AC434" i="11" a="1"/>
  <c r="AC434" i="11" s="1"/>
  <c r="AC435" i="11" a="1"/>
  <c r="AC435" i="11" s="1"/>
  <c r="AC436" i="11" a="1"/>
  <c r="AC436" i="11" s="1"/>
  <c r="AC437" i="11" a="1"/>
  <c r="AC437" i="11" s="1"/>
  <c r="AC438" i="11" a="1"/>
  <c r="AC438" i="11" s="1"/>
  <c r="AC439" i="11" a="1"/>
  <c r="AC439" i="11" s="1"/>
  <c r="AC440" i="11" a="1"/>
  <c r="AC440" i="11" s="1"/>
  <c r="AC441" i="11" a="1"/>
  <c r="AC441" i="11" s="1"/>
  <c r="AC442" i="11" a="1"/>
  <c r="AC442" i="11" s="1"/>
  <c r="AC443" i="11" a="1"/>
  <c r="AC443" i="11" s="1"/>
  <c r="AC444" i="11" a="1"/>
  <c r="AC444" i="11" s="1"/>
  <c r="AC445" i="11" a="1"/>
  <c r="AC445" i="11" s="1"/>
  <c r="AC446" i="11" a="1"/>
  <c r="AC446" i="11" s="1"/>
  <c r="AC447" i="11" a="1"/>
  <c r="AC447" i="11" s="1"/>
  <c r="AC448" i="11" a="1"/>
  <c r="AC448" i="11" s="1"/>
  <c r="AC449" i="11" a="1"/>
  <c r="AC449" i="11" s="1"/>
  <c r="AC450" i="11" a="1"/>
  <c r="AC450" i="11" s="1"/>
  <c r="AC451" i="11" a="1"/>
  <c r="AC451" i="11" s="1"/>
  <c r="AC452" i="11" a="1"/>
  <c r="AC452" i="11" s="1"/>
  <c r="AC453" i="11" a="1"/>
  <c r="AC453" i="11" s="1"/>
  <c r="AC454" i="11" a="1"/>
  <c r="AC454" i="11" s="1"/>
  <c r="AC455" i="11" a="1"/>
  <c r="AC455" i="11" s="1"/>
  <c r="AC456" i="11" a="1"/>
  <c r="AC456" i="11" s="1"/>
  <c r="AC457" i="11" a="1"/>
  <c r="AC457" i="11" s="1"/>
  <c r="AC458" i="11" a="1"/>
  <c r="AC458" i="11" s="1"/>
  <c r="AC459" i="11" a="1"/>
  <c r="AC459" i="11" s="1"/>
  <c r="AC460" i="11" a="1"/>
  <c r="AC460" i="11" s="1"/>
  <c r="AC461" i="11" a="1"/>
  <c r="AC461" i="11" s="1"/>
  <c r="AC462" i="11" a="1"/>
  <c r="AC462" i="11" s="1"/>
  <c r="AC463" i="11" a="1"/>
  <c r="AC463" i="11" s="1"/>
  <c r="AC464" i="11" a="1"/>
  <c r="AC464" i="11" s="1"/>
  <c r="AC465" i="11" a="1"/>
  <c r="AC465" i="11" s="1"/>
  <c r="AC466" i="11" a="1"/>
  <c r="AC466" i="11" s="1"/>
  <c r="AC467" i="11" a="1"/>
  <c r="AC467" i="11" s="1"/>
  <c r="AC468" i="11" a="1"/>
  <c r="AC468" i="11" s="1"/>
  <c r="AC469" i="11" a="1"/>
  <c r="AC469" i="11" s="1"/>
  <c r="AC470" i="11" a="1"/>
  <c r="AC470" i="11" s="1"/>
  <c r="AC471" i="11" a="1"/>
  <c r="AC471" i="11" s="1"/>
  <c r="AC472" i="11" a="1"/>
  <c r="AC472" i="11" s="1"/>
  <c r="AC473" i="11" a="1"/>
  <c r="AC473" i="11" s="1"/>
  <c r="AC474" i="11" a="1"/>
  <c r="AC474" i="11" s="1"/>
  <c r="AC475" i="11" a="1"/>
  <c r="AC475" i="11" s="1"/>
  <c r="AC476" i="11" a="1"/>
  <c r="AC476" i="11" s="1"/>
  <c r="AC477" i="11" a="1"/>
  <c r="AC477" i="11" s="1"/>
  <c r="AC478" i="11" a="1"/>
  <c r="AC478" i="11" s="1"/>
  <c r="AC479" i="11" a="1"/>
  <c r="AC479" i="11" s="1"/>
  <c r="AC480" i="11" a="1"/>
  <c r="AC480" i="11" s="1"/>
  <c r="AC481" i="11" a="1"/>
  <c r="AC481" i="11" s="1"/>
  <c r="AC482" i="11" a="1"/>
  <c r="AC482" i="11" s="1"/>
  <c r="AC483" i="11" a="1"/>
  <c r="AC483" i="11" s="1"/>
  <c r="AC484" i="11" a="1"/>
  <c r="AC484" i="11" s="1"/>
  <c r="AC485" i="11" a="1"/>
  <c r="AC485" i="11" s="1"/>
  <c r="AC486" i="11" a="1"/>
  <c r="AC486" i="11" s="1"/>
  <c r="AC487" i="11" a="1"/>
  <c r="AC487" i="11" s="1"/>
  <c r="AC488" i="11" a="1"/>
  <c r="AC488" i="11" s="1"/>
  <c r="AC489" i="11" a="1"/>
  <c r="AC489" i="11" s="1"/>
  <c r="AC490" i="11" a="1"/>
  <c r="AC490" i="11" s="1"/>
  <c r="AC491" i="11" a="1"/>
  <c r="AC491" i="11" s="1"/>
  <c r="AC492" i="11" a="1"/>
  <c r="AC492" i="11" s="1"/>
  <c r="AC493" i="11" a="1"/>
  <c r="AC493" i="11" s="1"/>
  <c r="AC494" i="11" a="1"/>
  <c r="AC494" i="11" s="1"/>
  <c r="AC495" i="11" a="1"/>
  <c r="AC495" i="11" s="1"/>
  <c r="AC496" i="11" a="1"/>
  <c r="AC496" i="11" s="1"/>
  <c r="AC497" i="11" a="1"/>
  <c r="AC497" i="11" s="1"/>
  <c r="AC498" i="11" a="1"/>
  <c r="AC498" i="11" s="1"/>
  <c r="AC499" i="11" a="1"/>
  <c r="AC499" i="11" s="1"/>
  <c r="AC500" i="11" a="1"/>
  <c r="AC500" i="11" s="1"/>
  <c r="AC501" i="11" a="1"/>
  <c r="AC501" i="11" s="1"/>
  <c r="AC502" i="11" a="1"/>
  <c r="AC502" i="11" s="1"/>
  <c r="AC503" i="11" a="1"/>
  <c r="AC503" i="11" s="1"/>
  <c r="AC504" i="11" a="1"/>
  <c r="AC504" i="11" s="1"/>
  <c r="AC505" i="11" a="1"/>
  <c r="AC505" i="11" s="1"/>
  <c r="AC506" i="11" a="1"/>
  <c r="AC506" i="11" s="1"/>
  <c r="AC507" i="11" a="1"/>
  <c r="AC507" i="11" s="1"/>
  <c r="AC508" i="11" a="1"/>
  <c r="AC508" i="11" s="1"/>
  <c r="AC509" i="11" a="1"/>
  <c r="AC509" i="11" s="1"/>
  <c r="AC510" i="11" a="1"/>
  <c r="AC510" i="11" s="1"/>
  <c r="AC511" i="11" a="1"/>
  <c r="AC511" i="11" s="1"/>
  <c r="AC512" i="11" a="1"/>
  <c r="AC512" i="11" s="1"/>
  <c r="AC513" i="11" a="1"/>
  <c r="AC513" i="11" s="1"/>
  <c r="AC514" i="11" a="1"/>
  <c r="AC514" i="11" s="1"/>
  <c r="AC515" i="11" a="1"/>
  <c r="AC515" i="11" s="1"/>
  <c r="AC516" i="11" a="1"/>
  <c r="AC516" i="11" s="1"/>
  <c r="AC517" i="11" a="1"/>
  <c r="AC517" i="11" s="1"/>
  <c r="AC518" i="11" a="1"/>
  <c r="AC518" i="11" s="1"/>
  <c r="AC519" i="11" a="1"/>
  <c r="AC519" i="11" s="1"/>
  <c r="AC520" i="11" a="1"/>
  <c r="AC520" i="11" s="1"/>
  <c r="AC521" i="11" a="1"/>
  <c r="AC521" i="11" s="1"/>
  <c r="AC522" i="11" a="1"/>
  <c r="AC522" i="11" s="1"/>
  <c r="AC523" i="11" a="1"/>
  <c r="AC523" i="11" s="1"/>
  <c r="AC524" i="11" a="1"/>
  <c r="AC524" i="11" s="1"/>
  <c r="AC525" i="11" a="1"/>
  <c r="AC525" i="11" s="1"/>
  <c r="AC526" i="11" a="1"/>
  <c r="AC526" i="11" s="1"/>
  <c r="AC527" i="11" a="1"/>
  <c r="AC527" i="11" s="1"/>
  <c r="AC528" i="11" a="1"/>
  <c r="AC528" i="11" s="1"/>
  <c r="AC529" i="11" a="1"/>
  <c r="AC529" i="11" s="1"/>
  <c r="AC530" i="11" a="1"/>
  <c r="AC530" i="11" s="1"/>
  <c r="AC531" i="11" a="1"/>
  <c r="AC531" i="11" s="1"/>
  <c r="AC532" i="11" a="1"/>
  <c r="AC532" i="11" s="1"/>
  <c r="AC533" i="11" a="1"/>
  <c r="AC533" i="11" s="1"/>
  <c r="AC534" i="11" a="1"/>
  <c r="AC534" i="11" s="1"/>
  <c r="AC535" i="11" a="1"/>
  <c r="AC535" i="11" s="1"/>
  <c r="AC536" i="11" a="1"/>
  <c r="AC536" i="11" s="1"/>
  <c r="AC537" i="11" a="1"/>
  <c r="AC537" i="11" s="1"/>
  <c r="AC538" i="11" a="1"/>
  <c r="AC538" i="11" s="1"/>
  <c r="AC539" i="11" a="1"/>
  <c r="AC539" i="11" s="1"/>
  <c r="AC540" i="11" a="1"/>
  <c r="AC540" i="11" s="1"/>
  <c r="AC541" i="11" a="1"/>
  <c r="AC541" i="11" s="1"/>
  <c r="AC542" i="11" a="1"/>
  <c r="AC542" i="11" s="1"/>
  <c r="AC543" i="11" a="1"/>
  <c r="AC543" i="11" s="1"/>
  <c r="AC544" i="11" a="1"/>
  <c r="AC544" i="11" s="1"/>
  <c r="AC545" i="11" a="1"/>
  <c r="AC545" i="11" s="1"/>
  <c r="AC546" i="11" a="1"/>
  <c r="AC546" i="11" s="1"/>
  <c r="AC547" i="11" a="1"/>
  <c r="AC547" i="11" s="1"/>
  <c r="AC548" i="11" a="1"/>
  <c r="AC548" i="11" s="1"/>
  <c r="AC549" i="11" a="1"/>
  <c r="AC549" i="11" s="1"/>
  <c r="AC550" i="11" a="1"/>
  <c r="AC550" i="11" s="1"/>
  <c r="AC551" i="11" a="1"/>
  <c r="AC551" i="11" s="1"/>
  <c r="AC552" i="11" a="1"/>
  <c r="AC552" i="11" s="1"/>
  <c r="AC553" i="11" a="1"/>
  <c r="AC553" i="11" s="1"/>
  <c r="AC554" i="11" a="1"/>
  <c r="AC554" i="11" s="1"/>
  <c r="AC555" i="11" a="1"/>
  <c r="AC555" i="11" s="1"/>
  <c r="AC556" i="11" a="1"/>
  <c r="AC556" i="11" s="1"/>
  <c r="AC557" i="11" a="1"/>
  <c r="AC557" i="11" s="1"/>
  <c r="AC558" i="11" a="1"/>
  <c r="AC558" i="11" s="1"/>
  <c r="AC559" i="11" a="1"/>
  <c r="AC559" i="11" s="1"/>
  <c r="AC411" i="11" a="1"/>
  <c r="AC411" i="11" s="1"/>
  <c r="AC412" i="11" a="1"/>
  <c r="AC412" i="11" s="1"/>
  <c r="AC413" i="11" a="1"/>
  <c r="AC413" i="11" s="1"/>
  <c r="AC414" i="11" a="1"/>
  <c r="AC414" i="11" s="1"/>
  <c r="AC415" i="11" a="1"/>
  <c r="AC415" i="11" s="1"/>
  <c r="AC416" i="11" a="1"/>
  <c r="AC416" i="11" s="1"/>
  <c r="AC417" i="11" a="1"/>
  <c r="AC417" i="11" s="1"/>
  <c r="AC418" i="11" a="1"/>
  <c r="AC418" i="11" s="1"/>
  <c r="AC419" i="11" a="1"/>
  <c r="AC419" i="11" s="1"/>
  <c r="AC420" i="11" a="1"/>
  <c r="AC420" i="11" s="1"/>
  <c r="AC421" i="11" a="1"/>
  <c r="AC421" i="11" s="1"/>
  <c r="AC422" i="11" a="1"/>
  <c r="AC422" i="11" s="1"/>
  <c r="AC423" i="11" a="1"/>
  <c r="AC423" i="11" s="1"/>
  <c r="AC424" i="11" a="1"/>
  <c r="AC424" i="11" s="1"/>
  <c r="AC425" i="11" a="1"/>
  <c r="AC425" i="11" s="1"/>
  <c r="AC426" i="11" a="1"/>
  <c r="AC426" i="11" s="1"/>
  <c r="AC427" i="11" a="1"/>
  <c r="AC427" i="11" s="1"/>
  <c r="AC428" i="11" a="1"/>
  <c r="AC428" i="11" s="1"/>
  <c r="AC429" i="11" a="1"/>
  <c r="AC429" i="11" s="1"/>
  <c r="AC430" i="11" a="1"/>
  <c r="AC430" i="11" s="1"/>
  <c r="AC382" i="11" a="1"/>
  <c r="AC382" i="11" s="1"/>
  <c r="AC383" i="11" a="1"/>
  <c r="AC383" i="11" s="1"/>
  <c r="AC384" i="11" a="1"/>
  <c r="AC384" i="11" s="1"/>
  <c r="AC385" i="11" a="1"/>
  <c r="AC385" i="11" s="1"/>
  <c r="AC386" i="11" a="1"/>
  <c r="AC386" i="11" s="1"/>
  <c r="AC387" i="11" a="1"/>
  <c r="AC387" i="11" s="1"/>
  <c r="AC388" i="11" a="1"/>
  <c r="AC388" i="11" s="1"/>
  <c r="AC389" i="11" a="1"/>
  <c r="AC389" i="11" s="1"/>
  <c r="AC390" i="11" a="1"/>
  <c r="AC390" i="11" s="1"/>
  <c r="AC391" i="11" a="1"/>
  <c r="AC391" i="11" s="1"/>
  <c r="AC392" i="11" a="1"/>
  <c r="AC392" i="11" s="1"/>
  <c r="AC393" i="11" a="1"/>
  <c r="AC393" i="11" s="1"/>
  <c r="AC394" i="11" a="1"/>
  <c r="AC394" i="11" s="1"/>
  <c r="AC395" i="11" a="1"/>
  <c r="AC395" i="11" s="1"/>
  <c r="AC396" i="11" a="1"/>
  <c r="AC396" i="11" s="1"/>
  <c r="AC397" i="11" a="1"/>
  <c r="AC397" i="11" s="1"/>
  <c r="AC398" i="11" a="1"/>
  <c r="AC398" i="11" s="1"/>
  <c r="AC399" i="11" a="1"/>
  <c r="AC399" i="11" s="1"/>
  <c r="AC400" i="11" a="1"/>
  <c r="AC400" i="11" s="1"/>
  <c r="AC401" i="11" a="1"/>
  <c r="AC401" i="11" s="1"/>
  <c r="AC402" i="11" a="1"/>
  <c r="AC402" i="11" s="1"/>
  <c r="AC403" i="11" a="1"/>
  <c r="AC403" i="11" s="1"/>
  <c r="AC404" i="11" a="1"/>
  <c r="AC404" i="11" s="1"/>
  <c r="AC405" i="11" a="1"/>
  <c r="AC405" i="11" s="1"/>
  <c r="AC406" i="11" a="1"/>
  <c r="AC406" i="11" s="1"/>
  <c r="AC407" i="11" a="1"/>
  <c r="AC407" i="11" s="1"/>
  <c r="AC408" i="11" a="1"/>
  <c r="AC408" i="11" s="1"/>
  <c r="AC409" i="11" a="1"/>
  <c r="AC409" i="11" s="1"/>
  <c r="AC410" i="11" a="1"/>
  <c r="AC410" i="11" s="1"/>
  <c r="AC330" i="11" a="1"/>
  <c r="AC330" i="11" s="1"/>
  <c r="AC331" i="11" a="1"/>
  <c r="AC331" i="11" s="1"/>
  <c r="AC332" i="11" a="1"/>
  <c r="AC332" i="11" s="1"/>
  <c r="AC333" i="11" a="1"/>
  <c r="AC333" i="11" s="1"/>
  <c r="AC334" i="11" a="1"/>
  <c r="AC334" i="11" s="1"/>
  <c r="AC335" i="11" a="1"/>
  <c r="AC335" i="11" s="1"/>
  <c r="AC336" i="11" a="1"/>
  <c r="AC336" i="11" s="1"/>
  <c r="AC337" i="11" a="1"/>
  <c r="AC337" i="11" s="1"/>
  <c r="AC338" i="11" a="1"/>
  <c r="AC338" i="11" s="1"/>
  <c r="AC339" i="11" a="1"/>
  <c r="AC339" i="11" s="1"/>
  <c r="AC340" i="11" a="1"/>
  <c r="AC340" i="11" s="1"/>
  <c r="AC341" i="11" a="1"/>
  <c r="AC341" i="11" s="1"/>
  <c r="AC342" i="11" a="1"/>
  <c r="AC342" i="11" s="1"/>
  <c r="AC344" i="11" a="1"/>
  <c r="AC344" i="11" s="1"/>
  <c r="AC345" i="11" a="1"/>
  <c r="AC345" i="11" s="1"/>
  <c r="AC346" i="11" a="1"/>
  <c r="AC346" i="11" s="1"/>
  <c r="AC347" i="11" a="1"/>
  <c r="AC347" i="11" s="1"/>
  <c r="AC348" i="11" a="1"/>
  <c r="AC348" i="11" s="1"/>
  <c r="AC349" i="11" a="1"/>
  <c r="AC349" i="11" s="1"/>
  <c r="AC350" i="11" a="1"/>
  <c r="AC350" i="11" s="1"/>
  <c r="AC351" i="11" a="1"/>
  <c r="AC351" i="11" s="1"/>
  <c r="AC352" i="11" a="1"/>
  <c r="AC352" i="11" s="1"/>
  <c r="AC353" i="11" a="1"/>
  <c r="AC353" i="11" s="1"/>
  <c r="AC354" i="11" a="1"/>
  <c r="AC354" i="11" s="1"/>
  <c r="AC355" i="11" a="1"/>
  <c r="AC355" i="11" s="1"/>
  <c r="AC356" i="11" a="1"/>
  <c r="AC356" i="11" s="1"/>
  <c r="AC357" i="11" a="1"/>
  <c r="AC357" i="11" s="1"/>
  <c r="AC358" i="11" a="1"/>
  <c r="AC358" i="11" s="1"/>
  <c r="AC359" i="11" a="1"/>
  <c r="AC359" i="11" s="1"/>
  <c r="AC360" i="11" a="1"/>
  <c r="AC360" i="11" s="1"/>
  <c r="AC361" i="11" a="1"/>
  <c r="AC361" i="11" s="1"/>
  <c r="AC362" i="11" a="1"/>
  <c r="AC362" i="11" s="1"/>
  <c r="AC363" i="11" a="1"/>
  <c r="AC363" i="11" s="1"/>
  <c r="AC364" i="11" a="1"/>
  <c r="AC364" i="11" s="1"/>
  <c r="AC366" i="11" a="1"/>
  <c r="AC366" i="11" s="1"/>
  <c r="AC367" i="11" a="1"/>
  <c r="AC367" i="11" s="1"/>
  <c r="AC368" i="11" a="1"/>
  <c r="AC368" i="11" s="1"/>
  <c r="AC369" i="11" a="1"/>
  <c r="AC369" i="11" s="1"/>
  <c r="AC370" i="11" a="1"/>
  <c r="AC370" i="11" s="1"/>
  <c r="AC371" i="11" a="1"/>
  <c r="AC371" i="11" s="1"/>
  <c r="AC372" i="11" a="1"/>
  <c r="AC372" i="11" s="1"/>
  <c r="AC373" i="11" a="1"/>
  <c r="AC373" i="11" s="1"/>
  <c r="AC374" i="11" a="1"/>
  <c r="AC374" i="11" s="1"/>
  <c r="AC375" i="11" a="1"/>
  <c r="AC375" i="11" s="1"/>
  <c r="AC376" i="11" a="1"/>
  <c r="AC376" i="11" s="1"/>
  <c r="AC377" i="11" a="1"/>
  <c r="AC377" i="11" s="1"/>
  <c r="AC378" i="11" a="1"/>
  <c r="AC378" i="11" s="1"/>
  <c r="AC379" i="11" a="1"/>
  <c r="AC379" i="11" s="1"/>
  <c r="AC380" i="11" a="1"/>
  <c r="AC380" i="11" s="1"/>
  <c r="AC381" i="11" a="1"/>
  <c r="AC381" i="11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25" i="7" a="1"/>
  <c r="M25" i="7" s="1"/>
  <c r="M26" i="7" a="1"/>
  <c r="M26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64" i="7" a="1"/>
  <c r="M64" i="7" s="1"/>
  <c r="M65" i="7" a="1"/>
  <c r="M65" i="7" s="1"/>
  <c r="M66" i="7" a="1"/>
  <c r="M66" i="7" s="1"/>
  <c r="M67" i="7" a="1"/>
  <c r="M67" i="7" s="1"/>
  <c r="M68" i="7" a="1"/>
  <c r="M68" i="7" s="1"/>
  <c r="M69" i="7" a="1"/>
  <c r="M69" i="7" s="1"/>
  <c r="M70" i="7" a="1"/>
  <c r="M70" i="7" s="1"/>
  <c r="M71" i="7" a="1"/>
  <c r="M71" i="7" s="1"/>
  <c r="M72" i="7" a="1"/>
  <c r="M72" i="7" s="1"/>
  <c r="M73" i="7" a="1"/>
  <c r="M73" i="7" s="1"/>
  <c r="M74" i="7" a="1"/>
  <c r="M74" i="7" s="1"/>
  <c r="M75" i="7" a="1"/>
  <c r="M75" i="7" s="1"/>
  <c r="M76" i="7" a="1"/>
  <c r="M76" i="7" s="1"/>
  <c r="M77" i="7" a="1"/>
  <c r="M77" i="7" s="1"/>
  <c r="M78" i="7" a="1"/>
  <c r="M78" i="7" s="1"/>
  <c r="M79" i="7" a="1"/>
  <c r="M79" i="7" s="1"/>
  <c r="M80" i="7" a="1"/>
  <c r="M80" i="7" s="1"/>
  <c r="M81" i="7" a="1"/>
  <c r="M81" i="7" s="1"/>
  <c r="M82" i="7" a="1"/>
  <c r="M82" i="7" s="1"/>
  <c r="M83" i="7" a="1"/>
  <c r="M83" i="7" s="1"/>
  <c r="M84" i="7" a="1"/>
  <c r="M84" i="7" s="1"/>
  <c r="M85" i="7" a="1"/>
  <c r="M85" i="7" s="1"/>
  <c r="M86" i="7" a="1"/>
  <c r="M86" i="7" s="1"/>
  <c r="M87" i="7" a="1"/>
  <c r="M87" i="7" s="1"/>
  <c r="M88" i="7" a="1"/>
  <c r="M88" i="7" s="1"/>
  <c r="M89" i="7" a="1"/>
  <c r="M89" i="7" s="1"/>
  <c r="M90" i="7" a="1"/>
  <c r="M90" i="7" s="1"/>
  <c r="M91" i="7" a="1"/>
  <c r="M91" i="7" s="1"/>
  <c r="M92" i="7" a="1"/>
  <c r="M92" i="7" s="1"/>
  <c r="M93" i="7" a="1"/>
  <c r="M93" i="7" s="1"/>
  <c r="M94" i="7" a="1"/>
  <c r="M94" i="7" s="1"/>
  <c r="M95" i="7" a="1"/>
  <c r="M95" i="7" s="1"/>
  <c r="M96" i="7" a="1"/>
  <c r="M96" i="7" s="1"/>
  <c r="M97" i="7" a="1"/>
  <c r="M97" i="7" s="1"/>
  <c r="M98" i="7" a="1"/>
  <c r="M98" i="7" s="1"/>
  <c r="M99" i="7" a="1"/>
  <c r="M99" i="7" s="1"/>
  <c r="M100" i="7" a="1"/>
  <c r="M100" i="7" s="1"/>
  <c r="M101" i="7" a="1"/>
  <c r="M101" i="7" s="1"/>
  <c r="M102" i="7" a="1"/>
  <c r="M102" i="7" s="1"/>
  <c r="M103" i="7" a="1"/>
  <c r="M103" i="7" s="1"/>
  <c r="M104" i="7" a="1"/>
  <c r="M104" i="7" s="1"/>
  <c r="M105" i="7" a="1"/>
  <c r="M105" i="7" s="1"/>
  <c r="M106" i="7" a="1"/>
  <c r="M106" i="7" s="1"/>
  <c r="M107" i="7" a="1"/>
  <c r="M107" i="7" s="1"/>
  <c r="M108" i="7" a="1"/>
  <c r="M108" i="7" s="1"/>
  <c r="M109" i="7" a="1"/>
  <c r="M109" i="7" s="1"/>
  <c r="M110" i="7" a="1"/>
  <c r="M110" i="7" s="1"/>
  <c r="M111" i="7" a="1"/>
  <c r="M111" i="7" s="1"/>
  <c r="M112" i="7" a="1"/>
  <c r="M112" i="7" s="1"/>
  <c r="M113" i="7" a="1"/>
  <c r="M113" i="7" s="1"/>
  <c r="M114" i="7" a="1"/>
  <c r="M114" i="7" s="1"/>
  <c r="M115" i="7" a="1"/>
  <c r="M115" i="7" s="1"/>
  <c r="M116" i="7" a="1"/>
  <c r="M116" i="7" s="1"/>
  <c r="M117" i="7" a="1"/>
  <c r="M117" i="7" s="1"/>
  <c r="M118" i="7" a="1"/>
  <c r="M118" i="7" s="1"/>
  <c r="M119" i="7" a="1"/>
  <c r="M119" i="7" s="1"/>
  <c r="M120" i="7" a="1"/>
  <c r="M120" i="7" s="1"/>
  <c r="M121" i="7" a="1"/>
  <c r="M121" i="7" s="1"/>
  <c r="M122" i="7" a="1"/>
  <c r="M122" i="7" s="1"/>
  <c r="M123" i="7" a="1"/>
  <c r="M123" i="7" s="1"/>
  <c r="M124" i="7" a="1"/>
  <c r="M124" i="7" s="1"/>
  <c r="M125" i="7" a="1"/>
  <c r="M125" i="7" s="1"/>
  <c r="M126" i="7" a="1"/>
  <c r="M126" i="7" s="1"/>
  <c r="M127" i="7" a="1"/>
  <c r="M127" i="7" s="1"/>
  <c r="M128" i="7" a="1"/>
  <c r="M128" i="7" s="1"/>
  <c r="M129" i="7" a="1"/>
  <c r="M129" i="7" s="1"/>
  <c r="M130" i="7" a="1"/>
  <c r="M130" i="7" s="1"/>
  <c r="M131" i="7" a="1"/>
  <c r="M131" i="7" s="1"/>
  <c r="M132" i="7" a="1"/>
  <c r="M132" i="7" s="1"/>
  <c r="M133" i="7" a="1"/>
  <c r="M133" i="7" s="1"/>
  <c r="M134" i="7" a="1"/>
  <c r="M134" i="7" s="1"/>
  <c r="M135" i="7" a="1"/>
  <c r="M135" i="7" s="1"/>
  <c r="M136" i="7" a="1"/>
  <c r="M136" i="7" s="1"/>
  <c r="M137" i="7" a="1"/>
  <c r="M137" i="7" s="1"/>
  <c r="M138" i="7" a="1"/>
  <c r="M138" i="7" s="1"/>
  <c r="M139" i="7" a="1"/>
  <c r="M139" i="7" s="1"/>
  <c r="M140" i="7" a="1"/>
  <c r="M140" i="7" s="1"/>
  <c r="M141" i="7" a="1"/>
  <c r="M141" i="7" s="1"/>
  <c r="M142" i="7" a="1"/>
  <c r="M142" i="7" s="1"/>
  <c r="M143" i="7" a="1"/>
  <c r="M143" i="7" s="1"/>
  <c r="M144" i="7" a="1"/>
  <c r="M144" i="7" s="1"/>
  <c r="M145" i="7" a="1"/>
  <c r="M145" i="7" s="1"/>
  <c r="M146" i="7" a="1"/>
  <c r="M146" i="7" s="1"/>
  <c r="M147" i="7" a="1"/>
  <c r="M147" i="7" s="1"/>
  <c r="M148" i="7" a="1"/>
  <c r="M148" i="7" s="1"/>
  <c r="M149" i="7" a="1"/>
  <c r="M149" i="7" s="1"/>
  <c r="M150" i="7" a="1"/>
  <c r="M150" i="7" s="1"/>
  <c r="M151" i="7" a="1"/>
  <c r="M151" i="7" s="1"/>
  <c r="M152" i="7" a="1"/>
  <c r="M152" i="7" s="1"/>
  <c r="M153" i="7" a="1"/>
  <c r="M153" i="7" s="1"/>
  <c r="M154" i="7" a="1"/>
  <c r="M154" i="7" s="1"/>
  <c r="M155" i="7" a="1"/>
  <c r="M155" i="7" s="1"/>
  <c r="M156" i="7" a="1"/>
  <c r="M156" i="7" s="1"/>
  <c r="M157" i="7" a="1"/>
  <c r="M157" i="7" s="1"/>
  <c r="M158" i="7" a="1"/>
  <c r="M158" i="7" s="1"/>
  <c r="M159" i="7" a="1"/>
  <c r="M159" i="7" s="1"/>
  <c r="M160" i="7" a="1"/>
  <c r="M160" i="7" s="1"/>
  <c r="M161" i="7" a="1"/>
  <c r="M161" i="7" s="1"/>
  <c r="M162" i="7" a="1"/>
  <c r="M162" i="7" s="1"/>
  <c r="M163" i="7" a="1"/>
  <c r="M163" i="7" s="1"/>
  <c r="M164" i="7" a="1"/>
  <c r="M164" i="7" s="1"/>
  <c r="M165" i="7" a="1"/>
  <c r="M165" i="7" s="1"/>
  <c r="M166" i="7" a="1"/>
  <c r="M166" i="7" s="1"/>
  <c r="M167" i="7" a="1"/>
  <c r="M167" i="7" s="1"/>
  <c r="M168" i="7" a="1"/>
  <c r="M168" i="7" s="1"/>
  <c r="M169" i="7" a="1"/>
  <c r="M169" i="7" s="1"/>
  <c r="M170" i="7" a="1"/>
  <c r="M170" i="7" s="1"/>
  <c r="M171" i="7" a="1"/>
  <c r="M171" i="7" s="1"/>
  <c r="M172" i="7" a="1"/>
  <c r="M172" i="7" s="1"/>
  <c r="M173" i="7" a="1"/>
  <c r="M173" i="7" s="1"/>
  <c r="M174" i="7" a="1"/>
  <c r="M174" i="7" s="1"/>
  <c r="M175" i="7" a="1"/>
  <c r="M175" i="7" s="1"/>
  <c r="M176" i="7" a="1"/>
  <c r="M176" i="7" s="1"/>
  <c r="M177" i="7" a="1"/>
  <c r="M177" i="7" s="1"/>
  <c r="M178" i="7" a="1"/>
  <c r="M178" i="7" s="1"/>
  <c r="M179" i="7" a="1"/>
  <c r="M179" i="7" s="1"/>
  <c r="M180" i="7" a="1"/>
  <c r="M180" i="7" s="1"/>
  <c r="M181" i="7" a="1"/>
  <c r="M181" i="7" s="1"/>
  <c r="M182" i="7" a="1"/>
  <c r="M182" i="7" s="1"/>
  <c r="M183" i="7" a="1"/>
  <c r="M183" i="7" s="1"/>
  <c r="M184" i="7" a="1"/>
  <c r="M184" i="7" s="1"/>
  <c r="M185" i="7" a="1"/>
  <c r="M185" i="7" s="1"/>
  <c r="M186" i="7" a="1"/>
  <c r="M186" i="7" s="1"/>
  <c r="M187" i="7" a="1"/>
  <c r="M187" i="7" s="1"/>
  <c r="M188" i="7" a="1"/>
  <c r="M188" i="7" s="1"/>
  <c r="M189" i="7" a="1"/>
  <c r="M189" i="7" s="1"/>
  <c r="M190" i="7" a="1"/>
  <c r="M190" i="7" s="1"/>
  <c r="M191" i="7" a="1"/>
  <c r="M191" i="7" s="1"/>
  <c r="M192" i="7" a="1"/>
  <c r="M192" i="7" s="1"/>
  <c r="M193" i="7" a="1"/>
  <c r="M193" i="7" s="1"/>
  <c r="M194" i="7" a="1"/>
  <c r="M194" i="7" s="1"/>
  <c r="M195" i="7" a="1"/>
  <c r="M195" i="7" s="1"/>
  <c r="M196" i="7" a="1"/>
  <c r="M196" i="7" s="1"/>
  <c r="M197" i="7" a="1"/>
  <c r="M197" i="7" s="1"/>
  <c r="M198" i="7" a="1"/>
  <c r="M198" i="7" s="1"/>
  <c r="M199" i="7" a="1"/>
  <c r="M199" i="7" s="1"/>
  <c r="M200" i="7" a="1"/>
  <c r="M200" i="7" s="1"/>
  <c r="M201" i="7" a="1"/>
  <c r="M201" i="7" s="1"/>
  <c r="M202" i="7" a="1"/>
  <c r="M202" i="7" s="1"/>
  <c r="M203" i="7" a="1"/>
  <c r="M203" i="7" s="1"/>
  <c r="M204" i="7" a="1"/>
  <c r="M204" i="7" s="1"/>
  <c r="M205" i="7" a="1"/>
  <c r="M205" i="7" s="1"/>
  <c r="M206" i="7" a="1"/>
  <c r="M206" i="7" s="1"/>
  <c r="M207" i="7" a="1"/>
  <c r="M207" i="7" s="1"/>
  <c r="M208" i="7" a="1"/>
  <c r="M208" i="7" s="1"/>
  <c r="M209" i="7" a="1"/>
  <c r="M209" i="7" s="1"/>
  <c r="M210" i="7" a="1"/>
  <c r="M210" i="7" s="1"/>
  <c r="M211" i="7" a="1"/>
  <c r="M211" i="7" s="1"/>
  <c r="M212" i="7" a="1"/>
  <c r="M212" i="7" s="1"/>
  <c r="M213" i="7" a="1"/>
  <c r="M213" i="7" s="1"/>
  <c r="M214" i="7" a="1"/>
  <c r="M214" i="7" s="1"/>
  <c r="M215" i="7" a="1"/>
  <c r="M215" i="7" s="1"/>
  <c r="M216" i="7" a="1"/>
  <c r="M216" i="7" s="1"/>
  <c r="M217" i="7" a="1"/>
  <c r="M217" i="7" s="1"/>
  <c r="M218" i="7" a="1"/>
  <c r="M218" i="7" s="1"/>
  <c r="M219" i="7" a="1"/>
  <c r="M219" i="7" s="1"/>
  <c r="M220" i="7" a="1"/>
  <c r="M220" i="7" s="1"/>
  <c r="M221" i="7" a="1"/>
  <c r="M221" i="7" s="1"/>
  <c r="M222" i="7" a="1"/>
  <c r="M222" i="7" s="1"/>
  <c r="M223" i="7" a="1"/>
  <c r="M223" i="7" s="1"/>
  <c r="M224" i="7" a="1"/>
  <c r="M224" i="7" s="1"/>
  <c r="M225" i="7" a="1"/>
  <c r="M225" i="7" s="1"/>
  <c r="M226" i="7" a="1"/>
  <c r="M226" i="7" s="1"/>
  <c r="M227" i="7" a="1"/>
  <c r="M227" i="7" s="1"/>
  <c r="M228" i="7" a="1"/>
  <c r="M228" i="7" s="1"/>
  <c r="M229" i="7" a="1"/>
  <c r="M229" i="7" s="1"/>
  <c r="M230" i="7" a="1"/>
  <c r="M230" i="7" s="1"/>
  <c r="M231" i="7" a="1"/>
  <c r="M231" i="7" s="1"/>
  <c r="M232" i="7" a="1"/>
  <c r="M232" i="7" s="1"/>
  <c r="M233" i="7" a="1"/>
  <c r="M233" i="7" s="1"/>
  <c r="M234" i="7" a="1"/>
  <c r="M234" i="7" s="1"/>
  <c r="M235" i="7" a="1"/>
  <c r="M235" i="7" s="1"/>
  <c r="M236" i="7" a="1"/>
  <c r="M236" i="7" s="1"/>
  <c r="M237" i="7" a="1"/>
  <c r="M237" i="7" s="1"/>
  <c r="M238" i="7" a="1"/>
  <c r="M238" i="7" s="1"/>
  <c r="M239" i="7" a="1"/>
  <c r="M239" i="7" s="1"/>
  <c r="M240" i="7" a="1"/>
  <c r="M240" i="7" s="1"/>
  <c r="M241" i="7" a="1"/>
  <c r="M241" i="7" s="1"/>
  <c r="M242" i="7" a="1"/>
  <c r="M242" i="7" s="1"/>
  <c r="M243" i="7" a="1"/>
  <c r="M243" i="7" s="1"/>
  <c r="M244" i="7" a="1"/>
  <c r="M244" i="7" s="1"/>
  <c r="M245" i="7" a="1"/>
  <c r="M245" i="7" s="1"/>
  <c r="M246" i="7" a="1"/>
  <c r="M246" i="7" s="1"/>
  <c r="M247" i="7" a="1"/>
  <c r="M247" i="7" s="1"/>
  <c r="M248" i="7" a="1"/>
  <c r="M248" i="7" s="1"/>
  <c r="M249" i="7" a="1"/>
  <c r="M249" i="7" s="1"/>
  <c r="M250" i="7" a="1"/>
  <c r="M250" i="7" s="1"/>
  <c r="M251" i="7" a="1"/>
  <c r="M251" i="7" s="1"/>
  <c r="M252" i="7" a="1"/>
  <c r="M252" i="7" s="1"/>
  <c r="M253" i="7" a="1"/>
  <c r="M253" i="7" s="1"/>
  <c r="M254" i="7" a="1"/>
  <c r="M254" i="7" s="1"/>
  <c r="M255" i="7" a="1"/>
  <c r="M255" i="7" s="1"/>
  <c r="M256" i="7" a="1"/>
  <c r="M256" i="7" s="1"/>
  <c r="M257" i="7" a="1"/>
  <c r="M257" i="7" s="1"/>
  <c r="M258" i="7" a="1"/>
  <c r="M258" i="7" s="1"/>
  <c r="M259" i="7" a="1"/>
  <c r="M259" i="7" s="1"/>
  <c r="M260" i="7" a="1"/>
  <c r="M260" i="7" s="1"/>
  <c r="M261" i="7" a="1"/>
  <c r="M261" i="7" s="1"/>
  <c r="M262" i="7" a="1"/>
  <c r="M262" i="7" s="1"/>
  <c r="M263" i="7" a="1"/>
  <c r="M263" i="7" s="1"/>
  <c r="M264" i="7" a="1"/>
  <c r="M264" i="7" s="1"/>
  <c r="M265" i="7" a="1"/>
  <c r="M265" i="7" s="1"/>
  <c r="M266" i="7" a="1"/>
  <c r="M266" i="7" s="1"/>
  <c r="M267" i="7" a="1"/>
  <c r="M267" i="7" s="1"/>
  <c r="M268" i="7" a="1"/>
  <c r="M268" i="7" s="1"/>
  <c r="M269" i="7" a="1"/>
  <c r="M269" i="7" s="1"/>
  <c r="M270" i="7" a="1"/>
  <c r="M270" i="7" s="1"/>
  <c r="M271" i="7" a="1"/>
  <c r="M271" i="7" s="1"/>
  <c r="M272" i="7" a="1"/>
  <c r="M272" i="7" s="1"/>
  <c r="M273" i="7" a="1"/>
  <c r="M273" i="7" s="1"/>
  <c r="M274" i="7" a="1"/>
  <c r="M274" i="7" s="1"/>
  <c r="M275" i="7" a="1"/>
  <c r="M275" i="7" s="1"/>
  <c r="M276" i="7" a="1"/>
  <c r="M276" i="7" s="1"/>
  <c r="M277" i="7" a="1"/>
  <c r="M277" i="7" s="1"/>
  <c r="M278" i="7" a="1"/>
  <c r="M278" i="7" s="1"/>
  <c r="M279" i="7" a="1"/>
  <c r="M279" i="7" s="1"/>
  <c r="M280" i="7" a="1"/>
  <c r="M280" i="7" s="1"/>
  <c r="M281" i="7" a="1"/>
  <c r="M281" i="7" s="1"/>
  <c r="M282" i="7" a="1"/>
  <c r="M282" i="7" s="1"/>
  <c r="M283" i="7" a="1"/>
  <c r="M283" i="7" s="1"/>
  <c r="M284" i="7" a="1"/>
  <c r="M284" i="7" s="1"/>
  <c r="M285" i="7" a="1"/>
  <c r="M285" i="7" s="1"/>
  <c r="M286" i="7" a="1"/>
  <c r="M286" i="7" s="1"/>
  <c r="M287" i="7" a="1"/>
  <c r="M287" i="7" s="1"/>
  <c r="M288" i="7" a="1"/>
  <c r="M288" i="7" s="1"/>
  <c r="M289" i="7" a="1"/>
  <c r="M289" i="7" s="1"/>
  <c r="M290" i="7" a="1"/>
  <c r="M290" i="7" s="1"/>
  <c r="M291" i="7" a="1"/>
  <c r="M291" i="7" s="1"/>
  <c r="M292" i="7" a="1"/>
  <c r="M292" i="7" s="1"/>
  <c r="M293" i="7" a="1"/>
  <c r="M293" i="7" s="1"/>
  <c r="M294" i="7" a="1"/>
  <c r="M294" i="7" s="1"/>
  <c r="M295" i="7" a="1"/>
  <c r="M295" i="7" s="1"/>
  <c r="M296" i="7" a="1"/>
  <c r="M296" i="7" s="1"/>
  <c r="M297" i="7" a="1"/>
  <c r="M297" i="7" s="1"/>
  <c r="M298" i="7" a="1"/>
  <c r="M298" i="7" s="1"/>
  <c r="M299" i="7" a="1"/>
  <c r="M299" i="7" s="1"/>
  <c r="M300" i="7" a="1"/>
  <c r="M300" i="7" s="1"/>
  <c r="M301" i="7" a="1"/>
  <c r="M301" i="7" s="1"/>
  <c r="M302" i="7" a="1"/>
  <c r="M302" i="7" s="1"/>
  <c r="M303" i="7" a="1"/>
  <c r="M303" i="7" s="1"/>
  <c r="M304" i="7" a="1"/>
  <c r="M304" i="7" s="1"/>
  <c r="M305" i="7" a="1"/>
  <c r="M305" i="7" s="1"/>
  <c r="M306" i="7" a="1"/>
  <c r="M306" i="7" s="1"/>
  <c r="M307" i="7" a="1"/>
  <c r="M307" i="7" s="1"/>
  <c r="M308" i="7" a="1"/>
  <c r="M308" i="7" s="1"/>
  <c r="M309" i="7" a="1"/>
  <c r="M309" i="7" s="1"/>
  <c r="M310" i="7" a="1"/>
  <c r="M310" i="7" s="1"/>
  <c r="M311" i="7" a="1"/>
  <c r="M311" i="7" s="1"/>
  <c r="M312" i="7" a="1"/>
  <c r="M312" i="7" s="1"/>
  <c r="M313" i="7" a="1"/>
  <c r="M313" i="7" s="1"/>
  <c r="M314" i="7" a="1"/>
  <c r="M314" i="7" s="1"/>
  <c r="M315" i="7" a="1"/>
  <c r="M315" i="7" s="1"/>
  <c r="M316" i="7" a="1"/>
  <c r="M316" i="7" s="1"/>
  <c r="M317" i="7" a="1"/>
  <c r="M317" i="7" s="1"/>
  <c r="M318" i="7" a="1"/>
  <c r="M318" i="7" s="1"/>
  <c r="M319" i="7" a="1"/>
  <c r="M319" i="7" s="1"/>
  <c r="M320" i="7" a="1"/>
  <c r="M320" i="7" s="1"/>
  <c r="M321" i="7" a="1"/>
  <c r="M321" i="7" s="1"/>
  <c r="M322" i="7" a="1"/>
  <c r="M322" i="7" s="1"/>
  <c r="M323" i="7" a="1"/>
  <c r="M323" i="7" s="1"/>
  <c r="M324" i="7" a="1"/>
  <c r="M324" i="7" s="1"/>
  <c r="M325" i="7" a="1"/>
  <c r="M325" i="7" s="1"/>
  <c r="M326" i="7" a="1"/>
  <c r="M326" i="7" s="1"/>
  <c r="M327" i="7" a="1"/>
  <c r="M327" i="7" s="1"/>
  <c r="M328" i="7" a="1"/>
  <c r="M328" i="7" s="1"/>
  <c r="M329" i="7" a="1"/>
  <c r="M329" i="7" s="1"/>
  <c r="M330" i="7" a="1"/>
  <c r="M330" i="7" s="1"/>
  <c r="M331" i="7" a="1"/>
  <c r="M331" i="7" s="1"/>
  <c r="M332" i="7" a="1"/>
  <c r="M332" i="7" s="1"/>
  <c r="M333" i="7" a="1"/>
  <c r="M333" i="7" s="1"/>
  <c r="M334" i="7" a="1"/>
  <c r="M334" i="7" s="1"/>
  <c r="M335" i="7" a="1"/>
  <c r="M335" i="7" s="1"/>
  <c r="M336" i="7" a="1"/>
  <c r="M336" i="7" s="1"/>
  <c r="M337" i="7" a="1"/>
  <c r="M337" i="7" s="1"/>
  <c r="M338" i="7" a="1"/>
  <c r="M338" i="7" s="1"/>
  <c r="M339" i="7" a="1"/>
  <c r="M339" i="7" s="1"/>
  <c r="M340" i="7" a="1"/>
  <c r="M340" i="7" s="1"/>
  <c r="M341" i="7" a="1"/>
  <c r="M341" i="7" s="1"/>
  <c r="M342" i="7" a="1"/>
  <c r="M342" i="7" s="1"/>
  <c r="M343" i="7" a="1"/>
  <c r="M343" i="7" s="1"/>
  <c r="M344" i="7" a="1"/>
  <c r="M344" i="7" s="1"/>
  <c r="M345" i="7" a="1"/>
  <c r="M345" i="7" s="1"/>
  <c r="M346" i="7" a="1"/>
  <c r="M346" i="7" s="1"/>
  <c r="M347" i="7" a="1"/>
  <c r="M347" i="7" s="1"/>
  <c r="M348" i="7" a="1"/>
  <c r="M348" i="7" s="1"/>
  <c r="M349" i="7" a="1"/>
  <c r="M349" i="7" s="1"/>
  <c r="M350" i="7" a="1"/>
  <c r="M350" i="7" s="1"/>
  <c r="M351" i="7" a="1"/>
  <c r="M351" i="7" s="1"/>
  <c r="M352" i="7" a="1"/>
  <c r="M352" i="7" s="1"/>
  <c r="M353" i="7" a="1"/>
  <c r="M353" i="7" s="1"/>
  <c r="M354" i="7" a="1"/>
  <c r="M354" i="7" s="1"/>
  <c r="M355" i="7" a="1"/>
  <c r="M355" i="7" s="1"/>
  <c r="M356" i="7" a="1"/>
  <c r="M356" i="7" s="1"/>
  <c r="M357" i="7" a="1"/>
  <c r="M357" i="7" s="1"/>
  <c r="M358" i="7" a="1"/>
  <c r="M358" i="7" s="1"/>
  <c r="M359" i="7" a="1"/>
  <c r="M359" i="7" s="1"/>
  <c r="M360" i="7" a="1"/>
  <c r="M360" i="7" s="1"/>
  <c r="M361" i="7" a="1"/>
  <c r="M361" i="7" s="1"/>
  <c r="M362" i="7" a="1"/>
  <c r="M362" i="7" s="1"/>
  <c r="M363" i="7" a="1"/>
  <c r="M363" i="7" s="1"/>
  <c r="M364" i="7" a="1"/>
  <c r="M364" i="7" s="1"/>
  <c r="M365" i="7" a="1"/>
  <c r="M365" i="7" s="1"/>
  <c r="M366" i="7" a="1"/>
  <c r="M366" i="7" s="1"/>
  <c r="M367" i="7" a="1"/>
  <c r="M367" i="7" s="1"/>
  <c r="M368" i="7" a="1"/>
  <c r="M368" i="7" s="1"/>
  <c r="M369" i="7" a="1"/>
  <c r="M369" i="7" s="1"/>
  <c r="M370" i="7" a="1"/>
  <c r="M370" i="7" s="1"/>
  <c r="M371" i="7" a="1"/>
  <c r="M371" i="7" s="1"/>
  <c r="M372" i="7" a="1"/>
  <c r="M372" i="7" s="1"/>
  <c r="M373" i="7" a="1"/>
  <c r="M373" i="7" s="1"/>
  <c r="M374" i="7" a="1"/>
  <c r="M374" i="7" s="1"/>
  <c r="M375" i="7" a="1"/>
  <c r="M375" i="7" s="1"/>
  <c r="M376" i="7" a="1"/>
  <c r="M376" i="7" s="1"/>
  <c r="M377" i="7" a="1"/>
  <c r="M377" i="7" s="1"/>
  <c r="M378" i="7" a="1"/>
  <c r="M378" i="7" s="1"/>
  <c r="M379" i="7" a="1"/>
  <c r="M379" i="7" s="1"/>
  <c r="M380" i="7" a="1"/>
  <c r="M380" i="7" s="1"/>
  <c r="M381" i="7" a="1"/>
  <c r="M381" i="7" s="1"/>
  <c r="M382" i="7" a="1"/>
  <c r="M382" i="7" s="1"/>
  <c r="M383" i="7" a="1"/>
  <c r="M383" i="7" s="1"/>
  <c r="M384" i="7" a="1"/>
  <c r="M384" i="7" s="1"/>
  <c r="M385" i="7" a="1"/>
  <c r="M385" i="7" s="1"/>
  <c r="M386" i="7" a="1"/>
  <c r="M386" i="7" s="1"/>
  <c r="M387" i="7" a="1"/>
  <c r="M387" i="7" s="1"/>
  <c r="M388" i="7" a="1"/>
  <c r="M388" i="7" s="1"/>
  <c r="M389" i="7" a="1"/>
  <c r="M389" i="7" s="1"/>
  <c r="M390" i="7" a="1"/>
  <c r="M390" i="7" s="1"/>
  <c r="M391" i="7" a="1"/>
  <c r="M391" i="7" s="1"/>
  <c r="M392" i="7" a="1"/>
  <c r="M392" i="7" s="1"/>
  <c r="M393" i="7" a="1"/>
  <c r="M393" i="7" s="1"/>
  <c r="M394" i="7" a="1"/>
  <c r="M394" i="7" s="1"/>
  <c r="M395" i="7" a="1"/>
  <c r="M395" i="7" s="1"/>
  <c r="M396" i="7" a="1"/>
  <c r="M396" i="7" s="1"/>
  <c r="M397" i="7" a="1"/>
  <c r="M397" i="7" s="1"/>
  <c r="M398" i="7" a="1"/>
  <c r="M398" i="7" s="1"/>
  <c r="M399" i="7" a="1"/>
  <c r="M399" i="7" s="1"/>
  <c r="M400" i="7" a="1"/>
  <c r="M400" i="7" s="1"/>
  <c r="M401" i="7" a="1"/>
  <c r="M401" i="7" s="1"/>
  <c r="M402" i="7" a="1"/>
  <c r="M402" i="7" s="1"/>
  <c r="M403" i="7" a="1"/>
  <c r="M403" i="7" s="1"/>
  <c r="M404" i="7" a="1"/>
  <c r="M404" i="7" s="1"/>
  <c r="M405" i="7" a="1"/>
  <c r="M405" i="7" s="1"/>
  <c r="M406" i="7" a="1"/>
  <c r="M406" i="7" s="1"/>
  <c r="M407" i="7" a="1"/>
  <c r="M407" i="7" s="1"/>
  <c r="M408" i="7" a="1"/>
  <c r="M408" i="7" s="1"/>
  <c r="M409" i="7" a="1"/>
  <c r="M409" i="7" s="1"/>
  <c r="M410" i="7" a="1"/>
  <c r="M410" i="7" s="1"/>
  <c r="M411" i="7" a="1"/>
  <c r="M411" i="7" s="1"/>
  <c r="M412" i="7" a="1"/>
  <c r="M412" i="7" s="1"/>
  <c r="M413" i="7" a="1"/>
  <c r="M413" i="7" s="1"/>
  <c r="M414" i="7" a="1"/>
  <c r="M414" i="7" s="1"/>
  <c r="M415" i="7" a="1"/>
  <c r="M415" i="7" s="1"/>
  <c r="M416" i="7" a="1"/>
  <c r="M416" i="7" s="1"/>
  <c r="M417" i="7" a="1"/>
  <c r="M417" i="7" s="1"/>
  <c r="M418" i="7" a="1"/>
  <c r="M418" i="7" s="1"/>
  <c r="M419" i="7" a="1"/>
  <c r="M419" i="7" s="1"/>
  <c r="M420" i="7" a="1"/>
  <c r="M420" i="7" s="1"/>
  <c r="M421" i="7" a="1"/>
  <c r="M421" i="7" s="1"/>
  <c r="M422" i="7" a="1"/>
  <c r="M422" i="7" s="1"/>
  <c r="M423" i="7" a="1"/>
  <c r="M423" i="7" s="1"/>
  <c r="M424" i="7" a="1"/>
  <c r="M424" i="7" s="1"/>
  <c r="M425" i="7" a="1"/>
  <c r="M425" i="7" s="1"/>
  <c r="M426" i="7" a="1"/>
  <c r="M426" i="7" s="1"/>
  <c r="M427" i="7" a="1"/>
  <c r="M427" i="7" s="1"/>
  <c r="M428" i="7" a="1"/>
  <c r="M428" i="7" s="1"/>
  <c r="M429" i="7" a="1"/>
  <c r="M429" i="7" s="1"/>
  <c r="M430" i="7" a="1"/>
  <c r="M430" i="7" s="1"/>
  <c r="M2" i="7" a="1"/>
  <c r="M2" i="7" s="1"/>
  <c r="F3" i="7" s="1"/>
  <c r="P1" i="7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" i="2" a="1"/>
  <c r="K2" i="2" s="1"/>
  <c r="N1" i="2"/>
  <c r="AC3" i="11" a="1"/>
  <c r="AC3" i="11" s="1"/>
  <c r="AC4" i="11" a="1"/>
  <c r="AC4" i="11" s="1"/>
  <c r="AC5" i="11" a="1"/>
  <c r="AC5" i="11" s="1"/>
  <c r="AC6" i="11" a="1"/>
  <c r="AC6" i="11" s="1"/>
  <c r="AC7" i="11" a="1"/>
  <c r="AC7" i="11" s="1"/>
  <c r="AC8" i="11" a="1"/>
  <c r="AC8" i="11" s="1"/>
  <c r="AC9" i="11" a="1"/>
  <c r="AC9" i="11" s="1"/>
  <c r="AC11" i="1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34" i="11" a="1"/>
  <c r="AC34" i="11" s="1"/>
  <c r="AC35" i="11" a="1"/>
  <c r="AC35" i="11" s="1"/>
  <c r="AC36" i="11" a="1"/>
  <c r="AC36" i="11" s="1"/>
  <c r="AC37" i="11" a="1"/>
  <c r="AC37" i="11" s="1"/>
  <c r="AC38" i="11" a="1"/>
  <c r="AC38" i="11" s="1"/>
  <c r="AC39" i="11" a="1"/>
  <c r="AC39" i="11" s="1"/>
  <c r="AC40" i="11" a="1"/>
  <c r="AC40" i="11" s="1"/>
  <c r="AC41" i="11" a="1"/>
  <c r="AC41" i="11" s="1"/>
  <c r="AC42" i="11" a="1"/>
  <c r="AC42" i="11" s="1"/>
  <c r="AC43" i="11" a="1"/>
  <c r="AC43" i="11" s="1"/>
  <c r="AC44" i="11" a="1"/>
  <c r="AC44" i="11" s="1"/>
  <c r="AC45" i="11" a="1"/>
  <c r="AC45" i="11" s="1"/>
  <c r="AC46" i="11" a="1"/>
  <c r="AC46" i="11" s="1"/>
  <c r="AC47" i="11" a="1"/>
  <c r="AC47" i="11" s="1"/>
  <c r="AC48" i="11" a="1"/>
  <c r="AC48" i="11" s="1"/>
  <c r="AC49" i="11" a="1"/>
  <c r="AC49" i="11" s="1"/>
  <c r="AC50" i="11" a="1"/>
  <c r="AC50" i="11" s="1"/>
  <c r="AC51" i="11" a="1"/>
  <c r="AC51" i="11" s="1"/>
  <c r="AC52" i="11" a="1"/>
  <c r="AC52" i="11" s="1"/>
  <c r="AC53" i="11" a="1"/>
  <c r="AC53" i="11" s="1"/>
  <c r="AC54" i="11" a="1"/>
  <c r="AC54" i="11" s="1"/>
  <c r="AC55" i="11" a="1"/>
  <c r="AC55" i="11" s="1"/>
  <c r="AC56" i="11" a="1"/>
  <c r="AC56" i="11" s="1"/>
  <c r="AC57" i="11" a="1"/>
  <c r="AC57" i="11" s="1"/>
  <c r="AC58" i="11" a="1"/>
  <c r="AC58" i="11" s="1"/>
  <c r="AC59" i="11" a="1"/>
  <c r="AC59" i="11" s="1"/>
  <c r="AC60" i="11" a="1"/>
  <c r="AC60" i="11" s="1"/>
  <c r="AC61" i="11" a="1"/>
  <c r="AC61" i="11" s="1"/>
  <c r="AC62" i="11" a="1"/>
  <c r="AC62" i="11" s="1"/>
  <c r="AC63" i="11" a="1"/>
  <c r="AC63" i="11" s="1"/>
  <c r="AC64" i="11" a="1"/>
  <c r="AC64" i="11" s="1"/>
  <c r="AC65" i="11" a="1"/>
  <c r="AC65" i="11" s="1"/>
  <c r="AC66" i="11" a="1"/>
  <c r="AC66" i="11" s="1"/>
  <c r="AC67" i="11" a="1"/>
  <c r="AC67" i="11" s="1"/>
  <c r="AC68" i="11" a="1"/>
  <c r="AC68" i="11" s="1"/>
  <c r="AC69" i="11" a="1"/>
  <c r="AC69" i="11" s="1"/>
  <c r="AC70" i="11" a="1"/>
  <c r="AC70" i="11" s="1"/>
  <c r="AC71" i="11" a="1"/>
  <c r="AC71" i="11" s="1"/>
  <c r="AC72" i="11" a="1"/>
  <c r="AC72" i="11" s="1"/>
  <c r="AC73" i="11" a="1"/>
  <c r="AC73" i="11" s="1"/>
  <c r="AC74" i="11" a="1"/>
  <c r="AC74" i="11" s="1"/>
  <c r="AC75" i="11" a="1"/>
  <c r="AC75" i="11" s="1"/>
  <c r="AC76" i="11" a="1"/>
  <c r="AC76" i="11" s="1"/>
  <c r="AC77" i="11" a="1"/>
  <c r="AC77" i="11" s="1"/>
  <c r="AC78" i="11" a="1"/>
  <c r="AC78" i="11" s="1"/>
  <c r="AC79" i="11" a="1"/>
  <c r="AC79" i="11" s="1"/>
  <c r="AC80" i="11" a="1"/>
  <c r="AC80" i="11" s="1"/>
  <c r="AC81" i="11" a="1"/>
  <c r="AC81" i="11" s="1"/>
  <c r="AC82" i="11" a="1"/>
  <c r="AC82" i="11" s="1"/>
  <c r="AC83" i="11" a="1"/>
  <c r="AC83" i="11" s="1"/>
  <c r="AC84" i="11" a="1"/>
  <c r="AC84" i="11" s="1"/>
  <c r="AC85" i="11" a="1"/>
  <c r="AC85" i="11" s="1"/>
  <c r="AC86" i="11" a="1"/>
  <c r="AC86" i="11" s="1"/>
  <c r="AC87" i="11" a="1"/>
  <c r="AC87" i="11" s="1"/>
  <c r="AC88" i="11" a="1"/>
  <c r="AC88" i="11" s="1"/>
  <c r="AC89" i="11" a="1"/>
  <c r="AC89" i="11" s="1"/>
  <c r="AC90" i="11" a="1"/>
  <c r="AC90" i="11" s="1"/>
  <c r="AC91" i="11" a="1"/>
  <c r="AC91" i="11" s="1"/>
  <c r="AC92" i="11" a="1"/>
  <c r="AC92" i="11" s="1"/>
  <c r="AC93" i="11" a="1"/>
  <c r="AC93" i="11" s="1"/>
  <c r="AC94" i="11" a="1"/>
  <c r="AC94" i="11" s="1"/>
  <c r="AC95" i="11" a="1"/>
  <c r="AC95" i="11" s="1"/>
  <c r="AC96" i="11" a="1"/>
  <c r="AC96" i="11" s="1"/>
  <c r="AC97" i="11" a="1"/>
  <c r="AC97" i="11" s="1"/>
  <c r="AC98" i="11" a="1"/>
  <c r="AC98" i="11" s="1"/>
  <c r="AC99" i="11" a="1"/>
  <c r="AC99" i="11" s="1"/>
  <c r="AC100" i="11" a="1"/>
  <c r="AC100" i="11" s="1"/>
  <c r="AC101" i="11" a="1"/>
  <c r="AC101" i="11" s="1"/>
  <c r="AC102" i="11" a="1"/>
  <c r="AC102" i="11" s="1"/>
  <c r="AC103" i="11" a="1"/>
  <c r="AC103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110" i="11" a="1"/>
  <c r="AC110" i="11" s="1"/>
  <c r="AC111" i="11" a="1"/>
  <c r="AC111" i="11" s="1"/>
  <c r="AC112" i="11" a="1"/>
  <c r="AC112" i="11" s="1"/>
  <c r="AC113" i="11" a="1"/>
  <c r="AC113" i="11" s="1"/>
  <c r="AC114" i="11" a="1"/>
  <c r="AC114" i="11" s="1"/>
  <c r="AC115" i="11" a="1"/>
  <c r="AC115" i="11" s="1"/>
  <c r="AC116" i="11" a="1"/>
  <c r="AC116" i="11" s="1"/>
  <c r="AC117" i="11" a="1"/>
  <c r="AC117" i="11" s="1"/>
  <c r="AC118" i="11" a="1"/>
  <c r="AC118" i="11" s="1"/>
  <c r="AC119" i="11" a="1"/>
  <c r="AC119" i="11" s="1"/>
  <c r="AC120" i="11" a="1"/>
  <c r="AC120" i="11" s="1"/>
  <c r="AC121" i="11" a="1"/>
  <c r="AC121" i="11" s="1"/>
  <c r="AC122" i="11" a="1"/>
  <c r="AC122" i="11" s="1"/>
  <c r="AC123" i="11" a="1"/>
  <c r="AC123" i="11" s="1"/>
  <c r="AC124" i="11" a="1"/>
  <c r="AC124" i="11" s="1"/>
  <c r="AC125" i="11" a="1"/>
  <c r="AC125" i="11" s="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AC133" i="11" a="1"/>
  <c r="AC133" i="11" s="1"/>
  <c r="AC134" i="11" a="1"/>
  <c r="AC134" i="11" s="1"/>
  <c r="AC135" i="11" a="1"/>
  <c r="AC135" i="11" s="1"/>
  <c r="AC136" i="11" a="1"/>
  <c r="AC136" i="11" s="1"/>
  <c r="AC137" i="11" a="1"/>
  <c r="AC137" i="11" s="1"/>
  <c r="AC138" i="11" a="1"/>
  <c r="AC138" i="11" s="1"/>
  <c r="AC139" i="11" a="1"/>
  <c r="AC139" i="11" s="1"/>
  <c r="AC140" i="11" a="1"/>
  <c r="AC140" i="11" s="1"/>
  <c r="AC141" i="11" a="1"/>
  <c r="AC141" i="11" s="1"/>
  <c r="AC142" i="11" a="1"/>
  <c r="AC142" i="11" s="1"/>
  <c r="AC143" i="11" a="1"/>
  <c r="AC143" i="11" s="1"/>
  <c r="AC144" i="11" a="1"/>
  <c r="AC144" i="11" s="1"/>
  <c r="AC145" i="11" a="1"/>
  <c r="AC145" i="11" s="1"/>
  <c r="AC146" i="11" a="1"/>
  <c r="AC146" i="11" s="1"/>
  <c r="AC147" i="11" a="1"/>
  <c r="AC147" i="11" s="1"/>
  <c r="AC148" i="11" a="1"/>
  <c r="AC148" i="11" s="1"/>
  <c r="AC149" i="11" a="1"/>
  <c r="AC149" i="11" s="1"/>
  <c r="AC150" i="11" a="1"/>
  <c r="AC150" i="11" s="1"/>
  <c r="AC151" i="11" a="1"/>
  <c r="AC151" i="11" s="1"/>
  <c r="AC152" i="11" a="1"/>
  <c r="AC152" i="11" s="1"/>
  <c r="AC153" i="11" a="1"/>
  <c r="AC153" i="11" s="1"/>
  <c r="AC154" i="11" a="1"/>
  <c r="AC154" i="11" s="1"/>
  <c r="AC155" i="11" a="1"/>
  <c r="AC155" i="11" s="1"/>
  <c r="AC156" i="11" a="1"/>
  <c r="AC156" i="11" s="1"/>
  <c r="AC157" i="11" a="1"/>
  <c r="AC157" i="11" s="1"/>
  <c r="AC158" i="11" a="1"/>
  <c r="AC158" i="11" s="1"/>
  <c r="AC159" i="11" a="1"/>
  <c r="AC159" i="11" s="1"/>
  <c r="AC160" i="11" a="1"/>
  <c r="AC160" i="11" s="1"/>
  <c r="AC161" i="11" a="1"/>
  <c r="AC161" i="11" s="1"/>
  <c r="AC162" i="11" a="1"/>
  <c r="AC162" i="11" s="1"/>
  <c r="AC163" i="11" a="1"/>
  <c r="AC163" i="11" s="1"/>
  <c r="AC164" i="11" a="1"/>
  <c r="AC164" i="11" s="1"/>
  <c r="AC165" i="11" a="1"/>
  <c r="AC165" i="11" s="1"/>
  <c r="AC166" i="11" a="1"/>
  <c r="AC166" i="11" s="1"/>
  <c r="AC167" i="11" a="1"/>
  <c r="AC167" i="11" s="1"/>
  <c r="AC168" i="11" a="1"/>
  <c r="AC168" i="11" s="1"/>
  <c r="AC169" i="11" a="1"/>
  <c r="AC169" i="11" s="1"/>
  <c r="AC170" i="11" a="1"/>
  <c r="AC170" i="11" s="1"/>
  <c r="AC171" i="11" a="1"/>
  <c r="AC171" i="11" s="1"/>
  <c r="AC172" i="11" a="1"/>
  <c r="AC172" i="11" s="1"/>
  <c r="AC173" i="11" a="1"/>
  <c r="AC173" i="11" s="1"/>
  <c r="AC174" i="11" a="1"/>
  <c r="AC174" i="11" s="1"/>
  <c r="AC175" i="11" a="1"/>
  <c r="AC175" i="11" s="1"/>
  <c r="AC176" i="11" a="1"/>
  <c r="AC176" i="11" s="1"/>
  <c r="AC177" i="11" a="1"/>
  <c r="AC177" i="11" s="1"/>
  <c r="AC178" i="11" a="1"/>
  <c r="AC178" i="11" s="1"/>
  <c r="AC179" i="11" a="1"/>
  <c r="AC179" i="11" s="1"/>
  <c r="AC180" i="11" a="1"/>
  <c r="AC180" i="11" s="1"/>
  <c r="AC181" i="11" a="1"/>
  <c r="AC181" i="11" s="1"/>
  <c r="AC182" i="11" a="1"/>
  <c r="AC182" i="11" s="1"/>
  <c r="AC183" i="11" a="1"/>
  <c r="AC183" i="11" s="1"/>
  <c r="AC184" i="11" a="1"/>
  <c r="AC184" i="11" s="1"/>
  <c r="AC185" i="11" a="1"/>
  <c r="AC185" i="11" s="1"/>
  <c r="AC186" i="11" a="1"/>
  <c r="AC186" i="11" s="1"/>
  <c r="AC187" i="11" a="1"/>
  <c r="AC187" i="11" s="1"/>
  <c r="AC188" i="11" a="1"/>
  <c r="AC188" i="11" s="1"/>
  <c r="AC189" i="11" a="1"/>
  <c r="AC189" i="11" s="1"/>
  <c r="AC190" i="11" a="1"/>
  <c r="AC190" i="11" s="1"/>
  <c r="AC191" i="11" a="1"/>
  <c r="AC191" i="11" s="1"/>
  <c r="AC192" i="11" a="1"/>
  <c r="AC192" i="11" s="1"/>
  <c r="AC193" i="11" a="1"/>
  <c r="AC193" i="11" s="1"/>
  <c r="AC194" i="11" a="1"/>
  <c r="AC194" i="11" s="1"/>
  <c r="AC195" i="11" a="1"/>
  <c r="AC195" i="11" s="1"/>
  <c r="AC196" i="11" a="1"/>
  <c r="AC196" i="11" s="1"/>
  <c r="AC197" i="11" a="1"/>
  <c r="AC197" i="11" s="1"/>
  <c r="AC198" i="11" a="1"/>
  <c r="AC198" i="11" s="1"/>
  <c r="AC199" i="11" a="1"/>
  <c r="AC199" i="11" s="1"/>
  <c r="AC200" i="11" a="1"/>
  <c r="AC200" i="11" s="1"/>
  <c r="AC201" i="11" a="1"/>
  <c r="AC201" i="11" s="1"/>
  <c r="AC202" i="11" a="1"/>
  <c r="AC202" i="11" s="1"/>
  <c r="AC203" i="11" a="1"/>
  <c r="AC203" i="11" s="1"/>
  <c r="AC204" i="11" a="1"/>
  <c r="AC204" i="11" s="1"/>
  <c r="AC205" i="11" a="1"/>
  <c r="AC205" i="11" s="1"/>
  <c r="AC206" i="11" a="1"/>
  <c r="AC206" i="11" s="1"/>
  <c r="AC207" i="11" a="1"/>
  <c r="AC207" i="11" s="1"/>
  <c r="AC208" i="11" a="1"/>
  <c r="AC208" i="11" s="1"/>
  <c r="AC209" i="11" a="1"/>
  <c r="AC209" i="11" s="1"/>
  <c r="AC210" i="11" a="1"/>
  <c r="AC210" i="11" s="1"/>
  <c r="AC211" i="11" a="1"/>
  <c r="AC211" i="11" s="1"/>
  <c r="AC212" i="11" a="1"/>
  <c r="AC212" i="11" s="1"/>
  <c r="AC213" i="11" a="1"/>
  <c r="AC213" i="11" s="1"/>
  <c r="AC214" i="11" a="1"/>
  <c r="AC214" i="11" s="1"/>
  <c r="AC215" i="11" a="1"/>
  <c r="AC215" i="11" s="1"/>
  <c r="AC216" i="11" a="1"/>
  <c r="AC216" i="11" s="1"/>
  <c r="AC217" i="11" a="1"/>
  <c r="AC217" i="11" s="1"/>
  <c r="AC218" i="11" a="1"/>
  <c r="AC218" i="11" s="1"/>
  <c r="AC219" i="11" a="1"/>
  <c r="AC219" i="11" s="1"/>
  <c r="AC220" i="11" a="1"/>
  <c r="AC220" i="11" s="1"/>
  <c r="AC221" i="11" a="1"/>
  <c r="AC221" i="11" s="1"/>
  <c r="AC222" i="11" a="1"/>
  <c r="AC222" i="11" s="1"/>
  <c r="AC223" i="11" a="1"/>
  <c r="AC223" i="11" s="1"/>
  <c r="AC224" i="11" a="1"/>
  <c r="AC224" i="11" s="1"/>
  <c r="AC225" i="11" a="1"/>
  <c r="AC225" i="11" s="1"/>
  <c r="AC226" i="11" a="1"/>
  <c r="AC226" i="11" s="1"/>
  <c r="AC227" i="11" a="1"/>
  <c r="AC227" i="11" s="1"/>
  <c r="AC228" i="11" a="1"/>
  <c r="AC228" i="11" s="1"/>
  <c r="AC229" i="11" a="1"/>
  <c r="AC229" i="11" s="1"/>
  <c r="AC230" i="11" a="1"/>
  <c r="AC230" i="11" s="1"/>
  <c r="AC231" i="11" a="1"/>
  <c r="AC231" i="11" s="1"/>
  <c r="AC232" i="11" a="1"/>
  <c r="AC232" i="11" s="1"/>
  <c r="AC233" i="11" a="1"/>
  <c r="AC233" i="11" s="1"/>
  <c r="AC234" i="11" a="1"/>
  <c r="AC234" i="11" s="1"/>
  <c r="AC235" i="11" a="1"/>
  <c r="AC235" i="11" s="1"/>
  <c r="AC236" i="11" a="1"/>
  <c r="AC236" i="11" s="1"/>
  <c r="AC237" i="11" a="1"/>
  <c r="AC237" i="11" s="1"/>
  <c r="AC238" i="11" a="1"/>
  <c r="AC238" i="11" s="1"/>
  <c r="AC239" i="11" a="1"/>
  <c r="AC239" i="11" s="1"/>
  <c r="AC240" i="11" a="1"/>
  <c r="AC240" i="11" s="1"/>
  <c r="AC241" i="11" a="1"/>
  <c r="AC241" i="11" s="1"/>
  <c r="AC242" i="11" a="1"/>
  <c r="AC242" i="11" s="1"/>
  <c r="AC243" i="11" a="1"/>
  <c r="AC243" i="11" s="1"/>
  <c r="AC244" i="11" a="1"/>
  <c r="AC244" i="11" s="1"/>
  <c r="AC245" i="11" a="1"/>
  <c r="AC245" i="11" s="1"/>
  <c r="AC246" i="11" a="1"/>
  <c r="AC246" i="11" s="1"/>
  <c r="AC247" i="11" a="1"/>
  <c r="AC247" i="11" s="1"/>
  <c r="AC248" i="11" a="1"/>
  <c r="AC248" i="11" s="1"/>
  <c r="AC249" i="11" a="1"/>
  <c r="AC249" i="11" s="1"/>
  <c r="AC250" i="11" a="1"/>
  <c r="AC250" i="11" s="1"/>
  <c r="AC251" i="11" a="1"/>
  <c r="AC251" i="11" s="1"/>
  <c r="AC252" i="11" a="1"/>
  <c r="AC252" i="11" s="1"/>
  <c r="AC253" i="11" a="1"/>
  <c r="AC253" i="11" s="1"/>
  <c r="AC254" i="11" a="1"/>
  <c r="AC254" i="11" s="1"/>
  <c r="AC255" i="11" a="1"/>
  <c r="AC255" i="11" s="1"/>
  <c r="AC256" i="11" a="1"/>
  <c r="AC256" i="11" s="1"/>
  <c r="AC257" i="11" a="1"/>
  <c r="AC257" i="11" s="1"/>
  <c r="AC258" i="11" a="1"/>
  <c r="AC258" i="11" s="1"/>
  <c r="AC259" i="11" a="1"/>
  <c r="AC259" i="11" s="1"/>
  <c r="AC260" i="11" a="1"/>
  <c r="AC260" i="11" s="1"/>
  <c r="AC261" i="11" a="1"/>
  <c r="AC261" i="11" s="1"/>
  <c r="AC262" i="11" a="1"/>
  <c r="AC262" i="11" s="1"/>
  <c r="AC263" i="11" a="1"/>
  <c r="AC263" i="11" s="1"/>
  <c r="AC264" i="11" a="1"/>
  <c r="AC264" i="11" s="1"/>
  <c r="AC265" i="11" a="1"/>
  <c r="AC265" i="11" s="1"/>
  <c r="AC266" i="11" a="1"/>
  <c r="AC266" i="11" s="1"/>
  <c r="AC267" i="11" a="1"/>
  <c r="AC267" i="11" s="1"/>
  <c r="AC268" i="11" a="1"/>
  <c r="AC268" i="11" s="1"/>
  <c r="AC269" i="11" a="1"/>
  <c r="AC269" i="11" s="1"/>
  <c r="AC270" i="11" a="1"/>
  <c r="AC270" i="11" s="1"/>
  <c r="AC271" i="11" a="1"/>
  <c r="AC271" i="11" s="1"/>
  <c r="AC272" i="11" a="1"/>
  <c r="AC272" i="11" s="1"/>
  <c r="AC273" i="11" a="1"/>
  <c r="AC273" i="11" s="1"/>
  <c r="AC274" i="11" a="1"/>
  <c r="AC274" i="11" s="1"/>
  <c r="AC275" i="11" a="1"/>
  <c r="AC275" i="11" s="1"/>
  <c r="AC276" i="11" a="1"/>
  <c r="AC276" i="11" s="1"/>
  <c r="AC277" i="11" a="1"/>
  <c r="AC277" i="11" s="1"/>
  <c r="AC278" i="11" a="1"/>
  <c r="AC278" i="11" s="1"/>
  <c r="AC279" i="11" a="1"/>
  <c r="AC279" i="11" s="1"/>
  <c r="AC280" i="11" a="1"/>
  <c r="AC280" i="11" s="1"/>
  <c r="AC281" i="11" a="1"/>
  <c r="AC281" i="11" s="1"/>
  <c r="AC282" i="11" a="1"/>
  <c r="AC282" i="11" s="1"/>
  <c r="AC283" i="11" a="1"/>
  <c r="AC283" i="11" s="1"/>
  <c r="AC284" i="11" a="1"/>
  <c r="AC284" i="11" s="1"/>
  <c r="AC285" i="11" a="1"/>
  <c r="AC285" i="11" s="1"/>
  <c r="AC286" i="11" a="1"/>
  <c r="AC286" i="11" s="1"/>
  <c r="AC287" i="11" a="1"/>
  <c r="AC287" i="11" s="1"/>
  <c r="AC288" i="11" a="1"/>
  <c r="AC288" i="11" s="1"/>
  <c r="AC289" i="11" a="1"/>
  <c r="AC289" i="11" s="1"/>
  <c r="AC290" i="11" a="1"/>
  <c r="AC290" i="11" s="1"/>
  <c r="AC291" i="11" a="1"/>
  <c r="AC291" i="11" s="1"/>
  <c r="AC292" i="11" a="1"/>
  <c r="AC292" i="11" s="1"/>
  <c r="AC293" i="11" a="1"/>
  <c r="AC293" i="11" s="1"/>
  <c r="AC294" i="11" a="1"/>
  <c r="AC294" i="11" s="1"/>
  <c r="AC295" i="11" a="1"/>
  <c r="AC295" i="11" s="1"/>
  <c r="AC296" i="11" a="1"/>
  <c r="AC296" i="11" s="1"/>
  <c r="AC297" i="11" a="1"/>
  <c r="AC297" i="11" s="1"/>
  <c r="AC298" i="11" a="1"/>
  <c r="AC298" i="11" s="1"/>
  <c r="AC299" i="11" a="1"/>
  <c r="AC299" i="11" s="1"/>
  <c r="AC300" i="11" a="1"/>
  <c r="AC300" i="11" s="1"/>
  <c r="AC301" i="11" a="1"/>
  <c r="AC301" i="11" s="1"/>
  <c r="AC302" i="11" a="1"/>
  <c r="AC302" i="11" s="1"/>
  <c r="AC303" i="11" a="1"/>
  <c r="AC303" i="11" s="1"/>
  <c r="AC304" i="11" a="1"/>
  <c r="AC304" i="11" s="1"/>
  <c r="AC305" i="11" a="1"/>
  <c r="AC305" i="11" s="1"/>
  <c r="AC306" i="11" a="1"/>
  <c r="AC306" i="11" s="1"/>
  <c r="AC307" i="11" a="1"/>
  <c r="AC307" i="11" s="1"/>
  <c r="AC308" i="11" a="1"/>
  <c r="AC308" i="11" s="1"/>
  <c r="AC309" i="11" a="1"/>
  <c r="AC309" i="11" s="1"/>
  <c r="AC310" i="11" a="1"/>
  <c r="AC310" i="11" s="1"/>
  <c r="AC311" i="11" a="1"/>
  <c r="AC311" i="11" s="1"/>
  <c r="AC312" i="11" a="1"/>
  <c r="AC312" i="11" s="1"/>
  <c r="AC313" i="11" a="1"/>
  <c r="AC313" i="11" s="1"/>
  <c r="AC314" i="11" a="1"/>
  <c r="AC314" i="11" s="1"/>
  <c r="AC315" i="11" a="1"/>
  <c r="AC315" i="11" s="1"/>
  <c r="AC316" i="11" a="1"/>
  <c r="AC316" i="11" s="1"/>
  <c r="AC317" i="11" a="1"/>
  <c r="AC317" i="11" s="1"/>
  <c r="AC318" i="11" a="1"/>
  <c r="AC318" i="11" s="1"/>
  <c r="AC319" i="11" a="1"/>
  <c r="AC319" i="11" s="1"/>
  <c r="AC320" i="11" a="1"/>
  <c r="AC320" i="11" s="1"/>
  <c r="AC321" i="11" a="1"/>
  <c r="AC321" i="11" s="1"/>
  <c r="AC322" i="11" a="1"/>
  <c r="AC322" i="11" s="1"/>
  <c r="AC323" i="11" a="1"/>
  <c r="AC323" i="11" s="1"/>
  <c r="AC324" i="11" a="1"/>
  <c r="AC324" i="11" s="1"/>
  <c r="AC325" i="11" a="1"/>
  <c r="AC325" i="11" s="1"/>
  <c r="AC326" i="11" a="1"/>
  <c r="AC326" i="11" s="1"/>
  <c r="AC327" i="11" a="1"/>
  <c r="AC327" i="11" s="1"/>
  <c r="AC328" i="11" a="1"/>
  <c r="AC328" i="11" s="1"/>
  <c r="AC329" i="11" a="1"/>
  <c r="AC329" i="11" s="1"/>
  <c r="AC2" i="11" a="1"/>
  <c r="AC2" i="11" s="1"/>
  <c r="AF1" i="11"/>
  <c r="N3" i="6" a="1"/>
  <c r="N3" i="6" s="1"/>
  <c r="N4" i="6" a="1"/>
  <c r="N4" i="6" s="1"/>
  <c r="N5" i="6" a="1"/>
  <c r="N5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 s="1"/>
  <c r="N12" i="6" a="1"/>
  <c r="N12" i="6" s="1"/>
  <c r="N13" i="6" a="1"/>
  <c r="N13" i="6" s="1"/>
  <c r="N14" i="6" a="1"/>
  <c r="N14" i="6" s="1"/>
  <c r="N15" i="6" a="1"/>
  <c r="N15" i="6" s="1"/>
  <c r="N16" i="6" a="1"/>
  <c r="N16" i="6" s="1"/>
  <c r="N17" i="6" a="1"/>
  <c r="N17" i="6" s="1"/>
  <c r="N18" i="6" a="1"/>
  <c r="N18" i="6" s="1"/>
  <c r="N2" i="6" a="1"/>
  <c r="N2" i="6" s="1"/>
  <c r="Q1" i="6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2" i="4" a="1"/>
  <c r="M2" i="4" s="1"/>
  <c r="F18" i="4" s="1"/>
  <c r="P1" i="4"/>
  <c r="P1" i="3"/>
  <c r="M65" i="3" a="1"/>
  <c r="M65" i="3" s="1"/>
  <c r="M66" i="3" a="1"/>
  <c r="M66" i="3" s="1"/>
  <c r="M67" i="3" a="1"/>
  <c r="M67" i="3" s="1"/>
  <c r="M68" i="3" a="1"/>
  <c r="M68" i="3" s="1"/>
  <c r="M2" i="3" a="1"/>
  <c r="M2" i="3" s="1"/>
  <c r="F10" i="3" s="1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3" i="3" a="1"/>
  <c r="M23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M33" i="3" a="1"/>
  <c r="M33" i="3" s="1"/>
  <c r="M34" i="3" a="1"/>
  <c r="M34" i="3" s="1"/>
  <c r="M35" i="3" a="1"/>
  <c r="M35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 s="1"/>
  <c r="M43" i="3" a="1"/>
  <c r="M43" i="3" s="1"/>
  <c r="M44" i="3" a="1"/>
  <c r="M44" i="3" s="1"/>
  <c r="M45" i="3" a="1"/>
  <c r="M45" i="3" s="1"/>
  <c r="M46" i="3" a="1"/>
  <c r="M46" i="3" s="1"/>
  <c r="M47" i="3" a="1"/>
  <c r="M47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M53" i="3" a="1"/>
  <c r="M53" i="3" s="1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M63" i="3" a="1"/>
  <c r="M63" i="3" s="1"/>
  <c r="M64" i="3" a="1"/>
  <c r="M64" i="3" s="1"/>
  <c r="E168" i="9" l="1"/>
  <c r="E144" i="9"/>
  <c r="E120" i="9"/>
  <c r="E96" i="9"/>
  <c r="E72" i="9"/>
  <c r="E48" i="9"/>
  <c r="E24" i="9"/>
  <c r="E167" i="9"/>
  <c r="E143" i="9"/>
  <c r="E119" i="9"/>
  <c r="E95" i="9"/>
  <c r="E71" i="9"/>
  <c r="E47" i="9"/>
  <c r="E23" i="9"/>
  <c r="E166" i="9"/>
  <c r="E142" i="9"/>
  <c r="E118" i="9"/>
  <c r="E94" i="9"/>
  <c r="E70" i="9"/>
  <c r="E46" i="9"/>
  <c r="E22" i="9"/>
  <c r="E165" i="9"/>
  <c r="E141" i="9"/>
  <c r="E117" i="9"/>
  <c r="E93" i="9"/>
  <c r="E69" i="9"/>
  <c r="E45" i="9"/>
  <c r="E21" i="9"/>
  <c r="E164" i="9"/>
  <c r="E140" i="9"/>
  <c r="E116" i="9"/>
  <c r="E92" i="9"/>
  <c r="E68" i="9"/>
  <c r="E44" i="9"/>
  <c r="E20" i="9"/>
  <c r="E187" i="9"/>
  <c r="E163" i="9"/>
  <c r="E139" i="9"/>
  <c r="E115" i="9"/>
  <c r="E91" i="9"/>
  <c r="E67" i="9"/>
  <c r="E43" i="9"/>
  <c r="E19" i="9"/>
  <c r="E186" i="9"/>
  <c r="E162" i="9"/>
  <c r="E138" i="9"/>
  <c r="E114" i="9"/>
  <c r="E90" i="9"/>
  <c r="E66" i="9"/>
  <c r="E42" i="9"/>
  <c r="E18" i="9"/>
  <c r="E185" i="9"/>
  <c r="E161" i="9"/>
  <c r="E137" i="9"/>
  <c r="E113" i="9"/>
  <c r="E89" i="9"/>
  <c r="E65" i="9"/>
  <c r="E41" i="9"/>
  <c r="E17" i="9"/>
  <c r="E184" i="9"/>
  <c r="E160" i="9"/>
  <c r="E136" i="9"/>
  <c r="E112" i="9"/>
  <c r="E88" i="9"/>
  <c r="E64" i="9"/>
  <c r="E40" i="9"/>
  <c r="E16" i="9"/>
  <c r="E183" i="9"/>
  <c r="E159" i="9"/>
  <c r="E135" i="9"/>
  <c r="E111" i="9"/>
  <c r="E87" i="9"/>
  <c r="E63" i="9"/>
  <c r="E39" i="9"/>
  <c r="E15" i="9"/>
  <c r="E182" i="9"/>
  <c r="E158" i="9"/>
  <c r="E134" i="9"/>
  <c r="E110" i="9"/>
  <c r="E86" i="9"/>
  <c r="E62" i="9"/>
  <c r="E38" i="9"/>
  <c r="E14" i="9"/>
  <c r="E181" i="9"/>
  <c r="E157" i="9"/>
  <c r="E133" i="9"/>
  <c r="E109" i="9"/>
  <c r="E85" i="9"/>
  <c r="E61" i="9"/>
  <c r="E37" i="9"/>
  <c r="E13" i="9"/>
  <c r="E180" i="9"/>
  <c r="E156" i="9"/>
  <c r="E132" i="9"/>
  <c r="E108" i="9"/>
  <c r="E84" i="9"/>
  <c r="E60" i="9"/>
  <c r="E36" i="9"/>
  <c r="E12" i="9"/>
  <c r="E179" i="9"/>
  <c r="E155" i="9"/>
  <c r="E131" i="9"/>
  <c r="E107" i="9"/>
  <c r="E83" i="9"/>
  <c r="E59" i="9"/>
  <c r="E35" i="9"/>
  <c r="E11" i="9"/>
  <c r="E178" i="9"/>
  <c r="E154" i="9"/>
  <c r="E130" i="9"/>
  <c r="E106" i="9"/>
  <c r="E82" i="9"/>
  <c r="E58" i="9"/>
  <c r="E34" i="9"/>
  <c r="E10" i="9"/>
  <c r="E177" i="9"/>
  <c r="E153" i="9"/>
  <c r="E129" i="9"/>
  <c r="E105" i="9"/>
  <c r="E81" i="9"/>
  <c r="E57" i="9"/>
  <c r="E33" i="9"/>
  <c r="E9" i="9"/>
  <c r="E176" i="9"/>
  <c r="E152" i="9"/>
  <c r="E128" i="9"/>
  <c r="E104" i="9"/>
  <c r="E80" i="9"/>
  <c r="E56" i="9"/>
  <c r="E32" i="9"/>
  <c r="E8" i="9"/>
  <c r="E175" i="9"/>
  <c r="E151" i="9"/>
  <c r="E127" i="9"/>
  <c r="E103" i="9"/>
  <c r="E79" i="9"/>
  <c r="E55" i="9"/>
  <c r="E31" i="9"/>
  <c r="E7" i="9"/>
  <c r="E174" i="9"/>
  <c r="E150" i="9"/>
  <c r="E126" i="9"/>
  <c r="E102" i="9"/>
  <c r="E78" i="9"/>
  <c r="E54" i="9"/>
  <c r="E30" i="9"/>
  <c r="E6" i="9"/>
  <c r="E173" i="9"/>
  <c r="E149" i="9"/>
  <c r="E125" i="9"/>
  <c r="E101" i="9"/>
  <c r="E77" i="9"/>
  <c r="E53" i="9"/>
  <c r="E29" i="9"/>
  <c r="E5" i="9"/>
  <c r="E172" i="9"/>
  <c r="E148" i="9"/>
  <c r="E124" i="9"/>
  <c r="E100" i="9"/>
  <c r="E76" i="9"/>
  <c r="E52" i="9"/>
  <c r="E28" i="9"/>
  <c r="E4" i="9"/>
  <c r="E171" i="9"/>
  <c r="E147" i="9"/>
  <c r="E123" i="9"/>
  <c r="E99" i="9"/>
  <c r="E75" i="9"/>
  <c r="E51" i="9"/>
  <c r="E27" i="9"/>
  <c r="E3" i="9"/>
  <c r="E170" i="9"/>
  <c r="E146" i="9"/>
  <c r="E122" i="9"/>
  <c r="E98" i="9"/>
  <c r="E74" i="9"/>
  <c r="E50" i="9"/>
  <c r="E26" i="9"/>
  <c r="E2" i="9"/>
  <c r="E169" i="9"/>
  <c r="E145" i="9"/>
  <c r="E121" i="9"/>
  <c r="E97" i="9"/>
  <c r="E73" i="9"/>
  <c r="E49" i="9"/>
  <c r="E25" i="9"/>
  <c r="F11" i="6"/>
  <c r="F19" i="6"/>
  <c r="E11" i="17"/>
  <c r="E7" i="17"/>
  <c r="E9" i="17"/>
  <c r="E4" i="17"/>
  <c r="E5" i="17"/>
  <c r="E8" i="17"/>
  <c r="E15" i="17"/>
  <c r="E16" i="17"/>
  <c r="E10" i="17"/>
  <c r="E12" i="17"/>
  <c r="E13" i="17"/>
  <c r="E14" i="17"/>
  <c r="E3" i="17"/>
  <c r="E6" i="17"/>
  <c r="E2" i="17"/>
  <c r="F9" i="6"/>
  <c r="F8" i="6"/>
  <c r="F6" i="6"/>
  <c r="F5" i="6"/>
  <c r="F4" i="6"/>
  <c r="F3" i="6"/>
  <c r="F2" i="6"/>
  <c r="F10" i="6"/>
  <c r="F18" i="6"/>
  <c r="F17" i="6"/>
  <c r="F7" i="6"/>
  <c r="F16" i="6"/>
  <c r="F15" i="6"/>
  <c r="F14" i="6"/>
  <c r="F13" i="6"/>
  <c r="F12" i="6"/>
  <c r="F65" i="4"/>
  <c r="F41" i="4"/>
  <c r="F17" i="4"/>
  <c r="F64" i="4"/>
  <c r="F40" i="4"/>
  <c r="F16" i="4"/>
  <c r="F63" i="4"/>
  <c r="F39" i="4"/>
  <c r="F15" i="4"/>
  <c r="F62" i="4"/>
  <c r="F38" i="4"/>
  <c r="F14" i="4"/>
  <c r="F61" i="4"/>
  <c r="F37" i="4"/>
  <c r="F13" i="4"/>
  <c r="F60" i="4"/>
  <c r="F36" i="4"/>
  <c r="F12" i="4"/>
  <c r="F59" i="4"/>
  <c r="F35" i="4"/>
  <c r="F11" i="4"/>
  <c r="F58" i="4"/>
  <c r="F34" i="4"/>
  <c r="F10" i="4"/>
  <c r="F81" i="4"/>
  <c r="F57" i="4"/>
  <c r="F33" i="4"/>
  <c r="F9" i="4"/>
  <c r="F80" i="4"/>
  <c r="F56" i="4"/>
  <c r="F32" i="4"/>
  <c r="F8" i="4"/>
  <c r="F79" i="4"/>
  <c r="F55" i="4"/>
  <c r="F31" i="4"/>
  <c r="F7" i="4"/>
  <c r="F78" i="4"/>
  <c r="F54" i="4"/>
  <c r="F30" i="4"/>
  <c r="F6" i="4"/>
  <c r="F77" i="4"/>
  <c r="F53" i="4"/>
  <c r="F29" i="4"/>
  <c r="F5" i="4"/>
  <c r="F76" i="4"/>
  <c r="F52" i="4"/>
  <c r="F28" i="4"/>
  <c r="F4" i="4"/>
  <c r="F75" i="4"/>
  <c r="F51" i="4"/>
  <c r="F27" i="4"/>
  <c r="F3" i="4"/>
  <c r="F74" i="4"/>
  <c r="F50" i="4"/>
  <c r="F26" i="4"/>
  <c r="F2" i="4"/>
  <c r="F73" i="4"/>
  <c r="F49" i="4"/>
  <c r="F25" i="4"/>
  <c r="F72" i="4"/>
  <c r="F48" i="4"/>
  <c r="F24" i="4"/>
  <c r="F71" i="4"/>
  <c r="F47" i="4"/>
  <c r="F23" i="4"/>
  <c r="F70" i="4"/>
  <c r="F46" i="4"/>
  <c r="F22" i="4"/>
  <c r="F69" i="4"/>
  <c r="F45" i="4"/>
  <c r="F21" i="4"/>
  <c r="F68" i="4"/>
  <c r="F44" i="4"/>
  <c r="F20" i="4"/>
  <c r="F67" i="4"/>
  <c r="F43" i="4"/>
  <c r="F19" i="4"/>
  <c r="F66" i="4"/>
  <c r="F42" i="4"/>
  <c r="F57" i="3"/>
  <c r="F33" i="3"/>
  <c r="F9" i="3"/>
  <c r="F56" i="3"/>
  <c r="F32" i="3"/>
  <c r="F8" i="3"/>
  <c r="F55" i="3"/>
  <c r="F31" i="3"/>
  <c r="F7" i="3"/>
  <c r="F54" i="3"/>
  <c r="F30" i="3"/>
  <c r="F6" i="3"/>
  <c r="F53" i="3"/>
  <c r="F29" i="3"/>
  <c r="F5" i="3"/>
  <c r="F52" i="3"/>
  <c r="F28" i="3"/>
  <c r="F4" i="3"/>
  <c r="F51" i="3"/>
  <c r="F27" i="3"/>
  <c r="F3" i="3"/>
  <c r="F50" i="3"/>
  <c r="F26" i="3"/>
  <c r="F2" i="3"/>
  <c r="F49" i="3"/>
  <c r="F25" i="3"/>
  <c r="F48" i="3"/>
  <c r="F24" i="3"/>
  <c r="F47" i="3"/>
  <c r="F23" i="3"/>
  <c r="F46" i="3"/>
  <c r="F22" i="3"/>
  <c r="F45" i="3"/>
  <c r="F21" i="3"/>
  <c r="F68" i="3"/>
  <c r="F44" i="3"/>
  <c r="F20" i="3"/>
  <c r="F67" i="3"/>
  <c r="F43" i="3"/>
  <c r="F19" i="3"/>
  <c r="F66" i="3"/>
  <c r="F42" i="3"/>
  <c r="F18" i="3"/>
  <c r="F65" i="3"/>
  <c r="F41" i="3"/>
  <c r="F17" i="3"/>
  <c r="F64" i="3"/>
  <c r="F40" i="3"/>
  <c r="F16" i="3"/>
  <c r="F63" i="3"/>
  <c r="F39" i="3"/>
  <c r="F15" i="3"/>
  <c r="F62" i="3"/>
  <c r="F38" i="3"/>
  <c r="F14" i="3"/>
  <c r="F61" i="3"/>
  <c r="F37" i="3"/>
  <c r="F13" i="3"/>
  <c r="F60" i="3"/>
  <c r="F36" i="3"/>
  <c r="F12" i="3"/>
  <c r="F59" i="3"/>
  <c r="F35" i="3"/>
  <c r="F11" i="3"/>
  <c r="F58" i="3"/>
  <c r="F34" i="3"/>
  <c r="F38" i="16"/>
  <c r="F37" i="16"/>
  <c r="F36" i="16"/>
  <c r="F35" i="16"/>
  <c r="F22" i="16"/>
  <c r="F29" i="16"/>
  <c r="F33" i="16"/>
  <c r="F30" i="16"/>
  <c r="F39" i="16"/>
  <c r="F41" i="16"/>
  <c r="F42" i="16"/>
  <c r="F43" i="16"/>
  <c r="F44" i="16"/>
  <c r="F50" i="16"/>
  <c r="F34" i="12"/>
  <c r="F32" i="12"/>
  <c r="F17" i="16"/>
  <c r="F19" i="16"/>
  <c r="F18" i="16"/>
  <c r="F20" i="16"/>
  <c r="F28" i="16"/>
  <c r="F24" i="16"/>
  <c r="F26" i="16"/>
  <c r="F9" i="16"/>
  <c r="F8" i="16"/>
  <c r="F10" i="16"/>
  <c r="F7" i="16"/>
  <c r="F11" i="16"/>
  <c r="F27" i="16"/>
  <c r="F12" i="16"/>
  <c r="F3" i="16"/>
  <c r="F32" i="16"/>
  <c r="F16" i="16"/>
  <c r="F4" i="16"/>
  <c r="F51" i="16"/>
  <c r="F34" i="16"/>
  <c r="F13" i="16"/>
  <c r="F15" i="16"/>
  <c r="F5" i="16"/>
  <c r="F47" i="16"/>
  <c r="F40" i="16"/>
  <c r="F48" i="16"/>
  <c r="F2" i="16"/>
  <c r="F31" i="16"/>
  <c r="F49" i="16"/>
  <c r="F25" i="16"/>
  <c r="F45" i="16"/>
  <c r="F46" i="16"/>
  <c r="F6" i="16"/>
  <c r="F21" i="16"/>
  <c r="F14" i="16"/>
  <c r="F23" i="16"/>
  <c r="F22" i="13"/>
  <c r="F21" i="13"/>
  <c r="F20" i="13"/>
  <c r="F19" i="13"/>
  <c r="F18" i="13"/>
  <c r="F17" i="13"/>
  <c r="F24" i="15"/>
  <c r="F38" i="15"/>
  <c r="F37" i="15"/>
  <c r="F36" i="15"/>
  <c r="F35" i="15"/>
  <c r="F34" i="15"/>
  <c r="F33" i="15"/>
  <c r="F32" i="15"/>
  <c r="F18" i="15"/>
  <c r="F15" i="15"/>
  <c r="F43" i="15"/>
  <c r="F14" i="15"/>
  <c r="F13" i="15"/>
  <c r="F12" i="15"/>
  <c r="F11" i="15"/>
  <c r="F10" i="15"/>
  <c r="F9" i="15"/>
  <c r="F8" i="15"/>
  <c r="F46" i="15"/>
  <c r="F7" i="15"/>
  <c r="F45" i="15"/>
  <c r="F6" i="15"/>
  <c r="F44" i="15"/>
  <c r="F17" i="15"/>
  <c r="F42" i="15"/>
  <c r="F16" i="15"/>
  <c r="F41" i="15"/>
  <c r="F40" i="15"/>
  <c r="F39" i="15"/>
  <c r="F26" i="15"/>
  <c r="F27" i="15"/>
  <c r="F28" i="15"/>
  <c r="F29" i="15"/>
  <c r="F30" i="15"/>
  <c r="F31" i="15"/>
  <c r="F2" i="15"/>
  <c r="F3" i="15"/>
  <c r="F4" i="15"/>
  <c r="F5" i="15"/>
  <c r="F19" i="15"/>
  <c r="F20" i="15"/>
  <c r="F21" i="15"/>
  <c r="F22" i="15"/>
  <c r="F23" i="15"/>
  <c r="F25" i="15"/>
  <c r="F311" i="11"/>
  <c r="F316" i="11"/>
  <c r="F315" i="11"/>
  <c r="F314" i="11"/>
  <c r="F313" i="11"/>
  <c r="F312" i="11"/>
  <c r="F560" i="11"/>
  <c r="F282" i="11"/>
  <c r="F534" i="11"/>
  <c r="F31" i="11"/>
  <c r="F574" i="11"/>
  <c r="F610" i="11"/>
  <c r="F435" i="11"/>
  <c r="F577" i="11"/>
  <c r="F563" i="11"/>
  <c r="F544" i="11"/>
  <c r="F543" i="11"/>
  <c r="F629" i="11"/>
  <c r="F431" i="11"/>
  <c r="F422" i="11"/>
  <c r="F121" i="11"/>
  <c r="F209" i="11"/>
  <c r="F331" i="11"/>
  <c r="F630" i="11"/>
  <c r="F634" i="11"/>
  <c r="F636" i="11"/>
  <c r="F631" i="11"/>
  <c r="F628" i="11"/>
  <c r="F632" i="11"/>
  <c r="F627" i="11"/>
  <c r="F418" i="11"/>
  <c r="F633" i="11"/>
  <c r="F593" i="11"/>
  <c r="F419" i="11"/>
  <c r="F592" i="11"/>
  <c r="F601" i="11"/>
  <c r="F594" i="11"/>
  <c r="F596" i="11"/>
  <c r="F602" i="11"/>
  <c r="F599" i="11"/>
  <c r="F603" i="11"/>
  <c r="F600" i="11"/>
  <c r="F595" i="11"/>
  <c r="F597" i="11"/>
  <c r="F598" i="11"/>
  <c r="F512" i="11"/>
  <c r="F565" i="11"/>
  <c r="F525" i="11"/>
  <c r="F91" i="11"/>
  <c r="F527" i="11"/>
  <c r="F472" i="11"/>
  <c r="F503" i="11"/>
  <c r="F494" i="11"/>
  <c r="F230" i="11"/>
  <c r="F340" i="11"/>
  <c r="F134" i="11"/>
  <c r="F458" i="11"/>
  <c r="F428" i="11"/>
  <c r="F231" i="11"/>
  <c r="F45" i="11"/>
  <c r="F411" i="11"/>
  <c r="F337" i="11"/>
  <c r="F363" i="11"/>
  <c r="F276" i="11"/>
  <c r="F473" i="11"/>
  <c r="F324" i="11"/>
  <c r="F271" i="11"/>
  <c r="F501" i="11"/>
  <c r="F504" i="11"/>
  <c r="F505" i="11"/>
  <c r="F502" i="11"/>
  <c r="F270" i="11"/>
  <c r="F272" i="11"/>
  <c r="F267" i="11"/>
  <c r="F264" i="11"/>
  <c r="F275" i="11"/>
  <c r="F405" i="11"/>
  <c r="F259" i="11"/>
  <c r="F260" i="11"/>
  <c r="F254" i="11"/>
  <c r="F319" i="11"/>
  <c r="F404" i="11"/>
  <c r="F490" i="11"/>
  <c r="F251" i="11"/>
  <c r="F207" i="11"/>
  <c r="F237" i="11"/>
  <c r="F187" i="11"/>
  <c r="F401" i="11"/>
  <c r="F179" i="11"/>
  <c r="F184" i="11"/>
  <c r="F173" i="11"/>
  <c r="F159" i="11"/>
  <c r="F398" i="11"/>
  <c r="F81" i="11"/>
  <c r="F396" i="11"/>
  <c r="F122" i="11"/>
  <c r="F345" i="11"/>
  <c r="F29" i="11"/>
  <c r="F216" i="11"/>
  <c r="F394" i="11"/>
  <c r="F83" i="11"/>
  <c r="F84" i="11"/>
  <c r="F23" i="11"/>
  <c r="F148" i="11"/>
  <c r="F155" i="11"/>
  <c r="F145" i="11"/>
  <c r="F156" i="11"/>
  <c r="F437" i="11"/>
  <c r="F147" i="11"/>
  <c r="F49" i="11"/>
  <c r="F131" i="11"/>
  <c r="F726" i="11"/>
  <c r="F702" i="11"/>
  <c r="F678" i="11"/>
  <c r="F654" i="11"/>
  <c r="F725" i="11"/>
  <c r="F701" i="11"/>
  <c r="F677" i="11"/>
  <c r="F653" i="11"/>
  <c r="F724" i="11"/>
  <c r="F700" i="11"/>
  <c r="F676" i="11"/>
  <c r="F652" i="11"/>
  <c r="F723" i="11"/>
  <c r="F699" i="11"/>
  <c r="F675" i="11"/>
  <c r="F651" i="11"/>
  <c r="F722" i="11"/>
  <c r="F698" i="11"/>
  <c r="F674" i="11"/>
  <c r="F650" i="11"/>
  <c r="F721" i="11"/>
  <c r="F697" i="11"/>
  <c r="F673" i="11"/>
  <c r="F649" i="11"/>
  <c r="F720" i="11"/>
  <c r="F696" i="11"/>
  <c r="F672" i="11"/>
  <c r="F648" i="11"/>
  <c r="F719" i="11"/>
  <c r="F695" i="11"/>
  <c r="F671" i="11"/>
  <c r="F647" i="11"/>
  <c r="F718" i="11"/>
  <c r="F694" i="11"/>
  <c r="F670" i="11"/>
  <c r="F646" i="11"/>
  <c r="F717" i="11"/>
  <c r="F693" i="11"/>
  <c r="F669" i="11"/>
  <c r="F645" i="11"/>
  <c r="F716" i="11"/>
  <c r="F692" i="11"/>
  <c r="F668" i="11"/>
  <c r="F644" i="11"/>
  <c r="F715" i="11"/>
  <c r="F691" i="11"/>
  <c r="F667" i="11"/>
  <c r="F643" i="11"/>
  <c r="F714" i="11"/>
  <c r="F690" i="11"/>
  <c r="F666" i="11"/>
  <c r="F642" i="11"/>
  <c r="F713" i="11"/>
  <c r="F689" i="11"/>
  <c r="F665" i="11"/>
  <c r="F641" i="11"/>
  <c r="F712" i="11"/>
  <c r="F688" i="11"/>
  <c r="F664" i="11"/>
  <c r="F640" i="11"/>
  <c r="F711" i="11"/>
  <c r="F687" i="11"/>
  <c r="F663" i="11"/>
  <c r="F639" i="11"/>
  <c r="F710" i="11"/>
  <c r="F686" i="11"/>
  <c r="F662" i="11"/>
  <c r="F441" i="11"/>
  <c r="F709" i="11"/>
  <c r="F685" i="11"/>
  <c r="F661" i="11"/>
  <c r="F137" i="11"/>
  <c r="F708" i="11"/>
  <c r="F684" i="11"/>
  <c r="F660" i="11"/>
  <c r="F141" i="11"/>
  <c r="F707" i="11"/>
  <c r="F683" i="11"/>
  <c r="F659" i="11"/>
  <c r="F140" i="11"/>
  <c r="F706" i="11"/>
  <c r="F682" i="11"/>
  <c r="F658" i="11"/>
  <c r="F139" i="11"/>
  <c r="F521" i="11"/>
  <c r="F705" i="11"/>
  <c r="F681" i="11"/>
  <c r="F657" i="11"/>
  <c r="F9" i="11"/>
  <c r="F728" i="11"/>
  <c r="F704" i="11"/>
  <c r="F680" i="11"/>
  <c r="F656" i="11"/>
  <c r="F520" i="11"/>
  <c r="F727" i="11"/>
  <c r="F703" i="11"/>
  <c r="F679" i="11"/>
  <c r="F655" i="11"/>
  <c r="F522" i="11"/>
  <c r="F166" i="11"/>
  <c r="F589" i="11"/>
  <c r="F468" i="11"/>
  <c r="F464" i="11"/>
  <c r="F2" i="11"/>
  <c r="F532" i="11"/>
  <c r="F461" i="11"/>
  <c r="F465" i="11"/>
  <c r="F106" i="11"/>
  <c r="F109" i="11"/>
  <c r="F80" i="11"/>
  <c r="F60" i="11"/>
  <c r="F335" i="11"/>
  <c r="F100" i="11"/>
  <c r="F438" i="11"/>
  <c r="F447" i="11"/>
  <c r="F347" i="11"/>
  <c r="F243" i="11"/>
  <c r="F327" i="11"/>
  <c r="F229" i="11"/>
  <c r="F228" i="11"/>
  <c r="F3" i="11"/>
  <c r="F138" i="11"/>
  <c r="F524" i="11"/>
  <c r="F46" i="11"/>
  <c r="F463" i="11"/>
  <c r="F445" i="11"/>
  <c r="F617" i="11"/>
  <c r="F440" i="11"/>
  <c r="F612" i="11"/>
  <c r="F439" i="11"/>
  <c r="F552" i="11"/>
  <c r="F444" i="11"/>
  <c r="F420" i="11"/>
  <c r="F446" i="11"/>
  <c r="F161" i="11"/>
  <c r="F453" i="11"/>
  <c r="F114" i="11"/>
  <c r="F203" i="11"/>
  <c r="F162" i="11"/>
  <c r="F309" i="11"/>
  <c r="F232" i="11"/>
  <c r="F308" i="11"/>
  <c r="F4" i="11"/>
  <c r="F310" i="11"/>
  <c r="F620" i="11"/>
  <c r="F626" i="11"/>
  <c r="F618" i="11"/>
  <c r="F623" i="11"/>
  <c r="F301" i="11"/>
  <c r="F619" i="11"/>
  <c r="F635" i="11"/>
  <c r="F302" i="11"/>
  <c r="F568" i="11"/>
  <c r="F304" i="11"/>
  <c r="F8" i="11"/>
  <c r="F523" i="11"/>
  <c r="F305" i="11"/>
  <c r="F239" i="11"/>
  <c r="F499" i="11"/>
  <c r="F638" i="11"/>
  <c r="F467" i="11"/>
  <c r="F459" i="11"/>
  <c r="F637" i="11"/>
  <c r="F466" i="11"/>
  <c r="F460" i="11"/>
  <c r="F625" i="11"/>
  <c r="F462" i="11"/>
  <c r="F416" i="11"/>
  <c r="F624" i="11"/>
  <c r="F317" i="11"/>
  <c r="F298" i="11"/>
  <c r="F299" i="11"/>
  <c r="F300" i="11"/>
  <c r="F32" i="11"/>
  <c r="F293" i="11"/>
  <c r="F286" i="11"/>
  <c r="F287" i="11"/>
  <c r="F288" i="11"/>
  <c r="F289" i="11"/>
  <c r="F296" i="11"/>
  <c r="F295" i="11"/>
  <c r="F291" i="11"/>
  <c r="F483" i="11"/>
  <c r="F205" i="11"/>
  <c r="F292" i="11"/>
  <c r="F581" i="11"/>
  <c r="F294" i="11"/>
  <c r="F283" i="11"/>
  <c r="F285" i="11"/>
  <c r="F306" i="11"/>
  <c r="F143" i="11"/>
  <c r="F281" i="11"/>
  <c r="F284" i="11"/>
  <c r="F167" i="11"/>
  <c r="F160" i="11"/>
  <c r="F507" i="11"/>
  <c r="F397" i="11"/>
  <c r="F146" i="11"/>
  <c r="F608" i="11"/>
  <c r="F538" i="11"/>
  <c r="F334" i="11"/>
  <c r="F164" i="11"/>
  <c r="F582" i="11"/>
  <c r="F5" i="11"/>
  <c r="F196" i="11"/>
  <c r="F78" i="11"/>
  <c r="F539" i="11"/>
  <c r="F217" i="11"/>
  <c r="F516" i="11"/>
  <c r="F65" i="11"/>
  <c r="F39" i="11"/>
  <c r="F177" i="11"/>
  <c r="F193" i="11"/>
  <c r="F489" i="11"/>
  <c r="F165" i="11"/>
  <c r="F142" i="11"/>
  <c r="F578" i="11"/>
  <c r="F496" i="11"/>
  <c r="F263" i="11"/>
  <c r="F154" i="11"/>
  <c r="F562" i="11"/>
  <c r="F621" i="11"/>
  <c r="F183" i="11"/>
  <c r="F77" i="11"/>
  <c r="F493" i="11"/>
  <c r="F123" i="11"/>
  <c r="F449" i="11"/>
  <c r="F56" i="11"/>
  <c r="F36" i="11"/>
  <c r="F172" i="11"/>
  <c r="F385" i="11"/>
  <c r="F97" i="11"/>
  <c r="F98" i="11"/>
  <c r="F92" i="11"/>
  <c r="F561" i="11"/>
  <c r="F469" i="11"/>
  <c r="F204" i="11"/>
  <c r="F151" i="11"/>
  <c r="F551" i="11"/>
  <c r="F558" i="11"/>
  <c r="F158" i="11"/>
  <c r="F580" i="11"/>
  <c r="F452" i="11"/>
  <c r="F117" i="11"/>
  <c r="F12" i="11"/>
  <c r="F27" i="11"/>
  <c r="F18" i="11"/>
  <c r="F108" i="11"/>
  <c r="F273" i="11"/>
  <c r="F491" i="11"/>
  <c r="F307" i="11"/>
  <c r="F54" i="11"/>
  <c r="F559" i="11"/>
  <c r="F451" i="11"/>
  <c r="F201" i="11"/>
  <c r="F133" i="11"/>
  <c r="F528" i="11"/>
  <c r="F492" i="11"/>
  <c r="F579" i="11"/>
  <c r="F371" i="11"/>
  <c r="F113" i="11"/>
  <c r="F202" i="11"/>
  <c r="F590" i="11"/>
  <c r="F606" i="11"/>
  <c r="F130" i="11"/>
  <c r="F378" i="11"/>
  <c r="F71" i="11"/>
  <c r="F443" i="11"/>
  <c r="F268" i="11"/>
  <c r="F556" i="11"/>
  <c r="F376" i="11"/>
  <c r="F43" i="11"/>
  <c r="F37" i="11"/>
  <c r="F511" i="11"/>
  <c r="F485" i="11"/>
  <c r="F152" i="11"/>
  <c r="F427" i="11"/>
  <c r="F366" i="11"/>
  <c r="F86" i="11"/>
  <c r="F194" i="11"/>
  <c r="F584" i="11"/>
  <c r="F571" i="11"/>
  <c r="F58" i="11"/>
  <c r="F550" i="11"/>
  <c r="F450" i="11"/>
  <c r="F553" i="11"/>
  <c r="F107" i="11"/>
  <c r="F535" i="11"/>
  <c r="F342" i="11"/>
  <c r="F604" i="11"/>
  <c r="F24" i="11"/>
  <c r="F495" i="11"/>
  <c r="F484" i="11"/>
  <c r="F150" i="11"/>
  <c r="F409" i="11"/>
  <c r="F333" i="11"/>
  <c r="F66" i="11"/>
  <c r="F198" i="11"/>
  <c r="F570" i="11"/>
  <c r="F480" i="11"/>
  <c r="F79" i="11"/>
  <c r="F513" i="11"/>
  <c r="F213" i="11"/>
  <c r="F55" i="11"/>
  <c r="F529" i="11"/>
  <c r="F330" i="11"/>
  <c r="F583" i="11"/>
  <c r="F19" i="11"/>
  <c r="F488" i="11"/>
  <c r="F476" i="11"/>
  <c r="F119" i="11"/>
  <c r="F399" i="11"/>
  <c r="F329" i="11"/>
  <c r="F67" i="11"/>
  <c r="F175" i="11"/>
  <c r="F567" i="11"/>
  <c r="F479" i="11"/>
  <c r="F33" i="11"/>
  <c r="F249" i="11"/>
  <c r="F188" i="11"/>
  <c r="F157" i="11"/>
  <c r="F481" i="11"/>
  <c r="F261" i="11"/>
  <c r="F569" i="11"/>
  <c r="F15" i="11"/>
  <c r="F486" i="11"/>
  <c r="F433" i="11"/>
  <c r="F89" i="11"/>
  <c r="F390" i="11"/>
  <c r="F274" i="11"/>
  <c r="F17" i="11"/>
  <c r="F169" i="11"/>
  <c r="F554" i="11"/>
  <c r="F475" i="11"/>
  <c r="F174" i="11"/>
  <c r="F455" i="11"/>
  <c r="F136" i="11"/>
  <c r="F132" i="11"/>
  <c r="F477" i="11"/>
  <c r="F258" i="11"/>
  <c r="F432" i="11"/>
  <c r="F359" i="11"/>
  <c r="F457" i="11"/>
  <c r="F426" i="11"/>
  <c r="F72" i="11"/>
  <c r="F383" i="11"/>
  <c r="F190" i="11"/>
  <c r="F191" i="11"/>
  <c r="F127" i="11"/>
  <c r="F536" i="11"/>
  <c r="F429" i="11"/>
  <c r="F44" i="11"/>
  <c r="F185" i="11"/>
  <c r="F586" i="11"/>
  <c r="F76" i="11"/>
  <c r="F434" i="11"/>
  <c r="F234" i="11"/>
  <c r="F430" i="11"/>
  <c r="F357" i="11"/>
  <c r="F381" i="11"/>
  <c r="F392" i="11"/>
  <c r="F62" i="11"/>
  <c r="F365" i="11"/>
  <c r="F135" i="11"/>
  <c r="F192" i="11"/>
  <c r="F116" i="11"/>
  <c r="F531" i="11"/>
  <c r="F423" i="11"/>
  <c r="F380" i="11"/>
  <c r="F421" i="11"/>
  <c r="F573" i="11"/>
  <c r="F332" i="11"/>
  <c r="F425" i="11"/>
  <c r="F219" i="11"/>
  <c r="F588" i="11"/>
  <c r="F358" i="11"/>
  <c r="F384" i="11"/>
  <c r="F53" i="11"/>
  <c r="F364" i="11"/>
  <c r="F129" i="11"/>
  <c r="F609" i="11"/>
  <c r="F111" i="11"/>
  <c r="F518" i="11"/>
  <c r="F373" i="11"/>
  <c r="F96" i="11"/>
  <c r="F38" i="11"/>
  <c r="F197" i="11"/>
  <c r="F555" i="11"/>
  <c r="F321" i="11"/>
  <c r="F382" i="11"/>
  <c r="F189" i="11"/>
  <c r="F413" i="11"/>
  <c r="F297" i="11"/>
  <c r="F343" i="11"/>
  <c r="F374" i="11"/>
  <c r="F42" i="11"/>
  <c r="F349" i="11"/>
  <c r="F128" i="11"/>
  <c r="F408" i="11"/>
  <c r="F105" i="11"/>
  <c r="F517" i="11"/>
  <c r="F257" i="11"/>
  <c r="F616" i="11"/>
  <c r="F412" i="11"/>
  <c r="F509" i="11"/>
  <c r="F545" i="11"/>
  <c r="F170" i="11"/>
  <c r="F375" i="11"/>
  <c r="F178" i="11"/>
  <c r="F410" i="11"/>
  <c r="F546" i="11"/>
  <c r="F280" i="11"/>
  <c r="F362" i="11"/>
  <c r="F22" i="11"/>
  <c r="F344" i="11"/>
  <c r="F6" i="11"/>
  <c r="F407" i="11"/>
  <c r="F104" i="11"/>
  <c r="F510" i="11"/>
  <c r="F241" i="11"/>
  <c r="F549" i="11"/>
  <c r="F572" i="11"/>
  <c r="F506" i="11"/>
  <c r="F530" i="11"/>
  <c r="F35" i="11"/>
  <c r="F355" i="11"/>
  <c r="F153" i="11"/>
  <c r="F402" i="11"/>
  <c r="F482" i="11"/>
  <c r="F266" i="11"/>
  <c r="F341" i="11"/>
  <c r="F14" i="11"/>
  <c r="F322" i="11"/>
  <c r="F406" i="11"/>
  <c r="F99" i="11"/>
  <c r="F508" i="11"/>
  <c r="F235" i="11"/>
  <c r="F210" i="11"/>
  <c r="F208" i="11"/>
  <c r="F456" i="11"/>
  <c r="F514" i="11"/>
  <c r="F576" i="11"/>
  <c r="F255" i="11"/>
  <c r="F126" i="11"/>
  <c r="F395" i="11"/>
  <c r="F346" i="11"/>
  <c r="F250" i="11"/>
  <c r="F328" i="11"/>
  <c r="F470" i="11"/>
  <c r="F320" i="11"/>
  <c r="F615" i="11"/>
  <c r="F352" i="11"/>
  <c r="F95" i="11"/>
  <c r="F497" i="11"/>
  <c r="F124" i="11"/>
  <c r="F256" i="11"/>
  <c r="F350" i="11"/>
  <c r="F112" i="11"/>
  <c r="F222" i="11"/>
  <c r="F547" i="11"/>
  <c r="F238" i="11"/>
  <c r="F115" i="11"/>
  <c r="F393" i="11"/>
  <c r="F110" i="11"/>
  <c r="F226" i="11"/>
  <c r="F325" i="11"/>
  <c r="F424" i="11"/>
  <c r="F181" i="11"/>
  <c r="F585" i="11"/>
  <c r="F245" i="11"/>
  <c r="F94" i="11"/>
  <c r="F611" i="11"/>
  <c r="F564" i="11"/>
  <c r="F417" i="11"/>
  <c r="F379" i="11"/>
  <c r="F40" i="11"/>
  <c r="F387" i="11"/>
  <c r="F200" i="11"/>
  <c r="F103" i="11"/>
  <c r="F391" i="11"/>
  <c r="F537" i="11"/>
  <c r="F199" i="11"/>
  <c r="F323" i="11"/>
  <c r="F377" i="11"/>
  <c r="F171" i="11"/>
  <c r="F557" i="11"/>
  <c r="F88" i="11"/>
  <c r="F93" i="11"/>
  <c r="F388" i="11"/>
  <c r="F541" i="11"/>
  <c r="F442" i="11"/>
  <c r="F415" i="11"/>
  <c r="F244" i="11"/>
  <c r="F540" i="11"/>
  <c r="F356" i="11"/>
  <c r="F144" i="11"/>
  <c r="F102" i="11"/>
  <c r="F367" i="11"/>
  <c r="F519" i="11"/>
  <c r="F64" i="11"/>
  <c r="F303" i="11"/>
  <c r="F372" i="11"/>
  <c r="F120" i="11"/>
  <c r="F471" i="11"/>
  <c r="F448" i="11"/>
  <c r="F90" i="11"/>
  <c r="F386" i="11"/>
  <c r="F436" i="11"/>
  <c r="F575" i="11"/>
  <c r="F414" i="11"/>
  <c r="F221" i="11"/>
  <c r="F478" i="11"/>
  <c r="F338" i="11"/>
  <c r="F13" i="11"/>
  <c r="F101" i="11"/>
  <c r="F354" i="11"/>
  <c r="F290" i="11"/>
  <c r="F48" i="11"/>
  <c r="F265" i="11"/>
  <c r="F368" i="11"/>
  <c r="F75" i="11"/>
  <c r="F339" i="11"/>
  <c r="F566" i="11"/>
  <c r="F87" i="11"/>
  <c r="F370" i="11"/>
  <c r="F403" i="11"/>
  <c r="F59" i="11"/>
  <c r="F369" i="11"/>
  <c r="F498" i="11"/>
  <c r="F242" i="11"/>
  <c r="F240" i="11"/>
  <c r="F11" i="11"/>
  <c r="F82" i="11"/>
  <c r="F351" i="11"/>
  <c r="F246" i="11"/>
  <c r="F47" i="11"/>
  <c r="F247" i="11"/>
  <c r="F361" i="11"/>
  <c r="F73" i="11"/>
  <c r="F336" i="11"/>
  <c r="F348" i="11"/>
  <c r="F85" i="11"/>
  <c r="F262" i="11"/>
  <c r="F400" i="11"/>
  <c r="F605" i="11"/>
  <c r="F225" i="11"/>
  <c r="F389" i="11"/>
  <c r="F223" i="11"/>
  <c r="F224" i="11"/>
  <c r="F10" i="11"/>
  <c r="F63" i="11"/>
  <c r="F278" i="11"/>
  <c r="F220" i="11"/>
  <c r="F41" i="11"/>
  <c r="F233" i="11"/>
  <c r="F269" i="11"/>
  <c r="F61" i="11"/>
  <c r="F326" i="11"/>
  <c r="F454" i="11"/>
  <c r="F74" i="11"/>
  <c r="F253" i="11"/>
  <c r="F360" i="11"/>
  <c r="F118" i="11"/>
  <c r="F215" i="11"/>
  <c r="F515" i="11"/>
  <c r="F186" i="11"/>
  <c r="F212" i="11"/>
  <c r="F622" i="11"/>
  <c r="F16" i="11"/>
  <c r="F252" i="11"/>
  <c r="F25" i="11"/>
  <c r="F34" i="11"/>
  <c r="F218" i="11"/>
  <c r="F195" i="11"/>
  <c r="F50" i="11"/>
  <c r="F279" i="11"/>
  <c r="F20" i="11"/>
  <c r="F70" i="11"/>
  <c r="F236" i="11"/>
  <c r="F353" i="11"/>
  <c r="F163" i="11"/>
  <c r="F21" i="11"/>
  <c r="F614" i="11"/>
  <c r="F168" i="11"/>
  <c r="F211" i="11"/>
  <c r="F607" i="11"/>
  <c r="F500" i="11"/>
  <c r="F182" i="11"/>
  <c r="F613" i="11"/>
  <c r="F28" i="11"/>
  <c r="F214" i="11"/>
  <c r="F176" i="11"/>
  <c r="F526" i="11"/>
  <c r="F277" i="11"/>
  <c r="F591" i="11"/>
  <c r="F69" i="11"/>
  <c r="F52" i="11"/>
  <c r="F318" i="11"/>
  <c r="F26" i="11"/>
  <c r="F57" i="11"/>
  <c r="F487" i="11"/>
  <c r="F149" i="11"/>
  <c r="F30" i="11"/>
  <c r="F542" i="11"/>
  <c r="F474" i="11"/>
  <c r="F180" i="11"/>
  <c r="F587" i="11"/>
  <c r="F7" i="11"/>
  <c r="F206" i="11"/>
  <c r="F125" i="11"/>
  <c r="F533" i="11"/>
  <c r="F227" i="11"/>
  <c r="F548" i="11"/>
  <c r="F68" i="11"/>
  <c r="F51" i="11"/>
  <c r="F248" i="11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105" i="2"/>
  <c r="E81" i="2"/>
  <c r="E104" i="2"/>
  <c r="E80" i="2"/>
  <c r="E103" i="2"/>
  <c r="E79" i="2"/>
  <c r="E102" i="2"/>
  <c r="E78" i="2"/>
  <c r="E101" i="2"/>
  <c r="E77" i="2"/>
  <c r="E100" i="2"/>
  <c r="E76" i="2"/>
  <c r="E99" i="2"/>
  <c r="E75" i="2"/>
  <c r="E98" i="2"/>
  <c r="E74" i="2"/>
  <c r="E97" i="2"/>
  <c r="E73" i="2"/>
  <c r="E96" i="2"/>
  <c r="E72" i="2"/>
  <c r="E95" i="2"/>
  <c r="E71" i="2"/>
  <c r="E15" i="2"/>
  <c r="E62" i="2"/>
  <c r="E38" i="2"/>
  <c r="E14" i="2"/>
  <c r="E61" i="2"/>
  <c r="E37" i="2"/>
  <c r="E13" i="2"/>
  <c r="E60" i="2"/>
  <c r="E36" i="2"/>
  <c r="E12" i="2"/>
  <c r="E59" i="2"/>
  <c r="E35" i="2"/>
  <c r="E11" i="2"/>
  <c r="E58" i="2"/>
  <c r="E34" i="2"/>
  <c r="E10" i="2"/>
  <c r="E57" i="2"/>
  <c r="E33" i="2"/>
  <c r="E9" i="2"/>
  <c r="E56" i="2"/>
  <c r="E32" i="2"/>
  <c r="E8" i="2"/>
  <c r="E55" i="2"/>
  <c r="E31" i="2"/>
  <c r="E7" i="2"/>
  <c r="E54" i="2"/>
  <c r="E30" i="2"/>
  <c r="E6" i="2"/>
  <c r="E53" i="2"/>
  <c r="E29" i="2"/>
  <c r="E5" i="2"/>
  <c r="E52" i="2"/>
  <c r="E28" i="2"/>
  <c r="E4" i="2"/>
  <c r="E51" i="2"/>
  <c r="E27" i="2"/>
  <c r="E3" i="2"/>
  <c r="E50" i="2"/>
  <c r="E26" i="2"/>
  <c r="E49" i="2"/>
  <c r="E25" i="2"/>
  <c r="E48" i="2"/>
  <c r="E24" i="2"/>
  <c r="E2" i="2"/>
  <c r="E47" i="2"/>
  <c r="E23" i="2"/>
  <c r="E70" i="2"/>
  <c r="E46" i="2"/>
  <c r="E22" i="2"/>
  <c r="E69" i="2"/>
  <c r="E45" i="2"/>
  <c r="E21" i="2"/>
  <c r="E68" i="2"/>
  <c r="E44" i="2"/>
  <c r="E20" i="2"/>
  <c r="E67" i="2"/>
  <c r="E43" i="2"/>
  <c r="E19" i="2"/>
  <c r="E66" i="2"/>
  <c r="E42" i="2"/>
  <c r="E18" i="2"/>
  <c r="E65" i="2"/>
  <c r="E41" i="2"/>
  <c r="E17" i="2"/>
  <c r="E64" i="2"/>
  <c r="E40" i="2"/>
  <c r="E16" i="2"/>
  <c r="E63" i="2"/>
  <c r="E39" i="2"/>
  <c r="F2" i="7"/>
  <c r="F410" i="7"/>
  <c r="F386" i="7"/>
  <c r="F362" i="7"/>
  <c r="F338" i="7"/>
  <c r="F314" i="7"/>
  <c r="F290" i="7"/>
  <c r="F266" i="7"/>
  <c r="F242" i="7"/>
  <c r="F218" i="7"/>
  <c r="F194" i="7"/>
  <c r="F170" i="7"/>
  <c r="F146" i="7"/>
  <c r="F122" i="7"/>
  <c r="F98" i="7"/>
  <c r="F74" i="7"/>
  <c r="F50" i="7"/>
  <c r="F26" i="7"/>
  <c r="F409" i="7"/>
  <c r="F385" i="7"/>
  <c r="F361" i="7"/>
  <c r="F337" i="7"/>
  <c r="F313" i="7"/>
  <c r="F289" i="7"/>
  <c r="F265" i="7"/>
  <c r="F241" i="7"/>
  <c r="F217" i="7"/>
  <c r="F193" i="7"/>
  <c r="F169" i="7"/>
  <c r="F145" i="7"/>
  <c r="F121" i="7"/>
  <c r="F97" i="7"/>
  <c r="F73" i="7"/>
  <c r="F49" i="7"/>
  <c r="F25" i="7"/>
  <c r="F408" i="7"/>
  <c r="F384" i="7"/>
  <c r="F360" i="7"/>
  <c r="F336" i="7"/>
  <c r="F312" i="7"/>
  <c r="F288" i="7"/>
  <c r="F264" i="7"/>
  <c r="F240" i="7"/>
  <c r="F216" i="7"/>
  <c r="F192" i="7"/>
  <c r="F168" i="7"/>
  <c r="F144" i="7"/>
  <c r="F120" i="7"/>
  <c r="F96" i="7"/>
  <c r="F72" i="7"/>
  <c r="F48" i="7"/>
  <c r="F24" i="7"/>
  <c r="F407" i="7"/>
  <c r="F383" i="7"/>
  <c r="F359" i="7"/>
  <c r="F335" i="7"/>
  <c r="F311" i="7"/>
  <c r="F287" i="7"/>
  <c r="F263" i="7"/>
  <c r="F239" i="7"/>
  <c r="F215" i="7"/>
  <c r="F191" i="7"/>
  <c r="F167" i="7"/>
  <c r="F143" i="7"/>
  <c r="F119" i="7"/>
  <c r="F95" i="7"/>
  <c r="F71" i="7"/>
  <c r="F47" i="7"/>
  <c r="F23" i="7"/>
  <c r="F430" i="7"/>
  <c r="F406" i="7"/>
  <c r="F382" i="7"/>
  <c r="F358" i="7"/>
  <c r="F334" i="7"/>
  <c r="F310" i="7"/>
  <c r="F286" i="7"/>
  <c r="F262" i="7"/>
  <c r="F238" i="7"/>
  <c r="F214" i="7"/>
  <c r="F190" i="7"/>
  <c r="F166" i="7"/>
  <c r="F142" i="7"/>
  <c r="F118" i="7"/>
  <c r="F94" i="7"/>
  <c r="F70" i="7"/>
  <c r="F46" i="7"/>
  <c r="F22" i="7"/>
  <c r="F429" i="7"/>
  <c r="F405" i="7"/>
  <c r="F381" i="7"/>
  <c r="F357" i="7"/>
  <c r="F333" i="7"/>
  <c r="F309" i="7"/>
  <c r="F285" i="7"/>
  <c r="F261" i="7"/>
  <c r="F237" i="7"/>
  <c r="F213" i="7"/>
  <c r="F189" i="7"/>
  <c r="F165" i="7"/>
  <c r="F141" i="7"/>
  <c r="F117" i="7"/>
  <c r="F93" i="7"/>
  <c r="F69" i="7"/>
  <c r="F45" i="7"/>
  <c r="F21" i="7"/>
  <c r="F428" i="7"/>
  <c r="F404" i="7"/>
  <c r="F380" i="7"/>
  <c r="F356" i="7"/>
  <c r="F332" i="7"/>
  <c r="F308" i="7"/>
  <c r="F284" i="7"/>
  <c r="F260" i="7"/>
  <c r="F236" i="7"/>
  <c r="F212" i="7"/>
  <c r="F188" i="7"/>
  <c r="F164" i="7"/>
  <c r="F140" i="7"/>
  <c r="F116" i="7"/>
  <c r="F92" i="7"/>
  <c r="F68" i="7"/>
  <c r="F44" i="7"/>
  <c r="F20" i="7"/>
  <c r="F427" i="7"/>
  <c r="F403" i="7"/>
  <c r="F379" i="7"/>
  <c r="F355" i="7"/>
  <c r="F331" i="7"/>
  <c r="F307" i="7"/>
  <c r="F283" i="7"/>
  <c r="F259" i="7"/>
  <c r="F235" i="7"/>
  <c r="F211" i="7"/>
  <c r="F187" i="7"/>
  <c r="F163" i="7"/>
  <c r="F139" i="7"/>
  <c r="F115" i="7"/>
  <c r="F91" i="7"/>
  <c r="F67" i="7"/>
  <c r="F43" i="7"/>
  <c r="F19" i="7"/>
  <c r="F426" i="7"/>
  <c r="F402" i="7"/>
  <c r="F378" i="7"/>
  <c r="F354" i="7"/>
  <c r="F330" i="7"/>
  <c r="F306" i="7"/>
  <c r="F282" i="7"/>
  <c r="F258" i="7"/>
  <c r="F234" i="7"/>
  <c r="F210" i="7"/>
  <c r="F186" i="7"/>
  <c r="F162" i="7"/>
  <c r="F138" i="7"/>
  <c r="F114" i="7"/>
  <c r="F90" i="7"/>
  <c r="F66" i="7"/>
  <c r="F42" i="7"/>
  <c r="F18" i="7"/>
  <c r="F425" i="7"/>
  <c r="F401" i="7"/>
  <c r="F377" i="7"/>
  <c r="F353" i="7"/>
  <c r="F329" i="7"/>
  <c r="F305" i="7"/>
  <c r="F281" i="7"/>
  <c r="F257" i="7"/>
  <c r="F233" i="7"/>
  <c r="F209" i="7"/>
  <c r="F185" i="7"/>
  <c r="F161" i="7"/>
  <c r="F137" i="7"/>
  <c r="F113" i="7"/>
  <c r="F89" i="7"/>
  <c r="F65" i="7"/>
  <c r="F41" i="7"/>
  <c r="F17" i="7"/>
  <c r="F424" i="7"/>
  <c r="F400" i="7"/>
  <c r="F376" i="7"/>
  <c r="F352" i="7"/>
  <c r="F328" i="7"/>
  <c r="F304" i="7"/>
  <c r="F280" i="7"/>
  <c r="F256" i="7"/>
  <c r="F232" i="7"/>
  <c r="F208" i="7"/>
  <c r="F184" i="7"/>
  <c r="F160" i="7"/>
  <c r="F136" i="7"/>
  <c r="F112" i="7"/>
  <c r="F88" i="7"/>
  <c r="F64" i="7"/>
  <c r="F40" i="7"/>
  <c r="F16" i="7"/>
  <c r="F423" i="7"/>
  <c r="F399" i="7"/>
  <c r="F375" i="7"/>
  <c r="F351" i="7"/>
  <c r="F327" i="7"/>
  <c r="F303" i="7"/>
  <c r="F279" i="7"/>
  <c r="F255" i="7"/>
  <c r="F231" i="7"/>
  <c r="F207" i="7"/>
  <c r="F183" i="7"/>
  <c r="F159" i="7"/>
  <c r="F135" i="7"/>
  <c r="F111" i="7"/>
  <c r="F87" i="7"/>
  <c r="F63" i="7"/>
  <c r="F39" i="7"/>
  <c r="F15" i="7"/>
  <c r="F422" i="7"/>
  <c r="F398" i="7"/>
  <c r="F374" i="7"/>
  <c r="F350" i="7"/>
  <c r="F326" i="7"/>
  <c r="F302" i="7"/>
  <c r="F278" i="7"/>
  <c r="F254" i="7"/>
  <c r="F230" i="7"/>
  <c r="F206" i="7"/>
  <c r="F182" i="7"/>
  <c r="F158" i="7"/>
  <c r="F134" i="7"/>
  <c r="F110" i="7"/>
  <c r="F86" i="7"/>
  <c r="F62" i="7"/>
  <c r="F38" i="7"/>
  <c r="F14" i="7"/>
  <c r="F421" i="7"/>
  <c r="F397" i="7"/>
  <c r="F373" i="7"/>
  <c r="F349" i="7"/>
  <c r="F325" i="7"/>
  <c r="F301" i="7"/>
  <c r="F277" i="7"/>
  <c r="F253" i="7"/>
  <c r="F229" i="7"/>
  <c r="F205" i="7"/>
  <c r="F181" i="7"/>
  <c r="F157" i="7"/>
  <c r="F133" i="7"/>
  <c r="F109" i="7"/>
  <c r="F85" i="7"/>
  <c r="F61" i="7"/>
  <c r="F37" i="7"/>
  <c r="F13" i="7"/>
  <c r="F420" i="7"/>
  <c r="F396" i="7"/>
  <c r="F372" i="7"/>
  <c r="F348" i="7"/>
  <c r="F324" i="7"/>
  <c r="F300" i="7"/>
  <c r="F276" i="7"/>
  <c r="F252" i="7"/>
  <c r="F228" i="7"/>
  <c r="F204" i="7"/>
  <c r="F180" i="7"/>
  <c r="F156" i="7"/>
  <c r="F132" i="7"/>
  <c r="F108" i="7"/>
  <c r="F84" i="7"/>
  <c r="F60" i="7"/>
  <c r="F36" i="7"/>
  <c r="F12" i="7"/>
  <c r="F419" i="7"/>
  <c r="F395" i="7"/>
  <c r="F371" i="7"/>
  <c r="F347" i="7"/>
  <c r="F323" i="7"/>
  <c r="F299" i="7"/>
  <c r="F275" i="7"/>
  <c r="F251" i="7"/>
  <c r="F227" i="7"/>
  <c r="F203" i="7"/>
  <c r="F179" i="7"/>
  <c r="F155" i="7"/>
  <c r="F131" i="7"/>
  <c r="F107" i="7"/>
  <c r="F83" i="7"/>
  <c r="F59" i="7"/>
  <c r="F35" i="7"/>
  <c r="F11" i="7"/>
  <c r="F418" i="7"/>
  <c r="F394" i="7"/>
  <c r="F370" i="7"/>
  <c r="F346" i="7"/>
  <c r="F322" i="7"/>
  <c r="F298" i="7"/>
  <c r="F274" i="7"/>
  <c r="F250" i="7"/>
  <c r="F226" i="7"/>
  <c r="F202" i="7"/>
  <c r="F178" i="7"/>
  <c r="F154" i="7"/>
  <c r="F130" i="7"/>
  <c r="F106" i="7"/>
  <c r="F82" i="7"/>
  <c r="F58" i="7"/>
  <c r="F34" i="7"/>
  <c r="F10" i="7"/>
  <c r="F417" i="7"/>
  <c r="F393" i="7"/>
  <c r="F369" i="7"/>
  <c r="F345" i="7"/>
  <c r="F321" i="7"/>
  <c r="F297" i="7"/>
  <c r="F273" i="7"/>
  <c r="F249" i="7"/>
  <c r="F225" i="7"/>
  <c r="F201" i="7"/>
  <c r="F177" i="7"/>
  <c r="F153" i="7"/>
  <c r="F129" i="7"/>
  <c r="F105" i="7"/>
  <c r="F81" i="7"/>
  <c r="F57" i="7"/>
  <c r="F33" i="7"/>
  <c r="F9" i="7"/>
  <c r="F416" i="7"/>
  <c r="F392" i="7"/>
  <c r="F368" i="7"/>
  <c r="F344" i="7"/>
  <c r="F320" i="7"/>
  <c r="F296" i="7"/>
  <c r="F272" i="7"/>
  <c r="F248" i="7"/>
  <c r="F224" i="7"/>
  <c r="F200" i="7"/>
  <c r="F176" i="7"/>
  <c r="F152" i="7"/>
  <c r="F128" i="7"/>
  <c r="F104" i="7"/>
  <c r="F80" i="7"/>
  <c r="F56" i="7"/>
  <c r="F32" i="7"/>
  <c r="F8" i="7"/>
  <c r="F415" i="7"/>
  <c r="F391" i="7"/>
  <c r="F367" i="7"/>
  <c r="F343" i="7"/>
  <c r="F319" i="7"/>
  <c r="F295" i="7"/>
  <c r="F271" i="7"/>
  <c r="F247" i="7"/>
  <c r="F223" i="7"/>
  <c r="F199" i="7"/>
  <c r="F175" i="7"/>
  <c r="F151" i="7"/>
  <c r="F127" i="7"/>
  <c r="F103" i="7"/>
  <c r="F79" i="7"/>
  <c r="F55" i="7"/>
  <c r="F31" i="7"/>
  <c r="F7" i="7"/>
  <c r="F414" i="7"/>
  <c r="F390" i="7"/>
  <c r="F366" i="7"/>
  <c r="F342" i="7"/>
  <c r="F318" i="7"/>
  <c r="F294" i="7"/>
  <c r="F270" i="7"/>
  <c r="F246" i="7"/>
  <c r="F222" i="7"/>
  <c r="F198" i="7"/>
  <c r="F174" i="7"/>
  <c r="F150" i="7"/>
  <c r="F126" i="7"/>
  <c r="F102" i="7"/>
  <c r="F78" i="7"/>
  <c r="F54" i="7"/>
  <c r="F30" i="7"/>
  <c r="F6" i="7"/>
  <c r="F413" i="7"/>
  <c r="F389" i="7"/>
  <c r="F365" i="7"/>
  <c r="F341" i="7"/>
  <c r="F317" i="7"/>
  <c r="F293" i="7"/>
  <c r="F269" i="7"/>
  <c r="F245" i="7"/>
  <c r="F221" i="7"/>
  <c r="F197" i="7"/>
  <c r="F173" i="7"/>
  <c r="F149" i="7"/>
  <c r="F125" i="7"/>
  <c r="F101" i="7"/>
  <c r="F77" i="7"/>
  <c r="F53" i="7"/>
  <c r="F29" i="7"/>
  <c r="F5" i="7"/>
  <c r="F412" i="7"/>
  <c r="F388" i="7"/>
  <c r="F364" i="7"/>
  <c r="F340" i="7"/>
  <c r="F316" i="7"/>
  <c r="F292" i="7"/>
  <c r="F268" i="7"/>
  <c r="F244" i="7"/>
  <c r="F220" i="7"/>
  <c r="F196" i="7"/>
  <c r="F172" i="7"/>
  <c r="F148" i="7"/>
  <c r="F124" i="7"/>
  <c r="F100" i="7"/>
  <c r="F76" i="7"/>
  <c r="F52" i="7"/>
  <c r="F28" i="7"/>
  <c r="F4" i="7"/>
  <c r="F411" i="7"/>
  <c r="F387" i="7"/>
  <c r="F363" i="7"/>
  <c r="F339" i="7"/>
  <c r="F315" i="7"/>
  <c r="F291" i="7"/>
  <c r="F267" i="7"/>
  <c r="F243" i="7"/>
  <c r="F219" i="7"/>
  <c r="F195" i="7"/>
  <c r="F171" i="7"/>
  <c r="F147" i="7"/>
  <c r="F123" i="7"/>
  <c r="F99" i="7"/>
  <c r="F75" i="7"/>
  <c r="F51" i="7"/>
  <c r="F27" i="7"/>
  <c r="B24" i="8" a="1"/>
  <c r="B24" i="8" s="1"/>
  <c r="F2" i="5"/>
  <c r="F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4" i="5"/>
  <c r="F26" i="5"/>
  <c r="F27" i="5"/>
  <c r="F28" i="5"/>
  <c r="F29" i="5"/>
  <c r="F5" i="5"/>
  <c r="F6" i="5"/>
  <c r="F8" i="5"/>
  <c r="F7" i="5"/>
  <c r="F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C4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B6" i="8" l="1" a="1"/>
  <c r="B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G11" authorId="0" shapeId="0" xr:uid="{85C6939E-AACE-4E37-B7A4-EACEA5667079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 Expanded
Granularity b/t Elixir and Potion
</t>
        </r>
      </text>
    </comment>
    <comment ref="G14" authorId="0" shapeId="0" xr:uid="{E62E4636-3B62-4F0C-88C1-4B7F7D54667C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AutoBags-Expanded
Granular:
Armor Choices
Potions/Elixirs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U20" authorId="0" shapeId="0" xr:uid="{8CECBB62-788F-4350-BA06-2665D956615D}">
      <text>
        <r>
          <rPr>
            <b/>
            <sz val="9"/>
            <color indexed="81"/>
            <rFont val="Tahoma"/>
            <family val="2"/>
          </rPr>
          <t>Jaime Gummere:</t>
        </r>
        <r>
          <rPr>
            <sz val="9"/>
            <color indexed="81"/>
            <rFont val="Tahoma"/>
            <family val="2"/>
          </rPr>
          <t xml:space="preserve">
Add to every bag except quest bag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Gummere</author>
  </authors>
  <commentList>
    <comment ref="E4" authorId="0" shapeId="0" xr:uid="{5F7131E2-51C3-438A-A5FD-858A92F00A58}">
      <text>
        <r>
          <rPr>
            <b/>
            <sz val="9"/>
            <color indexed="81"/>
            <rFont val="Tahoma"/>
            <charset val="1"/>
          </rPr>
          <t>Jaime Gummere:</t>
        </r>
        <r>
          <rPr>
            <sz val="9"/>
            <color indexed="81"/>
            <rFont val="Tahoma"/>
            <charset val="1"/>
          </rPr>
          <t xml:space="preserve">
[sic]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<sst xmlns="http://schemas.openxmlformats.org/spreadsheetml/2006/main" count="11182" uniqueCount="5077">
  <si>
    <t/>
  </si>
  <si>
    <t>WPN_VFX_DAGGER</t>
  </si>
  <si>
    <t>WPN_DAGGER</t>
  </si>
  <si>
    <t>Name</t>
  </si>
  <si>
    <t>WPN_SHIELD</t>
  </si>
  <si>
    <t>WPN_VFX_BOW</t>
  </si>
  <si>
    <t>WPN_HEAVY_CROSSBOW</t>
  </si>
  <si>
    <t>WPN_VFX_HAMMER_SMALL</t>
  </si>
  <si>
    <t>WPN_MACE</t>
  </si>
  <si>
    <t>WPN_VFX_HAMMER_LARGE</t>
  </si>
  <si>
    <t>WPN_GREATCLUB</t>
  </si>
  <si>
    <t>WPN_VFX_QUARTERSTAFF</t>
  </si>
  <si>
    <t>WPN_STAVE</t>
  </si>
  <si>
    <t>WPN_LONGBOW</t>
  </si>
  <si>
    <t>WPN_FLAIL</t>
  </si>
  <si>
    <t>WPN_VFX_SHORTBLADE</t>
  </si>
  <si>
    <t>WPN_SHORTSWORD</t>
  </si>
  <si>
    <t>WPN_VFX_SPEAR</t>
  </si>
  <si>
    <t>WPN_JAVELIN</t>
  </si>
  <si>
    <t>WPN_VFX_AXE_SMALL</t>
  </si>
  <si>
    <t>WPN_HANDAXE</t>
  </si>
  <si>
    <t>WPN_LIGHT_HAMMER</t>
  </si>
  <si>
    <t>WPN_CLUB</t>
  </si>
  <si>
    <t>WPN_VFX_AXE_LARGE</t>
  </si>
  <si>
    <t>WPN_HALBERD</t>
  </si>
  <si>
    <t>WPN_VFX_LONGBLADE</t>
  </si>
  <si>
    <t>WPN_LONGSWORD</t>
  </si>
  <si>
    <t>WPN_PIKE</t>
  </si>
  <si>
    <t>WPN_DART</t>
  </si>
  <si>
    <t>WPN_WAR_PICK</t>
  </si>
  <si>
    <t>WPN_VFX_SHORTBLADE_SLASH</t>
  </si>
  <si>
    <t>WPN_SCIMITAR</t>
  </si>
  <si>
    <t>WPN_SPEAR</t>
  </si>
  <si>
    <t>WPN_GLAIVE</t>
  </si>
  <si>
    <t>WPN_GREATAXE</t>
  </si>
  <si>
    <t>WPN_RAPIER</t>
  </si>
  <si>
    <t>WPN_GREATSWORD</t>
  </si>
  <si>
    <t>WPN_SICKLE</t>
  </si>
  <si>
    <t>WPN_HAND_CROSSBOW</t>
  </si>
  <si>
    <t>WPN_WARHAMMER</t>
  </si>
  <si>
    <t>WPN_MORNINGSTAR</t>
  </si>
  <si>
    <t>WPN_TRIDENT</t>
  </si>
  <si>
    <t>WPN_MAUL</t>
  </si>
  <si>
    <t>WPN_BATTLEAXE</t>
  </si>
  <si>
    <t>WPN_LIGHT_CROSSBOW</t>
  </si>
  <si>
    <t>WPN_SHORTBOW</t>
  </si>
  <si>
    <t>WPN_SLING</t>
  </si>
  <si>
    <t>Ingredient</t>
  </si>
  <si>
    <t>BASE_LOOT_Alchemy</t>
  </si>
  <si>
    <t>Arrow</t>
  </si>
  <si>
    <t>BASE_LOOT_Arrow</t>
  </si>
  <si>
    <t>Belt</t>
  </si>
  <si>
    <t>BASE_LOOT_Belt</t>
  </si>
  <si>
    <t>Dye</t>
  </si>
  <si>
    <t>BASE_LOOT_Dye</t>
  </si>
  <si>
    <t>Gemstone</t>
  </si>
  <si>
    <t>BASE_LOOT_Gem</t>
  </si>
  <si>
    <t>Instrument</t>
  </si>
  <si>
    <t>BASE_LOOT_Music</t>
  </si>
  <si>
    <t>Necklace</t>
  </si>
  <si>
    <t>BASE_LOOT_Necklace</t>
  </si>
  <si>
    <t>BASE_LOOT_Necklace_Common</t>
  </si>
  <si>
    <t>BASE_LOOT_Necklace_Rare</t>
  </si>
  <si>
    <t>BASE_LOOT_Necklace_Uncommon</t>
  </si>
  <si>
    <t>Object</t>
  </si>
  <si>
    <t>BASE_LOOT_Painting</t>
  </si>
  <si>
    <t>Ring</t>
  </si>
  <si>
    <t>BASE_LOOT_Ring</t>
  </si>
  <si>
    <t>BASE_LOOT_Ring_Common</t>
  </si>
  <si>
    <t>BASE_LOOT_Ring_Rare</t>
  </si>
  <si>
    <t>BASE_LOOT_Ring_Uncommon</t>
  </si>
  <si>
    <t>BASE_LOOT_Spell_TransmutersStone</t>
  </si>
  <si>
    <t>BASE_LOOT_Throwable</t>
  </si>
  <si>
    <t>Poison</t>
  </si>
  <si>
    <t>BASE_LOOT_Throwable_Poison</t>
  </si>
  <si>
    <t>Valuable</t>
  </si>
  <si>
    <t>BASE_LOOT_Valuable</t>
  </si>
  <si>
    <t>Wand</t>
  </si>
  <si>
    <t>BASE_LOOT_Wand</t>
  </si>
  <si>
    <t>Transmuter's Stone</t>
  </si>
  <si>
    <t>Display Name</t>
  </si>
  <si>
    <t>GUID</t>
  </si>
  <si>
    <t>ARROW</t>
  </si>
  <si>
    <t>DYE</t>
  </si>
  <si>
    <t>Notes</t>
  </si>
  <si>
    <t>GRENADE</t>
  </si>
  <si>
    <t>n/a</t>
  </si>
  <si>
    <t>ALCH_INGREDIENT</t>
  </si>
  <si>
    <t>TOOL_Wand_Fireballs; UNI_TOOL_Wand_Fireballs_Crooked; UNI_TOOL_Wand_Fireballs_Snapped; UNI_HAG_Wand_SummonHusband_Incomplete; UNI_HAG_Wand_SummonHusband are usable and should not be marked Valuable</t>
  </si>
  <si>
    <t>Sublimate</t>
  </si>
  <si>
    <t>BASE_ALCH_Extract_Air</t>
  </si>
  <si>
    <t>Salt</t>
  </si>
  <si>
    <t>BASE_ALCH_Extract_Earth</t>
  </si>
  <si>
    <t>Essence</t>
  </si>
  <si>
    <t>BASE_ALCH_Extract_Fey</t>
  </si>
  <si>
    <t>Ashes</t>
  </si>
  <si>
    <t>BASE_ALCH_Extract_Fire</t>
  </si>
  <si>
    <t>Vitriol</t>
  </si>
  <si>
    <t>BASE_ALCH_Extract_Shadow</t>
  </si>
  <si>
    <t>Suspension</t>
  </si>
  <si>
    <t>BASE_ALCH_Extract_Water</t>
  </si>
  <si>
    <t>BASE_ALCH_Grenade</t>
  </si>
  <si>
    <t>Plant</t>
  </si>
  <si>
    <t>BASE_ALCH_INGREDIENT</t>
  </si>
  <si>
    <t>Coating</t>
  </si>
  <si>
    <t>BASE_ALCH_Solution_Coating</t>
  </si>
  <si>
    <t>Potion</t>
  </si>
  <si>
    <t>BASE_ALCH_Solution_Elixir</t>
  </si>
  <si>
    <t>BASE_ALCH_Solution_Potion</t>
  </si>
  <si>
    <t>Armour</t>
  </si>
  <si>
    <t>BASE_ARMOR</t>
  </si>
  <si>
    <t>BASE_ARMOR_Body</t>
  </si>
  <si>
    <t>Cloak</t>
  </si>
  <si>
    <t>BASE_ARMOR_Cloaks</t>
  </si>
  <si>
    <t>BASE_ARMOR_Footwear</t>
  </si>
  <si>
    <t>Gloves</t>
  </si>
  <si>
    <t>BASE_ARMOR_Gloves</t>
  </si>
  <si>
    <t>BASE_ARMOR_Headwear</t>
  </si>
  <si>
    <t>Underwear</t>
  </si>
  <si>
    <t>BASE_ARMOR_Underwear</t>
  </si>
  <si>
    <t>Book</t>
  </si>
  <si>
    <t>BASE_BOOK</t>
  </si>
  <si>
    <t>BASE_BOOK_Lore</t>
  </si>
  <si>
    <t>Parchment</t>
  </si>
  <si>
    <t>BASE_BOOK_Scroll_Letter</t>
  </si>
  <si>
    <t>BASE_BOOK_Scroll_Magic</t>
  </si>
  <si>
    <t>BASE_BOOK_StoryUse</t>
  </si>
  <si>
    <t>BASE_BOOK_Tablet</t>
  </si>
  <si>
    <t>Food</t>
  </si>
  <si>
    <t>BASE_CONS</t>
  </si>
  <si>
    <t>BASE_CONS_Alchemy</t>
  </si>
  <si>
    <t>BASE_CONS_Alchemy_Plant</t>
  </si>
  <si>
    <t>Drink</t>
  </si>
  <si>
    <t>BASE_CONS_Drink</t>
  </si>
  <si>
    <t>BASE_CONS_Drink_Alcohol</t>
  </si>
  <si>
    <t>BASE_CONS_Drink_Potion</t>
  </si>
  <si>
    <t>BASE_CONS_Food</t>
  </si>
  <si>
    <t>BASE_CONS_Food_Dry</t>
  </si>
  <si>
    <t>Fish</t>
  </si>
  <si>
    <t>BASE_CONS_Food_Fish</t>
  </si>
  <si>
    <t>Fruit</t>
  </si>
  <si>
    <t>BASE_CONS_Food_Fruit</t>
  </si>
  <si>
    <t>BASE_CONS_Food_Juicy</t>
  </si>
  <si>
    <t>BASE_CONS_Food_Liquid</t>
  </si>
  <si>
    <t>Meat</t>
  </si>
  <si>
    <t>BASE_CONS_Food_Meat</t>
  </si>
  <si>
    <t>Container</t>
  </si>
  <si>
    <t>Chest</t>
  </si>
  <si>
    <t>BASE_CONT_Movable_Chest</t>
  </si>
  <si>
    <t>BASE_CONT_Movable_Chest_Strong</t>
  </si>
  <si>
    <t>BASE_CONT_Movable_Pickable</t>
  </si>
  <si>
    <t>BASE_CONT_Moveable_Climbable</t>
  </si>
  <si>
    <t>BASE_CONT_Moveable_Climbable_Strong</t>
  </si>
  <si>
    <t>BASE_DEC_Small_Movable_Pickupable</t>
  </si>
  <si>
    <t>Key</t>
  </si>
  <si>
    <t>BASE_KEY</t>
  </si>
  <si>
    <t>BASE_LOOT</t>
  </si>
  <si>
    <t>Torch</t>
  </si>
  <si>
    <t>Clothes</t>
  </si>
  <si>
    <t>BASE_Vanity_Body</t>
  </si>
  <si>
    <t>Story</t>
  </si>
  <si>
    <t>BASE_Vanity_Shoes</t>
  </si>
  <si>
    <t>Boots</t>
  </si>
  <si>
    <t>Weapon</t>
  </si>
  <si>
    <t>BASE_WEAPON</t>
  </si>
  <si>
    <t>Battleaxe</t>
  </si>
  <si>
    <t>Club</t>
  </si>
  <si>
    <t>Dagger</t>
  </si>
  <si>
    <t>Flail</t>
  </si>
  <si>
    <t>Glaive</t>
  </si>
  <si>
    <t>Greataxe</t>
  </si>
  <si>
    <t>Greatclub</t>
  </si>
  <si>
    <t>Greatsword</t>
  </si>
  <si>
    <t>Halberd</t>
  </si>
  <si>
    <t>Javelin</t>
  </si>
  <si>
    <t>Longbow</t>
  </si>
  <si>
    <t>Longsword</t>
  </si>
  <si>
    <t>BASE_WEAPON_Longswords</t>
  </si>
  <si>
    <t>Mace</t>
  </si>
  <si>
    <t>Staff</t>
  </si>
  <si>
    <t>Maul</t>
  </si>
  <si>
    <t>Morningstar</t>
  </si>
  <si>
    <t>Pike</t>
  </si>
  <si>
    <t>Quarterstaff</t>
  </si>
  <si>
    <t>Rapier</t>
  </si>
  <si>
    <t>Scimitar</t>
  </si>
  <si>
    <t>Shortbow</t>
  </si>
  <si>
    <t>Shortsword</t>
  </si>
  <si>
    <t>Sickle</t>
  </si>
  <si>
    <t>Spear</t>
  </si>
  <si>
    <t>Trident</t>
  </si>
  <si>
    <t>Warhammer</t>
  </si>
  <si>
    <t>Stone Tablet</t>
  </si>
  <si>
    <t>Basic Magic Scroll</t>
  </si>
  <si>
    <t>Dog Collar</t>
  </si>
  <si>
    <t>Aberration Hunters' Amulet</t>
  </si>
  <si>
    <t>Absolute Confidence Amulet</t>
  </si>
  <si>
    <t>Absolute's Talisman</t>
  </si>
  <si>
    <t>Amulet of Elemental Torment</t>
  </si>
  <si>
    <t>Amulet of Misty Step</t>
  </si>
  <si>
    <t>Amulet of Selûne's Chosen</t>
  </si>
  <si>
    <t>Amulet of Silvanus</t>
  </si>
  <si>
    <t>Amulet of the Unworthy</t>
  </si>
  <si>
    <t>Beastmaster's Chain</t>
  </si>
  <si>
    <t>Broodmother's Revenge</t>
  </si>
  <si>
    <t>Fireheart</t>
  </si>
  <si>
    <t>Frost Prince</t>
  </si>
  <si>
    <t>Hammergrim Mist Amulet</t>
  </si>
  <si>
    <t>Kill Collar</t>
  </si>
  <si>
    <t>Komira's Locket</t>
  </si>
  <si>
    <t>Moondrop Pendant</t>
  </si>
  <si>
    <t>Necklace of Elemental Augmentation</t>
  </si>
  <si>
    <t>Pearl of Power Amulet</t>
  </si>
  <si>
    <t>Psychic Spark</t>
  </si>
  <si>
    <t>Shar's Temptation</t>
  </si>
  <si>
    <t>Silver Pendant</t>
  </si>
  <si>
    <t>Spineshudder Amulet</t>
  </si>
  <si>
    <t>Tarnished Charm</t>
  </si>
  <si>
    <t>The Blast Pendant</t>
  </si>
  <si>
    <t>The Ever-Seeing Eye</t>
  </si>
  <si>
    <t>Amulet of Branding</t>
  </si>
  <si>
    <t>Amulet of Restoration</t>
  </si>
  <si>
    <t>Amulet of the Drunkard</t>
  </si>
  <si>
    <t>Amulet of the Harpers</t>
  </si>
  <si>
    <t>Champion's Chain</t>
  </si>
  <si>
    <t>Chancer's Carcanet</t>
  </si>
  <si>
    <t>Envoy's Amulet</t>
  </si>
  <si>
    <t>Periapt of Wound Closure</t>
  </si>
  <si>
    <t>Sentient Amulet (Rare)</t>
  </si>
  <si>
    <t>Spell Savant Amulet</t>
  </si>
  <si>
    <t>Strange Tendril Amulet</t>
  </si>
  <si>
    <t>Surgeon's Subjugation Amulet</t>
  </si>
  <si>
    <t>The Amulet of Lost Voices</t>
  </si>
  <si>
    <t>Uncovered Mysteries</t>
  </si>
  <si>
    <t>Amulet of Greater Health</t>
  </si>
  <si>
    <t>Amulet of the Devout</t>
  </si>
  <si>
    <t>Amulet of Windrider</t>
  </si>
  <si>
    <t>Corvid Token</t>
  </si>
  <si>
    <t>Fey Semblance Amulet</t>
  </si>
  <si>
    <t>Khalid's Gift</t>
  </si>
  <si>
    <t>Sentient Amulet (Very Rare)</t>
  </si>
  <si>
    <t>Spellcrux Amulet</t>
  </si>
  <si>
    <t>The Spectator Eyes</t>
  </si>
  <si>
    <t>Tressym Collar</t>
  </si>
  <si>
    <t>Unflinching Protector Amulet</t>
  </si>
  <si>
    <t>Amulet of Bhaal</t>
  </si>
  <si>
    <t>Bloody Amulet</t>
  </si>
  <si>
    <t>Brass Locket</t>
  </si>
  <si>
    <t>Mayrina's Locket</t>
  </si>
  <si>
    <t>UNI_ClericPetCollar</t>
  </si>
  <si>
    <t>CRE_MAG_Githborn_Amulet</t>
  </si>
  <si>
    <t>MAG_TheOptimist_Amulet</t>
  </si>
  <si>
    <t>UNI_GOB_Priest_Amulet</t>
  </si>
  <si>
    <t>UNI_ARM_MartyrAmulet</t>
  </si>
  <si>
    <t>UNI_GOB_DrowCommander_Amulet</t>
  </si>
  <si>
    <t>UNI_GOB_SeluneAmulet</t>
  </si>
  <si>
    <t>DEN_BearRerward_Amulet</t>
  </si>
  <si>
    <t>UNI_UND_Minotaur_BeltAmulet</t>
  </si>
  <si>
    <t>Quest_GOB_WolfPens_AmuletOfBeastmaster</t>
  </si>
  <si>
    <t>MAG_Healer_HealSelfPoisonWeapon_Amulet</t>
  </si>
  <si>
    <t>MAG_Fire_HeatOnTakingFireDamage_Amulet</t>
  </si>
  <si>
    <t>MAG_Frost_Frostbite_Amulet</t>
  </si>
  <si>
    <t>MAG_Shadow_FogCloud_Amulet</t>
  </si>
  <si>
    <t>QUEST_LOW_SteelWatchFoundry_DestroyedCollar</t>
  </si>
  <si>
    <t>UNI_DEN_Arabella_Locket</t>
  </si>
  <si>
    <t>MAG_LowHP_IgnoreAttackOfOpportunity_Amulet</t>
  </si>
  <si>
    <t>MAG_ElementalGish_CantripBooster_Amulet</t>
  </si>
  <si>
    <t>MAG_PHB_ofPower_Pearl_Amulet</t>
  </si>
  <si>
    <t>UNI_UND_SocietyOfBrilliance_MagicMissileNecklace</t>
  </si>
  <si>
    <t>UNI_TWN_NecklaceOfCharming</t>
  </si>
  <si>
    <t>CHA_OutpostJewelry</t>
  </si>
  <si>
    <t>MAG_Thunder_ReverberationOnRangeSpellDamage_Amulet</t>
  </si>
  <si>
    <t>EQ_HAG_Phylactery</t>
  </si>
  <si>
    <t>MAG_ChargedLightning_LightningBlast_Amulet</t>
  </si>
  <si>
    <t>HAG_HagLair_EyeballNecklace</t>
  </si>
  <si>
    <t>Common</t>
  </si>
  <si>
    <t>MAG_Gish_WeaknessBranding_Amulet</t>
  </si>
  <si>
    <t>MAG_Healer_HPRestoration_Amulet</t>
  </si>
  <si>
    <t>MAG_EGW_OfTheDrunkard_Amulet</t>
  </si>
  <si>
    <t>MAG_Harpers_HarpersAmulet</t>
  </si>
  <si>
    <t>UNI_UND_MyconidAmulet_Evil</t>
  </si>
  <si>
    <t>MAG_Generic_01_Amulet_1</t>
  </si>
  <si>
    <t>UNI_UND_MyconidAmulet_Good</t>
  </si>
  <si>
    <t>MAG_PHB_PeriaptofWoundClosure_Amulet</t>
  </si>
  <si>
    <t>UNI_UND_MonkAmulet</t>
  </si>
  <si>
    <t>MAG_LC_TheAmplifier_Amulet</t>
  </si>
  <si>
    <t>MAG_Generic_03_Amulet_1</t>
  </si>
  <si>
    <t>MAG_TWN_Surgeon_ParalyzingCritical_Amulet</t>
  </si>
  <si>
    <t>UNI_CHA_TalismanOfJergal</t>
  </si>
  <si>
    <t>UNI_UND_Tower_AmuletDetectThoughts</t>
  </si>
  <si>
    <t>MAG_ofGreaterHealth_Amulet</t>
  </si>
  <si>
    <t>MAG_OfTheDevout_Amulet</t>
  </si>
  <si>
    <t>LOW_OfWindrider_Amulet</t>
  </si>
  <si>
    <t>MAG_LuckySeven_Amulet</t>
  </si>
  <si>
    <t>MAG_Greenstone_Amulet</t>
  </si>
  <si>
    <t>UNI_SCE_KhalidsGift</t>
  </si>
  <si>
    <t>MAG_Restoration_SpellSlotRestoration_Amulet</t>
  </si>
  <si>
    <t>MAG_SpectatorEye_Amulet</t>
  </si>
  <si>
    <t>MAG_Generic_01_Amulet_2</t>
  </si>
  <si>
    <t>LOOT_MAG_LegendaryEvasion_Amulet_A</t>
  </si>
  <si>
    <t>LOOT_GEN_Amulet_of_Bhaal_A</t>
  </si>
  <si>
    <t>LOOT_GEN_Locket_Keepsake_Closed_A</t>
  </si>
  <si>
    <t>LOOT_GEN_Locket_Mayrina_Open_A</t>
  </si>
  <si>
    <t>LOOT_GEN_Amulet_Wulbren_A_Blood_Speckeled_A</t>
  </si>
  <si>
    <t>MAG_LC_Cyric_FearImmunity_Amulet</t>
  </si>
  <si>
    <t>MAG_OfGreaterSorcery_Amulet</t>
  </si>
  <si>
    <t>MAG_LowHP_IncreasedSpellDamage_Amulet</t>
  </si>
  <si>
    <t>MAG_ZOC_RampartAura_Amulet</t>
  </si>
  <si>
    <t>MAG_PHB_ScarabOfProtection_Amulet</t>
  </si>
  <si>
    <t>MAG_LC_HellishMadness_Amulet</t>
  </si>
  <si>
    <t>MAG_Illithid_MindTax_Amulet</t>
  </si>
  <si>
    <t>Uncommon</t>
  </si>
  <si>
    <t>Rare</t>
  </si>
  <si>
    <t>Very Rare</t>
  </si>
  <si>
    <t>Legacy</t>
  </si>
  <si>
    <t>Rarity</t>
  </si>
  <si>
    <t>'Magic' Ring</t>
  </si>
  <si>
    <t>Ring of Being Really Invisible</t>
  </si>
  <si>
    <t>Ring of Infinite Wishes</t>
  </si>
  <si>
    <t>Ring of Resistance to Ants</t>
  </si>
  <si>
    <t>Ring of the Lekinesus</t>
  </si>
  <si>
    <t>Tarnished Ring</t>
  </si>
  <si>
    <t>Bracing Band</t>
  </si>
  <si>
    <t>Callous Glow Ring</t>
  </si>
  <si>
    <t>Caustic Band</t>
  </si>
  <si>
    <t>Coruscation Ring</t>
  </si>
  <si>
    <t>Crusher's Ring</t>
  </si>
  <si>
    <t>Djinni Ring</t>
  </si>
  <si>
    <t>Eversight Ring</t>
  </si>
  <si>
    <t>Explorer's Ring</t>
  </si>
  <si>
    <t>Family Ring</t>
  </si>
  <si>
    <t>Firzu's Ring of Trading</t>
  </si>
  <si>
    <t>Guild Ring</t>
  </si>
  <si>
    <t>Mage's Friend</t>
  </si>
  <si>
    <t>Poisoner's Ring</t>
  </si>
  <si>
    <t>Ring of Absolute Force</t>
  </si>
  <si>
    <t>Ring of Colour Spray</t>
  </si>
  <si>
    <t>Ring of Elemental Infusion</t>
  </si>
  <si>
    <t>Ring of Flinging</t>
  </si>
  <si>
    <t>Ring of Geniality</t>
  </si>
  <si>
    <t>Ring of Jumping</t>
  </si>
  <si>
    <t>Ring of Mental Inhibition</t>
  </si>
  <si>
    <t>Ring of Salving</t>
  </si>
  <si>
    <t>Ring of Self Immolation</t>
  </si>
  <si>
    <t>Ring of Shadows</t>
  </si>
  <si>
    <t>Ring of Spiteful Thunder</t>
  </si>
  <si>
    <t>Seemingly Gleaming Ring</t>
  </si>
  <si>
    <t>Shadow Blade Ring</t>
  </si>
  <si>
    <t>Shadow-Cloaked Ring</t>
  </si>
  <si>
    <t>Shapeshifter's Boon Ring</t>
  </si>
  <si>
    <t>Smuggler's Ring</t>
  </si>
  <si>
    <t>Snowburst Ring</t>
  </si>
  <si>
    <t>Spurred Band</t>
  </si>
  <si>
    <t>Strange Conduit Ring</t>
  </si>
  <si>
    <t>Sunwalker's Gift</t>
  </si>
  <si>
    <t>The Sparkswall</t>
  </si>
  <si>
    <t>The Whispering Promise</t>
  </si>
  <si>
    <t>After Death Do Us Part</t>
  </si>
  <si>
    <t>Band of the Mystic Scoundrel</t>
  </si>
  <si>
    <t>Fetish of Callarduran Smoothhands</t>
  </si>
  <si>
    <t>Keepsake Ring</t>
  </si>
  <si>
    <t>Ring of Arcane Synergy</t>
  </si>
  <si>
    <t>Ring of Blink</t>
  </si>
  <si>
    <t>Ring of Exalted Marrow</t>
  </si>
  <si>
    <t>Ring of Free Action</t>
  </si>
  <si>
    <t>Ring of Mind-Shielding</t>
  </si>
  <si>
    <t>Ring of Poison Resistance</t>
  </si>
  <si>
    <t>Ring of Protection</t>
  </si>
  <si>
    <t>Ring of Truthfulness</t>
  </si>
  <si>
    <t>Ring of Twilight</t>
  </si>
  <si>
    <t>Risky Ring</t>
  </si>
  <si>
    <t>Shifting Corpus Ring</t>
  </si>
  <si>
    <t>Till Death Do Us Part</t>
  </si>
  <si>
    <t>True Love's Caress</t>
  </si>
  <si>
    <t>True Love's Embrace</t>
  </si>
  <si>
    <t>Burnished Ring</t>
  </si>
  <si>
    <t>Crypt Lord Ring</t>
  </si>
  <si>
    <t>Killer's Sweetheart</t>
  </si>
  <si>
    <t>Orphic Ring</t>
  </si>
  <si>
    <t>Ring of Evasion</t>
  </si>
  <si>
    <t>Ring of Feywild Sparks</t>
  </si>
  <si>
    <t>Ring of Regeneration</t>
  </si>
  <si>
    <t>Guiding Light</t>
  </si>
  <si>
    <t>Szarr Family Ring</t>
  </si>
  <si>
    <t>Parent(s)</t>
  </si>
  <si>
    <t>UNI_ARM_DEN_Thieflings_Ring1</t>
  </si>
  <si>
    <t>UNI_ARM_DEN_Thieflings_Ring3</t>
  </si>
  <si>
    <t>UNI_ARM_DEN_Thieflings_Ring2</t>
  </si>
  <si>
    <t>UNI_ARM_DEN_Thieflings_Ring4</t>
  </si>
  <si>
    <t>UNI_GLO_Orin_TeleportRing</t>
  </si>
  <si>
    <t>Orin's Temple Ring</t>
  </si>
  <si>
    <t>BG3 Wiki has this named as Ring of Murderous Opportunity</t>
  </si>
  <si>
    <t>UNI_ARM_DEN_Thieflings_Ring5</t>
  </si>
  <si>
    <t>MAG_Shove_ACboost_Ring</t>
  </si>
  <si>
    <t>MAG_Radiant_DamageBonusOnIlluminatedTarget_Ring</t>
  </si>
  <si>
    <t>MAG_Acid_AcidDamageOnWeaponAttack_Ring</t>
  </si>
  <si>
    <t>MAG_Radiant_RadiatingOrb_Ring</t>
  </si>
  <si>
    <t>Quest_GOB_DrunkGoblin_Ring</t>
  </si>
  <si>
    <t>UNI_WYR_Circus_WheelRing</t>
  </si>
  <si>
    <t>MAG_Shadow_BlindImmunity_Ring</t>
  </si>
  <si>
    <t>UND_MushroomHunter_RingOfExploration</t>
  </si>
  <si>
    <t>UNI_LOW_SzarrRing</t>
  </si>
  <si>
    <t>UNI_LOW_GuildRing</t>
  </si>
  <si>
    <t>UNI_UND_Tower_RingArcana</t>
  </si>
  <si>
    <t>MAG_Poison_PoisonLethality_Ring</t>
  </si>
  <si>
    <t>UNI_UND_KC_RingOfAbsolute</t>
  </si>
  <si>
    <t>UNI_DEN_HarpyMeal_NestRing</t>
  </si>
  <si>
    <t>MAG_ElementalGish_ElementalInfusion_Ring</t>
  </si>
  <si>
    <t>MAG_Harpers_RingOfProjection</t>
  </si>
  <si>
    <t>MAG_Harpers_RingOfAttraction</t>
  </si>
  <si>
    <t>MAG_PHB_OfJumping_Ring</t>
  </si>
  <si>
    <t>MAG_Psychic_MentalOverload_Ring</t>
  </si>
  <si>
    <t>UNI_UND_SocietyOfBrilliance_PullingRing</t>
  </si>
  <si>
    <t>MAG_Fire_SelfImmolation_Ring</t>
  </si>
  <si>
    <t>MAG_PassWithoutTrace_Ring</t>
  </si>
  <si>
    <t>MAG_Thunder_InflictDazeOnThunderDamage_Ring</t>
  </si>
  <si>
    <t>MAG_TheOptimist_Ring</t>
  </si>
  <si>
    <t>MAG_Shadow_ShadowBlade_Ring</t>
  </si>
  <si>
    <t>UNI_SCL_MastiffPoachers_MagicRing</t>
  </si>
  <si>
    <t>MAG_ShapeshiftersBurgeon_Ring</t>
  </si>
  <si>
    <t>UNI_PLA_SmugglersRing</t>
  </si>
  <si>
    <t>MAG_Frost_GenerateSurfaceOnColdDamage_Ring</t>
  </si>
  <si>
    <t>MAG_Mobility_LowHP_Momentum_Ring</t>
  </si>
  <si>
    <t>MAG_Gish_PsychicDamageBonusWhileConcentrating_Ring</t>
  </si>
  <si>
    <t>UNI_UND_SocietyOfBrilliance_DarkvisionRing</t>
  </si>
  <si>
    <t>Gemless Ring</t>
  </si>
  <si>
    <t>QUEST_WYR_GemlessRing</t>
  </si>
  <si>
    <t>BOOK_Tome_Thayan_Necromancy_A_Gem_A; QUEST_WYR_RinglessGemstone should not be marked Valuable or Gem</t>
  </si>
  <si>
    <t>Result of Gemless Ring + Ringless Gem</t>
  </si>
  <si>
    <t>MAG_ChargedLightning_Resistance_Ring</t>
  </si>
  <si>
    <t>UNI_MassHealRing</t>
  </si>
  <si>
    <t>LOW_KerriRing_Ring</t>
  </si>
  <si>
    <t>MAG_ArcaneTrickster_Ring</t>
  </si>
  <si>
    <t>QUEST_UND_CallarduranTrinket</t>
  </si>
  <si>
    <t>MAG_Generic_04_Ring_1</t>
  </si>
  <si>
    <t>MAG_Gish_ArcaneSynergy_Ring</t>
  </si>
  <si>
    <t>MAG_Generic_02_Ring_1</t>
  </si>
  <si>
    <t>MAG_Myrkulites_RingofMyrkul_Ring</t>
  </si>
  <si>
    <t>MAG_PHB_OfFreeAction_Ring</t>
  </si>
  <si>
    <t>UNI_UND_SocietyOfBrilliance_RingOfMindShielding</t>
  </si>
  <si>
    <t>UNI_RingOfPoisonResistance</t>
  </si>
  <si>
    <t>MAG_PHB_Ring_Of_Protection</t>
  </si>
  <si>
    <t>MAG_WYRM_OfTruthTelling_Ring</t>
  </si>
  <si>
    <t>MAG_Harpers_RingOfTwilight</t>
  </si>
  <si>
    <t>MAG_RiskyAttack_Ring</t>
  </si>
  <si>
    <t>MAG_FlamingFist_ScoutRing</t>
  </si>
  <si>
    <t>LOW_JannathRing_Ring</t>
  </si>
  <si>
    <t>UNI_TWN_BondedByLove_WifesRing</t>
  </si>
  <si>
    <t>UNI_TWN_BondedByLove_HusbandsRing</t>
  </si>
  <si>
    <t>MAG_Generic_03_Ring_1</t>
  </si>
  <si>
    <t>MAG_OfUndeadServant_Ring</t>
  </si>
  <si>
    <t>MAG_Critical_CriticalExecution_Ring</t>
  </si>
  <si>
    <t>MAG_Orpheus_Ring</t>
  </si>
  <si>
    <t>MAG_PHB_OfEvasion_Ring</t>
  </si>
  <si>
    <t>MAG_OfFeywildSparks_Ring</t>
  </si>
  <si>
    <t>MAG_PHB_OfRegeneration_Ring</t>
  </si>
  <si>
    <t>UNI_UND_Tower_RingOfLight</t>
  </si>
  <si>
    <t>MAG_Fire_Ring_IncreasedDamage</t>
  </si>
  <si>
    <t>QUEST_CRA_HermitCrab_Armor_Ring_Of_Illusion_NOTAPPROUVED</t>
  </si>
  <si>
    <t>MAG_Illithid_CharmPerson_Ring</t>
  </si>
  <si>
    <t>UNI_SHA_SandthiefsRing</t>
  </si>
  <si>
    <t>MAG_ChargedLightning_EnsnaringShock_Ring</t>
  </si>
  <si>
    <t>HAG_HagsRing</t>
  </si>
  <si>
    <t>UNI_FOR_DeathOfATrueSoul_TrueSoul_Ring</t>
  </si>
  <si>
    <t>Not in game files</t>
  </si>
  <si>
    <t>Lute</t>
  </si>
  <si>
    <t>Flute</t>
  </si>
  <si>
    <t>Hand Drum</t>
  </si>
  <si>
    <t>Lyre</t>
  </si>
  <si>
    <t>Violin</t>
  </si>
  <si>
    <t>Battered Lute</t>
  </si>
  <si>
    <t>Lihala's Lute</t>
  </si>
  <si>
    <t>Spider's Lyre</t>
  </si>
  <si>
    <t>Dostrealt's Piccolo</t>
  </si>
  <si>
    <t>Falataeric Cli Lyre</t>
  </si>
  <si>
    <t>Glimmergad's Selgaunt Fiddle</t>
  </si>
  <si>
    <t>Kiam Goda's Kilat Drum</t>
  </si>
  <si>
    <t>Stolyarof's Table Lute</t>
  </si>
  <si>
    <t>Lute of the Merryweather Bard</t>
  </si>
  <si>
    <t>UNI_TOOL_Music_Lyre_FalataericCliLyre</t>
  </si>
  <si>
    <t>TOOL_GEN_Music_Lyre_A</t>
  </si>
  <si>
    <t>UNI_SCL_SpidersLyre</t>
  </si>
  <si>
    <t>TOOL_GEN_Music_Guitar_Lute_B_Alfira</t>
  </si>
  <si>
    <t>TOOL_GEN_Music_Flute_A</t>
  </si>
  <si>
    <t>TOOL_GEN_Music_Drum_Small_A</t>
  </si>
  <si>
    <t>Name2</t>
  </si>
  <si>
    <t>TOOL_GEN_Music_Guitar_Lute_B</t>
  </si>
  <si>
    <t>DLC_DD_Music_Lohses_Lute</t>
  </si>
  <si>
    <t>UNI_TOOL_Music_Guitar_Lute_StolyarofsTableLute</t>
  </si>
  <si>
    <t>TOOL_GEN_Music_Guitar_Lute_A</t>
  </si>
  <si>
    <t>TOOL_GEN_Music_Violin_A</t>
  </si>
  <si>
    <t>TOOL_GEN_Music_Horn_B</t>
  </si>
  <si>
    <t>TOOL_GEN_Music_Drum_Big_A</t>
  </si>
  <si>
    <t>Horn</t>
  </si>
  <si>
    <t>War Drum</t>
  </si>
  <si>
    <t>TOOL_GEN_Music_Horn_A</t>
  </si>
  <si>
    <t>LOOT_GEN_MusicBox_A</t>
  </si>
  <si>
    <t>Music Box</t>
  </si>
  <si>
    <t>UNI_TOOL_Music_Flute_DostrealtsPiccolo</t>
  </si>
  <si>
    <t>UNI_TOOL_Music_Violin_GlimmergadSelgauntFiddle</t>
  </si>
  <si>
    <t>UNI_TOOL_Music_Drum_KiamGodasKilatDrum</t>
  </si>
  <si>
    <t>LAR_TAGS</t>
  </si>
  <si>
    <t>Circlet</t>
  </si>
  <si>
    <t>Leather</t>
  </si>
  <si>
    <t>Open</t>
  </si>
  <si>
    <t>No</t>
  </si>
  <si>
    <t>Reward</t>
  </si>
  <si>
    <t>Giantbreaker</t>
  </si>
  <si>
    <t>Harold</t>
  </si>
  <si>
    <t>Fleshrender</t>
  </si>
  <si>
    <t>Robe</t>
  </si>
  <si>
    <t>Puzzle</t>
  </si>
  <si>
    <t>SHOPTRIGGER_FOR_SALE</t>
  </si>
  <si>
    <t>FOOD</t>
  </si>
  <si>
    <t>CONSUMABLE</t>
  </si>
  <si>
    <t>OBJ_TINY_SPIN</t>
  </si>
  <si>
    <t>DRINK</t>
  </si>
  <si>
    <t>AI_THROWITEM</t>
  </si>
  <si>
    <t>METAL</t>
  </si>
  <si>
    <t>MEAT</t>
  </si>
  <si>
    <t>CUSTOM_BURN_VFX</t>
  </si>
  <si>
    <t>VFX_KNOCK_MEDIUM</t>
  </si>
  <si>
    <t>SCROLL</t>
  </si>
  <si>
    <t>BOOK</t>
  </si>
  <si>
    <t>BLUDGEONING</t>
  </si>
  <si>
    <t>BONE_CORPSE_PILE</t>
  </si>
  <si>
    <t>OBJ_SMALL_SPIN</t>
  </si>
  <si>
    <t>AI_IGNORED_TARGET</t>
  </si>
  <si>
    <t>VEGETABLE</t>
  </si>
  <si>
    <t>ACT3_LOW_TRESSYMTRADE_MAGICITEM</t>
  </si>
  <si>
    <t>SURFACE_INTERRACTIONS_FROM_CENTER</t>
  </si>
  <si>
    <t>CANDLE</t>
  </si>
  <si>
    <t>IGNORE_CHASMS</t>
  </si>
  <si>
    <t>IGNORE_PLATFORM_DESTRUCTION</t>
  </si>
  <si>
    <t>KEY</t>
  </si>
  <si>
    <t>ALCH_SOLUTION_ELIXIR</t>
  </si>
  <si>
    <t>ALCH_SOLUTION</t>
  </si>
  <si>
    <t>POTION</t>
  </si>
  <si>
    <t>INCENSE</t>
  </si>
  <si>
    <t>CHEESE</t>
  </si>
  <si>
    <t>ORI_GALE_CONSUMABLEARTEFACT</t>
  </si>
  <si>
    <t>Tool</t>
  </si>
  <si>
    <t>LOCKPICKS</t>
  </si>
  <si>
    <t>VFX_KNOCK_SMALL</t>
  </si>
  <si>
    <t>EXPLOSIVES</t>
  </si>
  <si>
    <t>OBJ_MEDIUM_SPIN</t>
  </si>
  <si>
    <t>SPELLLIGHTOBJECT</t>
  </si>
  <si>
    <t>FISH</t>
  </si>
  <si>
    <t>ALCH_SOLUTION_GRENADE</t>
  </si>
  <si>
    <t>VFX_KNOCK_LARGE</t>
  </si>
  <si>
    <t>NO_RECORD</t>
  </si>
  <si>
    <t>MUSIC_VFX_LYRE</t>
  </si>
  <si>
    <t>ALCOHOL</t>
  </si>
  <si>
    <t>INK</t>
  </si>
  <si>
    <t>DISCOVERABLE</t>
  </si>
  <si>
    <t>MOUND_MUD</t>
  </si>
  <si>
    <t>ALCH_SOLUTION_COATING</t>
  </si>
  <si>
    <t>COATING</t>
  </si>
  <si>
    <t>LOOT_GOLD</t>
  </si>
  <si>
    <t>VFX_KNOCK_HATCH</t>
  </si>
  <si>
    <t>BONE</t>
  </si>
  <si>
    <t>CORPSE_PILE</t>
  </si>
  <si>
    <t>WOOD</t>
  </si>
  <si>
    <t>MUSIC_VFX_FLUTE</t>
  </si>
  <si>
    <t>PACT_OF_THE_BLADE</t>
  </si>
  <si>
    <t>MUSIC_VFX_LUTE</t>
  </si>
  <si>
    <t>CROWDSYS_ITEM</t>
  </si>
  <si>
    <t>INGREDIENT</t>
  </si>
  <si>
    <t>DIAMOND</t>
  </si>
  <si>
    <t>ALCH_SOLUTION_POTION</t>
  </si>
  <si>
    <t>ACT1_HAG_ILLUSION</t>
  </si>
  <si>
    <t>TORCH</t>
  </si>
  <si>
    <t>TELEPORTER_HOLE_SMALL</t>
  </si>
  <si>
    <t>GASPIT</t>
  </si>
  <si>
    <t>INFERNAL_METAL</t>
  </si>
  <si>
    <t>MOUND_GRAVEL</t>
  </si>
  <si>
    <t>HEALING_POTION</t>
  </si>
  <si>
    <t>ACT2_MOO_JAILBREAKTOOL</t>
  </si>
  <si>
    <t>POISONED</t>
  </si>
  <si>
    <t>MOUND_SAND</t>
  </si>
  <si>
    <t>SHOVEL</t>
  </si>
  <si>
    <t>MUSIC_VFX_DRUM</t>
  </si>
  <si>
    <t>TELEPORTER_HOLE_TINY</t>
  </si>
  <si>
    <t>IGNORE_COMBAT_LATE_JOIN_PENALTY</t>
  </si>
  <si>
    <t>IGNOREVANDALISE</t>
  </si>
  <si>
    <t>SCL_SHADOWCURSE_LANTERN</t>
  </si>
  <si>
    <t>MUSIC_VFX_VIOLIN</t>
  </si>
  <si>
    <t>ACT3_LOW_DEVILSFEE_COINOFMAMMON</t>
  </si>
  <si>
    <t>INANIMATE</t>
  </si>
  <si>
    <t>WOODWOAD_CLUB</t>
  </si>
  <si>
    <t>STONE</t>
  </si>
  <si>
    <t>AI_AVOID_TARGET</t>
  </si>
  <si>
    <t>ALCH_EXTRACT</t>
  </si>
  <si>
    <t>ALCH_EXTRACT_WATER</t>
  </si>
  <si>
    <t>ALCH_EXTRACT_FIRE</t>
  </si>
  <si>
    <t>ALCH_EXTRACT_EARTH</t>
  </si>
  <si>
    <t>ALCH_EXTRACT_FEY</t>
  </si>
  <si>
    <t>VFX_MOONLANTERN_POLE</t>
  </si>
  <si>
    <t>FORBIDDEN_FOR_SILENCE</t>
  </si>
  <si>
    <t>TORCH_BLUE_FX</t>
  </si>
  <si>
    <t>ALCH_EXTRACT_AIR</t>
  </si>
  <si>
    <t>ALCH_EXTRACT_SHADOW</t>
  </si>
  <si>
    <t>TORCH_CURSED_FX</t>
  </si>
  <si>
    <t>ORPHIC_HAMMER</t>
  </si>
  <si>
    <t>TORCH_PURPLE_FX</t>
  </si>
  <si>
    <t>TORCH_TRUE_FX</t>
  </si>
  <si>
    <t>TORCH_GREEN_FX</t>
  </si>
  <si>
    <t>ITEM_SELUNE</t>
  </si>
  <si>
    <t>TORCH_LANTERN</t>
  </si>
  <si>
    <t>AI_USESPELL_A</t>
  </si>
  <si>
    <t>LOW_DEVILSFEE_INFERNALMARBLE</t>
  </si>
  <si>
    <t>FUNGUS</t>
  </si>
  <si>
    <t>PLANT</t>
  </si>
  <si>
    <t>ACT1_DEN_STORAGEKEY</t>
  </si>
  <si>
    <t>ACT2_MOO_MASTERKEY</t>
  </si>
  <si>
    <t>TORCH_REVOCATION_FX</t>
  </si>
  <si>
    <t>SHOPTRIGGER_BLOCK_FOR_SALE</t>
  </si>
  <si>
    <t>ACT2_SHA_TRIALS_DONTTELEPORT</t>
  </si>
  <si>
    <t>AB_TAGS</t>
  </si>
  <si>
    <t>See Amulets Tab for exclusions</t>
  </si>
  <si>
    <t>LAR_TAG</t>
  </si>
  <si>
    <t>AB_TAG</t>
  </si>
  <si>
    <t>JTL_AB_AMULET</t>
  </si>
  <si>
    <t>JTL_AB_DYE</t>
  </si>
  <si>
    <t>JTL_AB_GEM</t>
  </si>
  <si>
    <t>JTL_AB_KEEPSAKE</t>
  </si>
  <si>
    <t>N/A</t>
  </si>
  <si>
    <t>JTL_AB_QUEST</t>
  </si>
  <si>
    <t>JTL_AB_SPELL</t>
  </si>
  <si>
    <t>JTL_AB_VALUABLE</t>
  </si>
  <si>
    <t>JTL_AB_INSTRUMENT</t>
  </si>
  <si>
    <t>JTL_AB_RING</t>
  </si>
  <si>
    <t>JTL_AB_ARMOR</t>
  </si>
  <si>
    <t>JTL_AB_WEAPON</t>
  </si>
  <si>
    <t>LOOT_GEN_Throwable_Net_A is a net, not a grenade</t>
  </si>
  <si>
    <t>JTL_AB_ALCHEMY</t>
  </si>
  <si>
    <t>JTL_AB_POTION</t>
  </si>
  <si>
    <t>JTL_AB_ELIXIR</t>
  </si>
  <si>
    <t>UNI_WYR_Scroll_Runepowder_Bomb_Detonator; CINE_UNI_WYR_Scroll_Runepowder_Bomb_Detonator</t>
  </si>
  <si>
    <t>JTL_AB_SCROLL</t>
  </si>
  <si>
    <t>JTL_AB_BOOK</t>
  </si>
  <si>
    <t>Count AB_TAGS Used</t>
  </si>
  <si>
    <t>Count LAR_TAGS Used</t>
  </si>
  <si>
    <t>JTL_AB_THROW</t>
  </si>
  <si>
    <t>JTL_AB_GRENADE</t>
  </si>
  <si>
    <t>JTL_AB_COATING</t>
  </si>
  <si>
    <t>If parent is present in the line, JTL_AB_ tag was put on the parent template</t>
  </si>
  <si>
    <t>POTION LAR_TAG for non Alchemy Potions.</t>
  </si>
  <si>
    <t>JTL_AB_ARROW</t>
  </si>
  <si>
    <t>See Amulets Tab for exclusions, marked as JTL_AB_AMULET</t>
  </si>
  <si>
    <t>JTL_AB_CAMP_CLOTHES</t>
  </si>
  <si>
    <t>ARM_Bandit_A</t>
  </si>
  <si>
    <t>ARM_Barbarian</t>
  </si>
  <si>
    <t>ARM_Barbarian_Magic</t>
  </si>
  <si>
    <t>ARM_Barbarian_Magic_B</t>
  </si>
  <si>
    <t>ARM_Bard_A</t>
  </si>
  <si>
    <t>ARM_Boots_Chainmail_A</t>
  </si>
  <si>
    <t>ARM_Boots_Dark_Justiciar_A</t>
  </si>
  <si>
    <t>ARM_Boots_Demon_A</t>
  </si>
  <si>
    <t>ARM_Boots_Gortash_A</t>
  </si>
  <si>
    <t>ARM_Boots_Hide</t>
  </si>
  <si>
    <t>ARM_Boots_Isobel</t>
  </si>
  <si>
    <t>ARM_Boots_Ketheric</t>
  </si>
  <si>
    <t>ARM_Boots_Leather</t>
  </si>
  <si>
    <t>ARM_Boots_Leather_1_DO_NOT_USE</t>
  </si>
  <si>
    <t>ARM_Boots_Leather_2_DO_NOT_USE</t>
  </si>
  <si>
    <t>ARM_Boots_Leather_A</t>
  </si>
  <si>
    <t>ARM_Boots_Leather_B</t>
  </si>
  <si>
    <t>ARM_Boots_Leather_C</t>
  </si>
  <si>
    <t>ARM_Boots_Leather_D</t>
  </si>
  <si>
    <t>ARM_Boots_Leather_Drow</t>
  </si>
  <si>
    <t>ARM_Boots_Leather_Drow_1</t>
  </si>
  <si>
    <t>ARM_Boots_Leather_Druid</t>
  </si>
  <si>
    <t>ARM_Boots_Leather_E</t>
  </si>
  <si>
    <t>ARM_Boots_Leather_F</t>
  </si>
  <si>
    <t>ARM_Boots_Leather_G</t>
  </si>
  <si>
    <t>ARM_Boots_Metal</t>
  </si>
  <si>
    <t>ARM_Boots_Metal_1_DO_NOT_USE</t>
  </si>
  <si>
    <t>ARM_Boots_Metal_2_DO_NOT_USE</t>
  </si>
  <si>
    <t>ARM_Boots_Metal_A</t>
  </si>
  <si>
    <t>ARM_Boots_Metal_B</t>
  </si>
  <si>
    <t>ARM_Boots_Metal_C</t>
  </si>
  <si>
    <t>ARM_Boots_Metal_D</t>
  </si>
  <si>
    <t>ARM_Boots_Metal_E</t>
  </si>
  <si>
    <t>ARM_Boots_Metal_F</t>
  </si>
  <si>
    <t>ARM_Boots_Metal_Githyanki</t>
  </si>
  <si>
    <t>ARM_Boots_Metal_Githyanki_B</t>
  </si>
  <si>
    <t>ARM_Boots_Metal_Oathbreaker</t>
  </si>
  <si>
    <t>ARM_Boots_Monk</t>
  </si>
  <si>
    <t>ARM_Boots_Nightsong</t>
  </si>
  <si>
    <t>ARM_BootsOfSpeed</t>
  </si>
  <si>
    <t>ARM_Bracers_Barbarian</t>
  </si>
  <si>
    <t>ARM_Bracers_Metal_Githyanki</t>
  </si>
  <si>
    <t>ARM_Bracers_Metal_Githyanki_B</t>
  </si>
  <si>
    <t>ARM_Bracers_Metal_Githyanki_Destroyed_Crash</t>
  </si>
  <si>
    <t>ARM_Breastplate</t>
  </si>
  <si>
    <t>ARM_BreastPlate_1</t>
  </si>
  <si>
    <t>ARM_BreastPlate_2</t>
  </si>
  <si>
    <t>ARM_Breastplate_BGWatch</t>
  </si>
  <si>
    <t>ARM_Breastplate_Githyanki</t>
  </si>
  <si>
    <t>ARM_Camp_Aristocrat</t>
  </si>
  <si>
    <t>ARM_Camp_Aristocrat_Brown</t>
  </si>
  <si>
    <t>ARM_Camp_Aristocrat_White</t>
  </si>
  <si>
    <t>ARM_Camp_Body</t>
  </si>
  <si>
    <t>ARM_Camp_Body_Astarion</t>
  </si>
  <si>
    <t>ARM_Camp_Body_Gale</t>
  </si>
  <si>
    <t>ARM_Camp_Body_Halsin</t>
  </si>
  <si>
    <t>ARM_Camp_Body_Jaheira</t>
  </si>
  <si>
    <t>ARM_Camp_Body_Karlach</t>
  </si>
  <si>
    <t>ARM_Camp_Body_Laezel</t>
  </si>
  <si>
    <t>ARM_Camp_Body_Minsc</t>
  </si>
  <si>
    <t>ARM_Camp_Body_Minthara</t>
  </si>
  <si>
    <t>ARM_Camp_Body_Shadowheart</t>
  </si>
  <si>
    <t>ARM_Camp_Body_Wyll</t>
  </si>
  <si>
    <t>ARM_Camp_Citizen</t>
  </si>
  <si>
    <t>ARM_Camp_Citizen_B</t>
  </si>
  <si>
    <t>ARM_Camp_Citizen_B_Teal</t>
  </si>
  <si>
    <t>ARM_Camp_Citizen_Black</t>
  </si>
  <si>
    <t>ARM_Camp_Citizen_C</t>
  </si>
  <si>
    <t>ARM_Camp_Citizen_C_Blue</t>
  </si>
  <si>
    <t>ARM_Camp_Citizen_C_Green</t>
  </si>
  <si>
    <t>ARM_Camp_Citizen_C_Red</t>
  </si>
  <si>
    <t>ARM_Camp_Citizen_Purple</t>
  </si>
  <si>
    <t>ARM_Camp_Cultist_Absolute</t>
  </si>
  <si>
    <t>ARM_Camp_Deva</t>
  </si>
  <si>
    <t>ARM_Camp_Drow</t>
  </si>
  <si>
    <t>ARM_Camp_Leather_A</t>
  </si>
  <si>
    <t>ARM_Camp_Leather_A_1</t>
  </si>
  <si>
    <t>ARM_Camp_Leather_A_1_Blue</t>
  </si>
  <si>
    <t>ARM_Camp_Leather_A_1_Green</t>
  </si>
  <si>
    <t>ARM_Camp_Leather_A_Black</t>
  </si>
  <si>
    <t>ARM_Camp_Leather_A_Bright</t>
  </si>
  <si>
    <t>ARM_Camp_Pants_A</t>
  </si>
  <si>
    <t>ARM_Camp_Patriars_A</t>
  </si>
  <si>
    <t>ARM_Camp_Patriars_A_Black</t>
  </si>
  <si>
    <t>ARM_Camp_Patriars_A_Blue</t>
  </si>
  <si>
    <t>ARM_Camp_Patriars_A_Green</t>
  </si>
  <si>
    <t>ARM_Camp_Patriars_A_Red</t>
  </si>
  <si>
    <t>ARM_Camp_Refugee</t>
  </si>
  <si>
    <t>ARM_Camp_Refugee_Gray</t>
  </si>
  <si>
    <t>ARM_Camp_Refugee_Green</t>
  </si>
  <si>
    <t>ARM_Camp_Rich_A</t>
  </si>
  <si>
    <t>ARM_Camp_Rich_A_Gold</t>
  </si>
  <si>
    <t>ARM_Camp_Rich_A_Green</t>
  </si>
  <si>
    <t>ARM_Camp_Rich_A_Teal</t>
  </si>
  <si>
    <t>ARM_Camp_Rich_B</t>
  </si>
  <si>
    <t>ARM_Camp_Rich_B_Purple</t>
  </si>
  <si>
    <t>ARM_Camp_Rich_B1</t>
  </si>
  <si>
    <t>ARM_Camp_Rich_B1_Beige</t>
  </si>
  <si>
    <t>ARM_Camp_Rich_C</t>
  </si>
  <si>
    <t>ARM_Camp_Rich_C_Blue</t>
  </si>
  <si>
    <t>ARM_Camp_Rich_C_Red</t>
  </si>
  <si>
    <t>ARM_Camp_Rich_D</t>
  </si>
  <si>
    <t>ARM_Camp_Rich_D_Blue</t>
  </si>
  <si>
    <t>ARM_Camp_Rich_D_Green</t>
  </si>
  <si>
    <t>ARM_Camp_Rich_D_Purple</t>
  </si>
  <si>
    <t>ARM_Camp_Rich_D_White</t>
  </si>
  <si>
    <t>ARM_Camp_Rich_E</t>
  </si>
  <si>
    <t>ARM_Camp_Rich_E_GreenPink</t>
  </si>
  <si>
    <t>ARM_Camp_Rich_E_Teal</t>
  </si>
  <si>
    <t>ARM_Camp_Rich_F</t>
  </si>
  <si>
    <t>ARM_Camp_Rich_F_Blue</t>
  </si>
  <si>
    <t>ARM_Camp_Rich_G</t>
  </si>
  <si>
    <t>ARM_Camp_Rich_G_Black</t>
  </si>
  <si>
    <t>ARM_Camp_Rich_G_Bright</t>
  </si>
  <si>
    <t>ARM_Camp_Rich_G_Brown</t>
  </si>
  <si>
    <t>ARM_Camp_Rich_G_Red</t>
  </si>
  <si>
    <t>ARM_Camp_Rich_G2</t>
  </si>
  <si>
    <t>ARM_Camp_Rich_G2_Blue</t>
  </si>
  <si>
    <t>ARM_Camp_Rich_G2_Green</t>
  </si>
  <si>
    <t>ARM_Camp_Rich_G2_Purple</t>
  </si>
  <si>
    <t>ARM_Camp_Rich_G2_White</t>
  </si>
  <si>
    <t>ARM_Camp_Shirt_A_Blue</t>
  </si>
  <si>
    <t>ARM_Camp_Shirt_B_Red</t>
  </si>
  <si>
    <t>ARM_Camp_Shirt_C_Purple</t>
  </si>
  <si>
    <t>ARM_Camp_Shirt_D_Green</t>
  </si>
  <si>
    <t>ARM_Camp_Shirt_E_Black</t>
  </si>
  <si>
    <t>ARM_Camp_Shoes</t>
  </si>
  <si>
    <t>ARM_Camp_Shoes_Astarion</t>
  </si>
  <si>
    <t>ARM_Camp_Shoes_B</t>
  </si>
  <si>
    <t>ARM_Camp_Shoes_C</t>
  </si>
  <si>
    <t>ARM_Camp_Shoes_E</t>
  </si>
  <si>
    <t>ARM_Camp_Shoes_F</t>
  </si>
  <si>
    <t>ARM_Camp_Shoes_Gale</t>
  </si>
  <si>
    <t>ARM_Camp_Shoes_Halsin</t>
  </si>
  <si>
    <t>ARM_Camp_Shoes_Jaheira</t>
  </si>
  <si>
    <t>ARM_Camp_Shoes_Karlach</t>
  </si>
  <si>
    <t>ARM_Camp_Shoes_Laezel</t>
  </si>
  <si>
    <t>ARM_Camp_Shoes_Minsc</t>
  </si>
  <si>
    <t>ARM_Camp_Shoes_Minthara</t>
  </si>
  <si>
    <t>ARM_Camp_Shoes_Sandals_A</t>
  </si>
  <si>
    <t>ARM_Camp_Shoes_Sandals_A_1</t>
  </si>
  <si>
    <t>ARM_Camp_Shoes_Sandals_A_1_Black</t>
  </si>
  <si>
    <t>ARM_Camp_Shoes_Sandals_A_Blue</t>
  </si>
  <si>
    <t>ARM_Camp_Shoes_Sandals_B</t>
  </si>
  <si>
    <t>ARM_Camp_Shoes_Sandals_B_1</t>
  </si>
  <si>
    <t>ARM_Camp_Shoes_Sandals_B_2</t>
  </si>
  <si>
    <t>ARM_Camp_Shoes_Sandals_B_3</t>
  </si>
  <si>
    <t>ARM_Camp_Shoes_Sandals_B_Red</t>
  </si>
  <si>
    <t>ARM_Camp_Shoes_Sandals_C</t>
  </si>
  <si>
    <t>ARM_Camp_Shoes_Sandals_C_1</t>
  </si>
  <si>
    <t>ARM_Camp_Shoes_Shadowheart</t>
  </si>
  <si>
    <t>ARM_Camp_Shoes_Wyll</t>
  </si>
  <si>
    <t>ARM_ChainMail</t>
  </si>
  <si>
    <t>ARM_ChainMail_1</t>
  </si>
  <si>
    <t>ARM_ChainMail_2</t>
  </si>
  <si>
    <t>ARM_ChainShirt</t>
  </si>
  <si>
    <t>ARM_ChainShirt_1</t>
  </si>
  <si>
    <t>ARM_ChainShirt_2</t>
  </si>
  <si>
    <t>ARM_ChainShirt_Destroyed_Crash</t>
  </si>
  <si>
    <t>ARM_ChainShirt_Justiciar</t>
  </si>
  <si>
    <t>ARM_ChainShirt_Justiciar_Magic</t>
  </si>
  <si>
    <t>ARM_ChainShirt_Shar</t>
  </si>
  <si>
    <t>ARM_Cine_Ref_Shoulderpads</t>
  </si>
  <si>
    <t>ARM_Circlet</t>
  </si>
  <si>
    <t>ARM_CircletOfBlasting</t>
  </si>
  <si>
    <t>ARM_Civilian_Body</t>
  </si>
  <si>
    <t>ARM_Cloak</t>
  </si>
  <si>
    <t>ARM_Cloak_Long_B</t>
  </si>
  <si>
    <t>ARM_Cloak_Long_C</t>
  </si>
  <si>
    <t>ARM_Cloak_Long_C_1</t>
  </si>
  <si>
    <t>ARM_Cloak_Long_D</t>
  </si>
  <si>
    <t>ARM_Cloth</t>
  </si>
  <si>
    <t>ARM_Cloth_A_1</t>
  </si>
  <si>
    <t>ARM_Cloth_A_1_Red</t>
  </si>
  <si>
    <t>ARM_Cloth_A_2</t>
  </si>
  <si>
    <t>ARM_Cloth_B_1</t>
  </si>
  <si>
    <t>ARM_Cloth_B_2</t>
  </si>
  <si>
    <t>ARM_Cult_Absolute_Headwear_A</t>
  </si>
  <si>
    <t>ARM_Cult_Absolute_Headwear_B</t>
  </si>
  <si>
    <t>ARM_Demon_A</t>
  </si>
  <si>
    <t>ARM_Gloves_Barbarian_Magic</t>
  </si>
  <si>
    <t>ARM_Gloves_Barbarian_Magic_B</t>
  </si>
  <si>
    <t>ARM_Gloves_Cloth</t>
  </si>
  <si>
    <t>ARM_Gloves_Cloth_A</t>
  </si>
  <si>
    <t>ARM_Gloves_Cloth_A_1</t>
  </si>
  <si>
    <t>ARM_Gloves_Cloth_A_1_Red</t>
  </si>
  <si>
    <t>ARM_Gloves_Cloth_A_2</t>
  </si>
  <si>
    <t>ARM_Gloves_Cloth_B</t>
  </si>
  <si>
    <t>ARM_Gloves_Demon_A</t>
  </si>
  <si>
    <t>ARM_Gloves_Gortash_A</t>
  </si>
  <si>
    <t>ARM_Gloves_Gortash_A_WithNetherstone_DO_NOT_USE</t>
  </si>
  <si>
    <t>ARM_Gloves_Hide</t>
  </si>
  <si>
    <t>ARM_Gloves_Hide_A</t>
  </si>
  <si>
    <t>ARM_Gloves_Leather</t>
  </si>
  <si>
    <t>ARM_Gloves_Leather_1</t>
  </si>
  <si>
    <t>ARM_Gloves_Leather_2</t>
  </si>
  <si>
    <t>ARM_Gloves_Leather_A</t>
  </si>
  <si>
    <t>ARM_Gloves_Leather_B</t>
  </si>
  <si>
    <t>ARM_Gloves_Leather_C</t>
  </si>
  <si>
    <t>ARM_Gloves_Leather_D</t>
  </si>
  <si>
    <t>ARM_Gloves_Leather_Drow</t>
  </si>
  <si>
    <t>ARM_Gloves_Leather_Drow_1</t>
  </si>
  <si>
    <t>ARM_Gloves_Leather_Druid</t>
  </si>
  <si>
    <t>ARM_Gloves_Leather_Druid_B</t>
  </si>
  <si>
    <t>ARM_Gloves_Leather_E</t>
  </si>
  <si>
    <t>ARM_Gloves_Leather_F</t>
  </si>
  <si>
    <t>ARM_Gloves_Leather_G</t>
  </si>
  <si>
    <t>ARM_Gloves_Leather_H</t>
  </si>
  <si>
    <t>ARM_Gloves_Leather_I</t>
  </si>
  <si>
    <t>ARM_Gloves_Leather_ShadowDruid</t>
  </si>
  <si>
    <t>ARM_Gloves_Leather_Shar</t>
  </si>
  <si>
    <t>ARM_Gloves_Metal</t>
  </si>
  <si>
    <t>ARM_Gloves_Metal_1</t>
  </si>
  <si>
    <t>ARM_Gloves_Metal_2</t>
  </si>
  <si>
    <t>ARM_Gloves_Metal_A</t>
  </si>
  <si>
    <t>ARM_Gloves_Metal_B</t>
  </si>
  <si>
    <t>ARM_Gloves_Metal_C</t>
  </si>
  <si>
    <t>ARM_Gloves_Metal_D</t>
  </si>
  <si>
    <t>ARM_Gloves_Metal_E</t>
  </si>
  <si>
    <t>ARM_Gloves_Metal_F</t>
  </si>
  <si>
    <t>ARM_Gloves_Metal_G</t>
  </si>
  <si>
    <t>ARM_Gloves_Metal_H</t>
  </si>
  <si>
    <t>ARM_Gloves_Metal_I</t>
  </si>
  <si>
    <t>ARM_Gloves_Metal_Oathbreaker</t>
  </si>
  <si>
    <t>ARM_Gloves_Metal_Test</t>
  </si>
  <si>
    <t>ARM_Gloves_Monk</t>
  </si>
  <si>
    <t>ARM_Gloves_Monk_A</t>
  </si>
  <si>
    <t>ARM_Gloves_Nightsong</t>
  </si>
  <si>
    <t>ARM_Gloves_Scalemail</t>
  </si>
  <si>
    <t>ARM_Gloves_Scalemail_A</t>
  </si>
  <si>
    <t>ARM_Gloves_Umberlee</t>
  </si>
  <si>
    <t>ARM_Gortash_A</t>
  </si>
  <si>
    <t>ARM_HalfPlate</t>
  </si>
  <si>
    <t>ARM_HalfPlate_1</t>
  </si>
  <si>
    <t>ARM_HalfPlate_2</t>
  </si>
  <si>
    <t>ARM_HalfPlate_EndGame</t>
  </si>
  <si>
    <t>ARM_HalfPlate_FlamingFist</t>
  </si>
  <si>
    <t>ARM_HalfPlate_FlamingFist_B</t>
  </si>
  <si>
    <t>ARM_HalfPlate_Githyanki</t>
  </si>
  <si>
    <t>ARM_HalfPlate_Githyanki_B</t>
  </si>
  <si>
    <t>ARM_HalfPlate_Githyanki_C</t>
  </si>
  <si>
    <t>ARM_HalfPlate_Githyanki_Destroyed_Crash</t>
  </si>
  <si>
    <t>ARM_HalfPlate_Leather_A_Githyanki</t>
  </si>
  <si>
    <t>ARM_HalfPlate_Leather_B_Githyanki</t>
  </si>
  <si>
    <t>ARM_Hat</t>
  </si>
  <si>
    <t>ARM_Hat_A</t>
  </si>
  <si>
    <t>ARM_Hat_B</t>
  </si>
  <si>
    <t>ARM_Hat_Butler</t>
  </si>
  <si>
    <t>ARM_Hat_C</t>
  </si>
  <si>
    <t>ARM_Hat_Circushat</t>
  </si>
  <si>
    <t>ARM_Hat_Leather_A</t>
  </si>
  <si>
    <t>ARM_Hat_MuffinHat_A</t>
  </si>
  <si>
    <t>ARM_Hat_MuffinHat_B</t>
  </si>
  <si>
    <t>ARM_Hat_Wizard_A</t>
  </si>
  <si>
    <t>ARM_Hat_Wizard_B</t>
  </si>
  <si>
    <t>ARM_Hat_Wizard_C</t>
  </si>
  <si>
    <t>ARM_Hat_Wizard_D</t>
  </si>
  <si>
    <t>ARM_Hat_Wizard_E</t>
  </si>
  <si>
    <t>ARM_Hat_Wizard_F</t>
  </si>
  <si>
    <t>ARM_Hat_Wizard_G</t>
  </si>
  <si>
    <t>ARM_Hat_Wizard_H</t>
  </si>
  <si>
    <t>ARM_HeadbandOfIntellect</t>
  </si>
  <si>
    <t>ARM_Headwear_Circlet_B_Ketheric</t>
  </si>
  <si>
    <t>ARM_Headwear_Circlet_Githyanki_A</t>
  </si>
  <si>
    <t>ARM_Headwear_Circlet_Isobele_A</t>
  </si>
  <si>
    <t>ARM_Headwear_Circlet_Ketheric</t>
  </si>
  <si>
    <t>ARM_Headwear_Cloth_A_1</t>
  </si>
  <si>
    <t>ARM_Headwear_Cloth_A_1_Red</t>
  </si>
  <si>
    <t>ARM_Headwear_Cloth_A_2</t>
  </si>
  <si>
    <t>ARM_Headwear_Druid_C</t>
  </si>
  <si>
    <t>ARM_Headwear_Isobel_A</t>
  </si>
  <si>
    <t>ARM_Helmet_Barbarian_Magic</t>
  </si>
  <si>
    <t>ARM_Helmet_Barbarian_Magic_B</t>
  </si>
  <si>
    <t>ARM_Helmet_BG_Watch_Metal_A</t>
  </si>
  <si>
    <t>ARM_Helmet_BG_Watch_Metal_B</t>
  </si>
  <si>
    <t>ARM_Helmet_Demon_A</t>
  </si>
  <si>
    <t>ARM_Helmet_Leather</t>
  </si>
  <si>
    <t>ARM_Helmet_Leather_1</t>
  </si>
  <si>
    <t>ARM_Helmet_Leather_2</t>
  </si>
  <si>
    <t>ARM_Helmet_Leather_A</t>
  </si>
  <si>
    <t>ARM_Helmet_Leather_B</t>
  </si>
  <si>
    <t>ARM_Helmet_Leather_C</t>
  </si>
  <si>
    <t>ARM_Helmet_Leather_D</t>
  </si>
  <si>
    <t>ARM_Helmet_Leather_Drow</t>
  </si>
  <si>
    <t>ARM_Helmet_Leather_E</t>
  </si>
  <si>
    <t>ARM_Helmet_Leather_F</t>
  </si>
  <si>
    <t>ARM_Helmet_Leather_G</t>
  </si>
  <si>
    <t>ARM_Helmet_Metal</t>
  </si>
  <si>
    <t>ARM_Helmet_Metal_1</t>
  </si>
  <si>
    <t>ARM_Helmet_Metal_2</t>
  </si>
  <si>
    <t>ARM_Helmet_Metal_A</t>
  </si>
  <si>
    <t>ARM_Helmet_Metal_A_B</t>
  </si>
  <si>
    <t>ARM_Helmet_Metal_B</t>
  </si>
  <si>
    <t>ARM_Helmet_Metal_B_B</t>
  </si>
  <si>
    <t>ARM_Helmet_Metal_C</t>
  </si>
  <si>
    <t>ARM_Helmet_Metal_C_B</t>
  </si>
  <si>
    <t>ARM_Helmet_Metal_D</t>
  </si>
  <si>
    <t>ARM_Helmet_Metal_Dark_Justiciar_A</t>
  </si>
  <si>
    <t>ARM_Helmet_Metal_Dark_Justiciar_B</t>
  </si>
  <si>
    <t>ARM_Helmet_Metal_Dark_Justiciar_C</t>
  </si>
  <si>
    <t>ARM_Helmet_Metal_E</t>
  </si>
  <si>
    <t>ARM_Helmet_Metal_E_B</t>
  </si>
  <si>
    <t>ARM_Helmet_Metal_F</t>
  </si>
  <si>
    <t>ARM_Helmet_Metal_F_B</t>
  </si>
  <si>
    <t>ARM_Helmet_Metal_FlamingFist_A</t>
  </si>
  <si>
    <t>ARM_Helmet_Metal_FlamingFist_B</t>
  </si>
  <si>
    <t>ARM_Helmet_Metal_FlamingFist_C</t>
  </si>
  <si>
    <t>ARM_Helmet_Metal_G</t>
  </si>
  <si>
    <t>ARM_Helmet_Metal_H</t>
  </si>
  <si>
    <t>ARM_Helmet_Metal_I</t>
  </si>
  <si>
    <t>ARM_Helmet_Metal_J</t>
  </si>
  <si>
    <t>ARM_Helmet_Metal_J_B</t>
  </si>
  <si>
    <t>ARM_Helmet_Metal_Oathbreaker</t>
  </si>
  <si>
    <t>ARM_Helmet_Nightsong</t>
  </si>
  <si>
    <t>ARM_Hide</t>
  </si>
  <si>
    <t>ARM_Hide_1</t>
  </si>
  <si>
    <t>ARM_Hide_2</t>
  </si>
  <si>
    <t>ARM_Hide_Druid_1</t>
  </si>
  <si>
    <t>ARM_Hide_Druid_2</t>
  </si>
  <si>
    <t>ARM_Jester_Hat</t>
  </si>
  <si>
    <t>ARM_Ketheric_Body_B</t>
  </si>
  <si>
    <t>ARM_Leather</t>
  </si>
  <si>
    <t>ARM_Leather_1</t>
  </si>
  <si>
    <t>ARM_Leather_1_Red</t>
  </si>
  <si>
    <t>ARM_Leather_2</t>
  </si>
  <si>
    <t>ARM_Leather_Destroyed_Crash</t>
  </si>
  <si>
    <t>ARM_Leather_Drow</t>
  </si>
  <si>
    <t>ARM_Leather_Druid_A</t>
  </si>
  <si>
    <t>ARM_Leather_Druid_A_2</t>
  </si>
  <si>
    <t>ARM_Leather_Druid_A_2_Orange</t>
  </si>
  <si>
    <t>ARM_Leather_Druid_A_2_Purple</t>
  </si>
  <si>
    <t>ARM_Leather_Druid_A_2_Red</t>
  </si>
  <si>
    <t>ARM_Leather_FlamingFist</t>
  </si>
  <si>
    <t>ARM_Leather_Rogue</t>
  </si>
  <si>
    <t>ARM_Monk</t>
  </si>
  <si>
    <t>ARM_Nightsong</t>
  </si>
  <si>
    <t>ARM_Padded</t>
  </si>
  <si>
    <t>ARM_Padded_1</t>
  </si>
  <si>
    <t>ARM_Padded_2</t>
  </si>
  <si>
    <t>ARM_Padded_2_B</t>
  </si>
  <si>
    <t>ARM_Padded_BGWatch</t>
  </si>
  <si>
    <t>ARM_Padded_Broken</t>
  </si>
  <si>
    <t>ARM_Padded_Destroyed_Crash</t>
  </si>
  <si>
    <t>ARM_Paladin_1</t>
  </si>
  <si>
    <t>ARM_Plate</t>
  </si>
  <si>
    <t>ARM_Plate_1</t>
  </si>
  <si>
    <t>ARM_Plate_1_Oathbreaker</t>
  </si>
  <si>
    <t>ARM_Plate_2</t>
  </si>
  <si>
    <t>ARM_Plate_Dwarven</t>
  </si>
  <si>
    <t>ARM_RingMail</t>
  </si>
  <si>
    <t>ARM_RingMail_1</t>
  </si>
  <si>
    <t>ARM_RingMail_2</t>
  </si>
  <si>
    <t>ARM_Robe</t>
  </si>
  <si>
    <t>ARM_Robe_1</t>
  </si>
  <si>
    <t>ARM_Robe_B</t>
  </si>
  <si>
    <t>ARM_Robe_B_2</t>
  </si>
  <si>
    <t>ARM_Robe_CultOfAbsolute</t>
  </si>
  <si>
    <t>ARM_Robe_D</t>
  </si>
  <si>
    <t>ARM_Robe_Destroyed_Crash</t>
  </si>
  <si>
    <t>ARM_Robe_E</t>
  </si>
  <si>
    <t>ARM_Robe_FlamingFist</t>
  </si>
  <si>
    <t>ARM_Robe_Selunite</t>
  </si>
  <si>
    <t>ARM_Robe_Sorcerer</t>
  </si>
  <si>
    <t>ARM_Robe_Sorcerer_B</t>
  </si>
  <si>
    <t>ARM_Robe_Sorcerer_DraconicAncestry</t>
  </si>
  <si>
    <t>ARM_Robe_Sorcerer_StormSorcery</t>
  </si>
  <si>
    <t>ARM_ScaleMail</t>
  </si>
  <si>
    <t>ARM_ScaleMail_1</t>
  </si>
  <si>
    <t>ARM_ScaleMail_2</t>
  </si>
  <si>
    <t>ARM_Scalemail_Adamantine_A</t>
  </si>
  <si>
    <t>ARM_ScaleMail_Destroyed_Crash</t>
  </si>
  <si>
    <t>ARM_ScaleMail_FlamingFist</t>
  </si>
  <si>
    <t>ARM_ScaleMail_Paladin_Ancients</t>
  </si>
  <si>
    <t>ARM_ScaleMail_Paladin_Devotion</t>
  </si>
  <si>
    <t>ARM_ScaleMail_Paladin_Vengeance</t>
  </si>
  <si>
    <t>ARM_Shar_Crown_A</t>
  </si>
  <si>
    <t>ARM_Shar_Crown_A_Broken</t>
  </si>
  <si>
    <t>ARM_Shar_Crown_B_Broken</t>
  </si>
  <si>
    <t>ARM_Shar_Crown_B_Broken_Magic</t>
  </si>
  <si>
    <t>ARM_Shoes</t>
  </si>
  <si>
    <t>ARM_Shoes_A</t>
  </si>
  <si>
    <t>ARM_Shoes_B</t>
  </si>
  <si>
    <t>ARM_Shoes_Barbarian</t>
  </si>
  <si>
    <t>ARM_Shoes_Barbarian_Magic</t>
  </si>
  <si>
    <t>ARM_Shoes_Barbarian_Magic_B</t>
  </si>
  <si>
    <t>ARM_Shoes_Bard</t>
  </si>
  <si>
    <t>ARM_Shoes_C</t>
  </si>
  <si>
    <t>ARM_Shoes_D</t>
  </si>
  <si>
    <t>ARM_Shoes_E</t>
  </si>
  <si>
    <t>ARM_Shoes_F</t>
  </si>
  <si>
    <t>ARM_Shoes_G</t>
  </si>
  <si>
    <t>ARM_Shoes_H</t>
  </si>
  <si>
    <t>ARM_Splint</t>
  </si>
  <si>
    <t>ARM_Splint_1</t>
  </si>
  <si>
    <t>ARM_Splint_2</t>
  </si>
  <si>
    <t>ARM_Splint_Adamantine_A</t>
  </si>
  <si>
    <t>ARM_Splint_Dwarven</t>
  </si>
  <si>
    <t>ARM_StuddedLeather</t>
  </si>
  <si>
    <t>ARM_StuddedLeather_1</t>
  </si>
  <si>
    <t>ARM_StuddedLeather_2</t>
  </si>
  <si>
    <t>ARM_StuddedLeather_CultOfAbsolute</t>
  </si>
  <si>
    <t>ARM_StuddedLeather_Drow</t>
  </si>
  <si>
    <t>ARM_StuddedLeather_Drow_Commander</t>
  </si>
  <si>
    <t>ARM_StuddedLeather_Drow_Faded</t>
  </si>
  <si>
    <t>ARM_Vanity_Circus_Body_A</t>
  </si>
  <si>
    <t>ARM_Vanity_Circus_Body_B</t>
  </si>
  <si>
    <t>ARM_Vanity_Circus_Shoes_A</t>
  </si>
  <si>
    <t>ARM_Vanity_Deva_Shoes</t>
  </si>
  <si>
    <t>ARM_Vanity_ElegantRobe</t>
  </si>
  <si>
    <t>ARM_Vanity_Prison</t>
  </si>
  <si>
    <t>ARM_Vanity_Prison_EternalDebtors</t>
  </si>
  <si>
    <t>ARM_Vanity_Prison_Poor</t>
  </si>
  <si>
    <t>DLC_DD_ARM_Beasts_Tricorn</t>
  </si>
  <si>
    <t>DLC_DD_ARM_Red_Prince_Cloak</t>
  </si>
  <si>
    <t>LOOT_ARM_HalfPlate_EndGame_Footwear</t>
  </si>
  <si>
    <t>LOOT_ARM_HalfPlate_EndGame_Gloves</t>
  </si>
  <si>
    <t>UNI_ARM_Boots_Metal_DevilsBlacksmith</t>
  </si>
  <si>
    <t>UNI_ARM_Gloves_DevilsBlacksmith</t>
  </si>
  <si>
    <t>UNI_ARM_Gloves_Jaheira</t>
  </si>
  <si>
    <t>UNI_ARM_Gloves_OgrePower</t>
  </si>
  <si>
    <t>UNI_ARM_OfArchery_Gloves</t>
  </si>
  <si>
    <t>UNI_ARM_OfDefense_Gloves</t>
  </si>
  <si>
    <t>UNI_ARM_OfGiantHillStrength_Gloves</t>
  </si>
  <si>
    <t>UNI_ARM_OfMissileSnaring_Gloves</t>
  </si>
  <si>
    <t>UNI_ARM_OfTeleportation_Helm</t>
  </si>
  <si>
    <t>UNI_ARM_Sarevok_Armor</t>
  </si>
  <si>
    <t>UNI_ARM_Sarevok_Horned_Helmet</t>
  </si>
  <si>
    <t>UNI_ARM_ScaleMail_DevilsBlacksmith</t>
  </si>
  <si>
    <t>UNI_UND_ARM_ShadowOfMenzoberranzan</t>
  </si>
  <si>
    <t>Bandit's Armour</t>
  </si>
  <si>
    <t>Barbarian Clothes</t>
  </si>
  <si>
    <t>Bloodguzzler Garb</t>
  </si>
  <si>
    <t>Barbarian Armour</t>
  </si>
  <si>
    <t>Simple Jerkin</t>
  </si>
  <si>
    <t>Chainmail Boots</t>
  </si>
  <si>
    <t>Dark Justiciar Footwear</t>
  </si>
  <si>
    <t>Demonwight Boots</t>
  </si>
  <si>
    <t>Gortash's Boots</t>
  </si>
  <si>
    <t>Stiffly-Shod Boots</t>
  </si>
  <si>
    <t>Isobel's Boots</t>
  </si>
  <si>
    <t>Ketheric's Boots</t>
  </si>
  <si>
    <t>Leather Boots</t>
  </si>
  <si>
    <t>Tidy Boots</t>
  </si>
  <si>
    <t>Slender Boots</t>
  </si>
  <si>
    <t>Appreciably-Cared-For Boots</t>
  </si>
  <si>
    <t>Smarmy Swaggerer Boots</t>
  </si>
  <si>
    <t>Plain Boots</t>
  </si>
  <si>
    <t>Firm-Soled Boots</t>
  </si>
  <si>
    <t>Drow Leather Boots</t>
  </si>
  <si>
    <t>Drow Boots</t>
  </si>
  <si>
    <t>Grovetender Boots</t>
  </si>
  <si>
    <t>Tidy Slender Boots</t>
  </si>
  <si>
    <t>Heavy Boots</t>
  </si>
  <si>
    <t>Light Boots</t>
  </si>
  <si>
    <t>Metallic Boots</t>
  </si>
  <si>
    <t>Githyanki Boots</t>
  </si>
  <si>
    <t>Oathbreaker Knight Boots</t>
  </si>
  <si>
    <t>Monastic Boots</t>
  </si>
  <si>
    <t>Nightsong Boots</t>
  </si>
  <si>
    <t>Boots of Speed</t>
  </si>
  <si>
    <t>Leather Bracers</t>
  </si>
  <si>
    <t>Githyanki Bracers</t>
  </si>
  <si>
    <t>Breastplate</t>
  </si>
  <si>
    <t>Breastplate +1</t>
  </si>
  <si>
    <t>Breastplate +2</t>
  </si>
  <si>
    <t>Githyanki Breastplate</t>
  </si>
  <si>
    <t>Sweetly Tailored Outfit</t>
  </si>
  <si>
    <t>Chocolatier Style Doublet</t>
  </si>
  <si>
    <t>Winter Gala Doublet</t>
  </si>
  <si>
    <t>Homely Clothes</t>
  </si>
  <si>
    <t>Astarion's Eccentric Clothes</t>
  </si>
  <si>
    <t>Gale's Austere Clothes</t>
  </si>
  <si>
    <t>Halsin's Grove Garments</t>
  </si>
  <si>
    <t>Jaheira's Respectable Clothes</t>
  </si>
  <si>
    <t>Karlach's Infernal Trousers</t>
  </si>
  <si>
    <t>Lae'zel's Clothes</t>
  </si>
  <si>
    <t>Minsc's Fantastical Relaxation Garb</t>
  </si>
  <si>
    <t>Minthara's At-Ease Clothes</t>
  </si>
  <si>
    <t>Shadowheart's Clothes</t>
  </si>
  <si>
    <t>Wyll's Earthy Garb</t>
  </si>
  <si>
    <t>Comfortable Blue-Red Outfit</t>
  </si>
  <si>
    <t>Spring Slimfit Outfit</t>
  </si>
  <si>
    <t>Teal Slimfit Outfit</t>
  </si>
  <si>
    <t>Comfortable Ashmeadow Outfit</t>
  </si>
  <si>
    <t>Swarthy Wayfarer in Cream</t>
  </si>
  <si>
    <t>Swarthy Wayfarer in Blue</t>
  </si>
  <si>
    <t>Swarthy Wayfarer in Green</t>
  </si>
  <si>
    <t>Swarthy Wayfarer in Red</t>
  </si>
  <si>
    <t>Comfortable Autumnal Outfit</t>
  </si>
  <si>
    <t>Absolute Outfit</t>
  </si>
  <si>
    <t>Angelic Scion Outfit</t>
  </si>
  <si>
    <t>Drow Outfit</t>
  </si>
  <si>
    <t>Leathery Garb</t>
  </si>
  <si>
    <t>Strapped Choker Leather Ensemble</t>
  </si>
  <si>
    <t>Blue Flare Leather Outfit</t>
  </si>
  <si>
    <t>Green Flare Leather Outfit</t>
  </si>
  <si>
    <t>Black Flare Leather Outfit</t>
  </si>
  <si>
    <t>Bright Flare Leather Outfit</t>
  </si>
  <si>
    <t>Umber Trousers</t>
  </si>
  <si>
    <t>Magnificently Realised Ensemble</t>
  </si>
  <si>
    <t>Eminent Obsidian Outfit</t>
  </si>
  <si>
    <t>Opalescent Outfit</t>
  </si>
  <si>
    <t>Eminent Emerald Outfit</t>
  </si>
  <si>
    <t>City of Brass Outfit</t>
  </si>
  <si>
    <t>Rustic Dark Outfit</t>
  </si>
  <si>
    <t>Road-Dust Grey Clothes</t>
  </si>
  <si>
    <t>Scruffy Vagabond Clothes</t>
  </si>
  <si>
    <t>Splendid Outfit</t>
  </si>
  <si>
    <t>Splendid Gold Outfit</t>
  </si>
  <si>
    <t xml:space="preserve">Splendid Green Outfit </t>
  </si>
  <si>
    <t>Splendid Teal Outfit</t>
  </si>
  <si>
    <t>Delicately Constructed Outfit</t>
  </si>
  <si>
    <t>Splendid Purple Outfit</t>
  </si>
  <si>
    <t>Fastidiously Perfect Outfit</t>
  </si>
  <si>
    <t>Splendid Beige Outfit</t>
  </si>
  <si>
    <t>Chandelier-Style Embroidered Ensemble</t>
  </si>
  <si>
    <t>Splendid Blue Outfit</t>
  </si>
  <si>
    <t>Splendid Red Outfit</t>
  </si>
  <si>
    <t>Backless Extravaganza</t>
  </si>
  <si>
    <t>Anarchic Blue Outfit</t>
  </si>
  <si>
    <t>Anarchic Green Outfit</t>
  </si>
  <si>
    <t>Anarchic Purple Outfit</t>
  </si>
  <si>
    <t>Anarchic White Outfit</t>
  </si>
  <si>
    <t>Lionheart Outfit</t>
  </si>
  <si>
    <t>Lionheart Green-Pink Outfit</t>
  </si>
  <si>
    <t>Lionheart Teal Outfit</t>
  </si>
  <si>
    <t>Diamond Pattern Garb</t>
  </si>
  <si>
    <t>Diamond Blue Doublet</t>
  </si>
  <si>
    <t>Raffish Garb</t>
  </si>
  <si>
    <t>Raffish Midnight Outfit</t>
  </si>
  <si>
    <t>Raffish Metallic-Shaded Outfit</t>
  </si>
  <si>
    <t>Raffish Chestnut Outfit</t>
  </si>
  <si>
    <t>Raffish Bronze-Red Outift</t>
  </si>
  <si>
    <t>Solemnity Outfit</t>
  </si>
  <si>
    <t>Solemnity Outfit in Blue</t>
  </si>
  <si>
    <t>Solemnity Outfit in Green</t>
  </si>
  <si>
    <t>Solemnity Outfit in Purple</t>
  </si>
  <si>
    <t>Solemnity Outfit in Gold Medallions</t>
  </si>
  <si>
    <t>Cosy Blue Shirt</t>
  </si>
  <si>
    <t>Comfortable Red Shirt</t>
  </si>
  <si>
    <t>Snug Purple Shirt</t>
  </si>
  <si>
    <t>Snugglesome Green Shirt</t>
  </si>
  <si>
    <t>Mellow Black Shirt</t>
  </si>
  <si>
    <t>Tasteful Boots</t>
  </si>
  <si>
    <t>Elfin Woodsoles</t>
  </si>
  <si>
    <t>Tanner's Delight</t>
  </si>
  <si>
    <t>Delicate Shoes</t>
  </si>
  <si>
    <t>Pointed-Toe Shoes</t>
  </si>
  <si>
    <t>Meshtoe Sandals</t>
  </si>
  <si>
    <t>Slashstrip Sandals</t>
  </si>
  <si>
    <t>Worn Slashstrip Sandals</t>
  </si>
  <si>
    <t>Pristine Meshtoe Sandals</t>
  </si>
  <si>
    <t>Casual Sandals</t>
  </si>
  <si>
    <t>Firm-Heeled Sandals</t>
  </si>
  <si>
    <t>Cross-Crest Sandals</t>
  </si>
  <si>
    <t xml:space="preserve">Diamond-Stitch Sandals </t>
  </si>
  <si>
    <t>Breezy Sandals</t>
  </si>
  <si>
    <t>Gladiatorial Sandals</t>
  </si>
  <si>
    <t>Seaside Sandals</t>
  </si>
  <si>
    <t>Acolyte's Sandals</t>
  </si>
  <si>
    <t>Chain Mail</t>
  </si>
  <si>
    <t>Chain Mail +1</t>
  </si>
  <si>
    <t>Chain Mail +2</t>
  </si>
  <si>
    <t>Chain Shirt</t>
  </si>
  <si>
    <t>Chain Shirt +1</t>
  </si>
  <si>
    <t>Chain Shirt +2</t>
  </si>
  <si>
    <t>Damaged Chain Shirt</t>
  </si>
  <si>
    <t>Damaged Dark Justiciar Armour</t>
  </si>
  <si>
    <t>Dark Justiciar Mail</t>
  </si>
  <si>
    <t>Half Plate Armour</t>
  </si>
  <si>
    <t>Circlet of Blasting</t>
  </si>
  <si>
    <t>Cloth Armour</t>
  </si>
  <si>
    <t>Simple Cloth</t>
  </si>
  <si>
    <t>Absolutist Headwear</t>
  </si>
  <si>
    <t>Cult of the Absolute Headwear</t>
  </si>
  <si>
    <t>Demonwight Armour</t>
  </si>
  <si>
    <t>Reason's Grasp</t>
  </si>
  <si>
    <t>Bonespike Gloves</t>
  </si>
  <si>
    <t>Demonwight Gloves</t>
  </si>
  <si>
    <t>Netherstone Gauntlet of the Tyrant</t>
  </si>
  <si>
    <t>Leather Gloves</t>
  </si>
  <si>
    <t>Drow Leather Gloves</t>
  </si>
  <si>
    <t>Leather Drow Gloves</t>
  </si>
  <si>
    <t>Druidic Bracers</t>
  </si>
  <si>
    <t>Shadow Druid Bracers</t>
  </si>
  <si>
    <t>Metallic Gloves</t>
  </si>
  <si>
    <t>Oathbreaker Knight Gloves</t>
  </si>
  <si>
    <t>Monastic Handwraps</t>
  </si>
  <si>
    <t>Nightsong Gloves</t>
  </si>
  <si>
    <t>Whelming Gloves</t>
  </si>
  <si>
    <t>Half Plate Armour +1</t>
  </si>
  <si>
    <t>Half Plate Armour +2</t>
  </si>
  <si>
    <t>Githyanki Half Plate</t>
  </si>
  <si>
    <t>Damaged Githyanki Half Plate</t>
  </si>
  <si>
    <t>Githyanki Leather Half Plate</t>
  </si>
  <si>
    <t>Frumpy Hat</t>
  </si>
  <si>
    <t>Cloth Hat</t>
  </si>
  <si>
    <t>Giant Starling Feather Hat</t>
  </si>
  <si>
    <t>Gibus of the Worshipful Servant</t>
  </si>
  <si>
    <t>Terrified Ostrich Hat</t>
  </si>
  <si>
    <t>Hat Of Eminent Giggles</t>
  </si>
  <si>
    <t>Narrow Leather Hat</t>
  </si>
  <si>
    <t>Ignoble Hat</t>
  </si>
  <si>
    <t>Rufflesome Blaggart Hat</t>
  </si>
  <si>
    <t>Wizard Hat</t>
  </si>
  <si>
    <t>Old Floppy Hat</t>
  </si>
  <si>
    <t>Bycocket</t>
  </si>
  <si>
    <t>Brimmed Hat</t>
  </si>
  <si>
    <t>Embroidered Hat</t>
  </si>
  <si>
    <t>Embroidered Bycocket</t>
  </si>
  <si>
    <t>Wide-Brimmed Hat</t>
  </si>
  <si>
    <t>Snakeskin Hat</t>
  </si>
  <si>
    <t>Headband of Intellect</t>
  </si>
  <si>
    <t>Ketheric Circlet</t>
  </si>
  <si>
    <t>Githyanki Circlet</t>
  </si>
  <si>
    <t xml:space="preserve">Isobel's Circlet </t>
  </si>
  <si>
    <t>Alabaster Twig Hat</t>
  </si>
  <si>
    <t>Glacial Temperment Hat</t>
  </si>
  <si>
    <t>Druid Headwear</t>
  </si>
  <si>
    <t>Isobel Headwear</t>
  </si>
  <si>
    <t>Cap of Wrath</t>
  </si>
  <si>
    <t>Bonespike Helmet</t>
  </si>
  <si>
    <t>Watch's Helmet</t>
  </si>
  <si>
    <t>Demonwight Helmet</t>
  </si>
  <si>
    <t>Leather Helmet</t>
  </si>
  <si>
    <t>Rich Arcanist Helmet</t>
  </si>
  <si>
    <t>Legion Fandango Helmet</t>
  </si>
  <si>
    <t>Scorpion Helmet</t>
  </si>
  <si>
    <t>Leatherstring Helmet</t>
  </si>
  <si>
    <t>Arcanist Helmet</t>
  </si>
  <si>
    <t>Fandango Helmet</t>
  </si>
  <si>
    <t>Drow Leather Hood</t>
  </si>
  <si>
    <t>Angelic Plume Helmet</t>
  </si>
  <si>
    <t>Red Carmine Mask</t>
  </si>
  <si>
    <t>Nasal Peak Helmet</t>
  </si>
  <si>
    <t>Helmet</t>
  </si>
  <si>
    <t>Goldgloss Heraldic Helm</t>
  </si>
  <si>
    <t>Planetar Winged Helm</t>
  </si>
  <si>
    <t>Scalpspike Helm</t>
  </si>
  <si>
    <t>Baldurian Helm</t>
  </si>
  <si>
    <t>Adjustable Steel Helm</t>
  </si>
  <si>
    <t>Visored Helm</t>
  </si>
  <si>
    <t>Well Crated Helm</t>
  </si>
  <si>
    <t>Strong and Sturdy Helm</t>
  </si>
  <si>
    <t>Blackplume Helm</t>
  </si>
  <si>
    <t>Dark Justiciar Helmet</t>
  </si>
  <si>
    <t>Justiciar Helmet</t>
  </si>
  <si>
    <t>Fierce Golden Helm</t>
  </si>
  <si>
    <t>Devious Knight Helm</t>
  </si>
  <si>
    <t>Bright Wyrm Helm</t>
  </si>
  <si>
    <t>Regal Helm</t>
  </si>
  <si>
    <t>Flaming Fist Helmet</t>
  </si>
  <si>
    <t>Triumphal Helm</t>
  </si>
  <si>
    <t>Opulent Helm</t>
  </si>
  <si>
    <t>Silk Choked Helm</t>
  </si>
  <si>
    <t>Formidable Helmet</t>
  </si>
  <si>
    <t>Indomitable Helmet</t>
  </si>
  <si>
    <t>Oathbreaker Knight Helmet</t>
  </si>
  <si>
    <t>Nightsong Helmet</t>
  </si>
  <si>
    <t>Hide Armour</t>
  </si>
  <si>
    <t>Hide Armour +1</t>
  </si>
  <si>
    <t>Hide Armour +2</t>
  </si>
  <si>
    <t>Cap and Bells</t>
  </si>
  <si>
    <t>Reaper's Embrace</t>
  </si>
  <si>
    <t>Leather Armour</t>
  </si>
  <si>
    <t>Leather Armour +1</t>
  </si>
  <si>
    <t>Scarlet Leather Armour</t>
  </si>
  <si>
    <t>Leather Armour +2</t>
  </si>
  <si>
    <t>Damaged Leather Armour</t>
  </si>
  <si>
    <t>Drow Leather Armour</t>
  </si>
  <si>
    <t>Druid Leather Armour</t>
  </si>
  <si>
    <t>Druidic Armour</t>
  </si>
  <si>
    <t>Monastic Robes</t>
  </si>
  <si>
    <t>Nightsong's Armour</t>
  </si>
  <si>
    <t>Padded Armour</t>
  </si>
  <si>
    <t>Padded Armour +1</t>
  </si>
  <si>
    <t>Padded Armour +2</t>
  </si>
  <si>
    <t>Broken Padded Armour</t>
  </si>
  <si>
    <t>Damaged Padded Armour</t>
  </si>
  <si>
    <t>Plate Armour +1</t>
  </si>
  <si>
    <t>Plate Armour</t>
  </si>
  <si>
    <t>Oathbreaker Knight Armour</t>
  </si>
  <si>
    <t>Plate Armour +2</t>
  </si>
  <si>
    <t>Ring Mail Armour</t>
  </si>
  <si>
    <t>Ring Mail Armour +1</t>
  </si>
  <si>
    <t>Ring Mail Armour +2</t>
  </si>
  <si>
    <t>Simple Robe</t>
  </si>
  <si>
    <t>Damaged Robe</t>
  </si>
  <si>
    <t>Selûnite Robe</t>
  </si>
  <si>
    <t>Sorcerer Robe</t>
  </si>
  <si>
    <t>Scale Mail</t>
  </si>
  <si>
    <t>Scale Mail +1</t>
  </si>
  <si>
    <t>Scale Mail +2</t>
  </si>
  <si>
    <t>Adamantine Scale Mail</t>
  </si>
  <si>
    <t>Damaged Scale Mail</t>
  </si>
  <si>
    <t>Scale Mail of the Ancients</t>
  </si>
  <si>
    <t>Scale Mail of Devotion</t>
  </si>
  <si>
    <t>Scale Mail of Vengeance</t>
  </si>
  <si>
    <t>Shar Headwear</t>
  </si>
  <si>
    <t>Cracked Helm of Shar</t>
  </si>
  <si>
    <t>Dark Justiciar Helm</t>
  </si>
  <si>
    <t>Simple Boots</t>
  </si>
  <si>
    <t>Hardily Constructed Boots</t>
  </si>
  <si>
    <t>Tough Shoes</t>
  </si>
  <si>
    <t>Linebreaker Boots</t>
  </si>
  <si>
    <t>Bonespike Boots</t>
  </si>
  <si>
    <t>Curled-Toe Boots</t>
  </si>
  <si>
    <t>Thin-Soled Shoes</t>
  </si>
  <si>
    <t>Cleverly Cobbled Boots</t>
  </si>
  <si>
    <t>Soft and Comfortable Shoes</t>
  </si>
  <si>
    <t>Tough-Soled Shoes</t>
  </si>
  <si>
    <t>Humbly Cobbled Shoes</t>
  </si>
  <si>
    <t>Quite Fashionable Boots</t>
  </si>
  <si>
    <t>Splint Armour</t>
  </si>
  <si>
    <t>Splint Armour +1</t>
  </si>
  <si>
    <t>Splint Armour +2</t>
  </si>
  <si>
    <t>Adamantine Splint Armour</t>
  </si>
  <si>
    <t>Dwarven Splintmail</t>
  </si>
  <si>
    <t>Studded Leather Armour</t>
  </si>
  <si>
    <t>Studded Leather Armour +1</t>
  </si>
  <si>
    <t>Studded Leather Armour +2</t>
  </si>
  <si>
    <t>Drow Studded Leather Armour</t>
  </si>
  <si>
    <t>Faded Drow Leather Armour</t>
  </si>
  <si>
    <t>Circus Ensemble</t>
  </si>
  <si>
    <t>Mesmerising Circus Outfit</t>
  </si>
  <si>
    <t>Reliably Built Boots</t>
  </si>
  <si>
    <t>Celestial Sandals</t>
  </si>
  <si>
    <t>Elegant Robe</t>
  </si>
  <si>
    <t>Prison Shirt</t>
  </si>
  <si>
    <t>Debtor's Attire</t>
  </si>
  <si>
    <t>Destitute Clothes</t>
  </si>
  <si>
    <t>Bicorne of the Sea Beast</t>
  </si>
  <si>
    <t>Cape of the Red Prince</t>
  </si>
  <si>
    <t>Boots of Striding</t>
  </si>
  <si>
    <t>Gloves of the Automaton</t>
  </si>
  <si>
    <t>Unwanted Masterwork Greaves</t>
  </si>
  <si>
    <t>Unwanted Masterwork Gauntlets</t>
  </si>
  <si>
    <t>Gloves of Archery</t>
  </si>
  <si>
    <t>Bracers of Defence</t>
  </si>
  <si>
    <t>Gauntlets of Frost Giant Strength</t>
  </si>
  <si>
    <t>Gloves of Missile Snaring</t>
  </si>
  <si>
    <t>Helm of Arcane Gate</t>
  </si>
  <si>
    <t>Sarevok's Wretched Armour</t>
  </si>
  <si>
    <t>Sarevok's Horned Helmet</t>
  </si>
  <si>
    <t>Unwanted Masterwork Scalemail</t>
  </si>
  <si>
    <t>Shadow of Menzoberranzan</t>
  </si>
  <si>
    <t>JTL_AB_ARMOR_BODY</t>
  </si>
  <si>
    <t>JTL_AB_ARMOR_FOOTWEAR</t>
  </si>
  <si>
    <t>JTL_AB_ARMOR_GLOVES</t>
  </si>
  <si>
    <t>JTL_AB_ARMOR_HEADWEAR</t>
  </si>
  <si>
    <t>JTL_AB_ARMOR_UNDERWEAR</t>
  </si>
  <si>
    <t>Tagged("JTL_AB_ARMOR") and not Tagged("JTL_AB_CAMP_CLOTHES")</t>
  </si>
  <si>
    <t>Tagged("JTL_AB_ARMOR_BODY") and not Tagged("JTL_AB_CAMP_CLOTHES")</t>
  </si>
  <si>
    <t>Tagged("JTL_AB_ARMOR_FOOTWEAR") and not Tagged("JTL_AB_CAMP_CLOTHES")</t>
  </si>
  <si>
    <t>Tagged("JTL_AB_ARMOR_CLOAKS")</t>
  </si>
  <si>
    <t>JTL_AB_ARMOR_CLOAKS</t>
  </si>
  <si>
    <t>Tagged("JTL_AB_ARMOR_GLOVES")</t>
  </si>
  <si>
    <t>Tagged("JTL_AB_ARMOR_HEADWEAR")</t>
  </si>
  <si>
    <t>Tagged("JTL_AB_ARMOR_UNDERWEAR")</t>
  </si>
  <si>
    <t>Casual Shoes</t>
  </si>
  <si>
    <t>JTL_AB_ARMOR_CLOAK</t>
  </si>
  <si>
    <t>and not Tagged("JTL_AB_QUEST")</t>
  </si>
  <si>
    <t>Status</t>
  </si>
  <si>
    <t>Done</t>
  </si>
  <si>
    <t>Unused</t>
  </si>
  <si>
    <t>Lightning Aura Amulet</t>
  </si>
  <si>
    <t>MAG_ChargedLightning_StaticDischarge_Amulet</t>
  </si>
  <si>
    <t>A Sparking Promise</t>
  </si>
  <si>
    <t>Staggering Amulet</t>
  </si>
  <si>
    <t>MAG_Psychic_Staggering_Amulet</t>
  </si>
  <si>
    <t>AMULETS</t>
  </si>
  <si>
    <t>RINGS</t>
  </si>
  <si>
    <t>COUNTIF(BASE_[LAR_TAGS],[@[LAR_TAGS]])+COUNTIF(AMULETS[LAR_TAG],[@[LAR_TAGS]])+COUNTIF(RINGS[LAR_TAG],[@[LAR_TAGS]])+COUNTIF(INSTRUMENTS[LAR_TAG],[@[LAR_TAGS]])</t>
  </si>
  <si>
    <t>Ring of Fire</t>
  </si>
  <si>
    <t>Ring of Crabsight</t>
  </si>
  <si>
    <t>Ring of Beguiling</t>
  </si>
  <si>
    <t>Sandthief's Ring</t>
  </si>
  <si>
    <t>Hag's Ring</t>
  </si>
  <si>
    <t>Absolute's Smite</t>
  </si>
  <si>
    <t>Synaptic Needle Amulet</t>
  </si>
  <si>
    <t>Dauntless Amulet</t>
  </si>
  <si>
    <t>Kruznabir's Asylum Amulet</t>
  </si>
  <si>
    <t>Ilmater's Aid</t>
  </si>
  <si>
    <t>Lofty Sorcerer's Amulet</t>
  </si>
  <si>
    <t>Scarab of Protection</t>
  </si>
  <si>
    <t>Treacleflow Amulet</t>
  </si>
  <si>
    <t>See Add Back to Game tab</t>
  </si>
  <si>
    <t>Unobtainable</t>
  </si>
  <si>
    <t>Ring of Restorative Gravity</t>
  </si>
  <si>
    <t>Add Back?</t>
  </si>
  <si>
    <t>Y</t>
  </si>
  <si>
    <t>Wakeful Amulet</t>
  </si>
  <si>
    <t>MAG_WYRM_SleepImmunity_Amulet</t>
  </si>
  <si>
    <t>UNI_WYR_MonkAmulet_AfterCombat</t>
  </si>
  <si>
    <t>UNI_WYR_MonkAmulet_NoGhost</t>
  </si>
  <si>
    <t>Sentient Amulet</t>
  </si>
  <si>
    <t>HAG_HagLair_EyeballNecklace_3af0e44d-309a-4a42-818a-288af77a7350</t>
  </si>
  <si>
    <t>GUID2</t>
  </si>
  <si>
    <t>NAME</t>
  </si>
  <si>
    <t>CRE_MAG_Githborn_Amulet_1310524f-408e-405d-8d75-7a6d3cb18bcc</t>
  </si>
  <si>
    <t>DEN_BearRerward_Amulet_c0b04c1c-afb5-4f02-b832-e12043a2d2c4</t>
  </si>
  <si>
    <t>LOOT_GEN_Amulet_of_Bhaal_A_16a632e2-45b1-4ff1-8250-513eb271abea</t>
  </si>
  <si>
    <t>LOOT_GEN_Amulet_Wulbren_A_Blood_Speckeled_A_a06c5fe3-3149-4972-8ca0-b584a461d57c</t>
  </si>
  <si>
    <t>LOOT_GEN_Locket_Keepsake_Closed_A_fa28af9d-f179-4eeb-9780-a4cde893ac1f</t>
  </si>
  <si>
    <t>LOOT_GEN_Locket_Mayrina_Open_A_0ecfe9e6-f7f9-45a4-89b0-1db1ed8e8c56</t>
  </si>
  <si>
    <t>LOOT_MAG_LegendaryEvasion_Amulet_A_ed529c1b-abb0-4efa-8f5b-c4ed8560dfd3</t>
  </si>
  <si>
    <t>MAG_Generic_01_Amulet_1_49c2d3d1-f489-4433-8f9a-bdef766ee9f1</t>
  </si>
  <si>
    <t>CHA_OutpostJewelry_8b5fb90f-f957-4a1a-b8eb-2baff0c3b40b</t>
  </si>
  <si>
    <t>EQ_HAG_Phylactery_6d02f3e8-9c0e-49ce-993e-035e433d02b2</t>
  </si>
  <si>
    <t>LOW_OfWindrider_Amulet_489290fd-c517-4c26-83e8-db102d8db25b</t>
  </si>
  <si>
    <t>MAG_ChargedLightning_LightningBlast_Amulet_c2bbb262-34ee-4483-a0f8-f72cb7794ff1</t>
  </si>
  <si>
    <t>MAG_ChargedLightning_StaticDischarge_Amulet_defadacf-466a-4a4e-85e4-84e2fb7266d2</t>
  </si>
  <si>
    <t>MAG_EGW_OfTheDrunkard_Amulet_b6510e39-54fc-45fa-a49e-e7d8cbfdafe6</t>
  </si>
  <si>
    <t>MAG_ElementalGish_CantripBooster_Amulet_a92cec2f-3a86-4aa1-a7e9-1d6dc9e12957</t>
  </si>
  <si>
    <t>MAG_Fire_HeatOnTakingFireDamage_Amulet_ad278f33-7c10-4779-88fc-d1448f25ae72</t>
  </si>
  <si>
    <t>MAG_Frost_Frostbite_Amulet_6cc1bd88-9ff8-42bc-ac63-495d0cc027e4</t>
  </si>
  <si>
    <t>MAG_Generic_01_Amulet_2_7d4b8a5c-7748-4021-a760-4bf646518a88</t>
  </si>
  <si>
    <t>MAG_Generic_03_Amulet_1_757d37d1-a225-448f-a25b-02daffbdec97</t>
  </si>
  <si>
    <t>MAG_Gish_WeaknessBranding_Amulet_894a6847-3d80-4368-86fb-354c8cb23525</t>
  </si>
  <si>
    <t>MAG_Greenstone_Amulet_e4d2562d-2789-4598-befe-d46b255f551a</t>
  </si>
  <si>
    <t>MAG_Harpers_HarpersAmulet_ddc9ac0b-8e68-422b-8d9d-c081629ab4ad</t>
  </si>
  <si>
    <t>MAG_Healer_HealSelfPoisonWeapon_Amulet_21abc023-343a-4693-b63f-3ba07a231864</t>
  </si>
  <si>
    <t>MAG_Healer_HPRestoration_Amulet_b648ee98-f648-411b-be7e-6c50ca9b463c</t>
  </si>
  <si>
    <t>MAG_Illithid_MindTax_Amulet_28daf3e2-18c6-479d-82f6-54041596980e</t>
  </si>
  <si>
    <t>MAG_LC_Cyric_FearImmunity_Amulet_a67c7aa5-7b3f-4222-a655-6e4217d3b8e6</t>
  </si>
  <si>
    <t>MAG_LC_HellishMadness_Amulet_52503330-69de-427a-a443-b49ab748fc1c</t>
  </si>
  <si>
    <t>MAG_LC_TheAmplifier_Amulet_a3964bb7-abe5-49f3-a1b1-30ff160ecbf3</t>
  </si>
  <si>
    <t>MAG_LowHP_IgnoreAttackOfOpportunity_Amulet_5bf24229-7a46-46d7-94d7-766ea5591ec2</t>
  </si>
  <si>
    <t>MAG_LowHP_IncreasedSpellDamage_Amulet_49a3a5ac-4e04-497a-a721-1decf89ea077</t>
  </si>
  <si>
    <t>MAG_LuckySeven_Amulet_95f850c6-ccaf-4f37-8c7a-33f740765ec0</t>
  </si>
  <si>
    <t>MAG_ofGreaterHealth_Amulet_5ed63342-30c9-456d-9a57-a88c8596c0c9</t>
  </si>
  <si>
    <t>MAG_OfGreaterSorcery_Amulet_99864ac4-824c-4049-8933-e81667c4a408</t>
  </si>
  <si>
    <t>MAG_OfTheDevout_Amulet_1acf71e6-6bca-4d9b-9d24-739823e10723</t>
  </si>
  <si>
    <t>MAG_PHB_ofPower_Pearl_Amulet_6b8fcc06-fa6a-4a11-8318-075d90d8e909</t>
  </si>
  <si>
    <t>MAG_PHB_PeriaptofWoundClosure_Amulet_716e94de-130b-4f54-84d9-a14fc60adcfb</t>
  </si>
  <si>
    <t>MAG_PHB_ScarabOfProtection_Amulet_7107c86e-ec6a-4bd8-bc93-8147412fc501</t>
  </si>
  <si>
    <t>MAG_Psychic_Staggering_Amulet_ebe323ad-029a-4d04-8564-106e45d32f12</t>
  </si>
  <si>
    <t>MAG_Restoration_SpellSlotRestoration_Amulet_ba147dc7-98bc-4bfb-9fbc-efa1735d0841</t>
  </si>
  <si>
    <t>MAG_Shadow_FogCloud_Amulet_17a817b0-ea8b-492c-8925-402ad5cd84d5</t>
  </si>
  <si>
    <t>MAG_SpectatorEye_Amulet_6fe3b3f6-22f4-4745-9be0-25d0e36a1a4f</t>
  </si>
  <si>
    <t>MAG_TheOptimist_Amulet_b4f88dd8-0a5b-4641-937e-a882bebc26b1</t>
  </si>
  <si>
    <t>MAG_Thunder_ReverberationOnRangeSpellDamage_Amulet_203321f7-74f6-428c-90be-5d8b12da23ec</t>
  </si>
  <si>
    <t>MAG_TWN_Surgeon_ParalyzingCritical_Amulet_d6db1ae8-8e8e-49d1-8968-5cdb7fa3a02a</t>
  </si>
  <si>
    <t>MAG_WYRM_SleepImmunity_Amulet_d9ee5eb0-3fa8-4d9c-96d2-676798791095</t>
  </si>
  <si>
    <t>MAG_ZOC_RampartAura_Amulet_20beaa42-f9fb-4b53-9c86-b971059b845b</t>
  </si>
  <si>
    <t>Quest_GOB_WolfPens_AmuletOfBeastmaster_01d74aea-9e8a-4d03-9b55-e43458b61163</t>
  </si>
  <si>
    <t>QUEST_LOW_SteelWatchFoundry_DestroyedCollar_2071b74c-95b4-4490-91b7-cf5e250f22ab</t>
  </si>
  <si>
    <t>UNI_ARM_MartyrAmulet_c1cb7388-bd2f-4cc7-8305-7d7a0651874f</t>
  </si>
  <si>
    <t>UNI_CHA_TalismanOfJergal_e89d55a7-9a68-445a-bac9-b4a02654f0c7</t>
  </si>
  <si>
    <t>UNI_DEN_Arabella_Locket_be745c7b-f5a0-48cb-a7bd-3b7713f6e702</t>
  </si>
  <si>
    <t>UNI_GOB_DrowCommander_Amulet_338848e7-b2c6-4f97-879b-cb3439b4f959</t>
  </si>
  <si>
    <t>UNI_GOB_Priest_Amulet_95b04c9c-8b58-44c5-bf1f-7d4d1027d57e</t>
  </si>
  <si>
    <t>UNI_GOB_SeluneAmulet_e7bf966a-b611-4c36-89fe-0a3b28393d97</t>
  </si>
  <si>
    <t>UNI_SCE_KhalidsGift_64b31781-85f6-4266-8fac-430d79bcbdb4</t>
  </si>
  <si>
    <t>UNI_TWN_NecklaceOfCharming_9c10ac72-da07-4aca-a2ce-3d04d1ce3485</t>
  </si>
  <si>
    <t>UNI_UND_Minotaur_BeltAmulet_b96d16dc-da98-4108-9a0e-5e55720dbf5c</t>
  </si>
  <si>
    <t>UNI_UND_MonkAmulet_086ae8fd-c44e-43a7-b8be-777b551a06d6</t>
  </si>
  <si>
    <t>UNI_UND_MyconidAmulet_Evil_f6963e1e-b95a-496d-9d57-d4ad79a4394c</t>
  </si>
  <si>
    <t>UNI_UND_MyconidAmulet_Good_5556b0c1-5b0a-47f9-8bc6-91c8f293f83e</t>
  </si>
  <si>
    <t>UNI_UND_SocietyOfBrilliance_MagicMissileNecklace_4a9f0479-954f-486c-9534-d7d72c11f919</t>
  </si>
  <si>
    <t>UNI_UND_Tower_AmuletDetectThoughts_cfbda235-8cb7-4ee7-bd94-b9a2249ed82e</t>
  </si>
  <si>
    <t>UNI_WYR_MonkAmulet_AfterCombat_7eaa1331-877c-40d7-9811-8238aee09f68</t>
  </si>
  <si>
    <t>UNI_WYR_MonkAmulet_NoGhost_14a6da9a-6689-4c70-96a1-d03319ba3278</t>
  </si>
  <si>
    <t>UNI_ClericPetCollar_b1e7bbad-db77-4790-af6b-f300b52498e7</t>
  </si>
  <si>
    <t>MAG_Generic_01_Ring_1</t>
  </si>
  <si>
    <t>MAG_Psychic_TempHP_Ring</t>
  </si>
  <si>
    <t>Same as Story Guild Ring. Transforms to Uncommon after used to enter Guildhall</t>
  </si>
  <si>
    <t>Same as Uncommon Guild Ring. Transforms to Uncommon after used to enter Guildhall</t>
  </si>
  <si>
    <t>Also marked as Quest</t>
  </si>
  <si>
    <t>Pyschic [sic] Bolstering Ring</t>
  </si>
  <si>
    <t>See Add Back to Game tab, Not in Wiki</t>
  </si>
  <si>
    <t>Do not make changes to the tables below!
Use the workspace to the right -&gt;</t>
  </si>
  <si>
    <t>Stats Editor</t>
  </si>
  <si>
    <t>Passive.stats</t>
  </si>
  <si>
    <t>A) Name</t>
  </si>
  <si>
    <t>B) Parent</t>
  </si>
  <si>
    <t>C) Owner</t>
  </si>
  <si>
    <t>D) DisplayName</t>
  </si>
  <si>
    <t>E) Description</t>
  </si>
  <si>
    <t>F) DescriptionParams</t>
  </si>
  <si>
    <t>G) ExtraDescription</t>
  </si>
  <si>
    <t>H) ExtraDescriptionParams</t>
  </si>
  <si>
    <t>I) LoreDescription</t>
  </si>
  <si>
    <t>J) TooltipUseCosts</t>
  </si>
  <si>
    <t>K) TooltipSave</t>
  </si>
  <si>
    <t>L) TooltipConditionalDamage</t>
  </si>
  <si>
    <t>M) TooltipPermanentWarnings</t>
  </si>
  <si>
    <t>N) Icon</t>
  </si>
  <si>
    <t>O) PriorityOrder</t>
  </si>
  <si>
    <t>P) EnabledConditions</t>
  </si>
  <si>
    <t>Q) EnabledContext</t>
  </si>
  <si>
    <t>R) Properties</t>
  </si>
  <si>
    <t>S) BoostContext</t>
  </si>
  <si>
    <t>T) BoostConditions</t>
  </si>
  <si>
    <t>U) Boosts</t>
  </si>
  <si>
    <t>V) StatsFunctorContext</t>
  </si>
  <si>
    <t>W) StatsFunctorConditions</t>
  </si>
  <si>
    <t>X) StatsFunctors</t>
  </si>
  <si>
    <t>Y) ToggleOnFunctors</t>
  </si>
  <si>
    <t>Z) ToggleOffFunctors</t>
  </si>
  <si>
    <t>AA) ToggleOnEffect</t>
  </si>
  <si>
    <t>AB) ToggleOffEffect</t>
  </si>
  <si>
    <t>AC) ToggleOffContext</t>
  </si>
  <si>
    <t>AD) ToggleGroup</t>
  </si>
  <si>
    <t>AE) DynamicAnimationLabel</t>
  </si>
  <si>
    <t>MAG_Healer_TempHPOnHeal_Passive</t>
  </si>
  <si>
    <t>hc3445688g4705g46bag8f69gd8247819f48f:2:The Comeback</t>
  </si>
  <si>
    <t>h63015858g553ag470bgae7fg2a68d3a47982:2:When the wearer heals a target, it gains an additional 3 &lt;LSTag Tooltip="TemporaryHitPoints"&gt;temporary hit points&lt;/LSTag&gt;.</t>
  </si>
  <si>
    <t>8892b93b-721f-4b99-b9b4-05ac25aadb33</t>
  </si>
  <si>
    <t>OnHeal</t>
  </si>
  <si>
    <t>Character()</t>
  </si>
  <si>
    <t>ApplyStatus(MAG_TEMPORARY_HP_3,100,-1)</t>
  </si>
  <si>
    <t>Armor.stats</t>
  </si>
  <si>
    <t>C) RootTemplate</t>
  </si>
  <si>
    <t>D) ItemGroup</t>
  </si>
  <si>
    <t>E) Level</t>
  </si>
  <si>
    <t>F) Slot</t>
  </si>
  <si>
    <t>G) Requirements</t>
  </si>
  <si>
    <t>H) UseConditions</t>
  </si>
  <si>
    <t>I) UseCosts</t>
  </si>
  <si>
    <t>J) Armor Class</t>
  </si>
  <si>
    <t>K) Durability</t>
  </si>
  <si>
    <t>L) DurabilityDegradeSpeed</t>
  </si>
  <si>
    <t>M) ValueLevel</t>
  </si>
  <si>
    <t>N) ValueUUID</t>
  </si>
  <si>
    <t>O) ValueScale</t>
  </si>
  <si>
    <t>P) ValueRounding</t>
  </si>
  <si>
    <t>Q) ValuePreview</t>
  </si>
  <si>
    <t>R) ValueOverride</t>
  </si>
  <si>
    <t>S) Rarity</t>
  </si>
  <si>
    <t>T) Weight</t>
  </si>
  <si>
    <t>U) GameSize</t>
  </si>
  <si>
    <t>V) SoundSize</t>
  </si>
  <si>
    <t>W) Spells</t>
  </si>
  <si>
    <t>X) Tags</t>
  </si>
  <si>
    <t>Y) ExtraProperties</t>
  </si>
  <si>
    <t>Z) Flags</t>
  </si>
  <si>
    <t>AA) DefaultBoosts</t>
  </si>
  <si>
    <t>AB) PersonalStatusImmunities</t>
  </si>
  <si>
    <t>AC) BoostsOnEquip</t>
  </si>
  <si>
    <t>AD) PassivesOnEquip</t>
  </si>
  <si>
    <t>AE) StatusOnEquip</t>
  </si>
  <si>
    <t>AF) ComboCategory</t>
  </si>
  <si>
    <t>AG) InventoryTab</t>
  </si>
  <si>
    <t>AH) NativeArmorType</t>
  </si>
  <si>
    <t>AI) ItemColor</t>
  </si>
  <si>
    <t>AJ) NeedsIdentification</t>
  </si>
  <si>
    <t>AK) Charges</t>
  </si>
  <si>
    <t>AL) MaxCharges</t>
  </si>
  <si>
    <t>AM) ObjectCategory</t>
  </si>
  <si>
    <t>AN) MinAmount</t>
  </si>
  <si>
    <t>AO) MaxAmount</t>
  </si>
  <si>
    <t>AP) Priority</t>
  </si>
  <si>
    <t>AQ) Unique</t>
  </si>
  <si>
    <t>AR) MinLevel</t>
  </si>
  <si>
    <t>AS) MaxLevel</t>
  </si>
  <si>
    <t>AT) Shield</t>
  </si>
  <si>
    <t>AU) Armor Class Ability</t>
  </si>
  <si>
    <t>AV) Ability Modifier Cap</t>
  </si>
  <si>
    <t>AW) Comment</t>
  </si>
  <si>
    <t>AX) FallingHitEffect</t>
  </si>
  <si>
    <t>AY) FallingLandEffect</t>
  </si>
  <si>
    <t>AZ) ColorPresetResource</t>
  </si>
  <si>
    <t>BA) Proficiency Group</t>
  </si>
  <si>
    <t>BB) InstrumentType</t>
  </si>
  <si>
    <t>BC) StatusInInventory</t>
  </si>
  <si>
    <t>MAG_Healer_TempHPOnHeal_Boots</t>
  </si>
  <si>
    <t>_Foot_Magic(b3083754-724f-442d-97a8-3630c9f489e0)</t>
  </si>
  <si>
    <t>MAG_Healer_TempHPOnHeal_Boots (bc090f4e-ff74-49f6-a3f2-7eb561f57436)</t>
  </si>
  <si>
    <t>EMPTY</t>
  </si>
  <si>
    <t>ActionPoint:1</t>
  </si>
  <si>
    <t>AccessoryUncommon(f0e7be35-8be4-483d-afa8-dc9a104ea758)</t>
  </si>
  <si>
    <t>DyableArmor</t>
  </si>
  <si>
    <t>Equipment</t>
  </si>
  <si>
    <t>None</t>
  </si>
  <si>
    <t>TreasureTable.stats</t>
  </si>
  <si>
    <t>B) AppendNotOverride</t>
  </si>
  <si>
    <t>C) MinLevelDiff</t>
  </si>
  <si>
    <t>D) MaxLevelDiff</t>
  </si>
  <si>
    <t>E) IgnoreLevelDiff</t>
  </si>
  <si>
    <t>F) StartLevel</t>
  </si>
  <si>
    <t>G) EndLevel</t>
  </si>
  <si>
    <t>H) DropCount</t>
  </si>
  <si>
    <t>I) Treasure</t>
  </si>
  <si>
    <t>J) Frequency</t>
  </si>
  <si>
    <t>K) BalancingModifier</t>
  </si>
  <si>
    <t>L) Common</t>
  </si>
  <si>
    <t>M) Uncommon</t>
  </si>
  <si>
    <t>N) Rare</t>
  </si>
  <si>
    <t>O) Epic</t>
  </si>
  <si>
    <t>P) Legendary</t>
  </si>
  <si>
    <t>Q) Divine</t>
  </si>
  <si>
    <t>R) Unique</t>
  </si>
  <si>
    <t>S) Comment</t>
  </si>
  <si>
    <t>GOB_Festivities_Trader_GoblinWeapons</t>
  </si>
  <si>
    <t>4,1;5,1;6,1</t>
  </si>
  <si>
    <t>I_WPN_Goblin_Quarterstaff</t>
  </si>
  <si>
    <t>I_WPN_Goblin_Scimitar</t>
  </si>
  <si>
    <t>I_WPN_Goblin_Shortbow</t>
  </si>
  <si>
    <t>I_WPN_Goblin_Spear</t>
  </si>
  <si>
    <t>I_WPN_Goblin_Mace</t>
  </si>
  <si>
    <t>I_MAG_Healer_TempHPOnHeal_Boots</t>
  </si>
  <si>
    <t>3,1</t>
  </si>
  <si>
    <t>T_Supplies_Camp_Pack</t>
  </si>
  <si>
    <t>2,1; 3,1</t>
  </si>
  <si>
    <t>T_Supplies_Food_10</t>
  </si>
  <si>
    <t>T_Supply_Alcohol</t>
  </si>
  <si>
    <t>I_UNI_ARM_OfArchery_Gloves</t>
  </si>
  <si>
    <t>I_MAG_Throwable_Pike</t>
  </si>
  <si>
    <t>I_MAG_Jumping_Shoes</t>
  </si>
  <si>
    <t>7,1</t>
  </si>
  <si>
    <t>T_ST_Dye</t>
  </si>
  <si>
    <t>I_OBJ_Dye_Remover</t>
  </si>
  <si>
    <t>Status_BOOST [Gustav]</t>
  </si>
  <si>
    <t>G) Icon</t>
  </si>
  <si>
    <t>H) FormatColor</t>
  </si>
  <si>
    <t>I) StatusEffectOverrideForItems</t>
  </si>
  <si>
    <t>J) StatusEffectOverride</t>
  </si>
  <si>
    <t>K) MaterialType</t>
  </si>
  <si>
    <t>L) Material</t>
  </si>
  <si>
    <t>M) MaterialApplyBody</t>
  </si>
  <si>
    <t>N) MaterialApplyArmor</t>
  </si>
  <si>
    <t>O) MaterialApplyWeapon</t>
  </si>
  <si>
    <t>P) MaterialApplyNormalMap</t>
  </si>
  <si>
    <t>Q) MaterialFadeAmount</t>
  </si>
  <si>
    <t>R) MaterialOverlayOffset</t>
  </si>
  <si>
    <t>S) MaterialParameters</t>
  </si>
  <si>
    <t>T) MeshEffect</t>
  </si>
  <si>
    <t>U) StillAnimationType</t>
  </si>
  <si>
    <t>V) StillAnimationPriority</t>
  </si>
  <si>
    <t>W) HitAnimationType</t>
  </si>
  <si>
    <t>X) UseLyingPickingState</t>
  </si>
  <si>
    <t>Y) SoundVocalStart</t>
  </si>
  <si>
    <t>Z) SoundVocalLoop</t>
  </si>
  <si>
    <t>AA) SoundStart</t>
  </si>
  <si>
    <t>AB) SoundLoop</t>
  </si>
  <si>
    <t>AC) SoundStop</t>
  </si>
  <si>
    <t>AD) SoundVocalEnd</t>
  </si>
  <si>
    <t>AE) StatusSoundState</t>
  </si>
  <si>
    <t>AF) ImmuneFlag</t>
  </si>
  <si>
    <t>AG) OnApplyConditions</t>
  </si>
  <si>
    <t>AH) StackId</t>
  </si>
  <si>
    <t>AI) StackPriority</t>
  </si>
  <si>
    <t>AJ) StackType</t>
  </si>
  <si>
    <t>AK) AuraRadius</t>
  </si>
  <si>
    <t>AL) AuraStatuses</t>
  </si>
  <si>
    <t>AM) AuraFlags</t>
  </si>
  <si>
    <t>AN) AuraFX</t>
  </si>
  <si>
    <t>AO) SurfaceChange</t>
  </si>
  <si>
    <t>AP) Spells</t>
  </si>
  <si>
    <t>AQ) Items</t>
  </si>
  <si>
    <t>AR) WeaponOverride</t>
  </si>
  <si>
    <t>AS) ResetCooldowns</t>
  </si>
  <si>
    <t>AT) LeaveAction</t>
  </si>
  <si>
    <t>AU) DieAction</t>
  </si>
  <si>
    <t>AV) ForceStackOverwrite</t>
  </si>
  <si>
    <t>AW) Toggle</t>
  </si>
  <si>
    <t>AX) TickType</t>
  </si>
  <si>
    <t>AY) Boosts</t>
  </si>
  <si>
    <t>AZ) Passives</t>
  </si>
  <si>
    <t>BA) RemoveConditions</t>
  </si>
  <si>
    <t>BB) RemoveEvents</t>
  </si>
  <si>
    <t>BC) TooltipSave</t>
  </si>
  <si>
    <t>BD) TooltipDamage</t>
  </si>
  <si>
    <t>BE) TickFunctors</t>
  </si>
  <si>
    <t>BF) StatusPropertyFlags</t>
  </si>
  <si>
    <t>BG) OnApplyFunctors</t>
  </si>
  <si>
    <t>BH) OnRemoveFunctors</t>
  </si>
  <si>
    <t>BI) OnApplyRoll</t>
  </si>
  <si>
    <t>BJ) OnApplySuccess</t>
  </si>
  <si>
    <t>BK) OnApplyFail</t>
  </si>
  <si>
    <t>BL) OnTickRoll</t>
  </si>
  <si>
    <t>BM) OnTickSuccess</t>
  </si>
  <si>
    <t>BN) OnTickFail</t>
  </si>
  <si>
    <t>BO) OnRemoveRoll</t>
  </si>
  <si>
    <t>BP) OnRemoveSuccess</t>
  </si>
  <si>
    <t>BQ) OnRemoveFail</t>
  </si>
  <si>
    <t>BR) LEDEffect</t>
  </si>
  <si>
    <t>BS) StatusGroups</t>
  </si>
  <si>
    <t>BT) IsUnique</t>
  </si>
  <si>
    <t>BU) ApplyEffect</t>
  </si>
  <si>
    <t>BV) StatusEffect</t>
  </si>
  <si>
    <t>BW) StatusEffectOnTurn</t>
  </si>
  <si>
    <t>BX) TargetEffect</t>
  </si>
  <si>
    <t>BY) BeamEffect</t>
  </si>
  <si>
    <t>BZ) SplatterDirtAmount</t>
  </si>
  <si>
    <t>CA) SplatterBloodAmount</t>
  </si>
  <si>
    <t>CB) SplatterSweatAmount</t>
  </si>
  <si>
    <t>CC) ManagedStatusEffectType</t>
  </si>
  <si>
    <t>CD) ManagedStatusEffectGroup</t>
  </si>
  <si>
    <t>CE) EndEffect</t>
  </si>
  <si>
    <t>CF) TooltipPermanentWarnings</t>
  </si>
  <si>
    <t>CG) PerformEventName</t>
  </si>
  <si>
    <t>CH) DynamicAnimationLabel</t>
  </si>
  <si>
    <t>CI) Sheathing</t>
  </si>
  <si>
    <t>MAG_RAGE_TEMPORARY_HP_ON_RAGE_EXIT</t>
  </si>
  <si>
    <t>MAG_TEMPORARY_HP(edef3318-0d00-453e-97d7-ee2b96c8ce59)</t>
  </si>
  <si>
    <t>h748a3626g0884g4f9dg936fgbce0acc364a3:3:Temporary Hit Points</t>
  </si>
  <si>
    <t>h8985771dgf45cg4766ga4a9g72c451a41810:2:Kept from death's door by a brief magical boost. Gained [1] &lt;LSTag Tooltip="TemporaryHitPoints"&gt;temporary hit points&lt;/LSTag&gt; .</t>
  </si>
  <si>
    <t>statIcons_MAG_TemporaryHP</t>
  </si>
  <si>
    <t>Spell_Status_Buff_MO</t>
  </si>
  <si>
    <t>TEMPORARY_HP</t>
  </si>
  <si>
    <t>TemporaryHP(15)</t>
  </si>
  <si>
    <t>not HasTemporaryHP() or not Combat()</t>
  </si>
  <si>
    <t>OnDamage; OnTurn</t>
  </si>
  <si>
    <t>RALLY_StatusEffect(46164338-624c-4059-bb80-f79f8b7867a9)</t>
  </si>
  <si>
    <t>Positive</t>
  </si>
  <si>
    <t>Torso(6435c10a-c67d-4f79-8813-b84b0762f92b)</t>
  </si>
  <si>
    <t>POTION_OF_HEROISM_TEMPHP</t>
  </si>
  <si>
    <t>RALLY(3991b5d7-47c8-419c-8039-598fffe460b8)</t>
  </si>
  <si>
    <t>he56c601ag7f55g41a5ga973g0df96cacd3de:1:Heroic</t>
  </si>
  <si>
    <t>h4277d54agb8f1g4b5cg88c3gd415fd809ede:2:Affected entity has gained 10 &lt;LSTag Tooltip="TemporaryHitPoints"&gt;temporary hit points&lt;/LSTag&gt; and is &lt;LSTag Type="Status" Tooltip="BLESS"&gt;Blessed&lt;/LSTag&gt;.</t>
  </si>
  <si>
    <t>GainTemporaryHitPoints(8)</t>
  </si>
  <si>
    <t>Skill_Fighter_Rally</t>
  </si>
  <si>
    <t>Misc_Status_Rally_MO</t>
  </si>
  <si>
    <t>Misc_Status_Rally_MO_Stop</t>
  </si>
  <si>
    <t>TemporaryHP(10)</t>
  </si>
  <si>
    <t>not HasTemporaryHP()</t>
  </si>
  <si>
    <t>OnDamage</t>
  </si>
  <si>
    <t xml:space="preserve"> IF(IsDowned()):RegainHitPoints(1)</t>
  </si>
  <si>
    <t>SG_RemoveOnRespec</t>
  </si>
  <si>
    <t>UnlockSpell(Shout_DEN_ARM_LuckyBoots_Spell)</t>
  </si>
  <si>
    <t>Skill(SleightOfHand, 1)</t>
  </si>
  <si>
    <t>UnlockSpell(Target_DEN_DancingLights_Arabella_Locket)</t>
  </si>
  <si>
    <t>UnlockSpell(Zone_DEN_ColorSpray_HarpyMeal_NestRing)</t>
  </si>
  <si>
    <t>UnlockSpell(Target_DEN_BearReward_LesserRestoration)</t>
  </si>
  <si>
    <t>Skill(Nature, 1)</t>
  </si>
  <si>
    <t>AbilityOverrideMinimum(Intelligence,17)</t>
  </si>
  <si>
    <t>UnlockSpell(Target_FOR_Smite_Searing_DeathOfATrueSoul)</t>
  </si>
  <si>
    <t>UnlockSpell(Target_GOB_CureWounds_SeluneAmulet)</t>
  </si>
  <si>
    <t>ActionResource(Movement,3,0)</t>
  </si>
  <si>
    <t>UnlockSpell(Target_MAG_GoblinShield_Heroism)</t>
  </si>
  <si>
    <t>UnlockSpell(Shout_MAG_Aid_Self)</t>
  </si>
  <si>
    <t>UnlockSpell(Target_UNI_MistyStep_DrowCommander_Amulet)</t>
  </si>
  <si>
    <t>Advantage(SavingThrow, Constitution)</t>
  </si>
  <si>
    <t>UnlockSpell(Target_GOB_AnimalFriendship_Pens_BeastmasterAmulet)</t>
  </si>
  <si>
    <t>UnlockSpell(Target_ViciousMockery)</t>
  </si>
  <si>
    <t>UnlockSpell(Target_HAG_ProtectionFromEvilAndGood_Amulet)</t>
  </si>
  <si>
    <t>Skill(Stealth, 2);Skill(SleightOfHand, 2);Ability(Charisma, -1)</t>
  </si>
  <si>
    <t>UnlockSpell(Projectile_PLA_HailOfThorns_ZhentCave_Gloves)</t>
  </si>
  <si>
    <t>UnlockSpell(Target_UNI_MistyStep_NightWalkers)</t>
  </si>
  <si>
    <t>UnlockSpell(Shout_UND_Invisibility_ShadowOfMenzoberranzan)</t>
  </si>
  <si>
    <t>Skill(Nature, 1);Skill(Survival, 1)</t>
  </si>
  <si>
    <t>ProficiencyBonus(SavingThrow,Wisdom)</t>
  </si>
  <si>
    <t>UnlockSpell(Projectile_UND_MagicMissile_SocietyOfBrilliance_Amulet)</t>
  </si>
  <si>
    <t>Resistance(Slashing, Resistant);Resistance(Bludgeoning, Vulnerable)</t>
  </si>
  <si>
    <t>Skill(Arcana, 1);Skill(Religion, 1)</t>
  </si>
  <si>
    <t>UnlockSpell(Target_UND_Light_Tower_Ring)</t>
  </si>
  <si>
    <t>UnlockSpell(Shout_UND_DetectThoughts_Tower_Amulet)</t>
  </si>
  <si>
    <t>UnlockSpell(Shout_UND_FeatherFall_Tower_Boots)</t>
  </si>
  <si>
    <t>UnlockSpell(Target_UND_DeadInWater_Invisibility)</t>
  </si>
  <si>
    <t>UnlockSpell(Target_UND_MyconidAmulet_Good)</t>
  </si>
  <si>
    <t>UnlockSpell(Target_UND_MyconidAmulet_Evil)</t>
  </si>
  <si>
    <t>UnlockSpell(Target_UND_MonkAmulet_Ability);UnlockSpell(Shout_UND_MonkAmulet_TalkToAmulet);Tag(UND_MONKAMULET_EQUIPPED);UnlockSpell(Shout_MAG_Monk_Restore_Ki_Lesser)</t>
  </si>
  <si>
    <t>Skill(Intimidation,1)</t>
  </si>
  <si>
    <t>UnlockSpell(Zone_UND_KC_RingOfAbsolute_Thunderwave)</t>
  </si>
  <si>
    <t>IF(not HasPassive('MediumArmorMaster', context.Source)):Disadvantage(Skill,Stealth);CriticalHit(AttackTarget,Success,Never)</t>
  </si>
  <si>
    <t>CriticalHit(AttackTarget,Success,Never)</t>
  </si>
  <si>
    <t>Disadvantage(Skill,Stealth);CriticalHit(AttackTarget,Success,Never)</t>
  </si>
  <si>
    <t>CriticalHit(AttackTarget,Success,Never);Resistance(Fire, Resistant);UnlockSpell(Target_MAG_HuntersMark_Grymskull)</t>
  </si>
  <si>
    <t>UnlockSpell(Shout_MAG_ChargedLightning_LightningAura)</t>
  </si>
  <si>
    <t>UnlockSpell(Shout_MAG_ChargedLightning_LightningBlast)</t>
  </si>
  <si>
    <t>Resistance(Lightning, Resistant)</t>
  </si>
  <si>
    <t>UnlockSpell(Shout_MAG_Restore_BardicInspiration)</t>
  </si>
  <si>
    <t>Disadvantage(Skill,Stealth);UnlockSpell(Shout_MAG_Restore_ChannelDivinity)</t>
  </si>
  <si>
    <t>_Ring_Magic(360b5789-c9c8-45de-8242-e71de4375e36)</t>
  </si>
  <si>
    <t>MAG_Psychic_TempHP_Ring (13bc3b80-9e0e-44cc-a2e4-612eebfb385f)</t>
  </si>
  <si>
    <t>MagicRingUncommon(cdc711a8-7fed-48c5-8fac-e260cefc671f)</t>
  </si>
  <si>
    <t>POTION_OF_HEROISM</t>
  </si>
  <si>
    <t>heb2888f4gf7cfg47b8gb302gaeac48d044ce:3:Elixir of Heroism</t>
  </si>
  <si>
    <t>h3297dd76g7e72g436fg9ad1ge8266700ffdc:3:Affected entity is &lt;LSTag Type="Status" Tooltip="BLESS"&gt;Blessed&lt;/LSTag&gt; and has gained [1] &lt;LSTag Tooltip="TemporaryHitPoints"&gt;temporary hit points&lt;/LSTag&gt;.</t>
  </si>
  <si>
    <t>Spell_Enchantment_Heroism</t>
  </si>
  <si>
    <t>Spell_Status_Heroism_MO</t>
  </si>
  <si>
    <t>Spell_Status_Heroism_MO_Stop</t>
  </si>
  <si>
    <t>ALCH_ELIXIR</t>
  </si>
  <si>
    <t>Overwrite</t>
  </si>
  <si>
    <t>RollBonus(Attack,1d4);RollBonus(SavingThrow,1d4)</t>
  </si>
  <si>
    <t>ApplyStatus(POTION_OF_HEROISM_TEMPHP,100,-1)</t>
  </si>
  <si>
    <t>POTION_OF_HEROISM_ApplyEffect(0f801e82-c1a9-4590-a8a2-501bb2cfbdc9)</t>
  </si>
  <si>
    <t>HEROISM</t>
  </si>
  <si>
    <t>h39c5222fg8e2dg47a6g9510g280c1d349982:2:Heroism</t>
  </si>
  <si>
    <t>h5079418eg432dg4a2agb470gb3a7e5bb036c:1:Can't be &lt;LSTag Type="Status" Tooltip="FRIGHTENED"&gt;Frightened&lt;/LSTag&gt;. Receives [1] per turn.</t>
  </si>
  <si>
    <t>GainTemporaryHitPoints(5)</t>
  </si>
  <si>
    <t>StatusImmunity(SG_Frightened)</t>
  </si>
  <si>
    <t>ApplyStatus(HEROISM_TEMP_HP,100,1)</t>
  </si>
  <si>
    <t>RemoveStatus(HEROISM_TEMP_HP)</t>
  </si>
  <si>
    <t>HEROISM_StatusEffect(03288c04-83cf-4fd3-b350-bf1c5e282bb4)</t>
  </si>
  <si>
    <t>HEROISM_TEMP_HP</t>
  </si>
  <si>
    <t>hb61cbb62g8d6ag42a4g8948g97273ad7311a:1:Heroism</t>
  </si>
  <si>
    <t>StartTurn</t>
  </si>
  <si>
    <t>TemporaryHP(5)</t>
  </si>
  <si>
    <t>DisableOverhead; DisableCombatlog; DisablePortraitIndicator</t>
  </si>
  <si>
    <t>UND_MushroomHunger_RingOfExploration</t>
  </si>
  <si>
    <t>UND_MushroomHunter_RingOfExploration (046598e3-8cb4-497c-bfd2-866ff88b50db)</t>
  </si>
  <si>
    <t>HAG_HagsRing_139a436b-120a-413e-a36e-c0e2c970439c</t>
  </si>
  <si>
    <t>LOW_JannathRing_Ring_d5617279-2a10-4749-9d2d-686144178689</t>
  </si>
  <si>
    <t>LOW_KerriRing_Ring_d874115c-6b92-4222-b1a2-594cf111b075</t>
  </si>
  <si>
    <t>MAG_Acid_AcidDamageOnWeaponAttack_Ring_463b0a81-1fc3-4db1-bafe-a915f9a8e028</t>
  </si>
  <si>
    <t>MAG_ArcaneTrickster_Ring_5b74c9d8-cb88-4a29-99c4-25d98c7d88f7</t>
  </si>
  <si>
    <t>MAG_ChargedLightning_EnsnaringShock_Ring_5c8235c3-1aad-4b6d-bd0c-9753c77da5d2</t>
  </si>
  <si>
    <t>MAG_ChargedLightning_Resistance_Ring_a72120e6-aa1c-4a2b-89ae-a0469fb5b088</t>
  </si>
  <si>
    <t>MAG_Critical_CriticalExecution_Ring_2f2d4bf3-6a14-43f5-81fe-e14aa9871215</t>
  </si>
  <si>
    <t>MAG_ElementalGish_ElementalInfusion_Ring_9ce563ca-82b0-4c28-bd82-8640fd0a5be3</t>
  </si>
  <si>
    <t>MAG_Fire_Ring_IncreasedDamage_146e88ea-85ca-469b-9ce0-60be52613f2d</t>
  </si>
  <si>
    <t>MAG_Fire_SelfImmolation_Ring_69362d04-4569-4ec8-8946-c20ee2dc1490</t>
  </si>
  <si>
    <t>MAG_Frost_GenerateSurfaceOnColdDamage_Ring_ee8d0bb8-ee1c-437c-b8e0-a9671b865c48</t>
  </si>
  <si>
    <t>MAG_Generic_01_Ring_1_d337a7fe-dcbf-446c-a595-00b30f8f2e58</t>
  </si>
  <si>
    <t>MAG_Generic_02_Ring_1_ec81c059-7d71-42ba-8970-cc77b9864967</t>
  </si>
  <si>
    <t>MAG_Generic_03_Ring_1_7902afa6-2b17-4052-beb2-2a1bced5c6e6</t>
  </si>
  <si>
    <t>MAG_Generic_04_Ring_1_75a84557-5cc5-4e74-83a8-1353f84116ef</t>
  </si>
  <si>
    <t>MAG_Gish_ArcaneSynergy_Ring_fa7b47e8-d411-4379-b68a-8ceb26891265</t>
  </si>
  <si>
    <t>MAG_Gish_PsychicDamageBonusWhileConcentrating_Ring_c4194cee-6f9a-4c5e-8327-816d44c86316</t>
  </si>
  <si>
    <t>MAG_Harpers_RingOfAttraction_6c6c956e-80d3-4382-b651-b647ed0a998b</t>
  </si>
  <si>
    <t>MAG_Harpers_RingOfProjection_4aba2198-98f9-4ec8-8a1b-bbd9ed864856</t>
  </si>
  <si>
    <t>MAG_Harpers_RingOfTwilight_252584f5-e8b8-4ad8-8776-b3a2bb9e0823</t>
  </si>
  <si>
    <t>MAG_Illithid_CharmPerson_Ring_931bdffe-0a36-4645-89f9-5ea7ec2eeb7f</t>
  </si>
  <si>
    <t>MAG_Mobility_LowHP_Momentum_Ring_699135e9-8932-4bde-8a17-8be5e11d873f</t>
  </si>
  <si>
    <t>MAG_Myrkulites_RingofMyrkul_Ring_6594c1e3-0868-4efd-a93c-b6f4b3bd034d</t>
  </si>
  <si>
    <t>MAG_OfFeywildSparks_Ring_a4813d7b-2ff0-488b-8152-a27cb75e8d8e</t>
  </si>
  <si>
    <t>MAG_OfUndeadServant_Ring_e86c0cbb-9791-4cc7-95ba-9821902119fa</t>
  </si>
  <si>
    <t>MAG_Orpheus_Ring_1789fae7-b4c9-48a6-8886-cd96687bf45f</t>
  </si>
  <si>
    <t>MAG_PassWithoutTrace_Ring_c0bce741-9829-49c5-9778-426f2b00a642</t>
  </si>
  <si>
    <t>MAG_PHB_OfEvasion_Ring_57e350dc-5156-49a7-8994-0f6a8eca08ea</t>
  </si>
  <si>
    <t>MAG_PHB_OfFreeAction_Ring_50379f58-7892-44cb-be6e-146a60070055</t>
  </si>
  <si>
    <t>MAG_PHB_OfJumping_Ring_cddea208-03cc-4b67-969d-a038bb233e5d</t>
  </si>
  <si>
    <t>MAG_PHB_OfRegeneration_Ring_d6ee2594-7373-4fed-a167-f9d95cb4ecfd</t>
  </si>
  <si>
    <t>MAG_PHB_Ring_Of_Protection_1352a999-76cc-46c5-a67a-26edc2011911</t>
  </si>
  <si>
    <t>MAG_Poison_PoisonLethality_Ring_c4f364cc-daa1-4783-a474-b7ff394d2157</t>
  </si>
  <si>
    <t>MAG_Psychic_MentalOverload_Ring_70893b6f-b0de-4f4e-af9f-f10e2c09bd1e</t>
  </si>
  <si>
    <t>MAG_Psychic_TempHP_Ring_13bc3b80-9e0e-44cc-a2e4-612eebfb385f</t>
  </si>
  <si>
    <t>MAG_Radiant_DamageBonusOnIlluminatedTarget_Ring_afdcde80-f976-4781-86be-75a5fb0ae05e</t>
  </si>
  <si>
    <t>MAG_Radiant_RadiatingOrb_Ring_3bd041cf-bff5-4464-9002-5c17b957b3c7</t>
  </si>
  <si>
    <t>MAG_RiskyAttack_Ring_6fa51fb6-0c99-4e2e-bf3c-f4fe18fd64a7</t>
  </si>
  <si>
    <t>MAG_Shadow_BlindImmunity_Ring_0661eb9b-0924-450d-923b-1e371de444ae</t>
  </si>
  <si>
    <t>MAG_Shadow_ShadowBlade_Ring_8cc165d7-0372-4f4b-b4ac-f424f4069af1</t>
  </si>
  <si>
    <t>MAG_ShapeshiftersBurgeon_Ring_6853e585-e9c7-4f26-918e-995342b19d1a</t>
  </si>
  <si>
    <t>MAG_Shove_ACboost_Ring_c714fc94-eeaf-4622-9375-545261867514</t>
  </si>
  <si>
    <t>MAG_TheOptimist_Ring_743984c8-55a8-4045-9904-f0c84a0cf692</t>
  </si>
  <si>
    <t>MAG_Thunder_InflictDazeOnThunderDamage_Ring_5c05ff73-9d0d-4d58-b93a-e4b448a1e388</t>
  </si>
  <si>
    <t>MAG_WYRM_OfTruthTelling_Ring_d897788f-6bed-498a-a87d-c205c7195525</t>
  </si>
  <si>
    <t>QUEST_CRA_HermitCrab_Armor_Ring_Of_Illusion_NOTAPPROUVED_d5c32289-4fcc-483c-885c-1b8ddd519d44</t>
  </si>
  <si>
    <t>Quest_GOB_DrunkGoblin_Ring_3023d5a5-14f0-4549-8ff2-1f34336c243c</t>
  </si>
  <si>
    <t>QUEST_WYR_GemlessRing_90b745f4-5166-49a5-9225-1234dde533ae</t>
  </si>
  <si>
    <t>QUEST_WYR_RestoredMagicRing_9030e638-b086-4e0d-aeb9-365b03470679</t>
  </si>
  <si>
    <t>QUEST_WYR_RinglessGemstone_219a9d40-41b3-4225-a187-64bbc8e96525</t>
  </si>
  <si>
    <t>UND_MushroomHunter_RingOfExploration_046598e3-8cb4-497c-bfd2-866ff88b50db</t>
  </si>
  <si>
    <t>UNI_DEN_HarpyMeal_NestRing_eadad0c4-d4a5-45cb-b4c3-e16a9b3ebe0a</t>
  </si>
  <si>
    <t>UNI_FOR_DeathOfATrueSoul_TrueSoul_Ring_f09b6c2f-e5f3-43df-82c7-9ed5862a7421</t>
  </si>
  <si>
    <t>UNI_GLO_Orin_TeleportRing_66079879-2c5c-492a-8fb6-bfbae79475e6</t>
  </si>
  <si>
    <t>UNI_LOW_GuildRing_46b1d5d4-34e0-467e-b1b8-a43ae33f7541</t>
  </si>
  <si>
    <t>UNI_LOW_SzarrRing_846d27b5-c247-4049-9872-86171c172015</t>
  </si>
  <si>
    <t>UNI_MassHealRing_4aef9bb0-38a8-428e-8b87-6e462d612dd6</t>
  </si>
  <si>
    <t>UNI_PLA_SmugglersRing_1b47637d-fdea-431f-a828-7ff8d9b4341e</t>
  </si>
  <si>
    <t>UNI_RingOfPoisonResistance_35688051-90df-40e1-890b-c3cde2c82fde</t>
  </si>
  <si>
    <t>UNI_SCL_MastiffPoachers_MagicRing_9297096d-98d6-4637-9b7c-843af752505e</t>
  </si>
  <si>
    <t>UNI_SHA_SandthiefsRing_bf2949fe-6739-4149-ac68-106a00eec905</t>
  </si>
  <si>
    <t>UNI_TWN_BondedByLove_HusbandsRing_7becedf0-a90a-40d3-a726-e4e671f3d73f</t>
  </si>
  <si>
    <t>UNI_TWN_BondedByLove_WifesRing_bf59a1e5-e3d1-48f1-9970-4aa3fdcaa780</t>
  </si>
  <si>
    <t>UNI_UND_KC_RingOfAbsolute_c7a58f48-f24f-4139-b0f0-8b12e1bf074e</t>
  </si>
  <si>
    <t>UNI_UND_SocietyOfBrilliance_DarkvisionRing_e8b6eb1d-c4f2-4b46-979c-ad3b9469030e</t>
  </si>
  <si>
    <t>UNI_UND_SocietyOfBrilliance_PullingRing_a6fe2fbc-b0f8-4c35-a3ab-d5deb6aa2978</t>
  </si>
  <si>
    <t>UNI_UND_SocietyOfBrilliance_RingOfMindShielding_c8f05ff8-58f9-49f9-8ea7-abda1fea27d6</t>
  </si>
  <si>
    <t>UNI_UND_Tower_RingArcana_4b6d7c53-43b5-4c17-8139-732ca0fc2972</t>
  </si>
  <si>
    <t>UNI_UND_Tower_RingOfLight_70ad7889-e1e2-4c2f-980f-28eaa02c2022</t>
  </si>
  <si>
    <t>UNI_WYR_Circus_WheelRing_258f4d35-959c-497b-a38a-df3a1e71f3a0</t>
  </si>
  <si>
    <t>QUEST_UND_CallarduranTrinket_f2b2327e-0aae-4389-87fb-cc999f7121ed</t>
  </si>
  <si>
    <t>UNI_ARM_DEN_Thieflings_Ring1_1abd032b-c138-45ee-b85e-62b5bbb6ea2d</t>
  </si>
  <si>
    <t>UNI_ARM_DEN_Thieflings_Ring2_4ca7ff5f-2c7b-407c-b754-b227d6e4fc31</t>
  </si>
  <si>
    <t>UNI_ARM_DEN_Thieflings_Ring3_1f2df119-5ca2-4860-ba0c-ecbb9c140e37</t>
  </si>
  <si>
    <t>UNI_ARM_DEN_Thieflings_Ring4_46e1228a-6682-4766-af76-bf5a42fe8611</t>
  </si>
  <si>
    <t>UNI_ARM_DEN_Thieflings_Ring5_eb4e9410-3d33-4986-a5c2-8642ca5bbfc4</t>
  </si>
  <si>
    <t>MAG_FlamingFist_ScoutRing_959e9aa6-b12b-4b71-83b4-0debdf647e9c</t>
  </si>
  <si>
    <t>QUEST_WYR_RestoredMagicRing</t>
  </si>
  <si>
    <t>TWN_Tollhouse_TradersRing</t>
  </si>
  <si>
    <t>GUID doesn't exist. It's in the Armor.stats table but uses a generic Root Template LOOT_GEN_Ring_A_Simple_Gold (ecf4a8a4-7859-4a82-8c08-0c9526f29500). Bg3 wiki has the UUID as: 148ab978-d44c-4c5d-895d-1ca1c1680012. Icon on wiki uses Root  Template LOOT_GEN_Ring_I_5b22795e-8193-4933-98f9-9667d6f60b53</t>
  </si>
  <si>
    <t>Artificial Leech</t>
  </si>
  <si>
    <t>Battle-Worn Blade</t>
  </si>
  <si>
    <t>Bonesaw</t>
  </si>
  <si>
    <t>Broken Pike</t>
  </si>
  <si>
    <t>Cemetery-Blue Torch</t>
  </si>
  <si>
    <t>Cleaver</t>
  </si>
  <si>
    <t>Crude Mace</t>
  </si>
  <si>
    <t>Cultist Brand</t>
  </si>
  <si>
    <t>Deva Mace</t>
  </si>
  <si>
    <t>Djinni Scimitar</t>
  </si>
  <si>
    <t>Drunk-Purple Torch</t>
  </si>
  <si>
    <t>False Spear of the Night</t>
  </si>
  <si>
    <t>Flail of Myrkul</t>
  </si>
  <si>
    <t>Flail of the Vortex</t>
  </si>
  <si>
    <t>Githyanki Longsword</t>
  </si>
  <si>
    <t>Githyanki Shortsword</t>
  </si>
  <si>
    <t>Gnarled Tree Branch</t>
  </si>
  <si>
    <t>Goblin Bow</t>
  </si>
  <si>
    <t>Goblin Scimitar</t>
  </si>
  <si>
    <t>Lantern</t>
  </si>
  <si>
    <t>Light Crossbow</t>
  </si>
  <si>
    <t>Makeshift Bow</t>
  </si>
  <si>
    <t>Makeshift Spear</t>
  </si>
  <si>
    <t>Needle of the Outlaw Rogue</t>
  </si>
  <si>
    <t>Pactbound Battleaxe</t>
  </si>
  <si>
    <t>Pactbound Glaive</t>
  </si>
  <si>
    <t>Pactbound Greatsword</t>
  </si>
  <si>
    <t>Pactbound Rapier</t>
  </si>
  <si>
    <t>Pactbound Trident</t>
  </si>
  <si>
    <t>Pactbound Warhammer</t>
  </si>
  <si>
    <t>Pickaxe</t>
  </si>
  <si>
    <t>Pitchfork</t>
  </si>
  <si>
    <t>Plague-Green Torch</t>
  </si>
  <si>
    <t>Polished Dagger</t>
  </si>
  <si>
    <t>Practice Sword</t>
  </si>
  <si>
    <t>Reinforced Greatsword</t>
  </si>
  <si>
    <t>Ritual Staff</t>
  </si>
  <si>
    <t>Rusted Blade</t>
  </si>
  <si>
    <t>Rusty Dagger</t>
  </si>
  <si>
    <t>Rusty Glaive</t>
  </si>
  <si>
    <t>Rusty Greatsword</t>
  </si>
  <si>
    <t>Rusty Halberd</t>
  </si>
  <si>
    <t>Rusty Handaxe</t>
  </si>
  <si>
    <t>Rusty Heavy Crossbow</t>
  </si>
  <si>
    <t>Rusty Longsword</t>
  </si>
  <si>
    <t>Rusty Mace</t>
  </si>
  <si>
    <t>Rusty Maul</t>
  </si>
  <si>
    <t>Rusty Morningstar</t>
  </si>
  <si>
    <t>Rusty Pike</t>
  </si>
  <si>
    <t>Rusty Scimitar</t>
  </si>
  <si>
    <t>Rusty Shortsword</t>
  </si>
  <si>
    <t>Rusty Sickle</t>
  </si>
  <si>
    <t>Rusty Spear</t>
  </si>
  <si>
    <t>Rusty Trident</t>
  </si>
  <si>
    <t>Scalpel</t>
  </si>
  <si>
    <t>Scimitar (Akabi)</t>
  </si>
  <si>
    <t>Scimitar of Cinder</t>
  </si>
  <si>
    <t>Syringe</t>
  </si>
  <si>
    <t>Trepan</t>
  </si>
  <si>
    <t>Trident of the Depths</t>
  </si>
  <si>
    <t>Twisted Oak Crook</t>
  </si>
  <si>
    <t>Twisting Branch</t>
  </si>
  <si>
    <t>War Pick</t>
  </si>
  <si>
    <t>Watcher Crossbow</t>
  </si>
  <si>
    <t>Watcher Greatsword</t>
  </si>
  <si>
    <t>Whipping Cane</t>
  </si>
  <si>
    <t>Azer Warhammer</t>
  </si>
  <si>
    <t>Broken Club</t>
  </si>
  <si>
    <t>Druid Quarterstaff</t>
  </si>
  <si>
    <t>Hand Crossbow</t>
  </si>
  <si>
    <t>Handaxe</t>
  </si>
  <si>
    <t>Harper Blade</t>
  </si>
  <si>
    <t>Heavy Crossbow</t>
  </si>
  <si>
    <t>Heavy Spiked Club</t>
  </si>
  <si>
    <t>Light Hammer</t>
  </si>
  <si>
    <t>Poo-Scraper</t>
  </si>
  <si>
    <t>Sahuagin Longbow</t>
  </si>
  <si>
    <t>Sahuagin Spear</t>
  </si>
  <si>
    <t>Salami</t>
  </si>
  <si>
    <t>Shortsword (Yurgir)</t>
  </si>
  <si>
    <t>Sickle (Redcap)</t>
  </si>
  <si>
    <t>Staff of the Moonmaiden</t>
  </si>
  <si>
    <t>Argument Solver</t>
  </si>
  <si>
    <t>Bow of Awareness</t>
  </si>
  <si>
    <t>Ceremonial Battleaxe</t>
  </si>
  <si>
    <t>Ceremonial Longsword</t>
  </si>
  <si>
    <t>Ceremonial Mace</t>
  </si>
  <si>
    <t>Ceremonial Warhammer</t>
  </si>
  <si>
    <t>Club of Hill Giant Strength</t>
  </si>
  <si>
    <t>Comeback Handaxe</t>
  </si>
  <si>
    <t>Crossbow of Arcane Force</t>
  </si>
  <si>
    <t>Deep Delver</t>
  </si>
  <si>
    <t>Doom Hammer</t>
  </si>
  <si>
    <t>Everburn Blade</t>
  </si>
  <si>
    <t>Faithbreaker</t>
  </si>
  <si>
    <t>Firestoker</t>
  </si>
  <si>
    <t>Githyanki Crossbow</t>
  </si>
  <si>
    <t>Githyanki Greatsword</t>
  </si>
  <si>
    <t>Githyanki Greatsword (Psionic)</t>
  </si>
  <si>
    <t>Hamarhraft</t>
  </si>
  <si>
    <t>Hellrider Longbow</t>
  </si>
  <si>
    <t>Hoppy</t>
  </si>
  <si>
    <t>Hunting Shortbow</t>
  </si>
  <si>
    <t>Infernal Mace (Uncommon)</t>
  </si>
  <si>
    <t>Intransigent Warhammer</t>
  </si>
  <si>
    <t>Ironwood Club</t>
  </si>
  <si>
    <t>Jagged Spear</t>
  </si>
  <si>
    <t>Katana</t>
  </si>
  <si>
    <t>Light of Creation</t>
  </si>
  <si>
    <t>Lightning Jabber</t>
  </si>
  <si>
    <t>Magical Pike</t>
  </si>
  <si>
    <t>Merregon Halberd</t>
  </si>
  <si>
    <t>Murderous Cut</t>
  </si>
  <si>
    <t>Myrkulite Scourge</t>
  </si>
  <si>
    <t>Rain Dancer</t>
  </si>
  <si>
    <t>Render of Mind and Body</t>
  </si>
  <si>
    <t>Returning Pike</t>
  </si>
  <si>
    <t>Ritual Axe</t>
  </si>
  <si>
    <t>Ritual Dagger</t>
  </si>
  <si>
    <t>Rupturing Blade</t>
  </si>
  <si>
    <t>Sharran Crossbow</t>
  </si>
  <si>
    <t>Shining Staver-of-Skulls</t>
  </si>
  <si>
    <t>Shortsword of First Blood</t>
  </si>
  <si>
    <t>Skybreaker</t>
  </si>
  <si>
    <t>Speedy Reply</t>
  </si>
  <si>
    <t>Spellthief</t>
  </si>
  <si>
    <t>Staff of a Mumbling Wizard</t>
  </si>
  <si>
    <t>Staff of Arcane Blessing</t>
  </si>
  <si>
    <t>Staff of Crones</t>
  </si>
  <si>
    <t>Steelforged Sword</t>
  </si>
  <si>
    <t>Sword of Justice</t>
  </si>
  <si>
    <t>Sword of Screams</t>
  </si>
  <si>
    <t>Sylvan Scimitar</t>
  </si>
  <si>
    <t>The Skinburster</t>
  </si>
  <si>
    <t>The Undead Bane</t>
  </si>
  <si>
    <t>Very Heavy Greataxe</t>
  </si>
  <si>
    <t>Vision of the Absolute</t>
  </si>
  <si>
    <t>Witchbreaker</t>
  </si>
  <si>
    <t>Xyanyde</t>
  </si>
  <si>
    <t>Adamantine Longsword</t>
  </si>
  <si>
    <t>Adamantine Mace</t>
  </si>
  <si>
    <t>Adamantine Scimitar</t>
  </si>
  <si>
    <t>Ambusher</t>
  </si>
  <si>
    <t>Blade of Oppressed Souls</t>
  </si>
  <si>
    <t>Blooded Greataxe</t>
  </si>
  <si>
    <t>Bow of the Banshee</t>
  </si>
  <si>
    <t>Breaching Pikestaff</t>
  </si>
  <si>
    <t>Cacophony</t>
  </si>
  <si>
    <t>Caitiff Staff</t>
  </si>
  <si>
    <t>Charge-Bound Warhammer</t>
  </si>
  <si>
    <t>Clown Hammer</t>
  </si>
  <si>
    <t>Cold Snap</t>
  </si>
  <si>
    <t>Corpsegrinder</t>
  </si>
  <si>
    <t>Corrosive Flail</t>
  </si>
  <si>
    <t>Cruel Sting</t>
  </si>
  <si>
    <t>Darkfire Shortbow</t>
  </si>
  <si>
    <t>Defender Flail</t>
  </si>
  <si>
    <t>Defender Greataxe</t>
  </si>
  <si>
    <t>Despair of Athkatla</t>
  </si>
  <si>
    <t>Dolor Amarus</t>
  </si>
  <si>
    <t>Drakethroat Glaive</t>
  </si>
  <si>
    <t>Dread Iron Dagger</t>
  </si>
  <si>
    <t>Flail of Ages</t>
  </si>
  <si>
    <t>Gleamdance Dagger</t>
  </si>
  <si>
    <t>Gold Wyrmling Staff</t>
  </si>
  <si>
    <t>Hammer of the Just</t>
  </si>
  <si>
    <t>Harmonic Dueller</t>
  </si>
  <si>
    <t>Harmonium Halberd</t>
  </si>
  <si>
    <t>Harper Sacredstriker</t>
  </si>
  <si>
    <t>Hellbeard Halberd</t>
  </si>
  <si>
    <t>Infernal Mace</t>
  </si>
  <si>
    <t>Infernal Spear</t>
  </si>
  <si>
    <t>Least Expected</t>
  </si>
  <si>
    <t>Monster Slayer Glaive</t>
  </si>
  <si>
    <t>Moonlight Glaive</t>
  </si>
  <si>
    <t>Pale Oak</t>
  </si>
  <si>
    <t>Phalar Aluve</t>
  </si>
  <si>
    <t>Punch-Drunk Bastard</t>
  </si>
  <si>
    <t>Rat Bat</t>
  </si>
  <si>
    <t>Salty Scimitar(rrr)</t>
  </si>
  <si>
    <t>Shadow Lantern</t>
  </si>
  <si>
    <t>Shattered Flail</t>
  </si>
  <si>
    <t>Sickle of BOOOAL</t>
  </si>
  <si>
    <t>Slicing Shortsword</t>
  </si>
  <si>
    <t>Sorrow</t>
  </si>
  <si>
    <t>Soulbreaker Greatsword</t>
  </si>
  <si>
    <t>Spear of Night</t>
  </si>
  <si>
    <t>Staff of Interruption</t>
  </si>
  <si>
    <t>Staff of the Emperor</t>
  </si>
  <si>
    <t>Sussur Dagger</t>
  </si>
  <si>
    <t>Sussur Greatsword</t>
  </si>
  <si>
    <t>Sussur Sickle</t>
  </si>
  <si>
    <t>Sword of Clutching Umbra</t>
  </si>
  <si>
    <t>Sword of the Emperor</t>
  </si>
  <si>
    <t>The Baneful</t>
  </si>
  <si>
    <t>The Joltshooter</t>
  </si>
  <si>
    <t>The Long Arm of the Gur</t>
  </si>
  <si>
    <t>The Sparky Points</t>
  </si>
  <si>
    <t>The Spellsparkler</t>
  </si>
  <si>
    <t>Thermodynamo Axe</t>
  </si>
  <si>
    <t>Thorn Blade</t>
  </si>
  <si>
    <t>Titanstring Bow</t>
  </si>
  <si>
    <t>Twist of Fortune</t>
  </si>
  <si>
    <t>Unseen Menace</t>
  </si>
  <si>
    <t>Vicious Battleaxe</t>
  </si>
  <si>
    <t>Vicious Shortbow</t>
  </si>
  <si>
    <t>Belm</t>
  </si>
  <si>
    <t>Blightbringer</t>
  </si>
  <si>
    <t>Dwarven Thrower</t>
  </si>
  <si>
    <t>Fabricated Arbalest</t>
  </si>
  <si>
    <t>Foebreaker</t>
  </si>
  <si>
    <t>Halberd of Vigilance</t>
  </si>
  <si>
    <t>Hellfire Engine Crossbow</t>
  </si>
  <si>
    <t>Hellfire Greataxe</t>
  </si>
  <si>
    <t>Hellfire Hand Crossbow</t>
  </si>
  <si>
    <t>Incandescent Staff</t>
  </si>
  <si>
    <t>Infernal Rapier</t>
  </si>
  <si>
    <t>Knife of the Undermountain King</t>
  </si>
  <si>
    <t>Mourning Frost</t>
  </si>
  <si>
    <t>Pelorsun Blade</t>
  </si>
  <si>
    <t>Rhapsody</t>
  </si>
  <si>
    <t>Sethan</t>
  </si>
  <si>
    <t>Staff of Cherished Necromancy</t>
  </si>
  <si>
    <t>Staff of Spellpower</t>
  </si>
  <si>
    <t>Staff of the Ram</t>
  </si>
  <si>
    <t>Stillmaker</t>
  </si>
  <si>
    <t>Sword of Chaos</t>
  </si>
  <si>
    <t>Sword of Life Stealing</t>
  </si>
  <si>
    <t>The Dancing Breeze</t>
  </si>
  <si>
    <t>The Dead Shot</t>
  </si>
  <si>
    <t>The Sacred Star</t>
  </si>
  <si>
    <t>Trident of the Waves</t>
  </si>
  <si>
    <t>Woe</t>
  </si>
  <si>
    <t>Bloodthirst</t>
  </si>
  <si>
    <t>Crimson Mischief</t>
  </si>
  <si>
    <t>Gontr Mael</t>
  </si>
  <si>
    <t>Markoheshkir</t>
  </si>
  <si>
    <t>Nyrulna</t>
  </si>
  <si>
    <t>Silver Sword of the Astral Plane</t>
  </si>
  <si>
    <t>Moonlantern</t>
  </si>
  <si>
    <t>Orphic Hammer</t>
  </si>
  <si>
    <t>Torch of Revocation</t>
  </si>
  <si>
    <t>WPN_SURGEON_Leech</t>
  </si>
  <si>
    <t>WPN_SURGEON_Leech_9de4ffa7-4d2f-44c5-8bc9-0a17a732f74c</t>
  </si>
  <si>
    <t>DLC_DD_WPN_Sebilles_Needle_0eadec28-a9ce-4dbf-be86-63f58a49b902</t>
  </si>
  <si>
    <t>HAG_HagLair_WPN_HagStaff_544e81be-cc28-4fdf-aea7-9a31940af4d0</t>
  </si>
  <si>
    <t>QUEST_WPN_Flail_DreadedSkulls_b551469c-5a53-4df3-a2c9-91516ef55695</t>
  </si>
  <si>
    <t>UNI_PLA_WPN_SwordOfJustice_455383a5-1211-4500-85f9-b71fad3fbf15</t>
  </si>
  <si>
    <t>UNI_TWN_WPN_HUM_NailBat_7ee0b513-403b-4fe3-a445-b599defa9331</t>
  </si>
  <si>
    <t>UNI_TWN_WPN_HUM_ShieldOfWatcher_D_1_cb2b1ac8-5589-464f-ac9f-ccd6fd27ebed</t>
  </si>
  <si>
    <t>UNI_TWN_WPN_HUM_ShortswordOfStealth_A_1_3c14116f-43da-4e73-92d1-903f46a9d55d</t>
  </si>
  <si>
    <t>UNI_UND_WPN_SwordOfScreams_df6698d2-b690-4aea-be83-956d3b2ea97e</t>
  </si>
  <si>
    <t>UNI_WPN_HeavyGreataxe_b3ed22d9-dd32-46c3-928a-e7253a843dfc</t>
  </si>
  <si>
    <t>UNI_WPN_HUM_Scimitar_FlameBlade_dfb5a6ef-baee-4c0e-9b9d-7f5bd9458131</t>
  </si>
  <si>
    <t>WPN_AUTOMN_Glaive_A_0_7507770e-7cef-46b5-8e5d-454d8fedcb6a</t>
  </si>
  <si>
    <t>WPN_BREWER_BrewingLadle_A_96df6fd6-a688-47ab-b448-0b6d27d1cf1d</t>
  </si>
  <si>
    <t>WPN_BUG_Morningstar_A_0_5ca50a09-548b-4134-a0c7-98f10e8d69e6</t>
  </si>
  <si>
    <t>WPN_Chair_Wood_Poor_A_a1dc6fa4-6572-4eed-85a0-4ea60d9a1104</t>
  </si>
  <si>
    <t>WPN_Dagger_Shar_NOT_APPROVED_258ce9f3-3f32-4546-ae6e-196b3e8e91b5</t>
  </si>
  <si>
    <t>WPN_Devils_Dagger_Levistus_A_0_b66d62c4-b38f-43dd-920d-40d250d66d03</t>
  </si>
  <si>
    <t>WPN_Djinni_Scimitar_A_1576903a-cb77-4a05-be24-1714d8c61e34</t>
  </si>
  <si>
    <t>WPN_Djinni_Scimitar_PlanarAlly_96f7647b-7485-4c0c-aaad-73a332d8e626</t>
  </si>
  <si>
    <t>WPN_DROW_Dagger_Dolor_A_e8df5166-5a68-42ec-b71f-4dfb754f7aa4</t>
  </si>
  <si>
    <t>WPN_Drow_Shield_A_0_e4b4c45f-0563-4b00-851c-30a64fcb18ec</t>
  </si>
  <si>
    <t>WPN_Drow_Shield_A_0_Absolute_004ab562-5cd4-4f1f-8aa5-497e7e2c5f4f</t>
  </si>
  <si>
    <t>WPN_Drow_Shield_A_1_ad0b5ac2-ca57-4538-a326-8e819d6ab034</t>
  </si>
  <si>
    <t>WPN_DRYAD_Staff_A_36aab945-ad5d-46b5-95ed-ab9cf1a5a228</t>
  </si>
  <si>
    <t>WPN_DRYAD_Staff_A_ConjureWoodlandBeings_b61f3c6e-a224-4af8-ad16-51b3799e7715</t>
  </si>
  <si>
    <t>WPN_DUE_Whipping_Cane_A_0_3a9e4e60-9f58-4fb9-8a16-4cf784ad6f0d</t>
  </si>
  <si>
    <t>WPN_Duergar_Shield_B_0_747387ac-0dc7-47ab-8c69-75269ffc4dbc</t>
  </si>
  <si>
    <t>WPN_Duergar_Shield_B_1_8cdcb6bb-be71-4f26-9871-9312514c2436</t>
  </si>
  <si>
    <t>WPN_Duergar_Shield_C_0_31c99c28-f062-44ba-9ee6-cf969af920c4</t>
  </si>
  <si>
    <t>WPN_Duergar_Shield_C_1_b7d8a185-dfc5-4113-ab53-0ca009073c8d</t>
  </si>
  <si>
    <t>WPN_Duergar_Sword_KingsKnife_5908898d-5d9e-40de-ab07-3f8fb5f0174c</t>
  </si>
  <si>
    <t>WPN_Flail_Air_Myrmidon_A_71f5b932-137f-4e05-9392-e6b921e3aca6</t>
  </si>
  <si>
    <t>WPN_Flail_Air_Myrmidon_ConjureElemental_8f8ad4f1-ee45-45f5-9368-3da979ada65a</t>
  </si>
  <si>
    <t>WPN_Flail_Air_Myrmidon_Wildshape_229dd0c4-6b13-4dbd-be48-0fedf292700a</t>
  </si>
  <si>
    <t>WPN_Flail_REF_4ef7dcd7-3328-4218-b0d3-520f2afaa529</t>
  </si>
  <si>
    <t>WPN_Githyanki_Greatsword_A_1ebdc61e-3bc6-4da5-adb9-34dd839b012a</t>
  </si>
  <si>
    <t>WPN_GNO_Flail_A_608e265d-f81b-4c13-a786-e5602852fcf4</t>
  </si>
  <si>
    <t>WPN_GNOLL_Sword_A_3af0f251-36b5-425f-8d2a-f81559a70967</t>
  </si>
  <si>
    <t>WPN_GOB_Club_BrandingTool_A_28373d60-893f-411c-a029-35c31665c821</t>
  </si>
  <si>
    <t>WPN_GOB_Mace_A_7ebf3d2b-39ff-4a18-9114-4d09d17f432f</t>
  </si>
  <si>
    <t>WPN_GOB_PainPriest_Dagger_11aa209f-6e42-40bd-a12c-aa33445c21ea</t>
  </si>
  <si>
    <t>WPN_GOB_PainPriest_Handaxe_5c996c03-99e9-40c1-8acf-d761550d26f5</t>
  </si>
  <si>
    <t>WPN_GOB_PainPriest_Scourge_b1dc33ba-c595-4036-9683-26635f297e44</t>
  </si>
  <si>
    <t>WPN_GOB_Scimitar_A_288356cc-0c6b-43c1-b049-dde418faf1f2</t>
  </si>
  <si>
    <t>WPN_GOB_Shield_A_0_NOT_APPROVED_dd7550d6-112d-476e-9234-4901a95bd7f6</t>
  </si>
  <si>
    <t>WPN_GOB_Shield_B_0_NOT_APPROVED_89bb450f-d976-4981-b43e-b5d16948da1e</t>
  </si>
  <si>
    <t>WPN_GOB_Shield_C_0_NOT_APPROVED_e0d5a057-328a-467d-b8fb-1bfd298d59e7</t>
  </si>
  <si>
    <t>WPN_GOB_Shield_D_0_NOT_APPROVED_33ab760a-e617-4e12-a3c6-1758c83cc3a7</t>
  </si>
  <si>
    <t>WPN_GOB_Shield_E_0_NOT_APPROVED_2ae874a1-4573-4de3-a595-444591564303</t>
  </si>
  <si>
    <t>WPN_GOB_Shortbow_A_0_fd6f48fc-b153-4e6b-9a7f-86ac2963c95f</t>
  </si>
  <si>
    <t>WPN_GOB_Shortbow_A_0_TEMP_GP_DUPLICATE_TO_BE_DELETED_5e0afa45-29ec-4154-ae8b-1c0b2bde5590</t>
  </si>
  <si>
    <t>WPN_GOB_Spear_A_81b017b5-d185-4026-8871-a053aca8648c</t>
  </si>
  <si>
    <t>WPN_GOB_Staff_A_58c90cf9-5541-4909-a853-d1a0ca31c046</t>
  </si>
  <si>
    <t>WPN_Grenade_BloodSurface_7821978d-c720-4651-9693-936960145636</t>
  </si>
  <si>
    <t>WPN_Grenade_Orthon_A_f8a1cb8d-3e40-4c33-8a92-92ee742b6439</t>
  </si>
  <si>
    <t>WPN_GTY_Greatsword_A_d1082e88-b1e2-479d-913f-1413784d95a1</t>
  </si>
  <si>
    <t>WPN_GTY_Greatsword_A_LowHP_IncreasedDamagePsychic_769adbf8-d3bf-48f7-8c2b-21fb892b1d33</t>
  </si>
  <si>
    <t>WPN_GTY_Greatsword_Vlaakith_A_91d38c71-4614-463f-8b35-338e5b3bbf9f</t>
  </si>
  <si>
    <t>WPN_GTY_HeavyCrossbow_A_b674ea52-2b6f-4977-b6d5-98810304a98b</t>
  </si>
  <si>
    <t>WPN_GTY_HeavyCrossbow_A_LowHP_IncreasedDamagePsychic_765dd845-e71c-4a96-bff2-b4ecb08478dc</t>
  </si>
  <si>
    <t>WPN_GTY_Longsword_A_907a794b-b089-406b-880d-6f2df2bb3f13</t>
  </si>
  <si>
    <t>WPN_GTY_Longsword_A_LowHP_IncreasedDamagePsychic_0553ced5-00b0-4c39-8ee4-519f6401f44a</t>
  </si>
  <si>
    <t>WPN_GTY_Orphic_Hammer_A_776324ed-a368-4994-b5f6-fd9112a10c9b</t>
  </si>
  <si>
    <t>WPN_GTY_Shortsword_A_4b54911a-a32d-48ad-8691-ff28801e1275</t>
  </si>
  <si>
    <t>WPN_GTY_Shortsword_A_LowHP_IncreasedDamagePsychic_824a370a-5fc6-4435-b58f-33a0d91f5b08</t>
  </si>
  <si>
    <t>WPN_Guardian_of_Faith_Shields_Selune_22dd91be-6433-4569-a7b3-ce3d6ea59b5b</t>
  </si>
  <si>
    <t>WPN_GuardianOfFaith_Shield_Evil_65fff410-33fd-49a6-aacd-d24610bc0e7b</t>
  </si>
  <si>
    <t>WPN_GuardianOfFaith_Shield_Good_efdb7b03-83b0-4284-b1fb-06c5c78424d0</t>
  </si>
  <si>
    <t>WPN_GuardianOfFaith_Shield_Neutral_134a78a5-7a20-415a-9af1-5b141db51d42</t>
  </si>
  <si>
    <t>WPN_HAG_Sickle_A_f28bf96c-83ba-4536-936c-c2574db85569</t>
  </si>
  <si>
    <t>WPN_Halberd_Automaton_1534c8ee-3651-477d-999c-b22efc9f850d</t>
  </si>
  <si>
    <t>WPN_HUM_Azer_Warhammer_A_22baa548-56a4-494c-a9d0-4880d6f1da91</t>
  </si>
  <si>
    <t>WPN_HUM_Battleaxe_A_0_a086b825-8f17-4f0e-855b-178f8cdc515a</t>
  </si>
  <si>
    <t>WPN_HUM_Battleaxe_A_0_Rusty_A_3030f1f1-74fc-4008-9317-80c71075c8e3</t>
  </si>
  <si>
    <t>WPN_HUM_Battleaxe_A_1_c17ee133-cbb5-418f-88be-5ef27991cf50</t>
  </si>
  <si>
    <t>WPN_HUM_Battleaxe_A_2_NOT_APPROVED_7faff867-9cb3-432b-aa27-8de281b7428e</t>
  </si>
  <si>
    <t>WPN_HUM_Battleaxe_Pact_407954e3-71e4-4611-9221-0ba3ea71d6e8</t>
  </si>
  <si>
    <t>WPN_HUM_BoneSaw_A_b9739be6-7c2b-4fe9-be36-13ff1094e79c</t>
  </si>
  <si>
    <t>WPN_HUM_Cazador_Staff_A_3d4fa7bf-b914-47ff-b663-6566a335210e</t>
  </si>
  <si>
    <t>WPN_HUM_CleaverAxe_A_b6b4ac25-e54b-441f-b6d3-423ea728cfb1</t>
  </si>
  <si>
    <t>WPN_HUM_Club_A_0_d9c87013-1f41-4c17-b71d-f353ec0d64e8</t>
  </si>
  <si>
    <t>WPN_HUM_Club_A_1_b30dca22-22bc-496e-b3b6-dd5744b73869</t>
  </si>
  <si>
    <t>WPN_HUM_Club_Broken_A_0ca0e540-dabe-4bf4-9e23-c006f03ffae2</t>
  </si>
  <si>
    <t>WPN_HUM_Dagger_A_0_569b0f3d-abcd-4b01-aaf0-979091288163</t>
  </si>
  <si>
    <t>WPN_HUM_Dagger_A_0_Rusty_A_6a321455-d00f-4164-ab12-3601fef2ae6e</t>
  </si>
  <si>
    <t>WPN_HUM_Dagger_A_1_1eab180b-5bf9-48ea-aece-7ba20d1deb78</t>
  </si>
  <si>
    <t>WPN_HUM_Dagger_A_1_Broken_Handle_A_7562984a-7680-4538-ab83-93c78e5b96c8</t>
  </si>
  <si>
    <t>WPN_HUM_Dagger_A_1_Broken_Tip_A_71195299-578a-4a38-b039-1046355c3181</t>
  </si>
  <si>
    <t>WPN_HUM_Dagger_A_2_c68026c8-8af9-4a05-b77a-246a01bafe61</t>
  </si>
  <si>
    <t>WPN_HUM_Dagger_B_0_fbb9fdb1-932d-47df-81fb-5785cb19d3a3</t>
  </si>
  <si>
    <t>WPN_HUM_Dagger_B_1_46dc47d8-dc5c-4f97-87e2-596e594a3477</t>
  </si>
  <si>
    <t>WPN_HUM_Dagger_Orin_A_9e6d5d59-e582-454f-a4e5-6dfffb1bfc9b</t>
  </si>
  <si>
    <t>WPN_HUM_Dagger_Orin_A_Netherstone_A_1667126c-fd47-4e83-919b-c7534081b9ad</t>
  </si>
  <si>
    <t>WPN_HUM_Dart_A_0_fb08eef6-f6a0-454e-ab14-c1470f3ba18d</t>
  </si>
  <si>
    <t>WPN_HUM_Dart_A_1_5557cbf6-ce24-48de-beed-3be1a77e1c82</t>
  </si>
  <si>
    <t>WPN_HUM_Dart_A_2_NOT_APPROVED_e292c502-b116-4a46-a232-dd53f7838f6f</t>
  </si>
  <si>
    <t>WPN_HUM_Fireplace_Poker_A_2ec0704c-eeaa-4a5e-b625-c6bb47c7598c</t>
  </si>
  <si>
    <t>WPN_HUM_Flail_A_0_9eadef92-5dd0-408e-9b55-1cf791cafe9d</t>
  </si>
  <si>
    <t>WPN_HUM_Flail_A_0_Rusty_A_04ae8618-3f49-453a-91f2-e5ac68cf366f</t>
  </si>
  <si>
    <t>WPN_HUM_Flail_A_1_9076abf1-1029-4be9-a7cf-428d2b6fdea5</t>
  </si>
  <si>
    <t>WPN_HUM_Flail_A_2_23ab9011-ef66-463e-a8ee-012321be6d1c</t>
  </si>
  <si>
    <t>WPN_HUM_Flail_Myrkul_A_0_4c86f6ac-5829-41f2-a3f0-d3e893334961</t>
  </si>
  <si>
    <t>WPN_HUM_Flail_Myrkul_A_1_05ca18da-41f4-4385-b370-0f75a989e119</t>
  </si>
  <si>
    <t>WPN_HUM_Glaive_A_0_99f3b2d9-e03d-4cd5-9a67-5435a95682da</t>
  </si>
  <si>
    <t>WPN_HUM_Glaive_A_0_Rusty_A_be861724-206e-483e-a42d-9dd131030ad6</t>
  </si>
  <si>
    <t>WPN_HUM_Glaive_A_1_15d2830c-ac76-4b5b-969d-05197875b1c2</t>
  </si>
  <si>
    <t>WPN_HUM_Glaive_A_2_bc1c2a84-27f5-46e4-b4b4-0f5ca534469c</t>
  </si>
  <si>
    <t>WPN_HUM_Glaive_Pact_e7dab8bd-8037-4d8e-9c4e-ebec705912aa</t>
  </si>
  <si>
    <t>WPN_HUM_Greataxe_A_0_d5712e24-ce9e-42ce-8fad-6e049b62c28c</t>
  </si>
  <si>
    <t>WPN_HUM_Greataxe_A_0_Rusty_A_a8f37e10-8590-4a65-85d1-29bf8ef5bd64</t>
  </si>
  <si>
    <t>WPN_HUM_Greataxe_A_1_afbfaee7-e2cd-48e7-8c46-d2377c7320e3</t>
  </si>
  <si>
    <t>WPN_HUM_Greataxe_A_2_NOT_APPROVED_ce8a894c-3dc6-48dc-bb8f-af5390890d43</t>
  </si>
  <si>
    <t>WPN_HUM_Greataxe_B_0_9fffd630-0361-4a3e-95b1-67bcfd43ca9b</t>
  </si>
  <si>
    <t>WPN_HUM_Greataxe_B_1_17925d9f-e319-4b6d-8e25-90cb802d932c</t>
  </si>
  <si>
    <t>WPN_HUM_Greatclub_A_0_19ce6720-03b6-4d22-bf35-4963b510d1da</t>
  </si>
  <si>
    <t>WPN_HUM_Greatclub_A_1_d64e1a13-18a5-4cdc-ac02-977523435f8f</t>
  </si>
  <si>
    <t>WPN_HUM_Greatclub_A_2_adf0ef57-7811-40ed-9d29-05c6336f9e1f</t>
  </si>
  <si>
    <t>WPN_HUM_Greatsword_A_0_ecfb9f69-5bc3-402e-acd8-c91d57e28403</t>
  </si>
  <si>
    <t>WPN_HUM_Greatsword_A_0_Rusty_A_82311843-dae9-4bda-86fb-40b722daf82e</t>
  </si>
  <si>
    <t>WPN_HUM_Greatsword_A_1_1a2a58b7-4bd5-44d5-b1fe-8cd7e5b53def</t>
  </si>
  <si>
    <t>WPN_HUM_Greatsword_A_2_2741505a-9d0b-4c9e-adcd-2e6339491e95</t>
  </si>
  <si>
    <t>WPN_HUM_Greatsword_B_0_5e8597e6-7695-4333-8895-1ffe7a47db1d</t>
  </si>
  <si>
    <t>WPN_HUM_Greatsword_B_1_81a83529-5bb6-4c72-b1af-6fc8f45c5706</t>
  </si>
  <si>
    <t>WPN_HUM_Greatsword_Pact_e90936db-7f65-446c-819d-c7fc6ba44d6c</t>
  </si>
  <si>
    <t>WPN_HUM_Halberd_A_0_f928a70d-5b23-4605-9cae-5342f9ed206e</t>
  </si>
  <si>
    <t>WPN_HUM_Halberd_A_0_Rusty_A_7addb7c0-f428-4033-9065-f4ad6e4c7e81</t>
  </si>
  <si>
    <t>WPN_HUM_Halberd_A_1_d1019d9d-e5ae-4601-8a63-1b33421926e1</t>
  </si>
  <si>
    <t>WPN_HUM_Halberd_A_2_0e3b29e8-572f-459d-b382-234ec53b1c08</t>
  </si>
  <si>
    <t>WPN_HUM_Handaxe_A_0_46b64a36-8446-45bd-98e8-ee81e3136baa</t>
  </si>
  <si>
    <t>WPN_HUM_Handaxe_A_0_Rusty_A_2c362536-7ffa-43f4-926c-70dc682ffbff</t>
  </si>
  <si>
    <t>WPN_HUM_Handaxe_A_1_7a05135d-b285-4186-8a32-a870f1684b60</t>
  </si>
  <si>
    <t>WPN_HUM_HandCrossbow_A_0_a5d843ab-c3af-4e60-a925-bb2e15828938</t>
  </si>
  <si>
    <t>WPN_HUM_HandCrossbow_A_0_Rusty_A_794f58a7-4bc5-4c98-8e66-7a8e242fb7ef</t>
  </si>
  <si>
    <t>WPN_HUM_HandCrossbow_A_1_d2f396c2-9b1b-4eea-bf21-2f25934f092d</t>
  </si>
  <si>
    <t>WPN_HUM_HandCrossbow_A_2_NOT_APPROVED_ab150a98-0a8e-4ee2-9dca-580d77f99be3</t>
  </si>
  <si>
    <t>WPN_HUM_HeavyCrossbow_A_0_04622e3d-5b3f-4f2c-a0db-513a717d911f</t>
  </si>
  <si>
    <t>WPN_HUM_HeavyCrossbow_A_0_Rusty_A_181104f6-6423-42de-b624-e225e5fb8a4d</t>
  </si>
  <si>
    <t>WPN_HUM_HeavyCrossbow_A_1_6af59cba-cc38-4511-9c3b-75caac4b96b5</t>
  </si>
  <si>
    <t>WPN_HUM_HeavyCrossbow_A_2_NOT_APPROVED_59c190d2-4b91-44f5-a720-f75d338dd341</t>
  </si>
  <si>
    <t>WPN_HUM_Javelin_A_0_0a7adc8d-b561-4f81-a8f2-ec07b5d54955</t>
  </si>
  <si>
    <t>WPN_HUM_Javelin_A_1_b908f109-b379-4a49-8f41-5b7f154d9b76</t>
  </si>
  <si>
    <t>WPN_HUM_Javelin_A_2_d8461adb-44f5-49b3-87ff-ea652f6d4081</t>
  </si>
  <si>
    <t>WPN_HUM_Katana_A_7050c02e-f0e1-46b8-9400-2514805ecd2e</t>
  </si>
  <si>
    <t>WPN_HUM_Lancespear_A_0_91a45770-6596-4ca9-9ae8-eb35cb54a36f</t>
  </si>
  <si>
    <t>WPN_HUM_Leech_A_81158eec-1fd0-4fd7-8b02-ce7f5e45f8b5</t>
  </si>
  <si>
    <t>WPN_HUM_Legendary_Rapier_A_124c31a8-bd29-4262-81ca-267beaa26e03</t>
  </si>
  <si>
    <t>WPN_HUM_LightCrossbow_A_0_43b7fbf5-7f6e-4e9e-bce7-c679eea44593</t>
  </si>
  <si>
    <t>WPN_HUM_LightCrossbow_A_0_Rusty_A_6f0568b1-86ac-4039-8d3a-5db844b55fe8</t>
  </si>
  <si>
    <t>WPN_HUM_LightCrossbow_A_1_509dd5c3-7c72-4335-9b23-19a14a884f2e</t>
  </si>
  <si>
    <t>WPN_HUM_LightCrossbow_A_2_NOT_APPROVED_fa9b6992-dbfc-4265-996b-73d9836cf7fe</t>
  </si>
  <si>
    <t>WPN_HUM_LightCrossbow_A_Makeshift_52f9bd01-fe6e-416d-896e-8600446abb0d</t>
  </si>
  <si>
    <t>WPN_HUM_LightHammer_A_0_494f21ac-5a1b-4e91-bd30-551b79532516</t>
  </si>
  <si>
    <t>WPN_HUM_LightHammer_A_0_Rusty_A_0c8a9530-273d-4f64-81b9-0d169d890483</t>
  </si>
  <si>
    <t>WPN_HUM_LightHammer_A_1_d0419aaf-9e20-4029-b8e9-9e1a62661b13</t>
  </si>
  <si>
    <t>WPN_HUM_LightHammer_A_2_647f2f89-f10f-4def-ba9e-9078e49b6157</t>
  </si>
  <si>
    <t>WPN_HUM_LightHammer_B_0_d0bf4aef-e423-49ab-9177-c86b2a8efc9a</t>
  </si>
  <si>
    <t>WPN_HUM_LightHammer_B_1_20e6fc7e-a9d1-403b-a725-e3fe781521bb</t>
  </si>
  <si>
    <t>WPN_HUM_Longbow_A_0_86e3d864-309c-4c17-ba38-877ce487d481</t>
  </si>
  <si>
    <t>WPN_HUM_Longbow_A_1_049173ec-636a-487e-a9ed-bfafeadf6bb7</t>
  </si>
  <si>
    <t>WPN_HUM_Longbow_A_2_NOT_APPROVED_118967f7-14de-41fa-bec8-3ba383252e9a</t>
  </si>
  <si>
    <t>WPN_HUM_Longbow_Broken_A_9160904e-0c71-49df-8f9e-b1e232a2421d</t>
  </si>
  <si>
    <t>WPN_HUM_Longsword_A_0_1865323f-b428-4791-a0a9-578841e57463</t>
  </si>
  <si>
    <t>WPN_HUM_Longsword_A_0_Rusty_A_dddd2204-0ee3-47b0-a7ea-6b5216a65e89</t>
  </si>
  <si>
    <t>WPN_HUM_Longsword_A_1_3fc2ba50-3070-4caa-abe8-3bf885969bde</t>
  </si>
  <si>
    <t>WPN_HUM_Longsword_A_1_Golden_970c962d-dca1-4b90-8d02-81a4e59e3f08</t>
  </si>
  <si>
    <t>WPN_HUM_Longsword_A_2_e3b2adb6-7493-466e-9c65-4281fb74e83f</t>
  </si>
  <si>
    <t>WPN_HUM_Longsword_Adamantine_A_d116f35c-4399-408c-ba90-b455a5d29a1f</t>
  </si>
  <si>
    <t>WPN_HUM_Longsword_Broken_A_2af7255d-bae1-4d4c-a8ba-4a2b5909a794</t>
  </si>
  <si>
    <t>WPN_HUM_Longsword_Deathknight_a4338d7c-5b70-4076-9711-d3803fab2e1b</t>
  </si>
  <si>
    <t>WPN_HUM_Longsword_GuardianOfFaith_Evil_083ddacf-e03c-4681-887b-80dee8158b26</t>
  </si>
  <si>
    <t>WPN_HUM_Longsword_GuardianOfFaith_Good_dd0e60fd-a334-411b-97cf-fa6a015c578b</t>
  </si>
  <si>
    <t>WPN_HUM_Longsword_GuardianOfFaith_Neutral_82d42ba1-5488-49a7-b4db-32332cee7521</t>
  </si>
  <si>
    <t>WPN_HUM_Mace_A_0_3186796d-3ab3-4d49-bfc2-cba1aff0cf5a</t>
  </si>
  <si>
    <t>WPN_HUM_Mace_A_0_Rusty_A_ce1c45a5-5606-4604-9afa-beca19fd03e1</t>
  </si>
  <si>
    <t>WPN_HUM_Mace_A_1_5a948b12-ca43-4256-9821-0d151036dbd1</t>
  </si>
  <si>
    <t>WPN_HUM_Mace_A_2_f203a318-ea9a-4117-8d27-299dabafd1d3</t>
  </si>
  <si>
    <t>WPN_HUM_Mace_Adamantine_A_df08ec01-52f0-4fdf-b5e7-4fa0970a480a</t>
  </si>
  <si>
    <t>WPN_HUM_Magicstaff_A_0_6835bc61-36a4-4055-889b-4931e570682a</t>
  </si>
  <si>
    <t>WPN_HUM_Magicstaff_B_0_d25bc94a-5ee9-448f-9210-f2dad61ae7e5</t>
  </si>
  <si>
    <t>WPN_HUM_Magicstaff_C_0_b46e702a-1094-4a58-9b91-c75ad5ddf57d</t>
  </si>
  <si>
    <t>WPN_HUM_Magicstaff_D_0_48318705-311a-4b4c-b911-18d260d6db0f</t>
  </si>
  <si>
    <t>WPN_HUM_Magicstaff_E_0_506289c6-c461-4a6b-b6a5-aa78e55d7445</t>
  </si>
  <si>
    <t>WPN_HUM_Magicstaff_Lorroakan_A_10123d22-dcba-4469-a45c-ca719f1f43df</t>
  </si>
  <si>
    <t>WPN_HUM_Maul_A_0_5487ceb4-b009-46ae-8ed6-cd3baaf0a18d</t>
  </si>
  <si>
    <t>WPN_HUM_Maul_A_0_Rusty_A_67e97333-2225-4797-9c06-0a0e08e6edd7</t>
  </si>
  <si>
    <t>WPN_HUM_Maul_A_1_7e8ef269-0e7b-4352-8828-89c5fced943c</t>
  </si>
  <si>
    <t>WPN_HUM_Maul_A_2_904286be-03fc-4755-adf0-9fd5f44942f4</t>
  </si>
  <si>
    <t>WPN_HUM_Moonblade_A_NOT_APPROVED_0a6f620d-32f4-499a-9c11-db105441a57a</t>
  </si>
  <si>
    <t>WPN_HUM_Morningstar_A_0_26a9fba6-1a60-4691-84ea-da7ffcb304e0</t>
  </si>
  <si>
    <t>WPN_HUM_Morningstar_A_0_Rusty_A_f8856d2d-ffda-417c-b7a8-c7aa757903b7</t>
  </si>
  <si>
    <t>WPN_HUM_Morningstar_A_1_deea755b-5335-49d9-bd0e-dbaab9eaf94c</t>
  </si>
  <si>
    <t>WPN_HUM_Morningstar_A_2_9e2c45b2-0411-42cc-bac6-6222c1334cb0</t>
  </si>
  <si>
    <t>WPN_HUM_Pike_A_0_baa5b139-42ad-40fd-b6c3-6b52b092c48e</t>
  </si>
  <si>
    <t>WPN_HUM_Pike_A_0_Rusty_A_0eddcd68-36fb-4c9f-8cbb-66513d8d718e</t>
  </si>
  <si>
    <t>WPN_HUM_Pike_A_1_40fa8049-b6c1-4463-b212-52ad13b5d687</t>
  </si>
  <si>
    <t>WPN_HUM_Pike_A_2_50ffcd8e-eaa2-479c-b8ed-117ef5436b49</t>
  </si>
  <si>
    <t>WPN_HUM_Pike_Broken_A_8454a13e-291f-47ec-a600-d41c32391064</t>
  </si>
  <si>
    <t>WPN_HUM_Quarterstaff_A_0_96e2abaf-78ff-4dcb-a6a3-a5f0c348bd9f</t>
  </si>
  <si>
    <t>WPN_HUM_Quarterstaff_A_1_2fa18ee4-92df-486f-97d2-dd0a720b6fad</t>
  </si>
  <si>
    <t>WPN_HUM_Quarterstaff_A_2_e1e112b2-5465-4e37-acdc-372666ec1521</t>
  </si>
  <si>
    <t>WPN_HUM_Quarterstaff_B_0_f99fe985-168c-4ab6-8c21-8fbd1ef16a1a</t>
  </si>
  <si>
    <t>WPN_HUM_Quarterstaff_Broken_A_45c9d3a2-8ea5-4bbf-b1cf-e0acaa0f23b2</t>
  </si>
  <si>
    <t>WPN_HUM_Quarterstaff_C_0_b5c85eb7-ed4f-4e90-a317-5547ddaf3650</t>
  </si>
  <si>
    <t>WPN_HUM_Rapier_A_0_7061f489-4b13-4982-aa09-cf0ad961e75f</t>
  </si>
  <si>
    <t>WPN_HUM_Rapier_A_0_Rusty_A_1958c259-3772-46ac-9de3-741806f18703</t>
  </si>
  <si>
    <t>WPN_HUM_Rapier_A_1_5a6cea10-b3f6-4370-8eed-0b69b4ba531a</t>
  </si>
  <si>
    <t>WPN_HUM_Rapier_A_2_5c572e8e-8693-48cf-b494-2df0341f7ced</t>
  </si>
  <si>
    <t>WPN_HUM_Rapier_Pact_705662e8-2a7f-4c7e-b0a0-e505395a45e3</t>
  </si>
  <si>
    <t>WPN_HUM_Salami_A_e082f373-81ec-4f4b-818b-9ee86952e2fa</t>
  </si>
  <si>
    <t>WPN_HUM_Sceptre_Karsus_A_b47c0946-bac7-4c2e-9db8-f943728bedf9</t>
  </si>
  <si>
    <t>WPN_HUM_Scimitar_A_0_868217db-9dcb-414c-bb88-e321ab3e0349</t>
  </si>
  <si>
    <t>WPN_HUM_Scimitar_A_0_Rusty_A_134cca90-23ea-497d-8698-b7a66bab59d3</t>
  </si>
  <si>
    <t>WPN_HUM_Scimitar_A_1_7cc7a0e1-d0b8-4569-afb2-d538e8941894</t>
  </si>
  <si>
    <t>WPN_HUM_Scimitar_A_2_5193af64-48c1-406f-90bf-87f7f01b4684</t>
  </si>
  <si>
    <t>WPN_HUM_Scimitar_Adamantine_A_503b4f8d-da61-4fc1-a4b7-cad124a10c69</t>
  </si>
  <si>
    <t>WPN_HUM_Shield_A_0_d2af60ea-1b72-4d25-a188-6d8bc4fe255b</t>
  </si>
  <si>
    <t>WPN_HUM_Shield_A_1_cb2d6c27-ec29-4555-adf2-41e8c1952439</t>
  </si>
  <si>
    <t>WPN_HUM_Shield_A_2_NOT_APPROVED_49979c37-1a3a-46f8-af5b-2ea63fc11722</t>
  </si>
  <si>
    <t>WPN_HUM_Shield_Adamantine_A_96907713-b560-4daf-ab32-3c1aec3f3890</t>
  </si>
  <si>
    <t>WPN_HUM_Shield_B_0_24fa28d4-f679-44bf-865e-c7e70dcb9588</t>
  </si>
  <si>
    <t>WPN_HUM_Shield_B_1_a28ecc05-b67b-493b-8cd2-ac7229e703d2</t>
  </si>
  <si>
    <t>WPN_HUM_Shield_Broken_A_d59619ef-320f-4c16-8e21-0644034f0c26</t>
  </si>
  <si>
    <t>WPN_HUM_Shield_C_0_4491fcaf-03bf-4087-baf3-b638657080f6</t>
  </si>
  <si>
    <t>WPN_HUM_Shield_C_1_badf2418-01ac-410d-931e-72b1dac071c7</t>
  </si>
  <si>
    <t>WPN_HUM_Shield_D_0_c069f1f2-1040-4c71-b796-5a95eecfa711</t>
  </si>
  <si>
    <t>WPN_HUM_Shield_D_0_Rusty_A_8c02c87f-955d-4cc2-b547-f22462ad7106</t>
  </si>
  <si>
    <t>WPN_HUM_Shield_D_1_26b81847-b0dd-4150-aef7-602fcbb72eca</t>
  </si>
  <si>
    <t>WPN_HUM_Shield_DeathKnight_5b8fe99f-56d9-48a8-a9d0-8290ebae6461</t>
  </si>
  <si>
    <t>WPN_HUM_Shield_E_2_89792dc1-221b-462e-adcb-026f2cafbb95</t>
  </si>
  <si>
    <t>WPN_HUM_Shield_FlamingFist_ab10f66f-6e93-43f5-9384-82565f14124a</t>
  </si>
  <si>
    <t>WPN_HUM_Shield_FlamingFist_1_6fb7aabd-bdf8-4fd4-b43c-6cc6c07e99b1</t>
  </si>
  <si>
    <t>WPN_HUM_Shield_Myrkul_A_5d4c7c48-8531-494f-8fc3-936122d8a6fa</t>
  </si>
  <si>
    <t>WPN_HUM_Shortbow_A_0_c5403c1d-f372-43e1-927a-9189e9e3545d</t>
  </si>
  <si>
    <t>WPN_HUM_Shortbow_A_1_a46173b7-afd6-48e0-9c76-817acd027574</t>
  </si>
  <si>
    <t>WPN_HUM_Shortbow_A_2_NOT_APPROVED_d9a98dce-1027-4324-939c-3c9cfe776731</t>
  </si>
  <si>
    <t>WPN_HUM_Shortbow_A_Makeshift_82992370-cb61-4381-b390-891a3a9bd075</t>
  </si>
  <si>
    <t>WPN_HUM_Shortsword_A_0_467ddb4f-6791-41fa-99f7-ee8620d63bbe</t>
  </si>
  <si>
    <t>WPN_HUM_Shortsword_A_0_Rusty_A_9d66df2d-8e8f-4798-8684-77b738d26704</t>
  </si>
  <si>
    <t>WPN_HUM_Shortsword_A_1_261b946f-154b-4f75-8985-cab6531034a2</t>
  </si>
  <si>
    <t>WPN_HUM_Shortsword_A_2_0839fb15-24ab-4c3a-b168-413a47ed710a</t>
  </si>
  <si>
    <t>WPN_HUM_Sickle_A_0_50d677ed-3a0e-40e9-8291-ee6823af5672</t>
  </si>
  <si>
    <t>WPN_HUM_Sickle_A_0_Rusty_A_1d75dc84-b276-47b0-a0be-a5b25dfcb086</t>
  </si>
  <si>
    <t>WPN_HUM_Sling_A_0_d31af642-ae35-4f22-b7a6-100f3048be33</t>
  </si>
  <si>
    <t>WPN_HUM_Spear_A_0_9f0f1c0e-012d-44e1-9b29-86c64d2bf675</t>
  </si>
  <si>
    <t>WPN_HUM_Spear_A_0_Rusty_A_86450ec8-d876-457f-92c0-7bb11e8f38f8</t>
  </si>
  <si>
    <t>WPN_HUM_Spear_A_1_158e6f29-89e9-4279-8f8f-85078f047225</t>
  </si>
  <si>
    <t>WPN_HUM_Spear_A_2_74d9758a-84e9-4244-9ae8-14acee76acb3</t>
  </si>
  <si>
    <t>WPN_HUM_SpearOfNight_A_bca0fca1-b81d-47a7-9be3-18e43a8fe626</t>
  </si>
  <si>
    <t>WPN_HUM_Staff_Carrion_A_9515172b-511a-44dc-bf97-8b63bca4ea10</t>
  </si>
  <si>
    <t>WPN_HUM_Staff_Selune_A_4f0bc5b8-ff1e-49cd-b1f0-ee45c1ae4a9e</t>
  </si>
  <si>
    <t>WPN_HUM_StaffOfCrones_A_81d1c0d2-ed2d-4261-9ea0-2b29c1cc21f5</t>
  </si>
  <si>
    <t>WPN_HUM_Sun_Mace_A_a24ceeff-2db2-40be-b633-720b0bbab736</t>
  </si>
  <si>
    <t>WPN_HUM_Sun_Mace_A_Glow_78837dd4-b4fb-4c9d-937d-d3ef56b4d9c9</t>
  </si>
  <si>
    <t>WPN_HUM_Sun_Mace_Lathander_Blood_A_3ff2f3b9-daf6-457b-85e3-bd5ac95b6318</t>
  </si>
  <si>
    <t>WPN_HUM_Sun_Mace_Lathander_Blood_A_Glow_7b961f08-46c1-46b1-99bc-c59283831a0b</t>
  </si>
  <si>
    <t>WPN_HUM_Sword_Shar_A_afdc3411-7dad-4483-8ee1-e6a8f37b3ee4</t>
  </si>
  <si>
    <t>WPN_HUM_Syringe_A_75cea463-4395-4600-ad93-7017415b16e3</t>
  </si>
  <si>
    <t>WPN_HUM_Torch_A_50c43f27-a12e-412c-88f0-56e15eba692a</t>
  </si>
  <si>
    <t>WPN_HUM_Torch_A_StartLit_8d175e5e-355e-4b27-9890-d35e36204487</t>
  </si>
  <si>
    <t>WPN_HUM_Torch_Lantern_A_81705db9-5b32-4ccd-91be-f8bad863ec48</t>
  </si>
  <si>
    <t>WPN_HUM_Toy_Shield_A_e13facc6-aced-4b48-b239-b0e76448013f</t>
  </si>
  <si>
    <t>WPN_HUM_Toy_Sword_A_5e651778-cc78-425e-b27d-483b1c8afa82</t>
  </si>
  <si>
    <t>WPN_HUM_Trepan_A_764dcd70-9206-457c-9366-7aa9e3370514</t>
  </si>
  <si>
    <t>WPN_HUM_Trident_A_0_d3807461-7c32-44ae-9aba-49ef4d3bf35e</t>
  </si>
  <si>
    <t>WPN_HUM_Trident_A_0_Rusty_A_27ef84b1-ea40-4f06-a013-f6281511f0e9</t>
  </si>
  <si>
    <t>WPN_HUM_Trident_A_1_2fab5801-76b1-4669-95d9-7df76bed12dd</t>
  </si>
  <si>
    <t>WPN_HUM_Trident_A_2_6cf827d6-5bae-480a-a1b4-d7fdb0e68801</t>
  </si>
  <si>
    <t>WPN_HUM_Trident_Pact_fd1b4c45-e2df-4add-bc56-697d0339c4bd</t>
  </si>
  <si>
    <t>WPN_HUM_Wand_A_0_0e74cc0c-efd5-4865-b0f3-327c8b87a269</t>
  </si>
  <si>
    <t>WPN_HUM_Wand_A_1_bc817e28-0266-4453-8f79-aaa1ed6e1a2f</t>
  </si>
  <si>
    <t>WPN_HUM_Wand_B_0_60d6429b-eb12-4654-988d-911e2fab3b93</t>
  </si>
  <si>
    <t>WPN_HUM_Wand_C_0_251ff7e1-412e-4804-b8b3-8b9e3aad06be</t>
  </si>
  <si>
    <t>WPN_HUM_Wand_D_0_c330eaf6-1616-42a6-b6aa-0fe9d6194d0f</t>
  </si>
  <si>
    <t>WPN_HUM_Wand_E_0_fb6cf351-6071-4575-b3aa-22fa553cb210</t>
  </si>
  <si>
    <t>WPN_HUM_Wand_F_0_bcaf919a-f644-41f0-92c3-cb033fff27f7</t>
  </si>
  <si>
    <t>WPN_HUM_Wand_G_0_edcfcd84-55ad-4b3c-a15f-70c587f2609b</t>
  </si>
  <si>
    <t>WPN_HUM_Wand_H_0_25e4f2e5-115d-4350-8f96-56955fb4026a</t>
  </si>
  <si>
    <t>WPN_HUM_Wand_I_0_0ec20c3d-a446-40ac-aaed-8b973cae075f</t>
  </si>
  <si>
    <t>WPN_HUM_Wand_J_0_d4f00c34-9bb8-4175-9c1c-7487010e7f9d</t>
  </si>
  <si>
    <t>WPN_HUM_Wand_K_0_07259e5d-53c1-413d-ab8d-c7b8dd9a8331</t>
  </si>
  <si>
    <t>WPN_HUM_Warhammer_A_0_6b17998d-2e79-405d-8b1f-beb53658312f</t>
  </si>
  <si>
    <t>WPN_HUM_Warhammer_A_0_Rusty_A_ed53c828-d185-408e-8381-9b042849de8e</t>
  </si>
  <si>
    <t>WPN_HUM_Warhammer_A_1_3e1b3db9-036e-4931-ab92-c3730a1c3d5f</t>
  </si>
  <si>
    <t>WPN_HUM_Warhammer_A_2_e6b027a7-40bb-445e-b199-38b08d2b4832</t>
  </si>
  <si>
    <t>WPN_HUM_Warhammer_Pact_fdaf8461-4d1a-4364-8d7d-4dd9ce824a1e</t>
  </si>
  <si>
    <t>WPN_HUM_Warpick_A_0_a088775a-8f75-42f2-aa74-76a3f80701fa</t>
  </si>
  <si>
    <t>WPN_HUM_Warpick_A_0_Rusty_A_1d6d5983-4546-4eba-b9e6-d23021d08805</t>
  </si>
  <si>
    <t>WPN_HUM_Warpick_A_1_75586d3e-21b2-4d94-ac99-99a6b0e8c3dd</t>
  </si>
  <si>
    <t>WPN_HUM_Warpick_A_2_a5012da9-9cfa-467b-901a-61e33db55516</t>
  </si>
  <si>
    <t>WPN_HUM_WoodcutterAxe_Shadow_Curse_A_64000dd2-aae4-41c4-a16f-dca738d9743a</t>
  </si>
  <si>
    <t>WPN_Javelin_REF_5cc3db84-3891-4795-afa3-d3cbfffc066e</t>
  </si>
  <si>
    <t>WPN_JUSTIC_Greatsword_A_a0d3f2f8-3277-48fb-bc74-8d94d9d086d8</t>
  </si>
  <si>
    <t>WPN_Kuotoa_Javelin_A_1_8fdd7b33-6740-4d15-935c-9e54f54e16d4</t>
  </si>
  <si>
    <t>WPN_Kuotoa_Shield_A_0_2099af4a-caa2-4e06-9b6d-fa6e9754bd09</t>
  </si>
  <si>
    <t>WPN_Kuotoa_Shield_A_1_917d76c0-1969-4cd5-b5fe-7bf406081283</t>
  </si>
  <si>
    <t>WPN_LOW_KurwinCoffin_KurwinsCauteriserMace_91ae041c-b0b6-456a-805d-b2d7982f3d94</t>
  </si>
  <si>
    <t>WPN_LOW_RamazithsTower_Nightsong_Silver_Shield_daadda55-d439-47eb-a308-acaf575a7fd5</t>
  </si>
  <si>
    <t>WPN_LOW_RamazithsTower_Nightsong_Silver_Sword_a96c763c-db4e-4fc3-968b-ebed9d404aee</t>
  </si>
  <si>
    <t>WPN_Mace_Deva_A_c0fb0a11-1f29-470c-a95b-102377ef2356</t>
  </si>
  <si>
    <t>WPN_Merregon_Halberd_A_c86a3bf4-16b4-4d76-a33d-3df5c265aca8</t>
  </si>
  <si>
    <t>WPN_MINOTAUR_Greatclub_A_20bd2850-f6b3-4f13-bf96-c566d8df0de4</t>
  </si>
  <si>
    <t>WPN_Moonlantern_Quarterstaff_A_0_9a3a1719-3f18-400e-ab77-55b575c12090</t>
  </si>
  <si>
    <t>WPN_MYRKUL_Apostle_Scythe_A_3112f0f5-4073-45d2-8e37-eeafa1558896</t>
  </si>
  <si>
    <t>WPN_Ogre_Greatclub_A_01da5a5b-97cd-4989-9ae3-af646eb35bc9</t>
  </si>
  <si>
    <t>WPN_Ogre_Greatclub_B_1fdc0473-8d0f-4e59-8ef8-9bd67568c002</t>
  </si>
  <si>
    <t>WPN_Ogre_Greatclub_B_1HS_3186614b-537e-44f1-82bc-c9edba59e593</t>
  </si>
  <si>
    <t>WPN_ORTHON_HandCrossbow_A_f554e750-4a86-45d7-b1a5-027e27df55ef</t>
  </si>
  <si>
    <t>WPN_ORTHON_Shortsword_A_0d5e17a5-510d-468a-8607-77a326bc453c</t>
  </si>
  <si>
    <t>WPN_SAHUAGIN_Longbow_A_2b72f224-a182-43c7-97e9-dc9a6ba4f9f5</t>
  </si>
  <si>
    <t>WPN_SAHUAGIN_Spear_A_b8878c58-e510-4c2f-97f0-da9cc442a75f</t>
  </si>
  <si>
    <t>WPN_SAHUAGIN_Spear_B_8323e1ec-1588-4044-9119-70b87a5fe938</t>
  </si>
  <si>
    <t>WPN_Scimitar_Fire_Myrmidon_A_1803db62-d4c8-4f36-a9b9-49e114d07570</t>
  </si>
  <si>
    <t>WPN_Scimitar_Fire_Myrmidon_ConjureElemental_cac16ce7-f5fd-4314-8b79-94b56d6a8a09</t>
  </si>
  <si>
    <t>WPN_Scimitar_Fire_Myrmidon_Wildshape_19710a61-25df-4851-884e-1c33d2fa4d45</t>
  </si>
  <si>
    <t>WPN_Scimitar_Water_Myrmidon_A_b8167a9b-44a8-4cfe-ad88-dbfb7f00c7da</t>
  </si>
  <si>
    <t>WPN_SURGEON_BoneSaw_8dcd8335-c066-4b33-ac3a-00f29dedb05f</t>
  </si>
  <si>
    <t>WPN_SURGEON_Syringe_96c4bb75-ccc2-4a92-b81c-0465f10e3ea1</t>
  </si>
  <si>
    <t>WPN_SURGEON_Trepan_bd96b22d-cc43-4ce9-bd3b-7454262a0b9e</t>
  </si>
  <si>
    <t>WPN_Toll_Collector_Halberd_A_54616284-03ad-4a60-884c-91e43cdea83b</t>
  </si>
  <si>
    <t>WPN_Trident_Water_Myrmidon_A_c818edc1-85c4-4c4b-bd62-03ba59265922</t>
  </si>
  <si>
    <t>WPN_Trident_Water_Myrmidon_ConjureElemental_ba86b029-9232-4ad2-9e2d-9edcdd1d728b</t>
  </si>
  <si>
    <t>WPN_Trident_Water_Myrmidon_Wildshape_639a6279-f487-4783-9381-493f63e66ade</t>
  </si>
  <si>
    <t>WPN_WATCHER_Crossbow_e2391c41-845c-4d8e-9aba-d2392e193bfd</t>
  </si>
  <si>
    <t>WPN_WATCHER_Greatsword_A_c25e9381-7fbd-4e07-9383-9df8aa43d4ed</t>
  </si>
  <si>
    <t>WPN_WATCHER_Greatsword_B_ebdf1022-bb30-4a03-ac29-82f488bfce4f</t>
  </si>
  <si>
    <t>WPN_Wood_Woad_Club_c71e2798-31ae-4f57-8073-c6195c2e9d02</t>
  </si>
  <si>
    <t>WPN_Wood_Woad_Shield_41b07341-1bf3-450d-9303-377c035c09ac</t>
  </si>
  <si>
    <t>WPN_HUM_Battleaxe_A_0</t>
  </si>
  <si>
    <t>WPN_HUM_BoneSaw_A</t>
  </si>
  <si>
    <t>WPN_Kuotoa_Javelin_A_1</t>
  </si>
  <si>
    <t>WPN_HUM_Pike_Broken_A</t>
  </si>
  <si>
    <t>UNI_HUM_Torch_A_Blue</t>
  </si>
  <si>
    <t>WPN_HUM_CleaverAxe_A</t>
  </si>
  <si>
    <t>WPN_HUM_Club_A_0</t>
  </si>
  <si>
    <t>WPN_GOB_Mace_A</t>
  </si>
  <si>
    <t>WPN_GOB_Club_BrandingTool_A</t>
  </si>
  <si>
    <t>WPN_Mace_Deva_A</t>
  </si>
  <si>
    <t>WPN_Djinni_Scimitar_PlanarAlly</t>
  </si>
  <si>
    <t>UNI_HUM_Torch_A_Purple</t>
  </si>
  <si>
    <t>UNI_HUM_Torch_A_Purple_f7c72034-b7ed-459f-9f2f-3c42144271ef</t>
  </si>
  <si>
    <t>UNI_HUM_Torch_A_Blue_4668297e-7fc8-4384-af34-165813e9abe1</t>
  </si>
  <si>
    <t>UNI_HUM_Torch_A_Cursed_6b4aca7f-69dd-484a-a663-5807f1efeeb1</t>
  </si>
  <si>
    <t>UNI_HUM_Torch_A_Green_fabf8b48-9c73-498a-a4ad-f9bf07024f19</t>
  </si>
  <si>
    <t>UNI_HUM_Torch_A_True_f893a2a4-6b64-40c2-8130-26bd362e230f</t>
  </si>
  <si>
    <t>WPN_HUM_Flail_Myrkul_A_0</t>
  </si>
  <si>
    <t>WPN_Flail_Air_Myrmidon_ConjureElemental</t>
  </si>
  <si>
    <t>UNI_WPN_HUM_Scimitar_FlameBlade</t>
  </si>
  <si>
    <t>WPN_GTY_Longsword_A</t>
  </si>
  <si>
    <t>WPN_GTY_Shortsword_A</t>
  </si>
  <si>
    <t>BOOOAL\u0027s Arms</t>
  </si>
  <si>
    <t>King\u0027s Knife</t>
  </si>
  <si>
    <t>Chessa\u0027s Practice Sword</t>
  </si>
  <si>
    <t>Dad\u0027s Axe</t>
  </si>
  <si>
    <t>Kass\u0027 Practice Sword</t>
  </si>
  <si>
    <t>Assassin\u0027s Shortsword</t>
  </si>
  <si>
    <t>Assassin\u0027s Touch</t>
  </si>
  <si>
    <t>Corellon\u0027s Grace</t>
  </si>
  <si>
    <t>Dragon\u0027s Grasp</t>
  </si>
  <si>
    <t>Exterminator\u0027s Axe</t>
  </si>
  <si>
    <t>Gandrel\u0027s Aspiration</t>
  </si>
  <si>
    <t>Hunter\u0027s Dagger</t>
  </si>
  <si>
    <t>Kurwin\u0027s Cauteriser</t>
  </si>
  <si>
    <t>Loviatar\u0027s Scourge</t>
  </si>
  <si>
    <t>Melf\u0027s First Staff</t>
  </si>
  <si>
    <t>Nature\u0027s Snare</t>
  </si>
  <si>
    <t>Svartlebee\u0027s Woundseeker</t>
  </si>
  <si>
    <t>The Watcher\u0027s Guide</t>
  </si>
  <si>
    <t>Wulbren\u0027s Hammer</t>
  </si>
  <si>
    <t>Bigboy\u0027s Chew Toy</t>
  </si>
  <si>
    <t>Blackguard\u0027s Sword</t>
  </si>
  <si>
    <t>Creation\u0027s Echo</t>
  </si>
  <si>
    <t>Duke Ravengard\u0027s Longsword</t>
  </si>
  <si>
    <t>Hollow\u0027s Staff</t>
  </si>
  <si>
    <t>Jorgoral\u0027s Greatsword</t>
  </si>
  <si>
    <t>Ketheric\u0027s Warhammer</t>
  </si>
  <si>
    <t>Larethian\u0027s Wrath</t>
  </si>
  <si>
    <t>Ne\u0027er Misser</t>
  </si>
  <si>
    <t>Ravengard\u0027s Scourger</t>
  </si>
  <si>
    <t>Wavemother\u0027s Sickle</t>
  </si>
  <si>
    <t>Handmaiden\u0027s Mace</t>
  </si>
  <si>
    <t>Justiciar\u0027s Scimitar</t>
  </si>
  <si>
    <t>Voss\u0027 Silver Sword</t>
  </si>
  <si>
    <t>Balduran\u0027s Giantslayer</t>
  </si>
  <si>
    <t>Devotee\u0027s Mace</t>
  </si>
  <si>
    <t>Duellist\u0027s Prerogative</t>
  </si>
  <si>
    <t>Shar\u0027s Spear of Evening</t>
  </si>
  <si>
    <t>Dagger \u002B2</t>
  </si>
  <si>
    <t>Flail \u002B2</t>
  </si>
  <si>
    <t>Greataxe \u002B2</t>
  </si>
  <si>
    <t>Hand Crossbow \u002B2</t>
  </si>
  <si>
    <t>Longbow \u002B2</t>
  </si>
  <si>
    <t>Longsword \u002B2</t>
  </si>
  <si>
    <t>Mace \u002B2</t>
  </si>
  <si>
    <t>Quarterstaff \u002B2</t>
  </si>
  <si>
    <t>Rapier \u002B2</t>
  </si>
  <si>
    <t>Scimitar \u002B2</t>
  </si>
  <si>
    <t>Shortsword \u002B2</t>
  </si>
  <si>
    <t>Spear \u002B2</t>
  </si>
  <si>
    <t>Trident \u002B2</t>
  </si>
  <si>
    <t>Warhammer \u002B2</t>
  </si>
  <si>
    <t>Sel\u00FBne\u0027s Spear of Night</t>
  </si>
  <si>
    <t>Githyanki Longsword (Psionic)</t>
  </si>
  <si>
    <t>Brewing Ladle</t>
  </si>
  <si>
    <t>Moonblade</t>
  </si>
  <si>
    <t>Shar\u0027s Sting</t>
  </si>
  <si>
    <t>Tough Sunrises</t>
  </si>
  <si>
    <t>Mind Sundering Dagger</t>
  </si>
  <si>
    <t>Vampiric Dagger</t>
  </si>
  <si>
    <t>Goblinbane Dagger</t>
  </si>
  <si>
    <t>Verminsign</t>
  </si>
  <si>
    <t>Spiderstep Staff</t>
  </si>
  <si>
    <t>Staff of Accretion</t>
  </si>
  <si>
    <t>Enforcer Club</t>
  </si>
  <si>
    <t>Allandra\u0027s Whelm</t>
  </si>
  <si>
    <t>Scythe of Myrkul</t>
  </si>
  <si>
    <t>Shadow Battleaxe</t>
  </si>
  <si>
    <t>Combination Axe</t>
  </si>
  <si>
    <t>Dart</t>
  </si>
  <si>
    <t>Dart \u002B2</t>
  </si>
  <si>
    <t>Chaos Flail</t>
  </si>
  <si>
    <t>Flail of Dread Skulls</t>
  </si>
  <si>
    <t>Planeslayer Flail</t>
  </si>
  <si>
    <t>Dagger of Shar</t>
  </si>
  <si>
    <t>Arcane Absorption Dagger</t>
  </si>
  <si>
    <t>Singing Sword</t>
  </si>
  <si>
    <t>Arduous Flame Blade</t>
  </si>
  <si>
    <t>Infernal Longsword</t>
  </si>
  <si>
    <t>Render of Scrumptious Flesh</t>
  </si>
  <si>
    <t>Executioner Sword</t>
  </si>
  <si>
    <t>Steadfast Maul</t>
  </si>
  <si>
    <t>Magical Hand Crossbow</t>
  </si>
  <si>
    <t>Light Crossbow of Speed</t>
  </si>
  <si>
    <t>Sling</t>
  </si>
  <si>
    <t>Infernal Warhammer</t>
  </si>
  <si>
    <t>Sanguine Blade</t>
  </si>
  <si>
    <t>Rebound Battleaxe</t>
  </si>
  <si>
    <t>Blood-Bound Blade</t>
  </si>
  <si>
    <t>The Clover</t>
  </si>
  <si>
    <t>The Impaler</t>
  </si>
  <si>
    <t>Flame Blade</t>
  </si>
  <si>
    <t>BASE_WEAPON_Glaives</t>
  </si>
  <si>
    <t>BASE_ALCH_Extract_Air_8b8010ad-6b25-4cda-8900-cf3e00805626</t>
  </si>
  <si>
    <t>BASE_ALCH_Extract_Earth_497effc5-d8d9-4c6c-afea-7accc889b1b4</t>
  </si>
  <si>
    <t>BASE_ALCH_Extract_Fey_261a1755-0688-492c-a272-21b0842c9a69</t>
  </si>
  <si>
    <t>BASE_ALCH_Extract_Fire_a3ada9c2-8e98-4fd2-8953-a47b0dd9a9fa</t>
  </si>
  <si>
    <t>BASE_ALCH_Extract_Shadow_5a02b765-c414-43da-a88c-e1453b6c2e4b</t>
  </si>
  <si>
    <t>BASE_ALCH_Extract_Water_3c54906f-cc2c-49e5-a9a3-64204688f872</t>
  </si>
  <si>
    <t>BASE_ALCH_Grenade_6badbd6e-7118-4d5c-9187-9e47c347fd74</t>
  </si>
  <si>
    <t>BASE_ALCH_INGREDIENT_647f8ef2-784f-4a39-82bc-8a4425ecc075</t>
  </si>
  <si>
    <t>BASE_ALCH_Solution_Coating_19a6fbb0-7123-460b-a4a8-643bb6cab5b5</t>
  </si>
  <si>
    <t>BASE_ALCH_Solution_Elixir_eef254dd-b983-4e59-bf49-5ed76a536220</t>
  </si>
  <si>
    <t>BASE_ALCH_Solution_Potion_8e660fd9-489d-42ff-a762-e4392e826666</t>
  </si>
  <si>
    <t>BASE_ARMOR_a09273ba-6549-4cf9-ba47-615a962baf9f</t>
  </si>
  <si>
    <t>BASE_ARMOR_Body_0985f767-4256-4f15-aabe-364e002f913f</t>
  </si>
  <si>
    <t>BASE_ARMOR_Cloaks_465340b0-523f-48ac-a832-4db4a1183c74</t>
  </si>
  <si>
    <t>BASE_ARMOR_Footwear_760772d4-7b86-49b5-b6d8-0d0302909b8c</t>
  </si>
  <si>
    <t>BASE_ARMOR_Gloves_1ab3e355-c1ed-4035-8c17-4ec2a8e8850f</t>
  </si>
  <si>
    <t>BASE_ARMOR_Headwear_1e694935-3625-4781-8a6e-a91ba7f5876d</t>
  </si>
  <si>
    <t>BASE_ARMOR_Underwear_e419b771-2ea2-439d-a9e9-c2796398dd09</t>
  </si>
  <si>
    <t>BASE_BLD_Construction_Big_f4ef6926-4f96-43fd-881a-4168297ad0fb</t>
  </si>
  <si>
    <t>BASE_BLD_Construction_Big_Climbable_482154a2-78f0-4969-bb0c-bb92d9f2cb37</t>
  </si>
  <si>
    <t>BASE_BLD_Construction_Big_Solid_b7ce7d07-ea86-413e-9538-2e7bffe35f60</t>
  </si>
  <si>
    <t>BASE_BLD_Construction_Big_Walkable_ac5fdc03-184b-48f9-8cd5-ac0d61b74ca1</t>
  </si>
  <si>
    <t>BASE_BOOK_23f65dff-a1ca-42fb-91ee-4cbb69450336</t>
  </si>
  <si>
    <t>BASE_BOOK_Lore_47f778cc-b4ff-45c4-83af-e879e1ff14c3</t>
  </si>
  <si>
    <t>BASE_BOOK_Scroll_Letter_61b98c74-8f5c-4d05-b56c-0911b59c9078</t>
  </si>
  <si>
    <t>BASE_BOOK_Scroll_Magic_4ffd5c4b-4c56-4f05-a228-a33754bb1806</t>
  </si>
  <si>
    <t>BASE_BOOK_StoryUse_4d0f9f0f-8290-4d24-a05a-e66c878d974d</t>
  </si>
  <si>
    <t>BASE_BOOK_Tablet_280c6dc2-d54d-4761-a301-c8f818b32a80</t>
  </si>
  <si>
    <t>BASE_BRAZIER_e2787ddd-a2f1-41f9-a861-d56a5489fd6a</t>
  </si>
  <si>
    <t>BASE_CAMPFIRE_410c2f4f-5318-480a-863f-e29a04c0a181</t>
  </si>
  <si>
    <t>BASE_CANDELABRUM_fbfe597b-ff5e-4fd6-b3c3-177b142dea7b</t>
  </si>
  <si>
    <t>BASE_CANDLE_SINGLE_9b812c00-17c2-4525-9e17-154381576943</t>
  </si>
  <si>
    <t>BASE_CANDLES_e0414642-f571-4be8-ae8c-eef41eba5a42</t>
  </si>
  <si>
    <t>BASE_CombatThrowable_0c96850b-eef9-49b6-927a-1e0d29329a95</t>
  </si>
  <si>
    <t>BASE_CONS_cdd2941e-aef8-4cc6-a58b-ccb1d73060e8</t>
  </si>
  <si>
    <t>BASE_CONS_Alchemy_79f10d3b-b390-4662-9193-d2f4395d136a</t>
  </si>
  <si>
    <t>BASE_CONS_Alchemy_Plant_9d987ac6-e995-41ed-aca0-12ea69f6770e</t>
  </si>
  <si>
    <t>BASE_CONS_Drink_35bcfb10-ba86-4195-9de5-2d57b4e209f9</t>
  </si>
  <si>
    <t>BASE_CONS_Drink_Alcohol_2ca79447-a79b-41a0-abab-085c2aeedf3e</t>
  </si>
  <si>
    <t>BASE_CONS_Drink_Potion_277257bc-38f5-4c51-be13-32498e8cbd3d</t>
  </si>
  <si>
    <t>BASE_CONS_Food_bed27b85-63f8-4bb4-a363-fc0246b36c25</t>
  </si>
  <si>
    <t>BASE_CONS_Food_Dry_ab295317-b83e-40ee-920e-59ed8eccafb2</t>
  </si>
  <si>
    <t>BASE_CONS_Food_Fish_45a43504-e639-4c85-a901-da1de6cf4ee9</t>
  </si>
  <si>
    <t>BASE_CONS_Food_Fruit_2c341835-8a11-44db-9679-4cd0c9c12594</t>
  </si>
  <si>
    <t>BASE_CONS_Food_Juicy_ec6b7184-cceb-4f06-b231-0eec0b94d889</t>
  </si>
  <si>
    <t>BASE_CONS_Food_Liquid_e87c0ed0-a75f-4f91-b5a5-f1a34579179f</t>
  </si>
  <si>
    <t>BASE_CONS_Food_Meat_8d2f1d5f-0cc8-4b13-8aa2-4bd509695608</t>
  </si>
  <si>
    <t>BASE_CONT_49aba79d-0be8-42f0-9302-3761b3527fa4</t>
  </si>
  <si>
    <t>BASE_CONT_BOOKS_d2ffa323-402d-4bc2-b790-edc467192e12</t>
  </si>
  <si>
    <t>BASE_CONT_Immovable_c5e68dbc-5d1d-48e7-ac00-ad696dd6a584</t>
  </si>
  <si>
    <t>BASE_CONT_KITCHENSHELF_67f20306-1fb9-4b19-aba9-3cd0c6dcbaac</t>
  </si>
  <si>
    <t>BASE_CONT_Movable_e64fc74f-b0c8-4372-88ad-9318ef066b7e</t>
  </si>
  <si>
    <t>BASE_CONT_Movable_Basket_c35645db-08dc-420a-b8af-bfbf03c3207c</t>
  </si>
  <si>
    <t>BASE_CONT_Movable_Chest_8188cbf2-4618-401e-b9e1-c2be419efdb8</t>
  </si>
  <si>
    <t>BASE_CONT_Movable_Chest_Strong_d91b10a4-b196-415d-963c-f8e90fc4eb47</t>
  </si>
  <si>
    <t>BASE_CONT_Movable_Pickable_ea8cc72a-e078-4ce7-bd63-14bcf1851f46</t>
  </si>
  <si>
    <t>BASE_CONT_Movable_Sack_ad3f4f70-9184-49be-9fbb-94a83ef66b77</t>
  </si>
  <si>
    <t>BASE_CONT_Movable_Vase_58a15baa-66ae-46a3-a4a0-efdfe9f2d0f2</t>
  </si>
  <si>
    <t>BASE_CONT_Moveable_Climbable_74f1afc5-a594-43c7-90ad-ddc58cdd5c52</t>
  </si>
  <si>
    <t>BASE_CONT_Moveable_Climbable_Strong_8853fba5-1182-4798-ad34-b87eb4b27c86</t>
  </si>
  <si>
    <t>BASE_CONT_Skeleton_3c43525c-427d-450e-950e-f1864c4b1b4d</t>
  </si>
  <si>
    <t>BASE_DEC_BENCH_90d358e2-19f5-495a-844a-af81546c64ef</t>
  </si>
  <si>
    <t>BASE_DEC_BOOKSHELF_6dadcadc-ff9e-4bcd-8e50-4916264d3430</t>
  </si>
  <si>
    <t>BASE_DEC_CHAIR_e50cc36a-2eb4-4f73-a3bd-ba41accd5f7d</t>
  </si>
  <si>
    <t>BASE_DEC_Large_33a7b36e-6888-49ac-ada5-d77ad7e70dee</t>
  </si>
  <si>
    <t>BASE_DEC_Large_Destructible_Immovable_c51fdd74-6ee1-45b3-85ce-d42f10f9f183</t>
  </si>
  <si>
    <t>BASE_DEC_Large_Destructible_Moveable_ceff339b-faae-4613-ba29-93383a09f55e</t>
  </si>
  <si>
    <t>BASE_DEC_Large_Immovable_e4d2628f-78b3-4fc5-a8aa-21ac2ced5f0c</t>
  </si>
  <si>
    <t>BASE_DEC_Medium_fc1a8257-5a1a-4dc5-9fe7-cbb46d242e76</t>
  </si>
  <si>
    <t>BASE_DEC_Medium_Destructible_Immovable_86486828-5e42-453b-b0f1-cccfbb1a4927</t>
  </si>
  <si>
    <t>BASE_DEC_Medium_Immovable_115d2399-a009-4a63-82d0-f6c9ef6afdb0</t>
  </si>
  <si>
    <t>BASE_DEC_Medium_Immovable_ClickThrough_d93dcf1f-9b8f-4478-8260-cba6269d7ce4</t>
  </si>
  <si>
    <t>BASE_DEC_Medium_Movable_75fe4539-2120-4773-b187-98b0f4f9fe59</t>
  </si>
  <si>
    <t>BASE_DEC_Sign_Wall_42e8d54a-451b-4e83-a5b3-79092abc1ebe</t>
  </si>
  <si>
    <t>BASE_DEC_Sittable_5912447d-0772-43d2-a5f6-9d1b6d682e79</t>
  </si>
  <si>
    <t>BASE_DEC_Sittable_Immovable_25dbdc1b-a0e7-46e0-80ed-9a0b2b4f003d</t>
  </si>
  <si>
    <t>BASE_DEC_Small_6ba37df5-ee1d-4066-9725-a1432991a3b0</t>
  </si>
  <si>
    <t>BASE_DEC_Small_Destructible_Immovable_b5f1cc91-4683-4051-b22c-0b0f6ca1bd18</t>
  </si>
  <si>
    <t>BASE_DEC_Small_Immovable_50a192ef-16b5-4ff6-a307-a93d9218a3c9</t>
  </si>
  <si>
    <t>BASE_DEC_Small_Movable_98bdd16e-1bb6-4dc5-a472-d66591c25006</t>
  </si>
  <si>
    <t>BASE_DEC_Small_Movable_Pickupable_f1488e77-adf0-486e-a8d3-aaca640611c3</t>
  </si>
  <si>
    <t>BASE_DEC_SOFA_392017ce-4059-4afc-86f9-aeb1c7204445</t>
  </si>
  <si>
    <t>BASE_DEC_STOOL_f34e6dca-9067-4788-9c39-cba2e36d595a</t>
  </si>
  <si>
    <t>BASE_DEC_Training_Dummy_7247886b-1a8b-4a4f-bf1b-2a01f4a09e5b</t>
  </si>
  <si>
    <t>BASE_DESTRUCT_ccbfdc8f-3aad-4dbb-870a-e5a283e1679e</t>
  </si>
  <si>
    <t>BASE_DOOR_a6d9536c-ce6f-4cab-bd08-6aede900ba33</t>
  </si>
  <si>
    <t>BASE_DOOR_DOUBLE_416c93c3-36c6-4d8d-898b-609effd0e372</t>
  </si>
  <si>
    <t>BASE_DOOR_FRAGILE_8e5c67b4-0f0e-481b-ab6a-3c7fdf7d0557</t>
  </si>
  <si>
    <t>BASE_DOOR_Grating_532c50f3-e161-4bf9-9feb-1d1f40137c4a</t>
  </si>
  <si>
    <t>BASE_DOOR_Grating_Metal_6d4b2505-3231-42c5-9fde-f971e4386061</t>
  </si>
  <si>
    <t>BASE_DOOR_HATCH_399c82c0-1061-4215-b954-7324e0cfe7e6</t>
  </si>
  <si>
    <t>BASE_DOOR_HEAVY_d714949e-8f55-4924-a232-2ffca27e6462</t>
  </si>
  <si>
    <t>BASE_DOOR_HEAVY_DOUBLE_075d82ad-6fa8-4bb6-ae2e-71de686a5315</t>
  </si>
  <si>
    <t>BASE_DOOR_INDESTRUCTIBLE_844496bf-171a-4514-9f2a-45a4c8ea57ba</t>
  </si>
  <si>
    <t>BASE_DOOR_METAL_042a3930-5d18-490c-9c8e-1cca36a8f1ad</t>
  </si>
  <si>
    <t>BASE_Explode_ccec4133-a1dc-4d0b-b9ed-8c82f881bbf5</t>
  </si>
  <si>
    <t>BASE_HELP_Item_06f96d65-0ee5-4ed5-a30a-92a3bfe3f708</t>
  </si>
  <si>
    <t>BASE_KEY_7f414907-9faf-4330-9741-9444e1df158d</t>
  </si>
  <si>
    <t>BASE_Ladder_a732d1a9-78ec-4c58-8bcb-e4c263ed61d5</t>
  </si>
  <si>
    <t>BASE_Ladder_AtTheTop_9b1a83ae-e0d6-478a-bbea-f36a8b212fc4</t>
  </si>
  <si>
    <t>BASE_Ladder_AtTheTop_Indestructible_d74209f7-a373-461a-a10c-565b5debddac</t>
  </si>
  <si>
    <t>BASE_Ladder_OverTheTop_53e4b1b5-8929-4c9c-bc1f-4807e396cee9</t>
  </si>
  <si>
    <t>BASE_LIGHT_e40d1292-1da8-4c8f-b1dc-213cfdd4e135</t>
  </si>
  <si>
    <t>BASE_LIGHT_HANGING_e83a2b2a-017a-4e08-9e39-8ca47fba59ac</t>
  </si>
  <si>
    <t>BASE_LIGHT_STANDING_d6db574f-dde1-4fc2-9c99-d15f52ff459e</t>
  </si>
  <si>
    <t>BASE_LIGHT_WALL_cbfd6212-b37c-4c3c-89ef-0ac197b42e8f</t>
  </si>
  <si>
    <t>BASE_LOOT_c9e45e5a-f089-480b-ab3a-7f5f76dccc3b</t>
  </si>
  <si>
    <t>BASE_LOOT_Alchemy_5e9a13ce-fbbf-4d19-bf34-78b3ffec5ca4</t>
  </si>
  <si>
    <t>BASE_LOOT_Arrow_493d043f-3eb1-4a57-b41d-0129f3e07444</t>
  </si>
  <si>
    <t>BASE_LOOT_Belt_73a1b987-f64d-43ce-9578-71fd37c6269d</t>
  </si>
  <si>
    <t>BASE_LOOT_Dye_1a750a66-e5c2-40be-9f62-0a4bf3ddb403</t>
  </si>
  <si>
    <t>BASE_LOOT_Gem_93380b9c-cf4f-413d-99a7-7e2897cdb94e</t>
  </si>
  <si>
    <t>BASE_LOOT_Music_ddf636cb-5d3c-43dc-a33b-fc92df496e95</t>
  </si>
  <si>
    <t>BASE_LOOT_Necklace_303990e3-5546-44a3-9c5a-f9aa1702ad51</t>
  </si>
  <si>
    <t>BASE_LOOT_Necklace_Common_25ecd0e9-709b-497d-815a-3be9b2c69f61</t>
  </si>
  <si>
    <t>BASE_LOOT_Necklace_Rare_788772cf-fa7c-478f-997d-7f3d03f7e9bc</t>
  </si>
  <si>
    <t>BASE_LOOT_Necklace_Uncommon_7c0888c8-a3e8-477e-b249-a35879e683a0</t>
  </si>
  <si>
    <t>BASE_LOOT_Painting_dcd9e1e8-e465-44af-aba3-b698f369aebd</t>
  </si>
  <si>
    <t>BASE_LOOT_Ring_0af630e0-82eb-4b83-baa2-e296f97a7a4e</t>
  </si>
  <si>
    <t>BASE_LOOT_Ring_Common_79a8c7ea-188a-47e9-a30c-61fbc75a7d2b</t>
  </si>
  <si>
    <t>BASE_LOOT_Ring_Rare_2f157b63-5500-406f-bf32-90011d612907</t>
  </si>
  <si>
    <t>BASE_LOOT_Ring_Uncommon_7a8aa614-b3a2-4f80-9355-b9c7da7fd62a</t>
  </si>
  <si>
    <t>BASE_LOOT_Spell_TransmutersStone_07fa63ae-349e-4535-8473-970fec96cdb2</t>
  </si>
  <si>
    <t>BASE_LOOT_Throwable_8e5f1e8b-102a-4105-9d81-2220648814e9</t>
  </si>
  <si>
    <t>BASE_LOOT_Throwable_Poison_70d80397-5c0c-4217-a615-2d30fb906df1</t>
  </si>
  <si>
    <t>BASE_LOOT_Valuable_deb1c368-16c8-4dc4-8bb0-aaa1bd80cda2</t>
  </si>
  <si>
    <t>BASE_LOOT_Wand_0fba5f64-67dd-463b-9b01-db1259bb523c</t>
  </si>
  <si>
    <t>BASE_PUZ_90ec2f64-e124-474c-8b27-a56bba6f6c88</t>
  </si>
  <si>
    <t>BASE_PUZ_Lever_ac77de87-8819-4655-890a-8ffda881d39c</t>
  </si>
  <si>
    <t>BASE_PUZ_PressurePlate_95c7c20d-c4d4-44b9-abde-2cffd6c547ab</t>
  </si>
  <si>
    <t>BASE_PUZ_TeleporterHole_96c63f5b-53ac-40c6-9826-df7a71d97bbe</t>
  </si>
  <si>
    <t>BASE_PUZ_TeleporterHole_Small_56665209-9fdd-4fa9-8885-eecf25e57221</t>
  </si>
  <si>
    <t>BASE_PUZ_TeleporterHole_Tiny_8666ac38-648d-4c73-ae5e-10fad807ad34</t>
  </si>
  <si>
    <t>BASE_PUZ_Trap_Spell_GlyphOfWarding_9c2216bf-44f7-4e57-be99-126691c3564f</t>
  </si>
  <si>
    <t>BASE_STATIC_Big_converted_1732f091-170b-9e77-e743-2226a27edb63</t>
  </si>
  <si>
    <t>BASE_STATIC_Helper_converted_de0000ef-9e44-b17b-5d45-4420d0251fb2</t>
  </si>
  <si>
    <t>BASE_STATIC_Medium_converted_ef1f4e9a-0ad8-c046-0b92-ec38cf6c4066</t>
  </si>
  <si>
    <t>BASE_STATIC_Small_converted_a39e6b09-5510-590d-1a49-0eb323996271</t>
  </si>
  <si>
    <t>BASE_STATIC_VFX_converted_21ce24d3-e9d7-84ae-1e94-13da5a165e99</t>
  </si>
  <si>
    <t>BASE_SUPPLY_f8264b41-6a2f-4ffa-848c-e97ef801d57d</t>
  </si>
  <si>
    <t>BASE_TORCH_STANDING_9946b595-1494-4271-bdf7-0ec0cbfbb117</t>
  </si>
  <si>
    <t>BASE_TRAP_e1ba7d3b-7649-4ad7-bec2-370397e0dbeb</t>
  </si>
  <si>
    <t>BASE_TRAP_CONST_GASPIT_ca9c635a-669f-43a7-a25b-42d4df1815d3</t>
  </si>
  <si>
    <t>BASE_TRAP_CONST_TURRET_95d0974a-cb7a-49d2-816a-11345a049a53</t>
  </si>
  <si>
    <t>BASE_TRAP_GASPIT_0a9444b5-4e46-40cb-a986-5f15fc8706b8</t>
  </si>
  <si>
    <t>BASE_TRAP_HIDDEN_WALKABLE_7b295d30-6b1f-4312-bf74-ee9a4a354f78</t>
  </si>
  <si>
    <t>BASE_TRAP_MINE_b43d2c62-dd68-4ebd-86ac-ef3a2a4167f4</t>
  </si>
  <si>
    <t>BASE_TRAP_TURRET_c23b88d3-e029-4658-8498-a69c783568cf</t>
  </si>
  <si>
    <t>BASE_TRAP_VISIBLE_2c16aa06-d17c-4c51-8182-b8fa09c36776</t>
  </si>
  <si>
    <t>BASE_Vanity_Body_d4b75cf0-163e-47d6-a3a3-b928fc84d847</t>
  </si>
  <si>
    <t>BASE_Vanity_Body_Camp_e32488ea-f93d-4318-abe2-69070dc5e026</t>
  </si>
  <si>
    <t>BASE_Vanity_Body_Epilogues_543d5c85-d5c5-4768-be78-b8173c4e6450</t>
  </si>
  <si>
    <t>BASE_Vanity_Body_Generic_Common_785261c2-b787-4e1d-a1a0-391dbb70acd5</t>
  </si>
  <si>
    <t>BASE_Vanity_Body_Generic_Rich_b48ea2be-e43a-4e50-b906-38484ee83e4e</t>
  </si>
  <si>
    <t>BASE_Vanity_Body_Situational_2e5ec986-021f-4659-99e6-fe4685fce6ce</t>
  </si>
  <si>
    <t>BASE_Vanity_Shoes_2289d64c-79cf-4ead-92da-53c92ad5acfc</t>
  </si>
  <si>
    <t>BASE_Vanity_Shoes_Camp_6a491be1-7480-4069-8ac2-277728652fbf</t>
  </si>
  <si>
    <t>BASE_Vanity_Shoes_Epilogues_dc59e71e-a303-497d-9ab7-7354cf8897d8</t>
  </si>
  <si>
    <t>BASE_Vanity_Shoes_Generic_Common_56aa4f29-df9c-4e84-bad4-f924f6746a73</t>
  </si>
  <si>
    <t>BASE_Vanity_Shoes_Generic_Rich_8825c877-32c7-45d4-8bd0-b60eae6a5dde</t>
  </si>
  <si>
    <t>BASE_Vanity_Shoes_Situational_1c6b06f6-6ccb-412b-958f-1fd71836d32a</t>
  </si>
  <si>
    <t>BASE_WALL_SPELL_SECTION_986df204-afed-4318-a499-7febb17a8fc3</t>
  </si>
  <si>
    <t>BASE_WEAPON_f44c9c6f-bc71-42ad-9cad-2dae306e750e</t>
  </si>
  <si>
    <t>BASE_WEAPON_Battleaxes_2f5c7142-c8d7-4f6a-98b9-47a3ed00e1c5</t>
  </si>
  <si>
    <t>BASE_WEAPON_Clubs_54f4b97c-ede8-49e2-a5aa-50c6f15c232f</t>
  </si>
  <si>
    <t>BASE_WEAPON_Daggers_97be1f14-e49a-45fe-89c7-99c04653599d</t>
  </si>
  <si>
    <t>BASE_WEAPON_Darts_11ae855e-c30b-4cb1-b1c7-9f71d9252f5d</t>
  </si>
  <si>
    <t>BASE_WEAPON_Flails_baaa7f02-a9a1-4b8d-bde9-28ed7828b531</t>
  </si>
  <si>
    <t>BASE_WEAPON_Glaives_45bbe45d-1a5d-4e64-9750-af6744ec617e</t>
  </si>
  <si>
    <t>BASE_WEAPON_Greataxes_e99fd01c-2c7a-459e-8df0-3d7349239430</t>
  </si>
  <si>
    <t>BASE_WEAPON_Greatclubs_7c749dd0-f750-4d6d-8ea0-5401b3c6b13d</t>
  </si>
  <si>
    <t>BASE_WEAPON_Greatswords_2798c9f8-b06b-44d4-9d6c-e6d982c502fa</t>
  </si>
  <si>
    <t>BASE_WEAPON_Halberds_2efeda1e-c5d1-48ef-af6f-b1706fd4c3e2</t>
  </si>
  <si>
    <t>BASE_WEAPON_Handaxes_7f8cebbf-c3b0-47a0-ba6a-2c37dacff173</t>
  </si>
  <si>
    <t>BASE_WEAPON_HandCrossbows_57e8af03-6452-4bb8-a74a-bc4b17a79fc3</t>
  </si>
  <si>
    <t>BASE_WEAPON_HeavyCrossbows_00544958-4656-4e69-8feb-282cb11a6c9e</t>
  </si>
  <si>
    <t>BASE_WEAPON_Javelins_a20a96d6-cc50-442c-b278-60d8b30de397</t>
  </si>
  <si>
    <t>BASE_WEAPON_LightCrossbows_5e7631fa-ea5a-420d-9bc0-32e7a540538e</t>
  </si>
  <si>
    <t>BASE_WEAPON_LightHammers_c3bf6216-310c-4b71-ab7e-9997d8c8d251</t>
  </si>
  <si>
    <t>BASE_WEAPON_Longbows_f5a95e54-b4ff-482d-b5f4-392917125c86</t>
  </si>
  <si>
    <t>BASE_WEAPON_Longswords_344ac552-11ff-4150-8bb4-7eed8fb78588</t>
  </si>
  <si>
    <t>BASE_WEAPON_Maces_87a16db5-9a01-4053-a17d-a3d17a721db7</t>
  </si>
  <si>
    <t>BASE_WEAPON_MagicStaves_c5a790b2-d66c-48af-8471-da98a4f47730</t>
  </si>
  <si>
    <t>BASE_WEAPON_Mauls_28e67c96-c955-450e-b217-bb7609b6dbd3</t>
  </si>
  <si>
    <t>BASE_WEAPON_Morningstars_ed2339ed-db72-4753-b467-b257bb02a2fc</t>
  </si>
  <si>
    <t>BASE_WEAPON_Pikes_6dc63d1d-9efc-4031-b8bb-34684196286b</t>
  </si>
  <si>
    <t>BASE_WEAPON_Quarterstaves_b789aedc-c010-47b0-9801-d9aacdce4c56</t>
  </si>
  <si>
    <t>BASE_WEAPON_Rapiers_6ccc6f4d-f2a7-4e38-a96d-c3fec92fc2de</t>
  </si>
  <si>
    <t>BASE_WEAPON_Scimitars_dcd46d13-d316-492a-a350-8e7492bce9c4</t>
  </si>
  <si>
    <t>BASE_WEAPON_Shields_77bee355-c1be-4182-bbe9-2279d3c856d6</t>
  </si>
  <si>
    <t>BASE_WEAPON_Shortbows_74c41595-b1df-45e4-bb3f-a93b9d7f421c</t>
  </si>
  <si>
    <t>BASE_WEAPON_Shortswords_91b72625-27da-4d2f-b97f-3c74ccf76e91</t>
  </si>
  <si>
    <t>BASE_WEAPON_Sickles_cd50dd17-b1ed-4e8d-8825-ffc1e3cc19e0</t>
  </si>
  <si>
    <t>BASE_WEAPON_Slings_e290f181-d9a7-478e-a648-35d4a0f378b1</t>
  </si>
  <si>
    <t>BASE_WEAPON_Spears_cdfab852-aa07-46b2-ae92-8ab2bb9b1898</t>
  </si>
  <si>
    <t>BASE_WEAPON_Staves_746b4059-90f5-428a-9d5a-fdac34201daf</t>
  </si>
  <si>
    <t>BASE_WEAPON_Tridents_80c499a7-d2e6-4fe2-bd17-8b393adaef37</t>
  </si>
  <si>
    <t>BASE_WEAPON_Warhammers_2e65cacd-f96d-46d9-b9b5-0f4fc0df190d</t>
  </si>
  <si>
    <t>BASE_WEAPON_WarPicks_129069f3-6294-4c23-aa16-40daa1c48b35</t>
  </si>
  <si>
    <t>ARM_Vanity_Prison_Poor_42c04143-38cb-4112-91de-0d5ed0ca7101</t>
  </si>
  <si>
    <t>ARM_Bandit_A_2f63906e-259e-49af-a8a8-7d3f7c7587a8</t>
  </si>
  <si>
    <t>ARM_Barbarian_f6599c3f-cfcd-4721-9cc2-1df5d8ff0154</t>
  </si>
  <si>
    <t>ARM_Barbarian_Magic_5fc2fcce-810d-47d2-824c-f6acf7b81a22</t>
  </si>
  <si>
    <t>ARM_Barbarian_Magic_B_fe52d44c-ecda-4dcb-aefa-058e5df0d849</t>
  </si>
  <si>
    <t>ARM_Bard_A_da345d08-2186-4e4a-857c-3fd6a104cec6</t>
  </si>
  <si>
    <t>ARM_Boots_Chainmail_A_f4cdbfd4-bd48-4eec-bba0-5c423807b247</t>
  </si>
  <si>
    <t>ARM_Boots_Dark_Justiciar_A_73bc347e-01fa-4d0b-9ac9-37a7d0d9770a</t>
  </si>
  <si>
    <t>ARM_Boots_Demon_A_d5f0cbe3-c417-4bb6-9f41-1fb3f589e640</t>
  </si>
  <si>
    <t>ARM_Boots_Gortash_A_69d83f20-1f50-4e07-9f30-b9c2416e6ddb</t>
  </si>
  <si>
    <t>ARM_Boots_Hide_8166e78b-a5c1-42d3-8ffb-a0f87cf4f789</t>
  </si>
  <si>
    <t>ARM_Boots_Isobel_6ea46549-90eb-45fc-8ece-238cf8c4065c</t>
  </si>
  <si>
    <t>ARM_Boots_Ketheric_38e72599-1d7e-4b22-8cdd-2d9efdb50dcb</t>
  </si>
  <si>
    <t>ARM_Boots_Leather_969bab00-b269-46a5-a7e9-dd4887814719</t>
  </si>
  <si>
    <t>ARM_Boots_Leather_1_DO_NOT_USE_2b02fa12-7f83-4fd1-a3d6-43230b829ec3</t>
  </si>
  <si>
    <t>ARM_Boots_Leather_2_DO_NOT_USE_d946d503-e24e-406d-b087-0d9baafb7513</t>
  </si>
  <si>
    <t>ARM_Boots_Leather_A_cf987856-1381-477e-88db-6b359f7e19e8</t>
  </si>
  <si>
    <t>ARM_Boots_Leather_B_2a5964b5-ee7c-4acf-9f40-f45a313b4755</t>
  </si>
  <si>
    <t>ARM_Boots_Leather_C_c1f9f7af-cdb2-49f6-8459-521f2b9263cb</t>
  </si>
  <si>
    <t>ARM_Boots_Leather_D_38f78b0a-4f55-406f-8b28-7c0ec8220905</t>
  </si>
  <si>
    <t>ARM_Boots_Leather_Drow_cda7838e-f619-4eea-913c-817ae3f2df09</t>
  </si>
  <si>
    <t>ARM_Boots_Leather_Drow_1_549d897a-7de3-41f3-8def-9ae899173756</t>
  </si>
  <si>
    <t>ARM_Boots_Leather_Druid_7de51e0b-cb9d-4279-9bc5-b0d85dce4cf6</t>
  </si>
  <si>
    <t>ARM_Boots_Leather_E_39eb6810-3cb9-4ddb-966a-ddd68b93e62c</t>
  </si>
  <si>
    <t>ARM_Boots_Leather_F_d7219371-2f32-4675-b805-a0c9af19c1ff</t>
  </si>
  <si>
    <t>ARM_Boots_Leather_G_539f9c9e-476f-4548-ae8f-c7810e85921f</t>
  </si>
  <si>
    <t>ARM_Boots_Metal_689e8d3e-b79b-417b-8cd2-9d08b2f5e618</t>
  </si>
  <si>
    <t>ARM_Boots_Metal_1_DO_NOT_USE_cb8e630f-342c-4f3a-9e62-5f7d62f08164</t>
  </si>
  <si>
    <t>ARM_Boots_Metal_2_DO_NOT_USE_69f11355-f511-4c5b-9477-b91030d5b44b</t>
  </si>
  <si>
    <t>ARM_Boots_Metal_A_aa4be0b4-e2f7-4e22-a708-249276fe47f7</t>
  </si>
  <si>
    <t>ARM_Boots_Metal_B_643ccbd3-4e7a-4c98-9ea3-312a3d786d30</t>
  </si>
  <si>
    <t>ARM_Boots_Metal_C_e3d70237-c1da-4195-b486-d17e69e45174</t>
  </si>
  <si>
    <t>ARM_Boots_Metal_D_ba75d8d1-250a-41e3-a36f-20ba166b768d</t>
  </si>
  <si>
    <t>ARM_Boots_Metal_E_b873b44d-0a18-482e-9a44-9aa08389c3b3</t>
  </si>
  <si>
    <t>ARM_Boots_Metal_F_903fd8b0-f789-4818-8239-fcef9cfeaf42</t>
  </si>
  <si>
    <t>ARM_Boots_Metal_Githyanki_319c625a-cfb7-4e44-ac3f-370a00c0d4ef</t>
  </si>
  <si>
    <t>ARM_Boots_Metal_Githyanki_B_684f6bc4-a4bb-4896-9596-a76854df1a94</t>
  </si>
  <si>
    <t>ARM_Boots_Metal_Oathbreaker_71030d3c-c3c4-4ad6-80de-f9871bd6f11d</t>
  </si>
  <si>
    <t>ARM_Boots_Monk_2c49ed8d-6ca0-45a9-8d2e-a93fe29d3fe2</t>
  </si>
  <si>
    <t>ARM_Boots_Nightsong_0902cf5a-a393-40df-8cfb-c00da481cfa9</t>
  </si>
  <si>
    <t>ARM_BootsOfSpeed_8b22d15a-85bb-4c8d-90cf-a773fc451eac</t>
  </si>
  <si>
    <t>ARM_Bracers_Barbarian_49bc2435-0566-4244-9e47-b025cb338e31</t>
  </si>
  <si>
    <t>ARM_Bracers_Metal_Githyanki_30b19abd-fc49-4826-811f-9c4c556ae6f0</t>
  </si>
  <si>
    <t>ARM_Bracers_Metal_Githyanki_B_8d8c1761-d647-4cb6-8e3d-e1bf6d6c872d</t>
  </si>
  <si>
    <t>ARM_Bracers_Metal_Githyanki_Destroyed_Crash_d89a534b-43d5-4975-b819-79c5c4d1de83</t>
  </si>
  <si>
    <t>ARM_Breastplate_4814825e-23ee-41ed-9784-d9963434150d</t>
  </si>
  <si>
    <t>ARM_BreastPlate_1_ad912cef-8bfb-4bf3-98f0-f2c5e3b45915</t>
  </si>
  <si>
    <t>ARM_BreastPlate_2_4842e9ec-95ba-4168-81a9-f184b08d6c2c</t>
  </si>
  <si>
    <t>ARM_Breastplate_BGWatch_f94eafb0-4277-45cd-96c8-03d0184eed51</t>
  </si>
  <si>
    <t>ARM_Breastplate_Githyanki_203f10e9-10d7-4252-ba73-4e726d552ae6</t>
  </si>
  <si>
    <t>ARM_Camp_Aristocrat_3dc4b718-0504-43e2-a88f-0d6736bf6b25</t>
  </si>
  <si>
    <t>ARM_Camp_Aristocrat_Brown_3fc58d24-9743-4e82-a4bd-ad18eda257cb</t>
  </si>
  <si>
    <t>ARM_Camp_Aristocrat_White_af6ffb20-cbdc-410c-9a12-6c217eb8aa9c</t>
  </si>
  <si>
    <t>ARM_Camp_Body_f369f4fa-2da7-4693-a147-16cfaf02bca5</t>
  </si>
  <si>
    <t>ARM_Camp_Body_Astarion_b7392453-6569-4c24-9a1b-cbaea7cebac8</t>
  </si>
  <si>
    <t>ARM_Camp_Body_Gale_c56bbf29-2315-415e-a488-fada851828ea</t>
  </si>
  <si>
    <t>ARM_Camp_Body_Halsin_dc74db6c-14b2-44fa-8415-0dd1194e90e2</t>
  </si>
  <si>
    <t>ARM_Camp_Body_Jaheira_0d0d9c0f-e9aa-4ba4-a0a9-1a0b7b7069ca</t>
  </si>
  <si>
    <t>ARM_Camp_Body_Karlach_5c79e518-2c59-41c5-84a7-d43a58e76d09</t>
  </si>
  <si>
    <t>ARM_Camp_Body_Laezel_54de4a07-c57c-421e-912c-7e8bd93ca0c4</t>
  </si>
  <si>
    <t>ARM_Camp_Body_Minsc_42ff9d36-849d-4777-968c-8cf9ca7d8027</t>
  </si>
  <si>
    <t>ARM_Camp_Body_Minthara_29a31736-6f9d-46ef-880d-ac3157187202</t>
  </si>
  <si>
    <t>ARM_Camp_Body_Shadowheart_7062410b-439c-4f2f-bc48-1c16ab1ace20</t>
  </si>
  <si>
    <t>ARM_Camp_Body_Wyll_bd2ac836-5584-41e5-b4ff-01782c0dec6d</t>
  </si>
  <si>
    <t>ARM_Camp_Citizen_516d4737-5f69-4083-8bae-3f09e5aab180</t>
  </si>
  <si>
    <t>ARM_Camp_Citizen_B_52353c73-2c58-4dd7-8370-adb266a17fab</t>
  </si>
  <si>
    <t>ARM_Camp_Citizen_B_Teal_2db4d06e-db75-4bcf-97a2-de4dff6939af</t>
  </si>
  <si>
    <t>ARM_Camp_Citizen_Black_eff198aa-7040-4893-bde4-b0983c08142c</t>
  </si>
  <si>
    <t>ARM_Camp_Citizen_C_d9caff77-293c-4e8d-a721-3e17908490f8</t>
  </si>
  <si>
    <t>ARM_Camp_Citizen_C_Blue_58f9af08-f4ac-412d-ba38-f8b1d7db9e5f</t>
  </si>
  <si>
    <t>ARM_Camp_Citizen_C_Green_12c9ad5c-040f-44a5-ac30-d8ed4505d651</t>
  </si>
  <si>
    <t>ARM_Camp_Citizen_C_Red_8b9ee0cf-35a6-4439-9402-d5f829645e2a</t>
  </si>
  <si>
    <t>ARM_Camp_Citizen_Purple_d73c75f6-7fbf-4336-817e-aab883c47406</t>
  </si>
  <si>
    <t>ARM_Camp_Cultist_Absolute_ef840839-3516-43b1-823f-103b1e0b04bf</t>
  </si>
  <si>
    <t>ARM_Camp_Deva_62950ae1-b74f-46a6-bfd0-055c93bad651</t>
  </si>
  <si>
    <t>ARM_Camp_Drow_7ab22473-bb9a-49f4-9890-4d3a691331b6</t>
  </si>
  <si>
    <t>ARM_Camp_Leather_A_82fa106f-3fb9-4c00-818f-5e5df5deb434</t>
  </si>
  <si>
    <t>ARM_Camp_Leather_A_1_a89389a2-37c5-4fcd-b392-f856451a2325</t>
  </si>
  <si>
    <t>ARM_Camp_Leather_A_1_Blue_6f3c80a9-14f8-481d-ab27-5426a00329e1</t>
  </si>
  <si>
    <t>ARM_Camp_Leather_A_1_Green_cf7e5e2f-d791-4929-b1bc-a7ba35db1687</t>
  </si>
  <si>
    <t>ARM_Camp_Leather_A_Black_5efe9bb8-bffe-4c91-bbd6-bee4d5d0611c</t>
  </si>
  <si>
    <t>ARM_Camp_Leather_A_Bright_ab68a753-921f-4df5-9979-d9663cea078e</t>
  </si>
  <si>
    <t>ARM_Camp_Pants_A_a5cc728e-6b8a-4458-86cd-7492f7c4a266</t>
  </si>
  <si>
    <t>ARM_Camp_Patriars_A_2e3d2a61-a0ba-495c-80e2-faa452542035</t>
  </si>
  <si>
    <t>ARM_Camp_Patriars_A_Black_164ebd0f-432e-4aa6-8589-5dccafc8383e</t>
  </si>
  <si>
    <t>ARM_Camp_Patriars_A_Blue_f577a9be-8793-48da-a03d-e66d993dc4e7</t>
  </si>
  <si>
    <t>ARM_Camp_Patriars_A_Green_c2024c47-967b-4d6b-bfb3-978f502d1321</t>
  </si>
  <si>
    <t>ARM_Camp_Patriars_A_Red_c65c5dd5-705c-4103-904c-0835d81bd846</t>
  </si>
  <si>
    <t>ARM_Camp_Refugee_c9d62e5b-2734-42cf-9069-6953b8060df0</t>
  </si>
  <si>
    <t>ARM_Camp_Refugee_Gray_47e4e37b-d3fa-4e23-8d53-203804cd3b6e</t>
  </si>
  <si>
    <t>ARM_Camp_Refugee_Green_dfe7cf67-64b5-4b91-9ae2-50aea87493f9</t>
  </si>
  <si>
    <t>ARM_Camp_Rich_A_9c1fedb8-4262-4426-84cc-8ad8dc01be97</t>
  </si>
  <si>
    <t>ARM_Camp_Rich_A_Gold_12c2f3d2-a4a6-47e6-a7aa-dfcced16add6</t>
  </si>
  <si>
    <t>ARM_Camp_Rich_A_Green_3c8eca7a-8c7c-40a5-be4c-64455630f08f</t>
  </si>
  <si>
    <t>ARM_Camp_Rich_A_Teal_f4064489-adce-4b58-b664-311c6d476880</t>
  </si>
  <si>
    <t>ARM_Camp_Rich_B_0469f558-e4f0-4eb5-b4b2-bf00b8e0aa15</t>
  </si>
  <si>
    <t>ARM_Camp_Rich_B_Purple_efb49491-ca1d-4bab-a7a7-815f8d298ee0</t>
  </si>
  <si>
    <t>ARM_Camp_Rich_B1_a38159ef-a981-4abd-bcdd-58e61558960e</t>
  </si>
  <si>
    <t>ARM_Camp_Rich_B1_Beige_0d2cf317-1e3d-492b-8755-00f33cd3f24f</t>
  </si>
  <si>
    <t>ARM_Camp_Rich_C_66685917-3cd9-4dc8-a792-319288dacb30</t>
  </si>
  <si>
    <t>ARM_Camp_Rich_C_Blue_5daa7ba8-8e8d-4e68-9f5a-3c9f89c32c89</t>
  </si>
  <si>
    <t>ARM_Camp_Rich_C_Red_6909f7fa-6da9-40ea-898e-91cbaac9bf5c</t>
  </si>
  <si>
    <t>ARM_Camp_Rich_D_d0b540dd-c778-4573-b0cb-149a0309bfa2</t>
  </si>
  <si>
    <t>ARM_Camp_Rich_D_Blue_0004915f-4399-4ae1-beab-85a62c11b674</t>
  </si>
  <si>
    <t>ARM_Camp_Rich_D_Green_66ab6508-2aa1-4bea-a0ab-c5837a1fb615</t>
  </si>
  <si>
    <t>ARM_Camp_Rich_D_Purple_05916397-ed55-46e0-bec3-ab6c4b2b1cb4</t>
  </si>
  <si>
    <t>ARM_Camp_Rich_D_White_0e9c3ca7-070f-43e9-b642-bd0b21f76290</t>
  </si>
  <si>
    <t>ARM_Camp_Rich_E_91bb667d-239b-4d56-9287-c41124736872</t>
  </si>
  <si>
    <t>ARM_Camp_Rich_E_GreenPink_1c6c44c6-4bc5-44f6-b5f6-8d3cc4654134</t>
  </si>
  <si>
    <t>ARM_Camp_Rich_E_Teal_6cd27edd-fd6b-491b-8263-c01d9dd915aa</t>
  </si>
  <si>
    <t>ARM_Camp_Rich_F_c1212df0-3f47-4af7-b98a-164fca31da97</t>
  </si>
  <si>
    <t>ARM_Camp_Rich_F_Blue_a6e5ebd6-beb6-4d67-8aeb-254a2b063332</t>
  </si>
  <si>
    <t>ARM_Camp_Rich_G_c9588fa5-3644-4c2d-8b8b-f0d4cdb3869e</t>
  </si>
  <si>
    <t>ARM_Camp_Rich_G_Black_4880fb87-77b7-4931-a586-6909c4a5752a</t>
  </si>
  <si>
    <t>ARM_Camp_Rich_G_Bright_e6497a0d-94e6-41bd-8bbd-91885bf56313</t>
  </si>
  <si>
    <t>ARM_Camp_Rich_G_Brown_22a80754-79f2-4b6a-9de4-3e619a80d5d4</t>
  </si>
  <si>
    <t>ARM_Camp_Rich_G_Red_220d0f79-5016-407d-aaa6-5fb4208dcc56</t>
  </si>
  <si>
    <t>ARM_Camp_Rich_G2_9a8a79fe-a9a2-466d-af06-f3973fe5b16b</t>
  </si>
  <si>
    <t>ARM_Camp_Rich_G2_Blue_b3185288-bcb3-475d-aac1-7c34fa88898e</t>
  </si>
  <si>
    <t>ARM_Camp_Rich_G2_Green_a7b3f166-f909-4103-8c2c-b8559da749b5</t>
  </si>
  <si>
    <t>ARM_Camp_Rich_G2_Purple_0650531b-3a2f-499e-bf4e-58488a14636f</t>
  </si>
  <si>
    <t>ARM_Camp_Rich_G2_White_168a676a-af4c-497c-8b98-76a0f6d20462</t>
  </si>
  <si>
    <t>ARM_Camp_Shirt_A_Blue_e03b6708-5865-409d-8855-67aa834c60bd</t>
  </si>
  <si>
    <t>ARM_Camp_Shirt_B_Red_4866f90d-ee70-43a8-96a4-35511f4b824e</t>
  </si>
  <si>
    <t>ARM_Camp_Shirt_C_Purple_8725508f-e47e-488f-8187-3d15ebb9c8e9</t>
  </si>
  <si>
    <t>ARM_Camp_Shirt_D_Green_39d87577-6f4f-438e-a5b7-abf387a6f0f1</t>
  </si>
  <si>
    <t>ARM_Camp_Shirt_E_Black_67f1d175-a03b-4cb0-bf3c-c7304b147aca</t>
  </si>
  <si>
    <t>ARM_Camp_Shoes_6bb7a595-7646-48a9-9c44-d39f16c1c5cb</t>
  </si>
  <si>
    <t>ARM_Camp_Shoes_Astarion_4700fad1-769e-4831-9b3f-4ead08c49cfa</t>
  </si>
  <si>
    <t>ARM_Camp_Shoes_B_d8bc3625-f1d8-4ad3-8cfd-23b6b496cf36</t>
  </si>
  <si>
    <t>ARM_Camp_Shoes_C_c6db137e-b61c-418f-9785-b0beb6e6de0f</t>
  </si>
  <si>
    <t>ARM_Camp_Shoes_E_5272e57c-7ea0-4bda-aac5-449304f4f011</t>
  </si>
  <si>
    <t>ARM_Camp_Shoes_F_16a8aee6-568c-458e-b006-cb3344cac4fb</t>
  </si>
  <si>
    <t>ARM_Camp_Shoes_Gale_cb28ea7d-2838-43e7-a807-11277c44facb</t>
  </si>
  <si>
    <t>ARM_Camp_Shoes_Halsin_42de5102-7a39-44d2-b1d8-645ec4d8b0ce</t>
  </si>
  <si>
    <t>ARM_Camp_Shoes_Jaheira_556de2bd-99a6-4d62-b78c-d4681ce5bdfa</t>
  </si>
  <si>
    <t>ARM_Camp_Shoes_Karlach_b8f42945-a42e-46cb-a424-3a0a5e97157a</t>
  </si>
  <si>
    <t>ARM_Camp_Shoes_Laezel_212bf756-b237-4ede-9c67-e871fd60e788</t>
  </si>
  <si>
    <t>ARM_Camp_Shoes_Minsc_836e13ab-78a6-4ca3-ba8e-adc4c25205f1</t>
  </si>
  <si>
    <t>ARM_Camp_Shoes_Minthara_f107cc6a-3a6e-4a58-be16-fbe73b3f7ae8</t>
  </si>
  <si>
    <t>ARM_Camp_Shoes_Sandals_A_1856414d-8a47-4e41-8aee-55991b18f494</t>
  </si>
  <si>
    <t>ARM_Camp_Shoes_Sandals_A_1_37ceb8fb-7d41-4373-b31b-6fcc602955b4</t>
  </si>
  <si>
    <t>ARM_Camp_Shoes_Sandals_A_1_Black_03855492-12d7-42bf-866f-8aeb8eae176f</t>
  </si>
  <si>
    <t>ARM_Camp_Shoes_Sandals_A_Blue_2290f957-2e17-4ceb-870f-bd53f81f866c</t>
  </si>
  <si>
    <t>ARM_Camp_Shoes_Sandals_B_ba0fbaf7-324f-4f79-a124-66ba185faef9</t>
  </si>
  <si>
    <t>ARM_Camp_Shoes_Sandals_B_1_d73378c9-fd89-43cf-bfa9-0a7c7c77324f</t>
  </si>
  <si>
    <t>ARM_Camp_Shoes_Sandals_B_2_041882e7-cebb-4923-b284-7f2fed66ffe4</t>
  </si>
  <si>
    <t>ARM_Camp_Shoes_Sandals_B_3_64acdd3e-3813-4d54-90fd-36209d846147</t>
  </si>
  <si>
    <t>ARM_Camp_Shoes_Sandals_B_Red_697a6021-ff43-43d5-b9c9-a432bb3ea59d</t>
  </si>
  <si>
    <t>ARM_Camp_Shoes_Sandals_C_aa1b4d17-528f-4934-b350-6b17f389b9dd</t>
  </si>
  <si>
    <t>ARM_Camp_Shoes_Sandals_C_1_ef8fde2f-1bb1-4474-b9e7-6f6167cb1666</t>
  </si>
  <si>
    <t>ARM_Camp_Shoes_Shadowheart_e92e4dad-8e96-4f27-aacb-cc430df0bc75</t>
  </si>
  <si>
    <t>ARM_Camp_Shoes_Wyll_b307af36-a2da-4c01-aac3-a31771edd407</t>
  </si>
  <si>
    <t>ARM_ChainMail_b973e3cb-c18d-4514-ba01-ebcabbf26968</t>
  </si>
  <si>
    <t>ARM_ChainMail_1_ed7a8055-cf36-42c8-ad77-15a80d19744f</t>
  </si>
  <si>
    <t>ARM_ChainMail_2_d8120501-e5bb-4eb1-b5cf-120b8bfd2ab2</t>
  </si>
  <si>
    <t>ARM_ChainShirt_921cd1e1-c39c-44c3-a090-b667322af7f8</t>
  </si>
  <si>
    <t>ARM_ChainShirt_1_eac652ed-ecf7-4505-bf64-0fec29e7d677</t>
  </si>
  <si>
    <t>ARM_ChainShirt_2_461f1cbe-6d0d-40ee-8bf6-8a68e0570d6f</t>
  </si>
  <si>
    <t>ARM_ChainShirt_Destroyed_Crash_82f4d3d6-c2c8-47ee-8fcb-7b093deff6e9</t>
  </si>
  <si>
    <t>ARM_ChainShirt_Justiciar_51c2ee09-25e3-4872-ab84-e4d6e4af1246</t>
  </si>
  <si>
    <t>ARM_ChainShirt_Justiciar_Magic_14c4c9a8-9d2b-4b15-a6b6-a24852092c5a</t>
  </si>
  <si>
    <t>ARM_ChainShirt_Shar_0c0c1031-4a04-4e8f-ba8a-8aafa2a396e8</t>
  </si>
  <si>
    <t>ARM_Cine_Ref_Shoulderpads_39854fea-e29b-44a0-bdcc-b66311b0e79b</t>
  </si>
  <si>
    <t>ARM_Circlet_348b0f52-8960-43e0-ae38-c1d3b1974c3f</t>
  </si>
  <si>
    <t>ARM_CircletOfBlasting_3abdbb8a-4701-4397-8fce-7a8dd8a0bb84</t>
  </si>
  <si>
    <t>ARM_Civilian_Body_fefa15ce-2277-42eb-b49a-83e5ac2594c6</t>
  </si>
  <si>
    <t>ARM_Cloak_a1978b4d-3d93-49ec-9a8b-d19171ed35d5</t>
  </si>
  <si>
    <t>ARM_Cloak_Long_B_8ed92d35-159c-493c-a8da-fba455f181e4</t>
  </si>
  <si>
    <t>ARM_Cloak_Long_C_a5f5a875-932b-44c4-8b45-88d2ed379787</t>
  </si>
  <si>
    <t>ARM_Cloak_Long_C_1_c2f0ea14-9384-4b5e-a0eb-81909ce72d38</t>
  </si>
  <si>
    <t>ARM_Cloak_Long_D_fc49414b-49d6-4f57-ae92-721d9d912d83</t>
  </si>
  <si>
    <t>ARM_Cloth_686a3c43-b494-4fcd-bda7-acb399cdee5a</t>
  </si>
  <si>
    <t>ARM_Cloth_A_1_427d12a3-dff2-4b59-978e-8e55daaed4ce</t>
  </si>
  <si>
    <t>ARM_Cloth_A_1_Red_bc7f99a1-ecb5-45ef-9f72-71a62637fc39</t>
  </si>
  <si>
    <t>ARM_Cloth_A_2_0f2e59b9-c244-4e3c-836e-4f1e7b755b12</t>
  </si>
  <si>
    <t>ARM_Cloth_B_1_935c1a18-d402-4fa8-9793-50813c08df02</t>
  </si>
  <si>
    <t>ARM_Cloth_B_2_11efdb40-8246-4707-b40c-1e57635dfbc1</t>
  </si>
  <si>
    <t>ARM_Cult_Absolute_Headwear_A_a0a0f16f-1f4c-475c-b125-2af29111ac36</t>
  </si>
  <si>
    <t>ARM_Cult_Absolute_Headwear_B_fbb1cb09-2261-4fcf-bf3a-70f58ec2dc1b</t>
  </si>
  <si>
    <t>ARM_Demon_A_7792eb86-c2cc-4eb6-9968-032b99d0af34</t>
  </si>
  <si>
    <t>ARM_Gloves_Barbarian_Magic_b51863cc-f8de-4945-a062-6bda2a35cdbc</t>
  </si>
  <si>
    <t>ARM_Gloves_Barbarian_Magic_B_7e32e812-b79d-4bdb-a7c6-ee6778e893ec</t>
  </si>
  <si>
    <t>ARM_Gloves_Cloth_3931efcb-8287-4c25-9322-1595cb24ce8b</t>
  </si>
  <si>
    <t>ARM_Gloves_Cloth_A_49214667-75eb-4880-b210-97e9056d84ce</t>
  </si>
  <si>
    <t>ARM_Gloves_Cloth_A_1_b804fda2-1f64-4b0c-9961-dc873dab632a</t>
  </si>
  <si>
    <t>ARM_Gloves_Cloth_A_1_Red_f52c91d4-aa54-4b7f-ab4a-65717892b805</t>
  </si>
  <si>
    <t>ARM_Gloves_Cloth_A_2_4d8f4081-d0ed-4649-b2d3-974706a3e102</t>
  </si>
  <si>
    <t>ARM_Gloves_Cloth_B_d7a45053-fad4-4923-9d1e-6ed92c3a7194</t>
  </si>
  <si>
    <t>ARM_Gloves_Demon_A_764421f7-0e05-45b2-8f8c-d8f9ea93fc24</t>
  </si>
  <si>
    <t>ARM_Gloves_Gortash_A_9f8e7c03-a48a-4946-b6b6-378af83eb4e3</t>
  </si>
  <si>
    <t>ARM_Gloves_Gortash_A_WithNetherstone_DO_NOT_USE_fb8ac687-a75b-4206-bfa8-6d714119857e</t>
  </si>
  <si>
    <t>ARM_Gloves_Hide_ff2db301-84a9-4449-a85e-babe48f10c02</t>
  </si>
  <si>
    <t>ARM_Gloves_Hide_A_a7bf4122-dc84-4c43-8491-ef815644a31b</t>
  </si>
  <si>
    <t>ARM_Gloves_Leather_8e34fd76-8b6d-48a5-89e3-942289bec31e</t>
  </si>
  <si>
    <t>ARM_Gloves_Leather_1_12f0f615-1198-4c82-afa1-4b6b880ee020</t>
  </si>
  <si>
    <t>ARM_Gloves_Leather_2_3b80f247-bdbf-46f6-b695-277c8b96c465</t>
  </si>
  <si>
    <t>ARM_Gloves_Leather_A_4433fb5e-c0af-4466-a20b-a36dbd45a59f</t>
  </si>
  <si>
    <t>ARM_Gloves_Leather_B_584cc5a4-b7d5-4bd5-bd95-8f30df613abf</t>
  </si>
  <si>
    <t>ARM_Gloves_Leather_C_1be2b8cc-4ce6-4c73-9a9d-73b741ffd5ce</t>
  </si>
  <si>
    <t>ARM_Gloves_Leather_D_abdcc7a4-db92-4eca-8afc-6b180ce861aa</t>
  </si>
  <si>
    <t>ARM_Gloves_Leather_Drow_f740cc6f-c7dd-4c31-8dbd-04138f59801e</t>
  </si>
  <si>
    <t>ARM_Gloves_Leather_Drow_1_e28caa8e-e3d6-4cd3-a275-a58c6255e8ca</t>
  </si>
  <si>
    <t>ARM_Gloves_Leather_Druid_d890c61a-c34f-42d7-969d-585203bfc3f2</t>
  </si>
  <si>
    <t>ARM_Gloves_Leather_Druid_B_0d9cf507-148d-4dda-8477-fb0ea531d38b</t>
  </si>
  <si>
    <t>ARM_Gloves_Leather_E_540d6714-c030-4fd5-83e0-592a0f443d70</t>
  </si>
  <si>
    <t>ARM_Gloves_Leather_F_1dc6610c-0dbf-4b5a-b671-2af3a7c80a8e</t>
  </si>
  <si>
    <t>ARM_Gloves_Leather_G_992d9eb6-0dda-46b8-95cc-f71c4bced905</t>
  </si>
  <si>
    <t>ARM_Gloves_Leather_H_145db0f8-0c8b-4788-8d9b-5b9846b11a97</t>
  </si>
  <si>
    <t>ARM_Gloves_Leather_I_615092b5-91d5-4144-8e0f-d0fdd4d3c862</t>
  </si>
  <si>
    <t>ARM_Gloves_Leather_ShadowDruid_5d7fba0e-77a6-491c-b6fd-660a18b7830a</t>
  </si>
  <si>
    <t>ARM_Gloves_Leather_Shar_6c9f69a8-7cf7-4b57-b4e0-64cfaa04fd05</t>
  </si>
  <si>
    <t>ARM_Gloves_Metal_1dcdf52e-b596-4e3a-8d1c-8fff17ed8c2c</t>
  </si>
  <si>
    <t>ARM_Gloves_Metal_1_ae234e85-42a8-43d8-8719-0d0e1a0c15f2</t>
  </si>
  <si>
    <t>ARM_Gloves_Metal_2_22413938-1bde-4f9b-b3c4-30b29e89e887</t>
  </si>
  <si>
    <t>ARM_Gloves_Metal_A_ad173ef4-0b36-4e15-8aef-ccb6423331f5</t>
  </si>
  <si>
    <t>ARM_Gloves_Metal_B_029840f8-65a4-4cc7-988d-d52f76b92f56</t>
  </si>
  <si>
    <t>ARM_Gloves_Metal_C_b109178d-5f3f-4aa0-b5b1-ef1bd8d2655b</t>
  </si>
  <si>
    <t>ARM_Gloves_Metal_D_befb6947-0cc2-4233-998b-48d5ab3c9e95</t>
  </si>
  <si>
    <t>ARM_Gloves_Metal_E_2324a287-e1d5-41af-a2f3-fe28af83838c</t>
  </si>
  <si>
    <t>ARM_Gloves_Metal_F_7bd04fd0-1e43-4e9f-99d9-e808dae6fd66</t>
  </si>
  <si>
    <t>ARM_Gloves_Metal_G_78c6f9d2-f95e-4487-b1b7-421bebdaa2a4</t>
  </si>
  <si>
    <t>ARM_Gloves_Metal_H_01c5196e-24a3-4b3f-884c-24797a70d702</t>
  </si>
  <si>
    <t>ARM_Gloves_Metal_I_16d3a315-e79b-49ee-98b1-3951594c51f0</t>
  </si>
  <si>
    <t>ARM_Gloves_Metal_Oathbreaker_f66431d0-08a6-4b15-b8a4-7154fc1e5f47</t>
  </si>
  <si>
    <t>ARM_Gloves_Metal_Test_73b125e5-cfd6-42d6-a47a-3c9210c07f16</t>
  </si>
  <si>
    <t>ARM_Gloves_Monk_d06d06dc-0aa6-407e-b4b4-3225978be1c7</t>
  </si>
  <si>
    <t>ARM_Gloves_Monk_A_15308373-ef3f-401f-adb5-522e5b4ef2d6</t>
  </si>
  <si>
    <t>ARM_Gloves_Nightsong_a46fd5d8-57d8-4f47-ae21-aa15d6ffb90b</t>
  </si>
  <si>
    <t>ARM_Gloves_Scalemail_c1531ce8-a2ce-4606-9cb7-5ed6d56b69a6</t>
  </si>
  <si>
    <t>ARM_Gloves_Scalemail_A_e39636f7-adc1-4181-89a3-484ef832e6d8</t>
  </si>
  <si>
    <t>ARM_Gloves_Umberlee_9eb0c64d-a035-428f-8d7b-709110b04609</t>
  </si>
  <si>
    <t>ARM_Gortash_A_4ec2c054-daad-4ab5-94a8-c2103b7387df</t>
  </si>
  <si>
    <t>ARM_HalfPlate_34a71679-0ab5-4fd4-bba8-d6ad341ee490</t>
  </si>
  <si>
    <t>ARM_HalfPlate_1_c3407c8d-0180-4f5a-9530-e1167e7290b3</t>
  </si>
  <si>
    <t>ARM_HalfPlate_2_15338da1-c4f8-4b43-912c-c14e7d9a8579</t>
  </si>
  <si>
    <t>ARM_HalfPlate_EndGame_4a712833-fe5c-4780-bc56-620972336eda</t>
  </si>
  <si>
    <t>ARM_HalfPlate_FlamingFist_4aa373b2-0cb7-4b69-af38-0d1352236a1f</t>
  </si>
  <si>
    <t>ARM_HalfPlate_FlamingFist_B_6fbbe358-8915-4781-b738-098c3e5a3bff</t>
  </si>
  <si>
    <t>ARM_HalfPlate_Githyanki_38c63f49-3c50-46d0-90d3-68b247542c36</t>
  </si>
  <si>
    <t>ARM_HalfPlate_Githyanki_B_d1ec23df-f3d6-4378-ab07-dea2ff1ad556</t>
  </si>
  <si>
    <t>ARM_HalfPlate_Githyanki_C_1306c1bf-7db6-4036-9799-a5d1a1745694</t>
  </si>
  <si>
    <t>ARM_HalfPlate_Githyanki_Destroyed_Crash_c3aaffa5-096d-4d4c-87b6-a9298d306cb6</t>
  </si>
  <si>
    <t>ARM_HalfPlate_Leather_A_Githyanki_0fa25447-206f-4da9-b1b3-1639dec6fad1</t>
  </si>
  <si>
    <t>ARM_HalfPlate_Leather_B_Githyanki_85ed2fdb-c676-4e14-9641-ffda788078e8</t>
  </si>
  <si>
    <t>ARM_Hat_4d2e0931-3a01-4759-834b-8ae36749daab</t>
  </si>
  <si>
    <t>ARM_Hat_A_d6c7172f-ac08-4be2-9bdf-cf38feae2bb3</t>
  </si>
  <si>
    <t>ARM_Hat_B_a911cda7-16b2-40d1-9f39-8c2616df1bdb</t>
  </si>
  <si>
    <t>ARM_Hat_Butler_198e801b-b91e-4b78-b8a6-4fe630a6a3f1</t>
  </si>
  <si>
    <t>ARM_Hat_C_d52c88a2-285d-4fa0-8f99-1c62b5cac167</t>
  </si>
  <si>
    <t>ARM_Hat_Circushat_545faeb8-78a1-447c-9a75-f1c23683e599</t>
  </si>
  <si>
    <t>ARM_Hat_Leather_A_9b5e4854-874a-482d-87bd-4ace0bc92496</t>
  </si>
  <si>
    <t>ARM_Hat_MuffinHat_A_90008c9b-ca19-46c1-9c2b-7164983de6da</t>
  </si>
  <si>
    <t>ARM_Hat_MuffinHat_B_3d3c949f-8fff-4133-b12e-3c739dbd6428</t>
  </si>
  <si>
    <t>ARM_Hat_Wizard_A_07ad0e9f-7fb4-418f-a1ef-06b431c252be</t>
  </si>
  <si>
    <t>ARM_Hat_Wizard_B_65f78de8-f6aa-4080-84de-73e654b02883</t>
  </si>
  <si>
    <t>ARM_Hat_Wizard_C_a05f4468-4e26-4856-b996-ba8ab8e55a14</t>
  </si>
  <si>
    <t>ARM_Hat_Wizard_D_b8bd447c-eef3-441e-9fb8-303b5b926432</t>
  </si>
  <si>
    <t>ARM_Hat_Wizard_E_e24d6a8b-5489-4c5c-b133-b435fda3918a</t>
  </si>
  <si>
    <t>ARM_Hat_Wizard_F_694320b7-726b-4804-9dd6-fbc8a307a05f</t>
  </si>
  <si>
    <t>ARM_Hat_Wizard_G_ff47e1c4-f49f-460c-b6a6-dce635fa48c4</t>
  </si>
  <si>
    <t>ARM_Hat_Wizard_H_4a4e2cf1-a02f-41c4-b68f-5f5301f74577</t>
  </si>
  <si>
    <t>ARM_HeadbandOfIntellect_8779b30f-dc6f-4264-b7af-9dc0eff51bb0</t>
  </si>
  <si>
    <t>ARM_Headwear_Circlet_B_Ketheric_ac8a482b-788e-4689-a8ce-0a13e802eaec</t>
  </si>
  <si>
    <t>ARM_Headwear_Circlet_Githyanki_A_5b2412a1-b8e2-4c09-a5ca-50c5103fd297</t>
  </si>
  <si>
    <t>ARM_Headwear_Circlet_Isobele_A_0eadc734-3ffd-4a87-9185-54e3e4cbacbf</t>
  </si>
  <si>
    <t>ARM_Headwear_Circlet_Ketheric_0522005e-f164-407e-a308-c8c89395ef70</t>
  </si>
  <si>
    <t>ARM_Headwear_Cloth_A_1_06270b96-794d-4e01-ab90-835888df526f</t>
  </si>
  <si>
    <t>ARM_Headwear_Cloth_A_1_Red_cb240901-f10b-4134-8eda-bec94c5ad2d5</t>
  </si>
  <si>
    <t>ARM_Headwear_Cloth_A_2_529be51a-a2ba-4354-afeb-0b533a194917</t>
  </si>
  <si>
    <t>ARM_Headwear_Druid_C_9169a7d0-e74a-46be-94de-e3614abb3685</t>
  </si>
  <si>
    <t>ARM_Headwear_Isobel_A_cee90823-1dd1-4a7c-ab86-61040892cb95</t>
  </si>
  <si>
    <t>ARM_Helmet_Barbarian_Magic_b2ac96aa-5f04-49fb-800c-ab51a2bdb3c6</t>
  </si>
  <si>
    <t>ARM_Helmet_Barbarian_Magic_B_72152951-3670-4004-b275-6b722c498bbc</t>
  </si>
  <si>
    <t>ARM_Helmet_BG_Watch_Metal_A_b2cffb00-b79a-49fa-b150-a895a16c1fd4</t>
  </si>
  <si>
    <t>ARM_Helmet_BG_Watch_Metal_B_673f429b-cc2e-411e-92a8-6b07e1410fd5</t>
  </si>
  <si>
    <t>ARM_Helmet_Demon_A_0d21ea4f-cae8-40e9-ab23-31a12215dc25</t>
  </si>
  <si>
    <t>ARM_Helmet_Leather_c58a1f91-ec1b-49c8-96ab-d94d4be4b584</t>
  </si>
  <si>
    <t>ARM_Helmet_Leather_1_267fc69a-f7e4-4c68-ae7e-f053bdbe08e7</t>
  </si>
  <si>
    <t>ARM_Helmet_Leather_2_bc2160df-88d9-458a-809f-300da41d0c62</t>
  </si>
  <si>
    <t>ARM_Helmet_Leather_A_39f85c55-fea3-4ba1-8cd3-2b226e4fee67</t>
  </si>
  <si>
    <t>ARM_Helmet_Leather_B_70a220aa-071c-4138-a50b-4dacf20dc7a8</t>
  </si>
  <si>
    <t>ARM_Helmet_Leather_C_7b887ee0-a526-48f1-a1b0-620c9a1fe259</t>
  </si>
  <si>
    <t>ARM_Helmet_Leather_D_72134cd2-8973-42ba-b0d9-0b9847538e08</t>
  </si>
  <si>
    <t>ARM_Helmet_Leather_Drow_99cae83d-0afc-4e3b-b003-619b696bc112</t>
  </si>
  <si>
    <t>ARM_Helmet_Leather_E_6cbcac3c-9861-44ab-9322-89b00b287bf3</t>
  </si>
  <si>
    <t>ARM_Helmet_Leather_F_d88ba1f3-e0a7-45cb-861c-72eaf123f83d</t>
  </si>
  <si>
    <t>ARM_Helmet_Leather_G_bbb98c8a-b0b2-4438-95d5-a31005bd1ac9</t>
  </si>
  <si>
    <t>ARM_Helmet_Metal_67a87879-533e-4f9b-8274-f5bd37748ace</t>
  </si>
  <si>
    <t>ARM_Helmet_Metal_1_d5e939c3-3a79-4ab8-b96c-9ded16f714a9</t>
  </si>
  <si>
    <t>ARM_Helmet_Metal_2_ffe1f2b5-5ac9-4abf-9749-67b4f5e17981</t>
  </si>
  <si>
    <t>ARM_Helmet_Metal_A_15b4c55e-ba08-4318-a598-5ac30e9e29a5</t>
  </si>
  <si>
    <t>ARM_Helmet_Metal_A_B_a4dff06c-e72d-411e-9554-f10533354ab9</t>
  </si>
  <si>
    <t>ARM_Helmet_Metal_B_6958285e-808f-429d-8fa1-48684ea5e2f8</t>
  </si>
  <si>
    <t>ARM_Helmet_Metal_B_B_ff3d8fef-8541-4e58-811c-26d00d1029bd</t>
  </si>
  <si>
    <t>ARM_Helmet_Metal_C_2b916559-bf24-4889-b988-08e1cbd8ac68</t>
  </si>
  <si>
    <t>ARM_Helmet_Metal_C_B_bd9b91b4-f8ce-4c08-a7e7-a817c806a656</t>
  </si>
  <si>
    <t>ARM_Helmet_Metal_D_952d6b81-3562-4d07-ae10-385a9a2318f6</t>
  </si>
  <si>
    <t>ARM_Helmet_Metal_Dark_Justiciar_A_e6786129-7084-4a18-8b74-2cbf06c28c08</t>
  </si>
  <si>
    <t>ARM_Helmet_Metal_Dark_Justiciar_B_3d016a8b-f5fb-4992-9cc5-73385c28333d</t>
  </si>
  <si>
    <t>ARM_Helmet_Metal_Dark_Justiciar_C_e864552e-b257-48c9-ac61-d65c9b5863d5</t>
  </si>
  <si>
    <t>ARM_Helmet_Metal_E_413aa89a-4350-487a-b9ec-a354d035981b</t>
  </si>
  <si>
    <t>ARM_Helmet_Metal_E_B_9f8c5028-cad9-40a8-ae69-885b7e8def89</t>
  </si>
  <si>
    <t>ARM_Helmet_Metal_F_9ea31b02-46ef-4f3e-9190-90531ad7a6d7</t>
  </si>
  <si>
    <t>ARM_Helmet_Metal_F_B_87ca1f21-6b02-438d-b19d-2fbd3e275455</t>
  </si>
  <si>
    <t>ARM_Helmet_Metal_FlamingFist_A_83219bb0-800e-46fe-9dd8-24d98ae63f3c</t>
  </si>
  <si>
    <t>ARM_Helmet_Metal_FlamingFist_B_5c98c7c8-97f3-4675-bf22-920168450949</t>
  </si>
  <si>
    <t>ARM_Helmet_Metal_FlamingFist_C_0466c509-9947-441a-ad51-85ad4f407f38</t>
  </si>
  <si>
    <t>ARM_Helmet_Metal_G_1d00212d-e58f-4967-b378-acf214a370b3</t>
  </si>
  <si>
    <t>ARM_Helmet_Metal_H_8e433135-fc4e-4a23-9434-c0ae9e64d7dc</t>
  </si>
  <si>
    <t>ARM_Helmet_Metal_I_4dfcdaed-8955-4abe-83ea-9d34b70bef8d</t>
  </si>
  <si>
    <t>ARM_Helmet_Metal_J_d073de26-1257-479d-9890-adb8da6ff168</t>
  </si>
  <si>
    <t>ARM_Helmet_Metal_J_B_bd6af137-687e-4a8b-8f64-0d5e374fd2c0</t>
  </si>
  <si>
    <t>ARM_Helmet_Metal_Oathbreaker_ae1dc399-3706-447e-8c79-f8a35c035ec4</t>
  </si>
  <si>
    <t>ARM_Helmet_Nightsong_197c32e4-6693-4d0e-846e-c5e1dc085010</t>
  </si>
  <si>
    <t>ARM_Hide_b78fabcc-d2df-4c74-b5d4-1eda6dc4c071</t>
  </si>
  <si>
    <t>ARM_Hide_1_94ed8ec8-93a4-4a8c-bc47-55cb3faae7c0</t>
  </si>
  <si>
    <t>ARM_Hide_2_fd4ab5b0-67e6-4a8b-8745-2003f2f5ada3</t>
  </si>
  <si>
    <t>ARM_Hide_Druid_1_87689639-a401-424f-a00e-be2953b14d51</t>
  </si>
  <si>
    <t>ARM_Hide_Druid_2_5cd32769-4855-44a9-b726-c83c145a22c4</t>
  </si>
  <si>
    <t>ARM_Jester_Hat_56769fcd-f35c-4569-b7ef-9a974fd2e226</t>
  </si>
  <si>
    <t>ARM_Ketheric_Body_B_53b3e771-5835-4703-8845-28169b836b8c</t>
  </si>
  <si>
    <t>ARM_Leather_02ae5d88-8044-43df-8363-02a2900776db</t>
  </si>
  <si>
    <t>ARM_Leather_1_90a79e46-e327-41f4-a349-8e4dd70b1892</t>
  </si>
  <si>
    <t>ARM_Leather_1_Red_2cbf1f6b-2607-4789-972f-f51e8c892a68</t>
  </si>
  <si>
    <t>ARM_Leather_2_ac71c753-c207-465c-b28b-c10f95ed0745</t>
  </si>
  <si>
    <t>ARM_Leather_Destroyed_Crash_91d8e57d-4c73-47ca-87dc-252ab0a3aa95</t>
  </si>
  <si>
    <t>ARM_Leather_Drow_181383f0-c2db-4a15-9786-7d5a396dbfdd</t>
  </si>
  <si>
    <t>ARM_Leather_Druid_A_b8468a39-a5ff-4de0-85be-a8883a479628</t>
  </si>
  <si>
    <t>ARM_Leather_Druid_A_2_90c2224f-94c6-4177-82f4-10b37f1e3b48</t>
  </si>
  <si>
    <t>ARM_Leather_Druid_A_2_Orange_f021f81d-7540-4e83-aa88-638892cb45a4</t>
  </si>
  <si>
    <t>ARM_Leather_Druid_A_2_Purple_c4a7b335-f6d3-4041-ab64-a5ce55816fe9</t>
  </si>
  <si>
    <t>ARM_Leather_Druid_A_2_Red_d0a3d13a-5ce4-4732-87b1-31654747277f</t>
  </si>
  <si>
    <t>ARM_Leather_FlamingFist_738b0d75-74ce-466b-864d-c5f0f764842b</t>
  </si>
  <si>
    <t>ARM_Leather_Rogue_4c4396db-fa4a-4541-9b2a-23e43211dde7</t>
  </si>
  <si>
    <t>ARM_Monk_063ea449-a0ba-4749-b9b5-869b2c0ebf92</t>
  </si>
  <si>
    <t>ARM_Nightsong_bc4d3f9d-714c-4c40-a54c-b974c8e9d0c6</t>
  </si>
  <si>
    <t>ARM_Padded_63cc7723-245d-4b62-b9e6-5a47283cf777</t>
  </si>
  <si>
    <t>ARM_Padded_1_f5faa6c5-a43c-4edd-a77f-6e7536a7e683</t>
  </si>
  <si>
    <t>ARM_Padded_2_96613037-cbac-4f43-a39b-584e6f2629c7</t>
  </si>
  <si>
    <t>ARM_Padded_2_B_fc721f60-be51-4903-b5cf-79e43bf0343c</t>
  </si>
  <si>
    <t>ARM_Padded_BGWatch_9a487731-93df-45bd-bfcb-9bc82140c719</t>
  </si>
  <si>
    <t>ARM_Padded_Broken_357db089-630f-437d-9a04-88c0d5d3c0ff</t>
  </si>
  <si>
    <t>ARM_Padded_Destroyed_Crash_e8609f47-b67c-4020-850d-58f7897593e0</t>
  </si>
  <si>
    <t>ARM_Paladin_1_7e1c9b63-62c7-494f-b136-26d8fb2958bd</t>
  </si>
  <si>
    <t>ARM_Plate_95b4e2c4-759a-4d33-a2d1-4e0ee6ed4f29</t>
  </si>
  <si>
    <t>ARM_Plate_1_dd905194-9a67-4c61-b26d-5b4da4725cde</t>
  </si>
  <si>
    <t>ARM_Plate_1_Oathbreaker_c67137ac-4ece-4652-aaab-14615aa25b20</t>
  </si>
  <si>
    <t>ARM_Plate_2_fdb8ce53-51dc-4ccb-9e29-d1d99040e60b</t>
  </si>
  <si>
    <t>ARM_Plate_Dwarven_b4c754d8-94ef-4df2-9dbd-2fbc4311f53b</t>
  </si>
  <si>
    <t>ARM_RingMail_e3a5099a-397a-4bbc-932c-cd0a00043b79</t>
  </si>
  <si>
    <t>ARM_RingMail_1_4837915c-080b-491f-813e-be5a71571a17</t>
  </si>
  <si>
    <t>ARM_RingMail_2_339c2d50-af1b-45d4-af96-cf2d27e1e11d</t>
  </si>
  <si>
    <t>ARM_Robe_168b9099-19f5-44e4-b55c-e64ceb60b71f</t>
  </si>
  <si>
    <t>ARM_Robe_1_7ec40cde-4d96-4352-b93e-cdcab6383337</t>
  </si>
  <si>
    <t>ARM_Robe_B_69302808-57a0-4fbb-9938-137bce5421d1</t>
  </si>
  <si>
    <t>ARM_Robe_B_2_467cca20-42bb-45cd-8eac-6ed49bbc2707</t>
  </si>
  <si>
    <t>ARM_Robe_CultOfAbsolute_799fd23a-8e18-4642-8650-521dd7880c2b</t>
  </si>
  <si>
    <t>ARM_Robe_D_e18ee5a2-485a-42d4-8d64-e5497b4b96c7</t>
  </si>
  <si>
    <t>ARM_Robe_Destroyed_Crash_14c13bc9-ab35-4cab-a220-23a61cd43845</t>
  </si>
  <si>
    <t>ARM_Robe_E_a2221f54-df0d-4129-aef2-6a2f8113ffe3</t>
  </si>
  <si>
    <t>ARM_Robe_FlamingFist_3ae83f97-63f4-4dab-848f-0b8ac5c26649</t>
  </si>
  <si>
    <t>ARM_Robe_Selunite_204de787-46de-4d39-8fe0-2e080bf44a61</t>
  </si>
  <si>
    <t>ARM_Robe_Sorcerer_4ba55c6f-1302-4069-9e04-ff0bf2a7ede2</t>
  </si>
  <si>
    <t>ARM_Robe_Sorcerer_B_37be86c0-f4af-48af-86c9-e91c57ce04bc</t>
  </si>
  <si>
    <t>ARM_Robe_Sorcerer_DraconicAncestry_5ebd4ed6-17e6-4787-86d6-bbcaad8c6565</t>
  </si>
  <si>
    <t>ARM_Robe_Sorcerer_StormSorcery_a81be340-0706-4201-bb4c-da52920574cf</t>
  </si>
  <si>
    <t>ARM_ScaleMail_ca0aafad-0f1e-4d76-8e3b-925397bb436b</t>
  </si>
  <si>
    <t>ARM_ScaleMail_1_dc748177-8590-4a99-a446-feccbd8d8eb4</t>
  </si>
  <si>
    <t>ARM_ScaleMail_2_21f0dd84-6f02-4be9-8654-4cebd00dcbaf</t>
  </si>
  <si>
    <t>ARM_Scalemail_Adamantine_A_5427c806-5565-421f-a00f-a8282a9f504f</t>
  </si>
  <si>
    <t>ARM_ScaleMail_Destroyed_Crash_ddf6982a-72d4-44db-a152-4dd2b816e836</t>
  </si>
  <si>
    <t>ARM_ScaleMail_FlamingFist_0db0d565-db86-4213-befa-096c3bd09330</t>
  </si>
  <si>
    <t>ARM_ScaleMail_Paladin_Ancients_e4daf34d-053c-471a-9171-92fa9b4db4af</t>
  </si>
  <si>
    <t>ARM_ScaleMail_Paladin_Devotion_a455f1a1-acc6-4fce-a09e-111aceced98a</t>
  </si>
  <si>
    <t>ARM_ScaleMail_Paladin_Vengeance_bed301f2-cbb8-492f-b94a-597dfc119b3c</t>
  </si>
  <si>
    <t>ARM_Shar_Crown_A_5af1725a-45f5-4f56-924a-76cd1dc1e50b</t>
  </si>
  <si>
    <t>ARM_Shar_Crown_A_Broken_ec9d4bd6-343d-4f75-ac71-af2447a82661</t>
  </si>
  <si>
    <t>ARM_Shar_Crown_B_Broken_b1ae374f-9c03-40ee-8c87-a99ff9a69484</t>
  </si>
  <si>
    <t>ARM_Shar_Crown_B_Broken_Magic_27f1c6cd-c716-440d-ba7c-795c431ce5a3</t>
  </si>
  <si>
    <t>ARM_Shoes_97f37571-35e8-4cc8-8b0d-ff92d20ae0bb</t>
  </si>
  <si>
    <t>ARM_Shoes_A_9c16f3c5-f25a-49ee-b24c-7e974334939f</t>
  </si>
  <si>
    <t>ARM_Shoes_B_f649e46c-f1d1-4eb7-af73-368423951707</t>
  </si>
  <si>
    <t>ARM_Shoes_Barbarian_2577a332-8ad2-4e54-b52b-f4f7cc5823a1</t>
  </si>
  <si>
    <t>ARM_Shoes_Barbarian_Magic_edb7385a-e4d4-4fb7-ad9f-a9910e4b9e97</t>
  </si>
  <si>
    <t>ARM_Shoes_Barbarian_Magic_B_23806fd3-f5f6-4ff3-826d-054afe03b7c0</t>
  </si>
  <si>
    <t>ARM_Shoes_Bard_b7e6c6fe-4899-4220-bc66-80f63581f27f</t>
  </si>
  <si>
    <t>ARM_Shoes_C_10e07ff1-5586-44fb-b437-31db1f7748ec</t>
  </si>
  <si>
    <t>ARM_Shoes_D_85d78eab-e4ad-4f56-bfb3-87c6368f5b17</t>
  </si>
  <si>
    <t>ARM_Shoes_E_2134b8b6-fb84-4521-a154-b734c3cf6fd9</t>
  </si>
  <si>
    <t>ARM_Shoes_F_524ca019-25b5-4769-a9e4-842505710e77</t>
  </si>
  <si>
    <t>ARM_Shoes_G_6c194c79-51c7-4cbd-a5b1-ef0d06b7c559</t>
  </si>
  <si>
    <t>ARM_Shoes_H_127d5d89-d6ab-4e4a-b6fe-a3586e6d7020</t>
  </si>
  <si>
    <t>ARM_Splint_8ed82f7e-fdd4-4a9f-94b6-f256c599bfdd</t>
  </si>
  <si>
    <t>ARM_Splint_1_ecfb1364-b1a0-4d0e-b82a-0becd8c291fd</t>
  </si>
  <si>
    <t>ARM_Splint_2_2e8dfe32-cd6e-475b-98b5-5e2d9c42a7df</t>
  </si>
  <si>
    <t>ARM_Splint_Adamantine_A_ea3cf349-19ab-4104-9253-8e182bdbf538</t>
  </si>
  <si>
    <t>ARM_Splint_Dwarven_ed0e4aee-affe-4d80-bf09-086d4515fc2f</t>
  </si>
  <si>
    <t>ARM_StuddedLeather_19451420-13f6-444c-a15b-7abb6dde3f91</t>
  </si>
  <si>
    <t>ARM_StuddedLeather_1_58d7927f-c6eb-4635-85b6-70265c621b3d</t>
  </si>
  <si>
    <t>ARM_StuddedLeather_2_83603f36-d158-4a0e-b9c9-358413ba3a92</t>
  </si>
  <si>
    <t>ARM_StuddedLeather_CultOfAbsolute_0d6cf147-e47a-481e-9ed7-a2d85e358d2c</t>
  </si>
  <si>
    <t>ARM_StuddedLeather_Drow_cab3455f-59fe-42be-8dcd-7cd61149389a</t>
  </si>
  <si>
    <t>ARM_StuddedLeather_Drow_Commander_431f019e-3706-4a23-af48-e29acbc0e43b</t>
  </si>
  <si>
    <t>ARM_StuddedLeather_Drow_Faded_cf6237a2-7f37-4796-b239-0685505510d4</t>
  </si>
  <si>
    <t>ARM_Vanity_Circus_Body_A_76e754a1-9559-4cb7-b11b-045f1b8aada1</t>
  </si>
  <si>
    <t>ARM_Vanity_Circus_Body_B_c03c2a3c-9e84-4042-8267-189ccb2af715</t>
  </si>
  <si>
    <t>ARM_Vanity_Circus_Shoes_A_b61e283d-eba5-4fd2-86a3-21e490ad16bf</t>
  </si>
  <si>
    <t>ARM_Vanity_Deva_Shoes_db2f2945-debc-4b18-b4f5-6456a11ecddb</t>
  </si>
  <si>
    <t>ARM_Vanity_ElegantRobe_2f7aadd5-65ea-4ab6-8c55-88ee584c72df</t>
  </si>
  <si>
    <t>ARM_Vanity_Prison_a8db945d-ee7a-450a-a8a8-cbcdfd466d85</t>
  </si>
  <si>
    <t>ARM_Vanity_Prison_EternalDebtors_6f7d15a8-9bcb-45de-94c5-8c77424aaf42</t>
  </si>
  <si>
    <t>LOOT_ARM_HalfPlate_EndGame_Footwear_09dcd9c8-07c7-46a5-a006-c179e50079d1</t>
  </si>
  <si>
    <t>LOOT_ARM_HalfPlate_EndGame_Gloves_85477bfe-ed0f-45dc-8647-3aa8487cbd99</t>
  </si>
  <si>
    <t>DLC_DD_ARM_Beasts_Tricorn_d7696865-e8c2-4c44-a890-a43f5b6f9752</t>
  </si>
  <si>
    <t>DLC_DD_ARM_Red_Prince_Cloak_be8f2382-576f-426f-ae90-45544b507e07</t>
  </si>
  <si>
    <t>UNI_ARM_Boots_Metal_DevilsBlacksmith_df040e30-b424-4a89-be1b-83ffd57eb5a1</t>
  </si>
  <si>
    <t>UNI_ARM_Gloves_DevilsBlacksmith_b337cd63-d206-4229-84fd-4b77809f7eb3</t>
  </si>
  <si>
    <t>UNI_ARM_Gloves_Jaheira_5d3b434b-4448-47c3-8dc3-92e1ca946e29</t>
  </si>
  <si>
    <t>UNI_ARM_Gloves_OgrePower_ca434b15-c387-4557-810a-d11fcf773b15</t>
  </si>
  <si>
    <t>UNI_ARM_OfArchery_Gloves_6d84b9e5-e9e4-477c-8d5b-a3f232a4415a</t>
  </si>
  <si>
    <t>UNI_ARM_OfDefense_Gloves_58315437-f06a-4797-a26a-6bbcff80c4fe</t>
  </si>
  <si>
    <t>UNI_ARM_OfGiantHillStrength_Gloves_9481aa27-ce9c-414c-84ff-5e974fd64d89</t>
  </si>
  <si>
    <t>UNI_ARM_OfMissileSnaring_Gloves_687cc55b-77a3-4893-a7d7-cfbafdc2737c</t>
  </si>
  <si>
    <t>UNI_ARM_OfTeleportation_Helm_fef0dda1-1d06-45b5-a302-a31e545b8ede</t>
  </si>
  <si>
    <t>UNI_ARM_Sarevok_Armor_935f9927-2df0-4a8d-a831-b7cb5bbbcae3</t>
  </si>
  <si>
    <t>UNI_ARM_Sarevok_Horned_Helmet_139b28dc-7db0-40b2-a383-3a4ce4c09812</t>
  </si>
  <si>
    <t>UNI_ARM_ScaleMail_DevilsBlacksmith_5ff8df3a-6924-4eb4-9d1a-9e87bd644bf7</t>
  </si>
  <si>
    <t>UNI_UND_ARM_ShadowOfMenzoberranzan_d46206c9-fb4f-44a4-a4f4-f70f8cd2a64c</t>
  </si>
  <si>
    <t>BASE_WEAPON_Battleaxes</t>
  </si>
  <si>
    <t>BASE_WEAPON_Clubs</t>
  </si>
  <si>
    <t>BASE_WEAPON_Daggers</t>
  </si>
  <si>
    <t>BASE_WEAPON_Darts</t>
  </si>
  <si>
    <t>BASE_WEAPON_Flails</t>
  </si>
  <si>
    <t>BASE_WEAPON_Greataxes</t>
  </si>
  <si>
    <t>BASE_WEAPON_Greatclubs</t>
  </si>
  <si>
    <t>BASE_WEAPON_Greatswords</t>
  </si>
  <si>
    <t>BASE_WEAPON_Halberds</t>
  </si>
  <si>
    <t>BASE_WEAPON_Handaxes</t>
  </si>
  <si>
    <t>BASE_WEAPON_HandCrossbows</t>
  </si>
  <si>
    <t>BASE_WEAPON_HeavyCrossbows</t>
  </si>
  <si>
    <t>BASE_WEAPON_Javelins</t>
  </si>
  <si>
    <t>BASE_WEAPON_LightCrossbows</t>
  </si>
  <si>
    <t>BASE_WEAPON_LightHammers</t>
  </si>
  <si>
    <t>BASE_WEAPON_Longbows</t>
  </si>
  <si>
    <t>BASE_WEAPON_Maces</t>
  </si>
  <si>
    <t>BASE_WEAPON_MagicStaves</t>
  </si>
  <si>
    <t>BASE_WEAPON_Mauls</t>
  </si>
  <si>
    <t>BASE_WEAPON_Morningstars</t>
  </si>
  <si>
    <t>BASE_WEAPON_Pikes</t>
  </si>
  <si>
    <t>BASE_WEAPON_Quarterstaves</t>
  </si>
  <si>
    <t>BASE_WEAPON_Rapiers</t>
  </si>
  <si>
    <t>BASE_WEAPON_Scimitars</t>
  </si>
  <si>
    <t>BASE_WEAPON_Shields</t>
  </si>
  <si>
    <t>BASE_WEAPON_Shortbows</t>
  </si>
  <si>
    <t>BASE_WEAPON_Shortswords</t>
  </si>
  <si>
    <t>BASE_WEAPON_Sickles</t>
  </si>
  <si>
    <t>BASE_WEAPON_Slings</t>
  </si>
  <si>
    <t>BASE_WEAPON_Spears</t>
  </si>
  <si>
    <t>BASE_WEAPON_Staves</t>
  </si>
  <si>
    <t>BASE_WEAPON_Tridents</t>
  </si>
  <si>
    <t>BASE_WEAPON_Warhammers</t>
  </si>
  <si>
    <t>BASE_WEAPON_WarPicks</t>
  </si>
  <si>
    <t>WPN_Ogre_Greatclub_A</t>
  </si>
  <si>
    <t>WPN_GOB_Shortbow_A_0_TEMP_GP_DUPLICATE_TO_BE_DELETED</t>
  </si>
  <si>
    <t>WPN_GOB_Shortbow_A_0</t>
  </si>
  <si>
    <t>WPN_GOB_Scimitar_A</t>
  </si>
  <si>
    <t>WPN_HUM_Greataxe_A_0</t>
  </si>
  <si>
    <t>WPN_HUM_Longsword_Adamantine_A</t>
  </si>
  <si>
    <t>WPN_HUM_Mace_Adamantine_A</t>
  </si>
  <si>
    <t>WPN_HUM_Scimitar_Adamantine_A</t>
  </si>
  <si>
    <t>MAG_LC_Frigid_Trident</t>
  </si>
  <si>
    <t>MAG_Generic_01_Shortsword_1</t>
  </si>
  <si>
    <t>MAG_ArcaneAbsorption_Dagger</t>
  </si>
  <si>
    <t>MAG_FlamingFist_Longsword</t>
  </si>
  <si>
    <t>MAG_Poison_Greatclub</t>
  </si>
  <si>
    <t>Goblin Shortbow</t>
  </si>
  <si>
    <t>common</t>
  </si>
  <si>
    <t>WPN_HUM_Leech_A</t>
  </si>
  <si>
    <t>WPN_HUM_Azer_Warhammer_A</t>
  </si>
  <si>
    <t>S_DEN_NarrativeLoot_ZevlorSword</t>
  </si>
  <si>
    <t>WPN_HUM_Dart_A_0</t>
  </si>
  <si>
    <t>S_SHA_FalseSpearOfNight</t>
  </si>
  <si>
    <t>WPN_HUM_Greataxe_B_0</t>
  </si>
  <si>
    <t>WPN_MINOTAUR_Greatclub_A</t>
  </si>
  <si>
    <t>WPN_Duergar_Sword_KingsKnife</t>
  </si>
  <si>
    <t>WPN_HUM_Torch_Lantern_A</t>
  </si>
  <si>
    <t>WPN_HUM_LightCrossbow_A_0</t>
  </si>
  <si>
    <t>WPN_HUM_Mace_A_0</t>
  </si>
  <si>
    <t>WPN_HUM_Shortbow_A_Makeshift</t>
  </si>
  <si>
    <t>WPN_GOB_Spear_A</t>
  </si>
  <si>
    <t>DLC_DD_WPN_Sebilles_Needle</t>
  </si>
  <si>
    <t>WPN_HUM_Battleaxe_Pact</t>
  </si>
  <si>
    <t>WPN_HUM_Glaive_Pact</t>
  </si>
  <si>
    <t>WPN_HUM_Greatsword_Pact</t>
  </si>
  <si>
    <t>WPN_HUM_Rapier_Pact</t>
  </si>
  <si>
    <t>WPN_HUM_Trident_Pact</t>
  </si>
  <si>
    <t>WPN_HUM_Warhammer_Pact</t>
  </si>
  <si>
    <t>TOOL_GEN_Mine_Pickaxe_A</t>
  </si>
  <si>
    <t>TOOL_GEN_Pitchfork_A</t>
  </si>
  <si>
    <t>UNI_HUM_Torch_A_Green</t>
  </si>
  <si>
    <t>UNI_NarrativeRoot_SilverDagger</t>
  </si>
  <si>
    <t>WPN_HUM_Toy_Sword_A</t>
  </si>
  <si>
    <t>WPN_GOB_Staff_A</t>
  </si>
  <si>
    <t>Rod of Resurrection</t>
  </si>
  <si>
    <t>S_FOR_Bottomless_MurderWeap</t>
  </si>
  <si>
    <t>WPN_HUM_Dagger_A_0_Rusty_A</t>
  </si>
  <si>
    <t>WPN_HUM_Glaive_A_0_Rusty_A</t>
  </si>
  <si>
    <t>WPN_HUM_Halberd_A_0_Rusty_A</t>
  </si>
  <si>
    <t>WPN_HUM_Handaxe_A_0_Rusty_A</t>
  </si>
  <si>
    <t>WPN_HUM_HeavyCrossbow_A_0_Rusty_A</t>
  </si>
  <si>
    <t>WPN_HUM_Longsword_A_0_Rusty_A</t>
  </si>
  <si>
    <t>WPN_HUM_Mace_A_0_Rusty_A</t>
  </si>
  <si>
    <t>WPN_HUM_Maul_A_0_Rusty_A</t>
  </si>
  <si>
    <t>WPN_HUM_Morningstar_A_0_Rusty_A</t>
  </si>
  <si>
    <t>WPN_HUM_Pike_A_0_Rusty_A</t>
  </si>
  <si>
    <t>WPN_HUM_Scimitar_A_0_Rusty_A</t>
  </si>
  <si>
    <t>WPN_HUM_Shortsword_A_0_Rusty_A</t>
  </si>
  <si>
    <t>WPN_HUM_Sickle_A_0_Rusty_A</t>
  </si>
  <si>
    <t>WPN_HUM_Spear_A_0_Rusty_A</t>
  </si>
  <si>
    <t>WPN_HUM_Trident_A_0_Rusty_A</t>
  </si>
  <si>
    <t>TOOL_Hospital_Surgery_Scalpel_A</t>
  </si>
  <si>
    <t>WPN_HUM_Sword_Shar_A</t>
  </si>
  <si>
    <t>WPN_Djinni_Scimitar_A</t>
  </si>
  <si>
    <t>WPN_Scimitar_Fire_Myrmidon_ConjureElemental</t>
  </si>
  <si>
    <t>WPN_MYRKUL_Apostle_Scythe_A</t>
  </si>
  <si>
    <t>WPN_HUM_Sling_A_0</t>
  </si>
  <si>
    <t>WPN_HUM_Syringe_A</t>
  </si>
  <si>
    <t>WPN_HUM_Torch_A</t>
  </si>
  <si>
    <t>WPN_HUM_Trepan_A</t>
  </si>
  <si>
    <t>WPN_Trident_Water_Myrmidon_ConjureElemental</t>
  </si>
  <si>
    <t>WPN_DRYAD_Staff_A_ConjureWoodlandBeings</t>
  </si>
  <si>
    <t>WPN_Wood_Woad_Club</t>
  </si>
  <si>
    <t>QUEST_SHA_VampiricDagger</t>
  </si>
  <si>
    <t>WPN_HUM_Warpick_A_0</t>
  </si>
  <si>
    <t>WPN_WATCHER_Crossbow</t>
  </si>
  <si>
    <t>WPN_WATCHER_Greatsword_B</t>
  </si>
  <si>
    <t>WPN_DUE_Whipping_Cane_A_0</t>
  </si>
  <si>
    <t>WPN_HUM_Club_Broken_A</t>
  </si>
  <si>
    <t>WPN_GNO_Flail_A</t>
  </si>
  <si>
    <t>WPN_HUM_Dagger_A_0</t>
  </si>
  <si>
    <t>WPN_Dagger_Shar_NOT_APPROVED</t>
  </si>
  <si>
    <t>WPN_HUM_Quarterstaff_C_0</t>
  </si>
  <si>
    <t>WPN_HUM_Flail_A_0</t>
  </si>
  <si>
    <t>WPN_Flail_REF</t>
  </si>
  <si>
    <t>WPN_HUM_Greatclub_A_0</t>
  </si>
  <si>
    <t>WPN_HUM_HandCrossbow_A_0</t>
  </si>
  <si>
    <t>WPN_HUM_Handaxe_A_0</t>
  </si>
  <si>
    <t>S_SCL_HarperBlade</t>
  </si>
  <si>
    <t>WPN_HUM_HeavyCrossbow_A_0</t>
  </si>
  <si>
    <t>WPN_Ogre_Greatclub_B</t>
  </si>
  <si>
    <t>WPN_HUM_Javelin_A_0</t>
  </si>
  <si>
    <t>WPN_HUM_LightHammer_A_0</t>
  </si>
  <si>
    <t>WPN_HUM_LightHammer_B_0</t>
  </si>
  <si>
    <t>WPN_HUM_Longsword_A_0</t>
  </si>
  <si>
    <t>WPN_HUM_Longsword_Broken_A</t>
  </si>
  <si>
    <t>WPN_HUM_Morningstar_A_0</t>
  </si>
  <si>
    <t>WPN_HUM_Pike_A_0</t>
  </si>
  <si>
    <t>S_FOR_ShovelFlavourItem_Knife</t>
  </si>
  <si>
    <t>WPN_HUM_Quarterstaff_A_0</t>
  </si>
  <si>
    <t>WPN_HUM_Quarterstaff_B_0</t>
  </si>
  <si>
    <t>WPN_HUM_Rapier_A_0</t>
  </si>
  <si>
    <t>WPN_SAHUAGIN_Longbow_A</t>
  </si>
  <si>
    <t>WPN_SAHUAGIN_Spear_A</t>
  </si>
  <si>
    <t>WPN_HUM_Salami_A</t>
  </si>
  <si>
    <t>WPN_HUM_Scimitar_A_0</t>
  </si>
  <si>
    <t>WPN_HUM_Shortbow_A_0</t>
  </si>
  <si>
    <t>WPN_HUM_Shortsword_A_0</t>
  </si>
  <si>
    <t>WPN_ORTHON_Shortsword_A</t>
  </si>
  <si>
    <t>WPN_HUM_Sickle_A_0</t>
  </si>
  <si>
    <t>WPN_HUM_Spear_A_0</t>
  </si>
  <si>
    <t>WPN_HUM_Magicstaff_D_0</t>
  </si>
  <si>
    <t>WPN_HUM_Staff_Selune_A</t>
  </si>
  <si>
    <t>WPN_HUM_Trident_A_0</t>
  </si>
  <si>
    <t>WPN_HUM_Warhammer_A_0</t>
  </si>
  <si>
    <t>uncommon</t>
  </si>
  <si>
    <t>UNI_TWN_WPN_HUM_ShortswordOfStealth_A_1</t>
  </si>
  <si>
    <t>DEN_CapturedGoblin_MurderDagger</t>
  </si>
  <si>
    <t>Battleaxe +1</t>
  </si>
  <si>
    <t>WPN_HUM_Battleaxe_A_1</t>
  </si>
  <si>
    <t>MAG_Surgeon_Bonesaw</t>
  </si>
  <si>
    <t>MAG_Generic_01_Shortbow_1</t>
  </si>
  <si>
    <t>WPN_BREWER_BrewingLadle_A</t>
  </si>
  <si>
    <t>S_CRE_Abbot4_Weapon</t>
  </si>
  <si>
    <t>S_CRE_Abbot2_Weapon</t>
  </si>
  <si>
    <t>S_CRE_Abbot1_Weapon</t>
  </si>
  <si>
    <t>S_CRE_Abbot3_Weapon</t>
  </si>
  <si>
    <t>WPN_HUM_Club_A_1</t>
  </si>
  <si>
    <t>UND_StrengthChair_Leg</t>
  </si>
  <si>
    <t>UNI_WYR_Circus_HandaxeReturning</t>
  </si>
  <si>
    <t>UNI_RepeatStaff</t>
  </si>
  <si>
    <t>MAG_Githborn_Telekinetic_HeavyCrossbow</t>
  </si>
  <si>
    <t>WPN_HUM_Dagger_A_1</t>
  </si>
  <si>
    <t>DEN_Apprentice_DaggerOfShar</t>
  </si>
  <si>
    <t>WPN_HUM_Dart_A_1</t>
  </si>
  <si>
    <t>UNI_UND_KC_Elder_Warpick</t>
  </si>
  <si>
    <t>Doom Axe</t>
  </si>
  <si>
    <t>UNI_DoomHammer</t>
  </si>
  <si>
    <t>MAG_Fire_IncreaseSlashingDamageToBurning_Handaxe</t>
  </si>
  <si>
    <t>MAG_Enforcer_NonLethalFright_Club</t>
  </si>
  <si>
    <t>MAG_Fire_AlwaysDippedInFire_Greatsword</t>
  </si>
  <si>
    <t>GOB_GoblinKing_Warhammer</t>
  </si>
  <si>
    <t>MAG_Fire_IncreasePiercingDamageToBurning_HandCrossbow</t>
  </si>
  <si>
    <t>WPN_HUM_Flail_A_1</t>
  </si>
  <si>
    <t>MAG_Gandrel_UndeadSlayer_HeavyCrossbow</t>
  </si>
  <si>
    <t>WPN_GTY_HeavyCrossbow_A</t>
  </si>
  <si>
    <t>WPN_GTY_Greatsword_A</t>
  </si>
  <si>
    <t>GOB_WolfPens_BloodFang</t>
  </si>
  <si>
    <t>WPN_HUM_Greatclub_A_1</t>
  </si>
  <si>
    <t>MAG_Mobility_ExplosionOnJump_Maul</t>
  </si>
  <si>
    <t>WPN_HUM_HandCrossbow_A_1</t>
  </si>
  <si>
    <t>WPN_HUM_Handaxe_A_1</t>
  </si>
  <si>
    <t>WPN_HUM_HeavyCrossbow_A_1</t>
  </si>
  <si>
    <t>MAG_WYR_Hellrider_Longbow</t>
  </si>
  <si>
    <t>MAG_Revitalizing_Warpick</t>
  </si>
  <si>
    <t>MAG_TheHunters_Dagger</t>
  </si>
  <si>
    <t>MAG_Hunting_Shortbow</t>
  </si>
  <si>
    <t>MAG_Infernal_Mace</t>
  </si>
  <si>
    <t>UNI_UND_DuergarRaft_GruesomeHammer</t>
  </si>
  <si>
    <t>MAG_Druid_IronWood_Club</t>
  </si>
  <si>
    <t>GOB_Torturer_Spear</t>
  </si>
  <si>
    <t>WPN_HUM_Javelin_A_1</t>
  </si>
  <si>
    <t>WPN_HUM_Katana_A</t>
  </si>
  <si>
    <t>MAG_LC_BurnOnDamage_Scimitar</t>
  </si>
  <si>
    <t>WPN_HUM_LightHammer_A_1</t>
  </si>
  <si>
    <t>MAG_Kuotoa_Lightning_Spear</t>
  </si>
  <si>
    <t>WPN_HUM_Longbow_A_1</t>
  </si>
  <si>
    <t>Longsword +1</t>
  </si>
  <si>
    <t>WPN_HUM_Longsword_A_1</t>
  </si>
  <si>
    <t>WPN_GOB_PainPriest_Scourge</t>
  </si>
  <si>
    <t>WPN_HUM_Mace_A_1</t>
  </si>
  <si>
    <t>MAG_Generic_02_Pike_1</t>
  </si>
  <si>
    <t>MAG_BasicEnchanted_Quarterstaff</t>
  </si>
  <si>
    <t>MAG_Psychic_MentalSundering_Dagger</t>
  </si>
  <si>
    <t>Quest_SCL_Moonblade</t>
  </si>
  <si>
    <t>WPN_HUM_Morningstar_A_1</t>
  </si>
  <si>
    <t>MAG_Murderous_Dagger</t>
  </si>
  <si>
    <t>WPN_HUM_Flail_Myrkul_A_1</t>
  </si>
  <si>
    <t>DEN_TunnelStaff</t>
  </si>
  <si>
    <t>WPN_HUM_Pike_A_1</t>
  </si>
  <si>
    <t>Promise</t>
  </si>
  <si>
    <t>QUEST_HalsinQuest_HalsinDagger</t>
  </si>
  <si>
    <t>WPN_HUM_Quarterstaff_A_1</t>
  </si>
  <si>
    <t>UNI_DEN_StaffOfRain</t>
  </si>
  <si>
    <t>WPN_HUM_Rapier_A_1</t>
  </si>
  <si>
    <t>MAG_Blindside_Shortsword</t>
  </si>
  <si>
    <t>MAG_Throwable_Pike</t>
  </si>
  <si>
    <t>WPN_GOB_PainPriest_Handaxe</t>
  </si>
  <si>
    <t>MAG_OfRupture_Rapier</t>
  </si>
  <si>
    <t>MAG_Zhentarim_BloodfeederBlade_Rapier</t>
  </si>
  <si>
    <t>WPN_HUM_Scimitar_A_1</t>
  </si>
  <si>
    <t>MAG_Shadow_Battleaxe</t>
  </si>
  <si>
    <t>Shadow Blade</t>
  </si>
  <si>
    <t>UNI_HUM_ShadowBlade</t>
  </si>
  <si>
    <t>S_UND_SharranTargetPractice_Crossbow</t>
  </si>
  <si>
    <t>MAG_Radiant_Radiating_Hammer</t>
  </si>
  <si>
    <t>WPN_HUM_Shortbow_A_1</t>
  </si>
  <si>
    <t>WPN_HUM_Shortsword_A_1</t>
  </si>
  <si>
    <t>UNI_UND_Duergar_ShortswordOfFirstBlood</t>
  </si>
  <si>
    <t>MAG_Harpers_SingingSword</t>
  </si>
  <si>
    <t>UNI_UND_DuergarBlacksmithHammer</t>
  </si>
  <si>
    <t>WPN_HUM_Spear_A_1</t>
  </si>
  <si>
    <t>MAG_Mobility_MomentumOnAttack_Scimitar</t>
  </si>
  <si>
    <t>UNI_Bow_SpellslotRecharge</t>
  </si>
  <si>
    <t>UNI_FOR_WebStaff</t>
  </si>
  <si>
    <t>UNI_WYR_Circus_MumblingStaff</t>
  </si>
  <si>
    <t>UNI_UND_Tower_StaffBlessMystra</t>
  </si>
  <si>
    <t>MAG_Steadfast_Maul</t>
  </si>
  <si>
    <t>QUEST_FOR_Village_Blacksmith_FineWeapon</t>
  </si>
  <si>
    <t>MAG_TheWoundSeeker_Greatsword</t>
  </si>
  <si>
    <t>MAG_HAV_Sylvan_Scimitar</t>
  </si>
  <si>
    <t>MAG_Surgeon_Syringe</t>
  </si>
  <si>
    <t>MAG_ZOC_ForceConduit_Halberd</t>
  </si>
  <si>
    <t>MAG_WYRM_UndeadBane_GreatAxe</t>
  </si>
  <si>
    <t>CHA_CompassSpear</t>
  </si>
  <si>
    <t>MAG_Dawn_Morningstar</t>
  </si>
  <si>
    <t>MAG_Surgeon_Trepan</t>
  </si>
  <si>
    <t>WPN_HUM_Trident_A_1</t>
  </si>
  <si>
    <t>MAG_Zhentarim_Ratcaller_Rapier</t>
  </si>
  <si>
    <t>WPN_HUM_Warpick_A_1</t>
  </si>
  <si>
    <t>WPN_HUM_Warhammer_A_1</t>
  </si>
  <si>
    <t>MAG_Spellbreaker_Battleaxe</t>
  </si>
  <si>
    <t>MOO_WulbrenHammer</t>
  </si>
  <si>
    <t>GOB_DrowCommander_Mace</t>
  </si>
  <si>
    <t>rare</t>
  </si>
  <si>
    <t>MAG_Combat_Quarterstaff</t>
  </si>
  <si>
    <t>MAG_OB_Paladin_DeathKnight_Longsword</t>
  </si>
  <si>
    <t>MAG_Illithid_MindOverload_Weapon_Longsword</t>
  </si>
  <si>
    <t>MAG_Bonded_Lethal_Longsword</t>
  </si>
  <si>
    <t>MAG_LowHP_IncreaseDamage_Greataxe</t>
  </si>
  <si>
    <t>MAG_BG_OfTheBanshee_Bow</t>
  </si>
  <si>
    <t>MAG_Generic_01_Pike_1</t>
  </si>
  <si>
    <t>MAG_Thunder_ThunderClap_Quarterstaff</t>
  </si>
  <si>
    <t>MAG_PHB_PactKeeper_Quarterstaff</t>
  </si>
  <si>
    <t>MAG_Bonded_Shocking_Warhammer</t>
  </si>
  <si>
    <t>UNI_WYR_Circus_ClownHammer</t>
  </si>
  <si>
    <t>MAG_Frost_Offhand_Dagger</t>
  </si>
  <si>
    <t>MAG_Critical_CriticalCombo_BattleAxe</t>
  </si>
  <si>
    <t>MAG_SWA_Roaring_Maul</t>
  </si>
  <si>
    <t>MAG_Corrosive_Flail</t>
  </si>
  <si>
    <t>UNI_UND_SocietyOfBrilliance_ElementalResonanceStaff</t>
  </si>
  <si>
    <t>MAG_Drowelf_SpiderSnare_Longsword</t>
  </si>
  <si>
    <t>WPN_HUM_Dagger_A_2</t>
  </si>
  <si>
    <t>MAG_BG_Darkfire_Shortbow</t>
  </si>
  <si>
    <t>WPN_HUM_Dart_A_2_NOT_APPROVED</t>
  </si>
  <si>
    <t>MAG_BG_OfEasthaven_Defender_Flail</t>
  </si>
  <si>
    <t>MAG_PHB_Defender_Greataxe</t>
  </si>
  <si>
    <t>MAG_LC_Lorroakan_Quarterstaff</t>
  </si>
  <si>
    <t>MAG_Vicious_Dagger</t>
  </si>
  <si>
    <t>MAG_BG_DragonsBreath_Glaive</t>
  </si>
  <si>
    <t>MAG_Zhentarim_SleeperDagger</t>
  </si>
  <si>
    <t>MAG_WYRM_Commander_Longsword</t>
  </si>
  <si>
    <t>MAG_FreeCast_Shortsword</t>
  </si>
  <si>
    <t>WPN_HUM_Flail_A_2</t>
  </si>
  <si>
    <t>MAG_BG_OfAges_Flail</t>
  </si>
  <si>
    <t>QUEST_WPN_Flail_DreadedSkulls</t>
  </si>
  <si>
    <t>MAG_LC_Fleshrend_Shortsword</t>
  </si>
  <si>
    <t>MAG_MeleeDebuff_AttackDebuff2_OnDamage_HeavyCrossbow</t>
  </si>
  <si>
    <t>MAG_WYRM_Farlin_Dagger</t>
  </si>
  <si>
    <t>MAG_Fire_FireDamage_Quarterstaff</t>
  </si>
  <si>
    <t>WPN_HUM_Greataxe_A_2_NOT_APPROVED</t>
  </si>
  <si>
    <t>MAG_Tyrrant_Warhammer</t>
  </si>
  <si>
    <t>MAG_Harpers_Harmonizing_Rapier</t>
  </si>
  <si>
    <t>MAG_BG_Harmonium_Halberd</t>
  </si>
  <si>
    <t>MAG_BG_Harold_HeavyCrossbow</t>
  </si>
  <si>
    <t>MAG_Harpers_OfWeapons_Quarterstaff</t>
  </si>
  <si>
    <t>MAG_Infernal_Hellbeard_Halberd</t>
  </si>
  <si>
    <t>MAG_HigherNecromancy_Staff</t>
  </si>
  <si>
    <t>MAG_Infernal_Longsword</t>
  </si>
  <si>
    <t>MAG_Infernal_Mace_2</t>
  </si>
  <si>
    <t>MAG_Infernal_Spear</t>
  </si>
  <si>
    <t>MAG_Infernal_Warhammer</t>
  </si>
  <si>
    <t>MAG_Colossal_Greatsword</t>
  </si>
  <si>
    <t>MAG_Ketheric_Warhammer</t>
  </si>
  <si>
    <t>MAG_Finesse_Longsword</t>
  </si>
  <si>
    <t>MAG_Shadow_Blinding_Bow</t>
  </si>
  <si>
    <t>MAG_BG_OfSpeed_LightCrossbow</t>
  </si>
  <si>
    <t>WPN_HUM_Longbow_A_2_NOT_APPROVED</t>
  </si>
  <si>
    <t>WPN_HUM_Longsword_A_2</t>
  </si>
  <si>
    <t>WPN_HUM_Mace_A_2</t>
  </si>
  <si>
    <t>MAG_MonsterSlayer_Glaive</t>
  </si>
  <si>
    <t>MAG_Moonlight_Glaive</t>
  </si>
  <si>
    <t>MAG_MagicMissile_HandCrossbow</t>
  </si>
  <si>
    <t>DEN_FaithwardenStaff</t>
  </si>
  <si>
    <t>MAG_LC_ChainDevil_Flail</t>
  </si>
  <si>
    <t>MAG_TWN_Brewery_Greatclub</t>
  </si>
  <si>
    <t>WPN_HUM_Quarterstaff_A_2</t>
  </si>
  <si>
    <t>WPN_HUM_Rapier_A_2</t>
  </si>
  <si>
    <t>UNI_TWN_WPN_HUM_NailBat</t>
  </si>
  <si>
    <t>MAG_LC_OfTheFist_MorningStar</t>
  </si>
  <si>
    <t>MAG_Bonded_Throwing_Battleaxe</t>
  </si>
  <si>
    <t>MAG_LC_Fleshred_Longsword</t>
  </si>
  <si>
    <t>MAG_LC_PirateCommander_Scimitar</t>
  </si>
  <si>
    <t>UNI_GLO_Moonlantern_Gale</t>
  </si>
  <si>
    <t>UNI_PLA_ConflictedFlind_Flail_Broken</t>
  </si>
  <si>
    <t>WPN_HUM_Shortsword_A_2</t>
  </si>
  <si>
    <t>UNI_SickleOfBOOOAL</t>
  </si>
  <si>
    <t>MAG_Slicing_Shortsword</t>
  </si>
  <si>
    <t>MAG_Githborn_Mindcrusher_Greatsword</t>
  </si>
  <si>
    <t>WPN_HUM_Spear_A_2</t>
  </si>
  <si>
    <t>SHA_SharSpear</t>
  </si>
  <si>
    <t>MAG_CQCaster_GainArcaneChargeOnDamage_Quarterstaff</t>
  </si>
  <si>
    <t>MAG_LC_Counterspell_Quarterstaff</t>
  </si>
  <si>
    <t>END_Emperor_Staff</t>
  </si>
  <si>
    <t>QUEST_FOR_SussurDagger</t>
  </si>
  <si>
    <t>QUEST_FOR_SussurSickle</t>
  </si>
  <si>
    <t>MAG_Shadow_Shortsword</t>
  </si>
  <si>
    <t>LOW_Elfsong_EmperorSword_LongSword</t>
  </si>
  <si>
    <t>MAG_Bonded_Baneful_Shortsword</t>
  </si>
  <si>
    <t>MAG_ChargedLightning_Longbow</t>
  </si>
  <si>
    <t>S_LOW_CountingHouse_Vault3_Crossbow</t>
  </si>
  <si>
    <t>MAG_ChargedLightning_Trident</t>
  </si>
  <si>
    <t>MAG_ChargedLightning_Quarterstaff</t>
  </si>
  <si>
    <t>MAG_Fire_HeatOnWeaponDamage_Battleaxe</t>
  </si>
  <si>
    <t>MAG_HAV_ThornBlade_Scimitar</t>
  </si>
  <si>
    <t>MAG_StrongString_Longbow</t>
  </si>
  <si>
    <t>WPN_HUM_Trident_A_2</t>
  </si>
  <si>
    <t>MAG_TWN_Taxblade_Morningstar</t>
  </si>
  <si>
    <t>MAG_Invisible_Pike</t>
  </si>
  <si>
    <t>MAG_Vicious_Battleaxe</t>
  </si>
  <si>
    <t>MAG_Vicious_Shortbow</t>
  </si>
  <si>
    <t>WPN_HUM_Warhammer_A_2</t>
  </si>
  <si>
    <t>MAG_LC_Umberlee_Cold_Sickle</t>
  </si>
  <si>
    <t>very rare</t>
  </si>
  <si>
    <t>MAG_PHB_OfSpeed_Scimitar</t>
  </si>
  <si>
    <t>MAG_BG_BlightBringer_Shortbow</t>
  </si>
  <si>
    <t>MAG_PHB_DwarvenThrower_Warhammer</t>
  </si>
  <si>
    <t>MAG_Gortash_HeavyCrossbow</t>
  </si>
  <si>
    <t>MAG_TheDestroyer_Maul</t>
  </si>
  <si>
    <t>MAG_PoR_OfVigilance_Halberd</t>
  </si>
  <si>
    <t>MAG_Viconia_Mace</t>
  </si>
  <si>
    <t>MAG_WATCHER_Human_Crossbow</t>
  </si>
  <si>
    <t>MAG_WATCHER_Human_Greataxe</t>
  </si>
  <si>
    <t>MAG_Orthon_Hellfire_HandCrossbow</t>
  </si>
  <si>
    <t>MAG_FlamingFist_StaffOfFire</t>
  </si>
  <si>
    <t>ORI_Wyll_Infernal_Rapier</t>
  </si>
  <si>
    <t>MAG_Justiciar_Scimitar</t>
  </si>
  <si>
    <t>MAG_Duergar_Sword_KingsKnife</t>
  </si>
  <si>
    <t>MAG_Cold_IncreaseColdDamageOnCast_Staff</t>
  </si>
  <si>
    <t>MAG_LC_RadiantLight_Rapier</t>
  </si>
  <si>
    <t>UNI_Cazador_RitualDagger</t>
  </si>
  <si>
    <t>MAG_SpiritualStand_Greataxe</t>
  </si>
  <si>
    <t>MAG_GreaterNecromancy_Staff</t>
  </si>
  <si>
    <t>MAG_OfSpellPower_Quarterstaff</t>
  </si>
  <si>
    <t>MAG_Bhaalist_Paralyzing_Dagger</t>
  </si>
  <si>
    <t>MAG_BG_Sarevok_OfChaos_Greatsword</t>
  </si>
  <si>
    <t>MAG_PHB_OfLifestealing_Shortsword</t>
  </si>
  <si>
    <t>MAG_Finesse_Glaive</t>
  </si>
  <si>
    <t>MAG_DeadShot_Longbow</t>
  </si>
  <si>
    <t>MAG_RadiantLight_Morningstar</t>
  </si>
  <si>
    <t>MAG_LC_Wave_Trident</t>
  </si>
  <si>
    <t>MAG_Primeval_Silver_Longsword</t>
  </si>
  <si>
    <t>MAG_LC_CazadorVampiric_Quarterstaff</t>
  </si>
  <si>
    <t>legendary</t>
  </si>
  <si>
    <t>MAG_Giantslayer_Greatsword</t>
  </si>
  <si>
    <t>MAG_WYR_Orin_Bhaalist_Dagger</t>
  </si>
  <si>
    <t>MAG_TheCrimson_Shortsword</t>
  </si>
  <si>
    <t>MAG_Cleric_Devotees_Mace</t>
  </si>
  <si>
    <t>MAG_TheDueller_Rapier</t>
  </si>
  <si>
    <t>MAG_TheVictory_Longbow</t>
  </si>
  <si>
    <t>MAG_TheChromatic_Staff</t>
  </si>
  <si>
    <t>MAG_TheThorns_Trident</t>
  </si>
  <si>
    <t>MAG_SHA_SeluneBlessing_Spear</t>
  </si>
  <si>
    <t>MAG_SHA_SharBlessing_Spear</t>
  </si>
  <si>
    <t>MAG_GreaterSilver_Greatsword</t>
  </si>
  <si>
    <t>WPN_HUM_Sun_Mace_Lathander_Blood_A_Glow</t>
  </si>
  <si>
    <t>MAG_TheClover_Scimitar</t>
  </si>
  <si>
    <t>story</t>
  </si>
  <si>
    <t>UNI_GLO_Moonlantern</t>
  </si>
  <si>
    <t>UNI_LOW_TorchOfRevocation</t>
  </si>
  <si>
    <t>simple</t>
  </si>
  <si>
    <t>one-handed</t>
  </si>
  <si>
    <t>melee</t>
  </si>
  <si>
    <t>Daggers</t>
  </si>
  <si>
    <t>Piercing</t>
  </si>
  <si>
    <t>martial</t>
  </si>
  <si>
    <t>versatile</t>
  </si>
  <si>
    <t>Warhammers</t>
  </si>
  <si>
    <t>Bludgeoning</t>
  </si>
  <si>
    <t>1d10</t>
  </si>
  <si>
    <t>Longswords</t>
  </si>
  <si>
    <t>Slashing</t>
  </si>
  <si>
    <t>Battleaxes</t>
  </si>
  <si>
    <t>Javelins</t>
  </si>
  <si>
    <t>two-handed</t>
  </si>
  <si>
    <t>Pikes</t>
  </si>
  <si>
    <t>Clubs</t>
  </si>
  <si>
    <t>Fire</t>
  </si>
  <si>
    <t>Handaxes</t>
  </si>
  <si>
    <t>Maces</t>
  </si>
  <si>
    <t>ranged</t>
  </si>
  <si>
    <t>Darts</t>
  </si>
  <si>
    <t>Radiant</t>
  </si>
  <si>
    <t>Scimitars</t>
  </si>
  <si>
    <t>Spears</t>
  </si>
  <si>
    <t>1d8</t>
  </si>
  <si>
    <t>Flails</t>
  </si>
  <si>
    <t>Lightning</t>
  </si>
  <si>
    <t>Shortswords</t>
  </si>
  <si>
    <t>Glaives</t>
  </si>
  <si>
    <t>Greatclubs</t>
  </si>
  <si>
    <t>Shortbows</t>
  </si>
  <si>
    <t>Greataxes</t>
  </si>
  <si>
    <t>Greatswords</t>
  </si>
  <si>
    <t>Halberds</t>
  </si>
  <si>
    <t>Light Crossbows</t>
  </si>
  <si>
    <t>Necrotic</t>
  </si>
  <si>
    <t>Mauls</t>
  </si>
  <si>
    <t>Rapiers</t>
  </si>
  <si>
    <t>Tridents</t>
  </si>
  <si>
    <t>War Picks</t>
  </si>
  <si>
    <t>Quarterstaves</t>
  </si>
  <si>
    <t>Heavy Crossbows</t>
  </si>
  <si>
    <t>Morningstars</t>
  </si>
  <si>
    <t>Sickles</t>
  </si>
  <si>
    <t>Slings</t>
  </si>
  <si>
    <t>1d8 + 3</t>
  </si>
  <si>
    <t>Cold</t>
  </si>
  <si>
    <t>3d6 + 1</t>
  </si>
  <si>
    <t>Simple</t>
  </si>
  <si>
    <t>Hand Crossbows</t>
  </si>
  <si>
    <t>Light Hammers</t>
  </si>
  <si>
    <t>Longbows</t>
  </si>
  <si>
    <t>1d10 + 1</t>
  </si>
  <si>
    <t>1d10+1</t>
  </si>
  <si>
    <t>1d8 + 1</t>
  </si>
  <si>
    <t>Psychic</t>
  </si>
  <si>
    <t>1d8 +1</t>
  </si>
  <si>
    <t>1d10 + 2</t>
  </si>
  <si>
    <t>1d10 +1</t>
  </si>
  <si>
    <t>1d8 + 2</t>
  </si>
  <si>
    <t>1d10+2</t>
  </si>
  <si>
    <t>Force</t>
  </si>
  <si>
    <t>Thunder</t>
  </si>
  <si>
    <t>1d8 +7</t>
  </si>
  <si>
    <t>1d6</t>
  </si>
  <si>
    <t>1d10 + 3</t>
  </si>
  <si>
    <t>category</t>
  </si>
  <si>
    <t>handedness</t>
  </si>
  <si>
    <t>melee or ranged</t>
  </si>
  <si>
    <t>type</t>
  </si>
  <si>
    <t>enchantment</t>
  </si>
  <si>
    <t>damage type</t>
  </si>
  <si>
    <t>versatile damage</t>
  </si>
  <si>
    <t>extra damage type</t>
  </si>
  <si>
    <t>extra damage 2 type</t>
  </si>
  <si>
    <t>finesse</t>
  </si>
  <si>
    <t>heavy</t>
  </si>
  <si>
    <t>light</t>
  </si>
  <si>
    <t>reach</t>
  </si>
  <si>
    <t>thrown</t>
  </si>
  <si>
    <t>cannot dual wield</t>
  </si>
  <si>
    <t>dippable</t>
  </si>
  <si>
    <t>WPN_HUM_Glaive_A_0</t>
  </si>
  <si>
    <t>Removed entirely from game</t>
  </si>
  <si>
    <t>Club \u002B1</t>
  </si>
  <si>
    <t>Dagger \u002B1</t>
  </si>
  <si>
    <t>Dart \u002B1</t>
  </si>
  <si>
    <t>Flail \u002B1</t>
  </si>
  <si>
    <t>Glaive \u002B1</t>
  </si>
  <si>
    <t>Greataxe \u002B1</t>
  </si>
  <si>
    <t>Greatclub \u002B1</t>
  </si>
  <si>
    <t>Greatsword \u002B1</t>
  </si>
  <si>
    <t>Halberd \u002B1</t>
  </si>
  <si>
    <t>Hand Crossbow \u002B1</t>
  </si>
  <si>
    <t>Handaxe \u002B1</t>
  </si>
  <si>
    <t>Heavy Crossbow \u002B1</t>
  </si>
  <si>
    <t>Javelin \u002B1</t>
  </si>
  <si>
    <t>Light Crossbow \u002B1</t>
  </si>
  <si>
    <t>Light Hammer \u002B1</t>
  </si>
  <si>
    <t>Longbow \u002B1</t>
  </si>
  <si>
    <t>Longsword \u002B1</t>
  </si>
  <si>
    <t>Mace \u002B1</t>
  </si>
  <si>
    <t>Maul \u002B1</t>
  </si>
  <si>
    <t>Morningstar \u002B1</t>
  </si>
  <si>
    <t>Pike \u002B1</t>
  </si>
  <si>
    <t>Quarterstaff \u002B1</t>
  </si>
  <si>
    <t>Rapier \u002B1</t>
  </si>
  <si>
    <t>Scimitar \u002B1</t>
  </si>
  <si>
    <t>Shortbow \u002B1</t>
  </si>
  <si>
    <t>Shortsword \u002B1</t>
  </si>
  <si>
    <t>Spear \u002B1</t>
  </si>
  <si>
    <t>Trident \u002B1</t>
  </si>
  <si>
    <t>War Pick \u002B1</t>
  </si>
  <si>
    <t>Warhammer \u002B1</t>
  </si>
  <si>
    <t>Githyanki Longsword \u002B1</t>
  </si>
  <si>
    <t>MAG_LC_Frigid_Trident_503d3d60-8798-4c65-bec1-347392733c86</t>
  </si>
  <si>
    <t>MAG_Generic_01_Shortsword_1_7a96f6cc-c6bb-4caf-a1ab-a86af3fa21a5</t>
  </si>
  <si>
    <t>LOW_Elfsong_EmperorSword_LongSword_777cb3d5-0689-4cfd-9719-b460897cb9e6</t>
  </si>
  <si>
    <t>MAG_BG_Sarevok_OfChaos_Greatsword_e76b0896-dc70-4fb9-b202-cf5efc2de15a</t>
  </si>
  <si>
    <t>MAG_BG_Sarevok_OfChaos_Greatsword_NoPassives_ed8c8311-fb23-4620-95a9-8f2b24e10c91</t>
  </si>
  <si>
    <t>MAG_Blindside_Shortsword_f06c0554-bba8-4036-ac92-1b225a578f57</t>
  </si>
  <si>
    <t>MAG_Bonded_Baneful_Shortsword_3b578a43-222e-480b-8a22-2c424471099f</t>
  </si>
  <si>
    <t>MAG_Bonded_Lethal_Longsword_faf8d98c-103d-4524-b609-41d3f1790c5a</t>
  </si>
  <si>
    <t>MAG_Colossal_Greatsword_26ac9758-19f4-4867-9d5d-57437d6b9794</t>
  </si>
  <si>
    <t>MAG_Drowelf_SpiderSnare_Longsword_67ae6ce9-08fd-4ee7-9343-9a408f8ad9fa</t>
  </si>
  <si>
    <t>MAG_Duergar_Sword_KingsKnife_025e162a-45ec-4f4c-89da-04d8e8dfe606</t>
  </si>
  <si>
    <t>MAG_Finesse_Longsword_56a7539c-7c5c-4c44-b8e0-5ff2e5beb4e9</t>
  </si>
  <si>
    <t>MAG_Fire_AlwaysDippedInFire_Greatsword_660483f6-8eb3-45be-88a4-327f9d417026</t>
  </si>
  <si>
    <t>MAG_Fire_BurningDamage_Greatsword_c3647bf7-8eea-45cd-8cec-a90b21cd8c07</t>
  </si>
  <si>
    <t>MAG_FlamingFist_Longsword_d4cb8410-096a-480e-88fb-7224c6b654f6</t>
  </si>
  <si>
    <t>MAG_FreeCast_Shortsword_3fab682c-abc7-43f0-b9bb-9faa9f612d8d</t>
  </si>
  <si>
    <t>MAG_Generic_01_Longsword_2_5f030f3c-7903-4a79-b3af-63c8dc7f239b</t>
  </si>
  <si>
    <t>MAG_Generic_01_Shortsword_2_39e2787c-29c6-4b2d-99af-ba4ba850de63</t>
  </si>
  <si>
    <t>MAG_Giantslayer_Greatsword_7219fca3-5f41-43a0-8253-f4c09d8b6308</t>
  </si>
  <si>
    <t>MAG_Githborn_Mindcrusher_Greatsword_523a959d-4101-4beb-9a8e-276c3f687c02</t>
  </si>
  <si>
    <t>MAG_GreaterSilver_Greatsword_f01c3f5d-c542-420f-86c5-bdddf7819e29</t>
  </si>
  <si>
    <t>MAG_Harpers_SingingSword_5e7030e9-d59c-4edf-8278-8981a8e8baef</t>
  </si>
  <si>
    <t>MAG_Illithid_MindOverload_Weapon_Longsword_0a024202-84d0-4466-a958-76b2a163781c</t>
  </si>
  <si>
    <t>MAG_Infernal_Longsword_e1c37edf-ad63-44a5-8fd4-44687169747e</t>
  </si>
  <si>
    <t>MAG_LC_Fleshred_Longsword_5c41bb72-9a50-4d98-a12a-0de374c43f19</t>
  </si>
  <si>
    <t>MAG_LC_Fleshrend_Shortsword_3db6b7be-1e36-405e-94fd-cf5a9f0e4b68</t>
  </si>
  <si>
    <t>MAG_OB_Paladin_DeathKnight_Longsword_0a11f6f4-5605-4dff-a3e6-b172e4dba555</t>
  </si>
  <si>
    <t>MAG_PHB_OfLifestealing_Shortsword_2b5243b8-658e-4ff2-bccf-0f39e5c53f3e</t>
  </si>
  <si>
    <t>MAG_Primeval_Silver_Longsword_20c66f8d-f455-42fc-8e48-543512247e75</t>
  </si>
  <si>
    <t>MAG_Shadow_Shortsword_82afffba-16cb-47ff-8520-bac8b9c46ad3</t>
  </si>
  <si>
    <t>MAG_Slicing_Shortsword_de0e16f6-6dbb-4edd-8ba5-106486b05552</t>
  </si>
  <si>
    <t>MAG_TheCrimson_Shortsword_5961d027-75fd-4ad7-964c-8b786b5839fb</t>
  </si>
  <si>
    <t>MAG_TheWoundSeeker_Greatsword_56316970-8adb-4936-8c73-9d8a7c41a8a4</t>
  </si>
  <si>
    <t>MAG_Vicious_Shortsword_0d3a133c-038c-48c6-a1a0-0faf22ce04cb</t>
  </si>
  <si>
    <t>MAG_WYRM_Commander_Longsword_06fbf04c-41be-4709-91df-76b4cbc9ccf5</t>
  </si>
  <si>
    <t>UND_SwordInStone_67914214-e45d-4181-97e6-1c22e406b031</t>
  </si>
  <si>
    <t>UNI_HAG_SwampedHero_FancyOldGreatsword_0bf738cf-c0b7-471c-b66e-91578a6f657f</t>
  </si>
  <si>
    <t>UNI_UND_Duergar_ShortswordOfFirstBlood_1e172d76-3433-4ee7-ae1a-9e7d8ae0f12b</t>
  </si>
  <si>
    <t>UNI_UND_SwordInStone_SwordReward_6d0d3206-50b5-48ed-af92-a146ed6b98f2</t>
  </si>
  <si>
    <t>UNI_UND_SwordInStone_SwordTalkable_8f5915b3-3da6-4c27-9b36-c8734b0876a4</t>
  </si>
  <si>
    <t>MAG_BG_BlightBringer_Shortbow_9eed107f-ff11-4f50-ac7a-6a8b8344e148</t>
  </si>
  <si>
    <t>MAG_BG_Darkfire_Shortbow_9b5d79a8-98ad-4d67-9730-ba0453eee488</t>
  </si>
  <si>
    <t>MAG_Generic_01_Shortbow_1_c57ba806-b340-4307-9c37-170792052b8d</t>
  </si>
  <si>
    <t>MAG_Generic_01_Shortbow_2_7ee133a4-bed9-4d1e-9fba-2952a6f39717</t>
  </si>
  <si>
    <t>MAG_Hunting_Shortbow_a1d1634c-02e6-4428-a822-7603e9163264</t>
  </si>
  <si>
    <t>MAG_Vicious_Shortbow_0a17e147-25bf-4ae5-b24a-3307db4bec56</t>
  </si>
  <si>
    <t>MAG_ChargedLightning_Longbow_38b80bf8-9cf8-4495-8267-eb84c7779d0c</t>
  </si>
  <si>
    <t>MAG_DeadShot_Longbow_269b2b03-aaaf-4635-98e2-e9b32dab5ffa</t>
  </si>
  <si>
    <t>MAG_Generic_01_Longbow_1_0da952d8-b793-4715-84ef-3f19e7b9314c</t>
  </si>
  <si>
    <t>MAG_Generic_01_Longbow_2_0b8fe61f-76be-4244-a45f-bb8cb020ae9c</t>
  </si>
  <si>
    <t>MAG_StrongString_Longbow_13236988-83df-4bf2-8005-b4ac31f21ff4</t>
  </si>
  <si>
    <t>MAG_TheVictory_Longbow_7e81bb6a-f465-4fe9-b1db-7ce6198246ba</t>
  </si>
  <si>
    <t>MAG_WYR_Hellrider_Longbow_75c90d55-c262-446d-937c-8adbef1e3e93</t>
  </si>
  <si>
    <t>MAG_ArcaneAbsorption_Dagger_cf89e4d8-485c-4cef-8098-959834cc8ac1</t>
  </si>
  <si>
    <t>MAG_Bhaalist_Paralyzing_Dagger_0cfbd2ef-6eb3-4283-b0c9-8e23a4f9bf8c</t>
  </si>
  <si>
    <t>MAG_Frost_Offhand_Dagger_a8661143-d94d-4f49-a92f-cbd0a9a500a1</t>
  </si>
  <si>
    <t>MAG_Murderous_Dagger_2384a69e-7d7d-4052-84ee-2f53fa45320f</t>
  </si>
  <si>
    <t>MAG_Psychic_MentalSundering_Dagger_33e89c49-6e6f-4143-a57e-c53344422dbf</t>
  </si>
  <si>
    <t>MAG_TheHunters_Dagger_e101101e-e4ba-48b6-9f82-267ca1cd84dc</t>
  </si>
  <si>
    <t>MAG_Vicious_Dagger_d3e121fb-09c0-4478-84f1-f4f3e28cd50f</t>
  </si>
  <si>
    <t>MAG_WYR_Orin_Bhaalist_Dagger_d90abf24-3c4e-4bbf-84aa-def05ca9962a</t>
  </si>
  <si>
    <t>MAG_WYRM_Farlin_Dagger_3d449afb-b99a-492c-b636-85ced6b39e69</t>
  </si>
  <si>
    <t>MAG_Zhentarim_SleeperDagger_9829ba14-b236-4e50-ad54-426ff618074b</t>
  </si>
  <si>
    <t>UNI_Cazador_RitualDagger_c5375a2c-f03c-464b-a482-5251debbfabb</t>
  </si>
  <si>
    <t>UNI_Devils_Needle_Levistus_A_67a88e15-bccf-411c-941d-45f70685025f</t>
  </si>
  <si>
    <t>UNI_NarrativeRoot_SilverDagger_7dbbded9-04fa-4b70-8b5a-131beedc1479</t>
  </si>
  <si>
    <t>UNI_TWN_SharDagger_7773610f-f246-4837-a75f-2d260f815718</t>
  </si>
  <si>
    <t>MAG_Generic_01_Scimitar_2_055dcdd7-3c0a-4596-9b1f-d3d4ca8ae1a4</t>
  </si>
  <si>
    <t>MAG_HAV_Sylvan_Scimitar_b9656931-da39-4024-92a2-f45264593b14</t>
  </si>
  <si>
    <t>MAG_HAV_ThornBlade_Scimitar_3b44007e-eb36-4c03-b367-6619299b6994</t>
  </si>
  <si>
    <t>MAG_Justiciar_Scimitar_74ecc6e4-ee5d-4cd8-96cb-dd677a4acc82</t>
  </si>
  <si>
    <t>MAG_LC_BurnOnDamage_Scimitar_d5b4619a-c65f-42eb-b5bb-055aa1249a38</t>
  </si>
  <si>
    <t>MAG_LC_PirateCommander_Scimitar_f9100179-19f6-49f9-8ad5-bda4d21220bc</t>
  </si>
  <si>
    <t>MAG_Mobility_MomentumOnAttack_Scimitar_4456e2ec-ba1f-4f53-aab8-847249cabc09</t>
  </si>
  <si>
    <t>MAG_PHB_OfSpeed_Scimitar_d60524f4-583e-4b16-91b2-871221d441cf</t>
  </si>
  <si>
    <t>MAG_TheClover_Scimitar_517231eb-e812-43ed-9ce3-482ba7ed31e6</t>
  </si>
  <si>
    <t>MAG_Generic_01_Pike_1_661ac892-ee92-46ca-b1b4-1c1df10c7bf0</t>
  </si>
  <si>
    <t>MAG_Generic_01_Pike_2_53023726-12bd-4871-805a-66744321dfdb</t>
  </si>
  <si>
    <t>MAG_Generic_02_Pike_1_c6323431-6efc-4fb6-af72-75f0a056a449</t>
  </si>
  <si>
    <t>MAG_Invisible_Pike_cd6c6adc-8792-4378-8c63-8169cfad6c55</t>
  </si>
  <si>
    <t>MAG_Throwable_Pike_1047ac9f-7860-44fd-9154-0f06fe64936c</t>
  </si>
  <si>
    <t>MAG_Harpers_OfWeapons_Quarterstaff_111e30c6-ced0-478b-9922-3428cb50b7e1</t>
  </si>
  <si>
    <t>MAG_Bonded_Throwing_Battleaxe_d2d5141a-9804-49b6-96e2-5738d85feffa</t>
  </si>
  <si>
    <t>MAG_Critical_CriticalCombo_BattleAxe_35465a58-d21d-46b4-a429-64d187b0781f</t>
  </si>
  <si>
    <t>MAG_Fire_HeatOnWeaponDamage_Battleaxe_b8f28da8-f8f5-4679-8c5f-ecc505811208</t>
  </si>
  <si>
    <t>MAG_Generic_01_Battleaxe_1_75b70806-639d-4549-b865-9a4479ea2fc5</t>
  </si>
  <si>
    <t>MAG_Generic_01_Battleaxe_2_dc412fef-4652-4890-ace3-5271d74df513</t>
  </si>
  <si>
    <t>MAG_Shadow_Battleaxe_6364a270-0ca4-45e2-aab2-7673bb5c156e</t>
  </si>
  <si>
    <t>MAG_Spellbreaker_Battleaxe_c77553e2-f192-4835-baa9-bdfb63521532</t>
  </si>
  <si>
    <t>MAG_Vicious_Battleaxe_3ff89075-1ef3-487e-b456-a1b536fd681a</t>
  </si>
  <si>
    <t>DEN_Apprentice_DaggerOfShar_12f1e6ce-7042-481b-879b-fa81c7688c7d</t>
  </si>
  <si>
    <t>DEN_CapturedGoblin_MurderDagger_520d3f36-af72-4385-89af-f585c8edc9cf</t>
  </si>
  <si>
    <t>GOB_WolfPens_BloodFang_529fe100-de0b-4a34-a669-4861ee4538a2</t>
  </si>
  <si>
    <t>QUEST_FOR_SussurDagger_8733edb7-f04e-4b6d-ad48-7d49fb782bef</t>
  </si>
  <si>
    <t>QUEST_HalsinQuest_HalsinDagger_9e31fd58-c2a6-487c-9054-913aecd5ce32</t>
  </si>
  <si>
    <t>QUEST_SHA_VampiricDagger_4a997f13-4fb8-4aca-b3f1-cf206b108805</t>
  </si>
  <si>
    <t>UNI_PLA_WPN_SwordOfJustice</t>
  </si>
  <si>
    <t>UND_StrengthChair_Leg_768010ce-dcfe-43bb-8398-2d681d4fa6eb</t>
  </si>
  <si>
    <t>MAG_Enforcer_NonLethalFright_Club_d3cd1f93-64bb-4d57-bafc-19ee1cefc564</t>
  </si>
  <si>
    <t>MAG_Druid_IronWood_Club_67ce5d1a-e0cd-48ce-94a9-9a17615e13d9</t>
  </si>
  <si>
    <t>UNI_GLO_Moonlantern_9aca1109-a59d-47d3-8f35-f248b70518f9</t>
  </si>
  <si>
    <t>UNI_GLO_Moonlantern_Gale_c9ebcfae-8c9a-4acc-8a30-da7830b32121</t>
  </si>
  <si>
    <t>UNI_LOW_TorchOfRevocation_88be0257-cd9a-4922-85c9-178ad8579af2</t>
  </si>
  <si>
    <t>TOOL_Hospital_Surgery_Scalpel_A_3d01cf80-2d13-4225-a520-6558a7f407cd</t>
  </si>
  <si>
    <t>MAG_Surgeon_Syringe_95c3af3c-83b9-4cc0-b633-1493b7daca4d</t>
  </si>
  <si>
    <t>MAG_BG_OfAges_Flail_01338cbe-9ff6-485e-9052-838c82a2a753</t>
  </si>
  <si>
    <t>MAG_BG_OfEasthaven_Defender_Flail_cf19058b-2be6-411c-9227-7058053fa37a</t>
  </si>
  <si>
    <t>MAG_Corrosive_Flail_0a44de18-b355-4692-9256-d920b9bb25b7</t>
  </si>
  <si>
    <t>MAG_Generic_01_Flail_1_21d89157-aefc-4503-8674-5e61707fba04</t>
  </si>
  <si>
    <t>MAG_LC_ChainDevil_Flail_8c733d14-6cbc-4227-9d87-0e42ce0965c4</t>
  </si>
  <si>
    <t>UNI_PLA_ConflictedFlind_Flail_Broken_8a527abd-a2ff-4267-a067-d26bdf6742ee</t>
  </si>
  <si>
    <t>MAG_BG_DragonsBreath_Glaive_89f511d6-6d36-4480-9ee8-6e0145c960ef</t>
  </si>
  <si>
    <t>MAG_Finesse_Glaive_0a6e5a22-414d-4f4e-b9e1-6083822648c4</t>
  </si>
  <si>
    <t>MAG_MonsterSlayer_Glaive_0c3fcc8d-bf4b-4f65-95ec-a5d1030afe66</t>
  </si>
  <si>
    <t>MAG_Moonlight_Glaive_24f276e7-f08f-44f1-ab97-3df34fd52add</t>
  </si>
  <si>
    <t>MAG_LowHP_IncreaseDamage_Greataxe_e1e090ec-ab8c-4db4-a0c3-8b7ab24bb181</t>
  </si>
  <si>
    <t>MAG_PHB_Defender_Greataxe_560fa90c-942b-4661-a86b-e20f9362c9ba</t>
  </si>
  <si>
    <t>MAG_SpiritualStand_Greataxe_7bbc2408-14de-4129-bab0-db29927b7f43</t>
  </si>
  <si>
    <t>MAG_WATCHER_Human_Greataxe_dd0e9fa2-e012-454d-9f2d-53c0a0776015</t>
  </si>
  <si>
    <t>MAG_WYRM_UndeadBane_GreatAxe_9a81cb70-6a5c-465b-b4b9-0931d544095c</t>
  </si>
  <si>
    <t>MAG_Generic_01_Greatclub_1_923c8261-1fde-45af-9c6d-96da3fa5f373</t>
  </si>
  <si>
    <t>MAG_Generic_01_Greatclub_2_779c191d-be2f-471c-b08c-f71025de0a09</t>
  </si>
  <si>
    <t>MAG_Generic_02_Greatclub_2_275a03d2-e71a-4a45-b095-4260765a9f2f</t>
  </si>
  <si>
    <t>MAG_Poison_Greatclub_fddc251b-22d8-4036-a9fb-85fba8635cf0</t>
  </si>
  <si>
    <t>MAG_TWN_Brewery_Greatclub_82029987-a77c-4bb5-99b9-3b513cb551f1</t>
  </si>
  <si>
    <t>QUEST_FOR_SussurGreatsword_44dedec0-df82-4ed3-b9ca-147bd830e312</t>
  </si>
  <si>
    <t>MAG_BG_Harmonium_Halberd_1060b5af-6119-4237-9e8f-b3a1a054d8c9</t>
  </si>
  <si>
    <t>MAG_Generic_01_Halberd_2_e88c3713-e2c7-433c-8e0a-f5d37a269c10</t>
  </si>
  <si>
    <t>MAG_Infernal_Hellbeard_Halberd_35682866-bd23-44a2-9a25-6a3ba2ee2b48</t>
  </si>
  <si>
    <t>MAG_PoR_OfVigilance_Halberd_187691ba-7027-49a8-ba74-d0dc5cafbe12</t>
  </si>
  <si>
    <t>MAG_ZOC_ForceConduit_Halberd_64cdd668-5c09-48f3-a064-d4581156ca31</t>
  </si>
  <si>
    <t>MAG_BG_Harold_HeavyCrossbow_22bf3680-a37f-4a04-b036-2865805f3d60</t>
  </si>
  <si>
    <t>MAG_BG_OfSpeed_LightCrossbow_664ff469-770a-4597-9be2-506465e5486f</t>
  </si>
  <si>
    <t>MAG_Fire_IncreasePiercingDamageToBurning_HandCrossbow_3c9f6e52-1597-4ba6-ae36-d532c0e8bad5</t>
  </si>
  <si>
    <t>MAG_Gandrel_UndeadSlayer_HeavyCrossbow_12710611-6c85-4280-a597-8286e18f5740</t>
  </si>
  <si>
    <t>MAG_Generic_01_HandCrossbow_1_1e294e87-978e-4b27-948c-252f02cc005e</t>
  </si>
  <si>
    <t>MAG_Generic_01_HandCrossbow_2_759a080f-bd13-4cd8-a417-1677b8ee9d73</t>
  </si>
  <si>
    <t>MAG_Generic_01_HeavyCrossbow_1_17e752a3-8321-46a1-a139-53f67209b749</t>
  </si>
  <si>
    <t>MAG_Generic_01_LightCrossbow_1_15fcfad4-c32c-40b8-a114-3c59cc25c64a</t>
  </si>
  <si>
    <t>MAG_Generic_02_HandCrossbow_2_37627613-50b9-407e-9fcd-02962fb4cc33</t>
  </si>
  <si>
    <t>MAG_Generic_02_LightCrossbow_1_70f12271-9f4a-4628-8f35-d19d8099f09a</t>
  </si>
  <si>
    <t>MAG_Generic_02_LightCrossbow_2_c1b0236f-cc14-458c-a3ea-1b44f732e0e1</t>
  </si>
  <si>
    <t>MAG_Githborn_Telekinetic_HeavyCrossbow_b11756a8-519a-406c-be36-c3603c3edae1</t>
  </si>
  <si>
    <t>MAG_Gortash_HeavyCrossbow_45d888b5-e002-4bb8-85d7-6df569aceaa4</t>
  </si>
  <si>
    <t>MAG_LC_UndeadSlayer_HeavyCrossbow_85f60e49-d868-4897-afc5-b22e965a0471</t>
  </si>
  <si>
    <t>MAG_MagicMissile_HandCrossbow_c9dcf78e-a46c-4959-aade-707d9dd2c51a</t>
  </si>
  <si>
    <t>MAG_MeleeDebuff_AttackDebuff2_OnDamage_HeavyCrossbow_260a44f7-9ce6-4c8c-bcc8-2eb018c00590</t>
  </si>
  <si>
    <t>MAG_Orthon_Hellfire_HandCrossbow_f5b3b579-3569-4f6d-835c-9c19245152d6</t>
  </si>
  <si>
    <t>MAG_WATCHER_Human_Crossbow_f746397f-c489-4121-8499-40017981e290</t>
  </si>
  <si>
    <t>MAG_Fire_IncreaseSlashingDamageToBurning_Handaxe_4f67b6cb-ccc4-497e-b5d3-2804726e8706</t>
  </si>
  <si>
    <t>MAG_Generic_01_Handaxe_1_984e2cc0-1cf7-4a0e-abb9-eef40da7bd6e</t>
  </si>
  <si>
    <t>MAG_Generic_02_Handaxe_1_c8b23430-2d4b-42f0-965b-2668d9d5623f</t>
  </si>
  <si>
    <t>UNI_WYR_Circus_HandaxeReturning_82999790-f80d-47f7-9383-9bb6cf57a10b</t>
  </si>
  <si>
    <t>GOB_GoblinKing_Warhammer_37a29c63-3fcd-43bd-8021-c363dcc852bc</t>
  </si>
  <si>
    <t>MAG_Bonded_Shocking_Warhammer_50940e05-ba59-4569-a71f-79af34b605a8</t>
  </si>
  <si>
    <t>MAG_Generic_01_Warhammer_1_57c7e09b-ee39-4439-b82c-82383ffa655f</t>
  </si>
  <si>
    <t>MAG_Infernal_Warhammer_855f49c9-5724-4df9-a23d-0af82116af76</t>
  </si>
  <si>
    <t>MAG_Ketheric_Warhammer_1f8252a3-3227-48a3-b500-996e571cac68</t>
  </si>
  <si>
    <t>MAG_PHB_DwarvenThrower_Warhammer_596202a9-7d6b-4bcf-8748-dbf6aa55b002</t>
  </si>
  <si>
    <t>MAG_Radiant_Radiating_Hammer_b76baf78-5aaf-4c15-9468-6333a0eb4b92</t>
  </si>
  <si>
    <t>MAG_Surgeon_Bonesaw_81177d6e-6761-4f8e-9bbe-1e291dd18664</t>
  </si>
  <si>
    <t>GOB_DrowCommander_Mace_4b0131e0-875a-4f3c-8b41-dbf653857d00</t>
  </si>
  <si>
    <t>MAG_Cleric_Devotees_Mace_f8578a13-a857-4043-91e4-8101c9e7c004</t>
  </si>
  <si>
    <t>MAG_Generic_01_Mace_2_1642e7db-833e-4db0-906f-218d09c5625f</t>
  </si>
  <si>
    <t>MAG_Infernal_Mace_8e13f737-40e5-4be5-817e-1c5d6199b08b</t>
  </si>
  <si>
    <t>MAG_Infernal_Mace_2_70909020-27ff-4a63-a03f-30d4818dd1c3</t>
  </si>
  <si>
    <t>MAG_Viconia_Mace_c31d6b30-2377-4e3c-a602-d5d527defc11</t>
  </si>
  <si>
    <t>Quest_SCE_BackUpWeapon_8108ee1e-9992-4464-b679-cb70815aa750</t>
  </si>
  <si>
    <t>UNI_CRE_HUM_Sun_Mace_BloodOfLathander_96a35552-0c05-4df0-9974-2a8f142e4be6</t>
  </si>
  <si>
    <t>MAG_Generic_01_Maul_1_c9b297c5-febb-4855-83c9-0eb272a5dc5e</t>
  </si>
  <si>
    <t>MAG_Generic_01_Maul_2_78336568-59ba-43f6-96e5-903559ceb5a4</t>
  </si>
  <si>
    <t>MAG_Generic_02_Maul_2_378d532c-fe34-4848-b1ef-14ae0eee8a0a</t>
  </si>
  <si>
    <t>MAG_Mobility_ExplosionOnJump_Maul_efb003c3-af98-43d7-bcf4-af29702fb531</t>
  </si>
  <si>
    <t>MAG_Steadfast_Maul_9c0b228c-8330-4407-9877-3b980810a1ae</t>
  </si>
  <si>
    <t>MAG_SWA_Roaring_Maul_c1aa1bf6-2bb8-4472-9e18-b5285101c4b3</t>
  </si>
  <si>
    <t>MAG_TheDestroyer_Maul_89eacf71-5bf6-4e7f-ac9d-e2d7d1d6bcb0</t>
  </si>
  <si>
    <t>MAG_Dawn_Morningstar_907df6ab-93ab-4f51-bf57-ac767d48e382</t>
  </si>
  <si>
    <t>MAG_Generic_01_Morningstar_1_f796b9b6-9d02-482c-9705-105155f0e6e2</t>
  </si>
  <si>
    <t>MAG_Generic_01_Morningstar_2_a9c59b5c-f0fe-46f5-9462-eda3549d199b</t>
  </si>
  <si>
    <t>MAG_LC_OfTheFist_MorningStar_83715b12-8d39-48b7-a981-fe50a4ec2d4e</t>
  </si>
  <si>
    <t>MAG_RadiantLight_Morningstar_5637bf93-ebd4-4170-a251-d77d9687c58a</t>
  </si>
  <si>
    <t>MAG_TWN_Taxblade_Morningstar_12e19834-cf53-4207-93c3-5f0facef5889</t>
  </si>
  <si>
    <t>DEN_FaithwardenStaff_13f6ff0c-08c4-4e9f-a624-511389b68dc2</t>
  </si>
  <si>
    <t>DEN_TunnelStaff_4893bf4e-97e1-48e0-ada8-6bbf115ad68b</t>
  </si>
  <si>
    <t>END_Emperor_Staff_ff63ca4a-a990-43dc-a28b-c6bed7bfa617</t>
  </si>
  <si>
    <t>MAG_BasicEnchanted_Quarterstaff_1e8e2d4d-904d-4367-ad28-30012915f458</t>
  </si>
  <si>
    <t>MAG_ChargedLightning_Quarterstaff_53d6be1b-eac1-4b88-83ab-ba17956eca57</t>
  </si>
  <si>
    <t>MAG_Cold_IncreaseColdDamageOnCast_Staff_cab10a42-8c85-459a-9d68-b4836388c022</t>
  </si>
  <si>
    <t>MAG_Combat_Quarterstaff_59cd94ae-c26c-459a-89d8-a1f1ebdd13ba</t>
  </si>
  <si>
    <t>MAG_CQCaster_GainArcaneChargeOnDamage_Quarterstaff_26c24ccf-8f4a-44a9-ba56-e1d8e9d49ae3</t>
  </si>
  <si>
    <t>MAG_Fire_FireDamage_Quarterstaff_8aaf86a8-c884-4368-bcc5-1f91fd210624</t>
  </si>
  <si>
    <t>MAG_FlamingFist_StaffOfFire_b2758975-82c2-4405-ad2d-99cfa21059ff</t>
  </si>
  <si>
    <t>MAG_GreaterNecromancy_Staff_ecb02247-a407-445e-8046-856133d198bf</t>
  </si>
  <si>
    <t>MAG_HigherNecromancy_Staff_bb1fef3b-ac2b-427e-9b6f-273a8c7e4ff8</t>
  </si>
  <si>
    <t>MAG_LC_CazadorVampiric_Quarterstaff_cf42b0d0-89d8-4756-b6d7-1e258dceeab0</t>
  </si>
  <si>
    <t>MAG_LC_Counterspell_Quarterstaff_fcbb2c63-ac59-42e0-ad0b-d91cf9a47b60</t>
  </si>
  <si>
    <t>MAG_LC_Lorroakan_Quarterstaff_e8eca87d-e01f-40d3-8097-a787602f1dc9</t>
  </si>
  <si>
    <t>MAG_LC_OfTheRam_Quarterstaff_be48362b-f8f7-499d-ae64-156374852387</t>
  </si>
  <si>
    <t>MAG_OfSpellPower_Quarterstaff_d09685e8-0122-4ecb-8e9d-2f6f1850427e</t>
  </si>
  <si>
    <t>MAG_PHB_PactKeeper_Quarterstaff_518d1630-d2bf-4dca-8c24-9d7ba9d529f3</t>
  </si>
  <si>
    <t>MAG_TheChromatic_Staff_7e39ad11-f8c3-421a-940c-05348c420c7d</t>
  </si>
  <si>
    <t>MAG_Thunder_ThunderClap_Quarterstaff_4708068e-542a-4dfb-b8a0-56e1ee371600</t>
  </si>
  <si>
    <t>UNI_DEN_StaffOfRain_28b38ae1-8d66-4d8e-a4f0-5d4c6c342c59</t>
  </si>
  <si>
    <t>UNI_FOR_WebStaff_baa8bd91-09ec-4c92-a0e1-4a5a9d4ea8ed</t>
  </si>
  <si>
    <t>UNI_Magicstaff_A_Part_Crystal_A_35308cf1-3480-4a22-be9c-c0f41c3eb14c</t>
  </si>
  <si>
    <t>UNI_Magicstaff_A_Part_Helve_A_44bb4707-398c-4a38-9959-eb3052ebabc2</t>
  </si>
  <si>
    <t>UNI_Magicstaff_A_Part_Top_A_db32d957-c708-4694-a863-271e6a9a4676</t>
  </si>
  <si>
    <t>UNI_RepeatStaff_48b4f49b-2937-4664-ac87-7db2c64d09c9</t>
  </si>
  <si>
    <t>UNI_UND_SocietyOfBrilliance_ElementalResonanceStaff_62da3651-f2e4-4371-b5f2-fd06dd705030</t>
  </si>
  <si>
    <t>UNI_UND_Tower_StaffBlessMystra_da0ba39a-366d-456b-8dbd-1c5790ca40bf</t>
  </si>
  <si>
    <t>UNI_WYR_Circus_MumblingStaff_cd8e6f82-d128-4077-916e-a6179fd1d190</t>
  </si>
  <si>
    <t>WEAPON_Staff_Mindflayer_f606e1cb-b6ad-4787-a633-d74c480e4eea</t>
  </si>
  <si>
    <t>MAG_Generic_01_Rapier_2_a8914750-d674-4a91-8089-139cfed6665c</t>
  </si>
  <si>
    <t>MAG_Generic_02_Rapier_2_2a9cdb8d-3ca1-4e0f-9de6-50ce793682d6</t>
  </si>
  <si>
    <t>MAG_Harpers_Harmonizing_Rapier_530a5c21-0f52-428f-bf41-ef33fd6c447b</t>
  </si>
  <si>
    <t>MAG_LC_RadiantLight_Rapier_467b9a2e-b7e8-4c01-b744-fae8e3b960fd</t>
  </si>
  <si>
    <t>MAG_OfRupture_Rapier_2d55309e-52ab-4270-9211-e432e4d8fc59</t>
  </si>
  <si>
    <t>MAG_TheDueller_Rapier_d49bf05e-4f94-4860-bd8c-ae63dae811be</t>
  </si>
  <si>
    <t>MAG_Zhentarim_BloodfeederBlade_Rapier_a8dc9927-1aa3-45ee-8fea-4106e431c194</t>
  </si>
  <si>
    <t>MAG_Zhentarim_Ratcaller_Rapier_31a0245d-48fe-462e-b4bc-4bfe906e49fd</t>
  </si>
  <si>
    <t>ORI_Wyll_Infernal_Rapier_e925fb75-96a5-4634-9e0b-a239e48da115</t>
  </si>
  <si>
    <t>MAG_Surgeon_Trepan_8fee8eb3-f16b-4b9a-85a0-d46a9cd4937e</t>
  </si>
  <si>
    <t>MAG_LC_Umberlee_Cold_Sickle_5b4b10cd-089f-4675-8392-5bfa6749d79c</t>
  </si>
  <si>
    <t>QUEST_FOR_SussurSickle_6b95bb45-41c3-4954-ac2f-ef1aa169b0b6</t>
  </si>
  <si>
    <t>UNI_SickleOfBOOOAL_a07f2e91-e084-4fe5-9dbb-ef7de76a3c0a</t>
  </si>
  <si>
    <t>UNI_SickleOfBOOOAL_Inert_cb8405e3-704c-43d2-9bbe-89959b4f085e</t>
  </si>
  <si>
    <t>FOR_Spear_TrueSoul_a2f4c951-7db4-4d60-9888-f2ad50af7110</t>
  </si>
  <si>
    <t>GOB_Torturer_Spear_1fea9dfa-96a6-43c5-bce8-34452baa073e</t>
  </si>
  <si>
    <t>LOOT_GOB_Spear_Tip_A_16df888c-7794-4a92-849d-1390bae79c70</t>
  </si>
  <si>
    <t>LTS_GEN_SpearTorch_A_484444a9-5a77-4117-b4d7-3878290c8234</t>
  </si>
  <si>
    <t>MAG_Generic_01_Spear_1_e6bd90fc-d07d-4f6d-94c7-f494b1f9df53</t>
  </si>
  <si>
    <t>MAG_Generic_01_Spear_2_048f0603-c4af-47c6-8e2d-4f0f00b1a5d9</t>
  </si>
  <si>
    <t>MAG_Generic_02_Spear_2_c12ae6db-0317-47f5-9bae-092a1c9c9b76</t>
  </si>
  <si>
    <t>MAG_Infernal_Spear_e8f6c0aa-de5c-45a5-97fd-599addc036f1</t>
  </si>
  <si>
    <t>MAG_Kuotoa_Lightning_Spear_5dc55fa5-40df-4e67-ab78-d9320176e614</t>
  </si>
  <si>
    <t>MAG_SHA_SeluneBlessing_Spear_2eeabe97-8f29-4f4f-827e-6cfcd8fd1779</t>
  </si>
  <si>
    <t>MAG_SHA_SharBlessing_Spear_61f31bf6-47ec-41e1-9385-2f6c26facc87</t>
  </si>
  <si>
    <t>Quest_FOR_BrokenSpear_Head_6774f642-6aa3-4756-a07d-a6be51ad6f06</t>
  </si>
  <si>
    <t>Quest_FOR_BrokenSpear_Shaft_414956be-4aa5-447f-99c0-fb6382881ff5</t>
  </si>
  <si>
    <t>Quest_SCE_PurifiedSpear_4c25cfed-9a0f-4c38-ba09-cf11f272c0e5</t>
  </si>
  <si>
    <t>Quest_SCE_SeluniteSpear_d2fe9a24-affd-464a-b757-a48d6f50dd7d</t>
  </si>
  <si>
    <t>SHA_SharSpear_d590884d-55a2-4136-9777-531ee7d53f7e</t>
  </si>
  <si>
    <t>CHA_CompassSpear_7fdf8022-629a-4b34-b0c0-3295bfb2903d</t>
  </si>
  <si>
    <t>WPN_GOB_PainPriest_Dagger</t>
  </si>
  <si>
    <t>UNI_TWN_SharDagger</t>
  </si>
  <si>
    <t>UNI_DEN_HalsinBlade</t>
  </si>
  <si>
    <t>UNI_UND_DuergarRaft_PestKillerAxe</t>
  </si>
  <si>
    <t>WPN_GTY_Greatsword_A_LowHP_IncreasedDamagePsychic</t>
  </si>
  <si>
    <t>WPN_HUM_Greatsword_B_0</t>
  </si>
  <si>
    <t>UNI_HAG_SwampedHero_FancyOldGreatsword</t>
  </si>
  <si>
    <t>WPN_HUM_Greatsword_A_0_Rusty_A</t>
  </si>
  <si>
    <t>QUEST_FOR_SussurGreatsword</t>
  </si>
  <si>
    <t>WPN_HUM_Halberd_A_0</t>
  </si>
  <si>
    <t>WPN_HUM_Halberd_A_1</t>
  </si>
  <si>
    <t>WPN_Halberd_Automaton</t>
  </si>
  <si>
    <t>WPN_Merregon_Halberd_A</t>
  </si>
  <si>
    <t>WPN_HUM_HandCrossbow_A_2_NOT_APPROVED</t>
  </si>
  <si>
    <t>MAG_Generic_01_HandCrossbow_1</t>
  </si>
  <si>
    <t>Oliver's Dad's Axe - check name</t>
  </si>
  <si>
    <t>WPN_HUM_LightCrossbow_A_1</t>
  </si>
  <si>
    <t>WPN_HUM_Longbow_A_0</t>
  </si>
  <si>
    <t>WPN_GTY_Longsword_A_LowHP_IncreasedDamagePsychic</t>
  </si>
  <si>
    <t>UND_SwordInStone</t>
  </si>
  <si>
    <t>WPN_HUM_Maul_A_0</t>
  </si>
  <si>
    <t>WPN_HUM_Maul_A_1</t>
  </si>
  <si>
    <t>MAG_Generic_01_Pike_2</t>
  </si>
  <si>
    <t>HAG_HagLair_WPN_HagStaff</t>
  </si>
  <si>
    <t>MAG_LC_OfTheRam_Quarterstaff</t>
  </si>
  <si>
    <t>UNI_UND_WPN_SwordOfScreams</t>
  </si>
  <si>
    <t>WPN_HUM_Scimitar_A_2</t>
  </si>
  <si>
    <t>MAG_TheThorns_Trident_daf0be7f-87d9-448a-b94e-471ffec40ac5</t>
  </si>
  <si>
    <t>TOOL_GEN_Pitchfork_A_c8274575-61a2-43a7-bde0-65a278dde287</t>
  </si>
  <si>
    <t>UNI_HUM_ShadowBlade_66d6cbd5-c231-4fc4-a3b7-80f781b579f7</t>
  </si>
  <si>
    <t>Quest_SCL_Moonblade_9046e0e3-1e70-4267-9430-3901201e8cbd</t>
  </si>
  <si>
    <t>UNI_Bow_SpellslotRecharge_db4a3e0f-6315-4337-abce-aad5f38513aa</t>
  </si>
  <si>
    <t>UNI_UND_DuergarBlacksmithHammer_733a70a1-2e0f-46f4-aca1-037c0335dc72</t>
  </si>
  <si>
    <t>UNI_UND_DuergarRaft_PestKillerAxe_6e05319b-d8c4-4dbc-b0f4-cea561810fa6</t>
  </si>
  <si>
    <t>UNI_DEN_HalsinBlade_0de9e072-7048-4d07-8bbe-79e0591674c2</t>
  </si>
  <si>
    <t>FOR_Spear_TrueSoul</t>
  </si>
  <si>
    <t>QUEST_FOR_Village_Blacksmith_FineWeapon_65b41886-823d-416b-b53e-c332a3aad530</t>
  </si>
  <si>
    <t>MAG_ChargedLightning_Trident_cfdc8fdc-9f59-415f-8098-70035585eadb</t>
  </si>
  <si>
    <t>MAG_LC_Wave_Trident_657678f2-5924-4d8e-b8ce-a2079154c91b</t>
  </si>
  <si>
    <t>UNI_UND_KC_Elder_Warpick_a42bf0f7-3a78-4aae-b94f-ed92a89e847c</t>
  </si>
  <si>
    <t>MAG_Revitalizing_Warpick_1a0860bf-aa35-4ac4-b98b-2f9fb04426bd</t>
  </si>
  <si>
    <t>TOOL_GEN_Mine_Pickaxe_A_8693aa7e-cd47-4990-80e7-51041f036400</t>
  </si>
  <si>
    <t>UNI_WYR_Circus_ClownHammer_72207448-c6b6-42fc-b9ef-a34fdd3c1265</t>
  </si>
  <si>
    <t>MAG_Tyrrant_Warhammer_d0b0b019-5954-4e80-97f5-4206ac1bc0db</t>
  </si>
  <si>
    <t>UNI_UND_DuergarRaft_GruesomeHammer_4d1f9bce-1884-47d0-a420-69417f397139</t>
  </si>
  <si>
    <t>WPN_HUM_Greataxe_A_1</t>
  </si>
  <si>
    <t>WPN_HUM_Greatsword_A_1</t>
  </si>
  <si>
    <t>WPN_HUM_Greatsword_A_0</t>
  </si>
  <si>
    <t>WPN_HUM_Greatsword_B_1</t>
  </si>
  <si>
    <t>WPN_HUM_Glaive_A_1</t>
  </si>
  <si>
    <t>MAG_Shadow_Blinding_Bow_2199a407-0ae8-4ada-b3cd-b19df5adeadd</t>
  </si>
  <si>
    <t>UNI_UND_SwordInStone_SwordReward</t>
  </si>
  <si>
    <t>UNI_DoomHammer_2f481fef-1877-4eac-820d-dc3210ff0b36</t>
  </si>
  <si>
    <t>Curse-Pink Torch</t>
  </si>
  <si>
    <t>UNI_HUM_Torch_A_Cursed</t>
  </si>
  <si>
    <t>Sepulchre-White Torch</t>
  </si>
  <si>
    <t>UNI_HUM_Torch_A_True</t>
  </si>
  <si>
    <t>Magical Longsword</t>
  </si>
  <si>
    <t>MAG_Generic_01_Longsword_2</t>
  </si>
  <si>
    <t>Magical Shortsword</t>
  </si>
  <si>
    <t>MAG_Generic_01_Shortsword_2</t>
  </si>
  <si>
    <t>Vicious Shortsword</t>
  </si>
  <si>
    <t>MAG_Vicious_Shortsword</t>
  </si>
  <si>
    <t>UNI_UND_SwordInStone_SwordTalkable</t>
  </si>
  <si>
    <t>MAG_Generic_01_Shortbow_2</t>
  </si>
  <si>
    <t>MAG_Generic_01_Longbow_1</t>
  </si>
  <si>
    <t>MAG_Generic_01_Longbow_2</t>
  </si>
  <si>
    <t>MAG_Generic_01_Battleaxe_1</t>
  </si>
  <si>
    <t>MAG_Generic_01_Battleaxe_2</t>
  </si>
  <si>
    <t>MAG_Generic_01_Flail_1</t>
  </si>
  <si>
    <t>MAG_Generic_01_Greatclub_1</t>
  </si>
  <si>
    <t>MAG_Generic_01_Greatclub_2</t>
  </si>
  <si>
    <t>MAG_Generic_02_Greatclub_2</t>
  </si>
  <si>
    <t>MAG_Generic_01_Halberd_2</t>
  </si>
  <si>
    <t>MAG_Generic_01_HandCrossbow_2</t>
  </si>
  <si>
    <t>MAG_Generic_01_HeavyCrossbow_1</t>
  </si>
  <si>
    <t>MAG_Generic_01_LightCrossbow_1</t>
  </si>
  <si>
    <t>MAG_Generic_02_HandCrossbow_2</t>
  </si>
  <si>
    <t>MAG_Generic_02_LightCrossbow_1</t>
  </si>
  <si>
    <t>MAG_Generic_02_LightCrossbow_2</t>
  </si>
  <si>
    <t>MAG_LC_UndeadSlayer_HeavyCrossbow</t>
  </si>
  <si>
    <t>MAG_Generic_01_Handaxe_1</t>
  </si>
  <si>
    <t>MAG_Generic_02_Handaxe_1</t>
  </si>
  <si>
    <t>MAG_Generic_01_Mace_2</t>
  </si>
  <si>
    <t>Quest_SCE_BackUpWeapon</t>
  </si>
  <si>
    <t>UNI_CRE_HUM_Sun_Mace_BloodOfLathander</t>
  </si>
  <si>
    <t>MAG_Generic_01_Maul_1</t>
  </si>
  <si>
    <t>MAG_Generic_01_Maul_2</t>
  </si>
  <si>
    <t>MAG_Generic_02_Maul_2</t>
  </si>
  <si>
    <t>MAG_Generic_01_Morningstar_1</t>
  </si>
  <si>
    <t>MAG_Generic_01_Morningstar_2</t>
  </si>
  <si>
    <t>UNI_Magicstaff_A_Part_Crystal_A</t>
  </si>
  <si>
    <t>UNI_Magicstaff_A_Part_Helve_A</t>
  </si>
  <si>
    <t>UNI_Magicstaff_A_Part_Top_A</t>
  </si>
  <si>
    <t>WEAPON_Staff_Mindflayer</t>
  </si>
  <si>
    <t>MAG_Generic_01_Rapier_2</t>
  </si>
  <si>
    <t>MAG_Generic_02_Rapier_2</t>
  </si>
  <si>
    <t>UNI_SickleOfBOOOAL_Inert</t>
  </si>
  <si>
    <t>LOOT_GOB_Spear_Tip_A</t>
  </si>
  <si>
    <t>LTS_GEN_SpearTorch_A</t>
  </si>
  <si>
    <t>MAG_Generic_01_Spear_1</t>
  </si>
  <si>
    <t>MAG_Generic_01_Spear_2</t>
  </si>
  <si>
    <t>MAG_Generic_02_Spear_2</t>
  </si>
  <si>
    <t>Quest_FOR_BrokenSpear_Head</t>
  </si>
  <si>
    <t>Quest_FOR_BrokenSpear_Shaft</t>
  </si>
  <si>
    <t>Quest_SCE_PurifiedSpear</t>
  </si>
  <si>
    <t>Quest_SCE_SeluniteSpear</t>
  </si>
  <si>
    <t>UNI_WPN_HeavyGreataxe</t>
  </si>
  <si>
    <t>Dolor's Dagger</t>
  </si>
  <si>
    <t>WPN_DROW_Dagger_Dolor_A</t>
  </si>
  <si>
    <t>WPN_AUTOMN_Glaive_A_0</t>
  </si>
  <si>
    <t>WPN_BUG_Morningstar_A_0</t>
  </si>
  <si>
    <t>WPN_Chair_Wood_Poor_A</t>
  </si>
  <si>
    <t>WPN_Devils_Dagger_Levistus_A_0</t>
  </si>
  <si>
    <t>Scrapwood Shield</t>
  </si>
  <si>
    <t>WPN_GOB_Shield_D_0_NOT_APPROVED</t>
  </si>
  <si>
    <t>WPN_GOB_Shield_A_0_NOT_APPROVED</t>
  </si>
  <si>
    <t>WPN_GOB_Shield_E_0_NOT_APPROVED</t>
  </si>
  <si>
    <t>Broken Shield</t>
  </si>
  <si>
    <t>WPN_HUM_Shield_Broken_A</t>
  </si>
  <si>
    <t>Fossilised Shell</t>
  </si>
  <si>
    <t>WPN_Kuotoa_Shield_A_0</t>
  </si>
  <si>
    <t>Iron-Banded Shield</t>
  </si>
  <si>
    <t>WPN_Drow_Shield_A_0</t>
  </si>
  <si>
    <t>Metal Shield</t>
  </si>
  <si>
    <t>WPN_HUM_Shield_FlamingFist</t>
  </si>
  <si>
    <t>Organic Shield</t>
  </si>
  <si>
    <t>WPN_Wood_Woad_Shield</t>
  </si>
  <si>
    <t>Rusty Studded Shield</t>
  </si>
  <si>
    <t>WPN_HUM_Shield_D_0_Rusty_A</t>
  </si>
  <si>
    <t>Shield</t>
  </si>
  <si>
    <t>WPN_HUM_Shield_D_0</t>
  </si>
  <si>
    <t>WPN_HUM_Shield_E_2</t>
  </si>
  <si>
    <t>Spiked Shield</t>
  </si>
  <si>
    <t>WPN_GOB_Shield_C_0_NOT_APPROVED</t>
  </si>
  <si>
    <t>Studded Shield</t>
  </si>
  <si>
    <t>WPN_HUM_Shield_A_0</t>
  </si>
  <si>
    <t>Training Shield</t>
  </si>
  <si>
    <t>WPN_HUM_Toy_Shield_A</t>
  </si>
  <si>
    <t>Wooden Shield</t>
  </si>
  <si>
    <t>WPN_HUM_Shield_C_0</t>
  </si>
  <si>
    <t>WPN_HUM_Shield_B_0</t>
  </si>
  <si>
    <t>WPN_Duergar_Shield_B_0</t>
  </si>
  <si>
    <t>Absolute\u0027s Warboard</t>
  </si>
  <si>
    <t>UNI_Gob_Priest_Shield</t>
  </si>
  <si>
    <t>Ironvine Shield</t>
  </si>
  <si>
    <t>MAG_Druid_Ironvine_Shield</t>
  </si>
  <si>
    <t>Glowing Shield</t>
  </si>
  <si>
    <t>MAG_LowHP_TemporaryHP_Shield</t>
  </si>
  <si>
    <t>Enforcer Shield</t>
  </si>
  <si>
    <t>MAG_Enforcer_NonLethalBlessing_Shield</t>
  </si>
  <si>
    <t>Gloomstrand Shield</t>
  </si>
  <si>
    <t>MAG_Harpers_ShieldsOfShadows</t>
  </si>
  <si>
    <t>Safeguard Shield</t>
  </si>
  <si>
    <t>MAG_Safeguard_Shield</t>
  </si>
  <si>
    <t>The Real Sparky Sparkswall</t>
  </si>
  <si>
    <t>MAG_ChargedLightning_StaticDischarge_Shield</t>
  </si>
  <si>
    <t>Watcher\u0027s Shield</t>
  </si>
  <si>
    <t>UNI_TWN_WPN_HUM_ShieldOfWatcher_D_1</t>
  </si>
  <si>
    <t>Wood Woad Shield</t>
  </si>
  <si>
    <t>MAG_WoodWoad_Nature_Shield</t>
  </si>
  <si>
    <t>Shield \u002B2</t>
  </si>
  <si>
    <t>WPN_HUM_Shield_A_2_NOT_APPROVED</t>
  </si>
  <si>
    <t>Studded Shield \u002B1</t>
  </si>
  <si>
    <t>WPN_HUM_Shield_C_1</t>
  </si>
  <si>
    <t>Absolute\u0027s Protector</t>
  </si>
  <si>
    <t>MAG_Absolute_Protecter_Shield</t>
  </si>
  <si>
    <t>Iron-Banded Shield \u002B1</t>
  </si>
  <si>
    <t>WPN_Drow_Shield_A_0_Absolute</t>
  </si>
  <si>
    <t>Ketheric\u0027s Shield</t>
  </si>
  <si>
    <t>MAG_Ketheric_Shield</t>
  </si>
  <si>
    <t>Sentinel Shield</t>
  </si>
  <si>
    <t>MAG_PHB_Sentinel_Shield</t>
  </si>
  <si>
    <t>Shield \u002B1</t>
  </si>
  <si>
    <t>WPN_HUM_Shield_A_1</t>
  </si>
  <si>
    <t>Shield of Scorching Reprisal</t>
  </si>
  <si>
    <t>MAG_FlamingFist_Flaming_Shield</t>
  </si>
  <si>
    <t>Shield of Shielding</t>
  </si>
  <si>
    <t>MAG_OfShielding_Shield</t>
  </si>
  <si>
    <t>Justiciar\u0027s Greatshield</t>
  </si>
  <si>
    <t>MAG_Justiciar_Shield</t>
  </si>
  <si>
    <t>Adamantine Shield</t>
  </si>
  <si>
    <t>WPN_HUM_Shield_Adamantine_A</t>
  </si>
  <si>
    <t>Shield of Returning</t>
  </si>
  <si>
    <t>MAG_Bonded_Shield</t>
  </si>
  <si>
    <t>Shield (Hope)</t>
  </si>
  <si>
    <t>Swires\u0027 Sledboard</t>
  </si>
  <si>
    <t>MAG_Steadfast_Shield</t>
  </si>
  <si>
    <t>Abdel\u0027s Trusted Shield</t>
  </si>
  <si>
    <t>MAG_MissileProtection_Shield</t>
  </si>
  <si>
    <t>Shield of Devotion</t>
  </si>
  <si>
    <t>MAG_BG_OfDevotion_Shield</t>
  </si>
  <si>
    <t>Shield of the Undevout</t>
  </si>
  <si>
    <t>MAG_OB_Paladin_DeathKnight_Shield</t>
  </si>
  <si>
    <t>Viconia\u0027s Walking Fortress</t>
  </si>
  <si>
    <t>MAG_TheBulwark_Shield</t>
  </si>
  <si>
    <t>Drow Shield</t>
  </si>
  <si>
    <t>WPN_Drow_Shield_A_1</t>
  </si>
  <si>
    <t>Dryad Staff</t>
  </si>
  <si>
    <t>WPN_DRYAD_Staff_A</t>
  </si>
  <si>
    <t>Goblin Shield</t>
  </si>
  <si>
    <t>WPN_GOB_Shield_B_0_NOT_APPROVED</t>
  </si>
  <si>
    <t>WPN_Duergar_Shield_B_1</t>
  </si>
  <si>
    <t>WPN_Duergar_Shield_C_0</t>
  </si>
  <si>
    <t>WPN_Duergar_Shield_C_1</t>
  </si>
  <si>
    <t>WPN_Flail_Air_Myrmidon_A</t>
  </si>
  <si>
    <t>Air Myrmidon Flail</t>
  </si>
  <si>
    <t>WPN_Flail_Air_Myrmidon_Wildshape</t>
  </si>
  <si>
    <t>WPN_HUM_Cazador_Staff_A</t>
  </si>
  <si>
    <t>Cazador Staff</t>
  </si>
  <si>
    <t>WPN_Githyanki_Greatsword_A</t>
  </si>
  <si>
    <t>Scrap Sword</t>
  </si>
  <si>
    <t>WPN_GNOLL_Sword_A</t>
  </si>
  <si>
    <t>WPN_GTY_Greatsword_Vlaakith_A</t>
  </si>
  <si>
    <t>WPN_GTY_HeavyCrossbow_A_LowHP_IncreasedDamagePsychic</t>
  </si>
  <si>
    <t>WPN_GTY_Orphic_Hammer_A</t>
  </si>
  <si>
    <t>WPN_GTY_Shortsword_A_LowHP_IncreasedDamagePsychic</t>
  </si>
  <si>
    <t>WPN_Guardian_of_Faith_Shields_Selune</t>
  </si>
  <si>
    <t>WPN_GuardianOfFaith_Shield_Evil</t>
  </si>
  <si>
    <t>WPN_GuardianOfFaith_Shield_Good</t>
  </si>
  <si>
    <t>WPN_GuardianOfFaith_Shield_Neutral</t>
  </si>
  <si>
    <t>Scrimshaw Sickle</t>
  </si>
  <si>
    <t>WPN_HAG_Sickle_A</t>
  </si>
  <si>
    <t>WPN_HUM_Battleaxe_A_0_Rusty_A</t>
  </si>
  <si>
    <t>Rusty Battleaxe</t>
  </si>
  <si>
    <t>Battleaxe +2</t>
  </si>
  <si>
    <t>WPN_HUM_Battleaxe_A_2_NOT_APPROVED</t>
  </si>
  <si>
    <t>WPN_HUM_Dagger_A_1_Broken_Handle_A</t>
  </si>
  <si>
    <t>WPN_HUM_Dagger_A_1_Broken_Tip_A</t>
  </si>
  <si>
    <t>Quest items?</t>
  </si>
  <si>
    <t>Quest Items?</t>
  </si>
  <si>
    <t>WPN_HUM_Dagger_B_0</t>
  </si>
  <si>
    <t>WPN_HUM_Dagger_B_1</t>
  </si>
  <si>
    <t>WPN_HUM_Dagger_Orin_A</t>
  </si>
  <si>
    <t>WPN_HUM_Dagger_Orin_A_Netherstone_A</t>
  </si>
  <si>
    <t>Honed Blade</t>
  </si>
  <si>
    <t>Blade of the First Blood</t>
  </si>
  <si>
    <t>Netherstone-Studded Blade</t>
  </si>
  <si>
    <t>WPN_HUM_Fireplace_Poker_A</t>
  </si>
  <si>
    <t>Fireplace Poker</t>
  </si>
  <si>
    <t>WPN_HUM_Flail_A_0_Rusty_A</t>
  </si>
  <si>
    <t>Rusty Flail</t>
  </si>
  <si>
    <t>Glaive \u002B2</t>
  </si>
  <si>
    <t>WPN_HUM_Glaive_A_2</t>
  </si>
  <si>
    <t>WPN_HUM_Greataxe_A_0_Rusty_A</t>
  </si>
  <si>
    <t>Rusty Greataxe</t>
  </si>
  <si>
    <t>WPN_HUM_Greataxe_B_1</t>
  </si>
  <si>
    <t>WPN_HUM_Greatclub_A_2</t>
  </si>
  <si>
    <t>Greatclub \uu02B2</t>
  </si>
  <si>
    <t>WPN_HUM_Greatsword_A_2</t>
  </si>
  <si>
    <t>Greatsword \u002B2</t>
  </si>
  <si>
    <t>WPN_HUM_Halberd_A_2</t>
  </si>
  <si>
    <t>Halberd \u002B2</t>
  </si>
  <si>
    <t>WPN_HUM_HandCrossbow_A_0_Rusty_A</t>
  </si>
  <si>
    <t>Rusty Hand Crossbow</t>
  </si>
  <si>
    <t>WPN_HUM_HeavyCrossbow_A_2_NOT_APPROVED</t>
  </si>
  <si>
    <t>Heavy Crossbow \u002B2</t>
  </si>
  <si>
    <t>WPN_HUM_Javelin_A_2</t>
  </si>
  <si>
    <t>Javelin \u002B2</t>
  </si>
  <si>
    <t>WPN_HUM_Lancespear_A_0</t>
  </si>
  <si>
    <t>Legendary Rapier</t>
  </si>
  <si>
    <t>WPN_HUM_Legendary_Rapier_A</t>
  </si>
  <si>
    <t>WPN_HUM_LightCrossbow_A_0_Rusty_A</t>
  </si>
  <si>
    <t>Rusty Light Crossbow</t>
  </si>
  <si>
    <t>WPN_HUM_LightCrossbow_A_2_NOT_APPROVED</t>
  </si>
  <si>
    <t>WPN_HUM_LightCrossbow_A_Makeshift</t>
  </si>
  <si>
    <t>WPN_HUM_LightHammer_A_0_Rusty_A</t>
  </si>
  <si>
    <t>Rusty Light Hammer</t>
  </si>
  <si>
    <t>Makeshift Crossbow</t>
  </si>
  <si>
    <t>Light Crossbow +2</t>
  </si>
  <si>
    <t>WPN_HUM_LightHammer_A_2</t>
  </si>
  <si>
    <t>Light Hammer +2</t>
  </si>
  <si>
    <t>WPN_HUM_LightHammer_B_1</t>
  </si>
  <si>
    <t>WPN_HUM_Longbow_Broken_A</t>
  </si>
  <si>
    <t>WPN_HUM_Longsword_A_1_Golden</t>
  </si>
  <si>
    <t>WPN_HUM_Longsword_Deathknight</t>
  </si>
  <si>
    <t>WPN_HUM_Longsword_GuardianOfFaith_Evil</t>
  </si>
  <si>
    <t>WPN_HUM_Longsword_GuardianOfFaith_Good</t>
  </si>
  <si>
    <t>WPN_HUM_Longsword_GuardianOfFaith_Neutral</t>
  </si>
  <si>
    <t>WPN_HUM_Magicstaff_A_0</t>
  </si>
  <si>
    <t>WPN_HUM_Magicstaff_B_0</t>
  </si>
  <si>
    <t>WPN_HUM_Magicstaff_C_0</t>
  </si>
  <si>
    <t>WPN_HUM_Magicstaff_E_0</t>
  </si>
  <si>
    <t>Lorroakan's Staff</t>
  </si>
  <si>
    <t>WPN_HUM_Magicstaff_Lorroakan_A</t>
  </si>
  <si>
    <t>WPN_HUM_Maul_A_2</t>
  </si>
  <si>
    <t>WPN_HUM_Moonblade_A_NOT_APPROVED</t>
  </si>
  <si>
    <t>Maul +2</t>
  </si>
  <si>
    <t>WPN_HUM_Morningstar_A_2</t>
  </si>
  <si>
    <t>Morningstar +2</t>
  </si>
  <si>
    <t>WPN_HUM_Pike_A_2</t>
  </si>
  <si>
    <t>Pike +2</t>
  </si>
  <si>
    <t>WPN_HUM_Quarterstaff_Broken_A</t>
  </si>
  <si>
    <t>Broken Quarterstaff</t>
  </si>
  <si>
    <t>WPN_HUM_Rapier_A_0_Rusty_A</t>
  </si>
  <si>
    <t>WPN_HUM_Sceptre_Karsus_A</t>
  </si>
  <si>
    <t>WPN_HUM_Shield_B_1</t>
  </si>
  <si>
    <t>Iron-Banded Shield +1</t>
  </si>
  <si>
    <t>WPN_HUM_Shield_D_1</t>
  </si>
  <si>
    <t>WPN_HUM_Shield_DeathKnight</t>
  </si>
  <si>
    <t>WPN_HUM_Shield_FlamingFist_1</t>
  </si>
  <si>
    <t>WPN_HUM_Shield_Myrkul_A</t>
  </si>
  <si>
    <t>Flaming Fist Shield</t>
  </si>
  <si>
    <t>Myrkul Shield</t>
  </si>
  <si>
    <t>WPN_HUM_Shortbow_A_2_NOT_APPROVED</t>
  </si>
  <si>
    <t>Shortbow +2</t>
  </si>
  <si>
    <t>WPN_HUM_SpearOfNight_A</t>
  </si>
  <si>
    <t>WPN_HUM_Staff_Carrion_A</t>
  </si>
  <si>
    <t>WPN_HUM_StaffOfCrones_A</t>
  </si>
  <si>
    <t>WPN_HUM_Sun_Mace_A</t>
  </si>
  <si>
    <t>WPN_HUM_Sun_Mace_A_Glow</t>
  </si>
  <si>
    <t>WPN_HUM_Sun_Mace_Lathander_Blood_A</t>
  </si>
  <si>
    <t>Staff of Small Magic</t>
  </si>
  <si>
    <t>Sun Mace</t>
  </si>
  <si>
    <t>Dawngrip Mace</t>
  </si>
  <si>
    <t>WPN_HUM_Torch_A_StartLit</t>
  </si>
  <si>
    <t>WPN_HUM_Wand_A_0</t>
  </si>
  <si>
    <t>WPN_HUM_Wand_A_1</t>
  </si>
  <si>
    <t>WPN_HUM_Wand_B_0</t>
  </si>
  <si>
    <t>WPN_HUM_Wand_C_0</t>
  </si>
  <si>
    <t>WPN_HUM_Wand_D_0</t>
  </si>
  <si>
    <t>WPN_HUM_Wand_E_0</t>
  </si>
  <si>
    <t>WPN_HUM_Wand_F_0</t>
  </si>
  <si>
    <t>WPN_HUM_Wand_G_0</t>
  </si>
  <si>
    <t>WPN_HUM_Wand_H_0</t>
  </si>
  <si>
    <t>WPN_HUM_Wand_I_0</t>
  </si>
  <si>
    <t>WPN_HUM_Wand_J_0</t>
  </si>
  <si>
    <t>WPN_HUM_Wand_K_0</t>
  </si>
  <si>
    <t>WPN_HUM_Warhammer_A_0_Rusty_A</t>
  </si>
  <si>
    <t>Rusty Warhammer</t>
  </si>
  <si>
    <t>WPN_HUM_Warpick_A_0_Rusty_A</t>
  </si>
  <si>
    <t>Rusty War Pick</t>
  </si>
  <si>
    <t>WPN_HUM_Warpick_A_2</t>
  </si>
  <si>
    <t>WPN_HUM_WoodcutterAxe_Shadow_Curse_A</t>
  </si>
  <si>
    <t>WPN_Javelin_REF</t>
  </si>
  <si>
    <t>WPN_JUSTIC_Greatsword_A</t>
  </si>
  <si>
    <t>WPN_Kuotoa_Shield_A_1</t>
  </si>
  <si>
    <t>WPN_LOW_KurwinCoffin_KurwinsCauteriserMace</t>
  </si>
  <si>
    <t>WPN_LOW_RamazithsTower_Nightsong_Silver_Shield</t>
  </si>
  <si>
    <t>WPN_LOW_RamazithsTower_Nightsong_Silver_Sword</t>
  </si>
  <si>
    <t>WPN_ORTHON_HandCrossbow_A</t>
  </si>
  <si>
    <t>WPN_Moonlantern_Quarterstaff_A_0</t>
  </si>
  <si>
    <t>WPN_Ogre_Greatclub_B_1HS</t>
  </si>
  <si>
    <t>WPN_SAHUAGIN_Spear_B</t>
  </si>
  <si>
    <t>WPN_Scimitar_Fire_Myrmidon_A</t>
  </si>
  <si>
    <t>Fire Myrmidon's Burning Scimitar</t>
  </si>
  <si>
    <t>WPN_Scimitar_Fire_Myrmidon_Wildshape</t>
  </si>
  <si>
    <t>WPN_Scimitar_Water_Myrmidon_A</t>
  </si>
  <si>
    <t>WPN_SURGEON_BoneSaw</t>
  </si>
  <si>
    <t>WPN_SURGEON_Syringe</t>
  </si>
  <si>
    <t>WPN_SURGEON_Trepan</t>
  </si>
  <si>
    <t>WPN_Toll_Collector_Halberd_A</t>
  </si>
  <si>
    <t>WPN_Trident_Water_Myrmidon_A</t>
  </si>
  <si>
    <t>Toll Collector Halberd</t>
  </si>
  <si>
    <t>Trident Water Myrmidon</t>
  </si>
  <si>
    <t>WPN_Trident_Water_Myrmidon_Wildshape</t>
  </si>
  <si>
    <t>WPN_WATCHER_Greatsword_A</t>
  </si>
  <si>
    <t>MAG_BG_Sarevok_OfChaos_Greatsword_NoPassives</t>
  </si>
  <si>
    <t>MAG_Fire_BurningDamage_Greatsword</t>
  </si>
  <si>
    <t>Blistering Greatsword</t>
  </si>
  <si>
    <t>Lore Description and Display Name are reversed (lol)</t>
  </si>
  <si>
    <t>UNI_Devils_Needle_Levistus_A</t>
  </si>
  <si>
    <t>This dagger, forged to honour the Frozen Prince of Stygia, sends a prickling shiver down the spine when grasped.</t>
  </si>
  <si>
    <t>MAG_Generic_01_Scimitar_2</t>
  </si>
  <si>
    <t>Magic Scimitar</t>
  </si>
  <si>
    <t>Rusty Rapier</t>
  </si>
  <si>
    <t>Sceptre</t>
  </si>
  <si>
    <t>Magical Battleaxe</t>
  </si>
  <si>
    <t>Magical Flail</t>
  </si>
  <si>
    <t>Magical Greatclub</t>
  </si>
  <si>
    <t>Magical Halberd</t>
  </si>
  <si>
    <t>Simply Enchanted Light Crossbow</t>
  </si>
  <si>
    <t>Magical Handaxe</t>
  </si>
  <si>
    <t>Magic Longbow</t>
  </si>
  <si>
    <t>Generic Magic Longbow</t>
  </si>
  <si>
    <t>Magic-Infused Mace</t>
  </si>
  <si>
    <t>Magical Maul</t>
  </si>
  <si>
    <t>Magical Morningstar</t>
  </si>
  <si>
    <t>Magical Rapier</t>
  </si>
  <si>
    <t>Magical Shortbow</t>
  </si>
  <si>
    <t>Magical Spear</t>
  </si>
  <si>
    <t>MAG_Generic_01_Trident_1_40139c36-deec-42a5-b698-9090f0717c35</t>
  </si>
  <si>
    <t>MAG_Generic_01_Trident_2_81c57f0a-9feb-49e1-a871-b2ce87def858</t>
  </si>
  <si>
    <t>MAG_Generic_01_Warpick_1_bf791015-3a93-4332-a1f1-1af00cc3acd1</t>
  </si>
  <si>
    <t>MAG_Generic_01_Warpick_2_a69014ac-1d00-4968-b3b7-4dc6b2f0c862</t>
  </si>
  <si>
    <t>Magical Light Crossbow</t>
  </si>
  <si>
    <t>MAG_Generic_02_Warpick_2_e0bf0351-f67b-4f3d-935c-ca066af0c838</t>
  </si>
  <si>
    <t>MAG_Justiciar_Shield_a189686a-cfcf-4157-9c18-f7a8e7f0be87</t>
  </si>
  <si>
    <t>MAG_Ketheric_Shield_6cb88e48-70ce-4304-b3b6-db52d1880bec</t>
  </si>
  <si>
    <t>MAG_Harpers_ShieldsOfShadows_1977f0ae-4269-4024-bb3b-a4cca54fafe0</t>
  </si>
  <si>
    <t>MAG_LowHP_TemporaryHP_Shield_3374ad91-ddcf-430a-bddd-f48e8699ade9</t>
  </si>
  <si>
    <t>Undead Slayer Crossbow</t>
  </si>
  <si>
    <t>MAG_MissileProtection_Shield_e308d17c-7278-44c1-b1fc-853ea3cf5c29</t>
  </si>
  <si>
    <t>MAG_OB_Paladin_DeathKnight_Shield_b3571443-403b-431b-b4ba-3d943a500f4b</t>
  </si>
  <si>
    <t>MAG_ofShielding_Shield_dfeaa5fd-1f87-4f99-85b0-8f49664d691f</t>
  </si>
  <si>
    <t>MAG_PHB_Sentinel_Shield_2baa835f-1422-43f0-9d2a-11e601fbb25e</t>
  </si>
  <si>
    <t>MAG_Safeguard_Shield_3138b480-3ef6-42af-ba35-e4cad4e962ee</t>
  </si>
  <si>
    <t>MAG_Steadfast_Shield_1cee750f-79c6-4109-8272-d27b97ef02df</t>
  </si>
  <si>
    <t>MAG_TheBulwark_Shield_4f313dde-14bb-43a2-abdd-07b2eb38b33a</t>
  </si>
  <si>
    <t>MAG_WoodWoad_Nature_Shield_90ba50bd-3e65-42ec-9f21-6e07d3ed89ab</t>
  </si>
  <si>
    <t>Head of a Broken Spear</t>
  </si>
  <si>
    <t>Shaft of a Broken Spear</t>
  </si>
  <si>
    <t>Selûnite Mace</t>
  </si>
  <si>
    <t>Selûnite Spear</t>
  </si>
  <si>
    <t>Selûne's Spear of Night</t>
  </si>
  <si>
    <t>Blood of Lathander</t>
  </si>
  <si>
    <t>UNI_Gob_Priest_Shield_3d57c1a7-2dee-4a0f-aa7a-e7b6574b75e3</t>
  </si>
  <si>
    <t>MAG_Absolute_Protecter_Shield_53b3317f-5a52-41c0-89ea-c6ef31adc4f7</t>
  </si>
  <si>
    <t>MAG_BG_OfDevotion_Shield_a0bc3295-c01d-405e-8396-e0fa7e1e5340</t>
  </si>
  <si>
    <t>MAG_BG_OfTheBanshee_Bow_c040d1fc-4804-4774-8367-6dfa397e27e2</t>
  </si>
  <si>
    <t>MAG_Bonded_Shield_3a8f9b79-1153-4128-8832-a306502fd512</t>
  </si>
  <si>
    <t>MAG_ChargedLightning_StaticDischarge_Shield_93c2143c-1c9f-493e-9fee-2310c7bee672</t>
  </si>
  <si>
    <t>MAG_Druid_Ironvine_Shield_eb06636a-8052-492e-bfb1-67fcb18358d1</t>
  </si>
  <si>
    <t>MAG_Enforcer_NonLethalBlessing_Shield_35be7c52-fe89-4bec-9d15-0d7ddb94bf38</t>
  </si>
  <si>
    <t>MAG_FlamingFist_Flaming_Shield_8c7caa2a-7c11-4f0b-86a8-b8808057101b</t>
  </si>
  <si>
    <t>MAG_Generic_01_Trident_1</t>
  </si>
  <si>
    <t>MAG_Generic_01_Trident_2</t>
  </si>
  <si>
    <t>MAG_Generic_01_Warhammer_1</t>
  </si>
  <si>
    <t>MAG_Generic_01_Warpick_1</t>
  </si>
  <si>
    <t>MAG_Generic_01_Warpick_2</t>
  </si>
  <si>
    <t>MAG_Generic_02_Warpick_2</t>
  </si>
  <si>
    <t>Magical Trident</t>
  </si>
  <si>
    <t>Magical Warhammer</t>
  </si>
  <si>
    <t>Magical Warpick</t>
  </si>
  <si>
    <t>Arsonist's Oil</t>
  </si>
  <si>
    <t>Basic Poison</t>
  </si>
  <si>
    <t>Crawler Mucus</t>
  </si>
  <si>
    <t>Diluted Oil of Sharpness</t>
  </si>
  <si>
    <t>Drow Poison</t>
  </si>
  <si>
    <t>Karabasan's Poison</t>
  </si>
  <si>
    <t>Malice</t>
  </si>
  <si>
    <t>Oil of Accuracy</t>
  </si>
  <si>
    <t>Oil of Bane</t>
  </si>
  <si>
    <t>Oil of Combustion</t>
  </si>
  <si>
    <t>Oil of Diminution</t>
  </si>
  <si>
    <t>Oil of Freezing</t>
  </si>
  <si>
    <t>Purple Worm Toxin</t>
  </si>
  <si>
    <t>Serpent Fang Toxin</t>
  </si>
  <si>
    <t>Simple Toxin</t>
  </si>
  <si>
    <t>Thisobald's Brewed-Up Bellyglummer</t>
  </si>
  <si>
    <t>Wizardsbane Oil</t>
  </si>
  <si>
    <t>Wyvern Toxin</t>
  </si>
  <si>
    <t>Oil of Sharpness</t>
  </si>
  <si>
    <t>Assassin's Blood</t>
  </si>
  <si>
    <t>Wyvern Poison</t>
  </si>
  <si>
    <t>Blue Dye</t>
  </si>
  <si>
    <t>Green Dye</t>
  </si>
  <si>
    <t>Light Blue Dye</t>
  </si>
  <si>
    <t>Muddy Red Dye</t>
  </si>
  <si>
    <t>Ocean Dye</t>
  </si>
  <si>
    <t>Orange Dye</t>
  </si>
  <si>
    <t>Pale Green Dye</t>
  </si>
  <si>
    <t>Pale Orange Dye</t>
  </si>
  <si>
    <t>Purple Dye</t>
  </si>
  <si>
    <t>Red Dye</t>
  </si>
  <si>
    <t>Sea Green Dye</t>
  </si>
  <si>
    <t>Swamp Green Dye</t>
  </si>
  <si>
    <t>Yellow Dye</t>
  </si>
  <si>
    <t>Baby Blue and Gold Dye</t>
  </si>
  <si>
    <t>Black and Azure Dye</t>
  </si>
  <si>
    <t>Black and Furnace Red Dye</t>
  </si>
  <si>
    <t>Bloody Plum Dye</t>
  </si>
  <si>
    <t>Brown Alabaster Dye</t>
  </si>
  <si>
    <t>Black and Jade Green Dye</t>
  </si>
  <si>
    <t>Black and Summer Green Dye</t>
  </si>
  <si>
    <t>Deep Lilac Dye</t>
  </si>
  <si>
    <t>Harlequin Black and White Dye</t>
  </si>
  <si>
    <t>Indigo Dye</t>
  </si>
  <si>
    <t>Lavender Dye</t>
  </si>
  <si>
    <t>Lime, Lemon, and Lichen Dye</t>
  </si>
  <si>
    <t>Mellow Fruit Dye</t>
  </si>
  <si>
    <t>Pale Pink Dye</t>
  </si>
  <si>
    <t>Pink and Leaf Green Dye</t>
  </si>
  <si>
    <t>Sage Green Dye</t>
  </si>
  <si>
    <t>White and Scarlet Dye</t>
  </si>
  <si>
    <t>Boreal Blue Dye</t>
  </si>
  <si>
    <t>Cobalt Dye</t>
  </si>
  <si>
    <t>Custard and Pink Rose Dye</t>
  </si>
  <si>
    <t>Dark Amethyst Dye</t>
  </si>
  <si>
    <t>Drake General Dye</t>
  </si>
  <si>
    <t>Faewild Green and Dun Dye</t>
  </si>
  <si>
    <t>Gorgeous Maroon Dye</t>
  </si>
  <si>
    <t>Jet and Pink Rose Dye</t>
  </si>
  <si>
    <t>Lush Burgundy</t>
  </si>
  <si>
    <t>Peach and Apricot Dye</t>
  </si>
  <si>
    <t>Sinful Red on Bone White</t>
  </si>
  <si>
    <t>Elixir of Arcane Cultivation</t>
  </si>
  <si>
    <t>Elixir of Cold Resistance</t>
  </si>
  <si>
    <t>Elixir of Fire Resistance</t>
  </si>
  <si>
    <t>Elixir of Force Resistance</t>
  </si>
  <si>
    <t>Elixir of Acid Resistance</t>
  </si>
  <si>
    <t>Elixir of Lightning Resistance</t>
  </si>
  <si>
    <t>Elixir of Necrotic Resistance</t>
  </si>
  <si>
    <t>Elixir of Poison Resistance</t>
  </si>
  <si>
    <t>Elixir of Psychic Resistance</t>
  </si>
  <si>
    <t>Elixir of Radiant Resistance</t>
  </si>
  <si>
    <t>Elixir of Thunder Resistance</t>
  </si>
  <si>
    <t>Elixir of Universal Resistance</t>
  </si>
  <si>
    <t>Greater Elixir of Arcane Cultivation</t>
  </si>
  <si>
    <t>Superior Elixir of Arcane Cultivation</t>
  </si>
  <si>
    <t>Supreme Elixir of Arcane Cultivation</t>
  </si>
  <si>
    <t>Elixir of Cloud Giant Strength</t>
  </si>
  <si>
    <t>Elixir of Hill Giant Strength</t>
  </si>
  <si>
    <t>Elixir of Barkskin</t>
  </si>
  <si>
    <t>Elixir of Battlemage's Power</t>
  </si>
  <si>
    <t>Elixir of Bloodlust</t>
  </si>
  <si>
    <t>Elixir of Darkvision</t>
  </si>
  <si>
    <t>Elixir of Guileful Movement</t>
  </si>
  <si>
    <t>Elixir of Heroism</t>
  </si>
  <si>
    <t>Elixir of Peerless Focus</t>
  </si>
  <si>
    <t>Elixir of See Invisibility</t>
  </si>
  <si>
    <t>Elixir of the Colossus</t>
  </si>
  <si>
    <t>Elixir of Viciousness</t>
  </si>
  <si>
    <t>Elixir of Vigilance</t>
  </si>
  <si>
    <t>Tadpole Elixir</t>
  </si>
  <si>
    <t>Elixir of Dragonborn Prowess: Acid</t>
  </si>
  <si>
    <t>Elixir of Dragonborn Prowess: Fire</t>
  </si>
  <si>
    <t>Elixir of Dragonborn Prowess: Frost</t>
  </si>
  <si>
    <t>Elixir of Dragonborn Prowess: Lightning</t>
  </si>
  <si>
    <t>Elixir of Dragonborn Prowess: Poison</t>
  </si>
  <si>
    <t>Elixir of Dwarven Resilience</t>
  </si>
  <si>
    <t>Elixir of Elven Elegance</t>
  </si>
  <si>
    <t>Elixir of Githyanki Providence</t>
  </si>
  <si>
    <t>Elixir of Gnomish Ingenuity</t>
  </si>
  <si>
    <t>Elixir of Half-Elven Healing</t>
  </si>
  <si>
    <t>Elixir of Half-Orcish Fury</t>
  </si>
  <si>
    <t>Elixir of Halfling Luck</t>
  </si>
  <si>
    <t>Elixir of Human Versatility</t>
  </si>
  <si>
    <t>Elixir of Tiefling Vice</t>
  </si>
  <si>
    <t>CONS_Elixir_Blood_Dragonborn_Acid_f21d19ce-b550-4d08-8eaf-55129772c6f2</t>
  </si>
  <si>
    <t>CONS_Elixir_Blood_Dragonborn_Fire_e258a58f-eda6-44f8-bba6-689b275d9d8f</t>
  </si>
  <si>
    <t>CONS_Elixir_Blood_Dragonborn_Ice_5e556eca-2989-42c7-a018-95770ae779a2</t>
  </si>
  <si>
    <t>CONS_Elixir_Blood_Dragonborn_Lightning_b86d9910-d55e-4a16-a6b5-9f221071efa2</t>
  </si>
  <si>
    <t>CONS_Elixir_Blood_Dragonborn_Poison_f737ed58-b467-4d6b-b1d0-76df984ec092</t>
  </si>
  <si>
    <t>CONS_Elixir_Blood_Dwarf_7196e628-a512-4447-94b3-49b2a9d1c182</t>
  </si>
  <si>
    <t>CONS_Elixir_Blood_Elf_9c96bc7d-5546-4f0b-8980-286325050e23</t>
  </si>
  <si>
    <t>CONS_Elixir_Blood_Githyanki_ff858bad-e2fa-499b-bb43-c36349a09e4b</t>
  </si>
  <si>
    <t>CONS_Elixir_Blood_Gnome_65e56bb5-909b-4f52-99e9-18fd1f39ef19</t>
  </si>
  <si>
    <t>CONS_Elixir_Blood_HalfElf_293ffe17-abc1-4842-b338-cd9482e3bcbc</t>
  </si>
  <si>
    <t>CONS_Elixir_Blood_Halfling_dbeafcaf-825d-4b49-b36e-11aaf11ec794</t>
  </si>
  <si>
    <t>CONS_Elixir_Blood_HalfOrc_b4b4a84c-95a2-46f5-9cb3-c0c53af11bde</t>
  </si>
  <si>
    <t>CONS_Elixir_Blood_Human_04edf181-9063-417f-a197-2d0c008b5943</t>
  </si>
  <si>
    <t>CONS_Elixir_Blood_Tiefling_9cd26812-b428-45be-9fa9-8ef55856c52b</t>
  </si>
  <si>
    <t>CONS_ElixirOfHealth_DONOTUSE_f75e153a-e357-49f9-9f51-0bfeffb8e00f</t>
  </si>
  <si>
    <t>CONS_Potion_Acid_Resistance_491921dd-5c64-45da-a150-7ff7030705f7</t>
  </si>
  <si>
    <t>CONS_Potion_Cloud_Giant_Strength_e6490cc8-7f81-4aac-95e8-a58ce5e88a31</t>
  </si>
  <si>
    <t>CONS_Potion_Cold_Resistance_DONOTUSE_ce8a15ef-be30-4af1-9ecb-ebfcf8b637a9</t>
  </si>
  <si>
    <t>CONS_Potion_Fire_Resistance_2608c096-a0f5-4172-ad04-c1b170e10d95</t>
  </si>
  <si>
    <t>CONS_Potion_Force_Resistance_DONOTUSE_71efff8a-d8fe-4aeb-8ea6-22d076021fca</t>
  </si>
  <si>
    <t>CONS_Potion_Heroism_A_bb27cc17-5af9-4d53-818b-3e620f3f59f2</t>
  </si>
  <si>
    <t>CONS_Potion_Hill_Giant_Strength_c69fb092-2f4f-4688-82b6-7d92405626b1</t>
  </si>
  <si>
    <t>CONS_Potion_Invulnerability_7eb0b7b6-97fa-4ff5-a7bb-570ca11a3c64</t>
  </si>
  <si>
    <t>CONS_Potion_Lightning_Resistance_05257244-ab59-4eab-9745-d1fea7b8cd10</t>
  </si>
  <si>
    <t>CONS_Potion_Necrotic_Resistance_f3c0aefb-a399-42c6-8d85-7fdceb6d18f5</t>
  </si>
  <si>
    <t>CONS_Potion_Poison_Resistance_ae28b14c-0881-45fe-8237-9fcb1c951d3d</t>
  </si>
  <si>
    <t>CONS_Potion_Psychic_Resistance_164ac6f3-8f93-4d74-9f72-e7c49723dedb</t>
  </si>
  <si>
    <t>CONS_Potion_Radiant_Resistance_DONOTUSE_58142e85-57d4-4bdf-b7f1-04f5804bcce6</t>
  </si>
  <si>
    <t>CONS_Potion_Resistance_DONOTUSE_c945e502-cd72-4fc8-9d56-a6d7691916c9</t>
  </si>
  <si>
    <t>CONS_Potion_Thunder_Resistance_DONOTUSE_1ada79f3-5993-4be2-908e-d397c395905a</t>
  </si>
  <si>
    <t>CONS_Elixir_Blood_Dragonborn_Acid</t>
  </si>
  <si>
    <t>CONS_Elixir_Blood_Dragonborn_Fire</t>
  </si>
  <si>
    <t>CONS_Elixir_Blood_Dragonborn_Ice</t>
  </si>
  <si>
    <t>CONS_Elixir_Blood_Dragonborn_Lightning</t>
  </si>
  <si>
    <t>CONS_Elixir_Blood_Dragonborn_Poison</t>
  </si>
  <si>
    <t>CONS_Elixir_Blood_Dwarf</t>
  </si>
  <si>
    <t>CONS_Elixir_Blood_Elf</t>
  </si>
  <si>
    <t>CONS_Elixir_Blood_Githyanki</t>
  </si>
  <si>
    <t>CONS_Elixir_Blood_Gnome</t>
  </si>
  <si>
    <t>CONS_Elixir_Blood_HalfElf</t>
  </si>
  <si>
    <t>CONS_Elixir_Blood_Halfling</t>
  </si>
  <si>
    <t>CONS_Elixir_Blood_HalfOrc</t>
  </si>
  <si>
    <t>CONS_Elixir_Blood_Human</t>
  </si>
  <si>
    <t>CONS_Elixir_Blood_Tiefling</t>
  </si>
  <si>
    <t>CONS_Potion_Invulnerability</t>
  </si>
  <si>
    <t>CONS_Potion_Acid_Resistance</t>
  </si>
  <si>
    <t>CONS_Potion_Cloud_Giant_Strength</t>
  </si>
  <si>
    <t>CONS_Potion_Fire_Resistance</t>
  </si>
  <si>
    <t>CONS_Potion_Cold_Resistance_DONOTUSE</t>
  </si>
  <si>
    <t>CONS_Potion_Force_Resistance_DONOTUSE</t>
  </si>
  <si>
    <t>CONS_Potion_Lightning_Resistance</t>
  </si>
  <si>
    <t>CONS_Potion_Necrotic_Resistance</t>
  </si>
  <si>
    <t>CONS_Potion_Poison_Resistance</t>
  </si>
  <si>
    <t>CONS_Potion_Psychic_Resistance</t>
  </si>
  <si>
    <t>CONS_Potion_Radiant_Resistance_DONOTUSE</t>
  </si>
  <si>
    <t>CONS_Potion_Resistance_DONOTUSE</t>
  </si>
  <si>
    <t>CONS_Potion_Thunder_Resistance_DONOTUSE</t>
  </si>
  <si>
    <t>CONS_Potion_Hill_Giant_Strength</t>
  </si>
  <si>
    <t>ALCH_Soultion_Elixir_Barkskin_cc1a8802-675a-426b-a791-ec1d5a5b6328</t>
  </si>
  <si>
    <t>ALCH_Solution_Elixir_Alertness_17066367-7b64-402e-951d-9dcc1407c278</t>
  </si>
  <si>
    <t>ALCH_Solution_Elixir_ArcaneAcuity_7d1699d9-c3fa-4761-9718-28230f78420b</t>
  </si>
  <si>
    <t>ALCH_Solution_Elixir_Bloodlust_45a775f8-2cf9-440d-b9eb-4ee5f17efca8</t>
  </si>
  <si>
    <t>ALCH_Solution_Elixir_Concentration_45cdcf69-bfd2-4311-a883-3f3631ab3959</t>
  </si>
  <si>
    <t>ALCH_Solution_Elixir_Criticals_44cd95a7-4791-4ace-bea0-a5ca4421171b</t>
  </si>
  <si>
    <t>ALCH_Solution_Elixir_Darkvision_0f2ccca6-3ce8-4271-aec0-820f6581c551</t>
  </si>
  <si>
    <t>ALCH_Solution_Elixir_Enlarge_0aacb1f9-116a-45ec-9b0c-cb436301d4b2</t>
  </si>
  <si>
    <t>ALCH_Solution_Elixir_Freedom_b8a2f9e4-3b5e-4418-af05-5ca3cd40dd71</t>
  </si>
  <si>
    <t>ALCH_Solution_Elixir_Meditation_6f328fc5-6f54-4aad-959d-0825290a2763</t>
  </si>
  <si>
    <t>ALCH_Solution_Elixir_Meditation_Greater_8c7656f5-507a-4cee-8e15-320c968539f0</t>
  </si>
  <si>
    <t>ALCH_Solution_Elixir_Meditation_Superior_fb16d5a8-866f-4c17-9591-0df1372b49c9</t>
  </si>
  <si>
    <t>ALCH_Solution_Elixir_Meditation_Supreme_4f17f210-9cde-4dad-80b5-fc4f9ddb1e1f</t>
  </si>
  <si>
    <t>ALCH_Solution_Elixir_SeeInvisible_d106106a-3905-4acb-a24a-764940b61d9c</t>
  </si>
  <si>
    <t>ALCH_Solution_Elixir_Tadpole_d44a454c-3a09-4b93-b982-79f7ee019703</t>
  </si>
  <si>
    <t>ALCH_Solution_Elixir_Alertness</t>
  </si>
  <si>
    <t>ALCH_Solution_Elixir_ArcaneAcuity</t>
  </si>
  <si>
    <t>ALCH_Solution_Elixir_Bloodlust</t>
  </si>
  <si>
    <t>ALCH_Solution_Elixir_Concentration</t>
  </si>
  <si>
    <t>ALCH_Solution_Elixir_Criticals</t>
  </si>
  <si>
    <t>ALCH_Solution_Elixir_Darkvision</t>
  </si>
  <si>
    <t>ALCH_Solution_Elixir_Enlarge</t>
  </si>
  <si>
    <t>ALCH_Solution_Elixir_Freedom</t>
  </si>
  <si>
    <t>ALCH_Solution_Elixir_Meditation</t>
  </si>
  <si>
    <t>ALCH_Solution_Elixir_Meditation_Greater</t>
  </si>
  <si>
    <t>ALCH_Solution_Elixir_Meditation_Superior</t>
  </si>
  <si>
    <t>ALCH_Solution_Elixir_Meditation_Supreme</t>
  </si>
  <si>
    <t>ALCH_Solution_Elixir_SeeInvisible</t>
  </si>
  <si>
    <t>ALCH_Solution_Elixir_Tadpole</t>
  </si>
  <si>
    <t>ALCH_Soultion_Elixir_Barkskin</t>
  </si>
  <si>
    <t>CONS_Potion_Heroism_A</t>
  </si>
  <si>
    <t>Elixer of Health</t>
  </si>
  <si>
    <t>CONS_ElixirOfHealth_DONOTUSE</t>
  </si>
  <si>
    <t>Acid Vial</t>
  </si>
  <si>
    <t>Alchemist's Fire</t>
  </si>
  <si>
    <t>Caustic Bulb</t>
  </si>
  <si>
    <t>Grease Bottle</t>
  </si>
  <si>
    <t>Haste Spore Flask</t>
  </si>
  <si>
    <t>Hearthlight Bomb</t>
  </si>
  <si>
    <t>Holy Water</t>
  </si>
  <si>
    <t>Oil Flask</t>
  </si>
  <si>
    <t>Sanguine Explosive</t>
  </si>
  <si>
    <t>Scrap and Shrapnel Grenade</t>
  </si>
  <si>
    <t>Smokepowder Bomb</t>
  </si>
  <si>
    <t>Spiked Bulb</t>
  </si>
  <si>
    <t>Void Bulb</t>
  </si>
  <si>
    <t>Web Grenade</t>
  </si>
  <si>
    <t>Fungal Bamboozler</t>
  </si>
  <si>
    <t>Haste Spore Grenade</t>
  </si>
  <si>
    <t>Noxious Spore Grenade</t>
  </si>
  <si>
    <t>Flashblinder</t>
  </si>
  <si>
    <t>Smokepowder Satchel</t>
  </si>
  <si>
    <t>Surprise-Based Teddy Bear</t>
  </si>
  <si>
    <t>Runepowder Vial</t>
  </si>
  <si>
    <t>Concussion Grenade</t>
  </si>
  <si>
    <t>Flammable Slime Bomb</t>
  </si>
  <si>
    <t>Hag's Bane</t>
  </si>
  <si>
    <t>Orthon Explosive</t>
  </si>
  <si>
    <t>Orthonic Handbomb</t>
  </si>
  <si>
    <t>Phase Optimizer</t>
  </si>
  <si>
    <t>Poisonous Slime Bomb</t>
  </si>
  <si>
    <t>Reflectoguard</t>
  </si>
  <si>
    <t>Volo's Jar of Moustache Wax</t>
  </si>
  <si>
    <t>Brilliant Retort</t>
  </si>
  <si>
    <t>Iron Flask</t>
  </si>
  <si>
    <t>GRN_AcidBottle_A_3850ec1a-d951-45b7-9363-dc82e20bd28a</t>
  </si>
  <si>
    <t>GRN_FireFlask_A_0b1aa718-fe45-4e4c-8811-ced51c581075</t>
  </si>
  <si>
    <t>GRN_StrangeLoot_A_1fd5d25c-806e-44ea-9f52-20df63a44e98</t>
  </si>
  <si>
    <t>GRN_GreaseBottle_A_e2968a2e-bc83-4d50-99ef-39ce78d2d630</t>
  </si>
  <si>
    <t>LOOT_GRN_Spore_Haste_b09296f1-2bc3-422e-8735-c13e83ac8801</t>
  </si>
  <si>
    <t>ALCH_Solution_Grenade_Light_c3236e6e-21e4-4e39-a5b4-fda105d8ce3f</t>
  </si>
  <si>
    <t>GRN_AcidBottle_A</t>
  </si>
  <si>
    <t>GRN_FireFlask_A</t>
  </si>
  <si>
    <t>GRN_StrangeLoot_A</t>
  </si>
  <si>
    <t>GRN_GreaseBottle_A</t>
  </si>
  <si>
    <t>LOOT_GRN_Spore_Haste</t>
  </si>
  <si>
    <t>ALCH_Solution_Grenade_Light</t>
  </si>
  <si>
    <t>GRN_HolyWaterFlask_A_b878380f-7248-4b06-83f8-2d26055497c8</t>
  </si>
  <si>
    <t>GRN_HolyWaterFlask_A</t>
  </si>
  <si>
    <t>LOOT_GEN_Throwable_Oil_Flask_A_91947f48-4368-4794-8429-2f57172dc53d</t>
  </si>
  <si>
    <t>LOOT_GEN_Throwable_Oil_Flask_A</t>
  </si>
  <si>
    <t>WPN_Grenade_BloodSurface</t>
  </si>
  <si>
    <t>GRN_LOW_BloodBomb_21756f85-a506-4e80-bdec-50bdbcbacab4</t>
  </si>
  <si>
    <t>GRN_LOW_BloodBomb</t>
  </si>
  <si>
    <t>GRN_Bomb_A_278271f9-3fbc-4cf7-a5dc-b36527f521b2</t>
  </si>
  <si>
    <t>GRN_Bomb_A</t>
  </si>
  <si>
    <t>GRN_Alchemy_Device_B_249ff64e-818b-4dc8-919b-7f297f64a2a3</t>
  </si>
  <si>
    <t>GRN_Alchemy_Device_B</t>
  </si>
  <si>
    <t>GRN_StrangeLoot_B_10b6acda-aa4e-46b1-aa9a-e45ab914a28d</t>
  </si>
  <si>
    <t>GRN_StrangeLoot_B</t>
  </si>
  <si>
    <t>ALCH_Solution_Grenade_Web_a4d98266-948b-4467-96cd-6a316f37ceda</t>
  </si>
  <si>
    <t>ALCH_Solution_Grenade_Web</t>
  </si>
  <si>
    <t>ALCH_Solution_Grenade_SporesConfusion_cbc47f2b-b88a-4bd8-99cd-aacc2dc2ea44</t>
  </si>
  <si>
    <t>ALCH_Solution_Grenade_SporesConfusion</t>
  </si>
  <si>
    <t>ALCH_Solution_Grenade_SporesHaste_6008231b-9f5a-44f6-8050-14586b7626fd</t>
  </si>
  <si>
    <t>ALCH_Solution_Grenade_SporesHaste</t>
  </si>
  <si>
    <t>ALCH_Solution_Grenade_SporesToxic_9320005f-18c6-4c2b-be7f-e168d3b15573</t>
  </si>
  <si>
    <t>ALCH_Solution_Grenade_SporesToxic</t>
  </si>
  <si>
    <t>GRN_Sunflash_Grenade_A_5e282d02-6a10-44cb-9737-9d52aab0701c</t>
  </si>
  <si>
    <t>GRN_Sunflash_Grenade_A</t>
  </si>
  <si>
    <t>UNI_Bag_Blackpowder_08c75e58-6e70-469a-a22e-44c184995e6c</t>
  </si>
  <si>
    <t>UNI_WYR_ExplosiveToy_e077ef28-5de9-439d-bbaf-59536585c938</t>
  </si>
  <si>
    <t>UNI_Bag_Blackpowder</t>
  </si>
  <si>
    <t>UNI_WYR_ExplosiveToy</t>
  </si>
  <si>
    <t>UNI_UND_Runepowder_Vial_9220d896-4ff3-430f-9523-00d2a4dfbc17</t>
  </si>
  <si>
    <t>UNI_UND_Runepowder_Vial</t>
  </si>
  <si>
    <t>PUZ_Trap_Gortash_GrenadeInstantiator_Grenade_98f2cb6a-e268-4f99-aac3-62edabd8774c</t>
  </si>
  <si>
    <t>LOOT_HAG_Throwable_Goo_Ball_A_Fire_A_a0b56e94-bd59-4cfd-af1b-bb07ff95f931</t>
  </si>
  <si>
    <t>LOOT_HAG_Throwable_Goo_Ball_A_Fire_A</t>
  </si>
  <si>
    <t>LOW_RegenerationPrevention_Grenade_df5f8cbf-42c5-4c0d-a0ec-ce5046474d8e</t>
  </si>
  <si>
    <t>LOW_RegenerationPrevention_Grenade</t>
  </si>
  <si>
    <t>QUEST_HAV_InfernalReward_004_b9eeaebb-9b00-4552-940f-5d829a66e8cb</t>
  </si>
  <si>
    <t>QUEST_HAV_InfernalReward_004</t>
  </si>
  <si>
    <t>GRN_Bomb_Orthon_29d32b36-390f-4fe8-b27b-931393d76c2a</t>
  </si>
  <si>
    <t>GRN_Bomb_Orthon</t>
  </si>
  <si>
    <t>WPN_Grenade_Orthon_A</t>
  </si>
  <si>
    <t>PUZ_Trap_Gortash_PhaseOptimizer_f36d0687-46e4-4899-930e-8f635e50948e</t>
  </si>
  <si>
    <t>PUZ_Trap_Gortash_PhaseOptimizer</t>
  </si>
  <si>
    <t>LOOT_HAG_Throwable_Goo_Ball_A_Poison_A_dfafe6b2-fa8a-49c2-bf93-1966736a7ce9</t>
  </si>
  <si>
    <t>LOOT_HAG_Throwable_Goo_Ball_A_Poison_A</t>
  </si>
  <si>
    <t>PUZ_Trap_Gortash_Reflectoguard_e5544395-3752-463c-80a8-e9b9b7ed1263</t>
  </si>
  <si>
    <t>PUZ_Trap_Gortash_Reflectoguard</t>
  </si>
  <si>
    <t>GRN_UNI_BrilliantRetort_11f7c9b6-6210-44f2-ae59-2f61f6ad7563</t>
  </si>
  <si>
    <t>GRN_UNI_BrilliantRetort</t>
  </si>
  <si>
    <t>LOOT_GEN_Throwable_Iron_Flask_A_d993f25c-4eea-4b9f-b2b9-b14282b8cf3d</t>
  </si>
  <si>
    <t>LOOT_GEN_Throwable_Iron_Flask_A</t>
  </si>
  <si>
    <t>Suspicious Poison</t>
  </si>
  <si>
    <t>PUZ_Trap_Gortash_GrenadeInstantiator_Grenade</t>
  </si>
  <si>
    <t>Same as grease bottle</t>
  </si>
  <si>
    <t>can't find in game files</t>
  </si>
  <si>
    <t>ALCH_Soultion_Oil_RemoveResistanceFire_bd118cc0-eb90-412d-8229-6749f42df5c6</t>
  </si>
  <si>
    <t>CONS_Poison_Basic_28645376-e6e8-436a-8e9a-c62877fae07d</t>
  </si>
  <si>
    <t>CONS_Poison_Crawler_Mucus_5865caed-4a5d-45b7-b365-1113334a8e7b</t>
  </si>
  <si>
    <t>ALCH_Solution_Oil_DamageAttackBuff_955d3880-3d10-4fb5-845b-96b6b52aef9a</t>
  </si>
  <si>
    <t>CONS_Poison_Drow_f528a334-bdb3-4cf1-b74c-0e08942daeb1</t>
  </si>
  <si>
    <t>TWN_Poison_Paralytic_A_a5d93495-c01c-4dd4-928c-3793f620121f</t>
  </si>
  <si>
    <t>CONS_Poison_Malice_d990fefe-e0f3-46ba-915e-35aebc6c6599</t>
  </si>
  <si>
    <t>ALCH_Solution_Oil_AttackBuff_3383e241-4d1c-41ad-bc81-fc548fa9062d</t>
  </si>
  <si>
    <t>ALCH_Solution_Oil_Bane_08789f74-3f63-4e7c-8288-b8d873542c15</t>
  </si>
  <si>
    <t>ALCH_Solution_Oil_Combustion_bb750807-895b-468d-81e1-4378797d11ca</t>
  </si>
  <si>
    <t>ALCH_Solution_Oil_Reduce_01985597-fceb-47d1-93ae-9cc9928ed9e7</t>
  </si>
  <si>
    <t>ALCH_Solution_Oil_Frost_3e4ce3e8-fbae-4e78-9198-e4c15485a928</t>
  </si>
  <si>
    <t>CONS_Poison_Purple_Worm_56e531e9-78e4-430b-bc98-611c1b1ccd08</t>
  </si>
  <si>
    <t>CONS_Poison_Serpent_Venom_b0385b93-f525-4740-8126-471a76fa31a2</t>
  </si>
  <si>
    <t>Solution_Toxin_Basic_8b5f7965-6cd1-42c1-8449-c6562a270ad9</t>
  </si>
  <si>
    <t>UNI_Poison_Brewer_6db9ed3d-2d72-43ad-a2b8-02365728f29f</t>
  </si>
  <si>
    <t>ALCH_Solution_Oil_Wizardsbane_e4f7cb7f-1cb3-411b-b078-f4ac25b750a8</t>
  </si>
  <si>
    <t>CONS_Poison_Wyvern_eca393b0-3f8e-4862-814b-9e236a0d4129</t>
  </si>
  <si>
    <t>CONS_Oil_Of_Sharpness_DONOTUSE_84eedc44-3b1b-49c4-9417-9e5a99ea6e56</t>
  </si>
  <si>
    <t>CONS_Poison_Assassins_Blood_DONOTUSE_ee5d2d95-7451-4c4e-b58e-6c211e7fc96b</t>
  </si>
  <si>
    <t>ALCH_Soultion_Oil_RemoveResistanceFire</t>
  </si>
  <si>
    <t>CONS_Poison_Basic</t>
  </si>
  <si>
    <t>CONS_Poison_Crawler_Mucus</t>
  </si>
  <si>
    <t>ALCH_Solution_Oil_DamageAttackBuff</t>
  </si>
  <si>
    <t>CONS_Poison_Drow</t>
  </si>
  <si>
    <t>TWN_Poison_Paralytic_A</t>
  </si>
  <si>
    <t>CONS_Poison_Malice</t>
  </si>
  <si>
    <t>ALCH_Solution_Oil_AttackBuff</t>
  </si>
  <si>
    <t>ALCH_Solution_Oil_Bane</t>
  </si>
  <si>
    <t>ALCH_Solution_Oil_Combustion</t>
  </si>
  <si>
    <t>ALCH_Solution_Oil_Reduce</t>
  </si>
  <si>
    <t>ALCH_Solution_Oil_Frost</t>
  </si>
  <si>
    <t>CONS_Poison_Purple_Worm</t>
  </si>
  <si>
    <t>CONS_Poison_Serpent_Venom</t>
  </si>
  <si>
    <t>Solution_Toxin_Basic</t>
  </si>
  <si>
    <t>UNI_Poison_Brewer</t>
  </si>
  <si>
    <t>ALCH_Solution_Oil_Wizardsbane</t>
  </si>
  <si>
    <t>CONS_Poison_Wyvern</t>
  </si>
  <si>
    <t>CONS_Oil_Of_Sharpness_DONOTUSE</t>
  </si>
  <si>
    <t>CONS_Poison_Assassins_Blood_DONOTUSE</t>
  </si>
  <si>
    <t>DLC_LOOT_Dye_Larian_dfb0bd5d-e4ed-4bd3-bcfe-45195260e7dc</t>
  </si>
  <si>
    <t>LOOT_Dye_Azure_01_eedbd9cc-5072-47fd-90a6-36a24c435620</t>
  </si>
  <si>
    <t>LOOT_Dye_BlackBlue_01_02bb51c0-00e5-408c-8e11-8de7b9580c04</t>
  </si>
  <si>
    <t>LOOT_Dye_BlackGreen_01_81512e6c-dbe4-451c-b5cc-7268656444c1</t>
  </si>
  <si>
    <t>LOOT_Dye_BlackPink_01_db4761b2-cce8-4d6d-86ec-5cf0924a5f4c</t>
  </si>
  <si>
    <t>LOOT_Dye_BlackRed_01_bb108620-186f-4a00-b7de-af9329d5497b</t>
  </si>
  <si>
    <t>LOOT_Dye_BlackTeal_01_94ef7170-1c1d-489a-9c18-55209d864e3a</t>
  </si>
  <si>
    <t>LOOT_Dye_Blue_01_a94ac1cd-96c9-4775-8dcd-c2b581bfeb50</t>
  </si>
  <si>
    <t>LOOT_Dye_BlueGreen_01_b702ddc5-f4fc-4976-adc4-18a8ddaab8d5</t>
  </si>
  <si>
    <t>LOOT_Dye_BluePurple_01_83cde47b-9e15-4ea5-98f4-4efd9ce93861</t>
  </si>
  <si>
    <t>LOOT_Dye_BlueYellow_01_a4c2594e-33a6-49b2-ab6f-e992a3e0257e</t>
  </si>
  <si>
    <t>LOOT_Dye_BlueYellow_02_1dec170b-101f-457b-b22d-8d38c45168c7</t>
  </si>
  <si>
    <t>LOOT_Dye_Golden_01_09e48b43-f567-4acc-b98d-0c86c1396084</t>
  </si>
  <si>
    <t>LOOT_Dye_Green_01_e6f417bd-9d84-416f-8c96-5a6917977b77</t>
  </si>
  <si>
    <t>LOOT_Dye_Green_02_ea46200e-001b-45a1-b1d9-20920e747ba2</t>
  </si>
  <si>
    <t>LOOT_Dye_GreenPink_01_78f41a7b-4742-419d-a0ac-b9a90a9e198e</t>
  </si>
  <si>
    <t>LOOT_Dye_GreenSage_01_ad60be55-7a95-4dcb-ae55-908a97f9955a</t>
  </si>
  <si>
    <t>LOOT_Dye_GreenSwamp_01_a13f6fad-bca8-40c0-b5b1-592832c73050</t>
  </si>
  <si>
    <t>LOOT_Dye_IceCream_01_23899dcd-8f27-4144-b29d-ae61eaacd8c3</t>
  </si>
  <si>
    <t>LOOT_Dye_IceCream_02_0e339e21-df58-4e46-a263-e91d4ed19dc9</t>
  </si>
  <si>
    <t>LOOT_Dye_IceCream_03_2cd56a6a-35bb-417c-9eb6-d78bbe73d3cc</t>
  </si>
  <si>
    <t>LOOT_Dye_IceCream_04_43da55c8-55b7-41c6-9a44-3dd6843875f8</t>
  </si>
  <si>
    <t>LOOT_Dye_Maroon_01_10e79bfb-c448-4af4-a153-bf3d19f83c62</t>
  </si>
  <si>
    <t>LOOT_Dye_Ocean_01_54cd5913-5226-4143-9186-6c1a8499de1c</t>
  </si>
  <si>
    <t>LOOT_Dye_Orange_01_1bb2ba7b-1ac3-4c2e-bcd3-85886d294204</t>
  </si>
  <si>
    <t>LOOT_Dye_OrangeBlue_01_84f7b0a1-8840-47a1-a27a-1ac79e383520</t>
  </si>
  <si>
    <t>LOOT_Dye_Pink_01_48a27277-7c18-49fe-9124-899919e162bc</t>
  </si>
  <si>
    <t>LOOT_Dye_Purple_01_808cd643-ac73-415c-8ed8-0a81b8b71dd8</t>
  </si>
  <si>
    <t>LOOT_Dye_Purple_02_fecebc29-385d-4bef-a18a-79705fb0ecf3</t>
  </si>
  <si>
    <t>LOOT_Dye_Purple_03_5adba582-b552-4850-9be9-c6e28f656675</t>
  </si>
  <si>
    <t>LOOT_Dye_Purple_04_7ac1bb07-e494-42d2-bb8d-6bf9e553a52a</t>
  </si>
  <si>
    <t>LOOT_Dye_PurpleRed_01_2292d37f-7cb2-4458-83c6-1f2e48ffa23e</t>
  </si>
  <si>
    <t>LOOT_Dye_Red_809f228e-8d2b-46b8-8a33-51181505bc61</t>
  </si>
  <si>
    <t>LOOT_Dye_RedBrown_01_6904ea3d-89b6-4db7-a0bc-d890423e9312</t>
  </si>
  <si>
    <t>LOOT_Dye_RedWhite_01_f42e3c96-e622-4d3a-97da-ce5a939feb3c</t>
  </si>
  <si>
    <t>LOOT_Dye_Remover_19c7bbb1-29f5-4ec9-a72c-74a73318f8da</t>
  </si>
  <si>
    <t>LOOT_Dye_RichRed_01_51cd678b-6a27-490d-b4d1-17cc89a32e40</t>
  </si>
  <si>
    <t>LOOT_Dye_RoyalBlue_01_17f6e66e-1c23-41d2-9370-3bd9a5a90b4a</t>
  </si>
  <si>
    <t>LOOT_Dye_Teal_01_6d90deb8-8df3-4a6f-b31f-f13cf2eb68f9</t>
  </si>
  <si>
    <t>LOOT_Dye_WhiteBlack_01_ffdb4490-cbaf-4eac-97f8-893564d7ead9</t>
  </si>
  <si>
    <t>LOOT_Dye_WhiteBrown_01_3336e3a5-0be1-407d-9c37-01536bb2e6c5</t>
  </si>
  <si>
    <t>LOOT_Dye_WhiteRed_01_1d0d3883-6196-4ccd-8a49-8e4fb84f6c6b</t>
  </si>
  <si>
    <t>LOOT_Dye_Azure_01</t>
  </si>
  <si>
    <t>LOOT_Dye_BlackBlue_01</t>
  </si>
  <si>
    <t>LOOT_Dye_BlackGreen_01</t>
  </si>
  <si>
    <t>LOOT_Dye_BlackPink_01</t>
  </si>
  <si>
    <t>LOOT_Dye_BlackRed_01</t>
  </si>
  <si>
    <t>LOOT_Dye_BlackTeal_01</t>
  </si>
  <si>
    <t>LOOT_Dye_Blue_01</t>
  </si>
  <si>
    <t>LOOT_Dye_BlueGreen_01</t>
  </si>
  <si>
    <t>LOOT_Dye_BluePurple_01</t>
  </si>
  <si>
    <t>LOOT_Dye_BlueYellow_01</t>
  </si>
  <si>
    <t>LOOT_Dye_BlueYellow_02</t>
  </si>
  <si>
    <t>LOOT_Dye_Golden_01</t>
  </si>
  <si>
    <t>LOOT_Dye_Green_01</t>
  </si>
  <si>
    <t>LOOT_Dye_Green_02</t>
  </si>
  <si>
    <t>LOOT_Dye_GreenPink_01</t>
  </si>
  <si>
    <t>LOOT_Dye_GreenSage_01</t>
  </si>
  <si>
    <t>LOOT_Dye_GreenSwamp_01</t>
  </si>
  <si>
    <t>LOOT_Dye_IceCream_01</t>
  </si>
  <si>
    <t>LOOT_Dye_IceCream_02</t>
  </si>
  <si>
    <t>LOOT_Dye_IceCream_03</t>
  </si>
  <si>
    <t>LOOT_Dye_IceCream_04</t>
  </si>
  <si>
    <t>LOOT_Dye_Maroon_01</t>
  </si>
  <si>
    <t>LOOT_Dye_Ocean_01</t>
  </si>
  <si>
    <t>LOOT_Dye_Orange_01</t>
  </si>
  <si>
    <t>LOOT_Dye_OrangeBlue_01</t>
  </si>
  <si>
    <t>LOOT_Dye_Pink_01</t>
  </si>
  <si>
    <t>LOOT_Dye_Purple_01</t>
  </si>
  <si>
    <t>LOOT_Dye_Purple_02</t>
  </si>
  <si>
    <t>LOOT_Dye_Purple_03</t>
  </si>
  <si>
    <t>LOOT_Dye_Purple_04</t>
  </si>
  <si>
    <t>LOOT_Dye_PurpleRed_01</t>
  </si>
  <si>
    <t>LOOT_Dye_Red</t>
  </si>
  <si>
    <t>LOOT_Dye_RedBrown_01</t>
  </si>
  <si>
    <t>LOOT_Dye_RedWhite_01</t>
  </si>
  <si>
    <t>Dye Remover</t>
  </si>
  <si>
    <t>LOOT_Dye_Remover</t>
  </si>
  <si>
    <t>LOOT_Dye_RichRed_01</t>
  </si>
  <si>
    <t>LOOT_Dye_RoyalBlue_01</t>
  </si>
  <si>
    <t>LOOT_Dye_Teal_01</t>
  </si>
  <si>
    <t>LOOT_Dye_WhiteBlack_01</t>
  </si>
  <si>
    <t>LOOT_Dye_WhiteBrown_01</t>
  </si>
  <si>
    <t>LOOT_Dye_WhiteRed_01</t>
  </si>
  <si>
    <t>DLC_LOOT_Dye_Larian</t>
  </si>
  <si>
    <t>Potion of Healing</t>
  </si>
  <si>
    <t>Potion of Greater Healing</t>
  </si>
  <si>
    <t>Potion of Superior Healing</t>
  </si>
  <si>
    <t>Potion of Supreme Healing</t>
  </si>
  <si>
    <t>Antidote</t>
  </si>
  <si>
    <t>Basilisk Oil</t>
  </si>
  <si>
    <t>Potion of Angelic Reprieve</t>
  </si>
  <si>
    <t>Potion of Angelic Slumber</t>
  </si>
  <si>
    <t>Potion of Animal Speaking</t>
  </si>
  <si>
    <t>Potion of Feather Fall</t>
  </si>
  <si>
    <t>Potion of Flying</t>
  </si>
  <si>
    <t>Potion of Gaseous Form</t>
  </si>
  <si>
    <t>Potion of Glorious Vaulting</t>
  </si>
  <si>
    <t>Potion of Invisibility</t>
  </si>
  <si>
    <t>Potion of Mind Reading</t>
  </si>
  <si>
    <t>Potion of Sleep</t>
  </si>
  <si>
    <t>Potion of Speed</t>
  </si>
  <si>
    <t>Potion of Vitality</t>
  </si>
  <si>
    <t>Remedial Potion</t>
  </si>
  <si>
    <t>A Mother's Loathing</t>
  </si>
  <si>
    <t>Broken Promises</t>
  </si>
  <si>
    <t>Butterflies in the Stomach</t>
  </si>
  <si>
    <t>Faltering Will</t>
  </si>
  <si>
    <t>Heart of Stone</t>
  </si>
  <si>
    <t>Insanity's Kiss</t>
  </si>
  <si>
    <t>Lover's Avarice</t>
  </si>
  <si>
    <t>Lost Time</t>
  </si>
  <si>
    <t>Missing Pets</t>
  </si>
  <si>
    <t>Wilted Dreams</t>
  </si>
  <si>
    <t>Dream Mist</t>
  </si>
  <si>
    <t>Essence of Ether</t>
  </si>
  <si>
    <t>Silkroot</t>
  </si>
  <si>
    <t>Terazul</t>
  </si>
  <si>
    <t>Bottled Breath</t>
  </si>
  <si>
    <t>Duergar Antidote</t>
  </si>
  <si>
    <t>Elixir of Health</t>
  </si>
  <si>
    <t>Elixir of Silvanus</t>
  </si>
  <si>
    <t>Mysterious Elixir</t>
  </si>
  <si>
    <t>Potion of Everlasting Vigour</t>
  </si>
  <si>
    <t>Oil of Slipperiness</t>
  </si>
  <si>
    <t>CONS_Potion_Healing_A_d47006e9-8a51-453d-b200-9e0d42e9bbab</t>
  </si>
  <si>
    <t>CONS_Potion_Healing_A_Greater_e3b95c96-dc26-40fe-bfc0-baa05e1abd20</t>
  </si>
  <si>
    <t>CONS_Potion_Healing_A_Superior_df4f3495-abaf-4732-b82f-55bcccd561db</t>
  </si>
  <si>
    <t>CONS_Potion_Healing_A_Supreme_7d78f227-e8d4-486d-8121-25cf0bee751d</t>
  </si>
  <si>
    <t>CONS_Potion_Healing_A</t>
  </si>
  <si>
    <t>CONS_Potion_Healing_A_Greater</t>
  </si>
  <si>
    <t>CONS_Potion_Healing_A_Superior</t>
  </si>
  <si>
    <t>CONS_Potion_Healing_A_Supreme</t>
  </si>
  <si>
    <t>CONS_Potion_Antitoxin_f0c7d8bb-85e9-4937-96bb-49ba69d28631</t>
  </si>
  <si>
    <t>CONS_Potion_Antitoxin</t>
  </si>
  <si>
    <t>CONS_Oil_Of_The_Basilisk_212ca846-4766-4370-8847-454e59751598</t>
  </si>
  <si>
    <t>CONS_Oil_Of_The_Basilisk</t>
  </si>
  <si>
    <t>ALCH_Solution_Potion_Rest_Lesser_b0ff8d30-5825-49d4-8cd4-ebf3a3d0a024</t>
  </si>
  <si>
    <t>ALCH_Solution_Potion_Rest_Lesser</t>
  </si>
  <si>
    <t>ALCH_Solution_Potion_Rest_Greater_4d801c1a-691e-47c8-88e7-78367b4e2c8e</t>
  </si>
  <si>
    <t>ALCH_Solution_Potion_Rest_Greater</t>
  </si>
  <si>
    <t>CONS_Potion_AnimalSpeaking_A_447ee8a9-9319-4758-9dc7-2d8ba94e45b5</t>
  </si>
  <si>
    <t>CONS_Potion_AnimalSpeaking_A</t>
  </si>
  <si>
    <t>ALCH_Solution_Potion_FeatherFall_179cfdd4-40ef-4f5c-ba6e-8c13f20aadc9</t>
  </si>
  <si>
    <t>ALCH_Solution_Potion_FeatherFall</t>
  </si>
  <si>
    <t>ALCH_Solution_Potion_Flying_8b870692-8491-4f1b-9b5c-58cb0b47a62b</t>
  </si>
  <si>
    <t>ALCH_Solution_Potion_Jump_7406ffa4-930c-437f-b201-57b951e5165f</t>
  </si>
  <si>
    <t>CONS_Potion_ArmsOfHadar_A_DONOTUSE_7a32c0ba-42df-4bd3-b572-e218ada381dc</t>
  </si>
  <si>
    <t>CONS_Potion_Blood_Astarion_cc426fc4-a82e-4375-8a77-31f2344b71b4</t>
  </si>
  <si>
    <t>CONS_Potion_Gaseous_Form_A_0138e3a4-4576-45a8-8592-85fa9adaee59</t>
  </si>
  <si>
    <t>CONS_Potion_Invisible_A_809d5026-4896-4b3a-986e-95da58da77e2</t>
  </si>
  <si>
    <t>CONS_Potion_Of_Fire_Breath_DONOTUSE_55fc1672-14fc-4386-82c2-ec3ca0fd3f6a</t>
  </si>
  <si>
    <t>CONS_Potion_Poison_A_DONOTUSE_f1ca893c-f665-4a63-9a5a-6eb2ba338534</t>
  </si>
  <si>
    <t>CONS_Potion_Regeneration_A_DONOTUSE_f768dbf5-d829-4f15-be1c-ee1f0d71f775</t>
  </si>
  <si>
    <t>CONS_Potion_Shrinking_DONOTUSE_9e4f294c-5567-47eb-a1e6-cd04199bc596</t>
  </si>
  <si>
    <t>CONS_Potion_Speed_ad9f3f24-d755-48b6-aa7b-c34da068209f</t>
  </si>
  <si>
    <t>CONS_Potion_Vitality_DONOTUSE_0df06118-c4c3-4521-a6f5-f94ead4abb6c</t>
  </si>
  <si>
    <t>UNI_CONS_Potion_Sleep_A_7090a500-c392-4566-a79f-0c9453323bc8</t>
  </si>
  <si>
    <t>UNI_CONS_Potion_Sleep_A_Opened_A_f73bb86b-6091-4b5e-b5d5-ccf730971fd9</t>
  </si>
  <si>
    <t>CONS_Hag_Broken_Promises_3575950d-c41a-448d-bb2d-cd08c78c88c6</t>
  </si>
  <si>
    <t>CONS_Hag_Faltering_Will_4d37061a-901d-47d7-9c11-4237e34b98a1</t>
  </si>
  <si>
    <t>CONS_Hag_Heart_Of_Stone_0e54d347-dffa-4d13-92c0-74c82decefba</t>
  </si>
  <si>
    <t>CONS_Hag_Insanitys_Kiss_b1b5590b-e246-4e33-acaa-5984b2e2306f</t>
  </si>
  <si>
    <t>CONS_Hag_Lost_Time_a46558fe-54a8-4720-a12e-7470e072a9d7</t>
  </si>
  <si>
    <t>CONS_Hag_Lovers_Avarice_920dcb59-b732-4d97-ae1a-fadbb5955fe5</t>
  </si>
  <si>
    <t>CONS_Hag_Missing_Pets_44da51b6-6d05-488c-9097-99dd6c795ed3</t>
  </si>
  <si>
    <t>CONS_Hag_Mothers_Loathing_d4fc499a-945e-4e0b-a4db-ba6157281616</t>
  </si>
  <si>
    <t>CONS_Hag_MysteriousGift_27d74bd9-b852-43fd-98ac-999f33e05aa9</t>
  </si>
  <si>
    <t>CONS_Hag_Stillborn_9d98eb5a-08c1-471a-84d5-76dbb098f160</t>
  </si>
  <si>
    <t>CONS_Hag_Wilted_Dreams_2a507888-cf2b-425a-8920-dc0ca35cfa2e</t>
  </si>
  <si>
    <t>UNI_UND_InjuredGnome_DuergarAntidote_d0e9a8cd-ca87-42bc-bc48-8bf20975a927</t>
  </si>
  <si>
    <t>UNI_UND_InjuredGnome_DuergarAntidote</t>
  </si>
  <si>
    <t>UNI_Apprentice_Antidote_25fea821-5ec1-4052-bd6c-60c249e72a79</t>
  </si>
  <si>
    <t>UNI_Apprentice_Antidote</t>
  </si>
  <si>
    <t>UNI_Cazador_FeignDeathPotion_9f8a0a1c-b1f0-4f09-93eb-de364f1063f1</t>
  </si>
  <si>
    <t>UNI_Cazador_FeignDeathPotion</t>
  </si>
  <si>
    <t>CONS_Potion_Blood_Astarion</t>
  </si>
  <si>
    <t>CONS_Oil_Of_Slipperiness_DONOTUSE_a61f62e4-fbf2-44aa-95c6-f0f0884e9023</t>
  </si>
  <si>
    <t>CONS_Oil_Of_Slipperiness_DONOTUSE</t>
  </si>
  <si>
    <t>CONS_Potion_Bottled_Breath_A_DONOTUSE</t>
  </si>
  <si>
    <t>CONS_Potion_Bottled_Breath_A_DONOTUSE_98ed535a-269e-42a9-a488-e57976729319</t>
  </si>
  <si>
    <t>CONS_Drug_Terazul_A</t>
  </si>
  <si>
    <t>CONS_Drug_Silkroot_A</t>
  </si>
  <si>
    <t>CONS_Drug_Essence_Ether_A</t>
  </si>
  <si>
    <t>CONS_Drug_Essence_Ether_A_49458a4c-c5e3-42a4-88e4-c03e14343575</t>
  </si>
  <si>
    <t>CONS_Poison_Essence_Of_Ether_DONOTUSE_6dae19c6-685d-4a06-9ecf-10df814932dc</t>
  </si>
  <si>
    <t>CONS_Drug_Silkroot_A_667d2f69-1ba4-427a-96f6-890fc034a3ec</t>
  </si>
  <si>
    <t>CONS_Drug_Dreammist_A</t>
  </si>
  <si>
    <t>CONS_Hag_Stillborn</t>
  </si>
  <si>
    <t>Boon of the Hag</t>
  </si>
  <si>
    <t>CONS_Hag_MysteriousGift</t>
  </si>
  <si>
    <t>CONS_Hag_Mothers_Loathing</t>
  </si>
  <si>
    <t>CONS_Hag_Missing_Pets</t>
  </si>
  <si>
    <t>CONS_Hag_Lovers_Avarice</t>
  </si>
  <si>
    <t>CONS_Hag_Lost_Time</t>
  </si>
  <si>
    <t>CONS_Hag_Insanitys_Kiss</t>
  </si>
  <si>
    <t>CONS_Hag_Heart_Of_Stone</t>
  </si>
  <si>
    <t>CONS_Hag_Faltering_Will</t>
  </si>
  <si>
    <t>CONS_Hag_Broken_Promises</t>
  </si>
  <si>
    <t>CONS_Hag_Wilted_Dreams</t>
  </si>
  <si>
    <t>ALCH_Solution_Potion_Remedy</t>
  </si>
  <si>
    <t>CONS_Potion_Vitality_DONOTUSE</t>
  </si>
  <si>
    <t>CONS_Potion_Speed</t>
  </si>
  <si>
    <t>UNI_CONS_Potion_Sleep_A</t>
  </si>
  <si>
    <t>ALCH_Solution_Potion_DetectThoughts</t>
  </si>
  <si>
    <t>CONS_Potion_Invisible_A</t>
  </si>
  <si>
    <t>ALCH_Solution_Potion_Jump</t>
  </si>
  <si>
    <t>CONS_Potion_Gaseous_Form_A</t>
  </si>
  <si>
    <t>ALCH_Solution_Potion_Flying</t>
  </si>
  <si>
    <t>Arms of Hadar</t>
  </si>
  <si>
    <t>CONS_Potion_ArmsOfHadar_A_DONOTUSE</t>
  </si>
  <si>
    <t>CONS_Potion_Attack_Buff_A_DONOTUSE_6921107b-1543-487e-8df2-ac586b88e8c9</t>
  </si>
  <si>
    <t>Brine Potion</t>
  </si>
  <si>
    <t>CONS_Potion_Brine</t>
  </si>
  <si>
    <t>CONS_Potion_Attack_Buff_A_DONOTUSE</t>
  </si>
  <si>
    <t>Attack Buff Potion</t>
  </si>
  <si>
    <t>CONS_Potion_Heated_A_DONOTUSE_605ba0c6-3f7d-4167-81d8-8fea7e9354aa</t>
  </si>
  <si>
    <t>CONS_Potion_Heated_A_DONOTUSE</t>
  </si>
  <si>
    <t>Potion Bottle</t>
  </si>
  <si>
    <t>Potion of Fire Breath</t>
  </si>
  <si>
    <t>Potion of Poison</t>
  </si>
  <si>
    <t>Potion of Regeneration</t>
  </si>
  <si>
    <t>Potion of Shrinking</t>
  </si>
  <si>
    <t>CONS_Potion_Of_Fire_Breath_DONOTUSE</t>
  </si>
  <si>
    <t>CONS_Potion_Poison_A_DONOTUSE</t>
  </si>
  <si>
    <t>CONS_Potion_Regeneration_A_DONOTUSE</t>
  </si>
  <si>
    <t>CONS_Potion_Shrinking_DONOTUSE</t>
  </si>
  <si>
    <t>UNI_CONS_Potion_Sleep_A_Opened_A</t>
  </si>
  <si>
    <t>Potion of Sleep (Opened)</t>
  </si>
  <si>
    <t>CONS_Poison_Essence_Of_Ether_DONOTUSE</t>
  </si>
  <si>
    <t>ALCH_Solution_Potion_DetectThoughts_91da7fe8-a5f7-4132-9096-e8da4916a42e</t>
  </si>
  <si>
    <t>ALCH_Solution_Potion_Remedy_ae9a9360-7cbe-4f72-8bea-1dd5747c180d</t>
  </si>
  <si>
    <t>CONS_Drug_Dreammist_A_71e89ceb-08d3-40f4-9f59-a768342a7357</t>
  </si>
  <si>
    <t>CONS_Drug_Terazul_A_3f922527-94d9-4ecb-b160-116ad05db83c</t>
  </si>
  <si>
    <t>CONS_Potion_Brine_4daa7042-1af6-443c-aec2-4a541b7999a5</t>
  </si>
  <si>
    <t>Alchemical Coating Chest</t>
  </si>
  <si>
    <t>JTL_AB_AlchCoatingChest</t>
  </si>
  <si>
    <t>JTL_AB_AlchCoatingChest_f4cbf15d-1f69-4a6b-aaca-0d2d5fd958c0</t>
  </si>
  <si>
    <t>LAR_TAGS2</t>
  </si>
  <si>
    <t>LAR_TAGS3</t>
  </si>
  <si>
    <t>AB_TAGS2</t>
  </si>
  <si>
    <t>AB_TAGS3</t>
  </si>
  <si>
    <t>Armor Chest</t>
  </si>
  <si>
    <t>JTL_AB_ArmorChest</t>
  </si>
  <si>
    <t>JTL_AB_GrenadeChest</t>
  </si>
  <si>
    <t>Grenade Chest</t>
  </si>
  <si>
    <t>Jewelry Box</t>
  </si>
  <si>
    <t>JTL_AB_JewelryBox</t>
  </si>
  <si>
    <t>Potion Belt</t>
  </si>
  <si>
    <t>JTL_AB_PotionBelt</t>
  </si>
  <si>
    <t>Ammunition Quiver</t>
  </si>
  <si>
    <t>JTL_AB_Quiver</t>
  </si>
  <si>
    <t>Scroll Case</t>
  </si>
  <si>
    <t>JTL_AB_ScrollCase</t>
  </si>
  <si>
    <t>Travel Bookshelf</t>
  </si>
  <si>
    <t>JTL_AB_TravelBookshelf</t>
  </si>
  <si>
    <t>LAR_TAGS4</t>
  </si>
  <si>
    <t>Too many 'WPN_' tags for each to be listed practically. Using the JTL_AB_WEAPON tag for universal tagging</t>
  </si>
  <si>
    <t>JTL_AB_ArmorChest_294fd6ff-5421-4c3a-815d-9f9f434a5001</t>
  </si>
  <si>
    <t>JTL_AB_GrenadeChest_8a104a98-c907-411e-a49e-c380017dc85b</t>
  </si>
  <si>
    <t>JTL_AB_JewelryBox_d1df7d02-00ed-45b7-a2c7-208d051b7c17</t>
  </si>
  <si>
    <t>LAB_GEN_Bottle_Rack_C_6bc9838f-9b0f-4bad-8717-a6f29ccb517e</t>
  </si>
  <si>
    <t>JTL_AB_PotionBelt_09903ff6-8569-4256-a980-aa786da7c5fa</t>
  </si>
  <si>
    <t>JTL_AB_ScrollCase_5460eaca-0037-42b7-9331-897c51fc135c</t>
  </si>
  <si>
    <t>JTL_AB_Quiver_f2d5f8e7-a64a-4d14-ae09-d6ad8abe8162</t>
  </si>
  <si>
    <t>JTL_AB_TravelBookshelf_3aa35517-9b81-40a0-9cd5-f5dad051471a</t>
  </si>
  <si>
    <t>Treasure</t>
  </si>
  <si>
    <t>JTL_AB_WeaponsCrate_dffae3b5-6296-4422-b168-e7adcf5451f6</t>
  </si>
  <si>
    <t>JTL_AB_WeaponsCrate</t>
  </si>
  <si>
    <t>Weapons Crate</t>
  </si>
  <si>
    <t>Wares Chest</t>
  </si>
  <si>
    <t>JTL_AB_WaresChest</t>
  </si>
  <si>
    <t>Camp Clothes Chest</t>
  </si>
  <si>
    <t>JTL_AB_CampClothesChest</t>
  </si>
  <si>
    <t>JTL_AB_DyeCrate</t>
  </si>
  <si>
    <t>Crate of Dyes</t>
  </si>
  <si>
    <t>Instrument Chest</t>
  </si>
  <si>
    <t>JTL_AB_InstrumentChest</t>
  </si>
  <si>
    <t>Keepsakes Chest</t>
  </si>
  <si>
    <t>JTL_AB_KeepsakesChest</t>
  </si>
  <si>
    <t>Quest Chest</t>
  </si>
  <si>
    <t>JTL_AB_QuestChest</t>
  </si>
  <si>
    <t>JTL_AB_CampClothesChest_eefdc521-170d-4d93-9ae2-4c8c53269ee7</t>
  </si>
  <si>
    <t>JTL_AB_DyeCrate_3d725e5d-b269-42f4-91e6-6df06858cb65</t>
  </si>
  <si>
    <t>JTL_AB_InstrumentChest_d414f131-f4d5-4d93-ab44-5f5a85326399</t>
  </si>
  <si>
    <t>JTL_AB_KeepsakesChest_f996b041-b521-4f6f-8617-670cfe57a19a</t>
  </si>
  <si>
    <t>JTL_AB_QuestChest_956b388b-507f-495c-864a-0e610f269eda</t>
  </si>
  <si>
    <t>JTL_AB_WaresChest_4fdc0bae-0353-4e15-871f-629580824822</t>
  </si>
  <si>
    <t>Base Loot Music</t>
  </si>
  <si>
    <t>DLC_DD_Music_Lohses_Lute_35a38ec0-8902-46bf-ae84-f2361e713b7e</t>
  </si>
  <si>
    <t>TOOL_GEN_Music_Guitar_Lute_B_Alfira_410229c5-ac20-4d0c-9205-af557abe9782</t>
  </si>
  <si>
    <t>UNI_SCL_SpidersLyre_98282bec-aeaa-4490-ae43-0c27bed58c74</t>
  </si>
  <si>
    <t>UNI_TOOL_Music_Drum_KiamGodasKilatDrum_ab846656-a9f7-4ed5-93ae-85a8df39b5ac</t>
  </si>
  <si>
    <t>UNI_TOOL_Music_Flute_DostrealtsPiccolo_09de8b63-12ad-43d5-a2cf-b9b32692e777</t>
  </si>
  <si>
    <t>UNI_TOOL_Music_Guitar_Lute_StolyarofsTableLute_59a1ed6f-b530-44b2-972e-2a73e02080cb</t>
  </si>
  <si>
    <t>UNI_TOOL_Music_Lyre_FalataericCliLyre_3542b820-713a-4dd3-9cc8-35586f4e7f46</t>
  </si>
  <si>
    <t>UNI_TOOL_Music_Violin_GlimmergadSelgauntFiddle_209c50b2-1e39-4484-905d-588741eba320</t>
  </si>
  <si>
    <t>Tagged Potions not tagged Elixir</t>
  </si>
  <si>
    <t>cons_poison</t>
  </si>
  <si>
    <t>QUEST_WYR_RinglessGemstone</t>
  </si>
  <si>
    <t>not Tagged('JTL_AB_KEEPSAKE') and not Tagged('JTL_AB_QUEST') and not Tagged('JTL_AB_RING') and not Tagged('JTL_AB_AMULET') and not Tagged('JTL_AB_INSTRUMENT') and not Tagged('JTL_AB_DYE')</t>
  </si>
  <si>
    <t>not Tagged('JTL_AB_SCROLL')</t>
  </si>
  <si>
    <t>LAR_TAGS5</t>
  </si>
  <si>
    <t>LAR_TAGS6</t>
  </si>
  <si>
    <t>LAR_TAGS7</t>
  </si>
  <si>
    <t>AB_TAGS4</t>
  </si>
  <si>
    <t>AB_TAGS5</t>
  </si>
  <si>
    <t>AB_TAGS6</t>
  </si>
  <si>
    <t>AB_TAGS7</t>
  </si>
  <si>
    <t>Aberratuib Hunters' Amulet</t>
  </si>
  <si>
    <t>A Sparking Promis</t>
  </si>
  <si>
    <t>Strange  Tendril Amulet</t>
  </si>
  <si>
    <t>Ring of Gravity</t>
  </si>
  <si>
    <t>Psychic Bolstering Ring</t>
  </si>
  <si>
    <t>Ring of Ttruthfulness</t>
  </si>
  <si>
    <t>Destroyed Kill Collar</t>
  </si>
  <si>
    <t>Magic Ring</t>
  </si>
  <si>
    <t>Ringless Gemstone</t>
  </si>
  <si>
    <t>'Magic'  Ring</t>
  </si>
  <si>
    <t>Amulet of Selune's Chosen</t>
  </si>
  <si>
    <t>Szarr's Family Ring</t>
  </si>
  <si>
    <t>Ring of Mind Shielding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</si>
</sst>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6" tint="-0.249977111117893"/>
        <bgColor theme="6" tint="-0.249977111117893"/>
      </patternFill>
    </fill>
  </fills>
  <borders count="1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applyAlignment="1">
      <alignment horizontal="centerContinuous"/>
    </xf>
    <xf numFmtId="0" fontId="0" fillId="0" borderId="2" xfId="0" applyBorder="1"/>
    <xf numFmtId="0" fontId="2" fillId="5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5" borderId="3" xfId="0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0" fillId="0" borderId="0" xfId="0" applyAlignment="1">
      <alignment horizontal="center" vertical="center"/>
    </xf>
    <xf numFmtId="0" fontId="11" fillId="2" borderId="0" xfId="0" applyFont="1" applyFill="1"/>
    <xf numFmtId="0" fontId="11" fillId="0" borderId="0" xfId="0" applyFont="1"/>
    <xf numFmtId="0" fontId="11" fillId="2" borderId="7" xfId="0" applyFont="1" applyFill="1" applyBorder="1"/>
    <xf numFmtId="0" fontId="10" fillId="0" borderId="8" xfId="0" applyFont="1" applyBorder="1"/>
    <xf numFmtId="0" fontId="11" fillId="2" borderId="8" xfId="0" applyFont="1" applyFill="1" applyBorder="1"/>
    <xf numFmtId="0" fontId="12" fillId="0" borderId="0" xfId="0" applyFont="1"/>
    <xf numFmtId="0" fontId="9" fillId="0" borderId="0" xfId="0" applyFont="1" applyAlignment="1">
      <alignment horizontal="centerContinuous" wrapText="1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88"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552579"/>
      </font>
      <fill>
        <patternFill>
          <bgColor rgb="FFD5B8EA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2" tint="-0.89996032593768116"/>
      </font>
      <fill>
        <patternFill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9"/>
          <bgColor auto="1"/>
        </patternFill>
      </fill>
    </dxf>
    <dxf>
      <fill>
        <patternFill>
          <bgColor rgb="FFE4DEFA"/>
        </patternFill>
      </fill>
    </dxf>
    <dxf>
      <font>
        <color theme="0"/>
      </font>
      <fill>
        <patternFill>
          <bgColor rgb="FF6B3CC8"/>
        </patternFill>
      </fill>
    </dxf>
    <dxf>
      <border>
        <left style="thin">
          <color rgb="FF552579"/>
        </left>
        <right style="thin">
          <color rgb="FF552579"/>
        </right>
        <top style="thin">
          <color rgb="FF552579"/>
        </top>
        <bottom style="thin">
          <color rgb="FF552579"/>
        </bottom>
        <vertical style="thin">
          <color rgb="FF552579"/>
        </vertical>
        <horizontal style="thin">
          <color rgb="FF552579"/>
        </horizontal>
      </border>
    </dxf>
  </dxfs>
  <tableStyles count="1" defaultTableStyle="TableStyleMedium2" defaultPivotStyle="PivotStyleLight16">
    <tableStyle name="Purple" pivot="0" count="3" xr9:uid="{4DFE1F04-D7A0-4161-AEC1-02DB297FA6F6}">
      <tableStyleElement type="wholeTable" dxfId="87"/>
      <tableStyleElement type="headerRow" dxfId="86"/>
      <tableStyleElement type="firstRowStripe" dxfId="85"/>
    </tableStyle>
  </tableStyles>
  <colors>
    <mruColors>
      <color rgb="FF6B3CC8"/>
      <color rgb="FFE4DEFA"/>
      <color rgb="FFCCCCFF"/>
      <color rgb="FFB58DEB"/>
      <color rgb="FF552579"/>
      <color rgb="FFD5B8EA"/>
      <color rgb="FFC59EE2"/>
      <color rgb="FFB482DA"/>
      <color rgb="FFBD92DE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F1EB11-FFC9-401E-95DF-A29FBBAE4F98}" name="AUTOBAGS" displayName="AUTOBAGS" ref="B1:O16" totalsRowShown="0">
  <autoFilter ref="B1:O16" xr:uid="{7EF1EB11-FFC9-401E-95DF-A29FBBAE4F98}"/>
  <tableColumns count="14">
    <tableColumn id="1" xr3:uid="{345CBE14-F252-4C55-89DC-81805E50FE74}" name="Status"/>
    <tableColumn id="2" xr3:uid="{A5742427-96EA-4A22-AF85-DE004A950FDB}" name="Display Name"/>
    <tableColumn id="3" xr3:uid="{CF8F0825-BB16-46CE-808D-E97F5EBD7891}" name="Name"/>
    <tableColumn id="4" xr3:uid="{1310C86E-2620-4953-BDED-5EEE18B9D091}" name="GUID">
      <calculatedColumnFormula>VLOOKUP(AUTOBAGS[[#This Row],[Name]],AUTO_GUID_LOOK,2,FALSE)</calculatedColumnFormula>
    </tableColumn>
    <tableColumn id="9" xr3:uid="{33B83195-5406-49CD-9E9F-747183916858}" name="LAR_TAGS"/>
    <tableColumn id="10" xr3:uid="{0A50004B-B019-4A72-8DA0-E7AD01EC89DB}" name="LAR_TAGS2"/>
    <tableColumn id="5" xr3:uid="{240C8EA9-3184-4B07-820A-68ED8F95221D}" name="LAR_TAGS3"/>
    <tableColumn id="13" xr3:uid="{87EFAF6F-2DA8-4311-8B17-37788D3D9625}" name="LAR_TAGS4"/>
    <tableColumn id="6" xr3:uid="{0F332FA8-C393-4706-8618-6228AAA21B06}" name="AB_TAGS"/>
    <tableColumn id="11" xr3:uid="{E3C9B3E9-EDFF-41E7-B57C-D3FB4D0B8DBA}" name="AB_TAGS2"/>
    <tableColumn id="12" xr3:uid="{E1FAE69F-ACC0-4955-A3E6-937E2F536297}" name="AB_TAGS3"/>
    <tableColumn id="7" xr3:uid="{2B4E0BC7-1B82-4CD7-A806-506170C0BD35}" name="Parent(s)"/>
    <tableColumn id="14" xr3:uid="{BD9EC913-D669-4F9D-BA20-8D89B4DC806A}" name="Treasure"/>
    <tableColumn id="8" xr3:uid="{4393B899-0156-4158-8E3D-726AE6A5A792}" name="Notes"/>
  </tableColumns>
  <tableStyleInfo name="Pur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D9B89-7D49-4A49-8C20-DC04E2A52D5A}" name="BASE_" displayName="BASE_" ref="B1:I105" totalsRowShown="0">
  <autoFilter ref="B1:I105" xr:uid="{860D9B89-7D49-4A49-8C20-DC04E2A52D5A}"/>
  <tableColumns count="8">
    <tableColumn id="11" xr3:uid="{13995D2C-78B2-437E-B7FA-C84F197FF28C}" name="Status"/>
    <tableColumn id="1" xr3:uid="{77B253A7-C48A-472B-97FD-DBF3C1F1D80A}" name="Display Name"/>
    <tableColumn id="3" xr3:uid="{A2A35C79-101D-4B4B-9BDC-D1F0784140FF}" name="Name"/>
    <tableColumn id="4" xr3:uid="{B6867A1E-1120-450A-BF8C-FDA00EF64ABC}" name="GUID">
      <calculatedColumnFormula>VLOOKUP(BASE_[[#This Row],[Name]],BASE_GUID_LOOK,2,FALSE)</calculatedColumnFormula>
    </tableColumn>
    <tableColumn id="5" xr3:uid="{029611E5-44CC-4980-9AF3-664EBBF73673}" name="LAR_TAGS"/>
    <tableColumn id="8" xr3:uid="{E2431A97-BAF8-47BE-9908-8FD13554B9CC}" name="AB_TAGS"/>
    <tableColumn id="9" xr3:uid="{4354AF31-C52B-4ADF-9AD6-36373E9ECE6B}" name="Parent(s)"/>
    <tableColumn id="7" xr3:uid="{EE34B334-F19D-460C-B74E-8A971392B050}" name="Not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37DAE9-4677-4E58-B3D7-8137D8C094E6}" name="ARMOR" displayName="ARMOR" ref="B1:K430" totalsRowShown="0" headerRowDxfId="84" dataDxfId="83">
  <autoFilter ref="B1:K430" xr:uid="{5337DAE9-4677-4E58-B3D7-8137D8C094E6}"/>
  <tableColumns count="10">
    <tableColumn id="9" xr3:uid="{E5D3754D-EF89-4F0C-99C9-DDA657F0C188}" name="Status" dataDxfId="82"/>
    <tableColumn id="10" xr3:uid="{900AA4FA-6F31-443A-8637-211EBB9FB9BD}" name="Rarity" dataDxfId="81"/>
    <tableColumn id="1" xr3:uid="{CCDECFF7-46F4-4316-BEBD-B12F246C6B38}" name="Display Name" dataDxfId="80"/>
    <tableColumn id="2" xr3:uid="{F6688D2B-F0C7-40CC-96AC-12EB2DEA4727}" name="Name" dataDxfId="79"/>
    <tableColumn id="3" xr3:uid="{F8CD04B5-93C5-4983-BEEE-F895E3575BA8}" name="GUID" dataDxfId="78">
      <calculatedColumnFormula>VLOOKUP(ARMOR[[#This Row],[Name]],ARM_GUID_LOOK,2,FALSE)</calculatedColumnFormula>
    </tableColumn>
    <tableColumn id="4" xr3:uid="{7F77AA59-577F-4660-9934-E1F86A31D375}" name="LAR_TAGS" dataDxfId="77"/>
    <tableColumn id="5" xr3:uid="{3A9F6880-5843-48C5-BC15-DE0A3798A419}" name="AB_TAGS" dataDxfId="76"/>
    <tableColumn id="6" xr3:uid="{6F168C35-CCB0-483A-9DC3-6D916413E2D0}" name="Parent(s)" dataDxfId="75"/>
    <tableColumn id="7" xr3:uid="{DB25AF13-CDE8-4C09-83EB-09AFD161E6C5}" name="Notes" dataDxfId="74"/>
    <tableColumn id="8" xr3:uid="{DC97B471-92B9-4F57-A94F-86F1A9857D36}" name="Add Back?" dataDxfId="73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743DA4-72F3-4568-8508-9F1BD56868BC}" name="WEAPONS" displayName="WEAPONS" ref="B1:AA728" totalsRowShown="0" headerRowDxfId="72" headerRowBorderDxfId="71" tableBorderDxfId="70">
  <autoFilter ref="B1:AA728" xr:uid="{0A743DA4-72F3-4568-8508-9F1BD56868BC}"/>
  <sortState xmlns:xlrd2="http://schemas.microsoft.com/office/spreadsheetml/2017/richdata2" ref="B2:AA728">
    <sortCondition ref="D1:D728"/>
  </sortState>
  <tableColumns count="26">
    <tableColumn id="1" xr3:uid="{664F824B-B0E1-496B-BA25-05E9866BC029}" name="Status"/>
    <tableColumn id="2" xr3:uid="{C12B8C6A-1BE1-4B68-9FAD-4F05B7C70B28}" name="Rarity"/>
    <tableColumn id="3" xr3:uid="{6C24931D-33A4-444E-AFE6-6E5299FCDADE}" name="Display Name"/>
    <tableColumn id="4" xr3:uid="{B174CDF3-875D-4E86-9C6D-403448B80B61}" name="Name"/>
    <tableColumn id="5" xr3:uid="{FDE03A64-AE12-4DD2-B230-9FB89E3E979B}" name="GUID" dataDxfId="69">
      <calculatedColumnFormula>VLOOKUP(WEAPONS[[#This Row],[Name]],WPN_GUID_LOOK,2,FALSE)</calculatedColumnFormula>
    </tableColumn>
    <tableColumn id="22" xr3:uid="{E3B9331F-7314-4935-A935-ABCD4796D3FB}" name="category" dataDxfId="68"/>
    <tableColumn id="23" xr3:uid="{15CF5681-ED67-4AFF-833F-1DBD2A383799}" name="handedness" dataDxfId="67"/>
    <tableColumn id="24" xr3:uid="{807BC11A-6F93-4218-B320-773638D9AB83}" name="melee or ranged" dataDxfId="66"/>
    <tableColumn id="25" xr3:uid="{8F215E22-E47D-4988-9C69-11688662285E}" name="type" dataDxfId="65"/>
    <tableColumn id="26" xr3:uid="{7B5B36EC-1CC9-428F-8A15-6C42E5A4D12B}" name="enchantment" dataDxfId="64"/>
    <tableColumn id="27" xr3:uid="{D9BB14F3-8A34-44EE-8669-C183AE7EFE69}" name="damage type" dataDxfId="63"/>
    <tableColumn id="28" xr3:uid="{0879AF43-D9D6-4D5D-B622-4E118A3C3CFD}" name="versatile damage" dataDxfId="62"/>
    <tableColumn id="29" xr3:uid="{DE7CC5BB-8824-40AC-A520-AC9096F5061C}" name="extra damage type" dataDxfId="61"/>
    <tableColumn id="30" xr3:uid="{574D4A3A-F6E9-48F1-A717-F7B96C4A2EF9}" name="extra damage 2 type" dataDxfId="60"/>
    <tableColumn id="16" xr3:uid="{F371269B-FA93-44D6-9201-BA26EAFE717A}" name="finesse" dataDxfId="59"/>
    <tableColumn id="17" xr3:uid="{45997C15-559F-4434-BF6F-B17A227F7F3D}" name="heavy" dataDxfId="58"/>
    <tableColumn id="18" xr3:uid="{0ED32A16-CE31-4C9D-8373-7F07F7039129}" name="light" dataDxfId="57"/>
    <tableColumn id="19" xr3:uid="{28DFA71E-4C62-4534-BE77-CB9C5928B898}" name="reach" dataDxfId="56"/>
    <tableColumn id="20" xr3:uid="{E21639C4-01F3-486C-AFEC-9A197728BA0A}" name="thrown" dataDxfId="55"/>
    <tableColumn id="21" xr3:uid="{845C816D-6535-4FED-B4DE-0F786A417D65}" name="cannot dual wield" dataDxfId="54"/>
    <tableColumn id="15" xr3:uid="{654D9453-4C55-4855-B309-42448A7E972D}" name="dippable" dataDxfId="53"/>
    <tableColumn id="6" xr3:uid="{BE6A2BFB-6D4A-418A-98C2-E036FE7898B0}" name="LAR_TAG"/>
    <tableColumn id="7" xr3:uid="{AABC36CD-BD6A-4EA3-8D4A-1B345E66B1D1}" name="AB_TAG"/>
    <tableColumn id="8" xr3:uid="{11DBC5B5-E6C7-430A-8B41-15BD3CE170AC}" name="Parent(s)"/>
    <tableColumn id="9" xr3:uid="{0555A380-4C87-455B-BF7B-D0829DDFA7F1}" name="Notes"/>
    <tableColumn id="10" xr3:uid="{71A2F866-0615-4E68-87E2-B2F8305EA610}" name="Add Back?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4AB62C-0D1A-4711-8ECD-577EC0A0E11D}" name="GRENADES" displayName="GRENADES" ref="B1:K36" totalsRowShown="0">
  <autoFilter ref="B1:K36" xr:uid="{504AB62C-0D1A-4711-8ECD-577EC0A0E11D}"/>
  <sortState xmlns:xlrd2="http://schemas.microsoft.com/office/spreadsheetml/2017/richdata2" ref="B2:K35">
    <sortCondition ref="D1:D35"/>
  </sortState>
  <tableColumns count="10">
    <tableColumn id="1" xr3:uid="{544A6C17-3CA0-474A-96B8-9A77E45EE1E4}" name="Status"/>
    <tableColumn id="2" xr3:uid="{81559EB9-5D1D-4A85-B3BF-8B24FA66732D}" name="Rarity"/>
    <tableColumn id="3" xr3:uid="{C5D6DDE7-2F0A-4F1B-A819-DFD5937446C3}" name="Display Name"/>
    <tableColumn id="4" xr3:uid="{92222E1F-6461-455F-9284-C460FFC2FB5C}" name="Name"/>
    <tableColumn id="5" xr3:uid="{60088F53-1B5F-424F-B25F-60E14273BA22}" name="GUID" dataDxfId="52">
      <calculatedColumnFormula>VLOOKUP(GRENADES[[#This Row],[Name]],GRN_GUID_LOOK,2,FALSE)</calculatedColumnFormula>
    </tableColumn>
    <tableColumn id="6" xr3:uid="{A0506B9A-9F8B-4591-92B0-917355210399}" name="LAR_TAG"/>
    <tableColumn id="7" xr3:uid="{D0C237F0-D00F-4EDA-8D35-7CFB3A050501}" name="AB_TAG"/>
    <tableColumn id="8" xr3:uid="{207825BB-FBF0-4088-AB2A-1F286C7826C7}" name="Parent(s)"/>
    <tableColumn id="9" xr3:uid="{451366AD-EB63-48A6-A376-48439E966F58}" name="Notes"/>
    <tableColumn id="10" xr3:uid="{99A60DE6-D37A-4625-AC7D-299E8E2BF73B}" name="Add Back?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FE7BB-FDD7-4AB3-9FAF-EA6C6503B391}" name="COATINGS" displayName="COATINGS" ref="B1:K22" totalsRowShown="0">
  <autoFilter ref="B1:K22" xr:uid="{D6FFE7BB-FDD7-4AB3-9FAF-EA6C6503B391}"/>
  <tableColumns count="10">
    <tableColumn id="1" xr3:uid="{1209ADB6-AAA3-400B-997E-C81A6D940E6E}" name="Status"/>
    <tableColumn id="2" xr3:uid="{C50FCCA4-7A83-462F-A5CA-80B43408DFC7}" name="Rarity"/>
    <tableColumn id="3" xr3:uid="{3536724B-4666-49B6-89BB-C3E604E86A74}" name="Display Name"/>
    <tableColumn id="4" xr3:uid="{5737D780-6F23-40FF-8421-1640D92C1AEF}" name="Name"/>
    <tableColumn id="5" xr3:uid="{115782D0-2A50-4F63-A0AA-87BFF91EEA93}" name="GUID" dataDxfId="51">
      <calculatedColumnFormula>VLOOKUP(COATINGS[[#This Row],[Name]],COAT_GUID_LOOK,2,FALSE)</calculatedColumnFormula>
    </tableColumn>
    <tableColumn id="6" xr3:uid="{93526AAD-F1AC-4B10-B4A2-C0DBF85E7727}" name="LAR_TAG"/>
    <tableColumn id="7" xr3:uid="{AECB6756-92DE-4BB2-BCAF-9470A37B56CB}" name="AB_TAG"/>
    <tableColumn id="8" xr3:uid="{BDE79364-176B-4A70-8268-CD5552D80485}" name="Parent(s)"/>
    <tableColumn id="9" xr3:uid="{55DC5036-A26A-4B16-BD4B-45B0EADA2BAC}" name="Notes"/>
    <tableColumn id="10" xr3:uid="{5F919103-AAF4-4F99-9B9E-0EDB6B2A4FA8}" name="Add Back?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776B64-C473-4DB0-97E0-9B946E3CD160}" name="DYE" displayName="DYE" ref="B1:K43" totalsRowShown="0">
  <autoFilter ref="B1:K43" xr:uid="{E9776B64-C473-4DB0-97E0-9B946E3CD160}"/>
  <sortState xmlns:xlrd2="http://schemas.microsoft.com/office/spreadsheetml/2017/richdata2" ref="B2:K43">
    <sortCondition ref="D1:D43"/>
  </sortState>
  <tableColumns count="10">
    <tableColumn id="1" xr3:uid="{062C8473-E360-4413-8737-138E377DB8C8}" name="Status"/>
    <tableColumn id="2" xr3:uid="{47B5EC1C-3C70-469E-970E-C9CE1131EEC4}" name="Rarity"/>
    <tableColumn id="3" xr3:uid="{B8CE8AFB-A836-401F-A9D2-4FCEE331A7C8}" name="Display Name"/>
    <tableColumn id="4" xr3:uid="{F34268B2-D5E0-4F08-8944-85931BCD584F}" name="Name"/>
    <tableColumn id="5" xr3:uid="{54BDEF9C-F7DB-4618-B871-3F584B8DAC3D}" name="GUID" dataDxfId="50">
      <calculatedColumnFormula>VLOOKUP(DYE[[#This Row],[Name]],DYE_GUID_LOOK,2,FALSE)</calculatedColumnFormula>
    </tableColumn>
    <tableColumn id="6" xr3:uid="{8916A57E-68B4-4A75-AC80-886446401658}" name="LAR_TAG"/>
    <tableColumn id="7" xr3:uid="{ABAA2361-2EE5-4BEC-B42B-9C9DB1CF26BC}" name="AB_TAG"/>
    <tableColumn id="8" xr3:uid="{A88D9AB2-5908-4778-A83B-AD80C64FAAF8}" name="Parent(s)"/>
    <tableColumn id="9" xr3:uid="{6B724C0F-3CBA-4955-B585-C181641D72D7}" name="Notes"/>
    <tableColumn id="10" xr3:uid="{78D58706-DB4A-438D-A415-F4ADBFD8160E}" name="Add Back?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63E3E-9324-44FA-8FDB-05018553501D}" name="ELIXIRS" displayName="ELIXIRS" ref="B1:K46" totalsRowShown="0">
  <autoFilter ref="B1:K46" xr:uid="{00663E3E-9324-44FA-8FDB-05018553501D}"/>
  <tableColumns count="10">
    <tableColumn id="1" xr3:uid="{82DDE290-2531-4184-8D0E-4A5C587C425A}" name="Status"/>
    <tableColumn id="2" xr3:uid="{9A2479E6-45F3-47B7-BB36-584BD6491F55}" name="Rarity"/>
    <tableColumn id="3" xr3:uid="{72B874AA-FFF6-4F3C-8FD8-00FAC79CB390}" name="Display Name"/>
    <tableColumn id="4" xr3:uid="{B22F226C-A7A1-4406-AA67-B4CC0EC33B4A}" name="Name"/>
    <tableColumn id="5" xr3:uid="{635D0676-C673-4109-BCD4-2F0CE0D7FEAD}" name="GUID" dataDxfId="49">
      <calculatedColumnFormula>VLOOKUP(ELIXIRS[[#This Row],[Name]],ELX_GUID_LOOK,2,FALSE)</calculatedColumnFormula>
    </tableColumn>
    <tableColumn id="6" xr3:uid="{EF9C116B-21D4-4F91-8BB3-A93C279F95D9}" name="LAR_TAG"/>
    <tableColumn id="7" xr3:uid="{67639FE4-4D86-453E-BA60-F85448394C24}" name="AB_TAG"/>
    <tableColumn id="8" xr3:uid="{9E73B8A2-C120-4A19-990B-08E9DE945126}" name="Parent(s)"/>
    <tableColumn id="9" xr3:uid="{30EF7BB8-0683-4075-AD33-4CC2AED7BDE2}" name="Notes"/>
    <tableColumn id="10" xr3:uid="{DCCA1495-6A6D-46B7-B8C3-A7DE85A24D30}" name="Add Back?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FCD4C9-10E4-4C58-A472-3CE5959F2E88}" name="POTIONS" displayName="POTIONS" ref="B1:K51" totalsRowShown="0">
  <autoFilter ref="B1:K51" xr:uid="{29FCD4C9-10E4-4C58-A472-3CE5959F2E88}"/>
  <sortState xmlns:xlrd2="http://schemas.microsoft.com/office/spreadsheetml/2017/richdata2" ref="B2:K51">
    <sortCondition ref="E1:E51"/>
  </sortState>
  <tableColumns count="10">
    <tableColumn id="1" xr3:uid="{3E1E9C3D-2860-4667-9CFF-2349F566FB6D}" name="Status"/>
    <tableColumn id="2" xr3:uid="{7D356071-1368-4DCC-91B0-9BC57CD19FBB}" name="Rarity"/>
    <tableColumn id="3" xr3:uid="{0C17071D-8455-4EE8-9AA1-76D538F26061}" name="Display Name"/>
    <tableColumn id="4" xr3:uid="{4F6DE99D-840A-4DEC-A987-1049296FF931}" name="Name"/>
    <tableColumn id="5" xr3:uid="{C5276E54-D24A-4F4D-B60C-A09993B25A2A}" name="GUID" dataDxfId="48">
      <calculatedColumnFormula>VLOOKUP(POTIONS[[#This Row],[Name]],POT_GUID_LOOK,2,FALSE)</calculatedColumnFormula>
    </tableColumn>
    <tableColumn id="6" xr3:uid="{59E4D492-4D03-4910-B753-08B4063086FA}" name="LAR_TAG"/>
    <tableColumn id="7" xr3:uid="{3F3912E4-4585-488F-951D-89D5636CF9C1}" name="AB_TAG"/>
    <tableColumn id="8" xr3:uid="{03E7FDA0-CBEE-4BC9-A062-132986C9D1EB}" name="Parent(s)"/>
    <tableColumn id="9" xr3:uid="{BF54AC64-C274-427C-B076-CE657DF8ABD7}" name="Notes"/>
    <tableColumn id="10" xr3:uid="{4ED09C28-E14B-4E50-9832-053A22B13B25}" name="Add Back?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C6185-4852-4D77-BA46-E715DECD22EF}" name="AMULETS" displayName="AMULETS" ref="B1:K68" totalsRowShown="0">
  <autoFilter ref="B1:K68" xr:uid="{F98C6185-4852-4D77-BA46-E715DECD22EF}"/>
  <sortState xmlns:xlrd2="http://schemas.microsoft.com/office/spreadsheetml/2017/richdata2" ref="B2:K66">
    <sortCondition ref="E1:E66"/>
  </sortState>
  <tableColumns count="10">
    <tableColumn id="10" xr3:uid="{43C36F59-90A2-4643-AA1F-0B60D4E6AE93}" name="Status"/>
    <tableColumn id="1" xr3:uid="{822073D9-08D2-418F-86D9-EA8D916051D2}" name="Rarity"/>
    <tableColumn id="2" xr3:uid="{89C6426C-25B5-4B55-A457-6B3BA9955C4C}" name="Display Name"/>
    <tableColumn id="3" xr3:uid="{7D53648A-0976-4E2F-8AC9-56CB398FCCD3}" name="Name"/>
    <tableColumn id="13" xr3:uid="{668CD126-197F-47C6-A1D3-8771664F7268}" name="GUID" dataDxfId="47">
      <calculatedColumnFormula>VLOOKUP(AMULETS[[#This Row],[Name]],AMU_GUID_LOOK,2,FALSE)</calculatedColumnFormula>
    </tableColumn>
    <tableColumn id="5" xr3:uid="{820B3DBB-9B4D-4659-92E6-1B929C3AD6B5}" name="LAR_TAG"/>
    <tableColumn id="4" xr3:uid="{BE48EEB6-3CB9-40E1-A562-4396E20B920D}" name="AB_TAG"/>
    <tableColumn id="6" xr3:uid="{79F7DA41-7F81-4451-A8E3-0FD06ACEF56F}" name="Parent(s)"/>
    <tableColumn id="7" xr3:uid="{AC915C47-58AB-411D-AC97-20CD325D3554}" name="Notes"/>
    <tableColumn id="12" xr3:uid="{A413320F-D87C-47D0-873A-FD11CB79D5DE}" name="Add Back?" dataDxfId="4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1FC74F-21BF-45DC-A5C2-6F199B909266}" name="RINGS" displayName="RINGS" ref="B1:K81" totalsRowShown="0">
  <autoFilter ref="B1:K81" xr:uid="{521FC74F-21BF-45DC-A5C2-6F199B909266}"/>
  <sortState xmlns:xlrd2="http://schemas.microsoft.com/office/spreadsheetml/2017/richdata2" ref="B2:K81">
    <sortCondition ref="E1:E81"/>
  </sortState>
  <tableColumns count="10">
    <tableColumn id="8" xr3:uid="{BC734791-B1AB-491C-B4E7-583D57AA8A09}" name="Status"/>
    <tableColumn id="1" xr3:uid="{C175E19E-74BB-4C94-A16C-BC7076BD5340}" name="Rarity"/>
    <tableColumn id="2" xr3:uid="{E99AD1C1-A00D-41FA-BC0C-F4BF5A36EF6D}" name="Display Name"/>
    <tableColumn id="3" xr3:uid="{15EB4F27-F7F3-47A9-BFDA-AFE22EF9651C}" name="Name"/>
    <tableColumn id="9" xr3:uid="{DD96282F-A192-43E5-B338-CE84A69F5AF1}" name="GUID" dataDxfId="45">
      <calculatedColumnFormula>VLOOKUP(RINGS[[#This Row],[Name]],RING_GUID_LOOK,2,FALSE)</calculatedColumnFormula>
    </tableColumn>
    <tableColumn id="7" xr3:uid="{05926915-31CC-4156-960C-4A1404ED6CEE}" name="LAR_TAG"/>
    <tableColumn id="4" xr3:uid="{55AB3C09-5CC3-4255-B0F6-D3F64ECE2BCB}" name="AB_TAG"/>
    <tableColumn id="5" xr3:uid="{5112B748-91BC-450F-92FF-ACF7F4D94EAC}" name="Parent(s)"/>
    <tableColumn id="6" xr3:uid="{7AC874B6-F3C3-48EA-9684-7188F94BFF68}" name="Notes"/>
    <tableColumn id="10" xr3:uid="{014D8659-3AFC-4966-820F-152B5416E6A4}" name="Add Back?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02471-A094-4B62-82FA-E68D7CB69B83}" name="INSTRUMENTS" displayName="INSTRUMENTS" ref="B1:L19" totalsRowShown="0">
  <autoFilter ref="B1:L19" xr:uid="{D2002471-A094-4B62-82FA-E68D7CB69B83}"/>
  <tableColumns count="11">
    <tableColumn id="9" xr3:uid="{F95F9C49-8516-44A8-9D78-8740D3DDAB9A}" name="Status"/>
    <tableColumn id="1" xr3:uid="{0CF43616-253E-4DC2-9413-3E1637DD6253}" name="Rarity"/>
    <tableColumn id="2" xr3:uid="{5A60C3F8-DCF0-4B4C-8EE5-CA076F7D3D69}" name="Display Name"/>
    <tableColumn id="3" xr3:uid="{11BC27AB-4BAF-4960-838A-B754CFDD2EBE}" name="Name"/>
    <tableColumn id="11" xr3:uid="{8D744ED2-FD11-4B9A-8D90-BB9DD0E6725D}" name="GUID" dataDxfId="44">
      <calculatedColumnFormula>VLOOKUP(INSTRUMENTS[[#This Row],[Name]],INST_GUID_LOOK,2,FALSE)</calculatedColumnFormula>
    </tableColumn>
    <tableColumn id="4" xr3:uid="{FF6B6894-AB5B-4360-8E88-41C7FBE220B4}" name="Name2"/>
    <tableColumn id="12" xr3:uid="{3A68667E-FAFC-4175-92D2-E160699D9CB3}" name="GUID2"/>
    <tableColumn id="7" xr3:uid="{AE0E6972-3C91-43D9-A052-98714FA6F795}" name="LAR_TAG"/>
    <tableColumn id="5" xr3:uid="{31054728-35A2-4474-B7FB-1E7E6BE1CE5A}" name="AB_TAG"/>
    <tableColumn id="6" xr3:uid="{48A2239F-3DCA-4590-95C8-75DCFF23113F}" name="Parent(s)"/>
    <tableColumn id="8" xr3:uid="{020CEF80-0609-47A1-BE86-C783F7DDF769}" name="Notes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53E5F-A458-4C7E-8C49-A29F2E4A38D2}" name="LAR_TAGS_TABLE" displayName="LAR_TAGS_TABLE" ref="B1:C158" totalsRowShown="0">
  <autoFilter ref="B1:C158" xr:uid="{42953E5F-A458-4C7E-8C49-A29F2E4A38D2}"/>
  <sortState xmlns:xlrd2="http://schemas.microsoft.com/office/spreadsheetml/2017/richdata2" ref="B2:C158">
    <sortCondition ref="B1:B158"/>
  </sortState>
  <tableColumns count="2">
    <tableColumn id="1" xr3:uid="{FA211265-173D-4F58-87D9-31681A82C78F}" name="LAR_TAGS"/>
    <tableColumn id="3" xr3:uid="{858ADC01-385A-4A7D-B403-F33F25AB5B9F}" name="Count LAR_TAGS Used" dataDxfId="43">
      <calculatedColumnFormula>COUNTIF(BASE_[LAR_TAGS],LAR_TAGS_TABLE[[#This Row],[LAR_TAGS]])+COUNTIF(AMULETS[LAR_TAG],LAR_TAGS_TABLE[[#This Row],[LAR_TAGS]])+COUNTIF(RINGS[LAR_TAG],LAR_TAGS_TABLE[[#This Row],[LAR_TAGS]])+COUNTIF(INSTRUMENTS[LAR_TAG],LAR_TAGS_TABLE[[#This Row],[LAR_TAGS]])</calculatedColumnFormula>
    </tableColumn>
  </tableColumns>
  <tableStyleInfo name="TableStyleDark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36E8B5-477F-49EA-9E6E-DD3ED9AFB026}" name="AB_TAGS_TABLE" displayName="AB_TAGS_TABLE" ref="E1:F157" totalsRowShown="0">
  <autoFilter ref="E1:F157" xr:uid="{4836E8B5-477F-49EA-9E6E-DD3ED9AFB026}"/>
  <sortState xmlns:xlrd2="http://schemas.microsoft.com/office/spreadsheetml/2017/richdata2" ref="E2:F157">
    <sortCondition ref="E1:E157"/>
  </sortState>
  <tableColumns count="2">
    <tableColumn id="1" xr3:uid="{CA689108-3B5B-4A9F-9737-1241AC420802}" name="AB_TAGS"/>
    <tableColumn id="2" xr3:uid="{64D9A408-5662-4076-9E8F-630DE0752377}" name="Count AB_TAGS Used" dataDxfId="42">
      <calculatedColumnFormula>COUNTIF(BASE_[AB_TAGS],AB_TAGS_TABLE[[#This Row],[AB_TAGS]])+COUNTIF(AMULETS[AB_TAG],AB_TAGS_TABLE[[#This Row],[AB_TAGS]])+COUNTIF(RINGS[AB_TAG],AB_TAGS_TABLE[[#This Row],[AB_TAGS]])+COUNTIF(INSTRUMENTS[AB_TAG],AB_TAGS_TABLE[[#This Row],[AB_TAGS]])</calculatedColumnFormula>
    </tableColumn>
  </tableColumns>
  <tableStyleInfo name="TableStyleDark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AC45E20-AF8B-4311-8626-72FA75E6FF58}" name="OVERRIDES" displayName="OVERRIDES" ref="B1:U188" insertRowShift="1" totalsRowShown="0">
  <autoFilter ref="B1:U188" xr:uid="{1AC45E20-AF8B-4311-8626-72FA75E6FF58}"/>
  <sortState xmlns:xlrd2="http://schemas.microsoft.com/office/spreadsheetml/2017/richdata2" ref="B2:U188">
    <sortCondition ref="D1:D188"/>
  </sortState>
  <tableColumns count="20">
    <tableColumn id="1" xr3:uid="{4784EE4C-FA70-4E35-981B-B2627CD502F6}" name="Status"/>
    <tableColumn id="2" xr3:uid="{4844C457-5CE5-484B-B3B2-BFB181477085}" name="Display Name"/>
    <tableColumn id="3" xr3:uid="{08255A4C-CFC1-491C-AE94-7C704B376114}" name="Name"/>
    <tableColumn id="4" xr3:uid="{CC9FD468-7865-478D-B5FF-8ED376287095}" name="GUID" dataDxfId="41">
      <calculatedColumnFormula>VLOOKUP(OVERRIDES[[#This Row],[Name]],OVR_GUID_LOOK,2,FALSE)</calculatedColumnFormula>
    </tableColumn>
    <tableColumn id="5" xr3:uid="{764C8451-1DEF-4313-9804-AC0E250CCB2B}" name="LAR_TAGS"/>
    <tableColumn id="12" xr3:uid="{0180817B-FB93-4AB6-87CE-4FE8589A943D}" name="LAR_TAGS2"/>
    <tableColumn id="13" xr3:uid="{9E75EBE1-E996-4947-AB8A-AD8275AADC8C}" name="LAR_TAGS3"/>
    <tableColumn id="14" xr3:uid="{8F4572FD-9969-43E7-AE17-1E4C0FD1525D}" name="LAR_TAGS4"/>
    <tableColumn id="9" xr3:uid="{4D6915A3-646E-413D-9177-D080B91F44E0}" name="LAR_TAGS5"/>
    <tableColumn id="10" xr3:uid="{2B27E54D-5BB4-47A3-8900-92651275D8A2}" name="LAR_TAGS6"/>
    <tableColumn id="11" xr3:uid="{2E89BAF6-937A-4081-9F2F-CC2FB9BE1ED1}" name="LAR_TAGS7"/>
    <tableColumn id="6" xr3:uid="{CB36F2ED-97A0-48D7-9A9B-F73595941C79}" name="AB_TAGS"/>
    <tableColumn id="17" xr3:uid="{B14CF5B3-38C0-4523-AB37-835BE3F0D78A}" name="AB_TAGS2"/>
    <tableColumn id="18" xr3:uid="{DFA251D6-12E5-45DB-986B-7C8B93D21552}" name="AB_TAGS3"/>
    <tableColumn id="19" xr3:uid="{1D63D79D-D08A-405B-B266-4B710C824521}" name="AB_TAGS4"/>
    <tableColumn id="20" xr3:uid="{91D12B3E-02CF-457B-91D2-09D2EDB0F6B7}" name="AB_TAGS5"/>
    <tableColumn id="15" xr3:uid="{859B39D0-3773-474A-9774-DBB661AD3A7C}" name="AB_TAGS6"/>
    <tableColumn id="16" xr3:uid="{BD15C2F0-2A08-4DDC-8AB3-7A78CBD47B11}" name="AB_TAGS7"/>
    <tableColumn id="7" xr3:uid="{7F8D720F-9CE9-4369-AB57-FB303F7169B1}" name="Parent(s)"/>
    <tableColumn id="8" xr3:uid="{56EAD58C-22CD-4B0D-892D-7A0EADAA9B51}" name="Notes"/>
  </tableColumns>
  <tableStyleInfo name="Pur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0D8E-5598-4116-A8C9-8EF7F8F30DB0}">
  <dimension ref="B1:T24"/>
  <sheetViews>
    <sheetView workbookViewId="0">
      <selection activeCell="O15" sqref="O15"/>
    </sheetView>
  </sheetViews>
  <sheetFormatPr defaultRowHeight="14.6" x14ac:dyDescent="0.4"/>
  <cols>
    <col min="1" max="1" width="2.69140625" customWidth="1"/>
    <col min="2" max="2" width="8.23046875" bestFit="1" customWidth="1"/>
    <col min="3" max="3" width="21.921875" bestFit="1" customWidth="1"/>
    <col min="4" max="4" width="22" bestFit="1" customWidth="1"/>
    <col min="5" max="5" width="35.921875" bestFit="1" customWidth="1"/>
    <col min="6" max="6" width="21.23046875" bestFit="1" customWidth="1"/>
    <col min="7" max="7" width="23.84375" bestFit="1" customWidth="1"/>
    <col min="8" max="8" width="15.4609375" bestFit="1" customWidth="1"/>
    <col min="9" max="9" width="20.61328125" bestFit="1" customWidth="1"/>
    <col min="10" max="10" width="15.15234375" bestFit="1" customWidth="1"/>
    <col min="11" max="11" width="12" bestFit="1" customWidth="1"/>
    <col min="12" max="12" width="11.3828125" bestFit="1" customWidth="1"/>
    <col min="13" max="13" width="30.23046875" bestFit="1" customWidth="1"/>
    <col min="14" max="14" width="14.3828125" customWidth="1"/>
    <col min="15" max="15" width="11.69140625" customWidth="1"/>
    <col min="16" max="16" width="4.921875" customWidth="1"/>
    <col min="17" max="17" width="22" bestFit="1" customWidth="1"/>
    <col min="18" max="18" width="35.921875" bestFit="1" customWidth="1"/>
    <col min="19" max="19" width="6.23046875" customWidth="1"/>
    <col min="20" max="20" width="56.23046875" bestFit="1" customWidth="1"/>
  </cols>
  <sheetData>
    <row r="1" spans="2:20" x14ac:dyDescent="0.4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4993</v>
      </c>
      <c r="H1" t="s">
        <v>4994</v>
      </c>
      <c r="I1" t="s">
        <v>5011</v>
      </c>
      <c r="J1" t="s">
        <v>618</v>
      </c>
      <c r="K1" t="s">
        <v>4995</v>
      </c>
      <c r="L1" t="s">
        <v>4996</v>
      </c>
      <c r="M1" t="s">
        <v>384</v>
      </c>
      <c r="N1" t="s">
        <v>5021</v>
      </c>
      <c r="O1" t="s">
        <v>84</v>
      </c>
      <c r="Q1" s="17" t="s">
        <v>1449</v>
      </c>
      <c r="R1" s="17" t="s">
        <v>81</v>
      </c>
      <c r="T1" s="19" t="str">
        <f ca="1">"PASTE NAME_GUID in "&amp; ADDRESS(ROW(OFFSET(T1,1,0,1,1)),COLUMN(OFFSET(T1,1,0,1,1)))</f>
        <v>PASTE NAME_GUID in $T$2</v>
      </c>
    </row>
    <row r="2" spans="2:20" x14ac:dyDescent="0.4">
      <c r="C2" t="s">
        <v>4990</v>
      </c>
      <c r="D2" t="s">
        <v>4991</v>
      </c>
      <c r="E2" t="str">
        <f>VLOOKUP(AUTOBAGS[[#This Row],[Name]],AUTO_GUID_LOOK,2,FALSE)</f>
        <v>f4cbf15d-1f69-4a6b-aaca-0d2d5fd958c0</v>
      </c>
      <c r="F2" t="s">
        <v>557</v>
      </c>
      <c r="G2" t="s">
        <v>556</v>
      </c>
      <c r="J2" t="s">
        <v>645</v>
      </c>
      <c r="M2" t="s">
        <v>148</v>
      </c>
      <c r="Q2" s="18" t="str" cm="1">
        <f t="array" ref="Q2:R2">_xlfn.REGEXEXTRACT(T2,"(.*(?=_))_([a-z0-9-]+)",2)</f>
        <v>JTL_AB_AlchCoatingChest</v>
      </c>
      <c r="R2" s="18" t="str">
        <v>f4cbf15d-1f69-4a6b-aaca-0d2d5fd958c0</v>
      </c>
      <c r="T2" t="s">
        <v>4992</v>
      </c>
    </row>
    <row r="3" spans="2:20" x14ac:dyDescent="0.4">
      <c r="C3" t="s">
        <v>4997</v>
      </c>
      <c r="D3" t="s">
        <v>4998</v>
      </c>
      <c r="E3" t="str">
        <f>VLOOKUP(AUTOBAGS[[#This Row],[Name]],AUTO_GUID_LOOK,2,FALSE)</f>
        <v>294fd6ff-5421-4c3a-815d-9f9f434a5001</v>
      </c>
      <c r="J3" t="s">
        <v>632</v>
      </c>
      <c r="Q3" s="18" t="str" cm="1">
        <f t="array" ref="Q3:R3">_xlfn.REGEXEXTRACT(T3,"(.*(?=_))_([a-z0-9-]+)",2)</f>
        <v>JTL_AB_ArmorChest</v>
      </c>
      <c r="R3" s="18" t="str">
        <v>294fd6ff-5421-4c3a-815d-9f9f434a5001</v>
      </c>
      <c r="T3" t="s">
        <v>5013</v>
      </c>
    </row>
    <row r="4" spans="2:20" x14ac:dyDescent="0.4">
      <c r="C4" t="s">
        <v>5027</v>
      </c>
      <c r="D4" t="s">
        <v>5028</v>
      </c>
      <c r="E4" t="str">
        <f>VLOOKUP(AUTOBAGS[[#This Row],[Name]],AUTO_GUID_LOOK,2,FALSE)</f>
        <v>eefdc521-170d-4d93-9ae2-4c8c53269ee7</v>
      </c>
      <c r="J4" t="s">
        <v>650</v>
      </c>
      <c r="Q4" s="18" t="str" cm="1">
        <f t="array" ref="Q4:R4">_xlfn.REGEXEXTRACT(T4,"(.*(?=_))_([a-z0-9-]+)",2)</f>
        <v>JTL_AB_CampClothesChest</v>
      </c>
      <c r="R4" s="18" t="str">
        <v>eefdc521-170d-4d93-9ae2-4c8c53269ee7</v>
      </c>
      <c r="T4" t="s">
        <v>5037</v>
      </c>
    </row>
    <row r="5" spans="2:20" x14ac:dyDescent="0.4">
      <c r="C5" t="s">
        <v>5030</v>
      </c>
      <c r="D5" t="s">
        <v>5029</v>
      </c>
      <c r="E5" t="str">
        <f>VLOOKUP(AUTOBAGS[[#This Row],[Name]],AUTO_GUID_LOOK,2,FALSE)</f>
        <v>3d725e5d-b269-42f4-91e6-6df06858cb65</v>
      </c>
      <c r="F5" t="s">
        <v>83</v>
      </c>
      <c r="J5" t="s">
        <v>623</v>
      </c>
      <c r="Q5" s="18" t="str" cm="1">
        <f t="array" ref="Q5:R5">_xlfn.REGEXEXTRACT(T5,"(.*(?=_))_([a-z0-9-]+)",2)</f>
        <v>JTL_AB_DyeCrate</v>
      </c>
      <c r="R5" s="18" t="str">
        <v>3d725e5d-b269-42f4-91e6-6df06858cb65</v>
      </c>
      <c r="T5" t="s">
        <v>5038</v>
      </c>
    </row>
    <row r="6" spans="2:20" x14ac:dyDescent="0.4">
      <c r="C6" t="s">
        <v>5000</v>
      </c>
      <c r="D6" t="s">
        <v>4999</v>
      </c>
      <c r="E6" t="str">
        <f>VLOOKUP(AUTOBAGS[[#This Row],[Name]],AUTO_GUID_LOOK,2,FALSE)</f>
        <v>8a104a98-c907-411e-a49e-c380017dc85b</v>
      </c>
      <c r="F6" t="s">
        <v>85</v>
      </c>
      <c r="G6" t="s">
        <v>548</v>
      </c>
      <c r="J6" t="s">
        <v>644</v>
      </c>
      <c r="K6" t="s">
        <v>628</v>
      </c>
      <c r="M6" t="s">
        <v>149</v>
      </c>
      <c r="Q6" s="18" t="str" cm="1">
        <f t="array" ref="Q6:R6">_xlfn.REGEXEXTRACT(T6,"(.*(?=_))_([a-z0-9-]+)",2)</f>
        <v>JTL_AB_GrenadeChest</v>
      </c>
      <c r="R6" s="18" t="str">
        <v>8a104a98-c907-411e-a49e-c380017dc85b</v>
      </c>
      <c r="T6" t="s">
        <v>5014</v>
      </c>
    </row>
    <row r="7" spans="2:20" x14ac:dyDescent="0.4">
      <c r="C7" t="s">
        <v>5031</v>
      </c>
      <c r="D7" t="s">
        <v>5032</v>
      </c>
      <c r="E7" t="str">
        <f>VLOOKUP(AUTOBAGS[[#This Row],[Name]],AUTO_GUID_LOOK,2,FALSE)</f>
        <v>d414f131-f4d5-4d93-ab44-5f5a85326399</v>
      </c>
      <c r="F7" t="s">
        <v>613</v>
      </c>
      <c r="J7" t="s">
        <v>630</v>
      </c>
      <c r="Q7" s="18" t="str" cm="1">
        <f t="array" ref="Q7:R7">_xlfn.REGEXEXTRACT(T7,"(.*(?=_))_([a-z0-9-]+)",2)</f>
        <v>JTL_AB_InstrumentChest</v>
      </c>
      <c r="R7" s="18" t="str">
        <v>d414f131-f4d5-4d93-ab44-5f5a85326399</v>
      </c>
      <c r="T7" t="s">
        <v>5039</v>
      </c>
    </row>
    <row r="8" spans="2:20" x14ac:dyDescent="0.4">
      <c r="C8" t="s">
        <v>5001</v>
      </c>
      <c r="D8" t="s">
        <v>5002</v>
      </c>
      <c r="E8" t="str">
        <f>VLOOKUP(AUTOBAGS[[#This Row],[Name]],AUTO_GUID_LOOK,2,FALSE)</f>
        <v>d1df7d02-00ed-45b7-a2c7-208d051b7c17</v>
      </c>
      <c r="J8" t="s">
        <v>622</v>
      </c>
      <c r="K8" t="s">
        <v>631</v>
      </c>
      <c r="Q8" s="18" t="str" cm="1">
        <f t="array" ref="Q8:R8">_xlfn.REGEXEXTRACT(T8,"(.*(?=_))_([a-z0-9-]+)",2)</f>
        <v>JTL_AB_JewelryBox</v>
      </c>
      <c r="R8" s="18" t="str">
        <v>d1df7d02-00ed-45b7-a2c7-208d051b7c17</v>
      </c>
      <c r="T8" t="s">
        <v>5015</v>
      </c>
    </row>
    <row r="9" spans="2:20" x14ac:dyDescent="0.4">
      <c r="C9" t="s">
        <v>5033</v>
      </c>
      <c r="D9" t="s">
        <v>5034</v>
      </c>
      <c r="E9" t="str">
        <f>VLOOKUP(AUTOBAGS[[#This Row],[Name]],AUTO_GUID_LOOK,2,FALSE)</f>
        <v>f996b041-b521-4f6f-8617-670cfe57a19a</v>
      </c>
      <c r="J9" t="s">
        <v>625</v>
      </c>
      <c r="Q9" s="18" t="str" cm="1">
        <f t="array" ref="Q9:R9">_xlfn.REGEXEXTRACT(T9,"(.*(?=_))_([a-z0-9-]+)",2)</f>
        <v>JTL_AB_KeepsakesChest</v>
      </c>
      <c r="R9" s="18" t="str">
        <v>f996b041-b521-4f6f-8617-670cfe57a19a</v>
      </c>
      <c r="T9" t="s">
        <v>5040</v>
      </c>
    </row>
    <row r="10" spans="2:20" x14ac:dyDescent="0.4">
      <c r="C10" t="s">
        <v>5003</v>
      </c>
      <c r="D10" t="s">
        <v>5004</v>
      </c>
      <c r="E10" t="str">
        <f>VLOOKUP(AUTOBAGS[[#This Row],[Name]],AUTO_GUID_LOOK,2,FALSE)</f>
        <v>09903ff6-8569-4256-a980-aa786da7c5fa</v>
      </c>
      <c r="F10" t="s">
        <v>537</v>
      </c>
      <c r="G10" t="s">
        <v>569</v>
      </c>
      <c r="H10" t="s">
        <v>576</v>
      </c>
      <c r="I10" t="s">
        <v>535</v>
      </c>
      <c r="J10" t="s">
        <v>636</v>
      </c>
      <c r="K10" t="s">
        <v>637</v>
      </c>
      <c r="Q10" s="18" t="str" cm="1">
        <f t="array" ref="Q10:R10">_xlfn.REGEXEXTRACT(T10,"(.*(?=_))_([a-z0-9-]+)",2)</f>
        <v>JTL_AB_PotionBelt</v>
      </c>
      <c r="R10" s="18" t="str">
        <v>09903ff6-8569-4256-a980-aa786da7c5fa</v>
      </c>
      <c r="T10" t="s">
        <v>5017</v>
      </c>
    </row>
    <row r="11" spans="2:20" x14ac:dyDescent="0.4">
      <c r="C11" t="s">
        <v>5035</v>
      </c>
      <c r="D11" t="s">
        <v>5036</v>
      </c>
      <c r="E11" t="str">
        <f>VLOOKUP(AUTOBAGS[[#This Row],[Name]],AUTO_GUID_LOOK,2,FALSE)</f>
        <v>956b388b-507f-495c-864a-0e610f269eda</v>
      </c>
      <c r="J11" t="s">
        <v>627</v>
      </c>
      <c r="Q11" s="18" t="str" cm="1">
        <f t="array" ref="Q11:R11">_xlfn.REGEXEXTRACT(T11,"(.*(?=_))_([a-z0-9-]+)",2)</f>
        <v>JTL_AB_QuestChest</v>
      </c>
      <c r="R11" s="18" t="str">
        <v>956b388b-507f-495c-864a-0e610f269eda</v>
      </c>
      <c r="T11" t="s">
        <v>5041</v>
      </c>
    </row>
    <row r="12" spans="2:20" x14ac:dyDescent="0.4">
      <c r="C12" t="s">
        <v>5005</v>
      </c>
      <c r="D12" t="s">
        <v>5006</v>
      </c>
      <c r="E12" t="str">
        <f>VLOOKUP(AUTOBAGS[[#This Row],[Name]],AUTO_GUID_LOOK,2,FALSE)</f>
        <v>f2d5f8e7-a64a-4d14-ae09-d6ad8abe8162</v>
      </c>
      <c r="F12" t="s">
        <v>82</v>
      </c>
      <c r="J12" t="s">
        <v>648</v>
      </c>
      <c r="Q12" s="18" t="str" cm="1">
        <f t="array" ref="Q12:R12">_xlfn.REGEXEXTRACT(T12,"(.*(?=_))_([a-z0-9-]+)",2)</f>
        <v>JTL_AB_Quiver</v>
      </c>
      <c r="R12" s="18" t="str">
        <v>f2d5f8e7-a64a-4d14-ae09-d6ad8abe8162</v>
      </c>
      <c r="T12" t="s">
        <v>5019</v>
      </c>
    </row>
    <row r="13" spans="2:20" x14ac:dyDescent="0.4">
      <c r="C13" t="s">
        <v>5007</v>
      </c>
      <c r="D13" t="s">
        <v>5008</v>
      </c>
      <c r="E13" t="str">
        <f>VLOOKUP(AUTOBAGS[[#This Row],[Name]],AUTO_GUID_LOOK,2,FALSE)</f>
        <v>5460eaca-0037-42b7-9331-897c51fc135c</v>
      </c>
      <c r="F13" t="s">
        <v>522</v>
      </c>
      <c r="J13" t="s">
        <v>639</v>
      </c>
      <c r="Q13" s="18" t="str" cm="1">
        <f t="array" ref="Q13:R13">_xlfn.REGEXEXTRACT(T13,"(.*(?=_))_([a-z0-9-]+)",2)</f>
        <v>JTL_AB_ScrollCase</v>
      </c>
      <c r="R13" s="18" t="str">
        <v>5460eaca-0037-42b7-9331-897c51fc135c</v>
      </c>
      <c r="T13" t="s">
        <v>5018</v>
      </c>
    </row>
    <row r="14" spans="2:20" x14ac:dyDescent="0.4">
      <c r="C14" t="s">
        <v>5009</v>
      </c>
      <c r="D14" t="s">
        <v>5010</v>
      </c>
      <c r="E14" t="str">
        <f>VLOOKUP(AUTOBAGS[[#This Row],[Name]],AUTO_GUID_LOOK,2,FALSE)</f>
        <v>3aa35517-9b81-40a0-9cd5-f5dad051471a</v>
      </c>
      <c r="F14" t="s">
        <v>523</v>
      </c>
      <c r="J14" t="s">
        <v>640</v>
      </c>
      <c r="O14" t="s">
        <v>5056</v>
      </c>
      <c r="Q14" s="18" t="str" cm="1">
        <f t="array" ref="Q14:R14">_xlfn.REGEXEXTRACT(T14,"(.*(?=_))_([a-z0-9-]+)",2)</f>
        <v>JTL_AB_TravelBookshelf</v>
      </c>
      <c r="R14" s="18" t="str">
        <v>3aa35517-9b81-40a0-9cd5-f5dad051471a</v>
      </c>
      <c r="T14" t="s">
        <v>5020</v>
      </c>
    </row>
    <row r="15" spans="2:20" x14ac:dyDescent="0.4">
      <c r="C15" t="s">
        <v>5024</v>
      </c>
      <c r="D15" t="s">
        <v>5023</v>
      </c>
      <c r="E15" t="str">
        <f>VLOOKUP(AUTOBAGS[[#This Row],[Name]],AUTO_GUID_LOOK,2,FALSE)</f>
        <v>dffae3b5-6296-4422-b168-e7adcf5451f6</v>
      </c>
      <c r="J15" t="s">
        <v>633</v>
      </c>
      <c r="O15" t="s">
        <v>5012</v>
      </c>
      <c r="Q15" s="18" t="str" cm="1">
        <f t="array" ref="Q15:R15">_xlfn.REGEXEXTRACT(T15,"(.*(?=_))_([a-z0-9-]+)",2)</f>
        <v>JTL_AB_WaresChest</v>
      </c>
      <c r="R15" s="18" t="str">
        <v>4fdc0bae-0353-4e15-871f-629580824822</v>
      </c>
      <c r="T15" t="s">
        <v>5042</v>
      </c>
    </row>
    <row r="16" spans="2:20" x14ac:dyDescent="0.4">
      <c r="C16" t="s">
        <v>5025</v>
      </c>
      <c r="D16" t="s">
        <v>5026</v>
      </c>
      <c r="E16" t="str">
        <f>VLOOKUP(AUTOBAGS[[#This Row],[Name]],AUTO_GUID_LOOK,2,FALSE)</f>
        <v>4fdc0bae-0353-4e15-871f-629580824822</v>
      </c>
      <c r="J16" t="s">
        <v>629</v>
      </c>
      <c r="O16" t="s">
        <v>5055</v>
      </c>
      <c r="Q16" s="18" t="str" cm="1">
        <f t="array" ref="Q16:R16">_xlfn.REGEXEXTRACT(T16,"(.*(?=_))_([a-z0-9-]+)",2)</f>
        <v>JTL_AB_WeaponsCrate</v>
      </c>
      <c r="R16" s="18" t="str">
        <v>dffae3b5-6296-4422-b168-e7adcf5451f6</v>
      </c>
      <c r="T16" t="s">
        <v>5022</v>
      </c>
    </row>
    <row r="17" spans="4:18" x14ac:dyDescent="0.4">
      <c r="Q17" s="18" t="e" cm="1" vm="1">
        <f t="array" ref="Q17">_xlfn.REGEXEXTRACT(T17,"(.*(?=_))_([a-z0-9-]+)",2)</f>
        <v>#N/A</v>
      </c>
      <c r="R17" s="18"/>
    </row>
    <row r="18" spans="4:18" x14ac:dyDescent="0.4">
      <c r="Q18" s="18" t="e" cm="1" vm="1">
        <f t="array" ref="Q18">_xlfn.REGEXEXTRACT(T18,"(.*(?=_))_([a-z0-9-]+)",2)</f>
        <v>#N/A</v>
      </c>
      <c r="R18" s="18"/>
    </row>
    <row r="19" spans="4:18" x14ac:dyDescent="0.4">
      <c r="Q19" s="18" t="e" cm="1" vm="1">
        <f t="array" ref="Q19">_xlfn.REGEXEXTRACT(T19,"(.*(?=_))_([a-z0-9-]+)",2)</f>
        <v>#N/A</v>
      </c>
      <c r="R19" s="18"/>
    </row>
    <row r="20" spans="4:18" x14ac:dyDescent="0.4">
      <c r="Q20" s="18" t="e" cm="1" vm="1">
        <f t="array" ref="Q20">_xlfn.REGEXEXTRACT(T20,"(.*(?=_))_([a-z0-9-]+)",2)</f>
        <v>#N/A</v>
      </c>
      <c r="R20" s="18"/>
    </row>
    <row r="21" spans="4:18" x14ac:dyDescent="0.4">
      <c r="Q21" s="18" t="e" cm="1" vm="1">
        <f t="array" ref="Q21">_xlfn.REGEXEXTRACT(T21,"(.*(?=_))_([a-z0-9-]+)",2)</f>
        <v>#N/A</v>
      </c>
      <c r="R21" s="18"/>
    </row>
    <row r="22" spans="4:18" x14ac:dyDescent="0.4">
      <c r="D22" t="s">
        <v>5016</v>
      </c>
      <c r="Q22" s="18" t="e" cm="1" vm="1">
        <f t="array" ref="Q22">_xlfn.REGEXEXTRACT(T22,"(.*(?=_))_([a-z0-9-]+)",2)</f>
        <v>#N/A</v>
      </c>
      <c r="R22" s="18"/>
    </row>
    <row r="23" spans="4:18" x14ac:dyDescent="0.4">
      <c r="Q23" s="18" t="e" cm="1" vm="1">
        <f t="array" ref="Q23">_xlfn.REGEXEXTRACT(T23,"(.*(?=_))_([a-z0-9-]+)",2)</f>
        <v>#N/A</v>
      </c>
      <c r="R23" s="18"/>
    </row>
    <row r="24" spans="4:18" x14ac:dyDescent="0.4">
      <c r="Q24" s="18" t="e" cm="1" vm="1">
        <f t="array" ref="Q24">_xlfn.REGEXEXTRACT(T24,"(.*(?=_))_([a-z0-9-]+)",2)</f>
        <v>#N/A</v>
      </c>
      <c r="R24" s="18"/>
    </row>
  </sheetData>
  <phoneticPr fontId="3" type="noConversion"/>
  <dataValidations count="2">
    <dataValidation type="list" allowBlank="1" showInputMessage="1" showErrorMessage="1" sqref="J2:L16" xr:uid="{C2D9A881-8D7A-46F1-B8D1-270CB753E238}">
      <formula1>AB_TAGS</formula1>
    </dataValidation>
    <dataValidation type="list" allowBlank="1" showInputMessage="1" showErrorMessage="1" sqref="F2:I16" xr:uid="{35B2D648-9B84-4928-B508-4F9FAD7A54D7}">
      <formula1>LAR_TAGS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1D4-6046-4A17-AA8F-81F38447E291}">
  <dimension ref="B1:O200"/>
  <sheetViews>
    <sheetView topLeftCell="E1" workbookViewId="0">
      <selection activeCell="E2" sqref="E2"/>
    </sheetView>
  </sheetViews>
  <sheetFormatPr defaultRowHeight="14.6" x14ac:dyDescent="0.4"/>
  <cols>
    <col min="3" max="3" width="20.53515625" customWidth="1"/>
    <col min="4" max="4" width="37.3828125" customWidth="1"/>
    <col min="5" max="5" width="35.921875" bestFit="1" customWidth="1"/>
    <col min="6" max="6" width="22.23046875" bestFit="1" customWidth="1"/>
    <col min="7" max="7" width="20.69140625" bestFit="1" customWidth="1"/>
    <col min="8" max="8" width="19.61328125" bestFit="1" customWidth="1"/>
    <col min="9" max="9" width="37" customWidth="1"/>
    <col min="10" max="10" width="11.69140625" bestFit="1" customWidth="1"/>
    <col min="11" max="12" width="38.23046875" bestFit="1" customWidth="1"/>
    <col min="13" max="13" width="5.3828125" customWidth="1"/>
    <col min="15" max="15" width="73" bestFit="1" customWidth="1"/>
  </cols>
  <sheetData>
    <row r="1" spans="2:14" x14ac:dyDescent="0.4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618</v>
      </c>
      <c r="H1" t="s">
        <v>384</v>
      </c>
      <c r="I1" t="s">
        <v>84</v>
      </c>
      <c r="K1" s="17" t="s">
        <v>1449</v>
      </c>
      <c r="L1" s="17" t="s">
        <v>81</v>
      </c>
      <c r="N1" s="19" t="str">
        <f ca="1">"PASTE NAME_GUID in "&amp; ADDRESS(ROW(OFFSET(N1,1,0,1,1)),COLUMN(OFFSET(N1,1,0,1,1)))</f>
        <v>PASTE NAME_GUID in $N$2</v>
      </c>
    </row>
    <row r="2" spans="2:14" x14ac:dyDescent="0.4">
      <c r="B2" t="s">
        <v>1414</v>
      </c>
      <c r="C2" t="s">
        <v>89</v>
      </c>
      <c r="D2" t="s">
        <v>90</v>
      </c>
      <c r="E2" t="str">
        <f>VLOOKUP(BASE_[[#This Row],[Name]],BASE_GUID_LOOK,2,FALSE)</f>
        <v>8b8010ad-6b25-4cda-8900-cf3e00805626</v>
      </c>
      <c r="F2" t="s">
        <v>592</v>
      </c>
      <c r="G2" t="s">
        <v>635</v>
      </c>
      <c r="J2" t="s">
        <v>646</v>
      </c>
      <c r="K2" s="18" t="str" cm="1">
        <f t="array" ref="K2:L2">_xlfn.REGEXEXTRACT(N2,"(.*(?=_))_([a-z0-9-]+)",2)</f>
        <v>BASE_ALCH_Extract_Air</v>
      </c>
      <c r="L2" s="18" t="str">
        <v>8b8010ad-6b25-4cda-8900-cf3e00805626</v>
      </c>
      <c r="N2" t="s">
        <v>2610</v>
      </c>
    </row>
    <row r="3" spans="2:14" x14ac:dyDescent="0.4">
      <c r="B3" t="s">
        <v>1414</v>
      </c>
      <c r="C3" t="s">
        <v>91</v>
      </c>
      <c r="D3" t="s">
        <v>92</v>
      </c>
      <c r="E3" t="str">
        <f>VLOOKUP(BASE_[[#This Row],[Name]],BASE_GUID_LOOK,2,FALSE)</f>
        <v>497effc5-d8d9-4c6c-afea-7accc889b1b4</v>
      </c>
      <c r="F3" t="s">
        <v>592</v>
      </c>
      <c r="G3" t="s">
        <v>635</v>
      </c>
      <c r="K3" s="18" t="str" cm="1">
        <f t="array" ref="K3:L3">_xlfn.REGEXEXTRACT(N3,"(.*(?=_))_([a-z0-9-]+)",2)</f>
        <v>BASE_ALCH_Extract_Earth</v>
      </c>
      <c r="L3" s="18" t="str">
        <v>497effc5-d8d9-4c6c-afea-7accc889b1b4</v>
      </c>
      <c r="N3" t="s">
        <v>2611</v>
      </c>
    </row>
    <row r="4" spans="2:14" x14ac:dyDescent="0.4">
      <c r="B4" t="s">
        <v>1414</v>
      </c>
      <c r="C4" t="s">
        <v>93</v>
      </c>
      <c r="D4" t="s">
        <v>94</v>
      </c>
      <c r="E4" t="str">
        <f>VLOOKUP(BASE_[[#This Row],[Name]],BASE_GUID_LOOK,2,FALSE)</f>
        <v>261a1755-0688-492c-a272-21b0842c9a69</v>
      </c>
      <c r="F4" t="s">
        <v>592</v>
      </c>
      <c r="G4" t="s">
        <v>635</v>
      </c>
      <c r="K4" s="18" t="str" cm="1">
        <f t="array" ref="K4:L4">_xlfn.REGEXEXTRACT(N4,"(.*(?=_))_([a-z0-9-]+)",2)</f>
        <v>BASE_ALCH_Extract_Fey</v>
      </c>
      <c r="L4" s="18" t="str">
        <v>261a1755-0688-492c-a272-21b0842c9a69</v>
      </c>
      <c r="N4" t="s">
        <v>2612</v>
      </c>
    </row>
    <row r="5" spans="2:14" x14ac:dyDescent="0.4">
      <c r="B5" t="s">
        <v>1414</v>
      </c>
      <c r="C5" t="s">
        <v>95</v>
      </c>
      <c r="D5" t="s">
        <v>96</v>
      </c>
      <c r="E5" t="str">
        <f>VLOOKUP(BASE_[[#This Row],[Name]],BASE_GUID_LOOK,2,FALSE)</f>
        <v>a3ada9c2-8e98-4fd2-8953-a47b0dd9a9fa</v>
      </c>
      <c r="F5" t="s">
        <v>592</v>
      </c>
      <c r="G5" t="s">
        <v>635</v>
      </c>
      <c r="K5" s="18" t="str" cm="1">
        <f t="array" ref="K5:L5">_xlfn.REGEXEXTRACT(N5,"(.*(?=_))_([a-z0-9-]+)",2)</f>
        <v>BASE_ALCH_Extract_Fire</v>
      </c>
      <c r="L5" s="18" t="str">
        <v>a3ada9c2-8e98-4fd2-8953-a47b0dd9a9fa</v>
      </c>
      <c r="N5" t="s">
        <v>2613</v>
      </c>
    </row>
    <row r="6" spans="2:14" x14ac:dyDescent="0.4">
      <c r="B6" t="s">
        <v>1414</v>
      </c>
      <c r="C6" t="s">
        <v>97</v>
      </c>
      <c r="D6" t="s">
        <v>98</v>
      </c>
      <c r="E6" t="str">
        <f>VLOOKUP(BASE_[[#This Row],[Name]],BASE_GUID_LOOK,2,FALSE)</f>
        <v>5a02b765-c414-43da-a88c-e1453b6c2e4b</v>
      </c>
      <c r="F6" t="s">
        <v>592</v>
      </c>
      <c r="G6" t="s">
        <v>635</v>
      </c>
      <c r="K6" s="18" t="str" cm="1">
        <f t="array" ref="K6:L6">_xlfn.REGEXEXTRACT(N6,"(.*(?=_))_([a-z0-9-]+)",2)</f>
        <v>BASE_ALCH_Extract_Shadow</v>
      </c>
      <c r="L6" s="18" t="str">
        <v>5a02b765-c414-43da-a88c-e1453b6c2e4b</v>
      </c>
      <c r="N6" t="s">
        <v>2614</v>
      </c>
    </row>
    <row r="7" spans="2:14" x14ac:dyDescent="0.4">
      <c r="B7" t="s">
        <v>1414</v>
      </c>
      <c r="C7" t="s">
        <v>99</v>
      </c>
      <c r="D7" t="s">
        <v>100</v>
      </c>
      <c r="E7" t="str">
        <f>VLOOKUP(BASE_[[#This Row],[Name]],BASE_GUID_LOOK,2,FALSE)</f>
        <v>3c54906f-cc2c-49e5-a9a3-64204688f872</v>
      </c>
      <c r="F7" t="s">
        <v>592</v>
      </c>
      <c r="G7" t="s">
        <v>635</v>
      </c>
      <c r="K7" s="18" t="str" cm="1">
        <f t="array" ref="K7:L7">_xlfn.REGEXEXTRACT(N7,"(.*(?=_))_([a-z0-9-]+)",2)</f>
        <v>BASE_ALCH_Extract_Water</v>
      </c>
      <c r="L7" s="18" t="str">
        <v>3c54906f-cc2c-49e5-a9a3-64204688f872</v>
      </c>
      <c r="N7" t="s">
        <v>2615</v>
      </c>
    </row>
    <row r="8" spans="2:14" x14ac:dyDescent="0.4">
      <c r="B8" t="s">
        <v>1414</v>
      </c>
      <c r="C8" t="s">
        <v>64</v>
      </c>
      <c r="D8" t="s">
        <v>101</v>
      </c>
      <c r="E8" t="str">
        <f>VLOOKUP(BASE_[[#This Row],[Name]],BASE_GUID_LOOK,2,FALSE)</f>
        <v>6badbd6e-7118-4d5c-9187-9e47c347fd74</v>
      </c>
      <c r="F8" t="s">
        <v>85</v>
      </c>
      <c r="H8" t="s">
        <v>72</v>
      </c>
      <c r="K8" s="18" t="str" cm="1">
        <f t="array" ref="K8:L8">_xlfn.REGEXEXTRACT(N8,"(.*(?=_))_([a-z0-9-]+)",2)</f>
        <v>BASE_ALCH_Grenade</v>
      </c>
      <c r="L8" s="18" t="str">
        <v>6badbd6e-7118-4d5c-9187-9e47c347fd74</v>
      </c>
      <c r="N8" t="s">
        <v>2616</v>
      </c>
    </row>
    <row r="9" spans="2:14" x14ac:dyDescent="0.4">
      <c r="B9" t="s">
        <v>1414</v>
      </c>
      <c r="C9" t="s">
        <v>102</v>
      </c>
      <c r="D9" t="s">
        <v>103</v>
      </c>
      <c r="E9" t="str">
        <f>VLOOKUP(BASE_[[#This Row],[Name]],BASE_GUID_LOOK,2,FALSE)</f>
        <v>647f8ef2-784f-4a39-82bc-8a4425ecc075</v>
      </c>
      <c r="F9" t="s">
        <v>87</v>
      </c>
      <c r="H9" t="s">
        <v>130</v>
      </c>
      <c r="K9" s="18" t="str" cm="1">
        <f t="array" ref="K9:L9">_xlfn.REGEXEXTRACT(N9,"(.*(?=_))_([a-z0-9-]+)",2)</f>
        <v>BASE_ALCH_INGREDIENT</v>
      </c>
      <c r="L9" s="18" t="str">
        <v>647f8ef2-784f-4a39-82bc-8a4425ecc075</v>
      </c>
      <c r="N9" t="s">
        <v>2617</v>
      </c>
    </row>
    <row r="10" spans="2:14" x14ac:dyDescent="0.4">
      <c r="B10" t="s">
        <v>1414</v>
      </c>
      <c r="C10" t="s">
        <v>104</v>
      </c>
      <c r="D10" t="s">
        <v>105</v>
      </c>
      <c r="E10" t="str">
        <f>VLOOKUP(BASE_[[#This Row],[Name]],BASE_GUID_LOOK,2,FALSE)</f>
        <v>19a6fbb0-7123-460b-a4a8-643bb6cab5b5</v>
      </c>
      <c r="F10" t="s">
        <v>557</v>
      </c>
      <c r="G10" t="s">
        <v>645</v>
      </c>
      <c r="K10" s="18" t="str" cm="1">
        <f t="array" ref="K10:L10">_xlfn.REGEXEXTRACT(N10,"(.*(?=_))_([a-z0-9-]+)",2)</f>
        <v>BASE_ALCH_Solution_Coating</v>
      </c>
      <c r="L10" s="18" t="str">
        <v>19a6fbb0-7123-460b-a4a8-643bb6cab5b5</v>
      </c>
      <c r="N10" t="s">
        <v>2618</v>
      </c>
    </row>
    <row r="11" spans="2:14" x14ac:dyDescent="0.4">
      <c r="B11" t="s">
        <v>1414</v>
      </c>
      <c r="C11" t="s">
        <v>106</v>
      </c>
      <c r="D11" t="s">
        <v>107</v>
      </c>
      <c r="E11" t="str">
        <f>VLOOKUP(BASE_[[#This Row],[Name]],BASE_GUID_LOOK,2,FALSE)</f>
        <v>eef254dd-b983-4e59-bf49-5ed76a536220</v>
      </c>
      <c r="F11" t="s">
        <v>535</v>
      </c>
      <c r="G11" t="s">
        <v>637</v>
      </c>
      <c r="K11" s="18" t="str" cm="1">
        <f t="array" ref="K11:L11">_xlfn.REGEXEXTRACT(N11,"(.*(?=_))_([a-z0-9-]+)",2)</f>
        <v>BASE_ALCH_Solution_Elixir</v>
      </c>
      <c r="L11" s="18" t="str">
        <v>eef254dd-b983-4e59-bf49-5ed76a536220</v>
      </c>
      <c r="N11" t="s">
        <v>2619</v>
      </c>
    </row>
    <row r="12" spans="2:14" ht="15" thickBot="1" x14ac:dyDescent="0.45">
      <c r="B12" t="s">
        <v>1414</v>
      </c>
      <c r="C12" t="s">
        <v>106</v>
      </c>
      <c r="D12" t="s">
        <v>108</v>
      </c>
      <c r="E12" t="str">
        <f>VLOOKUP(BASE_[[#This Row],[Name]],BASE_GUID_LOOK,2,FALSE)</f>
        <v>8e660fd9-489d-42ff-a762-e4392e826666</v>
      </c>
      <c r="F12" t="s">
        <v>569</v>
      </c>
      <c r="G12" t="s">
        <v>636</v>
      </c>
      <c r="I12" t="s">
        <v>647</v>
      </c>
      <c r="K12" s="18" t="str" cm="1">
        <f t="array" ref="K12:L12">_xlfn.REGEXEXTRACT(N12,"(.*(?=_))_([a-z0-9-]+)",2)</f>
        <v>BASE_ALCH_Solution_Potion</v>
      </c>
      <c r="L12" s="18" t="str">
        <v>8e660fd9-489d-42ff-a762-e4392e826666</v>
      </c>
      <c r="N12" t="s">
        <v>2620</v>
      </c>
    </row>
    <row r="13" spans="2:14" ht="15" thickBot="1" x14ac:dyDescent="0.45">
      <c r="B13" t="s">
        <v>1414</v>
      </c>
      <c r="C13" t="s">
        <v>109</v>
      </c>
      <c r="D13" s="3" t="s">
        <v>110</v>
      </c>
      <c r="E13" t="str">
        <f>VLOOKUP(BASE_[[#This Row],[Name]],BASE_GUID_LOOK,2,FALSE)</f>
        <v>a09273ba-6549-4cf9-ba47-615a962baf9f</v>
      </c>
      <c r="G13" t="s">
        <v>632</v>
      </c>
      <c r="K13" s="18" t="str" cm="1">
        <f t="array" ref="K13:L13">_xlfn.REGEXEXTRACT(N13,"(.*(?=_))_([a-z0-9-]+)",2)</f>
        <v>BASE_ARMOR</v>
      </c>
      <c r="L13" s="18" t="str">
        <v>a09273ba-6549-4cf9-ba47-615a962baf9f</v>
      </c>
      <c r="N13" t="s">
        <v>2621</v>
      </c>
    </row>
    <row r="14" spans="2:14" x14ac:dyDescent="0.4">
      <c r="B14" t="s">
        <v>1414</v>
      </c>
      <c r="C14" t="s">
        <v>109</v>
      </c>
      <c r="D14" t="s">
        <v>111</v>
      </c>
      <c r="E14" t="str">
        <f>VLOOKUP(BASE_[[#This Row],[Name]],BASE_GUID_LOOK,2,FALSE)</f>
        <v>0985f767-4256-4f15-aabe-364e002f913f</v>
      </c>
      <c r="G14" t="s">
        <v>1397</v>
      </c>
      <c r="H14" t="s">
        <v>110</v>
      </c>
      <c r="K14" s="18" t="str" cm="1">
        <f t="array" ref="K14:L14">_xlfn.REGEXEXTRACT(N14,"(.*(?=_))_([a-z0-9-]+)",2)</f>
        <v>BASE_ARMOR_Body</v>
      </c>
      <c r="L14" s="18" t="str">
        <v>0985f767-4256-4f15-aabe-364e002f913f</v>
      </c>
      <c r="N14" t="s">
        <v>2622</v>
      </c>
    </row>
    <row r="15" spans="2:14" x14ac:dyDescent="0.4">
      <c r="B15" t="s">
        <v>1414</v>
      </c>
      <c r="C15" t="s">
        <v>112</v>
      </c>
      <c r="D15" t="s">
        <v>113</v>
      </c>
      <c r="E15" t="str">
        <f>VLOOKUP(BASE_[[#This Row],[Name]],BASE_GUID_LOOK,2,FALSE)</f>
        <v>465340b0-523f-48ac-a832-4db4a1183c74</v>
      </c>
      <c r="G15" t="s">
        <v>1411</v>
      </c>
      <c r="H15" t="s">
        <v>110</v>
      </c>
      <c r="K15" s="18" t="str" cm="1">
        <f t="array" ref="K15:L15">_xlfn.REGEXEXTRACT(N15,"(.*(?=_))_([a-z0-9-]+)",2)</f>
        <v>BASE_ARMOR_Cloaks</v>
      </c>
      <c r="L15" s="18" t="str">
        <v>465340b0-523f-48ac-a832-4db4a1183c74</v>
      </c>
      <c r="N15" t="s">
        <v>2623</v>
      </c>
    </row>
    <row r="16" spans="2:14" x14ac:dyDescent="0.4">
      <c r="B16" t="s">
        <v>1414</v>
      </c>
      <c r="C16" t="s">
        <v>109</v>
      </c>
      <c r="D16" t="s">
        <v>114</v>
      </c>
      <c r="E16" t="str">
        <f>VLOOKUP(BASE_[[#This Row],[Name]],BASE_GUID_LOOK,2,FALSE)</f>
        <v>760772d4-7b86-49b5-b6d8-0d0302909b8c</v>
      </c>
      <c r="G16" t="s">
        <v>1398</v>
      </c>
      <c r="H16" t="s">
        <v>110</v>
      </c>
      <c r="K16" s="18" t="str" cm="1">
        <f t="array" ref="K16:L16">_xlfn.REGEXEXTRACT(N16,"(.*(?=_))_([a-z0-9-]+)",2)</f>
        <v>BASE_ARMOR_Footwear</v>
      </c>
      <c r="L16" s="18" t="str">
        <v>760772d4-7b86-49b5-b6d8-0d0302909b8c</v>
      </c>
      <c r="N16" t="s">
        <v>2624</v>
      </c>
    </row>
    <row r="17" spans="2:14" x14ac:dyDescent="0.4">
      <c r="B17" t="s">
        <v>1414</v>
      </c>
      <c r="C17" t="s">
        <v>115</v>
      </c>
      <c r="D17" t="s">
        <v>116</v>
      </c>
      <c r="E17" t="str">
        <f>VLOOKUP(BASE_[[#This Row],[Name]],BASE_GUID_LOOK,2,FALSE)</f>
        <v>1ab3e355-c1ed-4035-8c17-4ec2a8e8850f</v>
      </c>
      <c r="G17" t="s">
        <v>1399</v>
      </c>
      <c r="H17" t="s">
        <v>110</v>
      </c>
      <c r="K17" s="18" t="str" cm="1">
        <f t="array" ref="K17:L17">_xlfn.REGEXEXTRACT(N17,"(.*(?=_))_([a-z0-9-]+)",2)</f>
        <v>BASE_ARMOR_Gloves</v>
      </c>
      <c r="L17" s="18" t="str">
        <v>1ab3e355-c1ed-4035-8c17-4ec2a8e8850f</v>
      </c>
      <c r="N17" t="s">
        <v>2625</v>
      </c>
    </row>
    <row r="18" spans="2:14" x14ac:dyDescent="0.4">
      <c r="B18" t="s">
        <v>1414</v>
      </c>
      <c r="C18" t="s">
        <v>109</v>
      </c>
      <c r="D18" t="s">
        <v>117</v>
      </c>
      <c r="E18" t="str">
        <f>VLOOKUP(BASE_[[#This Row],[Name]],BASE_GUID_LOOK,2,FALSE)</f>
        <v>1e694935-3625-4781-8a6e-a91ba7f5876d</v>
      </c>
      <c r="G18" t="s">
        <v>1400</v>
      </c>
      <c r="H18" t="s">
        <v>110</v>
      </c>
      <c r="K18" s="18" t="str" cm="1">
        <f t="array" ref="K18:L18">_xlfn.REGEXEXTRACT(N18,"(.*(?=_))_([a-z0-9-]+)",2)</f>
        <v>BASE_ARMOR_Headwear</v>
      </c>
      <c r="L18" s="18" t="str">
        <v>1e694935-3625-4781-8a6e-a91ba7f5876d</v>
      </c>
      <c r="N18" t="s">
        <v>2626</v>
      </c>
    </row>
    <row r="19" spans="2:14" x14ac:dyDescent="0.4">
      <c r="B19" t="s">
        <v>1414</v>
      </c>
      <c r="C19" t="s">
        <v>118</v>
      </c>
      <c r="D19" t="s">
        <v>119</v>
      </c>
      <c r="E19" t="str">
        <f>VLOOKUP(BASE_[[#This Row],[Name]],BASE_GUID_LOOK,2,FALSE)</f>
        <v>e419b771-2ea2-439d-a9e9-c2796398dd09</v>
      </c>
      <c r="G19" t="s">
        <v>1401</v>
      </c>
      <c r="H19" t="s">
        <v>110</v>
      </c>
      <c r="K19" s="18" t="str" cm="1">
        <f t="array" ref="K19:L19">_xlfn.REGEXEXTRACT(N19,"(.*(?=_))_([a-z0-9-]+)",2)</f>
        <v>BASE_ARMOR_Underwear</v>
      </c>
      <c r="L19" s="18" t="str">
        <v>e419b771-2ea2-439d-a9e9-c2796398dd09</v>
      </c>
      <c r="N19" t="s">
        <v>2627</v>
      </c>
    </row>
    <row r="20" spans="2:14" x14ac:dyDescent="0.4">
      <c r="B20" t="s">
        <v>1414</v>
      </c>
      <c r="C20" t="s">
        <v>120</v>
      </c>
      <c r="D20" t="s">
        <v>121</v>
      </c>
      <c r="E20" t="str">
        <f>VLOOKUP(BASE_[[#This Row],[Name]],BASE_GUID_LOOK,2,FALSE)</f>
        <v>23f65dff-a1ca-42fb-91ee-4cbb69450336</v>
      </c>
      <c r="F20" t="s">
        <v>523</v>
      </c>
      <c r="K20" s="18" t="str" cm="1">
        <f t="array" ref="K20:L20">_xlfn.REGEXEXTRACT(N20,"(.*(?=_))_([a-z0-9-]+)",2)</f>
        <v>BASE_BLD_Construction_Big</v>
      </c>
      <c r="L20" s="18" t="str">
        <v>f4ef6926-4f96-43fd-881a-4168297ad0fb</v>
      </c>
      <c r="N20" t="s">
        <v>2628</v>
      </c>
    </row>
    <row r="21" spans="2:14" x14ac:dyDescent="0.4">
      <c r="B21" t="s">
        <v>1414</v>
      </c>
      <c r="C21" t="s">
        <v>120</v>
      </c>
      <c r="D21" t="s">
        <v>122</v>
      </c>
      <c r="E21" t="str">
        <f>VLOOKUP(BASE_[[#This Row],[Name]],BASE_GUID_LOOK,2,FALSE)</f>
        <v>47f778cc-b4ff-45c4-83af-e879e1ff14c3</v>
      </c>
      <c r="F21" t="s">
        <v>523</v>
      </c>
      <c r="K21" s="18" t="str" cm="1">
        <f t="array" ref="K21:L21">_xlfn.REGEXEXTRACT(N21,"(.*(?=_))_([a-z0-9-]+)",2)</f>
        <v>BASE_BLD_Construction_Big_Climbable</v>
      </c>
      <c r="L21" s="18" t="str">
        <v>482154a2-78f0-4969-bb0c-bb92d9f2cb37</v>
      </c>
      <c r="N21" t="s">
        <v>2629</v>
      </c>
    </row>
    <row r="22" spans="2:14" x14ac:dyDescent="0.4">
      <c r="B22" t="s">
        <v>1414</v>
      </c>
      <c r="C22" t="s">
        <v>123</v>
      </c>
      <c r="D22" t="s">
        <v>124</v>
      </c>
      <c r="E22" t="str">
        <f>VLOOKUP(BASE_[[#This Row],[Name]],BASE_GUID_LOOK,2,FALSE)</f>
        <v>61b98c74-8f5c-4d05-b56c-0911b59c9078</v>
      </c>
      <c r="F22" t="s">
        <v>523</v>
      </c>
      <c r="K22" s="18" t="str" cm="1">
        <f t="array" ref="K22:L22">_xlfn.REGEXEXTRACT(N22,"(.*(?=_))_([a-z0-9-]+)",2)</f>
        <v>BASE_BLD_Construction_Big_Solid</v>
      </c>
      <c r="L22" s="18" t="str">
        <v>b7ce7d07-ea86-413e-9538-2e7bffe35f60</v>
      </c>
      <c r="N22" t="s">
        <v>2630</v>
      </c>
    </row>
    <row r="23" spans="2:14" x14ac:dyDescent="0.4">
      <c r="B23" t="s">
        <v>1414</v>
      </c>
      <c r="C23" t="s">
        <v>193</v>
      </c>
      <c r="D23" t="s">
        <v>125</v>
      </c>
      <c r="E23" t="str">
        <f>VLOOKUP(BASE_[[#This Row],[Name]],BASE_GUID_LOOK,2,FALSE)</f>
        <v>4ffd5c4b-4c56-4f05-a228-a33754bb1806</v>
      </c>
      <c r="F23" t="s">
        <v>522</v>
      </c>
      <c r="I23" t="s">
        <v>638</v>
      </c>
      <c r="K23" s="18" t="str" cm="1">
        <f t="array" ref="K23:L23">_xlfn.REGEXEXTRACT(N23,"(.*(?=_))_([a-z0-9-]+)",2)</f>
        <v>BASE_BLD_Construction_Big_Walkable</v>
      </c>
      <c r="L23" s="18" t="str">
        <v>ac5fdc03-184b-48f9-8cd5-ac0d61b74ca1</v>
      </c>
      <c r="N23" t="s">
        <v>2631</v>
      </c>
    </row>
    <row r="24" spans="2:14" x14ac:dyDescent="0.4">
      <c r="B24" t="s">
        <v>1414</v>
      </c>
      <c r="C24" t="s">
        <v>120</v>
      </c>
      <c r="D24" t="s">
        <v>126</v>
      </c>
      <c r="E24" t="str">
        <f>VLOOKUP(BASE_[[#This Row],[Name]],BASE_GUID_LOOK,2,FALSE)</f>
        <v>4d0f9f0f-8290-4d24-a05a-e66c878d974d</v>
      </c>
      <c r="F24" t="s">
        <v>523</v>
      </c>
      <c r="K24" s="18" t="str" cm="1">
        <f t="array" ref="K24:L24">_xlfn.REGEXEXTRACT(N24,"(.*(?=_))_([a-z0-9-]+)",2)</f>
        <v>BASE_BOOK</v>
      </c>
      <c r="L24" s="18" t="str">
        <v>23f65dff-a1ca-42fb-91ee-4cbb69450336</v>
      </c>
      <c r="N24" t="s">
        <v>2632</v>
      </c>
    </row>
    <row r="25" spans="2:14" x14ac:dyDescent="0.4">
      <c r="B25" t="s">
        <v>1414</v>
      </c>
      <c r="C25" t="s">
        <v>192</v>
      </c>
      <c r="D25" t="s">
        <v>127</v>
      </c>
      <c r="E25" t="str">
        <f>VLOOKUP(BASE_[[#This Row],[Name]],BASE_GUID_LOOK,2,FALSE)</f>
        <v>280c6dc2-d54d-4761-a301-c8f818b32a80</v>
      </c>
      <c r="F25" t="s">
        <v>523</v>
      </c>
      <c r="K25" s="18" t="str" cm="1">
        <f t="array" ref="K25:L25">_xlfn.REGEXEXTRACT(N25,"(.*(?=_))_([a-z0-9-]+)",2)</f>
        <v>BASE_BOOK_Lore</v>
      </c>
      <c r="L25" s="18" t="str">
        <v>47f778cc-b4ff-45c4-83af-e879e1ff14c3</v>
      </c>
      <c r="N25" t="s">
        <v>2633</v>
      </c>
    </row>
    <row r="26" spans="2:14" ht="15" thickBot="1" x14ac:dyDescent="0.45">
      <c r="B26" t="s">
        <v>1414</v>
      </c>
      <c r="C26" t="s">
        <v>128</v>
      </c>
      <c r="D26" t="s">
        <v>129</v>
      </c>
      <c r="E26" t="str">
        <f>VLOOKUP(BASE_[[#This Row],[Name]],BASE_GUID_LOOK,2,FALSE)</f>
        <v>cdd2941e-aef8-4cc6-a58b-ccb1d73060e8</v>
      </c>
      <c r="K26" s="18" t="str" cm="1">
        <f t="array" ref="K26:L26">_xlfn.REGEXEXTRACT(N26,"(.*(?=_))_([a-z0-9-]+)",2)</f>
        <v>BASE_BOOK_Scroll_Letter</v>
      </c>
      <c r="L26" s="18" t="str">
        <v>61b98c74-8f5c-4d05-b56c-0911b59c9078</v>
      </c>
      <c r="N26" t="s">
        <v>2634</v>
      </c>
    </row>
    <row r="27" spans="2:14" ht="15" thickBot="1" x14ac:dyDescent="0.45">
      <c r="B27" t="s">
        <v>1414</v>
      </c>
      <c r="C27" t="s">
        <v>47</v>
      </c>
      <c r="D27" s="3" t="s">
        <v>130</v>
      </c>
      <c r="E27" t="str">
        <f>VLOOKUP(BASE_[[#This Row],[Name]],BASE_GUID_LOOK,2,FALSE)</f>
        <v>79f10d3b-b390-4662-9193-d2f4395d136a</v>
      </c>
      <c r="F27" t="s">
        <v>87</v>
      </c>
      <c r="G27" t="s">
        <v>635</v>
      </c>
      <c r="K27" s="18" t="str" cm="1">
        <f t="array" ref="K27:L27">_xlfn.REGEXEXTRACT(N27,"(.*(?=_))_([a-z0-9-]+)",2)</f>
        <v>BASE_BOOK_Scroll_Magic</v>
      </c>
      <c r="L27" s="18" t="str">
        <v>4ffd5c4b-4c56-4f05-a228-a33754bb1806</v>
      </c>
      <c r="N27" t="s">
        <v>2635</v>
      </c>
    </row>
    <row r="28" spans="2:14" x14ac:dyDescent="0.4">
      <c r="B28" t="s">
        <v>1414</v>
      </c>
      <c r="C28" t="s">
        <v>102</v>
      </c>
      <c r="D28" t="s">
        <v>131</v>
      </c>
      <c r="E28" t="str">
        <f>VLOOKUP(BASE_[[#This Row],[Name]],BASE_GUID_LOOK,2,FALSE)</f>
        <v>9d987ac6-e995-41ed-aca0-12ea69f6770e</v>
      </c>
      <c r="F28" t="s">
        <v>87</v>
      </c>
      <c r="H28" t="s">
        <v>130</v>
      </c>
      <c r="K28" s="18" t="str" cm="1">
        <f t="array" ref="K28:L28">_xlfn.REGEXEXTRACT(N28,"(.*(?=_))_([a-z0-9-]+)",2)</f>
        <v>BASE_BOOK_StoryUse</v>
      </c>
      <c r="L28" s="18" t="str">
        <v>4d0f9f0f-8290-4d24-a05a-e66c878d974d</v>
      </c>
      <c r="N28" t="s">
        <v>2636</v>
      </c>
    </row>
    <row r="29" spans="2:14" x14ac:dyDescent="0.4">
      <c r="B29" t="s">
        <v>1414</v>
      </c>
      <c r="C29" t="s">
        <v>132</v>
      </c>
      <c r="D29" t="s">
        <v>133</v>
      </c>
      <c r="E29" t="str">
        <f>VLOOKUP(BASE_[[#This Row],[Name]],BASE_GUID_LOOK,2,FALSE)</f>
        <v>35bcfb10-ba86-4195-9de5-2d57b4e209f9</v>
      </c>
      <c r="F29" t="s">
        <v>516</v>
      </c>
      <c r="K29" s="18" t="str" cm="1">
        <f t="array" ref="K29:L29">_xlfn.REGEXEXTRACT(N29,"(.*(?=_))_([a-z0-9-]+)",2)</f>
        <v>BASE_BOOK_Tablet</v>
      </c>
      <c r="L29" s="18" t="str">
        <v>280c6dc2-d54d-4761-a301-c8f818b32a80</v>
      </c>
      <c r="N29" t="s">
        <v>2637</v>
      </c>
    </row>
    <row r="30" spans="2:14" ht="15" thickBot="1" x14ac:dyDescent="0.45">
      <c r="B30" t="s">
        <v>1414</v>
      </c>
      <c r="C30" t="s">
        <v>132</v>
      </c>
      <c r="D30" t="s">
        <v>134</v>
      </c>
      <c r="E30" t="str">
        <f>VLOOKUP(BASE_[[#This Row],[Name]],BASE_GUID_LOOK,2,FALSE)</f>
        <v>2ca79447-a79b-41a0-abab-085c2aeedf3e</v>
      </c>
      <c r="F30" t="s">
        <v>552</v>
      </c>
      <c r="K30" s="18" t="str" cm="1">
        <f t="array" ref="K30:L30">_xlfn.REGEXEXTRACT(N30,"(.*(?=_))_([a-z0-9-]+)",2)</f>
        <v>BASE_BRAZIER</v>
      </c>
      <c r="L30" s="18" t="str">
        <v>e2787ddd-a2f1-41f9-a861-d56a5489fd6a</v>
      </c>
      <c r="N30" t="s">
        <v>2638</v>
      </c>
    </row>
    <row r="31" spans="2:14" ht="15" thickBot="1" x14ac:dyDescent="0.45">
      <c r="B31" t="s">
        <v>1414</v>
      </c>
      <c r="C31" t="s">
        <v>106</v>
      </c>
      <c r="D31" s="3" t="s">
        <v>135</v>
      </c>
      <c r="E31" t="str">
        <f>VLOOKUP(BASE_[[#This Row],[Name]],BASE_GUID_LOOK,2,FALSE)</f>
        <v>277257bc-38f5-4c51-be13-32498e8cbd3d</v>
      </c>
      <c r="F31" t="s">
        <v>537</v>
      </c>
      <c r="G31" t="s">
        <v>636</v>
      </c>
      <c r="K31" s="18" t="str" cm="1">
        <f t="array" ref="K31:L31">_xlfn.REGEXEXTRACT(N31,"(.*(?=_))_([a-z0-9-]+)",2)</f>
        <v>BASE_CAMPFIRE</v>
      </c>
      <c r="L31" s="18" t="str">
        <v>410c2f4f-5318-480a-863f-e29a04c0a181</v>
      </c>
      <c r="N31" t="s">
        <v>2639</v>
      </c>
    </row>
    <row r="32" spans="2:14" x14ac:dyDescent="0.4">
      <c r="B32" t="s">
        <v>1414</v>
      </c>
      <c r="C32" t="s">
        <v>128</v>
      </c>
      <c r="D32" t="s">
        <v>136</v>
      </c>
      <c r="E32" t="str">
        <f>VLOOKUP(BASE_[[#This Row],[Name]],BASE_GUID_LOOK,2,FALSE)</f>
        <v>bed27b85-63f8-4bb4-a363-fc0246b36c25</v>
      </c>
      <c r="F32" t="s">
        <v>513</v>
      </c>
      <c r="K32" s="18" t="str" cm="1">
        <f t="array" ref="K32:L32">_xlfn.REGEXEXTRACT(N32,"(.*(?=_))_([a-z0-9-]+)",2)</f>
        <v>BASE_CANDELABRUM</v>
      </c>
      <c r="L32" s="18" t="str">
        <v>fbfe597b-ff5e-4fd6-b3c3-177b142dea7b</v>
      </c>
      <c r="N32" t="s">
        <v>2640</v>
      </c>
    </row>
    <row r="33" spans="2:14" x14ac:dyDescent="0.4">
      <c r="B33" t="s">
        <v>1414</v>
      </c>
      <c r="C33" t="s">
        <v>128</v>
      </c>
      <c r="D33" t="s">
        <v>137</v>
      </c>
      <c r="E33" t="str">
        <f>VLOOKUP(BASE_[[#This Row],[Name]],BASE_GUID_LOOK,2,FALSE)</f>
        <v>ab295317-b83e-40ee-920e-59ed8eccafb2</v>
      </c>
      <c r="F33" t="s">
        <v>513</v>
      </c>
      <c r="K33" s="18" t="str" cm="1">
        <f t="array" ref="K33:L33">_xlfn.REGEXEXTRACT(N33,"(.*(?=_))_([a-z0-9-]+)",2)</f>
        <v>BASE_CANDLE_SINGLE</v>
      </c>
      <c r="L33" s="18" t="str">
        <v>9b812c00-17c2-4525-9e17-154381576943</v>
      </c>
      <c r="N33" t="s">
        <v>2641</v>
      </c>
    </row>
    <row r="34" spans="2:14" x14ac:dyDescent="0.4">
      <c r="B34" t="s">
        <v>1414</v>
      </c>
      <c r="C34" t="s">
        <v>138</v>
      </c>
      <c r="D34" t="s">
        <v>139</v>
      </c>
      <c r="E34" t="str">
        <f>VLOOKUP(BASE_[[#This Row],[Name]],BASE_GUID_LOOK,2,FALSE)</f>
        <v>45a43504-e639-4c85-a901-da1de6cf4ee9</v>
      </c>
      <c r="F34" t="s">
        <v>513</v>
      </c>
      <c r="K34" s="18" t="str" cm="1">
        <f t="array" ref="K34:L34">_xlfn.REGEXEXTRACT(N34,"(.*(?=_))_([a-z0-9-]+)",2)</f>
        <v>BASE_CANDLES</v>
      </c>
      <c r="L34" s="18" t="str">
        <v>e0414642-f571-4be8-ae8c-eef41eba5a42</v>
      </c>
      <c r="N34" t="s">
        <v>2642</v>
      </c>
    </row>
    <row r="35" spans="2:14" x14ac:dyDescent="0.4">
      <c r="B35" t="s">
        <v>1414</v>
      </c>
      <c r="C35" t="s">
        <v>140</v>
      </c>
      <c r="D35" t="s">
        <v>141</v>
      </c>
      <c r="E35" t="str">
        <f>VLOOKUP(BASE_[[#This Row],[Name]],BASE_GUID_LOOK,2,FALSE)</f>
        <v>2c341835-8a11-44db-9679-4cd0c9c12594</v>
      </c>
      <c r="F35" t="s">
        <v>513</v>
      </c>
      <c r="K35" s="18" t="str" cm="1">
        <f t="array" ref="K35:L35">_xlfn.REGEXEXTRACT(N35,"(.*(?=_))_([a-z0-9-]+)",2)</f>
        <v>BASE_CombatThrowable</v>
      </c>
      <c r="L35" s="18" t="str">
        <v>0c96850b-eef9-49b6-927a-1e0d29329a95</v>
      </c>
      <c r="N35" t="s">
        <v>2643</v>
      </c>
    </row>
    <row r="36" spans="2:14" x14ac:dyDescent="0.4">
      <c r="B36" t="s">
        <v>1414</v>
      </c>
      <c r="C36" t="s">
        <v>128</v>
      </c>
      <c r="D36" t="s">
        <v>142</v>
      </c>
      <c r="E36" t="str">
        <f>VLOOKUP(BASE_[[#This Row],[Name]],BASE_GUID_LOOK,2,FALSE)</f>
        <v>ec6b7184-cceb-4f06-b231-0eec0b94d889</v>
      </c>
      <c r="F36" t="s">
        <v>513</v>
      </c>
      <c r="K36" s="18" t="str" cm="1">
        <f t="array" ref="K36:L36">_xlfn.REGEXEXTRACT(N36,"(.*(?=_))_([a-z0-9-]+)",2)</f>
        <v>BASE_CONS</v>
      </c>
      <c r="L36" s="18" t="str">
        <v>cdd2941e-aef8-4cc6-a58b-ccb1d73060e8</v>
      </c>
      <c r="N36" t="s">
        <v>2644</v>
      </c>
    </row>
    <row r="37" spans="2:14" x14ac:dyDescent="0.4">
      <c r="B37" t="s">
        <v>1414</v>
      </c>
      <c r="C37" t="s">
        <v>128</v>
      </c>
      <c r="D37" t="s">
        <v>143</v>
      </c>
      <c r="E37" t="str">
        <f>VLOOKUP(BASE_[[#This Row],[Name]],BASE_GUID_LOOK,2,FALSE)</f>
        <v>e87c0ed0-a75f-4f91-b5a5-f1a34579179f</v>
      </c>
      <c r="F37" t="s">
        <v>513</v>
      </c>
      <c r="K37" s="18" t="str" cm="1">
        <f t="array" ref="K37:L37">_xlfn.REGEXEXTRACT(N37,"(.*(?=_))_([a-z0-9-]+)",2)</f>
        <v>BASE_CONS_Alchemy</v>
      </c>
      <c r="L37" s="18" t="str">
        <v>79f10d3b-b390-4662-9193-d2f4395d136a</v>
      </c>
      <c r="N37" t="s">
        <v>2645</v>
      </c>
    </row>
    <row r="38" spans="2:14" x14ac:dyDescent="0.4">
      <c r="B38" t="s">
        <v>1414</v>
      </c>
      <c r="C38" t="s">
        <v>144</v>
      </c>
      <c r="D38" t="s">
        <v>145</v>
      </c>
      <c r="E38" t="str">
        <f>VLOOKUP(BASE_[[#This Row],[Name]],BASE_GUID_LOOK,2,FALSE)</f>
        <v>8d2f1d5f-0cc8-4b13-8aa2-4bd509695608</v>
      </c>
      <c r="F38" t="s">
        <v>513</v>
      </c>
      <c r="K38" s="18" t="str" cm="1">
        <f t="array" ref="K38:L38">_xlfn.REGEXEXTRACT(N38,"(.*(?=_))_([a-z0-9-]+)",2)</f>
        <v>BASE_CONS_Alchemy_Plant</v>
      </c>
      <c r="L38" s="18" t="str">
        <v>9d987ac6-e995-41ed-aca0-12ea69f6770e</v>
      </c>
      <c r="N38" t="s">
        <v>2646</v>
      </c>
    </row>
    <row r="39" spans="2:14" x14ac:dyDescent="0.4">
      <c r="B39" t="s">
        <v>1414</v>
      </c>
      <c r="C39" t="s">
        <v>147</v>
      </c>
      <c r="D39" t="s">
        <v>148</v>
      </c>
      <c r="E39" t="str">
        <f>VLOOKUP(BASE_[[#This Row],[Name]],BASE_GUID_LOOK,2,FALSE)</f>
        <v>8188cbf2-4618-401e-b9e1-c2be419efdb8</v>
      </c>
      <c r="K39" s="18" t="str" cm="1">
        <f t="array" ref="K39:L39">_xlfn.REGEXEXTRACT(N39,"(.*(?=_))_([a-z0-9-]+)",2)</f>
        <v>BASE_CONS_Drink</v>
      </c>
      <c r="L39" s="18" t="str">
        <v>35bcfb10-ba86-4195-9de5-2d57b4e209f9</v>
      </c>
      <c r="N39" t="s">
        <v>2647</v>
      </c>
    </row>
    <row r="40" spans="2:14" x14ac:dyDescent="0.4">
      <c r="B40" t="s">
        <v>1414</v>
      </c>
      <c r="C40" t="s">
        <v>147</v>
      </c>
      <c r="D40" t="s">
        <v>149</v>
      </c>
      <c r="E40" t="str">
        <f>VLOOKUP(BASE_[[#This Row],[Name]],BASE_GUID_LOOK,2,FALSE)</f>
        <v>d91b10a4-b196-415d-963c-f8e90fc4eb47</v>
      </c>
      <c r="K40" s="18" t="str" cm="1">
        <f t="array" ref="K40:L40">_xlfn.REGEXEXTRACT(N40,"(.*(?=_))_([a-z0-9-]+)",2)</f>
        <v>BASE_CONS_Drink_Alcohol</v>
      </c>
      <c r="L40" s="18" t="str">
        <v>2ca79447-a79b-41a0-abab-085c2aeedf3e</v>
      </c>
      <c r="N40" t="s">
        <v>2648</v>
      </c>
    </row>
    <row r="41" spans="2:14" x14ac:dyDescent="0.4">
      <c r="B41" t="s">
        <v>1414</v>
      </c>
      <c r="C41" t="s">
        <v>146</v>
      </c>
      <c r="D41" t="s">
        <v>150</v>
      </c>
      <c r="E41" t="str">
        <f>VLOOKUP(BASE_[[#This Row],[Name]],BASE_GUID_LOOK,2,FALSE)</f>
        <v>ea8cc72a-e078-4ce7-bd63-14bcf1851f46</v>
      </c>
      <c r="K41" s="18" t="str" cm="1">
        <f t="array" ref="K41:L41">_xlfn.REGEXEXTRACT(N41,"(.*(?=_))_([a-z0-9-]+)",2)</f>
        <v>BASE_CONS_Drink_Potion</v>
      </c>
      <c r="L41" s="18" t="str">
        <v>277257bc-38f5-4c51-be13-32498e8cbd3d</v>
      </c>
      <c r="N41" t="s">
        <v>2649</v>
      </c>
    </row>
    <row r="42" spans="2:14" x14ac:dyDescent="0.4">
      <c r="B42" t="s">
        <v>1414</v>
      </c>
      <c r="C42" t="s">
        <v>146</v>
      </c>
      <c r="D42" t="s">
        <v>151</v>
      </c>
      <c r="E42" t="str">
        <f>VLOOKUP(BASE_[[#This Row],[Name]],BASE_GUID_LOOK,2,FALSE)</f>
        <v>74f1afc5-a594-43c7-90ad-ddc58cdd5c52</v>
      </c>
      <c r="K42" s="18" t="str" cm="1">
        <f t="array" ref="K42:L42">_xlfn.REGEXEXTRACT(N42,"(.*(?=_))_([a-z0-9-]+)",2)</f>
        <v>BASE_CONS_Food</v>
      </c>
      <c r="L42" s="18" t="str">
        <v>bed27b85-63f8-4bb4-a363-fc0246b36c25</v>
      </c>
      <c r="N42" t="s">
        <v>2650</v>
      </c>
    </row>
    <row r="43" spans="2:14" x14ac:dyDescent="0.4">
      <c r="B43" t="s">
        <v>1414</v>
      </c>
      <c r="C43" t="s">
        <v>146</v>
      </c>
      <c r="D43" t="s">
        <v>152</v>
      </c>
      <c r="E43" t="str">
        <f>VLOOKUP(BASE_[[#This Row],[Name]],BASE_GUID_LOOK,2,FALSE)</f>
        <v>8853fba5-1182-4798-ad34-b87eb4b27c86</v>
      </c>
      <c r="K43" s="18" t="str" cm="1">
        <f t="array" ref="K43:L43">_xlfn.REGEXEXTRACT(N43,"(.*(?=_))_([a-z0-9-]+)",2)</f>
        <v>BASE_CONS_Food_Dry</v>
      </c>
      <c r="L43" s="18" t="str">
        <v>ab295317-b83e-40ee-920e-59ed8eccafb2</v>
      </c>
      <c r="N43" t="s">
        <v>2651</v>
      </c>
    </row>
    <row r="44" spans="2:14" x14ac:dyDescent="0.4">
      <c r="B44" t="s">
        <v>1414</v>
      </c>
      <c r="C44" t="s">
        <v>64</v>
      </c>
      <c r="D44" t="s">
        <v>153</v>
      </c>
      <c r="E44" t="str">
        <f>VLOOKUP(BASE_[[#This Row],[Name]],BASE_GUID_LOOK,2,FALSE)</f>
        <v>f1488e77-adf0-486e-a8d3-aaca640611c3</v>
      </c>
      <c r="K44" s="18" t="str" cm="1">
        <f t="array" ref="K44:L44">_xlfn.REGEXEXTRACT(N44,"(.*(?=_))_([a-z0-9-]+)",2)</f>
        <v>BASE_CONS_Food_Fish</v>
      </c>
      <c r="L44" s="18" t="str">
        <v>45a43504-e639-4c85-a901-da1de6cf4ee9</v>
      </c>
      <c r="N44" t="s">
        <v>2652</v>
      </c>
    </row>
    <row r="45" spans="2:14" ht="15" thickBot="1" x14ac:dyDescent="0.45">
      <c r="B45" t="s">
        <v>1414</v>
      </c>
      <c r="C45" t="s">
        <v>154</v>
      </c>
      <c r="D45" t="s">
        <v>155</v>
      </c>
      <c r="E45" t="str">
        <f>VLOOKUP(BASE_[[#This Row],[Name]],BASE_GUID_LOOK,2,FALSE)</f>
        <v>7f414907-9faf-4330-9741-9444e1df158d</v>
      </c>
      <c r="F45" t="s">
        <v>534</v>
      </c>
      <c r="K45" s="18" t="str" cm="1">
        <f t="array" ref="K45:L45">_xlfn.REGEXEXTRACT(N45,"(.*(?=_))_([a-z0-9-]+)",2)</f>
        <v>BASE_CONS_Food_Fruit</v>
      </c>
      <c r="L45" s="18" t="str">
        <v>2c341835-8a11-44db-9679-4cd0c9c12594</v>
      </c>
      <c r="N45" t="s">
        <v>2653</v>
      </c>
    </row>
    <row r="46" spans="2:14" ht="15" thickBot="1" x14ac:dyDescent="0.45">
      <c r="B46" t="s">
        <v>1414</v>
      </c>
      <c r="C46" t="s">
        <v>64</v>
      </c>
      <c r="D46" s="3" t="s">
        <v>156</v>
      </c>
      <c r="E46" t="str">
        <f>VLOOKUP(BASE_[[#This Row],[Name]],BASE_GUID_LOOK,2,FALSE)</f>
        <v>c9e45e5a-f089-480b-ab3a-7f5f76dccc3b</v>
      </c>
      <c r="K46" s="18" t="str" cm="1">
        <f t="array" ref="K46:L46">_xlfn.REGEXEXTRACT(N46,"(.*(?=_))_([a-z0-9-]+)",2)</f>
        <v>BASE_CONS_Food_Juicy</v>
      </c>
      <c r="L46" s="18" t="str">
        <v>ec6b7184-cceb-4f06-b231-0eec0b94d889</v>
      </c>
      <c r="N46" t="s">
        <v>2654</v>
      </c>
    </row>
    <row r="47" spans="2:14" x14ac:dyDescent="0.4">
      <c r="B47" t="s">
        <v>1414</v>
      </c>
      <c r="C47" t="s">
        <v>47</v>
      </c>
      <c r="D47" t="s">
        <v>48</v>
      </c>
      <c r="E47" t="str">
        <f>VLOOKUP(BASE_[[#This Row],[Name]],BASE_GUID_LOOK,2,FALSE)</f>
        <v>5e9a13ce-fbbf-4d19-bf34-78b3ffec5ca4</v>
      </c>
      <c r="F47" t="s">
        <v>87</v>
      </c>
      <c r="G47" t="s">
        <v>635</v>
      </c>
      <c r="K47" s="18" t="str" cm="1">
        <f t="array" ref="K47:L47">_xlfn.REGEXEXTRACT(N47,"(.*(?=_))_([a-z0-9-]+)",2)</f>
        <v>BASE_CONS_Food_Liquid</v>
      </c>
      <c r="L47" s="18" t="str">
        <v>e87c0ed0-a75f-4f91-b5a5-f1a34579179f</v>
      </c>
      <c r="N47" t="s">
        <v>2655</v>
      </c>
    </row>
    <row r="48" spans="2:14" x14ac:dyDescent="0.4">
      <c r="B48" t="s">
        <v>1414</v>
      </c>
      <c r="C48" t="s">
        <v>49</v>
      </c>
      <c r="D48" t="s">
        <v>50</v>
      </c>
      <c r="E48" t="str">
        <f>VLOOKUP(BASE_[[#This Row],[Name]],BASE_GUID_LOOK,2,FALSE)</f>
        <v>493d043f-3eb1-4a57-b41d-0129f3e07444</v>
      </c>
      <c r="F48" t="s">
        <v>82</v>
      </c>
      <c r="G48" t="s">
        <v>648</v>
      </c>
      <c r="K48" s="18" t="str" cm="1">
        <f t="array" ref="K48:L48">_xlfn.REGEXEXTRACT(N48,"(.*(?=_))_([a-z0-9-]+)",2)</f>
        <v>BASE_CONS_Food_Meat</v>
      </c>
      <c r="L48" s="18" t="str">
        <v>8d2f1d5f-0cc8-4b13-8aa2-4bd509695608</v>
      </c>
      <c r="N48" t="s">
        <v>2656</v>
      </c>
    </row>
    <row r="49" spans="2:14" x14ac:dyDescent="0.4">
      <c r="B49" t="s">
        <v>1414</v>
      </c>
      <c r="C49" t="s">
        <v>51</v>
      </c>
      <c r="D49" t="s">
        <v>52</v>
      </c>
      <c r="E49" t="str">
        <f>VLOOKUP(BASE_[[#This Row],[Name]],BASE_GUID_LOOK,2,FALSE)</f>
        <v>73a1b987-f64d-43ce-9578-71fd37c6269d</v>
      </c>
      <c r="K49" s="18" t="str" cm="1">
        <f t="array" ref="K49:L49">_xlfn.REGEXEXTRACT(N49,"(.*(?=_))_([a-z0-9-]+)",2)</f>
        <v>BASE_CONT</v>
      </c>
      <c r="L49" s="18" t="str">
        <v>49aba79d-0be8-42f0-9302-3761b3527fa4</v>
      </c>
      <c r="N49" t="s">
        <v>2657</v>
      </c>
    </row>
    <row r="50" spans="2:14" x14ac:dyDescent="0.4">
      <c r="B50" t="s">
        <v>1414</v>
      </c>
      <c r="C50" t="s">
        <v>53</v>
      </c>
      <c r="D50" t="s">
        <v>54</v>
      </c>
      <c r="E50" t="str">
        <f>VLOOKUP(BASE_[[#This Row],[Name]],BASE_GUID_LOOK,2,FALSE)</f>
        <v>1a750a66-e5c2-40be-9f62-0a4bf3ddb403</v>
      </c>
      <c r="F50" t="s">
        <v>83</v>
      </c>
      <c r="G50" t="s">
        <v>623</v>
      </c>
      <c r="K50" s="18" t="str" cm="1">
        <f t="array" ref="K50:L50">_xlfn.REGEXEXTRACT(N50,"(.*(?=_))_([a-z0-9-]+)",2)</f>
        <v>BASE_CONT_BOOKS</v>
      </c>
      <c r="L50" s="18" t="str">
        <v>d2ffa323-402d-4bc2-b790-edc467192e12</v>
      </c>
      <c r="N50" t="s">
        <v>2658</v>
      </c>
    </row>
    <row r="51" spans="2:14" x14ac:dyDescent="0.4">
      <c r="B51" t="s">
        <v>1414</v>
      </c>
      <c r="C51" t="s">
        <v>55</v>
      </c>
      <c r="D51" t="s">
        <v>56</v>
      </c>
      <c r="E51" t="str">
        <f>VLOOKUP(BASE_[[#This Row],[Name]],BASE_GUID_LOOK,2,FALSE)</f>
        <v>93380b9c-cf4f-413d-99a7-7e2897cdb94e</v>
      </c>
      <c r="G51" t="s">
        <v>624</v>
      </c>
      <c r="I51" t="s">
        <v>427</v>
      </c>
      <c r="K51" s="18" t="str" cm="1">
        <f t="array" ref="K51:L51">_xlfn.REGEXEXTRACT(N51,"(.*(?=_))_([a-z0-9-]+)",2)</f>
        <v>BASE_CONT_Immovable</v>
      </c>
      <c r="L51" s="18" t="str">
        <v>c5e68dbc-5d1d-48e7-ac00-ad696dd6a584</v>
      </c>
      <c r="N51" t="s">
        <v>2659</v>
      </c>
    </row>
    <row r="52" spans="2:14" x14ac:dyDescent="0.4">
      <c r="B52" t="s">
        <v>1414</v>
      </c>
      <c r="C52" t="s">
        <v>57</v>
      </c>
      <c r="D52" t="s">
        <v>58</v>
      </c>
      <c r="E52" t="str">
        <f>VLOOKUP(BASE_[[#This Row],[Name]],BASE_GUID_LOOK,2,FALSE)</f>
        <v>ddf636cb-5d3c-43dc-a33b-fc92df496e95</v>
      </c>
      <c r="K52" s="18" t="str" cm="1">
        <f t="array" ref="K52:L52">_xlfn.REGEXEXTRACT(N52,"(.*(?=_))_([a-z0-9-]+)",2)</f>
        <v>BASE_CONT_KITCHENSHELF</v>
      </c>
      <c r="L52" s="18" t="str">
        <v>67f20306-1fb9-4b19-aba9-3cd0c6dcbaac</v>
      </c>
      <c r="N52" t="s">
        <v>2660</v>
      </c>
    </row>
    <row r="53" spans="2:14" x14ac:dyDescent="0.4">
      <c r="B53" t="s">
        <v>504</v>
      </c>
      <c r="C53" t="s">
        <v>59</v>
      </c>
      <c r="D53" t="s">
        <v>60</v>
      </c>
      <c r="E53" t="str">
        <f>VLOOKUP(BASE_[[#This Row],[Name]],BASE_GUID_LOOK,2,FALSE)</f>
        <v>303990e3-5546-44a3-9c5a-f9aa1702ad51</v>
      </c>
      <c r="G53" t="s">
        <v>629</v>
      </c>
      <c r="I53" t="s">
        <v>649</v>
      </c>
      <c r="K53" s="18" t="str" cm="1">
        <f t="array" ref="K53:L53">_xlfn.REGEXEXTRACT(N53,"(.*(?=_))_([a-z0-9-]+)",2)</f>
        <v>BASE_CONT_Movable</v>
      </c>
      <c r="L53" s="18" t="str">
        <v>e64fc74f-b0c8-4372-88ad-9318ef066b7e</v>
      </c>
      <c r="N53" t="s">
        <v>2661</v>
      </c>
    </row>
    <row r="54" spans="2:14" x14ac:dyDescent="0.4">
      <c r="B54" t="s">
        <v>1414</v>
      </c>
      <c r="C54" t="s">
        <v>59</v>
      </c>
      <c r="D54" t="s">
        <v>61</v>
      </c>
      <c r="E54" t="str">
        <f>VLOOKUP(BASE_[[#This Row],[Name]],BASE_GUID_LOOK,2,FALSE)</f>
        <v>25ecd0e9-709b-497d-815a-3be9b2c69f61</v>
      </c>
      <c r="H54" t="s">
        <v>60</v>
      </c>
      <c r="I54" t="s">
        <v>619</v>
      </c>
      <c r="K54" s="18" t="str" cm="1">
        <f t="array" ref="K54:L54">_xlfn.REGEXEXTRACT(N54,"(.*(?=_))_([a-z0-9-]+)",2)</f>
        <v>BASE_CONT_Movable_Basket</v>
      </c>
      <c r="L54" s="18" t="str">
        <v>c35645db-08dc-420a-b8af-bfbf03c3207c</v>
      </c>
      <c r="N54" t="s">
        <v>2662</v>
      </c>
    </row>
    <row r="55" spans="2:14" x14ac:dyDescent="0.4">
      <c r="B55" t="s">
        <v>1414</v>
      </c>
      <c r="C55" t="s">
        <v>59</v>
      </c>
      <c r="D55" t="s">
        <v>62</v>
      </c>
      <c r="E55" t="str">
        <f>VLOOKUP(BASE_[[#This Row],[Name]],BASE_GUID_LOOK,2,FALSE)</f>
        <v>788772cf-fa7c-478f-997d-7f3d03f7e9bc</v>
      </c>
      <c r="H55" t="s">
        <v>60</v>
      </c>
      <c r="I55" t="s">
        <v>619</v>
      </c>
      <c r="K55" s="18" t="str" cm="1">
        <f t="array" ref="K55:L55">_xlfn.REGEXEXTRACT(N55,"(.*(?=_))_([a-z0-9-]+)",2)</f>
        <v>BASE_CONT_Movable_Chest</v>
      </c>
      <c r="L55" s="18" t="str">
        <v>8188cbf2-4618-401e-b9e1-c2be419efdb8</v>
      </c>
      <c r="N55" t="s">
        <v>2663</v>
      </c>
    </row>
    <row r="56" spans="2:14" x14ac:dyDescent="0.4">
      <c r="B56" t="s">
        <v>1414</v>
      </c>
      <c r="C56" t="s">
        <v>59</v>
      </c>
      <c r="D56" t="s">
        <v>63</v>
      </c>
      <c r="E56" t="str">
        <f>VLOOKUP(BASE_[[#This Row],[Name]],BASE_GUID_LOOK,2,FALSE)</f>
        <v>7c0888c8-a3e8-477e-b249-a35879e683a0</v>
      </c>
      <c r="H56" t="s">
        <v>60</v>
      </c>
      <c r="I56" t="s">
        <v>619</v>
      </c>
      <c r="K56" s="18" t="str" cm="1">
        <f t="array" ref="K56:L56">_xlfn.REGEXEXTRACT(N56,"(.*(?=_))_([a-z0-9-]+)",2)</f>
        <v>BASE_CONT_Movable_Chest_Strong</v>
      </c>
      <c r="L56" s="18" t="str">
        <v>d91b10a4-b196-415d-963c-f8e90fc4eb47</v>
      </c>
      <c r="N56" t="s">
        <v>2664</v>
      </c>
    </row>
    <row r="57" spans="2:14" x14ac:dyDescent="0.4">
      <c r="B57" t="s">
        <v>1414</v>
      </c>
      <c r="C57" t="s">
        <v>64</v>
      </c>
      <c r="D57" t="s">
        <v>65</v>
      </c>
      <c r="E57" t="str">
        <f>VLOOKUP(BASE_[[#This Row],[Name]],BASE_GUID_LOOK,2,FALSE)</f>
        <v>dcd9e1e8-e465-44af-aba3-b698f369aebd</v>
      </c>
      <c r="G57" t="s">
        <v>629</v>
      </c>
      <c r="K57" s="18" t="str" cm="1">
        <f t="array" ref="K57:L57">_xlfn.REGEXEXTRACT(N57,"(.*(?=_))_([a-z0-9-]+)",2)</f>
        <v>BASE_CONT_Movable_Pickable</v>
      </c>
      <c r="L57" s="18" t="str">
        <v>ea8cc72a-e078-4ce7-bd63-14bcf1851f46</v>
      </c>
      <c r="N57" t="s">
        <v>2665</v>
      </c>
    </row>
    <row r="58" spans="2:14" x14ac:dyDescent="0.4">
      <c r="B58" t="s">
        <v>504</v>
      </c>
      <c r="C58" t="s">
        <v>66</v>
      </c>
      <c r="D58" t="s">
        <v>67</v>
      </c>
      <c r="E58" t="str">
        <f>VLOOKUP(BASE_[[#This Row],[Name]],BASE_GUID_LOOK,2,FALSE)</f>
        <v>0af630e0-82eb-4b83-baa2-e296f97a7a4e</v>
      </c>
      <c r="G58" t="s">
        <v>629</v>
      </c>
      <c r="I58" t="s">
        <v>619</v>
      </c>
      <c r="K58" s="18" t="str" cm="1">
        <f t="array" ref="K58:L58">_xlfn.REGEXEXTRACT(N58,"(.*(?=_))_([a-z0-9-]+)",2)</f>
        <v>BASE_CONT_Movable_Sack</v>
      </c>
      <c r="L58" s="18" t="str">
        <v>ad3f4f70-9184-49be-9fbb-94a83ef66b77</v>
      </c>
      <c r="N58" t="s">
        <v>2666</v>
      </c>
    </row>
    <row r="59" spans="2:14" x14ac:dyDescent="0.4">
      <c r="B59" t="s">
        <v>1414</v>
      </c>
      <c r="C59" t="s">
        <v>66</v>
      </c>
      <c r="D59" t="s">
        <v>68</v>
      </c>
      <c r="E59" t="str">
        <f>VLOOKUP(BASE_[[#This Row],[Name]],BASE_GUID_LOOK,2,FALSE)</f>
        <v>79a8c7ea-188a-47e9-a30c-61fbc75a7d2b</v>
      </c>
      <c r="H59" t="s">
        <v>67</v>
      </c>
      <c r="K59" s="18" t="str" cm="1">
        <f t="array" ref="K59:L59">_xlfn.REGEXEXTRACT(N59,"(.*(?=_))_([a-z0-9-]+)",2)</f>
        <v>BASE_CONT_Movable_Vase</v>
      </c>
      <c r="L59" s="18" t="str">
        <v>58a15baa-66ae-46a3-a4a0-efdfe9f2d0f2</v>
      </c>
      <c r="N59" t="s">
        <v>2667</v>
      </c>
    </row>
    <row r="60" spans="2:14" x14ac:dyDescent="0.4">
      <c r="B60" t="s">
        <v>1414</v>
      </c>
      <c r="C60" t="s">
        <v>66</v>
      </c>
      <c r="D60" t="s">
        <v>69</v>
      </c>
      <c r="E60" t="str">
        <f>VLOOKUP(BASE_[[#This Row],[Name]],BASE_GUID_LOOK,2,FALSE)</f>
        <v>2f157b63-5500-406f-bf32-90011d612907</v>
      </c>
      <c r="H60" t="s">
        <v>67</v>
      </c>
      <c r="K60" s="18" t="str" cm="1">
        <f t="array" ref="K60:L60">_xlfn.REGEXEXTRACT(N60,"(.*(?=_))_([a-z0-9-]+)",2)</f>
        <v>BASE_CONT_Moveable_Climbable</v>
      </c>
      <c r="L60" s="18" t="str">
        <v>74f1afc5-a594-43c7-90ad-ddc58cdd5c52</v>
      </c>
      <c r="N60" t="s">
        <v>2668</v>
      </c>
    </row>
    <row r="61" spans="2:14" x14ac:dyDescent="0.4">
      <c r="B61" t="s">
        <v>1414</v>
      </c>
      <c r="C61" t="s">
        <v>66</v>
      </c>
      <c r="D61" t="s">
        <v>70</v>
      </c>
      <c r="E61" t="str">
        <f>VLOOKUP(BASE_[[#This Row],[Name]],BASE_GUID_LOOK,2,FALSE)</f>
        <v>7a8aa614-b3a2-4f80-9355-b9c7da7fd62a</v>
      </c>
      <c r="H61" t="s">
        <v>67</v>
      </c>
      <c r="K61" s="18" t="str" cm="1">
        <f t="array" ref="K61:L61">_xlfn.REGEXEXTRACT(N61,"(.*(?=_))_([a-z0-9-]+)",2)</f>
        <v>BASE_CONT_Moveable_Climbable_Strong</v>
      </c>
      <c r="L61" s="18" t="str">
        <v>8853fba5-1182-4798-ad34-b87eb4b27c86</v>
      </c>
      <c r="N61" t="s">
        <v>2669</v>
      </c>
    </row>
    <row r="62" spans="2:14" ht="15" thickBot="1" x14ac:dyDescent="0.45">
      <c r="B62" t="s">
        <v>1414</v>
      </c>
      <c r="C62" t="s">
        <v>79</v>
      </c>
      <c r="D62" t="s">
        <v>71</v>
      </c>
      <c r="E62" t="str">
        <f>VLOOKUP(BASE_[[#This Row],[Name]],BASE_GUID_LOOK,2,FALSE)</f>
        <v>07fa63ae-349e-4535-8473-970fec96cdb2</v>
      </c>
      <c r="G62" t="s">
        <v>628</v>
      </c>
      <c r="K62" s="18" t="str" cm="1">
        <f t="array" ref="K62:L62">_xlfn.REGEXEXTRACT(N62,"(.*(?=_))_([a-z0-9-]+)",2)</f>
        <v>BASE_CONT_Skeleton</v>
      </c>
      <c r="L62" s="18" t="str">
        <v>3c43525c-427d-450e-950e-f1864c4b1b4d</v>
      </c>
      <c r="N62" t="s">
        <v>2670</v>
      </c>
    </row>
    <row r="63" spans="2:14" ht="15" thickBot="1" x14ac:dyDescent="0.45">
      <c r="B63" t="s">
        <v>1414</v>
      </c>
      <c r="C63" t="s">
        <v>64</v>
      </c>
      <c r="D63" s="3" t="s">
        <v>72</v>
      </c>
      <c r="E63" t="str">
        <f>VLOOKUP(BASE_[[#This Row],[Name]],BASE_GUID_LOOK,2,FALSE)</f>
        <v>8e5f1e8b-102a-4105-9d81-2220648814e9</v>
      </c>
      <c r="F63" t="s">
        <v>85</v>
      </c>
      <c r="G63" t="s">
        <v>643</v>
      </c>
      <c r="I63" t="s">
        <v>634</v>
      </c>
      <c r="K63" s="18" t="str" cm="1">
        <f t="array" ref="K63:L63">_xlfn.REGEXEXTRACT(N63,"(.*(?=_))_([a-z0-9-]+)",2)</f>
        <v>BASE_DEC_BENCH</v>
      </c>
      <c r="L63" s="18" t="str">
        <v>90d358e2-19f5-495a-844a-af81546c64ef</v>
      </c>
      <c r="N63" t="s">
        <v>2671</v>
      </c>
    </row>
    <row r="64" spans="2:14" x14ac:dyDescent="0.4">
      <c r="B64" t="s">
        <v>504</v>
      </c>
      <c r="C64" t="s">
        <v>73</v>
      </c>
      <c r="D64" t="s">
        <v>74</v>
      </c>
      <c r="E64" t="str">
        <f>VLOOKUP(BASE_[[#This Row],[Name]],BASE_GUID_LOOK,2,FALSE)</f>
        <v>70d80397-5c0c-4217-a615-2d30fb906df1</v>
      </c>
      <c r="F64" t="s">
        <v>85</v>
      </c>
      <c r="K64" s="18" t="str" cm="1">
        <f t="array" ref="K64:L64">_xlfn.REGEXEXTRACT(N64,"(.*(?=_))_([a-z0-9-]+)",2)</f>
        <v>BASE_DEC_BOOKSHELF</v>
      </c>
      <c r="L64" s="18" t="str">
        <v>6dadcadc-ff9e-4bcd-8e50-4916264d3430</v>
      </c>
      <c r="N64" t="s">
        <v>2672</v>
      </c>
    </row>
    <row r="65" spans="2:14" x14ac:dyDescent="0.4">
      <c r="B65" t="s">
        <v>1414</v>
      </c>
      <c r="C65" t="s">
        <v>75</v>
      </c>
      <c r="D65" t="s">
        <v>76</v>
      </c>
      <c r="E65" t="str">
        <f>VLOOKUP(BASE_[[#This Row],[Name]],BASE_GUID_LOOK,2,FALSE)</f>
        <v>deb1c368-16c8-4dc4-8bb0-aaa1bd80cda2</v>
      </c>
      <c r="G65" t="s">
        <v>629</v>
      </c>
      <c r="K65" s="18" t="str" cm="1">
        <f t="array" ref="K65:L65">_xlfn.REGEXEXTRACT(N65,"(.*(?=_))_([a-z0-9-]+)",2)</f>
        <v>BASE_DEC_CHAIR</v>
      </c>
      <c r="L65" s="18" t="str">
        <v>e50cc36a-2eb4-4f73-a3bd-ba41accd5f7d</v>
      </c>
      <c r="N65" t="s">
        <v>2673</v>
      </c>
    </row>
    <row r="66" spans="2:14" ht="15" thickBot="1" x14ac:dyDescent="0.45">
      <c r="B66" t="s">
        <v>1414</v>
      </c>
      <c r="C66" t="s">
        <v>77</v>
      </c>
      <c r="D66" t="s">
        <v>78</v>
      </c>
      <c r="E66" t="str">
        <f>VLOOKUP(BASE_[[#This Row],[Name]],BASE_GUID_LOOK,2,FALSE)</f>
        <v>0fba5f64-67dd-463b-9b01-db1259bb523c</v>
      </c>
      <c r="G66" t="s">
        <v>629</v>
      </c>
      <c r="I66" t="s">
        <v>88</v>
      </c>
      <c r="K66" s="18" t="str" cm="1">
        <f t="array" ref="K66:L66">_xlfn.REGEXEXTRACT(N66,"(.*(?=_))_([a-z0-9-]+)",2)</f>
        <v>BASE_DEC_Large</v>
      </c>
      <c r="L66" s="18" t="str">
        <v>33a7b36e-6888-49ac-ada5-d77ad7e70dee</v>
      </c>
      <c r="N66" t="s">
        <v>2674</v>
      </c>
    </row>
    <row r="67" spans="2:14" ht="15" thickBot="1" x14ac:dyDescent="0.45">
      <c r="B67" t="s">
        <v>1414</v>
      </c>
      <c r="C67" t="s">
        <v>158</v>
      </c>
      <c r="D67" s="3" t="s">
        <v>159</v>
      </c>
      <c r="E67" t="str">
        <f>VLOOKUP(BASE_[[#This Row],[Name]],BASE_GUID_LOOK,2,FALSE)</f>
        <v>d4b75cf0-163e-47d6-a3a3-b928fc84d847</v>
      </c>
      <c r="G67" t="s">
        <v>650</v>
      </c>
      <c r="K67" s="18" t="str" cm="1">
        <f t="array" ref="K67:L67">_xlfn.REGEXEXTRACT(N67,"(.*(?=_))_([a-z0-9-]+)",2)</f>
        <v>BASE_DEC_Large_Destructible_Immovable</v>
      </c>
      <c r="L67" s="18" t="str">
        <v>c51fdd74-6ee1-45b3-85ce-d42f10f9f183</v>
      </c>
      <c r="N67" t="s">
        <v>2675</v>
      </c>
    </row>
    <row r="68" spans="2:14" ht="15" thickBot="1" x14ac:dyDescent="0.45">
      <c r="B68" t="s">
        <v>1414</v>
      </c>
      <c r="C68" t="s">
        <v>1410</v>
      </c>
      <c r="D68" s="3" t="s">
        <v>161</v>
      </c>
      <c r="E68" t="str">
        <f>VLOOKUP(BASE_[[#This Row],[Name]],BASE_GUID_LOOK,2,FALSE)</f>
        <v>2289d64c-79cf-4ead-92da-53c92ad5acfc</v>
      </c>
      <c r="G68" t="s">
        <v>650</v>
      </c>
      <c r="K68" s="18" t="str" cm="1">
        <f t="array" ref="K68:L68">_xlfn.REGEXEXTRACT(N68,"(.*(?=_))_([a-z0-9-]+)",2)</f>
        <v>BASE_DEC_Large_Destructible_Moveable</v>
      </c>
      <c r="L68" s="18" t="str">
        <v>ceff339b-faae-4613-ba29-93383a09f55e</v>
      </c>
      <c r="N68" t="s">
        <v>2676</v>
      </c>
    </row>
    <row r="69" spans="2:14" ht="15" thickBot="1" x14ac:dyDescent="0.45">
      <c r="B69" t="s">
        <v>1414</v>
      </c>
      <c r="C69" t="s">
        <v>163</v>
      </c>
      <c r="D69" s="3" t="s">
        <v>164</v>
      </c>
      <c r="E69" t="str">
        <f>VLOOKUP(BASE_[[#This Row],[Name]],BASE_GUID_LOOK,2,FALSE)</f>
        <v>f44c9c6f-bc71-42ad-9cad-2dae306e750e</v>
      </c>
      <c r="G69" t="s">
        <v>633</v>
      </c>
      <c r="K69" s="18" t="str" cm="1">
        <f t="array" ref="K69:L69">_xlfn.REGEXEXTRACT(N69,"(.*(?=_))_([a-z0-9-]+)",2)</f>
        <v>BASE_DEC_Large_Immovable</v>
      </c>
      <c r="L69" s="18" t="str">
        <v>e4d2628f-78b3-4fc5-a8aa-21ac2ced5f0c</v>
      </c>
      <c r="N69" t="s">
        <v>2677</v>
      </c>
    </row>
    <row r="70" spans="2:14" x14ac:dyDescent="0.4">
      <c r="C70" t="s">
        <v>163</v>
      </c>
      <c r="D70" t="s">
        <v>3238</v>
      </c>
      <c r="E70" t="str">
        <f>VLOOKUP(BASE_[[#This Row],[Name]],BASE_GUID_LOOK,2,FALSE)</f>
        <v>2f5c7142-c8d7-4f6a-98b9-47a3ed00e1c5</v>
      </c>
      <c r="H70" t="s">
        <v>164</v>
      </c>
      <c r="K70" s="18" t="str" cm="1">
        <f t="array" ref="K70:L70">_xlfn.REGEXEXTRACT(N70,"(.*(?=_))_([a-z0-9-]+)",2)</f>
        <v>BASE_DEC_Medium</v>
      </c>
      <c r="L70" s="18" t="str">
        <v>fc1a8257-5a1a-4dc5-9fe7-cbb46d242e76</v>
      </c>
      <c r="N70" t="s">
        <v>2678</v>
      </c>
    </row>
    <row r="71" spans="2:14" x14ac:dyDescent="0.4">
      <c r="C71" t="s">
        <v>163</v>
      </c>
      <c r="D71" t="s">
        <v>3239</v>
      </c>
      <c r="E71" t="str">
        <f>VLOOKUP(BASE_[[#This Row],[Name]],BASE_GUID_LOOK,2,FALSE)</f>
        <v>54f4b97c-ede8-49e2-a5aa-50c6f15c232f</v>
      </c>
      <c r="H71" t="s">
        <v>164</v>
      </c>
      <c r="K71" s="18" t="str" cm="1">
        <f t="array" ref="K71:L71">_xlfn.REGEXEXTRACT(N71,"(.*(?=_))_([a-z0-9-]+)",2)</f>
        <v>BASE_DEC_Medium_Destructible_Immovable</v>
      </c>
      <c r="L71" s="18" t="str">
        <v>86486828-5e42-453b-b0f1-cccfbb1a4927</v>
      </c>
      <c r="N71" t="s">
        <v>2679</v>
      </c>
    </row>
    <row r="72" spans="2:14" x14ac:dyDescent="0.4">
      <c r="C72" t="s">
        <v>163</v>
      </c>
      <c r="D72" t="s">
        <v>3240</v>
      </c>
      <c r="E72" t="str">
        <f>VLOOKUP(BASE_[[#This Row],[Name]],BASE_GUID_LOOK,2,FALSE)</f>
        <v>97be1f14-e49a-45fe-89c7-99c04653599d</v>
      </c>
      <c r="H72" t="s">
        <v>164</v>
      </c>
      <c r="K72" s="18" t="str" cm="1">
        <f t="array" ref="K72:L72">_xlfn.REGEXEXTRACT(N72,"(.*(?=_))_([a-z0-9-]+)",2)</f>
        <v>BASE_DEC_Medium_Immovable</v>
      </c>
      <c r="L72" s="18" t="str">
        <v>115d2399-a009-4a63-82d0-f6c9ef6afdb0</v>
      </c>
      <c r="N72" t="s">
        <v>2680</v>
      </c>
    </row>
    <row r="73" spans="2:14" x14ac:dyDescent="0.4">
      <c r="C73" t="s">
        <v>163</v>
      </c>
      <c r="D73" t="s">
        <v>3241</v>
      </c>
      <c r="E73" t="str">
        <f>VLOOKUP(BASE_[[#This Row],[Name]],BASE_GUID_LOOK,2,FALSE)</f>
        <v>11ae855e-c30b-4cb1-b1c7-9f71d9252f5d</v>
      </c>
      <c r="H73" t="s">
        <v>164</v>
      </c>
      <c r="K73" s="18" t="str" cm="1">
        <f t="array" ref="K73:L73">_xlfn.REGEXEXTRACT(N73,"(.*(?=_))_([a-z0-9-]+)",2)</f>
        <v>BASE_DEC_Medium_Immovable_ClickThrough</v>
      </c>
      <c r="L73" s="18" t="str">
        <v>d93dcf1f-9b8f-4478-8260-cba6269d7ce4</v>
      </c>
      <c r="N73" t="s">
        <v>2681</v>
      </c>
    </row>
    <row r="74" spans="2:14" x14ac:dyDescent="0.4">
      <c r="C74" t="s">
        <v>163</v>
      </c>
      <c r="D74" t="s">
        <v>3242</v>
      </c>
      <c r="E74" t="str">
        <f>VLOOKUP(BASE_[[#This Row],[Name]],BASE_GUID_LOOK,2,FALSE)</f>
        <v>baaa7f02-a9a1-4b8d-bde9-28ed7828b531</v>
      </c>
      <c r="H74" t="s">
        <v>164</v>
      </c>
      <c r="K74" s="18" t="str" cm="1">
        <f t="array" ref="K74:L74">_xlfn.REGEXEXTRACT(N74,"(.*(?=_))_([a-z0-9-]+)",2)</f>
        <v>BASE_DEC_Medium_Movable</v>
      </c>
      <c r="L74" s="18" t="str">
        <v>75fe4539-2120-4773-b187-98b0f4f9fe59</v>
      </c>
      <c r="N74" t="s">
        <v>2682</v>
      </c>
    </row>
    <row r="75" spans="2:14" x14ac:dyDescent="0.4">
      <c r="C75" t="s">
        <v>163</v>
      </c>
      <c r="D75" t="s">
        <v>2609</v>
      </c>
      <c r="E75" t="str">
        <f>VLOOKUP(BASE_[[#This Row],[Name]],BASE_GUID_LOOK,2,FALSE)</f>
        <v>45bbe45d-1a5d-4e64-9750-af6744ec617e</v>
      </c>
      <c r="H75" t="s">
        <v>164</v>
      </c>
      <c r="K75" s="18" t="str" cm="1">
        <f t="array" ref="K75:L75">_xlfn.REGEXEXTRACT(N75,"(.*(?=_))_([a-z0-9-]+)",2)</f>
        <v>BASE_DEC_Sign_Wall</v>
      </c>
      <c r="L75" s="18" t="str">
        <v>42e8d54a-451b-4e83-a5b3-79092abc1ebe</v>
      </c>
      <c r="N75" t="s">
        <v>2683</v>
      </c>
    </row>
    <row r="76" spans="2:14" x14ac:dyDescent="0.4">
      <c r="C76" t="s">
        <v>163</v>
      </c>
      <c r="D76" t="s">
        <v>3243</v>
      </c>
      <c r="E76" t="str">
        <f>VLOOKUP(BASE_[[#This Row],[Name]],BASE_GUID_LOOK,2,FALSE)</f>
        <v>e99fd01c-2c7a-459e-8df0-3d7349239430</v>
      </c>
      <c r="H76" t="s">
        <v>164</v>
      </c>
      <c r="K76" s="18" t="str" cm="1">
        <f t="array" ref="K76:L76">_xlfn.REGEXEXTRACT(N76,"(.*(?=_))_([a-z0-9-]+)",2)</f>
        <v>BASE_DEC_Sittable</v>
      </c>
      <c r="L76" s="18" t="str">
        <v>5912447d-0772-43d2-a5f6-9d1b6d682e79</v>
      </c>
      <c r="N76" t="s">
        <v>2684</v>
      </c>
    </row>
    <row r="77" spans="2:14" x14ac:dyDescent="0.4">
      <c r="C77" t="s">
        <v>163</v>
      </c>
      <c r="D77" t="s">
        <v>3244</v>
      </c>
      <c r="E77" t="str">
        <f>VLOOKUP(BASE_[[#This Row],[Name]],BASE_GUID_LOOK,2,FALSE)</f>
        <v>7c749dd0-f750-4d6d-8ea0-5401b3c6b13d</v>
      </c>
      <c r="H77" t="s">
        <v>164</v>
      </c>
      <c r="K77" s="18" t="str" cm="1">
        <f t="array" ref="K77:L77">_xlfn.REGEXEXTRACT(N77,"(.*(?=_))_([a-z0-9-]+)",2)</f>
        <v>BASE_DEC_Sittable_Immovable</v>
      </c>
      <c r="L77" s="18" t="str">
        <v>25dbdc1b-a0e7-46e0-80ed-9a0b2b4f003d</v>
      </c>
      <c r="N77" t="s">
        <v>2685</v>
      </c>
    </row>
    <row r="78" spans="2:14" x14ac:dyDescent="0.4">
      <c r="C78" t="s">
        <v>163</v>
      </c>
      <c r="D78" t="s">
        <v>3245</v>
      </c>
      <c r="E78" t="str">
        <f>VLOOKUP(BASE_[[#This Row],[Name]],BASE_GUID_LOOK,2,FALSE)</f>
        <v>2798c9f8-b06b-44d4-9d6c-e6d982c502fa</v>
      </c>
      <c r="H78" t="s">
        <v>164</v>
      </c>
      <c r="K78" s="18" t="str" cm="1">
        <f t="array" ref="K78:L78">_xlfn.REGEXEXTRACT(N78,"(.*(?=_))_([a-z0-9-]+)",2)</f>
        <v>BASE_DEC_Small</v>
      </c>
      <c r="L78" s="18" t="str">
        <v>6ba37df5-ee1d-4066-9725-a1432991a3b0</v>
      </c>
      <c r="N78" t="s">
        <v>2686</v>
      </c>
    </row>
    <row r="79" spans="2:14" x14ac:dyDescent="0.4">
      <c r="C79" t="s">
        <v>163</v>
      </c>
      <c r="D79" t="s">
        <v>3246</v>
      </c>
      <c r="E79" t="str">
        <f>VLOOKUP(BASE_[[#This Row],[Name]],BASE_GUID_LOOK,2,FALSE)</f>
        <v>2efeda1e-c5d1-48ef-af6f-b1706fd4c3e2</v>
      </c>
      <c r="H79" t="s">
        <v>164</v>
      </c>
      <c r="K79" s="18" t="str" cm="1">
        <f t="array" ref="K79:L79">_xlfn.REGEXEXTRACT(N79,"(.*(?=_))_([a-z0-9-]+)",2)</f>
        <v>BASE_DEC_Small_Destructible_Immovable</v>
      </c>
      <c r="L79" s="18" t="str">
        <v>b5f1cc91-4683-4051-b22c-0b0f6ca1bd18</v>
      </c>
      <c r="N79" t="s">
        <v>2687</v>
      </c>
    </row>
    <row r="80" spans="2:14" x14ac:dyDescent="0.4">
      <c r="C80" t="s">
        <v>163</v>
      </c>
      <c r="D80" t="s">
        <v>3247</v>
      </c>
      <c r="E80" t="str">
        <f>VLOOKUP(BASE_[[#This Row],[Name]],BASE_GUID_LOOK,2,FALSE)</f>
        <v>7f8cebbf-c3b0-47a0-ba6a-2c37dacff173</v>
      </c>
      <c r="H80" t="s">
        <v>164</v>
      </c>
      <c r="K80" s="18" t="str" cm="1">
        <f t="array" ref="K80:L80">_xlfn.REGEXEXTRACT(N80,"(.*(?=_))_([a-z0-9-]+)",2)</f>
        <v>BASE_DEC_Small_Immovable</v>
      </c>
      <c r="L80" s="18" t="str">
        <v>50a192ef-16b5-4ff6-a307-a93d9218a3c9</v>
      </c>
      <c r="N80" t="s">
        <v>2688</v>
      </c>
    </row>
    <row r="81" spans="3:14" x14ac:dyDescent="0.4">
      <c r="C81" t="s">
        <v>163</v>
      </c>
      <c r="D81" t="s">
        <v>3248</v>
      </c>
      <c r="E81" t="str">
        <f>VLOOKUP(BASE_[[#This Row],[Name]],BASE_GUID_LOOK,2,FALSE)</f>
        <v>57e8af03-6452-4bb8-a74a-bc4b17a79fc3</v>
      </c>
      <c r="H81" t="s">
        <v>164</v>
      </c>
      <c r="K81" s="18" t="str" cm="1">
        <f t="array" ref="K81:L81">_xlfn.REGEXEXTRACT(N81,"(.*(?=_))_([a-z0-9-]+)",2)</f>
        <v>BASE_DEC_Small_Movable</v>
      </c>
      <c r="L81" s="18" t="str">
        <v>98bdd16e-1bb6-4dc5-a472-d66591c25006</v>
      </c>
      <c r="N81" t="s">
        <v>2689</v>
      </c>
    </row>
    <row r="82" spans="3:14" x14ac:dyDescent="0.4">
      <c r="C82" t="s">
        <v>163</v>
      </c>
      <c r="D82" t="s">
        <v>3249</v>
      </c>
      <c r="E82" t="str">
        <f>VLOOKUP(BASE_[[#This Row],[Name]],BASE_GUID_LOOK,2,FALSE)</f>
        <v>00544958-4656-4e69-8feb-282cb11a6c9e</v>
      </c>
      <c r="H82" t="s">
        <v>164</v>
      </c>
      <c r="K82" s="18" t="str" cm="1">
        <f t="array" ref="K82:L82">_xlfn.REGEXEXTRACT(N82,"(.*(?=_))_([a-z0-9-]+)",2)</f>
        <v>BASE_DEC_Small_Movable_Pickupable</v>
      </c>
      <c r="L82" s="18" t="str">
        <v>f1488e77-adf0-486e-a8d3-aaca640611c3</v>
      </c>
      <c r="N82" t="s">
        <v>2690</v>
      </c>
    </row>
    <row r="83" spans="3:14" x14ac:dyDescent="0.4">
      <c r="C83" t="s">
        <v>163</v>
      </c>
      <c r="D83" t="s">
        <v>3250</v>
      </c>
      <c r="E83" t="str">
        <f>VLOOKUP(BASE_[[#This Row],[Name]],BASE_GUID_LOOK,2,FALSE)</f>
        <v>a20a96d6-cc50-442c-b278-60d8b30de397</v>
      </c>
      <c r="H83" t="s">
        <v>164</v>
      </c>
      <c r="K83" s="18" t="str" cm="1">
        <f t="array" ref="K83:L83">_xlfn.REGEXEXTRACT(N83,"(.*(?=_))_([a-z0-9-]+)",2)</f>
        <v>BASE_DEC_SOFA</v>
      </c>
      <c r="L83" s="18" t="str">
        <v>392017ce-4059-4afc-86f9-aeb1c7204445</v>
      </c>
      <c r="N83" t="s">
        <v>2691</v>
      </c>
    </row>
    <row r="84" spans="3:14" x14ac:dyDescent="0.4">
      <c r="C84" t="s">
        <v>163</v>
      </c>
      <c r="D84" t="s">
        <v>3251</v>
      </c>
      <c r="E84" t="str">
        <f>VLOOKUP(BASE_[[#This Row],[Name]],BASE_GUID_LOOK,2,FALSE)</f>
        <v>5e7631fa-ea5a-420d-9bc0-32e7a540538e</v>
      </c>
      <c r="H84" t="s">
        <v>164</v>
      </c>
      <c r="K84" s="18" t="str" cm="1">
        <f t="array" ref="K84:L84">_xlfn.REGEXEXTRACT(N84,"(.*(?=_))_([a-z0-9-]+)",2)</f>
        <v>BASE_DEC_STOOL</v>
      </c>
      <c r="L84" s="18" t="str">
        <v>f34e6dca-9067-4788-9c39-cba2e36d595a</v>
      </c>
      <c r="N84" t="s">
        <v>2692</v>
      </c>
    </row>
    <row r="85" spans="3:14" x14ac:dyDescent="0.4">
      <c r="C85" t="s">
        <v>163</v>
      </c>
      <c r="D85" t="s">
        <v>3252</v>
      </c>
      <c r="E85" t="str">
        <f>VLOOKUP(BASE_[[#This Row],[Name]],BASE_GUID_LOOK,2,FALSE)</f>
        <v>c3bf6216-310c-4b71-ab7e-9997d8c8d251</v>
      </c>
      <c r="H85" t="s">
        <v>164</v>
      </c>
      <c r="K85" s="18" t="str" cm="1">
        <f t="array" ref="K85:L85">_xlfn.REGEXEXTRACT(N85,"(.*(?=_))_([a-z0-9-]+)",2)</f>
        <v>BASE_DEC_Training_Dummy</v>
      </c>
      <c r="L85" s="18" t="str">
        <v>7247886b-1a8b-4a4f-bf1b-2a01f4a09e5b</v>
      </c>
      <c r="N85" t="s">
        <v>2693</v>
      </c>
    </row>
    <row r="86" spans="3:14" x14ac:dyDescent="0.4">
      <c r="C86" t="s">
        <v>163</v>
      </c>
      <c r="D86" t="s">
        <v>3253</v>
      </c>
      <c r="E86" t="str">
        <f>VLOOKUP(BASE_[[#This Row],[Name]],BASE_GUID_LOOK,2,FALSE)</f>
        <v>f5a95e54-b4ff-482d-b5f4-392917125c86</v>
      </c>
      <c r="H86" t="s">
        <v>164</v>
      </c>
      <c r="K86" s="18" t="str" cm="1">
        <f t="array" ref="K86:L86">_xlfn.REGEXEXTRACT(N86,"(.*(?=_))_([a-z0-9-]+)",2)</f>
        <v>BASE_DESTRUCT</v>
      </c>
      <c r="L86" s="18" t="str">
        <v>ccbfdc8f-3aad-4dbb-870a-e5a283e1679e</v>
      </c>
      <c r="N86" t="s">
        <v>2694</v>
      </c>
    </row>
    <row r="87" spans="3:14" x14ac:dyDescent="0.4">
      <c r="C87" t="s">
        <v>163</v>
      </c>
      <c r="D87" t="s">
        <v>177</v>
      </c>
      <c r="E87" t="str">
        <f>VLOOKUP(BASE_[[#This Row],[Name]],BASE_GUID_LOOK,2,FALSE)</f>
        <v>344ac552-11ff-4150-8bb4-7eed8fb78588</v>
      </c>
      <c r="H87" t="s">
        <v>164</v>
      </c>
      <c r="K87" s="18" t="str" cm="1">
        <f t="array" ref="K87:L87">_xlfn.REGEXEXTRACT(N87,"(.*(?=_))_([a-z0-9-]+)",2)</f>
        <v>BASE_DOOR</v>
      </c>
      <c r="L87" s="18" t="str">
        <v>a6d9536c-ce6f-4cab-bd08-6aede900ba33</v>
      </c>
      <c r="N87" t="s">
        <v>2695</v>
      </c>
    </row>
    <row r="88" spans="3:14" x14ac:dyDescent="0.4">
      <c r="C88" t="s">
        <v>163</v>
      </c>
      <c r="D88" t="s">
        <v>3254</v>
      </c>
      <c r="E88" t="str">
        <f>VLOOKUP(BASE_[[#This Row],[Name]],BASE_GUID_LOOK,2,FALSE)</f>
        <v>87a16db5-9a01-4053-a17d-a3d17a721db7</v>
      </c>
      <c r="H88" t="s">
        <v>164</v>
      </c>
      <c r="K88" s="18" t="str" cm="1">
        <f t="array" ref="K88:L88">_xlfn.REGEXEXTRACT(N88,"(.*(?=_))_([a-z0-9-]+)",2)</f>
        <v>BASE_DOOR_DOUBLE</v>
      </c>
      <c r="L88" s="18" t="str">
        <v>416c93c3-36c6-4d8d-898b-609effd0e372</v>
      </c>
      <c r="N88" t="s">
        <v>2696</v>
      </c>
    </row>
    <row r="89" spans="3:14" x14ac:dyDescent="0.4">
      <c r="C89" t="s">
        <v>163</v>
      </c>
      <c r="D89" t="s">
        <v>3255</v>
      </c>
      <c r="E89" t="str">
        <f>VLOOKUP(BASE_[[#This Row],[Name]],BASE_GUID_LOOK,2,FALSE)</f>
        <v>c5a790b2-d66c-48af-8471-da98a4f47730</v>
      </c>
      <c r="H89" t="s">
        <v>164</v>
      </c>
      <c r="K89" s="18" t="str" cm="1">
        <f t="array" ref="K89:L89">_xlfn.REGEXEXTRACT(N89,"(.*(?=_))_([a-z0-9-]+)",2)</f>
        <v>BASE_DOOR_FRAGILE</v>
      </c>
      <c r="L89" s="18" t="str">
        <v>8e5c67b4-0f0e-481b-ab6a-3c7fdf7d0557</v>
      </c>
      <c r="N89" t="s">
        <v>2697</v>
      </c>
    </row>
    <row r="90" spans="3:14" x14ac:dyDescent="0.4">
      <c r="C90" t="s">
        <v>163</v>
      </c>
      <c r="D90" t="s">
        <v>3256</v>
      </c>
      <c r="E90" t="str">
        <f>VLOOKUP(BASE_[[#This Row],[Name]],BASE_GUID_LOOK,2,FALSE)</f>
        <v>28e67c96-c955-450e-b217-bb7609b6dbd3</v>
      </c>
      <c r="H90" t="s">
        <v>164</v>
      </c>
      <c r="K90" s="18" t="str" cm="1">
        <f t="array" ref="K90:L90">_xlfn.REGEXEXTRACT(N90,"(.*(?=_))_([a-z0-9-]+)",2)</f>
        <v>BASE_DOOR_Grating</v>
      </c>
      <c r="L90" s="18" t="str">
        <v>532c50f3-e161-4bf9-9feb-1d1f40137c4a</v>
      </c>
      <c r="N90" t="s">
        <v>2698</v>
      </c>
    </row>
    <row r="91" spans="3:14" x14ac:dyDescent="0.4">
      <c r="C91" t="s">
        <v>163</v>
      </c>
      <c r="D91" t="s">
        <v>3257</v>
      </c>
      <c r="E91" t="str">
        <f>VLOOKUP(BASE_[[#This Row],[Name]],BASE_GUID_LOOK,2,FALSE)</f>
        <v>ed2339ed-db72-4753-b467-b257bb02a2fc</v>
      </c>
      <c r="H91" t="s">
        <v>164</v>
      </c>
      <c r="K91" s="18" t="str" cm="1">
        <f t="array" ref="K91:L91">_xlfn.REGEXEXTRACT(N91,"(.*(?=_))_([a-z0-9-]+)",2)</f>
        <v>BASE_DOOR_Grating_Metal</v>
      </c>
      <c r="L91" s="18" t="str">
        <v>6d4b2505-3231-42c5-9fde-f971e4386061</v>
      </c>
      <c r="N91" t="s">
        <v>2699</v>
      </c>
    </row>
    <row r="92" spans="3:14" x14ac:dyDescent="0.4">
      <c r="C92" t="s">
        <v>163</v>
      </c>
      <c r="D92" t="s">
        <v>3258</v>
      </c>
      <c r="E92" t="str">
        <f>VLOOKUP(BASE_[[#This Row],[Name]],BASE_GUID_LOOK,2,FALSE)</f>
        <v>6dc63d1d-9efc-4031-b8bb-34684196286b</v>
      </c>
      <c r="H92" t="s">
        <v>164</v>
      </c>
      <c r="K92" s="18" t="str" cm="1">
        <f t="array" ref="K92:L92">_xlfn.REGEXEXTRACT(N92,"(.*(?=_))_([a-z0-9-]+)",2)</f>
        <v>BASE_DOOR_HATCH</v>
      </c>
      <c r="L92" s="18" t="str">
        <v>399c82c0-1061-4215-b954-7324e0cfe7e6</v>
      </c>
      <c r="N92" t="s">
        <v>2700</v>
      </c>
    </row>
    <row r="93" spans="3:14" x14ac:dyDescent="0.4">
      <c r="C93" t="s">
        <v>163</v>
      </c>
      <c r="D93" t="s">
        <v>3259</v>
      </c>
      <c r="E93" t="str">
        <f>VLOOKUP(BASE_[[#This Row],[Name]],BASE_GUID_LOOK,2,FALSE)</f>
        <v>b789aedc-c010-47b0-9801-d9aacdce4c56</v>
      </c>
      <c r="H93" t="s">
        <v>164</v>
      </c>
      <c r="K93" s="18" t="str" cm="1">
        <f t="array" ref="K93:L93">_xlfn.REGEXEXTRACT(N93,"(.*(?=_))_([a-z0-9-]+)",2)</f>
        <v>BASE_DOOR_HEAVY</v>
      </c>
      <c r="L93" s="18" t="str">
        <v>d714949e-8f55-4924-a232-2ffca27e6462</v>
      </c>
      <c r="N93" t="s">
        <v>2701</v>
      </c>
    </row>
    <row r="94" spans="3:14" x14ac:dyDescent="0.4">
      <c r="C94" t="s">
        <v>163</v>
      </c>
      <c r="D94" t="s">
        <v>3260</v>
      </c>
      <c r="E94" t="str">
        <f>VLOOKUP(BASE_[[#This Row],[Name]],BASE_GUID_LOOK,2,FALSE)</f>
        <v>6ccc6f4d-f2a7-4e38-a96d-c3fec92fc2de</v>
      </c>
      <c r="H94" t="s">
        <v>164</v>
      </c>
      <c r="K94" s="18" t="str" cm="1">
        <f t="array" ref="K94:L94">_xlfn.REGEXEXTRACT(N94,"(.*(?=_))_([a-z0-9-]+)",2)</f>
        <v>BASE_DOOR_HEAVY_DOUBLE</v>
      </c>
      <c r="L94" s="18" t="str">
        <v>075d82ad-6fa8-4bb6-ae2e-71de686a5315</v>
      </c>
      <c r="N94" t="s">
        <v>2702</v>
      </c>
    </row>
    <row r="95" spans="3:14" x14ac:dyDescent="0.4">
      <c r="C95" t="s">
        <v>163</v>
      </c>
      <c r="D95" t="s">
        <v>3261</v>
      </c>
      <c r="E95" t="str">
        <f>VLOOKUP(BASE_[[#This Row],[Name]],BASE_GUID_LOOK,2,FALSE)</f>
        <v>dcd46d13-d316-492a-a350-8e7492bce9c4</v>
      </c>
      <c r="H95" t="s">
        <v>164</v>
      </c>
      <c r="K95" s="18" t="str" cm="1">
        <f t="array" ref="K95:L95">_xlfn.REGEXEXTRACT(N95,"(.*(?=_))_([a-z0-9-]+)",2)</f>
        <v>BASE_DOOR_INDESTRUCTIBLE</v>
      </c>
      <c r="L95" s="18" t="str">
        <v>844496bf-171a-4514-9f2a-45a4c8ea57ba</v>
      </c>
      <c r="N95" t="s">
        <v>2703</v>
      </c>
    </row>
    <row r="96" spans="3:14" x14ac:dyDescent="0.4">
      <c r="C96" t="s">
        <v>163</v>
      </c>
      <c r="D96" t="s">
        <v>3262</v>
      </c>
      <c r="E96" t="str">
        <f>VLOOKUP(BASE_[[#This Row],[Name]],BASE_GUID_LOOK,2,FALSE)</f>
        <v>77bee355-c1be-4182-bbe9-2279d3c856d6</v>
      </c>
      <c r="H96" t="s">
        <v>164</v>
      </c>
      <c r="K96" s="18" t="str" cm="1">
        <f t="array" ref="K96:L96">_xlfn.REGEXEXTRACT(N96,"(.*(?=_))_([a-z0-9-]+)",2)</f>
        <v>BASE_DOOR_METAL</v>
      </c>
      <c r="L96" s="18" t="str">
        <v>042a3930-5d18-490c-9c8e-1cca36a8f1ad</v>
      </c>
      <c r="N96" t="s">
        <v>2704</v>
      </c>
    </row>
    <row r="97" spans="3:15" x14ac:dyDescent="0.4">
      <c r="C97" t="s">
        <v>163</v>
      </c>
      <c r="D97" t="s">
        <v>3263</v>
      </c>
      <c r="E97" t="str">
        <f>VLOOKUP(BASE_[[#This Row],[Name]],BASE_GUID_LOOK,2,FALSE)</f>
        <v>74c41595-b1df-45e4-bb3f-a93b9d7f421c</v>
      </c>
      <c r="H97" t="s">
        <v>164</v>
      </c>
      <c r="K97" s="18" t="str" cm="1">
        <f t="array" ref="K97:L97">_xlfn.REGEXEXTRACT(N97,"(.*(?=_))_([a-z0-9-]+)",2)</f>
        <v>BASE_Explode</v>
      </c>
      <c r="L97" s="18" t="str">
        <v>ccec4133-a1dc-4d0b-b9ed-8c82f881bbf5</v>
      </c>
      <c r="N97" t="s">
        <v>2705</v>
      </c>
    </row>
    <row r="98" spans="3:15" x14ac:dyDescent="0.4">
      <c r="C98" t="s">
        <v>163</v>
      </c>
      <c r="D98" t="s">
        <v>3264</v>
      </c>
      <c r="E98" t="str">
        <f>VLOOKUP(BASE_[[#This Row],[Name]],BASE_GUID_LOOK,2,FALSE)</f>
        <v>91b72625-27da-4d2f-b97f-3c74ccf76e91</v>
      </c>
      <c r="H98" t="s">
        <v>164</v>
      </c>
      <c r="K98" s="18" t="str" cm="1">
        <f t="array" ref="K98:L98">_xlfn.REGEXEXTRACT(N98,"(.*(?=_))_([a-z0-9-]+)",2)</f>
        <v>BASE_HELP_Item</v>
      </c>
      <c r="L98" s="18" t="str">
        <v>06f96d65-0ee5-4ed5-a30a-92a3bfe3f708</v>
      </c>
      <c r="N98" t="s">
        <v>2706</v>
      </c>
    </row>
    <row r="99" spans="3:15" x14ac:dyDescent="0.4">
      <c r="C99" t="s">
        <v>163</v>
      </c>
      <c r="D99" t="s">
        <v>3265</v>
      </c>
      <c r="E99" t="str">
        <f>VLOOKUP(BASE_[[#This Row],[Name]],BASE_GUID_LOOK,2,FALSE)</f>
        <v>cd50dd17-b1ed-4e8d-8825-ffc1e3cc19e0</v>
      </c>
      <c r="H99" t="s">
        <v>164</v>
      </c>
      <c r="K99" s="18" t="str" cm="1">
        <f t="array" ref="K99:L99">_xlfn.REGEXEXTRACT(N99,"(.*(?=_))_([a-z0-9-]+)",2)</f>
        <v>BASE_KEY</v>
      </c>
      <c r="L99" s="18" t="str">
        <v>7f414907-9faf-4330-9741-9444e1df158d</v>
      </c>
      <c r="N99" t="s">
        <v>2707</v>
      </c>
    </row>
    <row r="100" spans="3:15" x14ac:dyDescent="0.4">
      <c r="C100" t="s">
        <v>163</v>
      </c>
      <c r="D100" t="s">
        <v>3266</v>
      </c>
      <c r="E100" t="str">
        <f>VLOOKUP(BASE_[[#This Row],[Name]],BASE_GUID_LOOK,2,FALSE)</f>
        <v>e290f181-d9a7-478e-a648-35d4a0f378b1</v>
      </c>
      <c r="H100" t="s">
        <v>164</v>
      </c>
      <c r="K100" s="18" t="str" cm="1">
        <f t="array" ref="K100:L100">_xlfn.REGEXEXTRACT(N100,"(.*(?=_))_([a-z0-9-]+)",2)</f>
        <v>BASE_Ladder</v>
      </c>
      <c r="L100" s="18" t="str">
        <v>a732d1a9-78ec-4c58-8bcb-e4c263ed61d5</v>
      </c>
      <c r="N100" t="s">
        <v>2708</v>
      </c>
    </row>
    <row r="101" spans="3:15" x14ac:dyDescent="0.4">
      <c r="C101" t="s">
        <v>163</v>
      </c>
      <c r="D101" t="s">
        <v>3267</v>
      </c>
      <c r="E101" t="str">
        <f>VLOOKUP(BASE_[[#This Row],[Name]],BASE_GUID_LOOK,2,FALSE)</f>
        <v>cdfab852-aa07-46b2-ae92-8ab2bb9b1898</v>
      </c>
      <c r="H101" t="s">
        <v>164</v>
      </c>
      <c r="K101" s="18" t="str" cm="1">
        <f t="array" ref="K101:L101">_xlfn.REGEXEXTRACT(N101,"(.*(?=_))_([a-z0-9-]+)",2)</f>
        <v>BASE_Ladder_AtTheTop</v>
      </c>
      <c r="L101" s="18" t="str">
        <v>9b1a83ae-e0d6-478a-bbea-f36a8b212fc4</v>
      </c>
      <c r="N101" t="s">
        <v>2709</v>
      </c>
    </row>
    <row r="102" spans="3:15" x14ac:dyDescent="0.4">
      <c r="C102" t="s">
        <v>163</v>
      </c>
      <c r="D102" t="s">
        <v>3268</v>
      </c>
      <c r="E102" t="str">
        <f>VLOOKUP(BASE_[[#This Row],[Name]],BASE_GUID_LOOK,2,FALSE)</f>
        <v>746b4059-90f5-428a-9d5a-fdac34201daf</v>
      </c>
      <c r="H102" t="s">
        <v>164</v>
      </c>
      <c r="K102" s="18" t="str" cm="1">
        <f t="array" ref="K102:L102">_xlfn.REGEXEXTRACT(N102,"(.*(?=_))_([a-z0-9-]+)",2)</f>
        <v>BASE_Ladder_AtTheTop_Indestructible</v>
      </c>
      <c r="L102" s="18" t="str">
        <v>d74209f7-a373-461a-a10c-565b5debddac</v>
      </c>
      <c r="N102" t="s">
        <v>2710</v>
      </c>
    </row>
    <row r="103" spans="3:15" x14ac:dyDescent="0.4">
      <c r="C103" t="s">
        <v>163</v>
      </c>
      <c r="D103" t="s">
        <v>3269</v>
      </c>
      <c r="E103" t="str">
        <f>VLOOKUP(BASE_[[#This Row],[Name]],BASE_GUID_LOOK,2,FALSE)</f>
        <v>80c499a7-d2e6-4fe2-bd17-8b393adaef37</v>
      </c>
      <c r="H103" t="s">
        <v>164</v>
      </c>
      <c r="K103" s="18" t="str" cm="1">
        <f t="array" ref="K103:L103">_xlfn.REGEXEXTRACT(N103,"(.*(?=_))_([a-z0-9-]+)",2)</f>
        <v>BASE_Ladder_OverTheTop</v>
      </c>
      <c r="L103" s="18" t="str">
        <v>53e4b1b5-8929-4c9c-bc1f-4807e396cee9</v>
      </c>
      <c r="N103" t="s">
        <v>2711</v>
      </c>
    </row>
    <row r="104" spans="3:15" x14ac:dyDescent="0.4">
      <c r="C104" t="s">
        <v>163</v>
      </c>
      <c r="D104" t="s">
        <v>3270</v>
      </c>
      <c r="E104" t="str">
        <f>VLOOKUP(BASE_[[#This Row],[Name]],BASE_GUID_LOOK,2,FALSE)</f>
        <v>2e65cacd-f96d-46d9-b9b5-0f4fc0df190d</v>
      </c>
      <c r="H104" t="s">
        <v>164</v>
      </c>
      <c r="K104" s="18" t="str" cm="1">
        <f t="array" ref="K104:L104">_xlfn.REGEXEXTRACT(N104,"(.*(?=_))_([a-z0-9-]+)",2)</f>
        <v>BASE_LIGHT</v>
      </c>
      <c r="L104" s="18" t="str">
        <v>e40d1292-1da8-4c8f-b1dc-213cfdd4e135</v>
      </c>
      <c r="N104" t="s">
        <v>2712</v>
      </c>
    </row>
    <row r="105" spans="3:15" x14ac:dyDescent="0.4">
      <c r="C105" t="s">
        <v>163</v>
      </c>
      <c r="D105" t="s">
        <v>3271</v>
      </c>
      <c r="E105" t="str">
        <f>VLOOKUP(BASE_[[#This Row],[Name]],BASE_GUID_LOOK,2,FALSE)</f>
        <v>129069f3-6294-4c23-aa16-40daa1c48b35</v>
      </c>
      <c r="H105" t="s">
        <v>164</v>
      </c>
      <c r="K105" s="18" t="str" cm="1">
        <f t="array" ref="K105:L105">_xlfn.REGEXEXTRACT(N105,"(.*(?=_))_([a-z0-9-]+)",2)</f>
        <v>BASE_LIGHT_HANGING</v>
      </c>
      <c r="L105" s="18" t="str">
        <v>e83a2b2a-017a-4e08-9e39-8ca47fba59ac</v>
      </c>
      <c r="N105" t="s">
        <v>2713</v>
      </c>
    </row>
    <row r="106" spans="3:15" x14ac:dyDescent="0.4">
      <c r="K106" s="18" t="str" cm="1">
        <f t="array" ref="K106:L106">_xlfn.REGEXEXTRACT(O106,"(.*(?=_))_([a-z0-9-]+)",2)</f>
        <v>BASE_LIGHT_STANDING</v>
      </c>
      <c r="L106" s="18" t="str">
        <v>d6db574f-dde1-4fc2-9c99-d15f52ff459e</v>
      </c>
      <c r="O106" t="s">
        <v>2714</v>
      </c>
    </row>
    <row r="107" spans="3:15" x14ac:dyDescent="0.4">
      <c r="K107" s="18" t="str" cm="1">
        <f t="array" ref="K107:L107">_xlfn.REGEXEXTRACT(O107,"(.*(?=_))_([a-z0-9-]+)",2)</f>
        <v>BASE_LIGHT_WALL</v>
      </c>
      <c r="L107" s="18" t="str">
        <v>cbfd6212-b37c-4c3c-89ef-0ac197b42e8f</v>
      </c>
      <c r="O107" t="s">
        <v>2715</v>
      </c>
    </row>
    <row r="108" spans="3:15" x14ac:dyDescent="0.4">
      <c r="K108" s="18" t="str" cm="1">
        <f t="array" ref="K108:L108">_xlfn.REGEXEXTRACT(O108,"(.*(?=_))_([a-z0-9-]+)",2)</f>
        <v>BASE_LOOT</v>
      </c>
      <c r="L108" s="18" t="str">
        <v>c9e45e5a-f089-480b-ab3a-7f5f76dccc3b</v>
      </c>
      <c r="O108" t="s">
        <v>2716</v>
      </c>
    </row>
    <row r="109" spans="3:15" x14ac:dyDescent="0.4">
      <c r="K109" s="18" t="str" cm="1">
        <f t="array" ref="K109:L109">_xlfn.REGEXEXTRACT(O109,"(.*(?=_))_([a-z0-9-]+)",2)</f>
        <v>BASE_LOOT_Alchemy</v>
      </c>
      <c r="L109" s="18" t="str">
        <v>5e9a13ce-fbbf-4d19-bf34-78b3ffec5ca4</v>
      </c>
      <c r="O109" t="s">
        <v>2717</v>
      </c>
    </row>
    <row r="110" spans="3:15" x14ac:dyDescent="0.4">
      <c r="K110" s="18" t="str" cm="1">
        <f t="array" ref="K110:L110">_xlfn.REGEXEXTRACT(O110,"(.*(?=_))_([a-z0-9-]+)",2)</f>
        <v>BASE_LOOT_Arrow</v>
      </c>
      <c r="L110" s="18" t="str">
        <v>493d043f-3eb1-4a57-b41d-0129f3e07444</v>
      </c>
      <c r="O110" t="s">
        <v>2718</v>
      </c>
    </row>
    <row r="111" spans="3:15" x14ac:dyDescent="0.4">
      <c r="K111" s="18" t="str" cm="1">
        <f t="array" ref="K111:L111">_xlfn.REGEXEXTRACT(O111,"(.*(?=_))_([a-z0-9-]+)",2)</f>
        <v>BASE_LOOT_Belt</v>
      </c>
      <c r="L111" s="18" t="str">
        <v>73a1b987-f64d-43ce-9578-71fd37c6269d</v>
      </c>
      <c r="O111" t="s">
        <v>2719</v>
      </c>
    </row>
    <row r="112" spans="3:15" x14ac:dyDescent="0.4">
      <c r="K112" s="18" t="str" cm="1">
        <f t="array" ref="K112:L112">_xlfn.REGEXEXTRACT(O112,"(.*(?=_))_([a-z0-9-]+)",2)</f>
        <v>BASE_LOOT_Dye</v>
      </c>
      <c r="L112" s="18" t="str">
        <v>1a750a66-e5c2-40be-9f62-0a4bf3ddb403</v>
      </c>
      <c r="O112" t="s">
        <v>2720</v>
      </c>
    </row>
    <row r="113" spans="11:15" x14ac:dyDescent="0.4">
      <c r="K113" s="18" t="str" cm="1">
        <f t="array" ref="K113:L113">_xlfn.REGEXEXTRACT(O113,"(.*(?=_))_([a-z0-9-]+)",2)</f>
        <v>BASE_LOOT_Gem</v>
      </c>
      <c r="L113" s="18" t="str">
        <v>93380b9c-cf4f-413d-99a7-7e2897cdb94e</v>
      </c>
      <c r="O113" t="s">
        <v>2721</v>
      </c>
    </row>
    <row r="114" spans="11:15" x14ac:dyDescent="0.4">
      <c r="K114" s="18" t="str" cm="1">
        <f t="array" ref="K114:L114">_xlfn.REGEXEXTRACT(O114,"(.*(?=_))_([a-z0-9-]+)",2)</f>
        <v>BASE_LOOT_Music</v>
      </c>
      <c r="L114" s="18" t="str">
        <v>ddf636cb-5d3c-43dc-a33b-fc92df496e95</v>
      </c>
      <c r="O114" t="s">
        <v>2722</v>
      </c>
    </row>
    <row r="115" spans="11:15" x14ac:dyDescent="0.4">
      <c r="K115" s="18" t="str" cm="1">
        <f t="array" ref="K115:L115">_xlfn.REGEXEXTRACT(O115,"(.*(?=_))_([a-z0-9-]+)",2)</f>
        <v>BASE_LOOT_Necklace</v>
      </c>
      <c r="L115" s="18" t="str">
        <v>303990e3-5546-44a3-9c5a-f9aa1702ad51</v>
      </c>
      <c r="O115" t="s">
        <v>2723</v>
      </c>
    </row>
    <row r="116" spans="11:15" x14ac:dyDescent="0.4">
      <c r="K116" s="18" t="str" cm="1">
        <f t="array" ref="K116:L116">_xlfn.REGEXEXTRACT(O116,"(.*(?=_))_([a-z0-9-]+)",2)</f>
        <v>BASE_LOOT_Necklace_Common</v>
      </c>
      <c r="L116" s="18" t="str">
        <v>25ecd0e9-709b-497d-815a-3be9b2c69f61</v>
      </c>
      <c r="O116" t="s">
        <v>2724</v>
      </c>
    </row>
    <row r="117" spans="11:15" x14ac:dyDescent="0.4">
      <c r="K117" s="18" t="str" cm="1">
        <f t="array" ref="K117:L117">_xlfn.REGEXEXTRACT(O117,"(.*(?=_))_([a-z0-9-]+)",2)</f>
        <v>BASE_LOOT_Necklace_Rare</v>
      </c>
      <c r="L117" s="18" t="str">
        <v>788772cf-fa7c-478f-997d-7f3d03f7e9bc</v>
      </c>
      <c r="O117" t="s">
        <v>2725</v>
      </c>
    </row>
    <row r="118" spans="11:15" x14ac:dyDescent="0.4">
      <c r="K118" s="18" t="str" cm="1">
        <f t="array" ref="K118:L118">_xlfn.REGEXEXTRACT(O118,"(.*(?=_))_([a-z0-9-]+)",2)</f>
        <v>BASE_LOOT_Necklace_Uncommon</v>
      </c>
      <c r="L118" s="18" t="str">
        <v>7c0888c8-a3e8-477e-b249-a35879e683a0</v>
      </c>
      <c r="O118" t="s">
        <v>2726</v>
      </c>
    </row>
    <row r="119" spans="11:15" x14ac:dyDescent="0.4">
      <c r="K119" s="18" t="str" cm="1">
        <f t="array" ref="K119:L119">_xlfn.REGEXEXTRACT(O119,"(.*(?=_))_([a-z0-9-]+)",2)</f>
        <v>BASE_LOOT_Painting</v>
      </c>
      <c r="L119" s="18" t="str">
        <v>dcd9e1e8-e465-44af-aba3-b698f369aebd</v>
      </c>
      <c r="O119" t="s">
        <v>2727</v>
      </c>
    </row>
    <row r="120" spans="11:15" x14ac:dyDescent="0.4">
      <c r="K120" s="18" t="str" cm="1">
        <f t="array" ref="K120:L120">_xlfn.REGEXEXTRACT(O120,"(.*(?=_))_([a-z0-9-]+)",2)</f>
        <v>BASE_LOOT_Ring</v>
      </c>
      <c r="L120" s="18" t="str">
        <v>0af630e0-82eb-4b83-baa2-e296f97a7a4e</v>
      </c>
      <c r="O120" t="s">
        <v>2728</v>
      </c>
    </row>
    <row r="121" spans="11:15" x14ac:dyDescent="0.4">
      <c r="K121" s="18" t="str" cm="1">
        <f t="array" ref="K121:L121">_xlfn.REGEXEXTRACT(O121,"(.*(?=_))_([a-z0-9-]+)",2)</f>
        <v>BASE_LOOT_Ring_Common</v>
      </c>
      <c r="L121" s="18" t="str">
        <v>79a8c7ea-188a-47e9-a30c-61fbc75a7d2b</v>
      </c>
      <c r="O121" t="s">
        <v>2729</v>
      </c>
    </row>
    <row r="122" spans="11:15" x14ac:dyDescent="0.4">
      <c r="K122" s="18" t="str" cm="1">
        <f t="array" ref="K122:L122">_xlfn.REGEXEXTRACT(O122,"(.*(?=_))_([a-z0-9-]+)",2)</f>
        <v>BASE_LOOT_Ring_Rare</v>
      </c>
      <c r="L122" s="18" t="str">
        <v>2f157b63-5500-406f-bf32-90011d612907</v>
      </c>
      <c r="O122" t="s">
        <v>2730</v>
      </c>
    </row>
    <row r="123" spans="11:15" x14ac:dyDescent="0.4">
      <c r="K123" s="18" t="str" cm="1">
        <f t="array" ref="K123:L123">_xlfn.REGEXEXTRACT(O123,"(.*(?=_))_([a-z0-9-]+)",2)</f>
        <v>BASE_LOOT_Ring_Uncommon</v>
      </c>
      <c r="L123" s="18" t="str">
        <v>7a8aa614-b3a2-4f80-9355-b9c7da7fd62a</v>
      </c>
      <c r="O123" t="s">
        <v>2731</v>
      </c>
    </row>
    <row r="124" spans="11:15" x14ac:dyDescent="0.4">
      <c r="K124" s="18" t="str" cm="1">
        <f t="array" ref="K124:L124">_xlfn.REGEXEXTRACT(O124,"(.*(?=_))_([a-z0-9-]+)",2)</f>
        <v>BASE_LOOT_Spell_TransmutersStone</v>
      </c>
      <c r="L124" s="18" t="str">
        <v>07fa63ae-349e-4535-8473-970fec96cdb2</v>
      </c>
      <c r="O124" t="s">
        <v>2732</v>
      </c>
    </row>
    <row r="125" spans="11:15" x14ac:dyDescent="0.4">
      <c r="K125" s="18" t="str" cm="1">
        <f t="array" ref="K125:L125">_xlfn.REGEXEXTRACT(O125,"(.*(?=_))_([a-z0-9-]+)",2)</f>
        <v>BASE_LOOT_Throwable</v>
      </c>
      <c r="L125" s="18" t="str">
        <v>8e5f1e8b-102a-4105-9d81-2220648814e9</v>
      </c>
      <c r="O125" t="s">
        <v>2733</v>
      </c>
    </row>
    <row r="126" spans="11:15" x14ac:dyDescent="0.4">
      <c r="K126" s="18" t="str" cm="1">
        <f t="array" ref="K126:L126">_xlfn.REGEXEXTRACT(O126,"(.*(?=_))_([a-z0-9-]+)",2)</f>
        <v>BASE_LOOT_Throwable_Poison</v>
      </c>
      <c r="L126" s="18" t="str">
        <v>70d80397-5c0c-4217-a615-2d30fb906df1</v>
      </c>
      <c r="O126" t="s">
        <v>2734</v>
      </c>
    </row>
    <row r="127" spans="11:15" x14ac:dyDescent="0.4">
      <c r="K127" s="18" t="str" cm="1">
        <f t="array" ref="K127:L127">_xlfn.REGEXEXTRACT(O127,"(.*(?=_))_([a-z0-9-]+)",2)</f>
        <v>BASE_LOOT_Valuable</v>
      </c>
      <c r="L127" s="18" t="str">
        <v>deb1c368-16c8-4dc4-8bb0-aaa1bd80cda2</v>
      </c>
      <c r="O127" t="s">
        <v>2735</v>
      </c>
    </row>
    <row r="128" spans="11:15" x14ac:dyDescent="0.4">
      <c r="K128" s="18" t="str" cm="1">
        <f t="array" ref="K128:L128">_xlfn.REGEXEXTRACT(O128,"(.*(?=_))_([a-z0-9-]+)",2)</f>
        <v>BASE_LOOT_Wand</v>
      </c>
      <c r="L128" s="18" t="str">
        <v>0fba5f64-67dd-463b-9b01-db1259bb523c</v>
      </c>
      <c r="O128" t="s">
        <v>2736</v>
      </c>
    </row>
    <row r="129" spans="11:15" x14ac:dyDescent="0.4">
      <c r="K129" s="18" t="str" cm="1">
        <f t="array" ref="K129:L129">_xlfn.REGEXEXTRACT(O129,"(.*(?=_))_([a-z0-9-]+)",2)</f>
        <v>BASE_PUZ</v>
      </c>
      <c r="L129" s="18" t="str">
        <v>90ec2f64-e124-474c-8b27-a56bba6f6c88</v>
      </c>
      <c r="O129" t="s">
        <v>2737</v>
      </c>
    </row>
    <row r="130" spans="11:15" x14ac:dyDescent="0.4">
      <c r="K130" s="18" t="str" cm="1">
        <f t="array" ref="K130:L130">_xlfn.REGEXEXTRACT(O130,"(.*(?=_))_([a-z0-9-]+)",2)</f>
        <v>BASE_PUZ_Lever</v>
      </c>
      <c r="L130" s="18" t="str">
        <v>ac77de87-8819-4655-890a-8ffda881d39c</v>
      </c>
      <c r="O130" t="s">
        <v>2738</v>
      </c>
    </row>
    <row r="131" spans="11:15" x14ac:dyDescent="0.4">
      <c r="K131" s="18" t="str" cm="1">
        <f t="array" ref="K131:L131">_xlfn.REGEXEXTRACT(O131,"(.*(?=_))_([a-z0-9-]+)",2)</f>
        <v>BASE_PUZ_PressurePlate</v>
      </c>
      <c r="L131" s="18" t="str">
        <v>95c7c20d-c4d4-44b9-abde-2cffd6c547ab</v>
      </c>
      <c r="O131" t="s">
        <v>2739</v>
      </c>
    </row>
    <row r="132" spans="11:15" x14ac:dyDescent="0.4">
      <c r="K132" s="18" t="str" cm="1">
        <f t="array" ref="K132:L132">_xlfn.REGEXEXTRACT(O132,"(.*(?=_))_([a-z0-9-]+)",2)</f>
        <v>BASE_PUZ_TeleporterHole</v>
      </c>
      <c r="L132" s="18" t="str">
        <v>96c63f5b-53ac-40c6-9826-df7a71d97bbe</v>
      </c>
      <c r="O132" t="s">
        <v>2740</v>
      </c>
    </row>
    <row r="133" spans="11:15" x14ac:dyDescent="0.4">
      <c r="K133" s="18" t="str" cm="1">
        <f t="array" ref="K133:L133">_xlfn.REGEXEXTRACT(O133,"(.*(?=_))_([a-z0-9-]+)",2)</f>
        <v>BASE_PUZ_TeleporterHole_Small</v>
      </c>
      <c r="L133" s="18" t="str">
        <v>56665209-9fdd-4fa9-8885-eecf25e57221</v>
      </c>
      <c r="O133" t="s">
        <v>2741</v>
      </c>
    </row>
    <row r="134" spans="11:15" x14ac:dyDescent="0.4">
      <c r="K134" s="18" t="str" cm="1">
        <f t="array" ref="K134:L134">_xlfn.REGEXEXTRACT(O134,"(.*(?=_))_([a-z0-9-]+)",2)</f>
        <v>BASE_PUZ_TeleporterHole_Tiny</v>
      </c>
      <c r="L134" s="18" t="str">
        <v>8666ac38-648d-4c73-ae5e-10fad807ad34</v>
      </c>
      <c r="O134" t="s">
        <v>2742</v>
      </c>
    </row>
    <row r="135" spans="11:15" x14ac:dyDescent="0.4">
      <c r="K135" s="18" t="str" cm="1">
        <f t="array" ref="K135:L135">_xlfn.REGEXEXTRACT(O135,"(.*(?=_))_([a-z0-9-]+)",2)</f>
        <v>BASE_PUZ_Trap_Spell_GlyphOfWarding</v>
      </c>
      <c r="L135" s="18" t="str">
        <v>9c2216bf-44f7-4e57-be99-126691c3564f</v>
      </c>
      <c r="O135" t="s">
        <v>2743</v>
      </c>
    </row>
    <row r="136" spans="11:15" x14ac:dyDescent="0.4">
      <c r="K136" s="18" t="str" cm="1">
        <f t="array" ref="K136:L136">_xlfn.REGEXEXTRACT(O136,"(.*(?=_))_([a-z0-9-]+)",2)</f>
        <v>BASE_STATIC_Big_converted</v>
      </c>
      <c r="L136" s="18" t="str">
        <v>1732f091-170b-9e77-e743-2226a27edb63</v>
      </c>
      <c r="O136" t="s">
        <v>2744</v>
      </c>
    </row>
    <row r="137" spans="11:15" x14ac:dyDescent="0.4">
      <c r="K137" s="18" t="str" cm="1">
        <f t="array" ref="K137:L137">_xlfn.REGEXEXTRACT(O137,"(.*(?=_))_([a-z0-9-]+)",2)</f>
        <v>BASE_STATIC_Helper_converted</v>
      </c>
      <c r="L137" s="18" t="str">
        <v>de0000ef-9e44-b17b-5d45-4420d0251fb2</v>
      </c>
      <c r="O137" t="s">
        <v>2745</v>
      </c>
    </row>
    <row r="138" spans="11:15" x14ac:dyDescent="0.4">
      <c r="K138" s="18" t="str" cm="1">
        <f t="array" ref="K138:L138">_xlfn.REGEXEXTRACT(O138,"(.*(?=_))_([a-z0-9-]+)",2)</f>
        <v>BASE_STATIC_Medium_converted</v>
      </c>
      <c r="L138" s="18" t="str">
        <v>ef1f4e9a-0ad8-c046-0b92-ec38cf6c4066</v>
      </c>
      <c r="O138" t="s">
        <v>2746</v>
      </c>
    </row>
    <row r="139" spans="11:15" x14ac:dyDescent="0.4">
      <c r="K139" s="18" t="str" cm="1">
        <f t="array" ref="K139:L139">_xlfn.REGEXEXTRACT(O139,"(.*(?=_))_([a-z0-9-]+)",2)</f>
        <v>BASE_STATIC_Small_converted</v>
      </c>
      <c r="L139" s="18" t="str">
        <v>a39e6b09-5510-590d-1a49-0eb323996271</v>
      </c>
      <c r="O139" t="s">
        <v>2747</v>
      </c>
    </row>
    <row r="140" spans="11:15" x14ac:dyDescent="0.4">
      <c r="K140" s="18" t="str" cm="1">
        <f t="array" ref="K140:L140">_xlfn.REGEXEXTRACT(O140,"(.*(?=_))_([a-z0-9-]+)",2)</f>
        <v>BASE_STATIC_VFX_converted</v>
      </c>
      <c r="L140" s="18" t="str">
        <v>21ce24d3-e9d7-84ae-1e94-13da5a165e99</v>
      </c>
      <c r="O140" t="s">
        <v>2748</v>
      </c>
    </row>
    <row r="141" spans="11:15" x14ac:dyDescent="0.4">
      <c r="K141" s="18" t="str" cm="1">
        <f t="array" ref="K141:L141">_xlfn.REGEXEXTRACT(O141,"(.*(?=_))_([a-z0-9-]+)",2)</f>
        <v>BASE_SUPPLY</v>
      </c>
      <c r="L141" s="18" t="str">
        <v>f8264b41-6a2f-4ffa-848c-e97ef801d57d</v>
      </c>
      <c r="O141" t="s">
        <v>2749</v>
      </c>
    </row>
    <row r="142" spans="11:15" x14ac:dyDescent="0.4">
      <c r="K142" s="18" t="str" cm="1">
        <f t="array" ref="K142:L142">_xlfn.REGEXEXTRACT(O142,"(.*(?=_))_([a-z0-9-]+)",2)</f>
        <v>BASE_TORCH_STANDING</v>
      </c>
      <c r="L142" s="18" t="str">
        <v>9946b595-1494-4271-bdf7-0ec0cbfbb117</v>
      </c>
      <c r="O142" t="s">
        <v>2750</v>
      </c>
    </row>
    <row r="143" spans="11:15" x14ac:dyDescent="0.4">
      <c r="K143" s="18" t="str" cm="1">
        <f t="array" ref="K143:L143">_xlfn.REGEXEXTRACT(O143,"(.*(?=_))_([a-z0-9-]+)",2)</f>
        <v>BASE_TRAP</v>
      </c>
      <c r="L143" s="18" t="str">
        <v>e1ba7d3b-7649-4ad7-bec2-370397e0dbeb</v>
      </c>
      <c r="O143" t="s">
        <v>2751</v>
      </c>
    </row>
    <row r="144" spans="11:15" x14ac:dyDescent="0.4">
      <c r="K144" s="18" t="str" cm="1">
        <f t="array" ref="K144:L144">_xlfn.REGEXEXTRACT(O144,"(.*(?=_))_([a-z0-9-]+)",2)</f>
        <v>BASE_TRAP_CONST_GASPIT</v>
      </c>
      <c r="L144" s="18" t="str">
        <v>ca9c635a-669f-43a7-a25b-42d4df1815d3</v>
      </c>
      <c r="O144" t="s">
        <v>2752</v>
      </c>
    </row>
    <row r="145" spans="11:15" x14ac:dyDescent="0.4">
      <c r="K145" s="18" t="str" cm="1">
        <f t="array" ref="K145:L145">_xlfn.REGEXEXTRACT(O145,"(.*(?=_))_([a-z0-9-]+)",2)</f>
        <v>BASE_TRAP_CONST_TURRET</v>
      </c>
      <c r="L145" s="18" t="str">
        <v>95d0974a-cb7a-49d2-816a-11345a049a53</v>
      </c>
      <c r="O145" t="s">
        <v>2753</v>
      </c>
    </row>
    <row r="146" spans="11:15" x14ac:dyDescent="0.4">
      <c r="K146" s="18" t="str" cm="1">
        <f t="array" ref="K146:L146">_xlfn.REGEXEXTRACT(O146,"(.*(?=_))_([a-z0-9-]+)",2)</f>
        <v>BASE_TRAP_GASPIT</v>
      </c>
      <c r="L146" s="18" t="str">
        <v>0a9444b5-4e46-40cb-a986-5f15fc8706b8</v>
      </c>
      <c r="O146" t="s">
        <v>2754</v>
      </c>
    </row>
    <row r="147" spans="11:15" x14ac:dyDescent="0.4">
      <c r="K147" s="18" t="str" cm="1">
        <f t="array" ref="K147:L147">_xlfn.REGEXEXTRACT(O147,"(.*(?=_))_([a-z0-9-]+)",2)</f>
        <v>BASE_TRAP_HIDDEN_WALKABLE</v>
      </c>
      <c r="L147" s="18" t="str">
        <v>7b295d30-6b1f-4312-bf74-ee9a4a354f78</v>
      </c>
      <c r="O147" t="s">
        <v>2755</v>
      </c>
    </row>
    <row r="148" spans="11:15" x14ac:dyDescent="0.4">
      <c r="K148" s="18" t="str" cm="1">
        <f t="array" ref="K148:L148">_xlfn.REGEXEXTRACT(O148,"(.*(?=_))_([a-z0-9-]+)",2)</f>
        <v>BASE_TRAP_MINE</v>
      </c>
      <c r="L148" s="18" t="str">
        <v>b43d2c62-dd68-4ebd-86ac-ef3a2a4167f4</v>
      </c>
      <c r="O148" t="s">
        <v>2756</v>
      </c>
    </row>
    <row r="149" spans="11:15" x14ac:dyDescent="0.4">
      <c r="K149" s="18" t="str" cm="1">
        <f t="array" ref="K149:L149">_xlfn.REGEXEXTRACT(O149,"(.*(?=_))_([a-z0-9-]+)",2)</f>
        <v>BASE_TRAP_TURRET</v>
      </c>
      <c r="L149" s="18" t="str">
        <v>c23b88d3-e029-4658-8498-a69c783568cf</v>
      </c>
      <c r="O149" t="s">
        <v>2757</v>
      </c>
    </row>
    <row r="150" spans="11:15" x14ac:dyDescent="0.4">
      <c r="K150" s="18" t="str" cm="1">
        <f t="array" ref="K150:L150">_xlfn.REGEXEXTRACT(O150,"(.*(?=_))_([a-z0-9-]+)",2)</f>
        <v>BASE_TRAP_VISIBLE</v>
      </c>
      <c r="L150" s="18" t="str">
        <v>2c16aa06-d17c-4c51-8182-b8fa09c36776</v>
      </c>
      <c r="O150" t="s">
        <v>2758</v>
      </c>
    </row>
    <row r="151" spans="11:15" x14ac:dyDescent="0.4">
      <c r="K151" s="18" t="str" cm="1">
        <f t="array" ref="K151:L151">_xlfn.REGEXEXTRACT(O151,"(.*(?=_))_([a-z0-9-]+)",2)</f>
        <v>BASE_Vanity_Body</v>
      </c>
      <c r="L151" s="18" t="str">
        <v>d4b75cf0-163e-47d6-a3a3-b928fc84d847</v>
      </c>
      <c r="O151" t="s">
        <v>2759</v>
      </c>
    </row>
    <row r="152" spans="11:15" x14ac:dyDescent="0.4">
      <c r="K152" s="18" t="str" cm="1">
        <f t="array" ref="K152:L152">_xlfn.REGEXEXTRACT(O152,"(.*(?=_))_([a-z0-9-]+)",2)</f>
        <v>BASE_Vanity_Body_Camp</v>
      </c>
      <c r="L152" s="18" t="str">
        <v>e32488ea-f93d-4318-abe2-69070dc5e026</v>
      </c>
      <c r="O152" t="s">
        <v>2760</v>
      </c>
    </row>
    <row r="153" spans="11:15" x14ac:dyDescent="0.4">
      <c r="K153" s="18" t="str" cm="1">
        <f t="array" ref="K153:L153">_xlfn.REGEXEXTRACT(O153,"(.*(?=_))_([a-z0-9-]+)",2)</f>
        <v>BASE_Vanity_Body_Epilogues</v>
      </c>
      <c r="L153" s="18" t="str">
        <v>543d5c85-d5c5-4768-be78-b8173c4e6450</v>
      </c>
      <c r="O153" t="s">
        <v>2761</v>
      </c>
    </row>
    <row r="154" spans="11:15" x14ac:dyDescent="0.4">
      <c r="K154" s="18" t="str" cm="1">
        <f t="array" ref="K154:L154">_xlfn.REGEXEXTRACT(O154,"(.*(?=_))_([a-z0-9-]+)",2)</f>
        <v>BASE_Vanity_Body_Generic_Common</v>
      </c>
      <c r="L154" s="18" t="str">
        <v>785261c2-b787-4e1d-a1a0-391dbb70acd5</v>
      </c>
      <c r="O154" t="s">
        <v>2762</v>
      </c>
    </row>
    <row r="155" spans="11:15" x14ac:dyDescent="0.4">
      <c r="K155" s="18" t="str" cm="1">
        <f t="array" ref="K155:L155">_xlfn.REGEXEXTRACT(O155,"(.*(?=_))_([a-z0-9-]+)",2)</f>
        <v>BASE_Vanity_Body_Generic_Rich</v>
      </c>
      <c r="L155" s="18" t="str">
        <v>b48ea2be-e43a-4e50-b906-38484ee83e4e</v>
      </c>
      <c r="O155" t="s">
        <v>2763</v>
      </c>
    </row>
    <row r="156" spans="11:15" x14ac:dyDescent="0.4">
      <c r="K156" s="18" t="str" cm="1">
        <f t="array" ref="K156:L156">_xlfn.REGEXEXTRACT(O156,"(.*(?=_))_([a-z0-9-]+)",2)</f>
        <v>BASE_Vanity_Body_Situational</v>
      </c>
      <c r="L156" s="18" t="str">
        <v>2e5ec986-021f-4659-99e6-fe4685fce6ce</v>
      </c>
      <c r="O156" t="s">
        <v>2764</v>
      </c>
    </row>
    <row r="157" spans="11:15" x14ac:dyDescent="0.4">
      <c r="K157" s="18" t="str" cm="1">
        <f t="array" ref="K157:L157">_xlfn.REGEXEXTRACT(O157,"(.*(?=_))_([a-z0-9-]+)",2)</f>
        <v>BASE_Vanity_Shoes</v>
      </c>
      <c r="L157" s="18" t="str">
        <v>2289d64c-79cf-4ead-92da-53c92ad5acfc</v>
      </c>
      <c r="O157" t="s">
        <v>2765</v>
      </c>
    </row>
    <row r="158" spans="11:15" x14ac:dyDescent="0.4">
      <c r="K158" s="18" t="str" cm="1">
        <f t="array" ref="K158:L158">_xlfn.REGEXEXTRACT(O158,"(.*(?=_))_([a-z0-9-]+)",2)</f>
        <v>BASE_Vanity_Shoes_Camp</v>
      </c>
      <c r="L158" s="18" t="str">
        <v>6a491be1-7480-4069-8ac2-277728652fbf</v>
      </c>
      <c r="O158" t="s">
        <v>2766</v>
      </c>
    </row>
    <row r="159" spans="11:15" x14ac:dyDescent="0.4">
      <c r="K159" s="18" t="str" cm="1">
        <f t="array" ref="K159:L159">_xlfn.REGEXEXTRACT(O159,"(.*(?=_))_([a-z0-9-]+)",2)</f>
        <v>BASE_Vanity_Shoes_Epilogues</v>
      </c>
      <c r="L159" s="18" t="str">
        <v>dc59e71e-a303-497d-9ab7-7354cf8897d8</v>
      </c>
      <c r="O159" t="s">
        <v>2767</v>
      </c>
    </row>
    <row r="160" spans="11:15" x14ac:dyDescent="0.4">
      <c r="K160" s="18" t="str" cm="1">
        <f t="array" ref="K160:L160">_xlfn.REGEXEXTRACT(O160,"(.*(?=_))_([a-z0-9-]+)",2)</f>
        <v>BASE_Vanity_Shoes_Generic_Common</v>
      </c>
      <c r="L160" s="18" t="str">
        <v>56aa4f29-df9c-4e84-bad4-f924f6746a73</v>
      </c>
      <c r="O160" t="s">
        <v>2768</v>
      </c>
    </row>
    <row r="161" spans="11:15" x14ac:dyDescent="0.4">
      <c r="K161" s="18" t="str" cm="1">
        <f t="array" ref="K161:L161">_xlfn.REGEXEXTRACT(O161,"(.*(?=_))_([a-z0-9-]+)",2)</f>
        <v>BASE_Vanity_Shoes_Generic_Rich</v>
      </c>
      <c r="L161" s="18" t="str">
        <v>8825c877-32c7-45d4-8bd0-b60eae6a5dde</v>
      </c>
      <c r="O161" t="s">
        <v>2769</v>
      </c>
    </row>
    <row r="162" spans="11:15" x14ac:dyDescent="0.4">
      <c r="K162" s="18" t="str" cm="1">
        <f t="array" ref="K162:L162">_xlfn.REGEXEXTRACT(O162,"(.*(?=_))_([a-z0-9-]+)",2)</f>
        <v>BASE_Vanity_Shoes_Situational</v>
      </c>
      <c r="L162" s="18" t="str">
        <v>1c6b06f6-6ccb-412b-958f-1fd71836d32a</v>
      </c>
      <c r="O162" t="s">
        <v>2770</v>
      </c>
    </row>
    <row r="163" spans="11:15" x14ac:dyDescent="0.4">
      <c r="K163" s="18" t="str" cm="1">
        <f t="array" ref="K163:L163">_xlfn.REGEXEXTRACT(O163,"(.*(?=_))_([a-z0-9-]+)",2)</f>
        <v>BASE_WALL_SPELL_SECTION</v>
      </c>
      <c r="L163" s="18" t="str">
        <v>986df204-afed-4318-a499-7febb17a8fc3</v>
      </c>
      <c r="O163" t="s">
        <v>2771</v>
      </c>
    </row>
    <row r="164" spans="11:15" x14ac:dyDescent="0.4">
      <c r="K164" s="18" t="str" cm="1">
        <f t="array" ref="K164:L164">_xlfn.REGEXEXTRACT(O164,"(.*(?=_))_([a-z0-9-]+)",2)</f>
        <v>BASE_WEAPON</v>
      </c>
      <c r="L164" s="18" t="str">
        <v>f44c9c6f-bc71-42ad-9cad-2dae306e750e</v>
      </c>
      <c r="O164" t="s">
        <v>2772</v>
      </c>
    </row>
    <row r="165" spans="11:15" x14ac:dyDescent="0.4">
      <c r="K165" s="18" t="str" cm="1">
        <f t="array" ref="K165:L165">_xlfn.REGEXEXTRACT(O165,"(.*(?=_))_([a-z0-9-]+)",2)</f>
        <v>BASE_WEAPON_Battleaxes</v>
      </c>
      <c r="L165" s="18" t="str">
        <v>2f5c7142-c8d7-4f6a-98b9-47a3ed00e1c5</v>
      </c>
      <c r="O165" t="s">
        <v>2773</v>
      </c>
    </row>
    <row r="166" spans="11:15" x14ac:dyDescent="0.4">
      <c r="K166" s="18" t="str" cm="1">
        <f t="array" ref="K166:L166">_xlfn.REGEXEXTRACT(O166,"(.*(?=_))_([a-z0-9-]+)",2)</f>
        <v>BASE_WEAPON_Clubs</v>
      </c>
      <c r="L166" s="18" t="str">
        <v>54f4b97c-ede8-49e2-a5aa-50c6f15c232f</v>
      </c>
      <c r="O166" t="s">
        <v>2774</v>
      </c>
    </row>
    <row r="167" spans="11:15" x14ac:dyDescent="0.4">
      <c r="K167" s="18" t="str" cm="1">
        <f t="array" ref="K167:L167">_xlfn.REGEXEXTRACT(O167,"(.*(?=_))_([a-z0-9-]+)",2)</f>
        <v>BASE_WEAPON_Daggers</v>
      </c>
      <c r="L167" s="18" t="str">
        <v>97be1f14-e49a-45fe-89c7-99c04653599d</v>
      </c>
      <c r="O167" t="s">
        <v>2775</v>
      </c>
    </row>
    <row r="168" spans="11:15" x14ac:dyDescent="0.4">
      <c r="K168" s="18" t="str" cm="1">
        <f t="array" ref="K168:L168">_xlfn.REGEXEXTRACT(O168,"(.*(?=_))_([a-z0-9-]+)",2)</f>
        <v>BASE_WEAPON_Darts</v>
      </c>
      <c r="L168" s="18" t="str">
        <v>11ae855e-c30b-4cb1-b1c7-9f71d9252f5d</v>
      </c>
      <c r="O168" t="s">
        <v>2776</v>
      </c>
    </row>
    <row r="169" spans="11:15" x14ac:dyDescent="0.4">
      <c r="K169" s="18" t="str" cm="1">
        <f t="array" ref="K169:L169">_xlfn.REGEXEXTRACT(O169,"(.*(?=_))_([a-z0-9-]+)",2)</f>
        <v>BASE_WEAPON_Flails</v>
      </c>
      <c r="L169" s="18" t="str">
        <v>baaa7f02-a9a1-4b8d-bde9-28ed7828b531</v>
      </c>
      <c r="O169" t="s">
        <v>2777</v>
      </c>
    </row>
    <row r="170" spans="11:15" x14ac:dyDescent="0.4">
      <c r="K170" s="18" t="str" cm="1">
        <f t="array" ref="K170:L170">_xlfn.REGEXEXTRACT(O170,"(.*(?=_))_([a-z0-9-]+)",2)</f>
        <v>BASE_WEAPON_Glaives</v>
      </c>
      <c r="L170" s="18" t="str">
        <v>45bbe45d-1a5d-4e64-9750-af6744ec617e</v>
      </c>
      <c r="O170" t="s">
        <v>2778</v>
      </c>
    </row>
    <row r="171" spans="11:15" x14ac:dyDescent="0.4">
      <c r="K171" s="18" t="str" cm="1">
        <f t="array" ref="K171:L171">_xlfn.REGEXEXTRACT(O171,"(.*(?=_))_([a-z0-9-]+)",2)</f>
        <v>BASE_WEAPON_Greataxes</v>
      </c>
      <c r="L171" s="18" t="str">
        <v>e99fd01c-2c7a-459e-8df0-3d7349239430</v>
      </c>
      <c r="O171" t="s">
        <v>2779</v>
      </c>
    </row>
    <row r="172" spans="11:15" x14ac:dyDescent="0.4">
      <c r="K172" s="18" t="str" cm="1">
        <f t="array" ref="K172:L172">_xlfn.REGEXEXTRACT(O172,"(.*(?=_))_([a-z0-9-]+)",2)</f>
        <v>BASE_WEAPON_Greatclubs</v>
      </c>
      <c r="L172" s="18" t="str">
        <v>7c749dd0-f750-4d6d-8ea0-5401b3c6b13d</v>
      </c>
      <c r="O172" t="s">
        <v>2780</v>
      </c>
    </row>
    <row r="173" spans="11:15" x14ac:dyDescent="0.4">
      <c r="K173" s="18" t="str" cm="1">
        <f t="array" ref="K173:L173">_xlfn.REGEXEXTRACT(O173,"(.*(?=_))_([a-z0-9-]+)",2)</f>
        <v>BASE_WEAPON_Greatswords</v>
      </c>
      <c r="L173" s="18" t="str">
        <v>2798c9f8-b06b-44d4-9d6c-e6d982c502fa</v>
      </c>
      <c r="O173" t="s">
        <v>2781</v>
      </c>
    </row>
    <row r="174" spans="11:15" x14ac:dyDescent="0.4">
      <c r="K174" s="18" t="str" cm="1">
        <f t="array" ref="K174:L174">_xlfn.REGEXEXTRACT(O174,"(.*(?=_))_([a-z0-9-]+)",2)</f>
        <v>BASE_WEAPON_Halberds</v>
      </c>
      <c r="L174" s="18" t="str">
        <v>2efeda1e-c5d1-48ef-af6f-b1706fd4c3e2</v>
      </c>
      <c r="O174" t="s">
        <v>2782</v>
      </c>
    </row>
    <row r="175" spans="11:15" x14ac:dyDescent="0.4">
      <c r="K175" s="18" t="str" cm="1">
        <f t="array" ref="K175:L175">_xlfn.REGEXEXTRACT(O175,"(.*(?=_))_([a-z0-9-]+)",2)</f>
        <v>BASE_WEAPON_Handaxes</v>
      </c>
      <c r="L175" s="18" t="str">
        <v>7f8cebbf-c3b0-47a0-ba6a-2c37dacff173</v>
      </c>
      <c r="O175" t="s">
        <v>2783</v>
      </c>
    </row>
    <row r="176" spans="11:15" x14ac:dyDescent="0.4">
      <c r="K176" s="18" t="str" cm="1">
        <f t="array" ref="K176:L176">_xlfn.REGEXEXTRACT(O176,"(.*(?=_))_([a-z0-9-]+)",2)</f>
        <v>BASE_WEAPON_HandCrossbows</v>
      </c>
      <c r="L176" s="18" t="str">
        <v>57e8af03-6452-4bb8-a74a-bc4b17a79fc3</v>
      </c>
      <c r="O176" t="s">
        <v>2784</v>
      </c>
    </row>
    <row r="177" spans="11:15" x14ac:dyDescent="0.4">
      <c r="K177" s="18" t="str" cm="1">
        <f t="array" ref="K177:L177">_xlfn.REGEXEXTRACT(O177,"(.*(?=_))_([a-z0-9-]+)",2)</f>
        <v>BASE_WEAPON_HeavyCrossbows</v>
      </c>
      <c r="L177" s="18" t="str">
        <v>00544958-4656-4e69-8feb-282cb11a6c9e</v>
      </c>
      <c r="O177" t="s">
        <v>2785</v>
      </c>
    </row>
    <row r="178" spans="11:15" x14ac:dyDescent="0.4">
      <c r="K178" s="18" t="str" cm="1">
        <f t="array" ref="K178:L178">_xlfn.REGEXEXTRACT(O178,"(.*(?=_))_([a-z0-9-]+)",2)</f>
        <v>BASE_WEAPON_Javelins</v>
      </c>
      <c r="L178" s="18" t="str">
        <v>a20a96d6-cc50-442c-b278-60d8b30de397</v>
      </c>
      <c r="O178" t="s">
        <v>2786</v>
      </c>
    </row>
    <row r="179" spans="11:15" x14ac:dyDescent="0.4">
      <c r="K179" s="18" t="str" cm="1">
        <f t="array" ref="K179:L179">_xlfn.REGEXEXTRACT(O179,"(.*(?=_))_([a-z0-9-]+)",2)</f>
        <v>BASE_WEAPON_LightCrossbows</v>
      </c>
      <c r="L179" s="18" t="str">
        <v>5e7631fa-ea5a-420d-9bc0-32e7a540538e</v>
      </c>
      <c r="O179" t="s">
        <v>2787</v>
      </c>
    </row>
    <row r="180" spans="11:15" x14ac:dyDescent="0.4">
      <c r="K180" s="18" t="str" cm="1">
        <f t="array" ref="K180:L180">_xlfn.REGEXEXTRACT(O180,"(.*(?=_))_([a-z0-9-]+)",2)</f>
        <v>BASE_WEAPON_LightHammers</v>
      </c>
      <c r="L180" s="18" t="str">
        <v>c3bf6216-310c-4b71-ab7e-9997d8c8d251</v>
      </c>
      <c r="O180" t="s">
        <v>2788</v>
      </c>
    </row>
    <row r="181" spans="11:15" x14ac:dyDescent="0.4">
      <c r="K181" s="18" t="str" cm="1">
        <f t="array" ref="K181:L181">_xlfn.REGEXEXTRACT(O181,"(.*(?=_))_([a-z0-9-]+)",2)</f>
        <v>BASE_WEAPON_Longbows</v>
      </c>
      <c r="L181" s="18" t="str">
        <v>f5a95e54-b4ff-482d-b5f4-392917125c86</v>
      </c>
      <c r="O181" t="s">
        <v>2789</v>
      </c>
    </row>
    <row r="182" spans="11:15" x14ac:dyDescent="0.4">
      <c r="K182" s="18" t="str" cm="1">
        <f t="array" ref="K182:L182">_xlfn.REGEXEXTRACT(O182,"(.*(?=_))_([a-z0-9-]+)",2)</f>
        <v>BASE_WEAPON_Longswords</v>
      </c>
      <c r="L182" s="18" t="str">
        <v>344ac552-11ff-4150-8bb4-7eed8fb78588</v>
      </c>
      <c r="O182" t="s">
        <v>2790</v>
      </c>
    </row>
    <row r="183" spans="11:15" x14ac:dyDescent="0.4">
      <c r="K183" s="18" t="str" cm="1">
        <f t="array" ref="K183:L183">_xlfn.REGEXEXTRACT(O183,"(.*(?=_))_([a-z0-9-]+)",2)</f>
        <v>BASE_WEAPON_Maces</v>
      </c>
      <c r="L183" s="18" t="str">
        <v>87a16db5-9a01-4053-a17d-a3d17a721db7</v>
      </c>
      <c r="O183" t="s">
        <v>2791</v>
      </c>
    </row>
    <row r="184" spans="11:15" x14ac:dyDescent="0.4">
      <c r="K184" s="18" t="str" cm="1">
        <f t="array" ref="K184:L184">_xlfn.REGEXEXTRACT(O184,"(.*(?=_))_([a-z0-9-]+)",2)</f>
        <v>BASE_WEAPON_MagicStaves</v>
      </c>
      <c r="L184" s="18" t="str">
        <v>c5a790b2-d66c-48af-8471-da98a4f47730</v>
      </c>
      <c r="O184" t="s">
        <v>2792</v>
      </c>
    </row>
    <row r="185" spans="11:15" x14ac:dyDescent="0.4">
      <c r="K185" s="18" t="str" cm="1">
        <f t="array" ref="K185:L185">_xlfn.REGEXEXTRACT(O185,"(.*(?=_))_([a-z0-9-]+)",2)</f>
        <v>BASE_WEAPON_Mauls</v>
      </c>
      <c r="L185" s="18" t="str">
        <v>28e67c96-c955-450e-b217-bb7609b6dbd3</v>
      </c>
      <c r="O185" t="s">
        <v>2793</v>
      </c>
    </row>
    <row r="186" spans="11:15" x14ac:dyDescent="0.4">
      <c r="K186" s="18" t="str" cm="1">
        <f t="array" ref="K186:L186">_xlfn.REGEXEXTRACT(O186,"(.*(?=_))_([a-z0-9-]+)",2)</f>
        <v>BASE_WEAPON_Morningstars</v>
      </c>
      <c r="L186" s="18" t="str">
        <v>ed2339ed-db72-4753-b467-b257bb02a2fc</v>
      </c>
      <c r="O186" t="s">
        <v>2794</v>
      </c>
    </row>
    <row r="187" spans="11:15" x14ac:dyDescent="0.4">
      <c r="K187" s="18" t="str" cm="1">
        <f t="array" ref="K187:L187">_xlfn.REGEXEXTRACT(O187,"(.*(?=_))_([a-z0-9-]+)",2)</f>
        <v>BASE_WEAPON_Pikes</v>
      </c>
      <c r="L187" s="18" t="str">
        <v>6dc63d1d-9efc-4031-b8bb-34684196286b</v>
      </c>
      <c r="O187" t="s">
        <v>2795</v>
      </c>
    </row>
    <row r="188" spans="11:15" x14ac:dyDescent="0.4">
      <c r="K188" s="18" t="str" cm="1">
        <f t="array" ref="K188:L188">_xlfn.REGEXEXTRACT(O188,"(.*(?=_))_([a-z0-9-]+)",2)</f>
        <v>BASE_WEAPON_Quarterstaves</v>
      </c>
      <c r="L188" s="18" t="str">
        <v>b789aedc-c010-47b0-9801-d9aacdce4c56</v>
      </c>
      <c r="O188" t="s">
        <v>2796</v>
      </c>
    </row>
    <row r="189" spans="11:15" x14ac:dyDescent="0.4">
      <c r="K189" s="18" t="str" cm="1">
        <f t="array" ref="K189:L189">_xlfn.REGEXEXTRACT(O189,"(.*(?=_))_([a-z0-9-]+)",2)</f>
        <v>BASE_WEAPON_Rapiers</v>
      </c>
      <c r="L189" s="18" t="str">
        <v>6ccc6f4d-f2a7-4e38-a96d-c3fec92fc2de</v>
      </c>
      <c r="O189" t="s">
        <v>2797</v>
      </c>
    </row>
    <row r="190" spans="11:15" x14ac:dyDescent="0.4">
      <c r="K190" s="18" t="str" cm="1">
        <f t="array" ref="K190:L190">_xlfn.REGEXEXTRACT(O190,"(.*(?=_))_([a-z0-9-]+)",2)</f>
        <v>BASE_WEAPON_Scimitars</v>
      </c>
      <c r="L190" s="18" t="str">
        <v>dcd46d13-d316-492a-a350-8e7492bce9c4</v>
      </c>
      <c r="O190" t="s">
        <v>2798</v>
      </c>
    </row>
    <row r="191" spans="11:15" x14ac:dyDescent="0.4">
      <c r="K191" s="18" t="str" cm="1">
        <f t="array" ref="K191:L191">_xlfn.REGEXEXTRACT(O191,"(.*(?=_))_([a-z0-9-]+)",2)</f>
        <v>BASE_WEAPON_Shields</v>
      </c>
      <c r="L191" s="18" t="str">
        <v>77bee355-c1be-4182-bbe9-2279d3c856d6</v>
      </c>
      <c r="O191" t="s">
        <v>2799</v>
      </c>
    </row>
    <row r="192" spans="11:15" x14ac:dyDescent="0.4">
      <c r="K192" s="18" t="str" cm="1">
        <f t="array" ref="K192:L192">_xlfn.REGEXEXTRACT(O192,"(.*(?=_))_([a-z0-9-]+)",2)</f>
        <v>BASE_WEAPON_Shortbows</v>
      </c>
      <c r="L192" s="18" t="str">
        <v>74c41595-b1df-45e4-bb3f-a93b9d7f421c</v>
      </c>
      <c r="O192" t="s">
        <v>2800</v>
      </c>
    </row>
    <row r="193" spans="11:15" x14ac:dyDescent="0.4">
      <c r="K193" s="18" t="str" cm="1">
        <f t="array" ref="K193:L193">_xlfn.REGEXEXTRACT(O193,"(.*(?=_))_([a-z0-9-]+)",2)</f>
        <v>BASE_WEAPON_Shortswords</v>
      </c>
      <c r="L193" s="18" t="str">
        <v>91b72625-27da-4d2f-b97f-3c74ccf76e91</v>
      </c>
      <c r="O193" t="s">
        <v>2801</v>
      </c>
    </row>
    <row r="194" spans="11:15" x14ac:dyDescent="0.4">
      <c r="K194" s="18" t="str" cm="1">
        <f t="array" ref="K194:L194">_xlfn.REGEXEXTRACT(O194,"(.*(?=_))_([a-z0-9-]+)",2)</f>
        <v>BASE_WEAPON_Sickles</v>
      </c>
      <c r="L194" s="18" t="str">
        <v>cd50dd17-b1ed-4e8d-8825-ffc1e3cc19e0</v>
      </c>
      <c r="O194" t="s">
        <v>2802</v>
      </c>
    </row>
    <row r="195" spans="11:15" x14ac:dyDescent="0.4">
      <c r="K195" s="18" t="str" cm="1">
        <f t="array" ref="K195:L195">_xlfn.REGEXEXTRACT(O195,"(.*(?=_))_([a-z0-9-]+)",2)</f>
        <v>BASE_WEAPON_Slings</v>
      </c>
      <c r="L195" s="18" t="str">
        <v>e290f181-d9a7-478e-a648-35d4a0f378b1</v>
      </c>
      <c r="O195" t="s">
        <v>2803</v>
      </c>
    </row>
    <row r="196" spans="11:15" x14ac:dyDescent="0.4">
      <c r="K196" s="18" t="str" cm="1">
        <f t="array" ref="K196:L196">_xlfn.REGEXEXTRACT(O196,"(.*(?=_))_([a-z0-9-]+)",2)</f>
        <v>BASE_WEAPON_Spears</v>
      </c>
      <c r="L196" s="18" t="str">
        <v>cdfab852-aa07-46b2-ae92-8ab2bb9b1898</v>
      </c>
      <c r="O196" t="s">
        <v>2804</v>
      </c>
    </row>
    <row r="197" spans="11:15" x14ac:dyDescent="0.4">
      <c r="K197" s="18" t="str" cm="1">
        <f t="array" ref="K197:L197">_xlfn.REGEXEXTRACT(O197,"(.*(?=_))_([a-z0-9-]+)",2)</f>
        <v>BASE_WEAPON_Staves</v>
      </c>
      <c r="L197" s="18" t="str">
        <v>746b4059-90f5-428a-9d5a-fdac34201daf</v>
      </c>
      <c r="O197" t="s">
        <v>2805</v>
      </c>
    </row>
    <row r="198" spans="11:15" x14ac:dyDescent="0.4">
      <c r="K198" s="18" t="str" cm="1">
        <f t="array" ref="K198:L198">_xlfn.REGEXEXTRACT(O198,"(.*(?=_))_([a-z0-9-]+)",2)</f>
        <v>BASE_WEAPON_Tridents</v>
      </c>
      <c r="L198" s="18" t="str">
        <v>80c499a7-d2e6-4fe2-bd17-8b393adaef37</v>
      </c>
      <c r="O198" t="s">
        <v>2806</v>
      </c>
    </row>
    <row r="199" spans="11:15" x14ac:dyDescent="0.4">
      <c r="K199" s="18" t="str" cm="1">
        <f t="array" ref="K199:L199">_xlfn.REGEXEXTRACT(O199,"(.*(?=_))_([a-z0-9-]+)",2)</f>
        <v>BASE_WEAPON_Warhammers</v>
      </c>
      <c r="L199" s="18" t="str">
        <v>2e65cacd-f96d-46d9-b9b5-0f4fc0df190d</v>
      </c>
      <c r="O199" t="s">
        <v>2807</v>
      </c>
    </row>
    <row r="200" spans="11:15" x14ac:dyDescent="0.4">
      <c r="K200" s="18" t="str" cm="1">
        <f t="array" ref="K200:L200">_xlfn.REGEXEXTRACT(O200,"(.*(?=_))_([a-z0-9-]+)",2)</f>
        <v>BASE_WEAPON_WarPicks</v>
      </c>
      <c r="L200" s="18" t="str">
        <v>129069f3-6294-4c23-aa16-40daa1c48b35</v>
      </c>
      <c r="O200" t="s">
        <v>2808</v>
      </c>
    </row>
  </sheetData>
  <conditionalFormatting sqref="B2:I105">
    <cfRule type="expression" dxfId="40" priority="1" stopIfTrue="1">
      <formula>$B2="Done"</formula>
    </cfRule>
    <cfRule type="expression" dxfId="39" priority="17" stopIfTrue="1">
      <formula>ISTEXT($H2)</formula>
    </cfRule>
    <cfRule type="expression" dxfId="38" priority="18" stopIfTrue="1">
      <formula>IF(COUNTIF(AB_TAGS,$G2)&gt;=1,TRUE,FALSE)</formula>
    </cfRule>
    <cfRule type="expression" dxfId="37" priority="19" stopIfTrue="1">
      <formula>IF(COUNTIF(LAR_TAGS,$F2)&gt;=1,TRUE,FALSE)</formula>
    </cfRule>
  </conditionalFormatting>
  <dataValidations disablePrompts="1" count="3">
    <dataValidation type="list" allowBlank="1" showInputMessage="1" showErrorMessage="1" sqref="G2:G105" xr:uid="{966DFC5D-194E-4134-A749-903A6C16C7EA}">
      <formula1>AB_TAGS</formula1>
    </dataValidation>
    <dataValidation type="list" allowBlank="1" showInputMessage="1" showErrorMessage="1" sqref="F2:F105" xr:uid="{98D37DD4-C13D-47B2-B4C1-8E2476B742F9}">
      <formula1>LAR_TAGS</formula1>
    </dataValidation>
    <dataValidation type="list" allowBlank="1" showInputMessage="1" showErrorMessage="1" sqref="B2:B105" xr:uid="{C5614234-8131-46E6-9CE0-FDCCD113148C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A52-3FE5-490D-BB75-13BFE913FA6B}">
  <dimension ref="B1:V430"/>
  <sheetViews>
    <sheetView workbookViewId="0">
      <selection activeCell="M1" sqref="M1:P2"/>
    </sheetView>
  </sheetViews>
  <sheetFormatPr defaultRowHeight="14.6" x14ac:dyDescent="0.4"/>
  <cols>
    <col min="4" max="4" width="33.61328125" bestFit="1" customWidth="1"/>
    <col min="5" max="5" width="47.23046875" bestFit="1" customWidth="1"/>
    <col min="6" max="6" width="35.921875" bestFit="1" customWidth="1"/>
    <col min="7" max="7" width="13.53515625" bestFit="1" customWidth="1"/>
    <col min="8" max="8" width="15.15234375" bestFit="1" customWidth="1"/>
    <col min="9" max="9" width="20.4609375" bestFit="1" customWidth="1"/>
    <col min="10" max="10" width="7.921875" bestFit="1" customWidth="1"/>
    <col min="11" max="11" width="11.69140625" bestFit="1" customWidth="1"/>
    <col min="13" max="13" width="36.53515625" customWidth="1"/>
    <col min="14" max="14" width="35.921875" bestFit="1" customWidth="1"/>
    <col min="15" max="15" width="13.23046875" bestFit="1" customWidth="1"/>
    <col min="16" max="16" width="67.69140625" bestFit="1" customWidth="1"/>
    <col min="17" max="17" width="20.69140625" bestFit="1" customWidth="1"/>
  </cols>
  <sheetData>
    <row r="1" spans="2:22" x14ac:dyDescent="0.4">
      <c r="B1" s="25" t="s">
        <v>1413</v>
      </c>
      <c r="C1" s="25" t="s">
        <v>315</v>
      </c>
      <c r="D1" t="s">
        <v>80</v>
      </c>
      <c r="E1" t="s">
        <v>3</v>
      </c>
      <c r="F1" t="s">
        <v>81</v>
      </c>
      <c r="G1" t="s">
        <v>501</v>
      </c>
      <c r="H1" t="s">
        <v>618</v>
      </c>
      <c r="I1" t="s">
        <v>384</v>
      </c>
      <c r="J1" t="s">
        <v>84</v>
      </c>
      <c r="K1" s="25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22" x14ac:dyDescent="0.4">
      <c r="B2" t="s">
        <v>1414</v>
      </c>
      <c r="D2" t="s">
        <v>1080</v>
      </c>
      <c r="E2" t="s">
        <v>651</v>
      </c>
      <c r="F2" t="str">
        <f>VLOOKUP(ARMOR[[#This Row],[Name]],ARM_GUID_LOOK,2,FALSE)</f>
        <v>2f63906e-259e-49af-a8a8-7d3f7c7587a8</v>
      </c>
      <c r="I2" t="s">
        <v>972</v>
      </c>
      <c r="M2" s="18" t="str" cm="1">
        <f t="array" ref="M2:N2">_xlfn.REGEXEXTRACT(P2,"(.*(?=_))_([a-z0-9-]+)",2)</f>
        <v>ARM_Vanity_Prison_Poor</v>
      </c>
      <c r="N2" s="18" t="str">
        <v>42c04143-38cb-4112-91de-0d5ed0ca7101</v>
      </c>
      <c r="P2" t="s">
        <v>2809</v>
      </c>
      <c r="S2" t="s">
        <v>110</v>
      </c>
      <c r="T2" t="s">
        <v>632</v>
      </c>
    </row>
    <row r="3" spans="2:22" x14ac:dyDescent="0.4">
      <c r="B3" t="s">
        <v>1414</v>
      </c>
      <c r="D3" t="s">
        <v>1081</v>
      </c>
      <c r="E3" t="s">
        <v>652</v>
      </c>
      <c r="F3" t="str">
        <f>VLOOKUP(ARMOR[[#This Row],[Name]],ARM_GUID_LOOK,2,FALSE)</f>
        <v>f6599c3f-cfcd-4721-9cc2-1df5d8ff0154</v>
      </c>
      <c r="I3" t="s">
        <v>822</v>
      </c>
      <c r="M3" s="18" t="str" cm="1">
        <f t="array" ref="M3:N3">_xlfn.REGEXEXTRACT(P3,"(.*(?=_))_([a-z0-9-]+)",2)</f>
        <v>ARM_Bandit_A</v>
      </c>
      <c r="N3" s="18" t="str">
        <v>2f63906e-259e-49af-a8a8-7d3f7c7587a8</v>
      </c>
      <c r="P3" t="s">
        <v>2810</v>
      </c>
      <c r="S3" t="s">
        <v>111</v>
      </c>
      <c r="U3" t="s">
        <v>1397</v>
      </c>
    </row>
    <row r="4" spans="2:22" x14ac:dyDescent="0.4">
      <c r="B4" t="s">
        <v>1414</v>
      </c>
      <c r="D4" t="s">
        <v>1082</v>
      </c>
      <c r="E4" t="s">
        <v>653</v>
      </c>
      <c r="F4" t="str">
        <f>VLOOKUP(ARMOR[[#This Row],[Name]],ARM_GUID_LOOK,2,FALSE)</f>
        <v>5fc2fcce-810d-47d2-824c-f6acf7b81a22</v>
      </c>
      <c r="I4" t="s">
        <v>822</v>
      </c>
      <c r="M4" s="18" t="str" cm="1">
        <f t="array" ref="M4:N4">_xlfn.REGEXEXTRACT(P4,"(.*(?=_))_([a-z0-9-]+)",2)</f>
        <v>ARM_Barbarian</v>
      </c>
      <c r="N4" s="18" t="str">
        <v>f6599c3f-cfcd-4721-9cc2-1df5d8ff0154</v>
      </c>
      <c r="P4" t="s">
        <v>2811</v>
      </c>
      <c r="S4" t="s">
        <v>159</v>
      </c>
      <c r="V4" t="s">
        <v>650</v>
      </c>
    </row>
    <row r="5" spans="2:22" x14ac:dyDescent="0.4">
      <c r="B5" t="s">
        <v>1414</v>
      </c>
      <c r="D5" t="s">
        <v>1083</v>
      </c>
      <c r="E5" t="s">
        <v>654</v>
      </c>
      <c r="F5" t="str">
        <f>VLOOKUP(ARMOR[[#This Row],[Name]],ARM_GUID_LOOK,2,FALSE)</f>
        <v>fe52d44c-ecda-4dcb-aefa-058e5df0d849</v>
      </c>
      <c r="I5" t="s">
        <v>822</v>
      </c>
      <c r="M5" s="18" t="str" cm="1">
        <f t="array" ref="M5:N5">_xlfn.REGEXEXTRACT(P5,"(.*(?=_))_([a-z0-9-]+)",2)</f>
        <v>ARM_Barbarian_Magic</v>
      </c>
      <c r="N5" s="18" t="str">
        <v>5fc2fcce-810d-47d2-824c-f6acf7b81a22</v>
      </c>
      <c r="P5" t="s">
        <v>2812</v>
      </c>
      <c r="S5" t="s">
        <v>113</v>
      </c>
      <c r="U5" t="s">
        <v>1406</v>
      </c>
    </row>
    <row r="6" spans="2:22" x14ac:dyDescent="0.4">
      <c r="B6" t="s">
        <v>1414</v>
      </c>
      <c r="D6" t="s">
        <v>1084</v>
      </c>
      <c r="E6" t="s">
        <v>655</v>
      </c>
      <c r="F6" t="str">
        <f>VLOOKUP(ARMOR[[#This Row],[Name]],ARM_GUID_LOOK,2,FALSE)</f>
        <v>da345d08-2186-4e4a-857c-3fd6a104cec6</v>
      </c>
      <c r="I6" t="s">
        <v>972</v>
      </c>
      <c r="M6" s="18" t="str" cm="1">
        <f t="array" ref="M6:N6">_xlfn.REGEXEXTRACT(P6,"(.*(?=_))_([a-z0-9-]+)",2)</f>
        <v>ARM_Barbarian_Magic_B</v>
      </c>
      <c r="N6" s="18" t="str">
        <v>fe52d44c-ecda-4dcb-aefa-058e5df0d849</v>
      </c>
      <c r="P6" t="s">
        <v>2813</v>
      </c>
      <c r="S6" t="s">
        <v>114</v>
      </c>
      <c r="U6" t="s">
        <v>1398</v>
      </c>
    </row>
    <row r="7" spans="2:22" x14ac:dyDescent="0.4">
      <c r="B7" t="s">
        <v>1414</v>
      </c>
      <c r="D7" t="s">
        <v>1085</v>
      </c>
      <c r="E7" t="s">
        <v>656</v>
      </c>
      <c r="F7" t="str">
        <f>VLOOKUP(ARMOR[[#This Row],[Name]],ARM_GUID_LOOK,2,FALSE)</f>
        <v>f4cdbfd4-bd48-4eec-bba0-5c423807b247</v>
      </c>
      <c r="I7" t="s">
        <v>676</v>
      </c>
      <c r="M7" s="18" t="str" cm="1">
        <f t="array" ref="M7:N7">_xlfn.REGEXEXTRACT(P7,"(.*(?=_))_([a-z0-9-]+)",2)</f>
        <v>ARM_Bard_A</v>
      </c>
      <c r="N7" s="18" t="str">
        <v>da345d08-2186-4e4a-857c-3fd6a104cec6</v>
      </c>
      <c r="P7" t="s">
        <v>2814</v>
      </c>
      <c r="S7" t="s">
        <v>161</v>
      </c>
      <c r="V7" t="s">
        <v>650</v>
      </c>
    </row>
    <row r="8" spans="2:22" x14ac:dyDescent="0.4">
      <c r="B8" t="s">
        <v>1414</v>
      </c>
      <c r="D8" t="s">
        <v>1086</v>
      </c>
      <c r="E8" t="s">
        <v>657</v>
      </c>
      <c r="F8" t="str">
        <f>VLOOKUP(ARMOR[[#This Row],[Name]],ARM_GUID_LOOK,2,FALSE)</f>
        <v>73bc347e-01fa-4d0b-9ac9-37a7d0d9770a</v>
      </c>
      <c r="I8" t="s">
        <v>676</v>
      </c>
      <c r="M8" s="18" t="str" cm="1">
        <f t="array" ref="M8:N8">_xlfn.REGEXEXTRACT(P8,"(.*(?=_))_([a-z0-9-]+)",2)</f>
        <v>ARM_Boots_Chainmail_A</v>
      </c>
      <c r="N8" s="18" t="str">
        <v>f4cdbfd4-bd48-4eec-bba0-5c423807b247</v>
      </c>
      <c r="P8" t="s">
        <v>2815</v>
      </c>
      <c r="S8" t="s">
        <v>116</v>
      </c>
      <c r="U8" t="s">
        <v>1399</v>
      </c>
    </row>
    <row r="9" spans="2:22" x14ac:dyDescent="0.4">
      <c r="B9" t="s">
        <v>1414</v>
      </c>
      <c r="D9" t="s">
        <v>1087</v>
      </c>
      <c r="E9" t="s">
        <v>658</v>
      </c>
      <c r="F9" t="str">
        <f>VLOOKUP(ARMOR[[#This Row],[Name]],ARM_GUID_LOOK,2,FALSE)</f>
        <v>d5f0cbe3-c417-4bb6-9f41-1fb3f589e640</v>
      </c>
      <c r="I9" t="s">
        <v>676</v>
      </c>
      <c r="M9" s="18" t="str" cm="1">
        <f t="array" ref="M9:N9">_xlfn.REGEXEXTRACT(P9,"(.*(?=_))_([a-z0-9-]+)",2)</f>
        <v>ARM_Boots_Dark_Justiciar_A</v>
      </c>
      <c r="N9" s="18" t="str">
        <v>73bc347e-01fa-4d0b-9ac9-37a7d0d9770a</v>
      </c>
      <c r="P9" t="s">
        <v>2816</v>
      </c>
      <c r="S9" t="s">
        <v>117</v>
      </c>
      <c r="U9" t="s">
        <v>1400</v>
      </c>
    </row>
    <row r="10" spans="2:22" x14ac:dyDescent="0.4">
      <c r="B10" t="s">
        <v>1414</v>
      </c>
      <c r="D10" t="s">
        <v>1088</v>
      </c>
      <c r="E10" t="s">
        <v>659</v>
      </c>
      <c r="F10" t="str">
        <f>VLOOKUP(ARMOR[[#This Row],[Name]],ARM_GUID_LOOK,2,FALSE)</f>
        <v>69d83f20-1f50-4e07-9f30-b9c2416e6ddb</v>
      </c>
      <c r="I10" t="s">
        <v>663</v>
      </c>
      <c r="M10" s="18" t="str" cm="1">
        <f t="array" ref="M10:N10">_xlfn.REGEXEXTRACT(P10,"(.*(?=_))_([a-z0-9-]+)",2)</f>
        <v>ARM_Boots_Demon_A</v>
      </c>
      <c r="N10" s="18" t="str">
        <v>d5f0cbe3-c417-4bb6-9f41-1fb3f589e640</v>
      </c>
      <c r="P10" t="s">
        <v>2817</v>
      </c>
      <c r="S10" t="s">
        <v>119</v>
      </c>
      <c r="U10" t="s">
        <v>1401</v>
      </c>
    </row>
    <row r="11" spans="2:22" x14ac:dyDescent="0.4">
      <c r="B11" t="s">
        <v>1414</v>
      </c>
      <c r="D11" t="s">
        <v>1089</v>
      </c>
      <c r="E11" t="s">
        <v>660</v>
      </c>
      <c r="F11" t="str">
        <f>VLOOKUP(ARMOR[[#This Row],[Name]],ARM_GUID_LOOK,2,FALSE)</f>
        <v>8166e78b-a5c1-42d3-8ffb-a0f87cf4f789</v>
      </c>
      <c r="I11" t="s">
        <v>663</v>
      </c>
      <c r="M11" s="18" t="str" cm="1">
        <f t="array" ref="M11:N11">_xlfn.REGEXEXTRACT(P11,"(.*(?=_))_([a-z0-9-]+)",2)</f>
        <v>ARM_Boots_Gortash_A</v>
      </c>
      <c r="N11" s="18" t="str">
        <v>69d83f20-1f50-4e07-9f30-b9c2416e6ddb</v>
      </c>
      <c r="P11" t="s">
        <v>2818</v>
      </c>
    </row>
    <row r="12" spans="2:22" x14ac:dyDescent="0.4">
      <c r="B12" t="s">
        <v>1414</v>
      </c>
      <c r="D12" t="s">
        <v>1090</v>
      </c>
      <c r="E12" t="s">
        <v>661</v>
      </c>
      <c r="F12" t="str">
        <f>VLOOKUP(ARMOR[[#This Row],[Name]],ARM_GUID_LOOK,2,FALSE)</f>
        <v>6ea46549-90eb-45fc-8ece-238cf8c4065c</v>
      </c>
      <c r="I12" t="s">
        <v>663</v>
      </c>
      <c r="M12" s="18" t="str" cm="1">
        <f t="array" ref="M12:N12">_xlfn.REGEXEXTRACT(P12,"(.*(?=_))_([a-z0-9-]+)",2)</f>
        <v>ARM_Boots_Hide</v>
      </c>
      <c r="N12" s="18" t="str">
        <v>8166e78b-a5c1-42d3-8ffb-a0f87cf4f789</v>
      </c>
      <c r="P12" t="s">
        <v>2819</v>
      </c>
      <c r="T12" t="s">
        <v>1402</v>
      </c>
    </row>
    <row r="13" spans="2:22" x14ac:dyDescent="0.4">
      <c r="B13" t="s">
        <v>1414</v>
      </c>
      <c r="D13" t="s">
        <v>1091</v>
      </c>
      <c r="E13" t="s">
        <v>662</v>
      </c>
      <c r="F13" t="str">
        <f>VLOOKUP(ARMOR[[#This Row],[Name]],ARM_GUID_LOOK,2,FALSE)</f>
        <v>38e72599-1d7e-4b22-8cdd-2d9efdb50dcb</v>
      </c>
      <c r="I13" t="s">
        <v>676</v>
      </c>
      <c r="M13" s="18" t="str" cm="1">
        <f t="array" ref="M13:N13">_xlfn.REGEXEXTRACT(P13,"(.*(?=_))_([a-z0-9-]+)",2)</f>
        <v>ARM_Boots_Isobel</v>
      </c>
      <c r="N13" s="18" t="str">
        <v>6ea46549-90eb-45fc-8ece-238cf8c4065c</v>
      </c>
      <c r="P13" t="s">
        <v>2820</v>
      </c>
      <c r="U13" t="s">
        <v>1405</v>
      </c>
    </row>
    <row r="14" spans="2:22" x14ac:dyDescent="0.4">
      <c r="B14" t="s">
        <v>1414</v>
      </c>
      <c r="D14" t="s">
        <v>1092</v>
      </c>
      <c r="E14" t="s">
        <v>663</v>
      </c>
      <c r="F14" t="str">
        <f>VLOOKUP(ARMOR[[#This Row],[Name]],ARM_GUID_LOOK,2,FALSE)</f>
        <v>969bab00-b269-46a5-a7e9-dd4887814719</v>
      </c>
      <c r="I14" t="s">
        <v>114</v>
      </c>
      <c r="M14" s="18" t="str" cm="1">
        <f t="array" ref="M14:N14">_xlfn.REGEXEXTRACT(P14,"(.*(?=_))_([a-z0-9-]+)",2)</f>
        <v>ARM_Boots_Ketheric</v>
      </c>
      <c r="N14" s="18" t="str">
        <v>38e72599-1d7e-4b22-8cdd-2d9efdb50dcb</v>
      </c>
      <c r="P14" t="s">
        <v>2821</v>
      </c>
      <c r="U14" t="s">
        <v>1403</v>
      </c>
    </row>
    <row r="15" spans="2:22" x14ac:dyDescent="0.4">
      <c r="B15" t="s">
        <v>1414</v>
      </c>
      <c r="D15" t="s">
        <v>1093</v>
      </c>
      <c r="E15" t="s">
        <v>664</v>
      </c>
      <c r="F15" t="str">
        <f>VLOOKUP(ARMOR[[#This Row],[Name]],ARM_GUID_LOOK,2,FALSE)</f>
        <v>2b02fa12-7f83-4fd1-a3d6-43230b829ec3</v>
      </c>
      <c r="I15" t="s">
        <v>663</v>
      </c>
      <c r="M15" s="18" t="str" cm="1">
        <f t="array" ref="M15:N15">_xlfn.REGEXEXTRACT(P15,"(.*(?=_))_([a-z0-9-]+)",2)</f>
        <v>ARM_Boots_Leather</v>
      </c>
      <c r="N15" s="18" t="str">
        <v>969bab00-b269-46a5-a7e9-dd4887814719</v>
      </c>
      <c r="P15" t="s">
        <v>2822</v>
      </c>
      <c r="U15" t="s">
        <v>1404</v>
      </c>
    </row>
    <row r="16" spans="2:22" x14ac:dyDescent="0.4">
      <c r="B16" t="s">
        <v>1414</v>
      </c>
      <c r="D16" t="s">
        <v>1094</v>
      </c>
      <c r="E16" t="s">
        <v>665</v>
      </c>
      <c r="F16" t="str">
        <f>VLOOKUP(ARMOR[[#This Row],[Name]],ARM_GUID_LOOK,2,FALSE)</f>
        <v>d946d503-e24e-406d-b087-0d9baafb7513</v>
      </c>
      <c r="I16" t="s">
        <v>663</v>
      </c>
      <c r="M16" s="18" t="str" cm="1">
        <f t="array" ref="M16:N16">_xlfn.REGEXEXTRACT(P16,"(.*(?=_))_([a-z0-9-]+)",2)</f>
        <v>ARM_Boots_Leather_1_DO_NOT_USE</v>
      </c>
      <c r="N16" s="18" t="str">
        <v>2b02fa12-7f83-4fd1-a3d6-43230b829ec3</v>
      </c>
      <c r="P16" t="s">
        <v>2823</v>
      </c>
      <c r="U16" t="s">
        <v>1407</v>
      </c>
    </row>
    <row r="17" spans="2:21" x14ac:dyDescent="0.4">
      <c r="B17" t="s">
        <v>1414</v>
      </c>
      <c r="D17" t="s">
        <v>1095</v>
      </c>
      <c r="E17" t="s">
        <v>666</v>
      </c>
      <c r="F17" t="str">
        <f>VLOOKUP(ARMOR[[#This Row],[Name]],ARM_GUID_LOOK,2,FALSE)</f>
        <v>cf987856-1381-477e-88db-6b359f7e19e8</v>
      </c>
      <c r="I17" t="s">
        <v>663</v>
      </c>
      <c r="M17" s="18" t="str" cm="1">
        <f t="array" ref="M17:N17">_xlfn.REGEXEXTRACT(P17,"(.*(?=_))_([a-z0-9-]+)",2)</f>
        <v>ARM_Boots_Leather_2_DO_NOT_USE</v>
      </c>
      <c r="N17" s="18" t="str">
        <v>d946d503-e24e-406d-b087-0d9baafb7513</v>
      </c>
      <c r="P17" t="s">
        <v>2824</v>
      </c>
      <c r="U17" t="s">
        <v>1408</v>
      </c>
    </row>
    <row r="18" spans="2:21" x14ac:dyDescent="0.4">
      <c r="B18" t="s">
        <v>1414</v>
      </c>
      <c r="D18" t="s">
        <v>1096</v>
      </c>
      <c r="E18" t="s">
        <v>667</v>
      </c>
      <c r="F18" t="str">
        <f>VLOOKUP(ARMOR[[#This Row],[Name]],ARM_GUID_LOOK,2,FALSE)</f>
        <v>2a5964b5-ee7c-4acf-9f40-f45a313b4755</v>
      </c>
      <c r="I18" t="s">
        <v>663</v>
      </c>
      <c r="M18" s="18" t="str" cm="1">
        <f t="array" ref="M18:N18">_xlfn.REGEXEXTRACT(P18,"(.*(?=_))_([a-z0-9-]+)",2)</f>
        <v>ARM_Boots_Leather_A</v>
      </c>
      <c r="N18" s="18" t="str">
        <v>cf987856-1381-477e-88db-6b359f7e19e8</v>
      </c>
      <c r="P18" t="s">
        <v>2825</v>
      </c>
      <c r="U18" t="s">
        <v>1409</v>
      </c>
    </row>
    <row r="19" spans="2:21" x14ac:dyDescent="0.4">
      <c r="B19" t="s">
        <v>1414</v>
      </c>
      <c r="D19" t="s">
        <v>1097</v>
      </c>
      <c r="E19" t="s">
        <v>668</v>
      </c>
      <c r="F19" t="str">
        <f>VLOOKUP(ARMOR[[#This Row],[Name]],ARM_GUID_LOOK,2,FALSE)</f>
        <v>c1f9f7af-cdb2-49f6-8459-521f2b9263cb</v>
      </c>
      <c r="I19" t="s">
        <v>663</v>
      </c>
      <c r="M19" s="18" t="str" cm="1">
        <f t="array" ref="M19:N19">_xlfn.REGEXEXTRACT(P19,"(.*(?=_))_([a-z0-9-]+)",2)</f>
        <v>ARM_Boots_Leather_B</v>
      </c>
      <c r="N19" s="18" t="str">
        <v>2a5964b5-ee7c-4acf-9f40-f45a313b4755</v>
      </c>
      <c r="P19" t="s">
        <v>2826</v>
      </c>
    </row>
    <row r="20" spans="2:21" x14ac:dyDescent="0.4">
      <c r="B20" t="s">
        <v>1414</v>
      </c>
      <c r="D20" t="s">
        <v>1098</v>
      </c>
      <c r="E20" t="s">
        <v>669</v>
      </c>
      <c r="F20" t="str">
        <f>VLOOKUP(ARMOR[[#This Row],[Name]],ARM_GUID_LOOK,2,FALSE)</f>
        <v>38f78b0a-4f55-406f-8b28-7c0ec8220905</v>
      </c>
      <c r="I20" t="s">
        <v>663</v>
      </c>
      <c r="M20" s="18" t="str" cm="1">
        <f t="array" ref="M20:N20">_xlfn.REGEXEXTRACT(P20,"(.*(?=_))_([a-z0-9-]+)",2)</f>
        <v>ARM_Boots_Leather_C</v>
      </c>
      <c r="N20" s="18" t="str">
        <v>c1f9f7af-cdb2-49f6-8459-521f2b9263cb</v>
      </c>
      <c r="P20" t="s">
        <v>2827</v>
      </c>
      <c r="U20" t="s">
        <v>1412</v>
      </c>
    </row>
    <row r="21" spans="2:21" x14ac:dyDescent="0.4">
      <c r="B21" t="s">
        <v>1414</v>
      </c>
      <c r="D21" t="s">
        <v>1099</v>
      </c>
      <c r="E21" t="s">
        <v>670</v>
      </c>
      <c r="F21" t="str">
        <f>VLOOKUP(ARMOR[[#This Row],[Name]],ARM_GUID_LOOK,2,FALSE)</f>
        <v>cda7838e-f619-4eea-913c-817ae3f2df09</v>
      </c>
      <c r="I21" t="s">
        <v>663</v>
      </c>
      <c r="M21" s="18" t="str" cm="1">
        <f t="array" ref="M21:N21">_xlfn.REGEXEXTRACT(P21,"(.*(?=_))_([a-z0-9-]+)",2)</f>
        <v>ARM_Boots_Leather_D</v>
      </c>
      <c r="N21" s="18" t="str">
        <v>38f78b0a-4f55-406f-8b28-7c0ec8220905</v>
      </c>
      <c r="P21" t="s">
        <v>2828</v>
      </c>
    </row>
    <row r="22" spans="2:21" x14ac:dyDescent="0.4">
      <c r="B22" t="s">
        <v>1414</v>
      </c>
      <c r="D22" t="s">
        <v>1100</v>
      </c>
      <c r="E22" t="s">
        <v>671</v>
      </c>
      <c r="F22" t="str">
        <f>VLOOKUP(ARMOR[[#This Row],[Name]],ARM_GUID_LOOK,2,FALSE)</f>
        <v>549d897a-7de3-41f3-8def-9ae899173756</v>
      </c>
      <c r="I22" t="s">
        <v>663</v>
      </c>
      <c r="M22" s="18" t="str" cm="1">
        <f t="array" ref="M22:N22">_xlfn.REGEXEXTRACT(P22,"(.*(?=_))_([a-z0-9-]+)",2)</f>
        <v>ARM_Boots_Leather_Drow</v>
      </c>
      <c r="N22" s="18" t="str">
        <v>cda7838e-f619-4eea-913c-817ae3f2df09</v>
      </c>
      <c r="P22" t="s">
        <v>2829</v>
      </c>
    </row>
    <row r="23" spans="2:21" x14ac:dyDescent="0.4">
      <c r="B23" t="s">
        <v>1414</v>
      </c>
      <c r="D23" t="s">
        <v>1101</v>
      </c>
      <c r="E23" t="s">
        <v>672</v>
      </c>
      <c r="F23" t="str">
        <f>VLOOKUP(ARMOR[[#This Row],[Name]],ARM_GUID_LOOK,2,FALSE)</f>
        <v>7de51e0b-cb9d-4279-9bc5-b0d85dce4cf6</v>
      </c>
      <c r="I23" t="s">
        <v>663</v>
      </c>
      <c r="M23" s="18" t="str" cm="1">
        <f t="array" ref="M23:N23">_xlfn.REGEXEXTRACT(P23,"(.*(?=_))_([a-z0-9-]+)",2)</f>
        <v>ARM_Boots_Leather_Drow_1</v>
      </c>
      <c r="N23" s="18" t="str">
        <v>549d897a-7de3-41f3-8def-9ae899173756</v>
      </c>
      <c r="P23" t="s">
        <v>2830</v>
      </c>
    </row>
    <row r="24" spans="2:21" x14ac:dyDescent="0.4">
      <c r="B24" t="s">
        <v>1414</v>
      </c>
      <c r="D24" t="s">
        <v>1102</v>
      </c>
      <c r="E24" t="s">
        <v>673</v>
      </c>
      <c r="F24" t="str">
        <f>VLOOKUP(ARMOR[[#This Row],[Name]],ARM_GUID_LOOK,2,FALSE)</f>
        <v>39eb6810-3cb9-4ddb-966a-ddd68b93e62c</v>
      </c>
      <c r="I24" t="s">
        <v>663</v>
      </c>
      <c r="M24" s="18" t="str" cm="1">
        <f t="array" ref="M24:N24">_xlfn.REGEXEXTRACT(P24,"(.*(?=_))_([a-z0-9-]+)",2)</f>
        <v>ARM_Boots_Leather_Druid</v>
      </c>
      <c r="N24" s="18" t="str">
        <v>7de51e0b-cb9d-4279-9bc5-b0d85dce4cf6</v>
      </c>
      <c r="P24" t="s">
        <v>2831</v>
      </c>
    </row>
    <row r="25" spans="2:21" x14ac:dyDescent="0.4">
      <c r="B25" t="s">
        <v>1414</v>
      </c>
      <c r="D25" t="s">
        <v>1103</v>
      </c>
      <c r="E25" t="s">
        <v>674</v>
      </c>
      <c r="F25" t="str">
        <f>VLOOKUP(ARMOR[[#This Row],[Name]],ARM_GUID_LOOK,2,FALSE)</f>
        <v>d7219371-2f32-4675-b805-a0c9af19c1ff</v>
      </c>
      <c r="I25" t="s">
        <v>663</v>
      </c>
      <c r="M25" s="18" t="str" cm="1">
        <f t="array" ref="M25:N25">_xlfn.REGEXEXTRACT(P25,"(.*(?=_))_([a-z0-9-]+)",2)</f>
        <v>ARM_Boots_Leather_E</v>
      </c>
      <c r="N25" s="18" t="str">
        <v>39eb6810-3cb9-4ddb-966a-ddd68b93e62c</v>
      </c>
      <c r="P25" t="s">
        <v>2832</v>
      </c>
    </row>
    <row r="26" spans="2:21" x14ac:dyDescent="0.4">
      <c r="B26" t="s">
        <v>1414</v>
      </c>
      <c r="D26" t="s">
        <v>1104</v>
      </c>
      <c r="E26" t="s">
        <v>675</v>
      </c>
      <c r="F26" t="str">
        <f>VLOOKUP(ARMOR[[#This Row],[Name]],ARM_GUID_LOOK,2,FALSE)</f>
        <v>539f9c9e-476f-4548-ae8f-c7810e85921f</v>
      </c>
      <c r="I26" t="s">
        <v>663</v>
      </c>
      <c r="M26" s="18" t="str" cm="1">
        <f t="array" ref="M26:N26">_xlfn.REGEXEXTRACT(P26,"(.*(?=_))_([a-z0-9-]+)",2)</f>
        <v>ARM_Boots_Leather_F</v>
      </c>
      <c r="N26" s="18" t="str">
        <v>d7219371-2f32-4675-b805-a0c9af19c1ff</v>
      </c>
      <c r="P26" t="s">
        <v>2833</v>
      </c>
    </row>
    <row r="27" spans="2:21" x14ac:dyDescent="0.4">
      <c r="B27" t="s">
        <v>1414</v>
      </c>
      <c r="D27" t="s">
        <v>1105</v>
      </c>
      <c r="E27" t="s">
        <v>676</v>
      </c>
      <c r="F27" t="str">
        <f>VLOOKUP(ARMOR[[#This Row],[Name]],ARM_GUID_LOOK,2,FALSE)</f>
        <v>689e8d3e-b79b-417b-8cd2-9d08b2f5e618</v>
      </c>
      <c r="I27" t="s">
        <v>114</v>
      </c>
      <c r="M27" s="18" t="str" cm="1">
        <f t="array" ref="M27:N27">_xlfn.REGEXEXTRACT(P27,"(.*(?=_))_([a-z0-9-]+)",2)</f>
        <v>ARM_Boots_Leather_G</v>
      </c>
      <c r="N27" s="18" t="str">
        <v>539f9c9e-476f-4548-ae8f-c7810e85921f</v>
      </c>
      <c r="P27" t="s">
        <v>2834</v>
      </c>
    </row>
    <row r="28" spans="2:21" x14ac:dyDescent="0.4">
      <c r="B28" t="s">
        <v>1414</v>
      </c>
      <c r="D28" t="s">
        <v>1105</v>
      </c>
      <c r="E28" t="s">
        <v>677</v>
      </c>
      <c r="F28" t="str">
        <f>VLOOKUP(ARMOR[[#This Row],[Name]],ARM_GUID_LOOK,2,FALSE)</f>
        <v>cb8e630f-342c-4f3a-9e62-5f7d62f08164</v>
      </c>
      <c r="I28" t="s">
        <v>676</v>
      </c>
      <c r="M28" s="18" t="str" cm="1">
        <f t="array" ref="M28:N28">_xlfn.REGEXEXTRACT(P28,"(.*(?=_))_([a-z0-9-]+)",2)</f>
        <v>ARM_Boots_Metal</v>
      </c>
      <c r="N28" s="18" t="str">
        <v>689e8d3e-b79b-417b-8cd2-9d08b2f5e618</v>
      </c>
      <c r="P28" t="s">
        <v>2835</v>
      </c>
    </row>
    <row r="29" spans="2:21" x14ac:dyDescent="0.4">
      <c r="B29" t="s">
        <v>1414</v>
      </c>
      <c r="D29" t="s">
        <v>1105</v>
      </c>
      <c r="E29" t="s">
        <v>678</v>
      </c>
      <c r="F29" t="str">
        <f>VLOOKUP(ARMOR[[#This Row],[Name]],ARM_GUID_LOOK,2,FALSE)</f>
        <v>69f11355-f511-4c5b-9477-b91030d5b44b</v>
      </c>
      <c r="I29" t="s">
        <v>676</v>
      </c>
      <c r="M29" s="18" t="str" cm="1">
        <f t="array" ref="M29:N29">_xlfn.REGEXEXTRACT(P29,"(.*(?=_))_([a-z0-9-]+)",2)</f>
        <v>ARM_Boots_Metal_1_DO_NOT_USE</v>
      </c>
      <c r="N29" s="18" t="str">
        <v>cb8e630f-342c-4f3a-9e62-5f7d62f08164</v>
      </c>
      <c r="P29" t="s">
        <v>2836</v>
      </c>
    </row>
    <row r="30" spans="2:21" x14ac:dyDescent="0.4">
      <c r="B30" t="s">
        <v>1414</v>
      </c>
      <c r="D30" t="s">
        <v>1105</v>
      </c>
      <c r="E30" t="s">
        <v>679</v>
      </c>
      <c r="F30" t="str">
        <f>VLOOKUP(ARMOR[[#This Row],[Name]],ARM_GUID_LOOK,2,FALSE)</f>
        <v>aa4be0b4-e2f7-4e22-a708-249276fe47f7</v>
      </c>
      <c r="I30" t="s">
        <v>676</v>
      </c>
      <c r="M30" s="18" t="str" cm="1">
        <f t="array" ref="M30:N30">_xlfn.REGEXEXTRACT(P30,"(.*(?=_))_([a-z0-9-]+)",2)</f>
        <v>ARM_Boots_Metal_2_DO_NOT_USE</v>
      </c>
      <c r="N30" s="18" t="str">
        <v>69f11355-f511-4c5b-9477-b91030d5b44b</v>
      </c>
      <c r="P30" t="s">
        <v>2837</v>
      </c>
    </row>
    <row r="31" spans="2:21" x14ac:dyDescent="0.4">
      <c r="B31" t="s">
        <v>1414</v>
      </c>
      <c r="D31" t="s">
        <v>1105</v>
      </c>
      <c r="E31" t="s">
        <v>680</v>
      </c>
      <c r="F31" t="str">
        <f>VLOOKUP(ARMOR[[#This Row],[Name]],ARM_GUID_LOOK,2,FALSE)</f>
        <v>643ccbd3-4e7a-4c98-9ea3-312a3d786d30</v>
      </c>
      <c r="I31" t="s">
        <v>676</v>
      </c>
      <c r="M31" s="18" t="str" cm="1">
        <f t="array" ref="M31:N31">_xlfn.REGEXEXTRACT(P31,"(.*(?=_))_([a-z0-9-]+)",2)</f>
        <v>ARM_Boots_Metal_A</v>
      </c>
      <c r="N31" s="18" t="str">
        <v>aa4be0b4-e2f7-4e22-a708-249276fe47f7</v>
      </c>
      <c r="P31" t="s">
        <v>2838</v>
      </c>
    </row>
    <row r="32" spans="2:21" x14ac:dyDescent="0.4">
      <c r="B32" t="s">
        <v>1414</v>
      </c>
      <c r="D32" t="s">
        <v>1105</v>
      </c>
      <c r="E32" t="s">
        <v>681</v>
      </c>
      <c r="F32" t="str">
        <f>VLOOKUP(ARMOR[[#This Row],[Name]],ARM_GUID_LOOK,2,FALSE)</f>
        <v>e3d70237-c1da-4195-b486-d17e69e45174</v>
      </c>
      <c r="I32" t="s">
        <v>676</v>
      </c>
      <c r="M32" s="18" t="str" cm="1">
        <f t="array" ref="M32:N32">_xlfn.REGEXEXTRACT(P32,"(.*(?=_))_([a-z0-9-]+)",2)</f>
        <v>ARM_Boots_Metal_B</v>
      </c>
      <c r="N32" s="18" t="str">
        <v>643ccbd3-4e7a-4c98-9ea3-312a3d786d30</v>
      </c>
      <c r="P32" t="s">
        <v>2839</v>
      </c>
    </row>
    <row r="33" spans="2:16" x14ac:dyDescent="0.4">
      <c r="B33" t="s">
        <v>1414</v>
      </c>
      <c r="D33" t="s">
        <v>1105</v>
      </c>
      <c r="E33" t="s">
        <v>682</v>
      </c>
      <c r="F33" t="str">
        <f>VLOOKUP(ARMOR[[#This Row],[Name]],ARM_GUID_LOOK,2,FALSE)</f>
        <v>ba75d8d1-250a-41e3-a36f-20ba166b768d</v>
      </c>
      <c r="I33" t="s">
        <v>676</v>
      </c>
      <c r="M33" s="18" t="str" cm="1">
        <f t="array" ref="M33:N33">_xlfn.REGEXEXTRACT(P33,"(.*(?=_))_([a-z0-9-]+)",2)</f>
        <v>ARM_Boots_Metal_C</v>
      </c>
      <c r="N33" s="18" t="str">
        <v>e3d70237-c1da-4195-b486-d17e69e45174</v>
      </c>
      <c r="P33" t="s">
        <v>2840</v>
      </c>
    </row>
    <row r="34" spans="2:16" x14ac:dyDescent="0.4">
      <c r="B34" t="s">
        <v>1414</v>
      </c>
      <c r="D34" t="s">
        <v>1105</v>
      </c>
      <c r="E34" t="s">
        <v>683</v>
      </c>
      <c r="F34" t="str">
        <f>VLOOKUP(ARMOR[[#This Row],[Name]],ARM_GUID_LOOK,2,FALSE)</f>
        <v>b873b44d-0a18-482e-9a44-9aa08389c3b3</v>
      </c>
      <c r="I34" t="s">
        <v>676</v>
      </c>
      <c r="M34" s="18" t="str" cm="1">
        <f t="array" ref="M34:N34">_xlfn.REGEXEXTRACT(P34,"(.*(?=_))_([a-z0-9-]+)",2)</f>
        <v>ARM_Boots_Metal_D</v>
      </c>
      <c r="N34" s="18" t="str">
        <v>ba75d8d1-250a-41e3-a36f-20ba166b768d</v>
      </c>
      <c r="P34" t="s">
        <v>2841</v>
      </c>
    </row>
    <row r="35" spans="2:16" x14ac:dyDescent="0.4">
      <c r="B35" t="s">
        <v>1414</v>
      </c>
      <c r="D35" t="s">
        <v>1105</v>
      </c>
      <c r="E35" t="s">
        <v>684</v>
      </c>
      <c r="F35" t="str">
        <f>VLOOKUP(ARMOR[[#This Row],[Name]],ARM_GUID_LOOK,2,FALSE)</f>
        <v>903fd8b0-f789-4818-8239-fcef9cfeaf42</v>
      </c>
      <c r="I35" t="s">
        <v>676</v>
      </c>
      <c r="M35" s="18" t="str" cm="1">
        <f t="array" ref="M35:N35">_xlfn.REGEXEXTRACT(P35,"(.*(?=_))_([a-z0-9-]+)",2)</f>
        <v>ARM_Boots_Metal_E</v>
      </c>
      <c r="N35" s="18" t="str">
        <v>b873b44d-0a18-482e-9a44-9aa08389c3b3</v>
      </c>
      <c r="P35" t="s">
        <v>2842</v>
      </c>
    </row>
    <row r="36" spans="2:16" x14ac:dyDescent="0.4">
      <c r="B36" t="s">
        <v>1414</v>
      </c>
      <c r="D36" t="s">
        <v>1106</v>
      </c>
      <c r="E36" t="s">
        <v>685</v>
      </c>
      <c r="F36" t="str">
        <f>VLOOKUP(ARMOR[[#This Row],[Name]],ARM_GUID_LOOK,2,FALSE)</f>
        <v>319c625a-cfb7-4e44-ac3f-370a00c0d4ef</v>
      </c>
      <c r="I36" t="s">
        <v>676</v>
      </c>
      <c r="M36" s="18" t="str" cm="1">
        <f t="array" ref="M36:N36">_xlfn.REGEXEXTRACT(P36,"(.*(?=_))_([a-z0-9-]+)",2)</f>
        <v>ARM_Boots_Metal_F</v>
      </c>
      <c r="N36" s="18" t="str">
        <v>903fd8b0-f789-4818-8239-fcef9cfeaf42</v>
      </c>
      <c r="P36" t="s">
        <v>2843</v>
      </c>
    </row>
    <row r="37" spans="2:16" x14ac:dyDescent="0.4">
      <c r="B37" t="s">
        <v>1414</v>
      </c>
      <c r="D37" t="s">
        <v>1106</v>
      </c>
      <c r="E37" t="s">
        <v>686</v>
      </c>
      <c r="F37" t="str">
        <f>VLOOKUP(ARMOR[[#This Row],[Name]],ARM_GUID_LOOK,2,FALSE)</f>
        <v>684f6bc4-a4bb-4896-9596-a76854df1a94</v>
      </c>
      <c r="I37" t="s">
        <v>676</v>
      </c>
      <c r="M37" s="18" t="str" cm="1">
        <f t="array" ref="M37:N37">_xlfn.REGEXEXTRACT(P37,"(.*(?=_))_([a-z0-9-]+)",2)</f>
        <v>ARM_Boots_Metal_Githyanki</v>
      </c>
      <c r="N37" s="18" t="str">
        <v>319c625a-cfb7-4e44-ac3f-370a00c0d4ef</v>
      </c>
      <c r="P37" t="s">
        <v>2844</v>
      </c>
    </row>
    <row r="38" spans="2:16" x14ac:dyDescent="0.4">
      <c r="B38" t="s">
        <v>1414</v>
      </c>
      <c r="D38" t="s">
        <v>1107</v>
      </c>
      <c r="E38" t="s">
        <v>687</v>
      </c>
      <c r="F38" t="str">
        <f>VLOOKUP(ARMOR[[#This Row],[Name]],ARM_GUID_LOOK,2,FALSE)</f>
        <v>71030d3c-c3c4-4ad6-80de-f9871bd6f11d</v>
      </c>
      <c r="I38" t="s">
        <v>676</v>
      </c>
      <c r="M38" s="18" t="str" cm="1">
        <f t="array" ref="M38:N38">_xlfn.REGEXEXTRACT(P38,"(.*(?=_))_([a-z0-9-]+)",2)</f>
        <v>ARM_Boots_Metal_Githyanki_B</v>
      </c>
      <c r="N38" s="18" t="str">
        <v>684f6bc4-a4bb-4896-9596-a76854df1a94</v>
      </c>
      <c r="P38" t="s">
        <v>2845</v>
      </c>
    </row>
    <row r="39" spans="2:16" x14ac:dyDescent="0.4">
      <c r="B39" t="s">
        <v>1414</v>
      </c>
      <c r="D39" t="s">
        <v>1108</v>
      </c>
      <c r="E39" t="s">
        <v>688</v>
      </c>
      <c r="F39" t="str">
        <f>VLOOKUP(ARMOR[[#This Row],[Name]],ARM_GUID_LOOK,2,FALSE)</f>
        <v>2c49ed8d-6ca0-45a9-8d2e-a93fe29d3fe2</v>
      </c>
      <c r="I39" t="s">
        <v>1030</v>
      </c>
      <c r="M39" s="18" t="str" cm="1">
        <f t="array" ref="M39:N39">_xlfn.REGEXEXTRACT(P39,"(.*(?=_))_([a-z0-9-]+)",2)</f>
        <v>ARM_Boots_Metal_Oathbreaker</v>
      </c>
      <c r="N39" s="18" t="str">
        <v>71030d3c-c3c4-4ad6-80de-f9871bd6f11d</v>
      </c>
      <c r="P39" t="s">
        <v>2846</v>
      </c>
    </row>
    <row r="40" spans="2:16" x14ac:dyDescent="0.4">
      <c r="B40" t="s">
        <v>1414</v>
      </c>
      <c r="D40" t="s">
        <v>1109</v>
      </c>
      <c r="E40" t="s">
        <v>689</v>
      </c>
      <c r="F40" t="str">
        <f>VLOOKUP(ARMOR[[#This Row],[Name]],ARM_GUID_LOOK,2,FALSE)</f>
        <v>0902cf5a-a393-40df-8cfb-c00da481cfa9</v>
      </c>
      <c r="I40" t="s">
        <v>676</v>
      </c>
      <c r="M40" s="18" t="str" cm="1">
        <f t="array" ref="M40:N40">_xlfn.REGEXEXTRACT(P40,"(.*(?=_))_([a-z0-9-]+)",2)</f>
        <v>ARM_Boots_Monk</v>
      </c>
      <c r="N40" s="18" t="str">
        <v>2c49ed8d-6ca0-45a9-8d2e-a93fe29d3fe2</v>
      </c>
      <c r="P40" t="s">
        <v>2847</v>
      </c>
    </row>
    <row r="41" spans="2:16" x14ac:dyDescent="0.4">
      <c r="B41" t="s">
        <v>1414</v>
      </c>
      <c r="D41" t="s">
        <v>1110</v>
      </c>
      <c r="E41" t="s">
        <v>690</v>
      </c>
      <c r="F41" t="str">
        <f>VLOOKUP(ARMOR[[#This Row],[Name]],ARM_GUID_LOOK,2,FALSE)</f>
        <v>8b22d15a-85bb-4c8d-90cf-a773fc451eac</v>
      </c>
      <c r="I41" t="s">
        <v>1030</v>
      </c>
      <c r="M41" s="18" t="str" cm="1">
        <f t="array" ref="M41:N41">_xlfn.REGEXEXTRACT(P41,"(.*(?=_))_([a-z0-9-]+)",2)</f>
        <v>ARM_Boots_Nightsong</v>
      </c>
      <c r="N41" s="18" t="str">
        <v>0902cf5a-a393-40df-8cfb-c00da481cfa9</v>
      </c>
      <c r="P41" t="s">
        <v>2848</v>
      </c>
    </row>
    <row r="42" spans="2:16" x14ac:dyDescent="0.4">
      <c r="B42" t="s">
        <v>1414</v>
      </c>
      <c r="D42" t="s">
        <v>1111</v>
      </c>
      <c r="E42" t="s">
        <v>691</v>
      </c>
      <c r="F42" t="str">
        <f>VLOOKUP(ARMOR[[#This Row],[Name]],ARM_GUID_LOOK,2,FALSE)</f>
        <v>49bc2435-0566-4244-9e47-b025cb338e31</v>
      </c>
      <c r="I42" t="s">
        <v>844</v>
      </c>
      <c r="M42" s="18" t="str" cm="1">
        <f t="array" ref="M42:N42">_xlfn.REGEXEXTRACT(P42,"(.*(?=_))_([a-z0-9-]+)",2)</f>
        <v>ARM_BootsOfSpeed</v>
      </c>
      <c r="N42" s="18" t="str">
        <v>8b22d15a-85bb-4c8d-90cf-a773fc451eac</v>
      </c>
      <c r="P42" t="s">
        <v>2849</v>
      </c>
    </row>
    <row r="43" spans="2:16" x14ac:dyDescent="0.4">
      <c r="B43" t="s">
        <v>1414</v>
      </c>
      <c r="D43" t="s">
        <v>1112</v>
      </c>
      <c r="E43" t="s">
        <v>692</v>
      </c>
      <c r="F43" t="str">
        <f>VLOOKUP(ARMOR[[#This Row],[Name]],ARM_GUID_LOOK,2,FALSE)</f>
        <v>30b19abd-fc49-4826-811f-9c4c556ae6f0</v>
      </c>
      <c r="I43" t="s">
        <v>862</v>
      </c>
      <c r="M43" s="18" t="str" cm="1">
        <f t="array" ref="M43:N43">_xlfn.REGEXEXTRACT(P43,"(.*(?=_))_([a-z0-9-]+)",2)</f>
        <v>ARM_Bracers_Barbarian</v>
      </c>
      <c r="N43" s="18" t="str">
        <v>49bc2435-0566-4244-9e47-b025cb338e31</v>
      </c>
      <c r="P43" t="s">
        <v>2850</v>
      </c>
    </row>
    <row r="44" spans="2:16" x14ac:dyDescent="0.4">
      <c r="B44" t="s">
        <v>1414</v>
      </c>
      <c r="D44" t="s">
        <v>1112</v>
      </c>
      <c r="E44" t="s">
        <v>693</v>
      </c>
      <c r="F44" t="str">
        <f>VLOOKUP(ARMOR[[#This Row],[Name]],ARM_GUID_LOOK,2,FALSE)</f>
        <v>8d8c1761-d647-4cb6-8e3d-e1bf6d6c872d</v>
      </c>
      <c r="I44" t="s">
        <v>862</v>
      </c>
      <c r="M44" s="18" t="str" cm="1">
        <f t="array" ref="M44:N44">_xlfn.REGEXEXTRACT(P44,"(.*(?=_))_([a-z0-9-]+)",2)</f>
        <v>ARM_Bracers_Metal_Githyanki</v>
      </c>
      <c r="N44" s="18" t="str">
        <v>30b19abd-fc49-4826-811f-9c4c556ae6f0</v>
      </c>
      <c r="P44" t="s">
        <v>2851</v>
      </c>
    </row>
    <row r="45" spans="2:16" x14ac:dyDescent="0.4">
      <c r="B45" t="s">
        <v>1414</v>
      </c>
      <c r="D45" t="s">
        <v>1112</v>
      </c>
      <c r="E45" t="s">
        <v>694</v>
      </c>
      <c r="F45" t="str">
        <f>VLOOKUP(ARMOR[[#This Row],[Name]],ARM_GUID_LOOK,2,FALSE)</f>
        <v>d89a534b-43d5-4975-b819-79c5c4d1de83</v>
      </c>
      <c r="I45" t="s">
        <v>862</v>
      </c>
      <c r="M45" s="18" t="str" cm="1">
        <f t="array" ref="M45:N45">_xlfn.REGEXEXTRACT(P45,"(.*(?=_))_([a-z0-9-]+)",2)</f>
        <v>ARM_Bracers_Metal_Githyanki_B</v>
      </c>
      <c r="N45" s="18" t="str">
        <v>8d8c1761-d647-4cb6-8e3d-e1bf6d6c872d</v>
      </c>
      <c r="P45" t="s">
        <v>2852</v>
      </c>
    </row>
    <row r="46" spans="2:16" x14ac:dyDescent="0.4">
      <c r="B46" t="s">
        <v>1414</v>
      </c>
      <c r="D46" t="s">
        <v>1113</v>
      </c>
      <c r="E46" t="s">
        <v>695</v>
      </c>
      <c r="F46" t="str">
        <f>VLOOKUP(ARMOR[[#This Row],[Name]],ARM_GUID_LOOK,2,FALSE)</f>
        <v>4814825e-23ee-41ed-9784-d9963434150d</v>
      </c>
      <c r="I46" t="s">
        <v>111</v>
      </c>
      <c r="M46" s="18" t="str" cm="1">
        <f t="array" ref="M46:N46">_xlfn.REGEXEXTRACT(P46,"(.*(?=_))_([a-z0-9-]+)",2)</f>
        <v>ARM_Bracers_Metal_Githyanki_Destroyed_Crash</v>
      </c>
      <c r="N46" s="18" t="str">
        <v>d89a534b-43d5-4975-b819-79c5c4d1de83</v>
      </c>
      <c r="P46" t="s">
        <v>2853</v>
      </c>
    </row>
    <row r="47" spans="2:16" x14ac:dyDescent="0.4">
      <c r="B47" t="s">
        <v>1414</v>
      </c>
      <c r="D47" t="s">
        <v>1114</v>
      </c>
      <c r="E47" t="s">
        <v>696</v>
      </c>
      <c r="F47" t="str">
        <f>VLOOKUP(ARMOR[[#This Row],[Name]],ARM_GUID_LOOK,2,FALSE)</f>
        <v>ad912cef-8bfb-4bf3-98f0-f2c5e3b45915</v>
      </c>
      <c r="I47" t="s">
        <v>695</v>
      </c>
      <c r="M47" s="18" t="str" cm="1">
        <f t="array" ref="M47:N47">_xlfn.REGEXEXTRACT(P47,"(.*(?=_))_([a-z0-9-]+)",2)</f>
        <v>ARM_Breastplate</v>
      </c>
      <c r="N47" s="18" t="str">
        <v>4814825e-23ee-41ed-9784-d9963434150d</v>
      </c>
      <c r="P47" t="s">
        <v>2854</v>
      </c>
    </row>
    <row r="48" spans="2:16" x14ac:dyDescent="0.4">
      <c r="B48" t="s">
        <v>1414</v>
      </c>
      <c r="D48" t="s">
        <v>1115</v>
      </c>
      <c r="E48" t="s">
        <v>697</v>
      </c>
      <c r="F48" t="str">
        <f>VLOOKUP(ARMOR[[#This Row],[Name]],ARM_GUID_LOOK,2,FALSE)</f>
        <v>4842e9ec-95ba-4168-81a9-f184b08d6c2c</v>
      </c>
      <c r="I48" t="s">
        <v>695</v>
      </c>
      <c r="M48" s="18" t="str" cm="1">
        <f t="array" ref="M48:N48">_xlfn.REGEXEXTRACT(P48,"(.*(?=_))_([a-z0-9-]+)",2)</f>
        <v>ARM_BreastPlate_1</v>
      </c>
      <c r="N48" s="18" t="str">
        <v>ad912cef-8bfb-4bf3-98f0-f2c5e3b45915</v>
      </c>
      <c r="P48" t="s">
        <v>2855</v>
      </c>
    </row>
    <row r="49" spans="2:16" x14ac:dyDescent="0.4">
      <c r="B49" t="s">
        <v>1414</v>
      </c>
      <c r="D49" t="s">
        <v>1113</v>
      </c>
      <c r="E49" t="s">
        <v>698</v>
      </c>
      <c r="F49" t="str">
        <f>VLOOKUP(ARMOR[[#This Row],[Name]],ARM_GUID_LOOK,2,FALSE)</f>
        <v>f94eafb0-4277-45cd-96c8-03d0184eed51</v>
      </c>
      <c r="I49" t="s">
        <v>695</v>
      </c>
      <c r="M49" s="18" t="str" cm="1">
        <f t="array" ref="M49:N49">_xlfn.REGEXEXTRACT(P49,"(.*(?=_))_([a-z0-9-]+)",2)</f>
        <v>ARM_BreastPlate_2</v>
      </c>
      <c r="N49" s="18" t="str">
        <v>4842e9ec-95ba-4168-81a9-f184b08d6c2c</v>
      </c>
      <c r="P49" t="s">
        <v>2856</v>
      </c>
    </row>
    <row r="50" spans="2:16" x14ac:dyDescent="0.4">
      <c r="B50" t="s">
        <v>1414</v>
      </c>
      <c r="D50" t="s">
        <v>1116</v>
      </c>
      <c r="E50" t="s">
        <v>699</v>
      </c>
      <c r="F50" t="str">
        <f>VLOOKUP(ARMOR[[#This Row],[Name]],ARM_GUID_LOOK,2,FALSE)</f>
        <v>203f10e9-10d7-4252-ba73-4e726d552ae6</v>
      </c>
      <c r="I50" t="s">
        <v>695</v>
      </c>
      <c r="M50" s="18" t="str" cm="1">
        <f t="array" ref="M50:N50">_xlfn.REGEXEXTRACT(P50,"(.*(?=_))_([a-z0-9-]+)",2)</f>
        <v>ARM_Breastplate_BGWatch</v>
      </c>
      <c r="N50" s="18" t="str">
        <v>f94eafb0-4277-45cd-96c8-03d0184eed51</v>
      </c>
      <c r="P50" t="s">
        <v>2857</v>
      </c>
    </row>
    <row r="51" spans="2:16" x14ac:dyDescent="0.4">
      <c r="B51" t="s">
        <v>1414</v>
      </c>
      <c r="D51" t="s">
        <v>1117</v>
      </c>
      <c r="E51" t="s">
        <v>700</v>
      </c>
      <c r="F51" t="str">
        <f>VLOOKUP(ARMOR[[#This Row],[Name]],ARM_GUID_LOOK,2,FALSE)</f>
        <v>3dc4b718-0504-43e2-a88f-0d6736bf6b25</v>
      </c>
      <c r="I51" t="s">
        <v>159</v>
      </c>
      <c r="M51" s="18" t="str" cm="1">
        <f t="array" ref="M51:N51">_xlfn.REGEXEXTRACT(P51,"(.*(?=_))_([a-z0-9-]+)",2)</f>
        <v>ARM_Breastplate_Githyanki</v>
      </c>
      <c r="N51" s="18" t="str">
        <v>203f10e9-10d7-4252-ba73-4e726d552ae6</v>
      </c>
      <c r="P51" t="s">
        <v>2858</v>
      </c>
    </row>
    <row r="52" spans="2:16" x14ac:dyDescent="0.4">
      <c r="B52" t="s">
        <v>1414</v>
      </c>
      <c r="D52" t="s">
        <v>1118</v>
      </c>
      <c r="E52" t="s">
        <v>701</v>
      </c>
      <c r="F52" t="str">
        <f>VLOOKUP(ARMOR[[#This Row],[Name]],ARM_GUID_LOOK,2,FALSE)</f>
        <v>3fc58d24-9743-4e82-a4bd-ad18eda257cb</v>
      </c>
      <c r="I52" t="s">
        <v>159</v>
      </c>
      <c r="M52" s="18" t="str" cm="1">
        <f t="array" ref="M52:N52">_xlfn.REGEXEXTRACT(P52,"(.*(?=_))_([a-z0-9-]+)",2)</f>
        <v>ARM_Camp_Aristocrat</v>
      </c>
      <c r="N52" s="18" t="str">
        <v>3dc4b718-0504-43e2-a88f-0d6736bf6b25</v>
      </c>
      <c r="P52" t="s">
        <v>2859</v>
      </c>
    </row>
    <row r="53" spans="2:16" x14ac:dyDescent="0.4">
      <c r="B53" t="s">
        <v>1414</v>
      </c>
      <c r="D53" t="s">
        <v>1119</v>
      </c>
      <c r="E53" t="s">
        <v>702</v>
      </c>
      <c r="F53" t="str">
        <f>VLOOKUP(ARMOR[[#This Row],[Name]],ARM_GUID_LOOK,2,FALSE)</f>
        <v>af6ffb20-cbdc-410c-9a12-6c217eb8aa9c</v>
      </c>
      <c r="I53" t="s">
        <v>159</v>
      </c>
      <c r="M53" s="18" t="str" cm="1">
        <f t="array" ref="M53:N53">_xlfn.REGEXEXTRACT(P53,"(.*(?=_))_([a-z0-9-]+)",2)</f>
        <v>ARM_Camp_Aristocrat_Brown</v>
      </c>
      <c r="N53" s="18" t="str">
        <v>3fc58d24-9743-4e82-a4bd-ad18eda257cb</v>
      </c>
      <c r="P53" t="s">
        <v>2860</v>
      </c>
    </row>
    <row r="54" spans="2:16" x14ac:dyDescent="0.4">
      <c r="B54" t="s">
        <v>1414</v>
      </c>
      <c r="D54" t="s">
        <v>1120</v>
      </c>
      <c r="E54" t="s">
        <v>703</v>
      </c>
      <c r="F54" t="str">
        <f>VLOOKUP(ARMOR[[#This Row],[Name]],ARM_GUID_LOOK,2,FALSE)</f>
        <v>f369f4fa-2da7-4693-a147-16cfaf02bca5</v>
      </c>
      <c r="I54" t="s">
        <v>159</v>
      </c>
      <c r="M54" s="18" t="str" cm="1">
        <f t="array" ref="M54:N54">_xlfn.REGEXEXTRACT(P54,"(.*(?=_))_([a-z0-9-]+)",2)</f>
        <v>ARM_Camp_Aristocrat_White</v>
      </c>
      <c r="N54" s="18" t="str">
        <v>af6ffb20-cbdc-410c-9a12-6c217eb8aa9c</v>
      </c>
      <c r="P54" t="s">
        <v>2861</v>
      </c>
    </row>
    <row r="55" spans="2:16" x14ac:dyDescent="0.4">
      <c r="B55" t="s">
        <v>1414</v>
      </c>
      <c r="D55" t="s">
        <v>1121</v>
      </c>
      <c r="E55" t="s">
        <v>704</v>
      </c>
      <c r="F55" t="str">
        <f>VLOOKUP(ARMOR[[#This Row],[Name]],ARM_GUID_LOOK,2,FALSE)</f>
        <v>b7392453-6569-4c24-9a1b-cbaea7cebac8</v>
      </c>
      <c r="I55" t="s">
        <v>159</v>
      </c>
      <c r="M55" s="18" t="str" cm="1">
        <f t="array" ref="M55:N55">_xlfn.REGEXEXTRACT(P55,"(.*(?=_))_([a-z0-9-]+)",2)</f>
        <v>ARM_Camp_Body</v>
      </c>
      <c r="N55" s="18" t="str">
        <v>f369f4fa-2da7-4693-a147-16cfaf02bca5</v>
      </c>
      <c r="P55" t="s">
        <v>2862</v>
      </c>
    </row>
    <row r="56" spans="2:16" x14ac:dyDescent="0.4">
      <c r="B56" t="s">
        <v>1414</v>
      </c>
      <c r="D56" t="s">
        <v>1122</v>
      </c>
      <c r="E56" t="s">
        <v>705</v>
      </c>
      <c r="F56" t="str">
        <f>VLOOKUP(ARMOR[[#This Row],[Name]],ARM_GUID_LOOK,2,FALSE)</f>
        <v>c56bbf29-2315-415e-a488-fada851828ea</v>
      </c>
      <c r="I56" t="s">
        <v>159</v>
      </c>
      <c r="M56" s="18" t="str" cm="1">
        <f t="array" ref="M56:N56">_xlfn.REGEXEXTRACT(P56,"(.*(?=_))_([a-z0-9-]+)",2)</f>
        <v>ARM_Camp_Body_Astarion</v>
      </c>
      <c r="N56" s="18" t="str">
        <v>b7392453-6569-4c24-9a1b-cbaea7cebac8</v>
      </c>
      <c r="P56" t="s">
        <v>2863</v>
      </c>
    </row>
    <row r="57" spans="2:16" x14ac:dyDescent="0.4">
      <c r="B57" t="s">
        <v>1414</v>
      </c>
      <c r="D57" t="s">
        <v>1123</v>
      </c>
      <c r="E57" t="s">
        <v>706</v>
      </c>
      <c r="F57" t="str">
        <f>VLOOKUP(ARMOR[[#This Row],[Name]],ARM_GUID_LOOK,2,FALSE)</f>
        <v>dc74db6c-14b2-44fa-8415-0dd1194e90e2</v>
      </c>
      <c r="I57" t="s">
        <v>159</v>
      </c>
      <c r="M57" s="18" t="str" cm="1">
        <f t="array" ref="M57:N57">_xlfn.REGEXEXTRACT(P57,"(.*(?=_))_([a-z0-9-]+)",2)</f>
        <v>ARM_Camp_Body_Gale</v>
      </c>
      <c r="N57" s="18" t="str">
        <v>c56bbf29-2315-415e-a488-fada851828ea</v>
      </c>
      <c r="P57" t="s">
        <v>2864</v>
      </c>
    </row>
    <row r="58" spans="2:16" x14ac:dyDescent="0.4">
      <c r="B58" t="s">
        <v>1414</v>
      </c>
      <c r="D58" t="s">
        <v>1124</v>
      </c>
      <c r="E58" t="s">
        <v>707</v>
      </c>
      <c r="F58" t="str">
        <f>VLOOKUP(ARMOR[[#This Row],[Name]],ARM_GUID_LOOK,2,FALSE)</f>
        <v>0d0d9c0f-e9aa-4ba4-a0a9-1a0b7b7069ca</v>
      </c>
      <c r="I58" t="s">
        <v>159</v>
      </c>
      <c r="M58" s="18" t="str" cm="1">
        <f t="array" ref="M58:N58">_xlfn.REGEXEXTRACT(P58,"(.*(?=_))_([a-z0-9-]+)",2)</f>
        <v>ARM_Camp_Body_Halsin</v>
      </c>
      <c r="N58" s="18" t="str">
        <v>dc74db6c-14b2-44fa-8415-0dd1194e90e2</v>
      </c>
      <c r="P58" t="s">
        <v>2865</v>
      </c>
    </row>
    <row r="59" spans="2:16" x14ac:dyDescent="0.4">
      <c r="B59" t="s">
        <v>1414</v>
      </c>
      <c r="D59" t="s">
        <v>1125</v>
      </c>
      <c r="E59" t="s">
        <v>708</v>
      </c>
      <c r="F59" t="str">
        <f>VLOOKUP(ARMOR[[#This Row],[Name]],ARM_GUID_LOOK,2,FALSE)</f>
        <v>5c79e518-2c59-41c5-84a7-d43a58e76d09</v>
      </c>
      <c r="I59" t="s">
        <v>159</v>
      </c>
      <c r="M59" s="18" t="str" cm="1">
        <f t="array" ref="M59:N59">_xlfn.REGEXEXTRACT(P59,"(.*(?=_))_([a-z0-9-]+)",2)</f>
        <v>ARM_Camp_Body_Jaheira</v>
      </c>
      <c r="N59" s="18" t="str">
        <v>0d0d9c0f-e9aa-4ba4-a0a9-1a0b7b7069ca</v>
      </c>
      <c r="P59" t="s">
        <v>2866</v>
      </c>
    </row>
    <row r="60" spans="2:16" x14ac:dyDescent="0.4">
      <c r="B60" t="s">
        <v>1414</v>
      </c>
      <c r="D60" t="s">
        <v>1126</v>
      </c>
      <c r="E60" t="s">
        <v>709</v>
      </c>
      <c r="F60" t="str">
        <f>VLOOKUP(ARMOR[[#This Row],[Name]],ARM_GUID_LOOK,2,FALSE)</f>
        <v>54de4a07-c57c-421e-912c-7e8bd93ca0c4</v>
      </c>
      <c r="I60" t="s">
        <v>159</v>
      </c>
      <c r="M60" s="18" t="str" cm="1">
        <f t="array" ref="M60:N60">_xlfn.REGEXEXTRACT(P60,"(.*(?=_))_([a-z0-9-]+)",2)</f>
        <v>ARM_Camp_Body_Karlach</v>
      </c>
      <c r="N60" s="18" t="str">
        <v>5c79e518-2c59-41c5-84a7-d43a58e76d09</v>
      </c>
      <c r="P60" t="s">
        <v>2867</v>
      </c>
    </row>
    <row r="61" spans="2:16" x14ac:dyDescent="0.4">
      <c r="B61" t="s">
        <v>1414</v>
      </c>
      <c r="D61" t="s">
        <v>1127</v>
      </c>
      <c r="E61" t="s">
        <v>710</v>
      </c>
      <c r="F61" t="str">
        <f>VLOOKUP(ARMOR[[#This Row],[Name]],ARM_GUID_LOOK,2,FALSE)</f>
        <v>42ff9d36-849d-4777-968c-8cf9ca7d8027</v>
      </c>
      <c r="I61" t="s">
        <v>159</v>
      </c>
      <c r="M61" s="18" t="str" cm="1">
        <f t="array" ref="M61:N61">_xlfn.REGEXEXTRACT(P61,"(.*(?=_))_([a-z0-9-]+)",2)</f>
        <v>ARM_Camp_Body_Laezel</v>
      </c>
      <c r="N61" s="18" t="str">
        <v>54de4a07-c57c-421e-912c-7e8bd93ca0c4</v>
      </c>
      <c r="P61" t="s">
        <v>2868</v>
      </c>
    </row>
    <row r="62" spans="2:16" x14ac:dyDescent="0.4">
      <c r="B62" t="s">
        <v>1414</v>
      </c>
      <c r="D62" t="s">
        <v>1128</v>
      </c>
      <c r="E62" t="s">
        <v>711</v>
      </c>
      <c r="F62" t="str">
        <f>VLOOKUP(ARMOR[[#This Row],[Name]],ARM_GUID_LOOK,2,FALSE)</f>
        <v>29a31736-6f9d-46ef-880d-ac3157187202</v>
      </c>
      <c r="I62" t="s">
        <v>159</v>
      </c>
      <c r="M62" s="18" t="str" cm="1">
        <f t="array" ref="M62:N62">_xlfn.REGEXEXTRACT(P62,"(.*(?=_))_([a-z0-9-]+)",2)</f>
        <v>ARM_Camp_Body_Minsc</v>
      </c>
      <c r="N62" s="18" t="str">
        <v>42ff9d36-849d-4777-968c-8cf9ca7d8027</v>
      </c>
      <c r="P62" t="s">
        <v>2869</v>
      </c>
    </row>
    <row r="63" spans="2:16" x14ac:dyDescent="0.4">
      <c r="B63" t="s">
        <v>1414</v>
      </c>
      <c r="D63" t="s">
        <v>1129</v>
      </c>
      <c r="E63" t="s">
        <v>712</v>
      </c>
      <c r="F63" t="str">
        <f>VLOOKUP(ARMOR[[#This Row],[Name]],ARM_GUID_LOOK,2,FALSE)</f>
        <v>7062410b-439c-4f2f-bc48-1c16ab1ace20</v>
      </c>
      <c r="I63" t="s">
        <v>159</v>
      </c>
      <c r="M63" s="18" t="str" cm="1">
        <f t="array" ref="M63:N63">_xlfn.REGEXEXTRACT(P63,"(.*(?=_))_([a-z0-9-]+)",2)</f>
        <v>ARM_Camp_Body_Minthara</v>
      </c>
      <c r="N63" s="18" t="str">
        <v>29a31736-6f9d-46ef-880d-ac3157187202</v>
      </c>
      <c r="P63" t="s">
        <v>2870</v>
      </c>
    </row>
    <row r="64" spans="2:16" x14ac:dyDescent="0.4">
      <c r="B64" t="s">
        <v>1414</v>
      </c>
      <c r="D64" t="s">
        <v>1130</v>
      </c>
      <c r="E64" t="s">
        <v>713</v>
      </c>
      <c r="F64" t="str">
        <f>VLOOKUP(ARMOR[[#This Row],[Name]],ARM_GUID_LOOK,2,FALSE)</f>
        <v>bd2ac836-5584-41e5-b4ff-01782c0dec6d</v>
      </c>
      <c r="I64" t="s">
        <v>159</v>
      </c>
      <c r="M64" s="18" t="str" cm="1">
        <f t="array" ref="M64:N64">_xlfn.REGEXEXTRACT(P64,"(.*(?=_))_([a-z0-9-]+)",2)</f>
        <v>ARM_Camp_Body_Shadowheart</v>
      </c>
      <c r="N64" s="18" t="str">
        <v>7062410b-439c-4f2f-bc48-1c16ab1ace20</v>
      </c>
      <c r="P64" t="s">
        <v>2871</v>
      </c>
    </row>
    <row r="65" spans="2:16" x14ac:dyDescent="0.4">
      <c r="B65" t="s">
        <v>1414</v>
      </c>
      <c r="D65" t="s">
        <v>1131</v>
      </c>
      <c r="E65" t="s">
        <v>714</v>
      </c>
      <c r="F65" t="str">
        <f>VLOOKUP(ARMOR[[#This Row],[Name]],ARM_GUID_LOOK,2,FALSE)</f>
        <v>516d4737-5f69-4083-8bae-3f09e5aab180</v>
      </c>
      <c r="I65" t="s">
        <v>159</v>
      </c>
      <c r="M65" s="18" t="str" cm="1">
        <f t="array" ref="M65:N65">_xlfn.REGEXEXTRACT(P65,"(.*(?=_))_([a-z0-9-]+)",2)</f>
        <v>ARM_Camp_Body_Wyll</v>
      </c>
      <c r="N65" s="18" t="str">
        <v>bd2ac836-5584-41e5-b4ff-01782c0dec6d</v>
      </c>
      <c r="P65" t="s">
        <v>2872</v>
      </c>
    </row>
    <row r="66" spans="2:16" x14ac:dyDescent="0.4">
      <c r="B66" t="s">
        <v>1414</v>
      </c>
      <c r="D66" t="s">
        <v>1132</v>
      </c>
      <c r="E66" t="s">
        <v>715</v>
      </c>
      <c r="F66" t="str">
        <f>VLOOKUP(ARMOR[[#This Row],[Name]],ARM_GUID_LOOK,2,FALSE)</f>
        <v>52353c73-2c58-4dd7-8370-adb266a17fab</v>
      </c>
      <c r="I66" t="s">
        <v>159</v>
      </c>
      <c r="M66" s="18" t="str" cm="1">
        <f t="array" ref="M66:N66">_xlfn.REGEXEXTRACT(P66,"(.*(?=_))_([a-z0-9-]+)",2)</f>
        <v>ARM_Camp_Citizen</v>
      </c>
      <c r="N66" s="18" t="str">
        <v>516d4737-5f69-4083-8bae-3f09e5aab180</v>
      </c>
      <c r="P66" t="s">
        <v>2873</v>
      </c>
    </row>
    <row r="67" spans="2:16" x14ac:dyDescent="0.4">
      <c r="B67" t="s">
        <v>1414</v>
      </c>
      <c r="D67" t="s">
        <v>1133</v>
      </c>
      <c r="E67" t="s">
        <v>716</v>
      </c>
      <c r="F67" t="str">
        <f>VLOOKUP(ARMOR[[#This Row],[Name]],ARM_GUID_LOOK,2,FALSE)</f>
        <v>2db4d06e-db75-4bcf-97a2-de4dff6939af</v>
      </c>
      <c r="I67" t="s">
        <v>159</v>
      </c>
      <c r="M67" s="18" t="str" cm="1">
        <f t="array" ref="M67:N67">_xlfn.REGEXEXTRACT(P67,"(.*(?=_))_([a-z0-9-]+)",2)</f>
        <v>ARM_Camp_Citizen_B</v>
      </c>
      <c r="N67" s="18" t="str">
        <v>52353c73-2c58-4dd7-8370-adb266a17fab</v>
      </c>
      <c r="P67" t="s">
        <v>2874</v>
      </c>
    </row>
    <row r="68" spans="2:16" x14ac:dyDescent="0.4">
      <c r="B68" t="s">
        <v>1414</v>
      </c>
      <c r="D68" t="s">
        <v>1134</v>
      </c>
      <c r="E68" t="s">
        <v>717</v>
      </c>
      <c r="F68" t="str">
        <f>VLOOKUP(ARMOR[[#This Row],[Name]],ARM_GUID_LOOK,2,FALSE)</f>
        <v>eff198aa-7040-4893-bde4-b0983c08142c</v>
      </c>
      <c r="I68" t="s">
        <v>159</v>
      </c>
      <c r="M68" s="18" t="str" cm="1">
        <f t="array" ref="M68:N68">_xlfn.REGEXEXTRACT(P68,"(.*(?=_))_([a-z0-9-]+)",2)</f>
        <v>ARM_Camp_Citizen_B_Teal</v>
      </c>
      <c r="N68" s="18" t="str">
        <v>2db4d06e-db75-4bcf-97a2-de4dff6939af</v>
      </c>
      <c r="P68" t="s">
        <v>2875</v>
      </c>
    </row>
    <row r="69" spans="2:16" x14ac:dyDescent="0.4">
      <c r="B69" t="s">
        <v>1414</v>
      </c>
      <c r="D69" t="s">
        <v>1135</v>
      </c>
      <c r="E69" t="s">
        <v>718</v>
      </c>
      <c r="F69" t="str">
        <f>VLOOKUP(ARMOR[[#This Row],[Name]],ARM_GUID_LOOK,2,FALSE)</f>
        <v>d9caff77-293c-4e8d-a721-3e17908490f8</v>
      </c>
      <c r="I69" t="s">
        <v>159</v>
      </c>
      <c r="M69" s="18" t="str" cm="1">
        <f t="array" ref="M69:N69">_xlfn.REGEXEXTRACT(P69,"(.*(?=_))_([a-z0-9-]+)",2)</f>
        <v>ARM_Camp_Citizen_Black</v>
      </c>
      <c r="N69" s="18" t="str">
        <v>eff198aa-7040-4893-bde4-b0983c08142c</v>
      </c>
      <c r="P69" t="s">
        <v>2876</v>
      </c>
    </row>
    <row r="70" spans="2:16" x14ac:dyDescent="0.4">
      <c r="B70" t="s">
        <v>1414</v>
      </c>
      <c r="D70" t="s">
        <v>1136</v>
      </c>
      <c r="E70" t="s">
        <v>719</v>
      </c>
      <c r="F70" t="str">
        <f>VLOOKUP(ARMOR[[#This Row],[Name]],ARM_GUID_LOOK,2,FALSE)</f>
        <v>58f9af08-f4ac-412d-ba38-f8b1d7db9e5f</v>
      </c>
      <c r="I70" t="s">
        <v>159</v>
      </c>
      <c r="M70" s="18" t="str" cm="1">
        <f t="array" ref="M70:N70">_xlfn.REGEXEXTRACT(P70,"(.*(?=_))_([a-z0-9-]+)",2)</f>
        <v>ARM_Camp_Citizen_C</v>
      </c>
      <c r="N70" s="18" t="str">
        <v>d9caff77-293c-4e8d-a721-3e17908490f8</v>
      </c>
      <c r="P70" t="s">
        <v>2877</v>
      </c>
    </row>
    <row r="71" spans="2:16" x14ac:dyDescent="0.4">
      <c r="B71" t="s">
        <v>1414</v>
      </c>
      <c r="D71" t="s">
        <v>1137</v>
      </c>
      <c r="E71" t="s">
        <v>720</v>
      </c>
      <c r="F71" t="str">
        <f>VLOOKUP(ARMOR[[#This Row],[Name]],ARM_GUID_LOOK,2,FALSE)</f>
        <v>12c9ad5c-040f-44a5-ac30-d8ed4505d651</v>
      </c>
      <c r="I71" t="s">
        <v>159</v>
      </c>
      <c r="M71" s="18" t="str" cm="1">
        <f t="array" ref="M71:N71">_xlfn.REGEXEXTRACT(P71,"(.*(?=_))_([a-z0-9-]+)",2)</f>
        <v>ARM_Camp_Citizen_C_Blue</v>
      </c>
      <c r="N71" s="18" t="str">
        <v>58f9af08-f4ac-412d-ba38-f8b1d7db9e5f</v>
      </c>
      <c r="P71" t="s">
        <v>2878</v>
      </c>
    </row>
    <row r="72" spans="2:16" x14ac:dyDescent="0.4">
      <c r="B72" t="s">
        <v>1414</v>
      </c>
      <c r="D72" t="s">
        <v>1138</v>
      </c>
      <c r="E72" t="s">
        <v>721</v>
      </c>
      <c r="F72" t="str">
        <f>VLOOKUP(ARMOR[[#This Row],[Name]],ARM_GUID_LOOK,2,FALSE)</f>
        <v>8b9ee0cf-35a6-4439-9402-d5f829645e2a</v>
      </c>
      <c r="I72" t="s">
        <v>159</v>
      </c>
      <c r="M72" s="18" t="str" cm="1">
        <f t="array" ref="M72:N72">_xlfn.REGEXEXTRACT(P72,"(.*(?=_))_([a-z0-9-]+)",2)</f>
        <v>ARM_Camp_Citizen_C_Green</v>
      </c>
      <c r="N72" s="18" t="str">
        <v>12c9ad5c-040f-44a5-ac30-d8ed4505d651</v>
      </c>
      <c r="P72" t="s">
        <v>2879</v>
      </c>
    </row>
    <row r="73" spans="2:16" x14ac:dyDescent="0.4">
      <c r="B73" t="s">
        <v>1414</v>
      </c>
      <c r="D73" t="s">
        <v>1139</v>
      </c>
      <c r="E73" t="s">
        <v>722</v>
      </c>
      <c r="F73" t="str">
        <f>VLOOKUP(ARMOR[[#This Row],[Name]],ARM_GUID_LOOK,2,FALSE)</f>
        <v>d73c75f6-7fbf-4336-817e-aab883c47406</v>
      </c>
      <c r="I73" t="s">
        <v>159</v>
      </c>
      <c r="M73" s="18" t="str" cm="1">
        <f t="array" ref="M73:N73">_xlfn.REGEXEXTRACT(P73,"(.*(?=_))_([a-z0-9-]+)",2)</f>
        <v>ARM_Camp_Citizen_C_Red</v>
      </c>
      <c r="N73" s="18" t="str">
        <v>8b9ee0cf-35a6-4439-9402-d5f829645e2a</v>
      </c>
      <c r="P73" t="s">
        <v>2880</v>
      </c>
    </row>
    <row r="74" spans="2:16" x14ac:dyDescent="0.4">
      <c r="B74" t="s">
        <v>1414</v>
      </c>
      <c r="D74" t="s">
        <v>1140</v>
      </c>
      <c r="E74" t="s">
        <v>723</v>
      </c>
      <c r="F74" t="str">
        <f>VLOOKUP(ARMOR[[#This Row],[Name]],ARM_GUID_LOOK,2,FALSE)</f>
        <v>ef840839-3516-43b1-823f-103b1e0b04bf</v>
      </c>
      <c r="I74" t="s">
        <v>159</v>
      </c>
      <c r="M74" s="18" t="str" cm="1">
        <f t="array" ref="M74:N74">_xlfn.REGEXEXTRACT(P74,"(.*(?=_))_([a-z0-9-]+)",2)</f>
        <v>ARM_Camp_Citizen_Purple</v>
      </c>
      <c r="N74" s="18" t="str">
        <v>d73c75f6-7fbf-4336-817e-aab883c47406</v>
      </c>
      <c r="P74" t="s">
        <v>2881</v>
      </c>
    </row>
    <row r="75" spans="2:16" x14ac:dyDescent="0.4">
      <c r="B75" t="s">
        <v>1414</v>
      </c>
      <c r="D75" t="s">
        <v>1141</v>
      </c>
      <c r="E75" t="s">
        <v>724</v>
      </c>
      <c r="F75" t="str">
        <f>VLOOKUP(ARMOR[[#This Row],[Name]],ARM_GUID_LOOK,2,FALSE)</f>
        <v>62950ae1-b74f-46a6-bfd0-055c93bad651</v>
      </c>
      <c r="I75" t="s">
        <v>159</v>
      </c>
      <c r="M75" s="18" t="str" cm="1">
        <f t="array" ref="M75:N75">_xlfn.REGEXEXTRACT(P75,"(.*(?=_))_([a-z0-9-]+)",2)</f>
        <v>ARM_Camp_Cultist_Absolute</v>
      </c>
      <c r="N75" s="18" t="str">
        <v>ef840839-3516-43b1-823f-103b1e0b04bf</v>
      </c>
      <c r="P75" t="s">
        <v>2882</v>
      </c>
    </row>
    <row r="76" spans="2:16" x14ac:dyDescent="0.4">
      <c r="B76" t="s">
        <v>1414</v>
      </c>
      <c r="D76" t="s">
        <v>1142</v>
      </c>
      <c r="E76" t="s">
        <v>725</v>
      </c>
      <c r="F76" t="str">
        <f>VLOOKUP(ARMOR[[#This Row],[Name]],ARM_GUID_LOOK,2,FALSE)</f>
        <v>7ab22473-bb9a-49f4-9890-4d3a691331b6</v>
      </c>
      <c r="I76" t="s">
        <v>159</v>
      </c>
      <c r="M76" s="18" t="str" cm="1">
        <f t="array" ref="M76:N76">_xlfn.REGEXEXTRACT(P76,"(.*(?=_))_([a-z0-9-]+)",2)</f>
        <v>ARM_Camp_Deva</v>
      </c>
      <c r="N76" s="18" t="str">
        <v>62950ae1-b74f-46a6-bfd0-055c93bad651</v>
      </c>
      <c r="P76" t="s">
        <v>2883</v>
      </c>
    </row>
    <row r="77" spans="2:16" x14ac:dyDescent="0.4">
      <c r="B77" t="s">
        <v>1414</v>
      </c>
      <c r="D77" t="s">
        <v>1143</v>
      </c>
      <c r="E77" t="s">
        <v>726</v>
      </c>
      <c r="F77" t="str">
        <f>VLOOKUP(ARMOR[[#This Row],[Name]],ARM_GUID_LOOK,2,FALSE)</f>
        <v>82fa106f-3fb9-4c00-818f-5e5df5deb434</v>
      </c>
      <c r="I77" t="s">
        <v>159</v>
      </c>
      <c r="M77" s="18" t="str" cm="1">
        <f t="array" ref="M77:N77">_xlfn.REGEXEXTRACT(P77,"(.*(?=_))_([a-z0-9-]+)",2)</f>
        <v>ARM_Camp_Drow</v>
      </c>
      <c r="N77" s="18" t="str">
        <v>7ab22473-bb9a-49f4-9890-4d3a691331b6</v>
      </c>
      <c r="P77" t="s">
        <v>2884</v>
      </c>
    </row>
    <row r="78" spans="2:16" x14ac:dyDescent="0.4">
      <c r="B78" t="s">
        <v>1414</v>
      </c>
      <c r="D78" t="s">
        <v>1144</v>
      </c>
      <c r="E78" t="s">
        <v>727</v>
      </c>
      <c r="F78" t="str">
        <f>VLOOKUP(ARMOR[[#This Row],[Name]],ARM_GUID_LOOK,2,FALSE)</f>
        <v>a89389a2-37c5-4fcd-b392-f856451a2325</v>
      </c>
      <c r="I78" t="s">
        <v>159</v>
      </c>
      <c r="M78" s="18" t="str" cm="1">
        <f t="array" ref="M78:N78">_xlfn.REGEXEXTRACT(P78,"(.*(?=_))_([a-z0-9-]+)",2)</f>
        <v>ARM_Camp_Leather_A</v>
      </c>
      <c r="N78" s="18" t="str">
        <v>82fa106f-3fb9-4c00-818f-5e5df5deb434</v>
      </c>
      <c r="P78" t="s">
        <v>2885</v>
      </c>
    </row>
    <row r="79" spans="2:16" x14ac:dyDescent="0.4">
      <c r="B79" t="s">
        <v>1414</v>
      </c>
      <c r="D79" t="s">
        <v>1145</v>
      </c>
      <c r="E79" t="s">
        <v>728</v>
      </c>
      <c r="F79" t="str">
        <f>VLOOKUP(ARMOR[[#This Row],[Name]],ARM_GUID_LOOK,2,FALSE)</f>
        <v>6f3c80a9-14f8-481d-ab27-5426a00329e1</v>
      </c>
      <c r="I79" t="s">
        <v>159</v>
      </c>
      <c r="M79" s="18" t="str" cm="1">
        <f t="array" ref="M79:N79">_xlfn.REGEXEXTRACT(P79,"(.*(?=_))_([a-z0-9-]+)",2)</f>
        <v>ARM_Camp_Leather_A_1</v>
      </c>
      <c r="N79" s="18" t="str">
        <v>a89389a2-37c5-4fcd-b392-f856451a2325</v>
      </c>
      <c r="P79" t="s">
        <v>2886</v>
      </c>
    </row>
    <row r="80" spans="2:16" x14ac:dyDescent="0.4">
      <c r="B80" t="s">
        <v>1414</v>
      </c>
      <c r="D80" t="s">
        <v>1146</v>
      </c>
      <c r="E80" t="s">
        <v>729</v>
      </c>
      <c r="F80" t="str">
        <f>VLOOKUP(ARMOR[[#This Row],[Name]],ARM_GUID_LOOK,2,FALSE)</f>
        <v>cf7e5e2f-d791-4929-b1bc-a7ba35db1687</v>
      </c>
      <c r="I80" t="s">
        <v>159</v>
      </c>
      <c r="M80" s="18" t="str" cm="1">
        <f t="array" ref="M80:N80">_xlfn.REGEXEXTRACT(P80,"(.*(?=_))_([a-z0-9-]+)",2)</f>
        <v>ARM_Camp_Leather_A_1_Blue</v>
      </c>
      <c r="N80" s="18" t="str">
        <v>6f3c80a9-14f8-481d-ab27-5426a00329e1</v>
      </c>
      <c r="P80" t="s">
        <v>2887</v>
      </c>
    </row>
    <row r="81" spans="2:16" x14ac:dyDescent="0.4">
      <c r="B81" t="s">
        <v>1414</v>
      </c>
      <c r="D81" t="s">
        <v>1147</v>
      </c>
      <c r="E81" t="s">
        <v>730</v>
      </c>
      <c r="F81" t="str">
        <f>VLOOKUP(ARMOR[[#This Row],[Name]],ARM_GUID_LOOK,2,FALSE)</f>
        <v>5efe9bb8-bffe-4c91-bbd6-bee4d5d0611c</v>
      </c>
      <c r="I81" t="s">
        <v>159</v>
      </c>
      <c r="M81" s="18" t="str" cm="1">
        <f t="array" ref="M81:N81">_xlfn.REGEXEXTRACT(P81,"(.*(?=_))_([a-z0-9-]+)",2)</f>
        <v>ARM_Camp_Leather_A_1_Green</v>
      </c>
      <c r="N81" s="18" t="str">
        <v>cf7e5e2f-d791-4929-b1bc-a7ba35db1687</v>
      </c>
      <c r="P81" t="s">
        <v>2888</v>
      </c>
    </row>
    <row r="82" spans="2:16" x14ac:dyDescent="0.4">
      <c r="B82" t="s">
        <v>1414</v>
      </c>
      <c r="D82" t="s">
        <v>1148</v>
      </c>
      <c r="E82" t="s">
        <v>731</v>
      </c>
      <c r="F82" t="str">
        <f>VLOOKUP(ARMOR[[#This Row],[Name]],ARM_GUID_LOOK,2,FALSE)</f>
        <v>ab68a753-921f-4df5-9979-d9663cea078e</v>
      </c>
      <c r="I82" t="s">
        <v>159</v>
      </c>
      <c r="M82" s="18" t="str" cm="1">
        <f t="array" ref="M82:N82">_xlfn.REGEXEXTRACT(P82,"(.*(?=_))_([a-z0-9-]+)",2)</f>
        <v>ARM_Camp_Leather_A_Black</v>
      </c>
      <c r="N82" s="18" t="str">
        <v>5efe9bb8-bffe-4c91-bbd6-bee4d5d0611c</v>
      </c>
      <c r="P82" t="s">
        <v>2889</v>
      </c>
    </row>
    <row r="83" spans="2:16" x14ac:dyDescent="0.4">
      <c r="B83" t="s">
        <v>1414</v>
      </c>
      <c r="D83" t="s">
        <v>1149</v>
      </c>
      <c r="E83" t="s">
        <v>732</v>
      </c>
      <c r="F83" t="str">
        <f>VLOOKUP(ARMOR[[#This Row],[Name]],ARM_GUID_LOOK,2,FALSE)</f>
        <v>a5cc728e-6b8a-4458-86cd-7492f7c4a266</v>
      </c>
      <c r="I83" t="s">
        <v>159</v>
      </c>
      <c r="M83" s="18" t="str" cm="1">
        <f t="array" ref="M83:N83">_xlfn.REGEXEXTRACT(P83,"(.*(?=_))_([a-z0-9-]+)",2)</f>
        <v>ARM_Camp_Leather_A_Bright</v>
      </c>
      <c r="N83" s="18" t="str">
        <v>ab68a753-921f-4df5-9979-d9663cea078e</v>
      </c>
      <c r="P83" t="s">
        <v>2890</v>
      </c>
    </row>
    <row r="84" spans="2:16" x14ac:dyDescent="0.4">
      <c r="B84" t="s">
        <v>1414</v>
      </c>
      <c r="D84" t="s">
        <v>1150</v>
      </c>
      <c r="E84" t="s">
        <v>733</v>
      </c>
      <c r="F84" t="str">
        <f>VLOOKUP(ARMOR[[#This Row],[Name]],ARM_GUID_LOOK,2,FALSE)</f>
        <v>2e3d2a61-a0ba-495c-80e2-faa452542035</v>
      </c>
      <c r="I84" t="s">
        <v>159</v>
      </c>
      <c r="M84" s="18" t="str" cm="1">
        <f t="array" ref="M84:N84">_xlfn.REGEXEXTRACT(P84,"(.*(?=_))_([a-z0-9-]+)",2)</f>
        <v>ARM_Camp_Pants_A</v>
      </c>
      <c r="N84" s="18" t="str">
        <v>a5cc728e-6b8a-4458-86cd-7492f7c4a266</v>
      </c>
      <c r="P84" t="s">
        <v>2891</v>
      </c>
    </row>
    <row r="85" spans="2:16" x14ac:dyDescent="0.4">
      <c r="B85" t="s">
        <v>1414</v>
      </c>
      <c r="D85" t="s">
        <v>1151</v>
      </c>
      <c r="E85" t="s">
        <v>734</v>
      </c>
      <c r="F85" t="str">
        <f>VLOOKUP(ARMOR[[#This Row],[Name]],ARM_GUID_LOOK,2,FALSE)</f>
        <v>164ebd0f-432e-4aa6-8589-5dccafc8383e</v>
      </c>
      <c r="I85" t="s">
        <v>159</v>
      </c>
      <c r="M85" s="18" t="str" cm="1">
        <f t="array" ref="M85:N85">_xlfn.REGEXEXTRACT(P85,"(.*(?=_))_([a-z0-9-]+)",2)</f>
        <v>ARM_Camp_Patriars_A</v>
      </c>
      <c r="N85" s="18" t="str">
        <v>2e3d2a61-a0ba-495c-80e2-faa452542035</v>
      </c>
      <c r="P85" t="s">
        <v>2892</v>
      </c>
    </row>
    <row r="86" spans="2:16" x14ac:dyDescent="0.4">
      <c r="B86" t="s">
        <v>1414</v>
      </c>
      <c r="D86" t="s">
        <v>1152</v>
      </c>
      <c r="E86" t="s">
        <v>735</v>
      </c>
      <c r="F86" t="str">
        <f>VLOOKUP(ARMOR[[#This Row],[Name]],ARM_GUID_LOOK,2,FALSE)</f>
        <v>f577a9be-8793-48da-a03d-e66d993dc4e7</v>
      </c>
      <c r="I86" t="s">
        <v>159</v>
      </c>
      <c r="M86" s="18" t="str" cm="1">
        <f t="array" ref="M86:N86">_xlfn.REGEXEXTRACT(P86,"(.*(?=_))_([a-z0-9-]+)",2)</f>
        <v>ARM_Camp_Patriars_A_Black</v>
      </c>
      <c r="N86" s="18" t="str">
        <v>164ebd0f-432e-4aa6-8589-5dccafc8383e</v>
      </c>
      <c r="P86" t="s">
        <v>2893</v>
      </c>
    </row>
    <row r="87" spans="2:16" x14ac:dyDescent="0.4">
      <c r="B87" t="s">
        <v>1414</v>
      </c>
      <c r="D87" t="s">
        <v>1153</v>
      </c>
      <c r="E87" t="s">
        <v>736</v>
      </c>
      <c r="F87" t="str">
        <f>VLOOKUP(ARMOR[[#This Row],[Name]],ARM_GUID_LOOK,2,FALSE)</f>
        <v>c2024c47-967b-4d6b-bfb3-978f502d1321</v>
      </c>
      <c r="I87" t="s">
        <v>159</v>
      </c>
      <c r="M87" s="18" t="str" cm="1">
        <f t="array" ref="M87:N87">_xlfn.REGEXEXTRACT(P87,"(.*(?=_))_([a-z0-9-]+)",2)</f>
        <v>ARM_Camp_Patriars_A_Blue</v>
      </c>
      <c r="N87" s="18" t="str">
        <v>f577a9be-8793-48da-a03d-e66d993dc4e7</v>
      </c>
      <c r="P87" t="s">
        <v>2894</v>
      </c>
    </row>
    <row r="88" spans="2:16" x14ac:dyDescent="0.4">
      <c r="B88" t="s">
        <v>1414</v>
      </c>
      <c r="D88" t="s">
        <v>1154</v>
      </c>
      <c r="E88" t="s">
        <v>737</v>
      </c>
      <c r="F88" t="str">
        <f>VLOOKUP(ARMOR[[#This Row],[Name]],ARM_GUID_LOOK,2,FALSE)</f>
        <v>c65c5dd5-705c-4103-904c-0835d81bd846</v>
      </c>
      <c r="I88" t="s">
        <v>159</v>
      </c>
      <c r="M88" s="18" t="str" cm="1">
        <f t="array" ref="M88:N88">_xlfn.REGEXEXTRACT(P88,"(.*(?=_))_([a-z0-9-]+)",2)</f>
        <v>ARM_Camp_Patriars_A_Green</v>
      </c>
      <c r="N88" s="18" t="str">
        <v>c2024c47-967b-4d6b-bfb3-978f502d1321</v>
      </c>
      <c r="P88" t="s">
        <v>2895</v>
      </c>
    </row>
    <row r="89" spans="2:16" x14ac:dyDescent="0.4">
      <c r="B89" t="s">
        <v>1414</v>
      </c>
      <c r="D89" t="s">
        <v>1155</v>
      </c>
      <c r="E89" t="s">
        <v>738</v>
      </c>
      <c r="F89" t="str">
        <f>VLOOKUP(ARMOR[[#This Row],[Name]],ARM_GUID_LOOK,2,FALSE)</f>
        <v>c9d62e5b-2734-42cf-9069-6953b8060df0</v>
      </c>
      <c r="I89" t="s">
        <v>159</v>
      </c>
      <c r="M89" s="18" t="str" cm="1">
        <f t="array" ref="M89:N89">_xlfn.REGEXEXTRACT(P89,"(.*(?=_))_([a-z0-9-]+)",2)</f>
        <v>ARM_Camp_Patriars_A_Red</v>
      </c>
      <c r="N89" s="18" t="str">
        <v>c65c5dd5-705c-4103-904c-0835d81bd846</v>
      </c>
      <c r="P89" t="s">
        <v>2896</v>
      </c>
    </row>
    <row r="90" spans="2:16" x14ac:dyDescent="0.4">
      <c r="B90" t="s">
        <v>1414</v>
      </c>
      <c r="D90" t="s">
        <v>1156</v>
      </c>
      <c r="E90" t="s">
        <v>739</v>
      </c>
      <c r="F90" t="str">
        <f>VLOOKUP(ARMOR[[#This Row],[Name]],ARM_GUID_LOOK,2,FALSE)</f>
        <v>47e4e37b-d3fa-4e23-8d53-203804cd3b6e</v>
      </c>
      <c r="I90" t="s">
        <v>159</v>
      </c>
      <c r="M90" s="18" t="str" cm="1">
        <f t="array" ref="M90:N90">_xlfn.REGEXEXTRACT(P90,"(.*(?=_))_([a-z0-9-]+)",2)</f>
        <v>ARM_Camp_Refugee</v>
      </c>
      <c r="N90" s="18" t="str">
        <v>c9d62e5b-2734-42cf-9069-6953b8060df0</v>
      </c>
      <c r="P90" t="s">
        <v>2897</v>
      </c>
    </row>
    <row r="91" spans="2:16" x14ac:dyDescent="0.4">
      <c r="B91" t="s">
        <v>1414</v>
      </c>
      <c r="D91" t="s">
        <v>1157</v>
      </c>
      <c r="E91" t="s">
        <v>740</v>
      </c>
      <c r="F91" t="str">
        <f>VLOOKUP(ARMOR[[#This Row],[Name]],ARM_GUID_LOOK,2,FALSE)</f>
        <v>dfe7cf67-64b5-4b91-9ae2-50aea87493f9</v>
      </c>
      <c r="I91" t="s">
        <v>159</v>
      </c>
      <c r="M91" s="18" t="str" cm="1">
        <f t="array" ref="M91:N91">_xlfn.REGEXEXTRACT(P91,"(.*(?=_))_([a-z0-9-]+)",2)</f>
        <v>ARM_Camp_Refugee_Gray</v>
      </c>
      <c r="N91" s="18" t="str">
        <v>47e4e37b-d3fa-4e23-8d53-203804cd3b6e</v>
      </c>
      <c r="P91" t="s">
        <v>2898</v>
      </c>
    </row>
    <row r="92" spans="2:16" x14ac:dyDescent="0.4">
      <c r="B92" t="s">
        <v>1414</v>
      </c>
      <c r="D92" t="s">
        <v>1158</v>
      </c>
      <c r="E92" t="s">
        <v>741</v>
      </c>
      <c r="F92" t="str">
        <f>VLOOKUP(ARMOR[[#This Row],[Name]],ARM_GUID_LOOK,2,FALSE)</f>
        <v>9c1fedb8-4262-4426-84cc-8ad8dc01be97</v>
      </c>
      <c r="I92" t="s">
        <v>159</v>
      </c>
      <c r="M92" s="18" t="str" cm="1">
        <f t="array" ref="M92:N92">_xlfn.REGEXEXTRACT(P92,"(.*(?=_))_([a-z0-9-]+)",2)</f>
        <v>ARM_Camp_Refugee_Green</v>
      </c>
      <c r="N92" s="18" t="str">
        <v>dfe7cf67-64b5-4b91-9ae2-50aea87493f9</v>
      </c>
      <c r="P92" t="s">
        <v>2899</v>
      </c>
    </row>
    <row r="93" spans="2:16" x14ac:dyDescent="0.4">
      <c r="B93" t="s">
        <v>1414</v>
      </c>
      <c r="D93" t="s">
        <v>1159</v>
      </c>
      <c r="E93" t="s">
        <v>742</v>
      </c>
      <c r="F93" t="str">
        <f>VLOOKUP(ARMOR[[#This Row],[Name]],ARM_GUID_LOOK,2,FALSE)</f>
        <v>12c2f3d2-a4a6-47e6-a7aa-dfcced16add6</v>
      </c>
      <c r="I93" t="s">
        <v>159</v>
      </c>
      <c r="M93" s="18" t="str" cm="1">
        <f t="array" ref="M93:N93">_xlfn.REGEXEXTRACT(P93,"(.*(?=_))_([a-z0-9-]+)",2)</f>
        <v>ARM_Camp_Rich_A</v>
      </c>
      <c r="N93" s="18" t="str">
        <v>9c1fedb8-4262-4426-84cc-8ad8dc01be97</v>
      </c>
      <c r="P93" t="s">
        <v>2900</v>
      </c>
    </row>
    <row r="94" spans="2:16" x14ac:dyDescent="0.4">
      <c r="B94" t="s">
        <v>1414</v>
      </c>
      <c r="D94" t="s">
        <v>1160</v>
      </c>
      <c r="E94" t="s">
        <v>743</v>
      </c>
      <c r="F94" t="str">
        <f>VLOOKUP(ARMOR[[#This Row],[Name]],ARM_GUID_LOOK,2,FALSE)</f>
        <v>3c8eca7a-8c7c-40a5-be4c-64455630f08f</v>
      </c>
      <c r="I94" t="s">
        <v>159</v>
      </c>
      <c r="M94" s="18" t="str" cm="1">
        <f t="array" ref="M94:N94">_xlfn.REGEXEXTRACT(P94,"(.*(?=_))_([a-z0-9-]+)",2)</f>
        <v>ARM_Camp_Rich_A_Gold</v>
      </c>
      <c r="N94" s="18" t="str">
        <v>12c2f3d2-a4a6-47e6-a7aa-dfcced16add6</v>
      </c>
      <c r="P94" t="s">
        <v>2901</v>
      </c>
    </row>
    <row r="95" spans="2:16" x14ac:dyDescent="0.4">
      <c r="B95" t="s">
        <v>1414</v>
      </c>
      <c r="D95" t="s">
        <v>1161</v>
      </c>
      <c r="E95" t="s">
        <v>744</v>
      </c>
      <c r="F95" t="str">
        <f>VLOOKUP(ARMOR[[#This Row],[Name]],ARM_GUID_LOOK,2,FALSE)</f>
        <v>f4064489-adce-4b58-b664-311c6d476880</v>
      </c>
      <c r="I95" t="s">
        <v>159</v>
      </c>
      <c r="M95" s="18" t="str" cm="1">
        <f t="array" ref="M95:N95">_xlfn.REGEXEXTRACT(P95,"(.*(?=_))_([a-z0-9-]+)",2)</f>
        <v>ARM_Camp_Rich_A_Green</v>
      </c>
      <c r="N95" s="18" t="str">
        <v>3c8eca7a-8c7c-40a5-be4c-64455630f08f</v>
      </c>
      <c r="P95" t="s">
        <v>2902</v>
      </c>
    </row>
    <row r="96" spans="2:16" x14ac:dyDescent="0.4">
      <c r="B96" t="s">
        <v>1414</v>
      </c>
      <c r="D96" t="s">
        <v>1162</v>
      </c>
      <c r="E96" t="s">
        <v>745</v>
      </c>
      <c r="F96" t="str">
        <f>VLOOKUP(ARMOR[[#This Row],[Name]],ARM_GUID_LOOK,2,FALSE)</f>
        <v>0469f558-e4f0-4eb5-b4b2-bf00b8e0aa15</v>
      </c>
      <c r="I96" t="s">
        <v>159</v>
      </c>
      <c r="M96" s="18" t="str" cm="1">
        <f t="array" ref="M96:N96">_xlfn.REGEXEXTRACT(P96,"(.*(?=_))_([a-z0-9-]+)",2)</f>
        <v>ARM_Camp_Rich_A_Teal</v>
      </c>
      <c r="N96" s="18" t="str">
        <v>f4064489-adce-4b58-b664-311c6d476880</v>
      </c>
      <c r="P96" t="s">
        <v>2903</v>
      </c>
    </row>
    <row r="97" spans="2:16" x14ac:dyDescent="0.4">
      <c r="B97" t="s">
        <v>1414</v>
      </c>
      <c r="D97" t="s">
        <v>1163</v>
      </c>
      <c r="E97" t="s">
        <v>746</v>
      </c>
      <c r="F97" t="str">
        <f>VLOOKUP(ARMOR[[#This Row],[Name]],ARM_GUID_LOOK,2,FALSE)</f>
        <v>efb49491-ca1d-4bab-a7a7-815f8d298ee0</v>
      </c>
      <c r="I97" t="s">
        <v>159</v>
      </c>
      <c r="M97" s="18" t="str" cm="1">
        <f t="array" ref="M97:N97">_xlfn.REGEXEXTRACT(P97,"(.*(?=_))_([a-z0-9-]+)",2)</f>
        <v>ARM_Camp_Rich_B</v>
      </c>
      <c r="N97" s="18" t="str">
        <v>0469f558-e4f0-4eb5-b4b2-bf00b8e0aa15</v>
      </c>
      <c r="P97" t="s">
        <v>2904</v>
      </c>
    </row>
    <row r="98" spans="2:16" x14ac:dyDescent="0.4">
      <c r="B98" t="s">
        <v>1414</v>
      </c>
      <c r="D98" t="s">
        <v>1164</v>
      </c>
      <c r="E98" t="s">
        <v>747</v>
      </c>
      <c r="F98" t="str">
        <f>VLOOKUP(ARMOR[[#This Row],[Name]],ARM_GUID_LOOK,2,FALSE)</f>
        <v>a38159ef-a981-4abd-bcdd-58e61558960e</v>
      </c>
      <c r="I98" t="s">
        <v>159</v>
      </c>
      <c r="M98" s="18" t="str" cm="1">
        <f t="array" ref="M98:N98">_xlfn.REGEXEXTRACT(P98,"(.*(?=_))_([a-z0-9-]+)",2)</f>
        <v>ARM_Camp_Rich_B_Purple</v>
      </c>
      <c r="N98" s="18" t="str">
        <v>efb49491-ca1d-4bab-a7a7-815f8d298ee0</v>
      </c>
      <c r="P98" t="s">
        <v>2905</v>
      </c>
    </row>
    <row r="99" spans="2:16" x14ac:dyDescent="0.4">
      <c r="B99" t="s">
        <v>1414</v>
      </c>
      <c r="D99" t="s">
        <v>1165</v>
      </c>
      <c r="E99" t="s">
        <v>748</v>
      </c>
      <c r="F99" t="str">
        <f>VLOOKUP(ARMOR[[#This Row],[Name]],ARM_GUID_LOOK,2,FALSE)</f>
        <v>0d2cf317-1e3d-492b-8755-00f33cd3f24f</v>
      </c>
      <c r="I99" t="s">
        <v>159</v>
      </c>
      <c r="M99" s="18" t="str" cm="1">
        <f t="array" ref="M99:N99">_xlfn.REGEXEXTRACT(P99,"(.*(?=_))_([a-z0-9-]+)",2)</f>
        <v>ARM_Camp_Rich_B1</v>
      </c>
      <c r="N99" s="18" t="str">
        <v>a38159ef-a981-4abd-bcdd-58e61558960e</v>
      </c>
      <c r="P99" t="s">
        <v>2906</v>
      </c>
    </row>
    <row r="100" spans="2:16" x14ac:dyDescent="0.4">
      <c r="B100" t="s">
        <v>1414</v>
      </c>
      <c r="D100" t="s">
        <v>1166</v>
      </c>
      <c r="E100" t="s">
        <v>749</v>
      </c>
      <c r="F100" t="str">
        <f>VLOOKUP(ARMOR[[#This Row],[Name]],ARM_GUID_LOOK,2,FALSE)</f>
        <v>66685917-3cd9-4dc8-a792-319288dacb30</v>
      </c>
      <c r="I100" t="s">
        <v>159</v>
      </c>
      <c r="M100" s="18" t="str" cm="1">
        <f t="array" ref="M100:N100">_xlfn.REGEXEXTRACT(P100,"(.*(?=_))_([a-z0-9-]+)",2)</f>
        <v>ARM_Camp_Rich_B1_Beige</v>
      </c>
      <c r="N100" s="18" t="str">
        <v>0d2cf317-1e3d-492b-8755-00f33cd3f24f</v>
      </c>
      <c r="P100" t="s">
        <v>2907</v>
      </c>
    </row>
    <row r="101" spans="2:16" x14ac:dyDescent="0.4">
      <c r="B101" t="s">
        <v>1414</v>
      </c>
      <c r="D101" t="s">
        <v>1167</v>
      </c>
      <c r="E101" t="s">
        <v>750</v>
      </c>
      <c r="F101" t="str">
        <f>VLOOKUP(ARMOR[[#This Row],[Name]],ARM_GUID_LOOK,2,FALSE)</f>
        <v>5daa7ba8-8e8d-4e68-9f5a-3c9f89c32c89</v>
      </c>
      <c r="I101" t="s">
        <v>159</v>
      </c>
      <c r="M101" s="18" t="str" cm="1">
        <f t="array" ref="M101:N101">_xlfn.REGEXEXTRACT(P101,"(.*(?=_))_([a-z0-9-]+)",2)</f>
        <v>ARM_Camp_Rich_C</v>
      </c>
      <c r="N101" s="18" t="str">
        <v>66685917-3cd9-4dc8-a792-319288dacb30</v>
      </c>
      <c r="P101" t="s">
        <v>2908</v>
      </c>
    </row>
    <row r="102" spans="2:16" x14ac:dyDescent="0.4">
      <c r="B102" t="s">
        <v>1414</v>
      </c>
      <c r="D102" t="s">
        <v>1168</v>
      </c>
      <c r="E102" t="s">
        <v>751</v>
      </c>
      <c r="F102" t="str">
        <f>VLOOKUP(ARMOR[[#This Row],[Name]],ARM_GUID_LOOK,2,FALSE)</f>
        <v>6909f7fa-6da9-40ea-898e-91cbaac9bf5c</v>
      </c>
      <c r="I102" t="s">
        <v>159</v>
      </c>
      <c r="M102" s="18" t="str" cm="1">
        <f t="array" ref="M102:N102">_xlfn.REGEXEXTRACT(P102,"(.*(?=_))_([a-z0-9-]+)",2)</f>
        <v>ARM_Camp_Rich_C_Blue</v>
      </c>
      <c r="N102" s="18" t="str">
        <v>5daa7ba8-8e8d-4e68-9f5a-3c9f89c32c89</v>
      </c>
      <c r="P102" t="s">
        <v>2909</v>
      </c>
    </row>
    <row r="103" spans="2:16" x14ac:dyDescent="0.4">
      <c r="B103" t="s">
        <v>1414</v>
      </c>
      <c r="D103" t="s">
        <v>1169</v>
      </c>
      <c r="E103" t="s">
        <v>752</v>
      </c>
      <c r="F103" t="str">
        <f>VLOOKUP(ARMOR[[#This Row],[Name]],ARM_GUID_LOOK,2,FALSE)</f>
        <v>d0b540dd-c778-4573-b0cb-149a0309bfa2</v>
      </c>
      <c r="I103" t="s">
        <v>159</v>
      </c>
      <c r="M103" s="18" t="str" cm="1">
        <f t="array" ref="M103:N103">_xlfn.REGEXEXTRACT(P103,"(.*(?=_))_([a-z0-9-]+)",2)</f>
        <v>ARM_Camp_Rich_C_Red</v>
      </c>
      <c r="N103" s="18" t="str">
        <v>6909f7fa-6da9-40ea-898e-91cbaac9bf5c</v>
      </c>
      <c r="P103" t="s">
        <v>2910</v>
      </c>
    </row>
    <row r="104" spans="2:16" x14ac:dyDescent="0.4">
      <c r="B104" t="s">
        <v>1414</v>
      </c>
      <c r="D104" t="s">
        <v>1170</v>
      </c>
      <c r="E104" t="s">
        <v>753</v>
      </c>
      <c r="F104" t="str">
        <f>VLOOKUP(ARMOR[[#This Row],[Name]],ARM_GUID_LOOK,2,FALSE)</f>
        <v>0004915f-4399-4ae1-beab-85a62c11b674</v>
      </c>
      <c r="I104" t="s">
        <v>159</v>
      </c>
      <c r="M104" s="18" t="str" cm="1">
        <f t="array" ref="M104:N104">_xlfn.REGEXEXTRACT(P104,"(.*(?=_))_([a-z0-9-]+)",2)</f>
        <v>ARM_Camp_Rich_D</v>
      </c>
      <c r="N104" s="18" t="str">
        <v>d0b540dd-c778-4573-b0cb-149a0309bfa2</v>
      </c>
      <c r="P104" t="s">
        <v>2911</v>
      </c>
    </row>
    <row r="105" spans="2:16" x14ac:dyDescent="0.4">
      <c r="B105" t="s">
        <v>1414</v>
      </c>
      <c r="D105" t="s">
        <v>1171</v>
      </c>
      <c r="E105" t="s">
        <v>754</v>
      </c>
      <c r="F105" t="str">
        <f>VLOOKUP(ARMOR[[#This Row],[Name]],ARM_GUID_LOOK,2,FALSE)</f>
        <v>66ab6508-2aa1-4bea-a0ab-c5837a1fb615</v>
      </c>
      <c r="I105" t="s">
        <v>159</v>
      </c>
      <c r="M105" s="18" t="str" cm="1">
        <f t="array" ref="M105:N105">_xlfn.REGEXEXTRACT(P105,"(.*(?=_))_([a-z0-9-]+)",2)</f>
        <v>ARM_Camp_Rich_D_Blue</v>
      </c>
      <c r="N105" s="18" t="str">
        <v>0004915f-4399-4ae1-beab-85a62c11b674</v>
      </c>
      <c r="P105" t="s">
        <v>2912</v>
      </c>
    </row>
    <row r="106" spans="2:16" x14ac:dyDescent="0.4">
      <c r="B106" t="s">
        <v>1414</v>
      </c>
      <c r="D106" t="s">
        <v>1172</v>
      </c>
      <c r="E106" t="s">
        <v>755</v>
      </c>
      <c r="F106" t="str">
        <f>VLOOKUP(ARMOR[[#This Row],[Name]],ARM_GUID_LOOK,2,FALSE)</f>
        <v>05916397-ed55-46e0-bec3-ab6c4b2b1cb4</v>
      </c>
      <c r="I106" t="s">
        <v>159</v>
      </c>
      <c r="M106" s="18" t="str" cm="1">
        <f t="array" ref="M106:N106">_xlfn.REGEXEXTRACT(P106,"(.*(?=_))_([a-z0-9-]+)",2)</f>
        <v>ARM_Camp_Rich_D_Green</v>
      </c>
      <c r="N106" s="18" t="str">
        <v>66ab6508-2aa1-4bea-a0ab-c5837a1fb615</v>
      </c>
      <c r="P106" t="s">
        <v>2913</v>
      </c>
    </row>
    <row r="107" spans="2:16" x14ac:dyDescent="0.4">
      <c r="B107" t="s">
        <v>1414</v>
      </c>
      <c r="D107" t="s">
        <v>1173</v>
      </c>
      <c r="E107" t="s">
        <v>756</v>
      </c>
      <c r="F107" t="str">
        <f>VLOOKUP(ARMOR[[#This Row],[Name]],ARM_GUID_LOOK,2,FALSE)</f>
        <v>0e9c3ca7-070f-43e9-b642-bd0b21f76290</v>
      </c>
      <c r="I107" t="s">
        <v>159</v>
      </c>
      <c r="M107" s="18" t="str" cm="1">
        <f t="array" ref="M107:N107">_xlfn.REGEXEXTRACT(P107,"(.*(?=_))_([a-z0-9-]+)",2)</f>
        <v>ARM_Camp_Rich_D_Purple</v>
      </c>
      <c r="N107" s="18" t="str">
        <v>05916397-ed55-46e0-bec3-ab6c4b2b1cb4</v>
      </c>
      <c r="P107" t="s">
        <v>2914</v>
      </c>
    </row>
    <row r="108" spans="2:16" x14ac:dyDescent="0.4">
      <c r="B108" t="s">
        <v>1414</v>
      </c>
      <c r="D108" t="s">
        <v>1174</v>
      </c>
      <c r="E108" t="s">
        <v>757</v>
      </c>
      <c r="F108" t="str">
        <f>VLOOKUP(ARMOR[[#This Row],[Name]],ARM_GUID_LOOK,2,FALSE)</f>
        <v>91bb667d-239b-4d56-9287-c41124736872</v>
      </c>
      <c r="I108" t="s">
        <v>159</v>
      </c>
      <c r="M108" s="18" t="str" cm="1">
        <f t="array" ref="M108:N108">_xlfn.REGEXEXTRACT(P108,"(.*(?=_))_([a-z0-9-]+)",2)</f>
        <v>ARM_Camp_Rich_D_White</v>
      </c>
      <c r="N108" s="18" t="str">
        <v>0e9c3ca7-070f-43e9-b642-bd0b21f76290</v>
      </c>
      <c r="P108" t="s">
        <v>2915</v>
      </c>
    </row>
    <row r="109" spans="2:16" x14ac:dyDescent="0.4">
      <c r="B109" t="s">
        <v>1414</v>
      </c>
      <c r="D109" t="s">
        <v>1175</v>
      </c>
      <c r="E109" t="s">
        <v>758</v>
      </c>
      <c r="F109" t="str">
        <f>VLOOKUP(ARMOR[[#This Row],[Name]],ARM_GUID_LOOK,2,FALSE)</f>
        <v>1c6c44c6-4bc5-44f6-b5f6-8d3cc4654134</v>
      </c>
      <c r="I109" t="s">
        <v>159</v>
      </c>
      <c r="M109" s="18" t="str" cm="1">
        <f t="array" ref="M109:N109">_xlfn.REGEXEXTRACT(P109,"(.*(?=_))_([a-z0-9-]+)",2)</f>
        <v>ARM_Camp_Rich_E</v>
      </c>
      <c r="N109" s="18" t="str">
        <v>91bb667d-239b-4d56-9287-c41124736872</v>
      </c>
      <c r="P109" t="s">
        <v>2916</v>
      </c>
    </row>
    <row r="110" spans="2:16" x14ac:dyDescent="0.4">
      <c r="B110" t="s">
        <v>1414</v>
      </c>
      <c r="D110" t="s">
        <v>1176</v>
      </c>
      <c r="E110" t="s">
        <v>759</v>
      </c>
      <c r="F110" t="str">
        <f>VLOOKUP(ARMOR[[#This Row],[Name]],ARM_GUID_LOOK,2,FALSE)</f>
        <v>6cd27edd-fd6b-491b-8263-c01d9dd915aa</v>
      </c>
      <c r="I110" t="s">
        <v>159</v>
      </c>
      <c r="M110" s="18" t="str" cm="1">
        <f t="array" ref="M110:N110">_xlfn.REGEXEXTRACT(P110,"(.*(?=_))_([a-z0-9-]+)",2)</f>
        <v>ARM_Camp_Rich_E_GreenPink</v>
      </c>
      <c r="N110" s="18" t="str">
        <v>1c6c44c6-4bc5-44f6-b5f6-8d3cc4654134</v>
      </c>
      <c r="P110" t="s">
        <v>2917</v>
      </c>
    </row>
    <row r="111" spans="2:16" x14ac:dyDescent="0.4">
      <c r="B111" t="s">
        <v>1414</v>
      </c>
      <c r="D111" t="s">
        <v>1177</v>
      </c>
      <c r="E111" t="s">
        <v>760</v>
      </c>
      <c r="F111" t="str">
        <f>VLOOKUP(ARMOR[[#This Row],[Name]],ARM_GUID_LOOK,2,FALSE)</f>
        <v>c1212df0-3f47-4af7-b98a-164fca31da97</v>
      </c>
      <c r="I111" t="s">
        <v>159</v>
      </c>
      <c r="M111" s="18" t="str" cm="1">
        <f t="array" ref="M111:N111">_xlfn.REGEXEXTRACT(P111,"(.*(?=_))_([a-z0-9-]+)",2)</f>
        <v>ARM_Camp_Rich_E_Teal</v>
      </c>
      <c r="N111" s="18" t="str">
        <v>6cd27edd-fd6b-491b-8263-c01d9dd915aa</v>
      </c>
      <c r="P111" t="s">
        <v>2918</v>
      </c>
    </row>
    <row r="112" spans="2:16" x14ac:dyDescent="0.4">
      <c r="B112" t="s">
        <v>1414</v>
      </c>
      <c r="D112" t="s">
        <v>1178</v>
      </c>
      <c r="E112" t="s">
        <v>761</v>
      </c>
      <c r="F112" t="str">
        <f>VLOOKUP(ARMOR[[#This Row],[Name]],ARM_GUID_LOOK,2,FALSE)</f>
        <v>a6e5ebd6-beb6-4d67-8aeb-254a2b063332</v>
      </c>
      <c r="I112" t="s">
        <v>159</v>
      </c>
      <c r="M112" s="18" t="str" cm="1">
        <f t="array" ref="M112:N112">_xlfn.REGEXEXTRACT(P112,"(.*(?=_))_([a-z0-9-]+)",2)</f>
        <v>ARM_Camp_Rich_F</v>
      </c>
      <c r="N112" s="18" t="str">
        <v>c1212df0-3f47-4af7-b98a-164fca31da97</v>
      </c>
      <c r="P112" t="s">
        <v>2919</v>
      </c>
    </row>
    <row r="113" spans="2:16" x14ac:dyDescent="0.4">
      <c r="B113" t="s">
        <v>1414</v>
      </c>
      <c r="D113" t="s">
        <v>1179</v>
      </c>
      <c r="E113" t="s">
        <v>762</v>
      </c>
      <c r="F113" t="str">
        <f>VLOOKUP(ARMOR[[#This Row],[Name]],ARM_GUID_LOOK,2,FALSE)</f>
        <v>c9588fa5-3644-4c2d-8b8b-f0d4cdb3869e</v>
      </c>
      <c r="I113" t="s">
        <v>159</v>
      </c>
      <c r="M113" s="18" t="str" cm="1">
        <f t="array" ref="M113:N113">_xlfn.REGEXEXTRACT(P113,"(.*(?=_))_([a-z0-9-]+)",2)</f>
        <v>ARM_Camp_Rich_F_Blue</v>
      </c>
      <c r="N113" s="18" t="str">
        <v>a6e5ebd6-beb6-4d67-8aeb-254a2b063332</v>
      </c>
      <c r="P113" t="s">
        <v>2920</v>
      </c>
    </row>
    <row r="114" spans="2:16" x14ac:dyDescent="0.4">
      <c r="B114" t="s">
        <v>1414</v>
      </c>
      <c r="D114" t="s">
        <v>1180</v>
      </c>
      <c r="E114" t="s">
        <v>763</v>
      </c>
      <c r="F114" t="str">
        <f>VLOOKUP(ARMOR[[#This Row],[Name]],ARM_GUID_LOOK,2,FALSE)</f>
        <v>4880fb87-77b7-4931-a586-6909c4a5752a</v>
      </c>
      <c r="I114" t="s">
        <v>159</v>
      </c>
      <c r="M114" s="18" t="str" cm="1">
        <f t="array" ref="M114:N114">_xlfn.REGEXEXTRACT(P114,"(.*(?=_))_([a-z0-9-]+)",2)</f>
        <v>ARM_Camp_Rich_G</v>
      </c>
      <c r="N114" s="18" t="str">
        <v>c9588fa5-3644-4c2d-8b8b-f0d4cdb3869e</v>
      </c>
      <c r="P114" t="s">
        <v>2921</v>
      </c>
    </row>
    <row r="115" spans="2:16" x14ac:dyDescent="0.4">
      <c r="B115" t="s">
        <v>1414</v>
      </c>
      <c r="D115" t="s">
        <v>1181</v>
      </c>
      <c r="E115" t="s">
        <v>764</v>
      </c>
      <c r="F115" t="str">
        <f>VLOOKUP(ARMOR[[#This Row],[Name]],ARM_GUID_LOOK,2,FALSE)</f>
        <v>e6497a0d-94e6-41bd-8bbd-91885bf56313</v>
      </c>
      <c r="I115" t="s">
        <v>159</v>
      </c>
      <c r="M115" s="18" t="str" cm="1">
        <f t="array" ref="M115:N115">_xlfn.REGEXEXTRACT(P115,"(.*(?=_))_([a-z0-9-]+)",2)</f>
        <v>ARM_Camp_Rich_G_Black</v>
      </c>
      <c r="N115" s="18" t="str">
        <v>4880fb87-77b7-4931-a586-6909c4a5752a</v>
      </c>
      <c r="P115" t="s">
        <v>2922</v>
      </c>
    </row>
    <row r="116" spans="2:16" x14ac:dyDescent="0.4">
      <c r="B116" t="s">
        <v>1414</v>
      </c>
      <c r="D116" t="s">
        <v>1182</v>
      </c>
      <c r="E116" t="s">
        <v>765</v>
      </c>
      <c r="F116" t="str">
        <f>VLOOKUP(ARMOR[[#This Row],[Name]],ARM_GUID_LOOK,2,FALSE)</f>
        <v>22a80754-79f2-4b6a-9de4-3e619a80d5d4</v>
      </c>
      <c r="I116" t="s">
        <v>159</v>
      </c>
      <c r="M116" s="18" t="str" cm="1">
        <f t="array" ref="M116:N116">_xlfn.REGEXEXTRACT(P116,"(.*(?=_))_([a-z0-9-]+)",2)</f>
        <v>ARM_Camp_Rich_G_Bright</v>
      </c>
      <c r="N116" s="18" t="str">
        <v>e6497a0d-94e6-41bd-8bbd-91885bf56313</v>
      </c>
      <c r="P116" t="s">
        <v>2923</v>
      </c>
    </row>
    <row r="117" spans="2:16" x14ac:dyDescent="0.4">
      <c r="B117" t="s">
        <v>1414</v>
      </c>
      <c r="D117" t="s">
        <v>1183</v>
      </c>
      <c r="E117" t="s">
        <v>766</v>
      </c>
      <c r="F117" t="str">
        <f>VLOOKUP(ARMOR[[#This Row],[Name]],ARM_GUID_LOOK,2,FALSE)</f>
        <v>220d0f79-5016-407d-aaa6-5fb4208dcc56</v>
      </c>
      <c r="I117" t="s">
        <v>159</v>
      </c>
      <c r="M117" s="18" t="str" cm="1">
        <f t="array" ref="M117:N117">_xlfn.REGEXEXTRACT(P117,"(.*(?=_))_([a-z0-9-]+)",2)</f>
        <v>ARM_Camp_Rich_G_Brown</v>
      </c>
      <c r="N117" s="18" t="str">
        <v>22a80754-79f2-4b6a-9de4-3e619a80d5d4</v>
      </c>
      <c r="P117" t="s">
        <v>2924</v>
      </c>
    </row>
    <row r="118" spans="2:16" x14ac:dyDescent="0.4">
      <c r="B118" t="s">
        <v>1414</v>
      </c>
      <c r="D118" t="s">
        <v>1184</v>
      </c>
      <c r="E118" t="s">
        <v>767</v>
      </c>
      <c r="F118" t="str">
        <f>VLOOKUP(ARMOR[[#This Row],[Name]],ARM_GUID_LOOK,2,FALSE)</f>
        <v>9a8a79fe-a9a2-466d-af06-f3973fe5b16b</v>
      </c>
      <c r="I118" t="s">
        <v>159</v>
      </c>
      <c r="M118" s="18" t="str" cm="1">
        <f t="array" ref="M118:N118">_xlfn.REGEXEXTRACT(P118,"(.*(?=_))_([a-z0-9-]+)",2)</f>
        <v>ARM_Camp_Rich_G_Red</v>
      </c>
      <c r="N118" s="18" t="str">
        <v>220d0f79-5016-407d-aaa6-5fb4208dcc56</v>
      </c>
      <c r="P118" t="s">
        <v>2925</v>
      </c>
    </row>
    <row r="119" spans="2:16" x14ac:dyDescent="0.4">
      <c r="B119" t="s">
        <v>1414</v>
      </c>
      <c r="D119" t="s">
        <v>1185</v>
      </c>
      <c r="E119" t="s">
        <v>768</v>
      </c>
      <c r="F119" t="str">
        <f>VLOOKUP(ARMOR[[#This Row],[Name]],ARM_GUID_LOOK,2,FALSE)</f>
        <v>b3185288-bcb3-475d-aac1-7c34fa88898e</v>
      </c>
      <c r="I119" t="s">
        <v>159</v>
      </c>
      <c r="M119" s="18" t="str" cm="1">
        <f t="array" ref="M119:N119">_xlfn.REGEXEXTRACT(P119,"(.*(?=_))_([a-z0-9-]+)",2)</f>
        <v>ARM_Camp_Rich_G2</v>
      </c>
      <c r="N119" s="18" t="str">
        <v>9a8a79fe-a9a2-466d-af06-f3973fe5b16b</v>
      </c>
      <c r="P119" t="s">
        <v>2926</v>
      </c>
    </row>
    <row r="120" spans="2:16" x14ac:dyDescent="0.4">
      <c r="B120" t="s">
        <v>1414</v>
      </c>
      <c r="D120" t="s">
        <v>1186</v>
      </c>
      <c r="E120" t="s">
        <v>769</v>
      </c>
      <c r="F120" t="str">
        <f>VLOOKUP(ARMOR[[#This Row],[Name]],ARM_GUID_LOOK,2,FALSE)</f>
        <v>a7b3f166-f909-4103-8c2c-b8559da749b5</v>
      </c>
      <c r="I120" t="s">
        <v>159</v>
      </c>
      <c r="M120" s="18" t="str" cm="1">
        <f t="array" ref="M120:N120">_xlfn.REGEXEXTRACT(P120,"(.*(?=_))_([a-z0-9-]+)",2)</f>
        <v>ARM_Camp_Rich_G2_Blue</v>
      </c>
      <c r="N120" s="18" t="str">
        <v>b3185288-bcb3-475d-aac1-7c34fa88898e</v>
      </c>
      <c r="P120" t="s">
        <v>2927</v>
      </c>
    </row>
    <row r="121" spans="2:16" x14ac:dyDescent="0.4">
      <c r="B121" t="s">
        <v>1414</v>
      </c>
      <c r="D121" t="s">
        <v>1187</v>
      </c>
      <c r="E121" t="s">
        <v>770</v>
      </c>
      <c r="F121" t="str">
        <f>VLOOKUP(ARMOR[[#This Row],[Name]],ARM_GUID_LOOK,2,FALSE)</f>
        <v>0650531b-3a2f-499e-bf4e-58488a14636f</v>
      </c>
      <c r="I121" t="s">
        <v>159</v>
      </c>
      <c r="M121" s="18" t="str" cm="1">
        <f t="array" ref="M121:N121">_xlfn.REGEXEXTRACT(P121,"(.*(?=_))_([a-z0-9-]+)",2)</f>
        <v>ARM_Camp_Rich_G2_Green</v>
      </c>
      <c r="N121" s="18" t="str">
        <v>a7b3f166-f909-4103-8c2c-b8559da749b5</v>
      </c>
      <c r="P121" t="s">
        <v>2928</v>
      </c>
    </row>
    <row r="122" spans="2:16" x14ac:dyDescent="0.4">
      <c r="B122" t="s">
        <v>1414</v>
      </c>
      <c r="D122" t="s">
        <v>1188</v>
      </c>
      <c r="E122" t="s">
        <v>771</v>
      </c>
      <c r="F122" t="str">
        <f>VLOOKUP(ARMOR[[#This Row],[Name]],ARM_GUID_LOOK,2,FALSE)</f>
        <v>168a676a-af4c-497c-8b98-76a0f6d20462</v>
      </c>
      <c r="I122" t="s">
        <v>159</v>
      </c>
      <c r="M122" s="18" t="str" cm="1">
        <f t="array" ref="M122:N122">_xlfn.REGEXEXTRACT(P122,"(.*(?=_))_([a-z0-9-]+)",2)</f>
        <v>ARM_Camp_Rich_G2_Purple</v>
      </c>
      <c r="N122" s="18" t="str">
        <v>0650531b-3a2f-499e-bf4e-58488a14636f</v>
      </c>
      <c r="P122" t="s">
        <v>2929</v>
      </c>
    </row>
    <row r="123" spans="2:16" x14ac:dyDescent="0.4">
      <c r="B123" t="s">
        <v>1414</v>
      </c>
      <c r="D123" t="s">
        <v>1189</v>
      </c>
      <c r="E123" t="s">
        <v>772</v>
      </c>
      <c r="F123" t="str">
        <f>VLOOKUP(ARMOR[[#This Row],[Name]],ARM_GUID_LOOK,2,FALSE)</f>
        <v>e03b6708-5865-409d-8855-67aa834c60bd</v>
      </c>
      <c r="I123" t="s">
        <v>159</v>
      </c>
      <c r="M123" s="18" t="str" cm="1">
        <f t="array" ref="M123:N123">_xlfn.REGEXEXTRACT(P123,"(.*(?=_))_([a-z0-9-]+)",2)</f>
        <v>ARM_Camp_Rich_G2_White</v>
      </c>
      <c r="N123" s="18" t="str">
        <v>168a676a-af4c-497c-8b98-76a0f6d20462</v>
      </c>
      <c r="P123" t="s">
        <v>2930</v>
      </c>
    </row>
    <row r="124" spans="2:16" x14ac:dyDescent="0.4">
      <c r="B124" t="s">
        <v>1414</v>
      </c>
      <c r="D124" t="s">
        <v>1190</v>
      </c>
      <c r="E124" t="s">
        <v>773</v>
      </c>
      <c r="F124" t="str">
        <f>VLOOKUP(ARMOR[[#This Row],[Name]],ARM_GUID_LOOK,2,FALSE)</f>
        <v>4866f90d-ee70-43a8-96a4-35511f4b824e</v>
      </c>
      <c r="I124" t="s">
        <v>159</v>
      </c>
      <c r="M124" s="18" t="str" cm="1">
        <f t="array" ref="M124:N124">_xlfn.REGEXEXTRACT(P124,"(.*(?=_))_([a-z0-9-]+)",2)</f>
        <v>ARM_Camp_Shirt_A_Blue</v>
      </c>
      <c r="N124" s="18" t="str">
        <v>e03b6708-5865-409d-8855-67aa834c60bd</v>
      </c>
      <c r="P124" t="s">
        <v>2931</v>
      </c>
    </row>
    <row r="125" spans="2:16" x14ac:dyDescent="0.4">
      <c r="B125" t="s">
        <v>1414</v>
      </c>
      <c r="D125" t="s">
        <v>1191</v>
      </c>
      <c r="E125" t="s">
        <v>774</v>
      </c>
      <c r="F125" t="str">
        <f>VLOOKUP(ARMOR[[#This Row],[Name]],ARM_GUID_LOOK,2,FALSE)</f>
        <v>8725508f-e47e-488f-8187-3d15ebb9c8e9</v>
      </c>
      <c r="I125" t="s">
        <v>159</v>
      </c>
      <c r="M125" s="18" t="str" cm="1">
        <f t="array" ref="M125:N125">_xlfn.REGEXEXTRACT(P125,"(.*(?=_))_([a-z0-9-]+)",2)</f>
        <v>ARM_Camp_Shirt_B_Red</v>
      </c>
      <c r="N125" s="18" t="str">
        <v>4866f90d-ee70-43a8-96a4-35511f4b824e</v>
      </c>
      <c r="P125" t="s">
        <v>2932</v>
      </c>
    </row>
    <row r="126" spans="2:16" x14ac:dyDescent="0.4">
      <c r="B126" t="s">
        <v>1414</v>
      </c>
      <c r="D126" t="s">
        <v>1192</v>
      </c>
      <c r="E126" t="s">
        <v>775</v>
      </c>
      <c r="F126" t="str">
        <f>VLOOKUP(ARMOR[[#This Row],[Name]],ARM_GUID_LOOK,2,FALSE)</f>
        <v>39d87577-6f4f-438e-a5b7-abf387a6f0f1</v>
      </c>
      <c r="I126" t="s">
        <v>159</v>
      </c>
      <c r="M126" s="18" t="str" cm="1">
        <f t="array" ref="M126:N126">_xlfn.REGEXEXTRACT(P126,"(.*(?=_))_([a-z0-9-]+)",2)</f>
        <v>ARM_Camp_Shirt_C_Purple</v>
      </c>
      <c r="N126" s="18" t="str">
        <v>8725508f-e47e-488f-8187-3d15ebb9c8e9</v>
      </c>
      <c r="P126" t="s">
        <v>2933</v>
      </c>
    </row>
    <row r="127" spans="2:16" x14ac:dyDescent="0.4">
      <c r="B127" t="s">
        <v>1414</v>
      </c>
      <c r="D127" t="s">
        <v>1193</v>
      </c>
      <c r="E127" t="s">
        <v>776</v>
      </c>
      <c r="F127" t="str">
        <f>VLOOKUP(ARMOR[[#This Row],[Name]],ARM_GUID_LOOK,2,FALSE)</f>
        <v>67f1d175-a03b-4cb0-bf3c-c7304b147aca</v>
      </c>
      <c r="I127" t="s">
        <v>159</v>
      </c>
      <c r="M127" s="18" t="str" cm="1">
        <f t="array" ref="M127:N127">_xlfn.REGEXEXTRACT(P127,"(.*(?=_))_([a-z0-9-]+)",2)</f>
        <v>ARM_Camp_Shirt_D_Green</v>
      </c>
      <c r="N127" s="18" t="str">
        <v>39d87577-6f4f-438e-a5b7-abf387a6f0f1</v>
      </c>
      <c r="P127" t="s">
        <v>2934</v>
      </c>
    </row>
    <row r="128" spans="2:16" x14ac:dyDescent="0.4">
      <c r="B128" t="s">
        <v>1414</v>
      </c>
      <c r="D128" t="s">
        <v>1194</v>
      </c>
      <c r="E128" t="s">
        <v>777</v>
      </c>
      <c r="F128" t="str">
        <f>VLOOKUP(ARMOR[[#This Row],[Name]],ARM_GUID_LOOK,2,FALSE)</f>
        <v>6bb7a595-7646-48a9-9c44-d39f16c1c5cb</v>
      </c>
      <c r="I128" t="s">
        <v>161</v>
      </c>
      <c r="M128" s="18" t="str" cm="1">
        <f t="array" ref="M128:N128">_xlfn.REGEXEXTRACT(P128,"(.*(?=_))_([a-z0-9-]+)",2)</f>
        <v>ARM_Camp_Shirt_E_Black</v>
      </c>
      <c r="N128" s="18" t="str">
        <v>67f1d175-a03b-4cb0-bf3c-c7304b147aca</v>
      </c>
      <c r="P128" t="s">
        <v>2935</v>
      </c>
    </row>
    <row r="129" spans="2:16" x14ac:dyDescent="0.4">
      <c r="B129" t="s">
        <v>1414</v>
      </c>
      <c r="D129" t="s">
        <v>1194</v>
      </c>
      <c r="E129" t="s">
        <v>778</v>
      </c>
      <c r="F129" t="str">
        <f>VLOOKUP(ARMOR[[#This Row],[Name]],ARM_GUID_LOOK,2,FALSE)</f>
        <v>4700fad1-769e-4831-9b3f-4ead08c49cfa</v>
      </c>
      <c r="I129" t="s">
        <v>161</v>
      </c>
      <c r="M129" s="18" t="str" cm="1">
        <f t="array" ref="M129:N129">_xlfn.REGEXEXTRACT(P129,"(.*(?=_))_([a-z0-9-]+)",2)</f>
        <v>ARM_Camp_Shoes</v>
      </c>
      <c r="N129" s="18" t="str">
        <v>6bb7a595-7646-48a9-9c44-d39f16c1c5cb</v>
      </c>
      <c r="P129" t="s">
        <v>2936</v>
      </c>
    </row>
    <row r="130" spans="2:16" x14ac:dyDescent="0.4">
      <c r="B130" t="s">
        <v>1414</v>
      </c>
      <c r="D130" t="s">
        <v>1195</v>
      </c>
      <c r="E130" t="s">
        <v>779</v>
      </c>
      <c r="F130" t="str">
        <f>VLOOKUP(ARMOR[[#This Row],[Name]],ARM_GUID_LOOK,2,FALSE)</f>
        <v>d8bc3625-f1d8-4ad3-8cfd-23b6b496cf36</v>
      </c>
      <c r="I130" t="s">
        <v>161</v>
      </c>
      <c r="M130" s="18" t="str" cm="1">
        <f t="array" ref="M130:N130">_xlfn.REGEXEXTRACT(P130,"(.*(?=_))_([a-z0-9-]+)",2)</f>
        <v>ARM_Camp_Shoes_Astarion</v>
      </c>
      <c r="N130" s="18" t="str">
        <v>4700fad1-769e-4831-9b3f-4ead08c49cfa</v>
      </c>
      <c r="P130" t="s">
        <v>2937</v>
      </c>
    </row>
    <row r="131" spans="2:16" x14ac:dyDescent="0.4">
      <c r="B131" t="s">
        <v>1414</v>
      </c>
      <c r="D131" t="s">
        <v>1196</v>
      </c>
      <c r="E131" t="s">
        <v>780</v>
      </c>
      <c r="F131" t="str">
        <f>VLOOKUP(ARMOR[[#This Row],[Name]],ARM_GUID_LOOK,2,FALSE)</f>
        <v>c6db137e-b61c-418f-9785-b0beb6e6de0f</v>
      </c>
      <c r="I131" t="s">
        <v>161</v>
      </c>
      <c r="M131" s="18" t="str" cm="1">
        <f t="array" ref="M131:N131">_xlfn.REGEXEXTRACT(P131,"(.*(?=_))_([a-z0-9-]+)",2)</f>
        <v>ARM_Camp_Shoes_B</v>
      </c>
      <c r="N131" s="18" t="str">
        <v>d8bc3625-f1d8-4ad3-8cfd-23b6b496cf36</v>
      </c>
      <c r="P131" t="s">
        <v>2938</v>
      </c>
    </row>
    <row r="132" spans="2:16" x14ac:dyDescent="0.4">
      <c r="B132" t="s">
        <v>1414</v>
      </c>
      <c r="D132" t="s">
        <v>1197</v>
      </c>
      <c r="E132" t="s">
        <v>781</v>
      </c>
      <c r="F132" t="str">
        <f>VLOOKUP(ARMOR[[#This Row],[Name]],ARM_GUID_LOOK,2,FALSE)</f>
        <v>5272e57c-7ea0-4bda-aac5-449304f4f011</v>
      </c>
      <c r="I132" t="s">
        <v>161</v>
      </c>
      <c r="M132" s="18" t="str" cm="1">
        <f t="array" ref="M132:N132">_xlfn.REGEXEXTRACT(P132,"(.*(?=_))_([a-z0-9-]+)",2)</f>
        <v>ARM_Camp_Shoes_C</v>
      </c>
      <c r="N132" s="18" t="str">
        <v>c6db137e-b61c-418f-9785-b0beb6e6de0f</v>
      </c>
      <c r="P132" t="s">
        <v>2939</v>
      </c>
    </row>
    <row r="133" spans="2:16" x14ac:dyDescent="0.4">
      <c r="B133" t="s">
        <v>1414</v>
      </c>
      <c r="D133" t="s">
        <v>1198</v>
      </c>
      <c r="E133" t="s">
        <v>782</v>
      </c>
      <c r="F133" t="str">
        <f>VLOOKUP(ARMOR[[#This Row],[Name]],ARM_GUID_LOOK,2,FALSE)</f>
        <v>16a8aee6-568c-458e-b006-cb3344cac4fb</v>
      </c>
      <c r="I133" t="s">
        <v>161</v>
      </c>
      <c r="M133" s="18" t="str" cm="1">
        <f t="array" ref="M133:N133">_xlfn.REGEXEXTRACT(P133,"(.*(?=_))_([a-z0-9-]+)",2)</f>
        <v>ARM_Camp_Shoes_E</v>
      </c>
      <c r="N133" s="18" t="str">
        <v>5272e57c-7ea0-4bda-aac5-449304f4f011</v>
      </c>
      <c r="P133" t="s">
        <v>2940</v>
      </c>
    </row>
    <row r="134" spans="2:16" x14ac:dyDescent="0.4">
      <c r="B134" t="s">
        <v>1414</v>
      </c>
      <c r="D134" t="s">
        <v>1194</v>
      </c>
      <c r="E134" t="s">
        <v>783</v>
      </c>
      <c r="F134" t="str">
        <f>VLOOKUP(ARMOR[[#This Row],[Name]],ARM_GUID_LOOK,2,FALSE)</f>
        <v>cb28ea7d-2838-43e7-a807-11277c44facb</v>
      </c>
      <c r="I134" t="s">
        <v>161</v>
      </c>
      <c r="M134" s="18" t="str" cm="1">
        <f t="array" ref="M134:N134">_xlfn.REGEXEXTRACT(P134,"(.*(?=_))_([a-z0-9-]+)",2)</f>
        <v>ARM_Camp_Shoes_F</v>
      </c>
      <c r="N134" s="18" t="str">
        <v>16a8aee6-568c-458e-b006-cb3344cac4fb</v>
      </c>
      <c r="P134" t="s">
        <v>2941</v>
      </c>
    </row>
    <row r="135" spans="2:16" x14ac:dyDescent="0.4">
      <c r="B135" t="s">
        <v>1414</v>
      </c>
      <c r="D135" t="s">
        <v>1194</v>
      </c>
      <c r="E135" t="s">
        <v>784</v>
      </c>
      <c r="F135" t="str">
        <f>VLOOKUP(ARMOR[[#This Row],[Name]],ARM_GUID_LOOK,2,FALSE)</f>
        <v>42de5102-7a39-44d2-b1d8-645ec4d8b0ce</v>
      </c>
      <c r="I135" t="s">
        <v>161</v>
      </c>
      <c r="M135" s="18" t="str" cm="1">
        <f t="array" ref="M135:N135">_xlfn.REGEXEXTRACT(P135,"(.*(?=_))_([a-z0-9-]+)",2)</f>
        <v>ARM_Camp_Shoes_Gale</v>
      </c>
      <c r="N135" s="18" t="str">
        <v>cb28ea7d-2838-43e7-a807-11277c44facb</v>
      </c>
      <c r="P135" t="s">
        <v>2942</v>
      </c>
    </row>
    <row r="136" spans="2:16" x14ac:dyDescent="0.4">
      <c r="B136" t="s">
        <v>1414</v>
      </c>
      <c r="D136" t="s">
        <v>1194</v>
      </c>
      <c r="E136" t="s">
        <v>785</v>
      </c>
      <c r="F136" t="str">
        <f>VLOOKUP(ARMOR[[#This Row],[Name]],ARM_GUID_LOOK,2,FALSE)</f>
        <v>556de2bd-99a6-4d62-b78c-d4681ce5bdfa</v>
      </c>
      <c r="I136" t="s">
        <v>161</v>
      </c>
      <c r="M136" s="18" t="str" cm="1">
        <f t="array" ref="M136:N136">_xlfn.REGEXEXTRACT(P136,"(.*(?=_))_([a-z0-9-]+)",2)</f>
        <v>ARM_Camp_Shoes_Halsin</v>
      </c>
      <c r="N136" s="18" t="str">
        <v>42de5102-7a39-44d2-b1d8-645ec4d8b0ce</v>
      </c>
      <c r="P136" t="s">
        <v>2943</v>
      </c>
    </row>
    <row r="137" spans="2:16" x14ac:dyDescent="0.4">
      <c r="B137" t="s">
        <v>1414</v>
      </c>
      <c r="D137" t="s">
        <v>1194</v>
      </c>
      <c r="E137" t="s">
        <v>786</v>
      </c>
      <c r="F137" t="str">
        <f>VLOOKUP(ARMOR[[#This Row],[Name]],ARM_GUID_LOOK,2,FALSE)</f>
        <v>b8f42945-a42e-46cb-a424-3a0a5e97157a</v>
      </c>
      <c r="I137" t="s">
        <v>161</v>
      </c>
      <c r="M137" s="18" t="str" cm="1">
        <f t="array" ref="M137:N137">_xlfn.REGEXEXTRACT(P137,"(.*(?=_))_([a-z0-9-]+)",2)</f>
        <v>ARM_Camp_Shoes_Jaheira</v>
      </c>
      <c r="N137" s="18" t="str">
        <v>556de2bd-99a6-4d62-b78c-d4681ce5bdfa</v>
      </c>
      <c r="P137" t="s">
        <v>2944</v>
      </c>
    </row>
    <row r="138" spans="2:16" x14ac:dyDescent="0.4">
      <c r="B138" t="s">
        <v>1414</v>
      </c>
      <c r="D138" t="s">
        <v>1194</v>
      </c>
      <c r="E138" t="s">
        <v>787</v>
      </c>
      <c r="F138" t="str">
        <f>VLOOKUP(ARMOR[[#This Row],[Name]],ARM_GUID_LOOK,2,FALSE)</f>
        <v>212bf756-b237-4ede-9c67-e871fd60e788</v>
      </c>
      <c r="I138" t="s">
        <v>161</v>
      </c>
      <c r="M138" s="18" t="str" cm="1">
        <f t="array" ref="M138:N138">_xlfn.REGEXEXTRACT(P138,"(.*(?=_))_([a-z0-9-]+)",2)</f>
        <v>ARM_Camp_Shoes_Karlach</v>
      </c>
      <c r="N138" s="18" t="str">
        <v>b8f42945-a42e-46cb-a424-3a0a5e97157a</v>
      </c>
      <c r="P138" t="s">
        <v>2945</v>
      </c>
    </row>
    <row r="139" spans="2:16" x14ac:dyDescent="0.4">
      <c r="B139" t="s">
        <v>1414</v>
      </c>
      <c r="D139" t="s">
        <v>1194</v>
      </c>
      <c r="E139" t="s">
        <v>788</v>
      </c>
      <c r="F139" t="str">
        <f>VLOOKUP(ARMOR[[#This Row],[Name]],ARM_GUID_LOOK,2,FALSE)</f>
        <v>836e13ab-78a6-4ca3-ba8e-adc4c25205f1</v>
      </c>
      <c r="I139" t="s">
        <v>161</v>
      </c>
      <c r="M139" s="18" t="str" cm="1">
        <f t="array" ref="M139:N139">_xlfn.REGEXEXTRACT(P139,"(.*(?=_))_([a-z0-9-]+)",2)</f>
        <v>ARM_Camp_Shoes_Laezel</v>
      </c>
      <c r="N139" s="18" t="str">
        <v>212bf756-b237-4ede-9c67-e871fd60e788</v>
      </c>
      <c r="P139" t="s">
        <v>2946</v>
      </c>
    </row>
    <row r="140" spans="2:16" x14ac:dyDescent="0.4">
      <c r="B140" t="s">
        <v>1414</v>
      </c>
      <c r="D140" t="s">
        <v>1194</v>
      </c>
      <c r="E140" t="s">
        <v>789</v>
      </c>
      <c r="F140" t="str">
        <f>VLOOKUP(ARMOR[[#This Row],[Name]],ARM_GUID_LOOK,2,FALSE)</f>
        <v>f107cc6a-3a6e-4a58-be16-fbe73b3f7ae8</v>
      </c>
      <c r="I140" t="s">
        <v>161</v>
      </c>
      <c r="M140" s="18" t="str" cm="1">
        <f t="array" ref="M140:N140">_xlfn.REGEXEXTRACT(P140,"(.*(?=_))_([a-z0-9-]+)",2)</f>
        <v>ARM_Camp_Shoes_Minsc</v>
      </c>
      <c r="N140" s="18" t="str">
        <v>836e13ab-78a6-4ca3-ba8e-adc4c25205f1</v>
      </c>
      <c r="P140" t="s">
        <v>2947</v>
      </c>
    </row>
    <row r="141" spans="2:16" x14ac:dyDescent="0.4">
      <c r="B141" t="s">
        <v>1414</v>
      </c>
      <c r="D141" t="s">
        <v>1199</v>
      </c>
      <c r="E141" t="s">
        <v>790</v>
      </c>
      <c r="F141" t="str">
        <f>VLOOKUP(ARMOR[[#This Row],[Name]],ARM_GUID_LOOK,2,FALSE)</f>
        <v>1856414d-8a47-4e41-8aee-55991b18f494</v>
      </c>
      <c r="I141" t="s">
        <v>161</v>
      </c>
      <c r="M141" s="18" t="str" cm="1">
        <f t="array" ref="M141:N141">_xlfn.REGEXEXTRACT(P141,"(.*(?=_))_([a-z0-9-]+)",2)</f>
        <v>ARM_Camp_Shoes_Minthara</v>
      </c>
      <c r="N141" s="18" t="str">
        <v>f107cc6a-3a6e-4a58-be16-fbe73b3f7ae8</v>
      </c>
      <c r="P141" t="s">
        <v>2948</v>
      </c>
    </row>
    <row r="142" spans="2:16" x14ac:dyDescent="0.4">
      <c r="B142" t="s">
        <v>1414</v>
      </c>
      <c r="D142" t="s">
        <v>1200</v>
      </c>
      <c r="E142" t="s">
        <v>791</v>
      </c>
      <c r="F142" t="str">
        <f>VLOOKUP(ARMOR[[#This Row],[Name]],ARM_GUID_LOOK,2,FALSE)</f>
        <v>37ceb8fb-7d41-4373-b31b-6fcc602955b4</v>
      </c>
      <c r="I142" t="s">
        <v>161</v>
      </c>
      <c r="M142" s="18" t="str" cm="1">
        <f t="array" ref="M142:N142">_xlfn.REGEXEXTRACT(P142,"(.*(?=_))_([a-z0-9-]+)",2)</f>
        <v>ARM_Camp_Shoes_Sandals_A</v>
      </c>
      <c r="N142" s="18" t="str">
        <v>1856414d-8a47-4e41-8aee-55991b18f494</v>
      </c>
      <c r="P142" t="s">
        <v>2949</v>
      </c>
    </row>
    <row r="143" spans="2:16" x14ac:dyDescent="0.4">
      <c r="B143" t="s">
        <v>1414</v>
      </c>
      <c r="D143" t="s">
        <v>1201</v>
      </c>
      <c r="E143" t="s">
        <v>792</v>
      </c>
      <c r="F143" t="str">
        <f>VLOOKUP(ARMOR[[#This Row],[Name]],ARM_GUID_LOOK,2,FALSE)</f>
        <v>03855492-12d7-42bf-866f-8aeb8eae176f</v>
      </c>
      <c r="I143" t="s">
        <v>161</v>
      </c>
      <c r="M143" s="18" t="str" cm="1">
        <f t="array" ref="M143:N143">_xlfn.REGEXEXTRACT(P143,"(.*(?=_))_([a-z0-9-]+)",2)</f>
        <v>ARM_Camp_Shoes_Sandals_A_1</v>
      </c>
      <c r="N143" s="18" t="str">
        <v>37ceb8fb-7d41-4373-b31b-6fcc602955b4</v>
      </c>
      <c r="P143" t="s">
        <v>2950</v>
      </c>
    </row>
    <row r="144" spans="2:16" x14ac:dyDescent="0.4">
      <c r="B144" t="s">
        <v>1414</v>
      </c>
      <c r="D144" t="s">
        <v>1202</v>
      </c>
      <c r="E144" t="s">
        <v>793</v>
      </c>
      <c r="F144" t="str">
        <f>VLOOKUP(ARMOR[[#This Row],[Name]],ARM_GUID_LOOK,2,FALSE)</f>
        <v>2290f957-2e17-4ceb-870f-bd53f81f866c</v>
      </c>
      <c r="I144" t="s">
        <v>161</v>
      </c>
      <c r="M144" s="18" t="str" cm="1">
        <f t="array" ref="M144:N144">_xlfn.REGEXEXTRACT(P144,"(.*(?=_))_([a-z0-9-]+)",2)</f>
        <v>ARM_Camp_Shoes_Sandals_A_1_Black</v>
      </c>
      <c r="N144" s="18" t="str">
        <v>03855492-12d7-42bf-866f-8aeb8eae176f</v>
      </c>
      <c r="P144" t="s">
        <v>2951</v>
      </c>
    </row>
    <row r="145" spans="2:16" x14ac:dyDescent="0.4">
      <c r="B145" t="s">
        <v>1414</v>
      </c>
      <c r="D145" t="s">
        <v>1203</v>
      </c>
      <c r="E145" t="s">
        <v>794</v>
      </c>
      <c r="F145" t="str">
        <f>VLOOKUP(ARMOR[[#This Row],[Name]],ARM_GUID_LOOK,2,FALSE)</f>
        <v>ba0fbaf7-324f-4f79-a124-66ba185faef9</v>
      </c>
      <c r="I145" t="s">
        <v>161</v>
      </c>
      <c r="M145" s="18" t="str" cm="1">
        <f t="array" ref="M145:N145">_xlfn.REGEXEXTRACT(P145,"(.*(?=_))_([a-z0-9-]+)",2)</f>
        <v>ARM_Camp_Shoes_Sandals_A_Blue</v>
      </c>
      <c r="N145" s="18" t="str">
        <v>2290f957-2e17-4ceb-870f-bd53f81f866c</v>
      </c>
      <c r="P145" t="s">
        <v>2952</v>
      </c>
    </row>
    <row r="146" spans="2:16" x14ac:dyDescent="0.4">
      <c r="B146" t="s">
        <v>1414</v>
      </c>
      <c r="D146" t="s">
        <v>1204</v>
      </c>
      <c r="E146" t="s">
        <v>795</v>
      </c>
      <c r="F146" t="str">
        <f>VLOOKUP(ARMOR[[#This Row],[Name]],ARM_GUID_LOOK,2,FALSE)</f>
        <v>d73378c9-fd89-43cf-bfa9-0a7c7c77324f</v>
      </c>
      <c r="I146" t="s">
        <v>161</v>
      </c>
      <c r="M146" s="18" t="str" cm="1">
        <f t="array" ref="M146:N146">_xlfn.REGEXEXTRACT(P146,"(.*(?=_))_([a-z0-9-]+)",2)</f>
        <v>ARM_Camp_Shoes_Sandals_B</v>
      </c>
      <c r="N146" s="18" t="str">
        <v>ba0fbaf7-324f-4f79-a124-66ba185faef9</v>
      </c>
      <c r="P146" t="s">
        <v>2953</v>
      </c>
    </row>
    <row r="147" spans="2:16" x14ac:dyDescent="0.4">
      <c r="B147" t="s">
        <v>1414</v>
      </c>
      <c r="D147" t="s">
        <v>1205</v>
      </c>
      <c r="E147" t="s">
        <v>796</v>
      </c>
      <c r="F147" t="str">
        <f>VLOOKUP(ARMOR[[#This Row],[Name]],ARM_GUID_LOOK,2,FALSE)</f>
        <v>041882e7-cebb-4923-b284-7f2fed66ffe4</v>
      </c>
      <c r="I147" t="s">
        <v>161</v>
      </c>
      <c r="M147" s="18" t="str" cm="1">
        <f t="array" ref="M147:N147">_xlfn.REGEXEXTRACT(P147,"(.*(?=_))_([a-z0-9-]+)",2)</f>
        <v>ARM_Camp_Shoes_Sandals_B_1</v>
      </c>
      <c r="N147" s="18" t="str">
        <v>d73378c9-fd89-43cf-bfa9-0a7c7c77324f</v>
      </c>
      <c r="P147" t="s">
        <v>2954</v>
      </c>
    </row>
    <row r="148" spans="2:16" x14ac:dyDescent="0.4">
      <c r="B148" t="s">
        <v>1414</v>
      </c>
      <c r="D148" t="s">
        <v>1206</v>
      </c>
      <c r="E148" t="s">
        <v>797</v>
      </c>
      <c r="F148" t="str">
        <f>VLOOKUP(ARMOR[[#This Row],[Name]],ARM_GUID_LOOK,2,FALSE)</f>
        <v>64acdd3e-3813-4d54-90fd-36209d846147</v>
      </c>
      <c r="I148" t="s">
        <v>161</v>
      </c>
      <c r="M148" s="18" t="str" cm="1">
        <f t="array" ref="M148:N148">_xlfn.REGEXEXTRACT(P148,"(.*(?=_))_([a-z0-9-]+)",2)</f>
        <v>ARM_Camp_Shoes_Sandals_B_2</v>
      </c>
      <c r="N148" s="18" t="str">
        <v>041882e7-cebb-4923-b284-7f2fed66ffe4</v>
      </c>
      <c r="P148" t="s">
        <v>2955</v>
      </c>
    </row>
    <row r="149" spans="2:16" x14ac:dyDescent="0.4">
      <c r="B149" t="s">
        <v>1414</v>
      </c>
      <c r="D149" t="s">
        <v>1207</v>
      </c>
      <c r="E149" t="s">
        <v>798</v>
      </c>
      <c r="F149" t="str">
        <f>VLOOKUP(ARMOR[[#This Row],[Name]],ARM_GUID_LOOK,2,FALSE)</f>
        <v>697a6021-ff43-43d5-b9c9-a432bb3ea59d</v>
      </c>
      <c r="I149" t="s">
        <v>161</v>
      </c>
      <c r="M149" s="18" t="str" cm="1">
        <f t="array" ref="M149:N149">_xlfn.REGEXEXTRACT(P149,"(.*(?=_))_([a-z0-9-]+)",2)</f>
        <v>ARM_Camp_Shoes_Sandals_B_3</v>
      </c>
      <c r="N149" s="18" t="str">
        <v>64acdd3e-3813-4d54-90fd-36209d846147</v>
      </c>
      <c r="P149" t="s">
        <v>2956</v>
      </c>
    </row>
    <row r="150" spans="2:16" x14ac:dyDescent="0.4">
      <c r="B150" t="s">
        <v>1414</v>
      </c>
      <c r="D150" t="s">
        <v>1208</v>
      </c>
      <c r="E150" t="s">
        <v>799</v>
      </c>
      <c r="F150" t="str">
        <f>VLOOKUP(ARMOR[[#This Row],[Name]],ARM_GUID_LOOK,2,FALSE)</f>
        <v>aa1b4d17-528f-4934-b350-6b17f389b9dd</v>
      </c>
      <c r="I150" t="s">
        <v>161</v>
      </c>
      <c r="M150" s="18" t="str" cm="1">
        <f t="array" ref="M150:N150">_xlfn.REGEXEXTRACT(P150,"(.*(?=_))_([a-z0-9-]+)",2)</f>
        <v>ARM_Camp_Shoes_Sandals_B_Red</v>
      </c>
      <c r="N150" s="18" t="str">
        <v>697a6021-ff43-43d5-b9c9-a432bb3ea59d</v>
      </c>
      <c r="P150" t="s">
        <v>2957</v>
      </c>
    </row>
    <row r="151" spans="2:16" x14ac:dyDescent="0.4">
      <c r="B151" t="s">
        <v>1414</v>
      </c>
      <c r="D151" t="s">
        <v>1209</v>
      </c>
      <c r="E151" t="s">
        <v>800</v>
      </c>
      <c r="F151" t="str">
        <f>VLOOKUP(ARMOR[[#This Row],[Name]],ARM_GUID_LOOK,2,FALSE)</f>
        <v>ef8fde2f-1bb1-4474-b9e7-6f6167cb1666</v>
      </c>
      <c r="I151" t="s">
        <v>161</v>
      </c>
      <c r="M151" s="18" t="str" cm="1">
        <f t="array" ref="M151:N151">_xlfn.REGEXEXTRACT(P151,"(.*(?=_))_([a-z0-9-]+)",2)</f>
        <v>ARM_Camp_Shoes_Sandals_C</v>
      </c>
      <c r="N151" s="18" t="str">
        <v>aa1b4d17-528f-4934-b350-6b17f389b9dd</v>
      </c>
      <c r="P151" t="s">
        <v>2958</v>
      </c>
    </row>
    <row r="152" spans="2:16" x14ac:dyDescent="0.4">
      <c r="B152" t="s">
        <v>1414</v>
      </c>
      <c r="D152" t="s">
        <v>1210</v>
      </c>
      <c r="E152" t="s">
        <v>801</v>
      </c>
      <c r="F152" t="str">
        <f>VLOOKUP(ARMOR[[#This Row],[Name]],ARM_GUID_LOOK,2,FALSE)</f>
        <v>e92e4dad-8e96-4f27-aacb-cc430df0bc75</v>
      </c>
      <c r="I152" t="s">
        <v>161</v>
      </c>
      <c r="M152" s="18" t="str" cm="1">
        <f t="array" ref="M152:N152">_xlfn.REGEXEXTRACT(P152,"(.*(?=_))_([a-z0-9-]+)",2)</f>
        <v>ARM_Camp_Shoes_Sandals_C_1</v>
      </c>
      <c r="N152" s="18" t="str">
        <v>ef8fde2f-1bb1-4474-b9e7-6f6167cb1666</v>
      </c>
      <c r="P152" t="s">
        <v>2959</v>
      </c>
    </row>
    <row r="153" spans="2:16" x14ac:dyDescent="0.4">
      <c r="B153" t="s">
        <v>1414</v>
      </c>
      <c r="D153" t="s">
        <v>1194</v>
      </c>
      <c r="E153" t="s">
        <v>802</v>
      </c>
      <c r="F153" t="str">
        <f>VLOOKUP(ARMOR[[#This Row],[Name]],ARM_GUID_LOOK,2,FALSE)</f>
        <v>b307af36-a2da-4c01-aac3-a31771edd407</v>
      </c>
      <c r="I153" t="s">
        <v>161</v>
      </c>
      <c r="M153" s="18" t="str" cm="1">
        <f t="array" ref="M153:N153">_xlfn.REGEXEXTRACT(P153,"(.*(?=_))_([a-z0-9-]+)",2)</f>
        <v>ARM_Camp_Shoes_Shadowheart</v>
      </c>
      <c r="N153" s="18" t="str">
        <v>e92e4dad-8e96-4f27-aacb-cc430df0bc75</v>
      </c>
      <c r="P153" t="s">
        <v>2960</v>
      </c>
    </row>
    <row r="154" spans="2:16" x14ac:dyDescent="0.4">
      <c r="B154" t="s">
        <v>1414</v>
      </c>
      <c r="D154" t="s">
        <v>1211</v>
      </c>
      <c r="E154" t="s">
        <v>803</v>
      </c>
      <c r="F154" t="str">
        <f>VLOOKUP(ARMOR[[#This Row],[Name]],ARM_GUID_LOOK,2,FALSE)</f>
        <v>b973e3cb-c18d-4514-ba01-ebcabbf26968</v>
      </c>
      <c r="I154" t="s">
        <v>111</v>
      </c>
      <c r="M154" s="18" t="str" cm="1">
        <f t="array" ref="M154:N154">_xlfn.REGEXEXTRACT(P154,"(.*(?=_))_([a-z0-9-]+)",2)</f>
        <v>ARM_Camp_Shoes_Wyll</v>
      </c>
      <c r="N154" s="18" t="str">
        <v>b307af36-a2da-4c01-aac3-a31771edd407</v>
      </c>
      <c r="P154" t="s">
        <v>2961</v>
      </c>
    </row>
    <row r="155" spans="2:16" x14ac:dyDescent="0.4">
      <c r="B155" t="s">
        <v>1414</v>
      </c>
      <c r="D155" t="s">
        <v>1212</v>
      </c>
      <c r="E155" t="s">
        <v>804</v>
      </c>
      <c r="F155" t="str">
        <f>VLOOKUP(ARMOR[[#This Row],[Name]],ARM_GUID_LOOK,2,FALSE)</f>
        <v>ed7a8055-cf36-42c8-ad77-15a80d19744f</v>
      </c>
      <c r="I155" t="s">
        <v>803</v>
      </c>
      <c r="M155" s="18" t="str" cm="1">
        <f t="array" ref="M155:N155">_xlfn.REGEXEXTRACT(P155,"(.*(?=_))_([a-z0-9-]+)",2)</f>
        <v>ARM_ChainMail</v>
      </c>
      <c r="N155" s="18" t="str">
        <v>b973e3cb-c18d-4514-ba01-ebcabbf26968</v>
      </c>
      <c r="P155" t="s">
        <v>2962</v>
      </c>
    </row>
    <row r="156" spans="2:16" x14ac:dyDescent="0.4">
      <c r="B156" t="s">
        <v>1414</v>
      </c>
      <c r="D156" t="s">
        <v>1213</v>
      </c>
      <c r="E156" t="s">
        <v>805</v>
      </c>
      <c r="F156" t="str">
        <f>VLOOKUP(ARMOR[[#This Row],[Name]],ARM_GUID_LOOK,2,FALSE)</f>
        <v>d8120501-e5bb-4eb1-b5cf-120b8bfd2ab2</v>
      </c>
      <c r="I156" t="s">
        <v>803</v>
      </c>
      <c r="M156" s="18" t="str" cm="1">
        <f t="array" ref="M156:N156">_xlfn.REGEXEXTRACT(P156,"(.*(?=_))_([a-z0-9-]+)",2)</f>
        <v>ARM_ChainMail_1</v>
      </c>
      <c r="N156" s="18" t="str">
        <v>ed7a8055-cf36-42c8-ad77-15a80d19744f</v>
      </c>
      <c r="P156" t="s">
        <v>2963</v>
      </c>
    </row>
    <row r="157" spans="2:16" x14ac:dyDescent="0.4">
      <c r="B157" t="s">
        <v>1414</v>
      </c>
      <c r="D157" t="s">
        <v>1214</v>
      </c>
      <c r="E157" t="s">
        <v>806</v>
      </c>
      <c r="F157" t="str">
        <f>VLOOKUP(ARMOR[[#This Row],[Name]],ARM_GUID_LOOK,2,FALSE)</f>
        <v>921cd1e1-c39c-44c3-a090-b667322af7f8</v>
      </c>
      <c r="I157" t="s">
        <v>111</v>
      </c>
      <c r="M157" s="18" t="str" cm="1">
        <f t="array" ref="M157:N157">_xlfn.REGEXEXTRACT(P157,"(.*(?=_))_([a-z0-9-]+)",2)</f>
        <v>ARM_ChainMail_2</v>
      </c>
      <c r="N157" s="18" t="str">
        <v>d8120501-e5bb-4eb1-b5cf-120b8bfd2ab2</v>
      </c>
      <c r="P157" t="s">
        <v>2964</v>
      </c>
    </row>
    <row r="158" spans="2:16" x14ac:dyDescent="0.4">
      <c r="B158" t="s">
        <v>1414</v>
      </c>
      <c r="D158" t="s">
        <v>1215</v>
      </c>
      <c r="E158" t="s">
        <v>807</v>
      </c>
      <c r="F158" t="str">
        <f>VLOOKUP(ARMOR[[#This Row],[Name]],ARM_GUID_LOOK,2,FALSE)</f>
        <v>eac652ed-ecf7-4505-bf64-0fec29e7d677</v>
      </c>
      <c r="I158" t="s">
        <v>806</v>
      </c>
      <c r="M158" s="18" t="str" cm="1">
        <f t="array" ref="M158:N158">_xlfn.REGEXEXTRACT(P158,"(.*(?=_))_([a-z0-9-]+)",2)</f>
        <v>ARM_ChainShirt</v>
      </c>
      <c r="N158" s="18" t="str">
        <v>921cd1e1-c39c-44c3-a090-b667322af7f8</v>
      </c>
      <c r="P158" t="s">
        <v>2965</v>
      </c>
    </row>
    <row r="159" spans="2:16" x14ac:dyDescent="0.4">
      <c r="B159" t="s">
        <v>1414</v>
      </c>
      <c r="D159" t="s">
        <v>1216</v>
      </c>
      <c r="E159" t="s">
        <v>808</v>
      </c>
      <c r="F159" t="str">
        <f>VLOOKUP(ARMOR[[#This Row],[Name]],ARM_GUID_LOOK,2,FALSE)</f>
        <v>461f1cbe-6d0d-40ee-8bf6-8a68e0570d6f</v>
      </c>
      <c r="I159" t="s">
        <v>806</v>
      </c>
      <c r="M159" s="18" t="str" cm="1">
        <f t="array" ref="M159:N159">_xlfn.REGEXEXTRACT(P159,"(.*(?=_))_([a-z0-9-]+)",2)</f>
        <v>ARM_ChainShirt_1</v>
      </c>
      <c r="N159" s="18" t="str">
        <v>eac652ed-ecf7-4505-bf64-0fec29e7d677</v>
      </c>
      <c r="P159" t="s">
        <v>2966</v>
      </c>
    </row>
    <row r="160" spans="2:16" x14ac:dyDescent="0.4">
      <c r="B160" t="s">
        <v>1414</v>
      </c>
      <c r="D160" t="s">
        <v>1217</v>
      </c>
      <c r="E160" t="s">
        <v>809</v>
      </c>
      <c r="F160" t="str">
        <f>VLOOKUP(ARMOR[[#This Row],[Name]],ARM_GUID_LOOK,2,FALSE)</f>
        <v>82f4d3d6-c2c8-47ee-8fcb-7b093deff6e9</v>
      </c>
      <c r="I160" t="s">
        <v>806</v>
      </c>
      <c r="M160" s="18" t="str" cm="1">
        <f t="array" ref="M160:N160">_xlfn.REGEXEXTRACT(P160,"(.*(?=_))_([a-z0-9-]+)",2)</f>
        <v>ARM_ChainShirt_2</v>
      </c>
      <c r="N160" s="18" t="str">
        <v>461f1cbe-6d0d-40ee-8bf6-8a68e0570d6f</v>
      </c>
      <c r="P160" t="s">
        <v>2967</v>
      </c>
    </row>
    <row r="161" spans="2:16" x14ac:dyDescent="0.4">
      <c r="B161" t="s">
        <v>1414</v>
      </c>
      <c r="D161" t="s">
        <v>1218</v>
      </c>
      <c r="E161" t="s">
        <v>810</v>
      </c>
      <c r="F161" t="str">
        <f>VLOOKUP(ARMOR[[#This Row],[Name]],ARM_GUID_LOOK,2,FALSE)</f>
        <v>51c2ee09-25e3-4872-ab84-e4d6e4af1246</v>
      </c>
      <c r="I161" t="s">
        <v>806</v>
      </c>
      <c r="M161" s="18" t="str" cm="1">
        <f t="array" ref="M161:N161">_xlfn.REGEXEXTRACT(P161,"(.*(?=_))_([a-z0-9-]+)",2)</f>
        <v>ARM_ChainShirt_Destroyed_Crash</v>
      </c>
      <c r="N161" s="18" t="str">
        <v>82f4d3d6-c2c8-47ee-8fcb-7b093deff6e9</v>
      </c>
      <c r="P161" t="s">
        <v>2968</v>
      </c>
    </row>
    <row r="162" spans="2:16" x14ac:dyDescent="0.4">
      <c r="B162" t="s">
        <v>1414</v>
      </c>
      <c r="D162" t="s">
        <v>1219</v>
      </c>
      <c r="E162" t="s">
        <v>811</v>
      </c>
      <c r="F162" t="str">
        <f>VLOOKUP(ARMOR[[#This Row],[Name]],ARM_GUID_LOOK,2,FALSE)</f>
        <v>14c4c9a8-9d2b-4b15-a6b6-a24852092c5a</v>
      </c>
      <c r="I162" t="s">
        <v>806</v>
      </c>
      <c r="M162" s="18" t="str" cm="1">
        <f t="array" ref="M162:N162">_xlfn.REGEXEXTRACT(P162,"(.*(?=_))_([a-z0-9-]+)",2)</f>
        <v>ARM_ChainShirt_Justiciar</v>
      </c>
      <c r="N162" s="18" t="str">
        <v>51c2ee09-25e3-4872-ab84-e4d6e4af1246</v>
      </c>
      <c r="P162" t="s">
        <v>2969</v>
      </c>
    </row>
    <row r="163" spans="2:16" x14ac:dyDescent="0.4">
      <c r="B163" t="s">
        <v>1414</v>
      </c>
      <c r="D163" t="s">
        <v>1214</v>
      </c>
      <c r="E163" t="s">
        <v>812</v>
      </c>
      <c r="F163" t="str">
        <f>VLOOKUP(ARMOR[[#This Row],[Name]],ARM_GUID_LOOK,2,FALSE)</f>
        <v>0c0c1031-4a04-4e8f-ba8a-8aafa2a396e8</v>
      </c>
      <c r="I163" t="s">
        <v>806</v>
      </c>
      <c r="M163" s="18" t="str" cm="1">
        <f t="array" ref="M163:N163">_xlfn.REGEXEXTRACT(P163,"(.*(?=_))_([a-z0-9-]+)",2)</f>
        <v>ARM_ChainShirt_Justiciar_Magic</v>
      </c>
      <c r="N163" s="18" t="str">
        <v>14c4c9a8-9d2b-4b15-a6b6-a24852092c5a</v>
      </c>
      <c r="P163" t="s">
        <v>2970</v>
      </c>
    </row>
    <row r="164" spans="2:16" x14ac:dyDescent="0.4">
      <c r="B164" t="s">
        <v>1414</v>
      </c>
      <c r="D164" t="s">
        <v>1220</v>
      </c>
      <c r="E164" t="s">
        <v>813</v>
      </c>
      <c r="F164" t="str">
        <f>VLOOKUP(ARMOR[[#This Row],[Name]],ARM_GUID_LOOK,2,FALSE)</f>
        <v>39854fea-e29b-44a0-bdcc-b66311b0e79b</v>
      </c>
      <c r="I164" t="s">
        <v>883</v>
      </c>
      <c r="M164" s="18" t="str" cm="1">
        <f t="array" ref="M164:N164">_xlfn.REGEXEXTRACT(P164,"(.*(?=_))_([a-z0-9-]+)",2)</f>
        <v>ARM_ChainShirt_Shar</v>
      </c>
      <c r="N164" s="18" t="str">
        <v>0c0c1031-4a04-4e8f-ba8a-8aafa2a396e8</v>
      </c>
      <c r="P164" t="s">
        <v>2971</v>
      </c>
    </row>
    <row r="165" spans="2:16" x14ac:dyDescent="0.4">
      <c r="B165" t="s">
        <v>1414</v>
      </c>
      <c r="D165" t="s">
        <v>502</v>
      </c>
      <c r="E165" t="s">
        <v>814</v>
      </c>
      <c r="F165" t="str">
        <f>VLOOKUP(ARMOR[[#This Row],[Name]],ARM_GUID_LOOK,2,FALSE)</f>
        <v>348b0f52-8960-43e0-ae38-c1d3b1974c3f</v>
      </c>
      <c r="I165" t="s">
        <v>117</v>
      </c>
      <c r="M165" s="18" t="str" cm="1">
        <f t="array" ref="M165:N165">_xlfn.REGEXEXTRACT(P165,"(.*(?=_))_([a-z0-9-]+)",2)</f>
        <v>ARM_Cine_Ref_Shoulderpads</v>
      </c>
      <c r="N165" s="18" t="str">
        <v>39854fea-e29b-44a0-bdcc-b66311b0e79b</v>
      </c>
      <c r="P165" t="s">
        <v>2972</v>
      </c>
    </row>
    <row r="166" spans="2:16" x14ac:dyDescent="0.4">
      <c r="B166" t="s">
        <v>1414</v>
      </c>
      <c r="D166" t="s">
        <v>1221</v>
      </c>
      <c r="E166" t="s">
        <v>815</v>
      </c>
      <c r="F166" t="str">
        <f>VLOOKUP(ARMOR[[#This Row],[Name]],ARM_GUID_LOOK,2,FALSE)</f>
        <v>3abdbb8a-4701-4397-8fce-7a8dd8a0bb84</v>
      </c>
      <c r="I166" t="s">
        <v>814</v>
      </c>
      <c r="M166" s="18" t="str" cm="1">
        <f t="array" ref="M166:N166">_xlfn.REGEXEXTRACT(P166,"(.*(?=_))_([a-z0-9-]+)",2)</f>
        <v>ARM_Circlet</v>
      </c>
      <c r="N166" s="18" t="str">
        <v>348b0f52-8960-43e0-ae38-c1d3b1974c3f</v>
      </c>
      <c r="P166" t="s">
        <v>2973</v>
      </c>
    </row>
    <row r="167" spans="2:16" x14ac:dyDescent="0.4">
      <c r="B167" t="s">
        <v>1414</v>
      </c>
      <c r="D167" t="s">
        <v>158</v>
      </c>
      <c r="E167" t="s">
        <v>816</v>
      </c>
      <c r="F167" t="str">
        <f>VLOOKUP(ARMOR[[#This Row],[Name]],ARM_GUID_LOOK,2,FALSE)</f>
        <v>fefa15ce-2277-42eb-b49a-83e5ac2594c6</v>
      </c>
      <c r="I167" t="s">
        <v>822</v>
      </c>
      <c r="M167" s="18" t="str" cm="1">
        <f t="array" ref="M167:N167">_xlfn.REGEXEXTRACT(P167,"(.*(?=_))_([a-z0-9-]+)",2)</f>
        <v>ARM_CircletOfBlasting</v>
      </c>
      <c r="N167" s="18" t="str">
        <v>3abdbb8a-4701-4397-8fce-7a8dd8a0bb84</v>
      </c>
      <c r="P167" t="s">
        <v>2974</v>
      </c>
    </row>
    <row r="168" spans="2:16" x14ac:dyDescent="0.4">
      <c r="B168" t="s">
        <v>1414</v>
      </c>
      <c r="D168" t="s">
        <v>112</v>
      </c>
      <c r="E168" t="s">
        <v>817</v>
      </c>
      <c r="F168" t="str">
        <f>VLOOKUP(ARMOR[[#This Row],[Name]],ARM_GUID_LOOK,2,FALSE)</f>
        <v>a1978b4d-3d93-49ec-9a8b-d19171ed35d5</v>
      </c>
      <c r="I168" t="s">
        <v>113</v>
      </c>
      <c r="M168" s="18" t="str" cm="1">
        <f t="array" ref="M168:N168">_xlfn.REGEXEXTRACT(P168,"(.*(?=_))_([a-z0-9-]+)",2)</f>
        <v>ARM_Civilian_Body</v>
      </c>
      <c r="N168" s="18" t="str">
        <v>fefa15ce-2277-42eb-b49a-83e5ac2594c6</v>
      </c>
      <c r="P168" t="s">
        <v>2975</v>
      </c>
    </row>
    <row r="169" spans="2:16" x14ac:dyDescent="0.4">
      <c r="B169" t="s">
        <v>1414</v>
      </c>
      <c r="D169" t="s">
        <v>112</v>
      </c>
      <c r="E169" t="s">
        <v>818</v>
      </c>
      <c r="F169" t="str">
        <f>VLOOKUP(ARMOR[[#This Row],[Name]],ARM_GUID_LOOK,2,FALSE)</f>
        <v>8ed92d35-159c-493c-a8da-fba455f181e4</v>
      </c>
      <c r="I169" t="s">
        <v>817</v>
      </c>
      <c r="M169" s="18" t="str" cm="1">
        <f t="array" ref="M169:N169">_xlfn.REGEXEXTRACT(P169,"(.*(?=_))_([a-z0-9-]+)",2)</f>
        <v>ARM_Cloak</v>
      </c>
      <c r="N169" s="18" t="str">
        <v>a1978b4d-3d93-49ec-9a8b-d19171ed35d5</v>
      </c>
      <c r="P169" t="s">
        <v>2976</v>
      </c>
    </row>
    <row r="170" spans="2:16" x14ac:dyDescent="0.4">
      <c r="B170" t="s">
        <v>1414</v>
      </c>
      <c r="D170" t="s">
        <v>112</v>
      </c>
      <c r="E170" t="s">
        <v>819</v>
      </c>
      <c r="F170" t="str">
        <f>VLOOKUP(ARMOR[[#This Row],[Name]],ARM_GUID_LOOK,2,FALSE)</f>
        <v>a5f5a875-932b-44c4-8b45-88d2ed379787</v>
      </c>
      <c r="I170" t="s">
        <v>817</v>
      </c>
      <c r="M170" s="18" t="str" cm="1">
        <f t="array" ref="M170:N170">_xlfn.REGEXEXTRACT(P170,"(.*(?=_))_([a-z0-9-]+)",2)</f>
        <v>ARM_Cloak_Long_B</v>
      </c>
      <c r="N170" s="18" t="str">
        <v>8ed92d35-159c-493c-a8da-fba455f181e4</v>
      </c>
      <c r="P170" t="s">
        <v>2977</v>
      </c>
    </row>
    <row r="171" spans="2:16" x14ac:dyDescent="0.4">
      <c r="B171" t="s">
        <v>1414</v>
      </c>
      <c r="D171" t="s">
        <v>112</v>
      </c>
      <c r="E171" t="s">
        <v>820</v>
      </c>
      <c r="F171" t="str">
        <f>VLOOKUP(ARMOR[[#This Row],[Name]],ARM_GUID_LOOK,2,FALSE)</f>
        <v>c2f0ea14-9384-4b5e-a0eb-81909ce72d38</v>
      </c>
      <c r="I171" t="s">
        <v>817</v>
      </c>
      <c r="M171" s="18" t="str" cm="1">
        <f t="array" ref="M171:N171">_xlfn.REGEXEXTRACT(P171,"(.*(?=_))_([a-z0-9-]+)",2)</f>
        <v>ARM_Cloak_Long_C</v>
      </c>
      <c r="N171" s="18" t="str">
        <v>a5f5a875-932b-44c4-8b45-88d2ed379787</v>
      </c>
      <c r="P171" t="s">
        <v>2978</v>
      </c>
    </row>
    <row r="172" spans="2:16" x14ac:dyDescent="0.4">
      <c r="B172" t="s">
        <v>1414</v>
      </c>
      <c r="D172" t="s">
        <v>112</v>
      </c>
      <c r="E172" t="s">
        <v>821</v>
      </c>
      <c r="F172" t="str">
        <f>VLOOKUP(ARMOR[[#This Row],[Name]],ARM_GUID_LOOK,2,FALSE)</f>
        <v>fc49414b-49d6-4f57-ae92-721d9d912d83</v>
      </c>
      <c r="I172" t="s">
        <v>817</v>
      </c>
      <c r="M172" s="18" t="str" cm="1">
        <f t="array" ref="M172:N172">_xlfn.REGEXEXTRACT(P172,"(.*(?=_))_([a-z0-9-]+)",2)</f>
        <v>ARM_Cloak_Long_C_1</v>
      </c>
      <c r="N172" s="18" t="str">
        <v>c2f0ea14-9384-4b5e-a0eb-81909ce72d38</v>
      </c>
      <c r="P172" t="s">
        <v>2979</v>
      </c>
    </row>
    <row r="173" spans="2:16" x14ac:dyDescent="0.4">
      <c r="B173" t="s">
        <v>1414</v>
      </c>
      <c r="D173" t="s">
        <v>158</v>
      </c>
      <c r="E173" t="s">
        <v>822</v>
      </c>
      <c r="F173" t="str">
        <f>VLOOKUP(ARMOR[[#This Row],[Name]],ARM_GUID_LOOK,2,FALSE)</f>
        <v>686a3c43-b494-4fcd-bda7-acb399cdee5a</v>
      </c>
      <c r="I173" t="s">
        <v>111</v>
      </c>
      <c r="M173" s="18" t="str" cm="1">
        <f t="array" ref="M173:N173">_xlfn.REGEXEXTRACT(P173,"(.*(?=_))_([a-z0-9-]+)",2)</f>
        <v>ARM_Cloak_Long_D</v>
      </c>
      <c r="N173" s="18" t="str">
        <v>fc49414b-49d6-4f57-ae92-721d9d912d83</v>
      </c>
      <c r="P173" t="s">
        <v>2980</v>
      </c>
    </row>
    <row r="174" spans="2:16" x14ac:dyDescent="0.4">
      <c r="B174" t="s">
        <v>1414</v>
      </c>
      <c r="D174" t="s">
        <v>1222</v>
      </c>
      <c r="E174" t="s">
        <v>823</v>
      </c>
      <c r="F174" t="str">
        <f>VLOOKUP(ARMOR[[#This Row],[Name]],ARM_GUID_LOOK,2,FALSE)</f>
        <v>427d12a3-dff2-4b59-978e-8e55daaed4ce</v>
      </c>
      <c r="I174" t="s">
        <v>822</v>
      </c>
      <c r="M174" s="18" t="str" cm="1">
        <f t="array" ref="M174:N174">_xlfn.REGEXEXTRACT(P174,"(.*(?=_))_([a-z0-9-]+)",2)</f>
        <v>ARM_Cloth</v>
      </c>
      <c r="N174" s="18" t="str">
        <v>686a3c43-b494-4fcd-bda7-acb399cdee5a</v>
      </c>
      <c r="P174" t="s">
        <v>2981</v>
      </c>
    </row>
    <row r="175" spans="2:16" x14ac:dyDescent="0.4">
      <c r="B175" t="s">
        <v>1414</v>
      </c>
      <c r="D175" t="s">
        <v>1222</v>
      </c>
      <c r="E175" t="s">
        <v>824</v>
      </c>
      <c r="F175" t="str">
        <f>VLOOKUP(ARMOR[[#This Row],[Name]],ARM_GUID_LOOK,2,FALSE)</f>
        <v>bc7f99a1-ecb5-45ef-9f72-71a62637fc39</v>
      </c>
      <c r="I175" t="s">
        <v>822</v>
      </c>
      <c r="M175" s="18" t="str" cm="1">
        <f t="array" ref="M175:N175">_xlfn.REGEXEXTRACT(P175,"(.*(?=_))_([a-z0-9-]+)",2)</f>
        <v>ARM_Cloth_A_1</v>
      </c>
      <c r="N175" s="18" t="str">
        <v>427d12a3-dff2-4b59-978e-8e55daaed4ce</v>
      </c>
      <c r="P175" t="s">
        <v>2982</v>
      </c>
    </row>
    <row r="176" spans="2:16" x14ac:dyDescent="0.4">
      <c r="B176" t="s">
        <v>1414</v>
      </c>
      <c r="D176" t="s">
        <v>1223</v>
      </c>
      <c r="E176" t="s">
        <v>825</v>
      </c>
      <c r="F176" t="str">
        <f>VLOOKUP(ARMOR[[#This Row],[Name]],ARM_GUID_LOOK,2,FALSE)</f>
        <v>0f2e59b9-c244-4e3c-836e-4f1e7b755b12</v>
      </c>
      <c r="I176" t="s">
        <v>822</v>
      </c>
      <c r="M176" s="18" t="str" cm="1">
        <f t="array" ref="M176:N176">_xlfn.REGEXEXTRACT(P176,"(.*(?=_))_([a-z0-9-]+)",2)</f>
        <v>ARM_Cloth_A_1_Red</v>
      </c>
      <c r="N176" s="18" t="str">
        <v>bc7f99a1-ecb5-45ef-9f72-71a62637fc39</v>
      </c>
      <c r="P176" t="s">
        <v>2983</v>
      </c>
    </row>
    <row r="177" spans="2:16" x14ac:dyDescent="0.4">
      <c r="B177" t="s">
        <v>1414</v>
      </c>
      <c r="D177" t="s">
        <v>1083</v>
      </c>
      <c r="E177" t="s">
        <v>826</v>
      </c>
      <c r="F177" t="str">
        <f>VLOOKUP(ARMOR[[#This Row],[Name]],ARM_GUID_LOOK,2,FALSE)</f>
        <v>935c1a18-d402-4fa8-9793-50813c08df02</v>
      </c>
      <c r="I177" t="s">
        <v>822</v>
      </c>
      <c r="M177" s="18" t="str" cm="1">
        <f t="array" ref="M177:N177">_xlfn.REGEXEXTRACT(P177,"(.*(?=_))_([a-z0-9-]+)",2)</f>
        <v>ARM_Cloth_A_2</v>
      </c>
      <c r="N177" s="18" t="str">
        <v>0f2e59b9-c244-4e3c-836e-4f1e7b755b12</v>
      </c>
      <c r="P177" t="s">
        <v>2984</v>
      </c>
    </row>
    <row r="178" spans="2:16" x14ac:dyDescent="0.4">
      <c r="B178" t="s">
        <v>1414</v>
      </c>
      <c r="D178" t="s">
        <v>1222</v>
      </c>
      <c r="E178" t="s">
        <v>827</v>
      </c>
      <c r="F178" t="str">
        <f>VLOOKUP(ARMOR[[#This Row],[Name]],ARM_GUID_LOOK,2,FALSE)</f>
        <v>11efdb40-8246-4707-b40c-1e57635dfbc1</v>
      </c>
      <c r="I178" t="s">
        <v>822</v>
      </c>
      <c r="M178" s="18" t="str" cm="1">
        <f t="array" ref="M178:N178">_xlfn.REGEXEXTRACT(P178,"(.*(?=_))_([a-z0-9-]+)",2)</f>
        <v>ARM_Cloth_B_1</v>
      </c>
      <c r="N178" s="18" t="str">
        <v>935c1a18-d402-4fa8-9793-50813c08df02</v>
      </c>
      <c r="P178" t="s">
        <v>2985</v>
      </c>
    </row>
    <row r="179" spans="2:16" x14ac:dyDescent="0.4">
      <c r="B179" t="s">
        <v>1414</v>
      </c>
      <c r="D179" t="s">
        <v>1224</v>
      </c>
      <c r="E179" t="s">
        <v>828</v>
      </c>
      <c r="F179" t="str">
        <f>VLOOKUP(ARMOR[[#This Row],[Name]],ARM_GUID_LOOK,2,FALSE)</f>
        <v>a0a0f16f-1f4c-475c-b125-2af29111ac36</v>
      </c>
      <c r="I179" t="s">
        <v>895</v>
      </c>
      <c r="M179" s="18" t="str" cm="1">
        <f t="array" ref="M179:N179">_xlfn.REGEXEXTRACT(P179,"(.*(?=_))_([a-z0-9-]+)",2)</f>
        <v>ARM_Cloth_B_2</v>
      </c>
      <c r="N179" s="18" t="str">
        <v>11efdb40-8246-4707-b40c-1e57635dfbc1</v>
      </c>
      <c r="P179" t="s">
        <v>2986</v>
      </c>
    </row>
    <row r="180" spans="2:16" x14ac:dyDescent="0.4">
      <c r="B180" t="s">
        <v>1414</v>
      </c>
      <c r="D180" t="s">
        <v>1225</v>
      </c>
      <c r="E180" t="s">
        <v>829</v>
      </c>
      <c r="F180" t="str">
        <f>VLOOKUP(ARMOR[[#This Row],[Name]],ARM_GUID_LOOK,2,FALSE)</f>
        <v>fbb1cb09-2261-4fcf-bf3a-70f58ec2dc1b</v>
      </c>
      <c r="I180" t="s">
        <v>895</v>
      </c>
      <c r="M180" s="18" t="str" cm="1">
        <f t="array" ref="M180:N180">_xlfn.REGEXEXTRACT(P180,"(.*(?=_))_([a-z0-9-]+)",2)</f>
        <v>ARM_Cult_Absolute_Headwear_A</v>
      </c>
      <c r="N180" s="18" t="str">
        <v>a0a0f16f-1f4c-475c-b125-2af29111ac36</v>
      </c>
      <c r="P180" t="s">
        <v>2987</v>
      </c>
    </row>
    <row r="181" spans="2:16" x14ac:dyDescent="0.4">
      <c r="B181" t="s">
        <v>1414</v>
      </c>
      <c r="D181" t="s">
        <v>1226</v>
      </c>
      <c r="E181" t="s">
        <v>830</v>
      </c>
      <c r="F181" t="str">
        <f>VLOOKUP(ARMOR[[#This Row],[Name]],ARM_GUID_LOOK,2,FALSE)</f>
        <v>7792eb86-c2cc-4eb6-9968-032b99d0af34</v>
      </c>
      <c r="I181" t="s">
        <v>995</v>
      </c>
      <c r="M181" s="18" t="str" cm="1">
        <f t="array" ref="M181:N181">_xlfn.REGEXEXTRACT(P181,"(.*(?=_))_([a-z0-9-]+)",2)</f>
        <v>ARM_Cult_Absolute_Headwear_B</v>
      </c>
      <c r="N181" s="18" t="str">
        <v>fbb1cb09-2261-4fcf-bf3a-70f58ec2dc1b</v>
      </c>
      <c r="P181" t="s">
        <v>2988</v>
      </c>
    </row>
    <row r="182" spans="2:16" x14ac:dyDescent="0.4">
      <c r="B182" t="s">
        <v>1414</v>
      </c>
      <c r="D182" t="s">
        <v>1227</v>
      </c>
      <c r="E182" t="s">
        <v>831</v>
      </c>
      <c r="F182" t="str">
        <f>VLOOKUP(ARMOR[[#This Row],[Name]],ARM_GUID_LOOK,2,FALSE)</f>
        <v>b51863cc-f8de-4945-a062-6bda2a35cdbc</v>
      </c>
      <c r="I182" t="s">
        <v>833</v>
      </c>
      <c r="M182" s="18" t="str" cm="1">
        <f t="array" ref="M182:N182">_xlfn.REGEXEXTRACT(P182,"(.*(?=_))_([a-z0-9-]+)",2)</f>
        <v>ARM_Demon_A</v>
      </c>
      <c r="N182" s="18" t="str">
        <v>7792eb86-c2cc-4eb6-9968-032b99d0af34</v>
      </c>
      <c r="P182" t="s">
        <v>2989</v>
      </c>
    </row>
    <row r="183" spans="2:16" x14ac:dyDescent="0.4">
      <c r="B183" t="s">
        <v>1414</v>
      </c>
      <c r="D183" t="s">
        <v>1228</v>
      </c>
      <c r="E183" t="s">
        <v>832</v>
      </c>
      <c r="F183" t="str">
        <f>VLOOKUP(ARMOR[[#This Row],[Name]],ARM_GUID_LOOK,2,FALSE)</f>
        <v>7e32e812-b79d-4bdb-a7c6-ee6778e893ec</v>
      </c>
      <c r="I183" t="s">
        <v>833</v>
      </c>
      <c r="M183" s="18" t="str" cm="1">
        <f t="array" ref="M183:N183">_xlfn.REGEXEXTRACT(P183,"(.*(?=_))_([a-z0-9-]+)",2)</f>
        <v>ARM_Gloves_Barbarian_Magic</v>
      </c>
      <c r="N183" s="18" t="str">
        <v>b51863cc-f8de-4945-a062-6bda2a35cdbc</v>
      </c>
      <c r="P183" t="s">
        <v>2990</v>
      </c>
    </row>
    <row r="184" spans="2:16" x14ac:dyDescent="0.4">
      <c r="B184" t="s">
        <v>1414</v>
      </c>
      <c r="D184" t="s">
        <v>115</v>
      </c>
      <c r="E184" t="s">
        <v>833</v>
      </c>
      <c r="F184" t="str">
        <f>VLOOKUP(ARMOR[[#This Row],[Name]],ARM_GUID_LOOK,2,FALSE)</f>
        <v>3931efcb-8287-4c25-9322-1595cb24ce8b</v>
      </c>
      <c r="I184" t="s">
        <v>116</v>
      </c>
      <c r="M184" s="18" t="str" cm="1">
        <f t="array" ref="M184:N184">_xlfn.REGEXEXTRACT(P184,"(.*(?=_))_([a-z0-9-]+)",2)</f>
        <v>ARM_Gloves_Barbarian_Magic_B</v>
      </c>
      <c r="N184" s="18" t="str">
        <v>7e32e812-b79d-4bdb-a7c6-ee6778e893ec</v>
      </c>
      <c r="P184" t="s">
        <v>2991</v>
      </c>
    </row>
    <row r="185" spans="2:16" x14ac:dyDescent="0.4">
      <c r="B185" t="s">
        <v>1414</v>
      </c>
      <c r="D185" t="s">
        <v>115</v>
      </c>
      <c r="E185" t="s">
        <v>834</v>
      </c>
      <c r="F185" t="str">
        <f>VLOOKUP(ARMOR[[#This Row],[Name]],ARM_GUID_LOOK,2,FALSE)</f>
        <v>49214667-75eb-4880-b210-97e9056d84ce</v>
      </c>
      <c r="I185" t="s">
        <v>833</v>
      </c>
      <c r="M185" s="18" t="str" cm="1">
        <f t="array" ref="M185:N185">_xlfn.REGEXEXTRACT(P185,"(.*(?=_))_([a-z0-9-]+)",2)</f>
        <v>ARM_Gloves_Cloth</v>
      </c>
      <c r="N185" s="18" t="str">
        <v>3931efcb-8287-4c25-9322-1595cb24ce8b</v>
      </c>
      <c r="P185" t="s">
        <v>2992</v>
      </c>
    </row>
    <row r="186" spans="2:16" x14ac:dyDescent="0.4">
      <c r="B186" t="s">
        <v>1414</v>
      </c>
      <c r="D186" t="s">
        <v>115</v>
      </c>
      <c r="E186" t="s">
        <v>835</v>
      </c>
      <c r="F186" t="str">
        <f>VLOOKUP(ARMOR[[#This Row],[Name]],ARM_GUID_LOOK,2,FALSE)</f>
        <v>b804fda2-1f64-4b0c-9961-dc873dab632a</v>
      </c>
      <c r="I186" t="s">
        <v>833</v>
      </c>
      <c r="M186" s="18" t="str" cm="1">
        <f t="array" ref="M186:N186">_xlfn.REGEXEXTRACT(P186,"(.*(?=_))_([a-z0-9-]+)",2)</f>
        <v>ARM_Gloves_Cloth_A</v>
      </c>
      <c r="N186" s="18" t="str">
        <v>49214667-75eb-4880-b210-97e9056d84ce</v>
      </c>
      <c r="P186" t="s">
        <v>2993</v>
      </c>
    </row>
    <row r="187" spans="2:16" x14ac:dyDescent="0.4">
      <c r="B187" t="s">
        <v>1414</v>
      </c>
      <c r="D187" t="s">
        <v>115</v>
      </c>
      <c r="E187" t="s">
        <v>836</v>
      </c>
      <c r="F187" t="str">
        <f>VLOOKUP(ARMOR[[#This Row],[Name]],ARM_GUID_LOOK,2,FALSE)</f>
        <v>f52c91d4-aa54-4b7f-ab4a-65717892b805</v>
      </c>
      <c r="I187" t="s">
        <v>833</v>
      </c>
      <c r="M187" s="18" t="str" cm="1">
        <f t="array" ref="M187:N187">_xlfn.REGEXEXTRACT(P187,"(.*(?=_))_([a-z0-9-]+)",2)</f>
        <v>ARM_Gloves_Cloth_A_1</v>
      </c>
      <c r="N187" s="18" t="str">
        <v>b804fda2-1f64-4b0c-9961-dc873dab632a</v>
      </c>
      <c r="P187" t="s">
        <v>2994</v>
      </c>
    </row>
    <row r="188" spans="2:16" x14ac:dyDescent="0.4">
      <c r="B188" t="s">
        <v>1414</v>
      </c>
      <c r="D188" t="s">
        <v>115</v>
      </c>
      <c r="E188" t="s">
        <v>837</v>
      </c>
      <c r="F188" t="str">
        <f>VLOOKUP(ARMOR[[#This Row],[Name]],ARM_GUID_LOOK,2,FALSE)</f>
        <v>4d8f4081-d0ed-4649-b2d3-974706a3e102</v>
      </c>
      <c r="I188" t="s">
        <v>833</v>
      </c>
      <c r="M188" s="18" t="str" cm="1">
        <f t="array" ref="M188:N188">_xlfn.REGEXEXTRACT(P188,"(.*(?=_))_([a-z0-9-]+)",2)</f>
        <v>ARM_Gloves_Cloth_A_1_Red</v>
      </c>
      <c r="N188" s="18" t="str">
        <v>f52c91d4-aa54-4b7f-ab4a-65717892b805</v>
      </c>
      <c r="P188" t="s">
        <v>2995</v>
      </c>
    </row>
    <row r="189" spans="2:16" x14ac:dyDescent="0.4">
      <c r="B189" t="s">
        <v>1414</v>
      </c>
      <c r="D189" t="s">
        <v>115</v>
      </c>
      <c r="E189" t="s">
        <v>838</v>
      </c>
      <c r="F189" t="str">
        <f>VLOOKUP(ARMOR[[#This Row],[Name]],ARM_GUID_LOOK,2,FALSE)</f>
        <v>d7a45053-fad4-4923-9d1e-6ed92c3a7194</v>
      </c>
      <c r="I189" t="s">
        <v>833</v>
      </c>
      <c r="M189" s="18" t="str" cm="1">
        <f t="array" ref="M189:N189">_xlfn.REGEXEXTRACT(P189,"(.*(?=_))_([a-z0-9-]+)",2)</f>
        <v>ARM_Gloves_Cloth_A_2</v>
      </c>
      <c r="N189" s="18" t="str">
        <v>4d8f4081-d0ed-4649-b2d3-974706a3e102</v>
      </c>
      <c r="P189" t="s">
        <v>2996</v>
      </c>
    </row>
    <row r="190" spans="2:16" x14ac:dyDescent="0.4">
      <c r="B190" t="s">
        <v>1414</v>
      </c>
      <c r="D190" t="s">
        <v>1229</v>
      </c>
      <c r="E190" t="s">
        <v>839</v>
      </c>
      <c r="F190" t="str">
        <f>VLOOKUP(ARMOR[[#This Row],[Name]],ARM_GUID_LOOK,2,FALSE)</f>
        <v>764421f7-0e05-45b2-8f8c-d8f9ea93fc24</v>
      </c>
      <c r="I190" t="s">
        <v>862</v>
      </c>
      <c r="M190" s="18" t="str" cm="1">
        <f t="array" ref="M190:N190">_xlfn.REGEXEXTRACT(P190,"(.*(?=_))_([a-z0-9-]+)",2)</f>
        <v>ARM_Gloves_Cloth_B</v>
      </c>
      <c r="N190" s="18" t="str">
        <v>d7a45053-fad4-4923-9d1e-6ed92c3a7194</v>
      </c>
      <c r="P190" t="s">
        <v>2997</v>
      </c>
    </row>
    <row r="191" spans="2:16" x14ac:dyDescent="0.4">
      <c r="B191" t="s">
        <v>1414</v>
      </c>
      <c r="D191" t="s">
        <v>1230</v>
      </c>
      <c r="E191" t="s">
        <v>840</v>
      </c>
      <c r="F191" t="str">
        <f>VLOOKUP(ARMOR[[#This Row],[Name]],ARM_GUID_LOOK,2,FALSE)</f>
        <v>9f8e7c03-a48a-4946-b6b6-378af83eb4e3</v>
      </c>
      <c r="I191" t="s">
        <v>116</v>
      </c>
      <c r="M191" s="18" t="str" cm="1">
        <f t="array" ref="M191:N191">_xlfn.REGEXEXTRACT(P191,"(.*(?=_))_([a-z0-9-]+)",2)</f>
        <v>ARM_Gloves_Demon_A</v>
      </c>
      <c r="N191" s="18" t="str">
        <v>764421f7-0e05-45b2-8f8c-d8f9ea93fc24</v>
      </c>
      <c r="P191" t="s">
        <v>2998</v>
      </c>
    </row>
    <row r="192" spans="2:16" x14ac:dyDescent="0.4">
      <c r="B192" t="s">
        <v>1414</v>
      </c>
      <c r="D192" t="s">
        <v>1230</v>
      </c>
      <c r="E192" t="s">
        <v>841</v>
      </c>
      <c r="F192" t="str">
        <f>VLOOKUP(ARMOR[[#This Row],[Name]],ARM_GUID_LOOK,2,FALSE)</f>
        <v>fb8ac687-a75b-4206-bfa8-6d714119857e</v>
      </c>
      <c r="I192" t="s">
        <v>840</v>
      </c>
      <c r="M192" s="18" t="str" cm="1">
        <f t="array" ref="M192:N192">_xlfn.REGEXEXTRACT(P192,"(.*(?=_))_([a-z0-9-]+)",2)</f>
        <v>ARM_Gloves_Gortash_A</v>
      </c>
      <c r="N192" s="18" t="str">
        <v>9f8e7c03-a48a-4946-b6b6-378af83eb4e3</v>
      </c>
      <c r="P192" t="s">
        <v>2999</v>
      </c>
    </row>
    <row r="193" spans="2:16" x14ac:dyDescent="0.4">
      <c r="B193" t="s">
        <v>1414</v>
      </c>
      <c r="D193" t="s">
        <v>115</v>
      </c>
      <c r="E193" t="s">
        <v>842</v>
      </c>
      <c r="F193" t="str">
        <f>VLOOKUP(ARMOR[[#This Row],[Name]],ARM_GUID_LOOK,2,FALSE)</f>
        <v>ff2db301-84a9-4449-a85e-babe48f10c02</v>
      </c>
      <c r="I193" t="s">
        <v>116</v>
      </c>
      <c r="M193" s="18" t="str" cm="1">
        <f t="array" ref="M193:N193">_xlfn.REGEXEXTRACT(P193,"(.*(?=_))_([a-z0-9-]+)",2)</f>
        <v>ARM_Gloves_Gortash_A_WithNetherstone_DO_NOT_USE</v>
      </c>
      <c r="N193" s="18" t="str">
        <v>fb8ac687-a75b-4206-bfa8-6d714119857e</v>
      </c>
      <c r="P193" t="s">
        <v>3000</v>
      </c>
    </row>
    <row r="194" spans="2:16" x14ac:dyDescent="0.4">
      <c r="B194" t="s">
        <v>1414</v>
      </c>
      <c r="D194" t="s">
        <v>115</v>
      </c>
      <c r="E194" t="s">
        <v>843</v>
      </c>
      <c r="F194" t="str">
        <f>VLOOKUP(ARMOR[[#This Row],[Name]],ARM_GUID_LOOK,2,FALSE)</f>
        <v>a7bf4122-dc84-4c43-8491-ef815644a31b</v>
      </c>
      <c r="I194" t="s">
        <v>842</v>
      </c>
      <c r="M194" s="18" t="str" cm="1">
        <f t="array" ref="M194:N194">_xlfn.REGEXEXTRACT(P194,"(.*(?=_))_([a-z0-9-]+)",2)</f>
        <v>ARM_Gloves_Hide</v>
      </c>
      <c r="N194" s="18" t="str">
        <v>ff2db301-84a9-4449-a85e-babe48f10c02</v>
      </c>
      <c r="P194" t="s">
        <v>3001</v>
      </c>
    </row>
    <row r="195" spans="2:16" x14ac:dyDescent="0.4">
      <c r="B195" t="s">
        <v>1414</v>
      </c>
      <c r="D195" t="s">
        <v>1231</v>
      </c>
      <c r="E195" t="s">
        <v>844</v>
      </c>
      <c r="F195" t="str">
        <f>VLOOKUP(ARMOR[[#This Row],[Name]],ARM_GUID_LOOK,2,FALSE)</f>
        <v>8e34fd76-8b6d-48a5-89e3-942289bec31e</v>
      </c>
      <c r="I195" t="s">
        <v>116</v>
      </c>
      <c r="M195" s="18" t="str" cm="1">
        <f t="array" ref="M195:N195">_xlfn.REGEXEXTRACT(P195,"(.*(?=_))_([a-z0-9-]+)",2)</f>
        <v>ARM_Gloves_Hide_A</v>
      </c>
      <c r="N195" s="18" t="str">
        <v>a7bf4122-dc84-4c43-8491-ef815644a31b</v>
      </c>
      <c r="P195" t="s">
        <v>3002</v>
      </c>
    </row>
    <row r="196" spans="2:16" x14ac:dyDescent="0.4">
      <c r="B196" t="s">
        <v>1414</v>
      </c>
      <c r="D196" t="s">
        <v>1231</v>
      </c>
      <c r="E196" t="s">
        <v>845</v>
      </c>
      <c r="F196" t="str">
        <f>VLOOKUP(ARMOR[[#This Row],[Name]],ARM_GUID_LOOK,2,FALSE)</f>
        <v>12f0f615-1198-4c82-afa1-4b6b880ee020</v>
      </c>
      <c r="I196" t="s">
        <v>844</v>
      </c>
      <c r="M196" s="18" t="str" cm="1">
        <f t="array" ref="M196:N196">_xlfn.REGEXEXTRACT(P196,"(.*(?=_))_([a-z0-9-]+)",2)</f>
        <v>ARM_Gloves_Leather</v>
      </c>
      <c r="N196" s="18" t="str">
        <v>8e34fd76-8b6d-48a5-89e3-942289bec31e</v>
      </c>
      <c r="P196" t="s">
        <v>3003</v>
      </c>
    </row>
    <row r="197" spans="2:16" x14ac:dyDescent="0.4">
      <c r="B197" t="s">
        <v>1414</v>
      </c>
      <c r="D197" t="s">
        <v>1231</v>
      </c>
      <c r="E197" t="s">
        <v>846</v>
      </c>
      <c r="F197" t="str">
        <f>VLOOKUP(ARMOR[[#This Row],[Name]],ARM_GUID_LOOK,2,FALSE)</f>
        <v>3b80f247-bdbf-46f6-b695-277c8b96c465</v>
      </c>
      <c r="I197" t="s">
        <v>844</v>
      </c>
      <c r="M197" s="18" t="str" cm="1">
        <f t="array" ref="M197:N197">_xlfn.REGEXEXTRACT(P197,"(.*(?=_))_([a-z0-9-]+)",2)</f>
        <v>ARM_Gloves_Leather_1</v>
      </c>
      <c r="N197" s="18" t="str">
        <v>12f0f615-1198-4c82-afa1-4b6b880ee020</v>
      </c>
      <c r="P197" t="s">
        <v>3004</v>
      </c>
    </row>
    <row r="198" spans="2:16" x14ac:dyDescent="0.4">
      <c r="B198" t="s">
        <v>1414</v>
      </c>
      <c r="D198" t="s">
        <v>1231</v>
      </c>
      <c r="E198" t="s">
        <v>847</v>
      </c>
      <c r="F198" t="str">
        <f>VLOOKUP(ARMOR[[#This Row],[Name]],ARM_GUID_LOOK,2,FALSE)</f>
        <v>4433fb5e-c0af-4466-a20b-a36dbd45a59f</v>
      </c>
      <c r="I198" t="s">
        <v>844</v>
      </c>
      <c r="M198" s="18" t="str" cm="1">
        <f t="array" ref="M198:N198">_xlfn.REGEXEXTRACT(P198,"(.*(?=_))_([a-z0-9-]+)",2)</f>
        <v>ARM_Gloves_Leather_2</v>
      </c>
      <c r="N198" s="18" t="str">
        <v>3b80f247-bdbf-46f6-b695-277c8b96c465</v>
      </c>
      <c r="P198" t="s">
        <v>3005</v>
      </c>
    </row>
    <row r="199" spans="2:16" x14ac:dyDescent="0.4">
      <c r="B199" t="s">
        <v>1414</v>
      </c>
      <c r="D199" t="s">
        <v>1231</v>
      </c>
      <c r="E199" t="s">
        <v>848</v>
      </c>
      <c r="F199" t="str">
        <f>VLOOKUP(ARMOR[[#This Row],[Name]],ARM_GUID_LOOK,2,FALSE)</f>
        <v>584cc5a4-b7d5-4bd5-bd95-8f30df613abf</v>
      </c>
      <c r="I199" t="s">
        <v>844</v>
      </c>
      <c r="M199" s="18" t="str" cm="1">
        <f t="array" ref="M199:N199">_xlfn.REGEXEXTRACT(P199,"(.*(?=_))_([a-z0-9-]+)",2)</f>
        <v>ARM_Gloves_Leather_A</v>
      </c>
      <c r="N199" s="18" t="str">
        <v>4433fb5e-c0af-4466-a20b-a36dbd45a59f</v>
      </c>
      <c r="P199" t="s">
        <v>3006</v>
      </c>
    </row>
    <row r="200" spans="2:16" x14ac:dyDescent="0.4">
      <c r="B200" t="s">
        <v>1414</v>
      </c>
      <c r="D200" t="s">
        <v>1231</v>
      </c>
      <c r="E200" t="s">
        <v>849</v>
      </c>
      <c r="F200" t="str">
        <f>VLOOKUP(ARMOR[[#This Row],[Name]],ARM_GUID_LOOK,2,FALSE)</f>
        <v>1be2b8cc-4ce6-4c73-9a9d-73b741ffd5ce</v>
      </c>
      <c r="I200" t="s">
        <v>844</v>
      </c>
      <c r="M200" s="18" t="str" cm="1">
        <f t="array" ref="M200:N200">_xlfn.REGEXEXTRACT(P200,"(.*(?=_))_([a-z0-9-]+)",2)</f>
        <v>ARM_Gloves_Leather_B</v>
      </c>
      <c r="N200" s="18" t="str">
        <v>584cc5a4-b7d5-4bd5-bd95-8f30df613abf</v>
      </c>
      <c r="P200" t="s">
        <v>3007</v>
      </c>
    </row>
    <row r="201" spans="2:16" x14ac:dyDescent="0.4">
      <c r="B201" t="s">
        <v>1414</v>
      </c>
      <c r="D201" t="s">
        <v>1231</v>
      </c>
      <c r="E201" t="s">
        <v>850</v>
      </c>
      <c r="F201" t="str">
        <f>VLOOKUP(ARMOR[[#This Row],[Name]],ARM_GUID_LOOK,2,FALSE)</f>
        <v>abdcc7a4-db92-4eca-8afc-6b180ce861aa</v>
      </c>
      <c r="I201" t="s">
        <v>844</v>
      </c>
      <c r="M201" s="18" t="str" cm="1">
        <f t="array" ref="M201:N201">_xlfn.REGEXEXTRACT(P201,"(.*(?=_))_([a-z0-9-]+)",2)</f>
        <v>ARM_Gloves_Leather_C</v>
      </c>
      <c r="N201" s="18" t="str">
        <v>1be2b8cc-4ce6-4c73-9a9d-73b741ffd5ce</v>
      </c>
      <c r="P201" t="s">
        <v>3008</v>
      </c>
    </row>
    <row r="202" spans="2:16" x14ac:dyDescent="0.4">
      <c r="B202" t="s">
        <v>1414</v>
      </c>
      <c r="D202" t="s">
        <v>1232</v>
      </c>
      <c r="E202" t="s">
        <v>851</v>
      </c>
      <c r="F202" t="str">
        <f>VLOOKUP(ARMOR[[#This Row],[Name]],ARM_GUID_LOOK,2,FALSE)</f>
        <v>f740cc6f-c7dd-4c31-8dbd-04138f59801e</v>
      </c>
      <c r="I202" t="s">
        <v>844</v>
      </c>
      <c r="M202" s="18" t="str" cm="1">
        <f t="array" ref="M202:N202">_xlfn.REGEXEXTRACT(P202,"(.*(?=_))_([a-z0-9-]+)",2)</f>
        <v>ARM_Gloves_Leather_D</v>
      </c>
      <c r="N202" s="18" t="str">
        <v>abdcc7a4-db92-4eca-8afc-6b180ce861aa</v>
      </c>
      <c r="P202" t="s">
        <v>3009</v>
      </c>
    </row>
    <row r="203" spans="2:16" x14ac:dyDescent="0.4">
      <c r="B203" t="s">
        <v>1414</v>
      </c>
      <c r="D203" t="s">
        <v>1233</v>
      </c>
      <c r="E203" t="s">
        <v>852</v>
      </c>
      <c r="F203" t="str">
        <f>VLOOKUP(ARMOR[[#This Row],[Name]],ARM_GUID_LOOK,2,FALSE)</f>
        <v>e28caa8e-e3d6-4cd3-a275-a58c6255e8ca</v>
      </c>
      <c r="I203" t="s">
        <v>844</v>
      </c>
      <c r="M203" s="18" t="str" cm="1">
        <f t="array" ref="M203:N203">_xlfn.REGEXEXTRACT(P203,"(.*(?=_))_([a-z0-9-]+)",2)</f>
        <v>ARM_Gloves_Leather_Drow</v>
      </c>
      <c r="N203" s="18" t="str">
        <v>f740cc6f-c7dd-4c31-8dbd-04138f59801e</v>
      </c>
      <c r="P203" t="s">
        <v>3010</v>
      </c>
    </row>
    <row r="204" spans="2:16" x14ac:dyDescent="0.4">
      <c r="B204" t="s">
        <v>1414</v>
      </c>
      <c r="D204" t="s">
        <v>0</v>
      </c>
      <c r="E204" t="s">
        <v>853</v>
      </c>
      <c r="F204" t="str">
        <f>VLOOKUP(ARMOR[[#This Row],[Name]],ARM_GUID_LOOK,2,FALSE)</f>
        <v>d890c61a-c34f-42d7-969d-585203bfc3f2</v>
      </c>
      <c r="I204" t="s">
        <v>844</v>
      </c>
      <c r="M204" s="18" t="str" cm="1">
        <f t="array" ref="M204:N204">_xlfn.REGEXEXTRACT(P204,"(.*(?=_))_([a-z0-9-]+)",2)</f>
        <v>ARM_Gloves_Leather_Drow_1</v>
      </c>
      <c r="N204" s="18" t="str">
        <v>e28caa8e-e3d6-4cd3-a275-a58c6255e8ca</v>
      </c>
      <c r="P204" t="s">
        <v>3011</v>
      </c>
    </row>
    <row r="205" spans="2:16" x14ac:dyDescent="0.4">
      <c r="B205" t="s">
        <v>1414</v>
      </c>
      <c r="D205" t="s">
        <v>1234</v>
      </c>
      <c r="E205" t="s">
        <v>854</v>
      </c>
      <c r="F205" t="str">
        <f>VLOOKUP(ARMOR[[#This Row],[Name]],ARM_GUID_LOOK,2,FALSE)</f>
        <v>0d9cf507-148d-4dda-8477-fb0ea531d38b</v>
      </c>
      <c r="I205" t="s">
        <v>844</v>
      </c>
      <c r="M205" s="18" t="str" cm="1">
        <f t="array" ref="M205:N205">_xlfn.REGEXEXTRACT(P205,"(.*(?=_))_([a-z0-9-]+)",2)</f>
        <v>ARM_Gloves_Leather_Druid</v>
      </c>
      <c r="N205" s="18" t="str">
        <v>d890c61a-c34f-42d7-969d-585203bfc3f2</v>
      </c>
      <c r="P205" t="s">
        <v>3012</v>
      </c>
    </row>
    <row r="206" spans="2:16" x14ac:dyDescent="0.4">
      <c r="B206" t="s">
        <v>1414</v>
      </c>
      <c r="D206" t="s">
        <v>1231</v>
      </c>
      <c r="E206" t="s">
        <v>855</v>
      </c>
      <c r="F206" t="str">
        <f>VLOOKUP(ARMOR[[#This Row],[Name]],ARM_GUID_LOOK,2,FALSE)</f>
        <v>540d6714-c030-4fd5-83e0-592a0f443d70</v>
      </c>
      <c r="I206" t="s">
        <v>844</v>
      </c>
      <c r="M206" s="18" t="str" cm="1">
        <f t="array" ref="M206:N206">_xlfn.REGEXEXTRACT(P206,"(.*(?=_))_([a-z0-9-]+)",2)</f>
        <v>ARM_Gloves_Leather_Druid_B</v>
      </c>
      <c r="N206" s="18" t="str">
        <v>0d9cf507-148d-4dda-8477-fb0ea531d38b</v>
      </c>
      <c r="P206" t="s">
        <v>3013</v>
      </c>
    </row>
    <row r="207" spans="2:16" x14ac:dyDescent="0.4">
      <c r="B207" t="s">
        <v>1414</v>
      </c>
      <c r="D207" t="s">
        <v>1231</v>
      </c>
      <c r="E207" t="s">
        <v>856</v>
      </c>
      <c r="F207" t="str">
        <f>VLOOKUP(ARMOR[[#This Row],[Name]],ARM_GUID_LOOK,2,FALSE)</f>
        <v>1dc6610c-0dbf-4b5a-b671-2af3a7c80a8e</v>
      </c>
      <c r="I207" t="s">
        <v>844</v>
      </c>
      <c r="M207" s="18" t="str" cm="1">
        <f t="array" ref="M207:N207">_xlfn.REGEXEXTRACT(P207,"(.*(?=_))_([a-z0-9-]+)",2)</f>
        <v>ARM_Gloves_Leather_E</v>
      </c>
      <c r="N207" s="18" t="str">
        <v>540d6714-c030-4fd5-83e0-592a0f443d70</v>
      </c>
      <c r="P207" t="s">
        <v>3014</v>
      </c>
    </row>
    <row r="208" spans="2:16" x14ac:dyDescent="0.4">
      <c r="B208" t="s">
        <v>1414</v>
      </c>
      <c r="D208" t="s">
        <v>1231</v>
      </c>
      <c r="E208" t="s">
        <v>857</v>
      </c>
      <c r="F208" t="str">
        <f>VLOOKUP(ARMOR[[#This Row],[Name]],ARM_GUID_LOOK,2,FALSE)</f>
        <v>992d9eb6-0dda-46b8-95cc-f71c4bced905</v>
      </c>
      <c r="I208" t="s">
        <v>844</v>
      </c>
      <c r="M208" s="18" t="str" cm="1">
        <f t="array" ref="M208:N208">_xlfn.REGEXEXTRACT(P208,"(.*(?=_))_([a-z0-9-]+)",2)</f>
        <v>ARM_Gloves_Leather_F</v>
      </c>
      <c r="N208" s="18" t="str">
        <v>1dc6610c-0dbf-4b5a-b671-2af3a7c80a8e</v>
      </c>
      <c r="P208" t="s">
        <v>3015</v>
      </c>
    </row>
    <row r="209" spans="2:16" x14ac:dyDescent="0.4">
      <c r="B209" t="s">
        <v>1414</v>
      </c>
      <c r="D209" t="s">
        <v>1231</v>
      </c>
      <c r="E209" t="s">
        <v>858</v>
      </c>
      <c r="F209" t="str">
        <f>VLOOKUP(ARMOR[[#This Row],[Name]],ARM_GUID_LOOK,2,FALSE)</f>
        <v>145db0f8-0c8b-4788-8d9b-5b9846b11a97</v>
      </c>
      <c r="I209" t="s">
        <v>844</v>
      </c>
      <c r="M209" s="18" t="str" cm="1">
        <f t="array" ref="M209:N209">_xlfn.REGEXEXTRACT(P209,"(.*(?=_))_([a-z0-9-]+)",2)</f>
        <v>ARM_Gloves_Leather_G</v>
      </c>
      <c r="N209" s="18" t="str">
        <v>992d9eb6-0dda-46b8-95cc-f71c4bced905</v>
      </c>
      <c r="P209" t="s">
        <v>3016</v>
      </c>
    </row>
    <row r="210" spans="2:16" x14ac:dyDescent="0.4">
      <c r="B210" t="s">
        <v>1414</v>
      </c>
      <c r="D210" t="s">
        <v>1231</v>
      </c>
      <c r="E210" t="s">
        <v>859</v>
      </c>
      <c r="F210" t="str">
        <f>VLOOKUP(ARMOR[[#This Row],[Name]],ARM_GUID_LOOK,2,FALSE)</f>
        <v>615092b5-91d5-4144-8e0f-d0fdd4d3c862</v>
      </c>
      <c r="I210" t="s">
        <v>844</v>
      </c>
      <c r="M210" s="18" t="str" cm="1">
        <f t="array" ref="M210:N210">_xlfn.REGEXEXTRACT(P210,"(.*(?=_))_([a-z0-9-]+)",2)</f>
        <v>ARM_Gloves_Leather_H</v>
      </c>
      <c r="N210" s="18" t="str">
        <v>145db0f8-0c8b-4788-8d9b-5b9846b11a97</v>
      </c>
      <c r="P210" t="s">
        <v>3017</v>
      </c>
    </row>
    <row r="211" spans="2:16" x14ac:dyDescent="0.4">
      <c r="B211" t="s">
        <v>1414</v>
      </c>
      <c r="D211" t="s">
        <v>1235</v>
      </c>
      <c r="E211" t="s">
        <v>860</v>
      </c>
      <c r="F211" t="str">
        <f>VLOOKUP(ARMOR[[#This Row],[Name]],ARM_GUID_LOOK,2,FALSE)</f>
        <v>5d7fba0e-77a6-491c-b6fd-660a18b7830a</v>
      </c>
      <c r="I211" t="s">
        <v>844</v>
      </c>
      <c r="M211" s="18" t="str" cm="1">
        <f t="array" ref="M211:N211">_xlfn.REGEXEXTRACT(P211,"(.*(?=_))_([a-z0-9-]+)",2)</f>
        <v>ARM_Gloves_Leather_I</v>
      </c>
      <c r="N211" s="18" t="str">
        <v>615092b5-91d5-4144-8e0f-d0fdd4d3c862</v>
      </c>
      <c r="P211" t="s">
        <v>3018</v>
      </c>
    </row>
    <row r="212" spans="2:16" x14ac:dyDescent="0.4">
      <c r="B212" t="s">
        <v>1414</v>
      </c>
      <c r="D212" t="s">
        <v>1231</v>
      </c>
      <c r="E212" t="s">
        <v>861</v>
      </c>
      <c r="F212" t="str">
        <f>VLOOKUP(ARMOR[[#This Row],[Name]],ARM_GUID_LOOK,2,FALSE)</f>
        <v>6c9f69a8-7cf7-4b57-b4e0-64cfaa04fd05</v>
      </c>
      <c r="I212" t="s">
        <v>844</v>
      </c>
      <c r="M212" s="18" t="str" cm="1">
        <f t="array" ref="M212:N212">_xlfn.REGEXEXTRACT(P212,"(.*(?=_))_([a-z0-9-]+)",2)</f>
        <v>ARM_Gloves_Leather_ShadowDruid</v>
      </c>
      <c r="N212" s="18" t="str">
        <v>5d7fba0e-77a6-491c-b6fd-660a18b7830a</v>
      </c>
      <c r="P212" t="s">
        <v>3019</v>
      </c>
    </row>
    <row r="213" spans="2:16" x14ac:dyDescent="0.4">
      <c r="B213" t="s">
        <v>1414</v>
      </c>
      <c r="D213" t="s">
        <v>1236</v>
      </c>
      <c r="E213" t="s">
        <v>862</v>
      </c>
      <c r="F213" t="str">
        <f>VLOOKUP(ARMOR[[#This Row],[Name]],ARM_GUID_LOOK,2,FALSE)</f>
        <v>1dcdf52e-b596-4e3a-8d1c-8fff17ed8c2c</v>
      </c>
      <c r="I213" t="s">
        <v>116</v>
      </c>
      <c r="M213" s="18" t="str" cm="1">
        <f t="array" ref="M213:N213">_xlfn.REGEXEXTRACT(P213,"(.*(?=_))_([a-z0-9-]+)",2)</f>
        <v>ARM_Gloves_Leather_Shar</v>
      </c>
      <c r="N213" s="18" t="str">
        <v>6c9f69a8-7cf7-4b57-b4e0-64cfaa04fd05</v>
      </c>
      <c r="P213" t="s">
        <v>3020</v>
      </c>
    </row>
    <row r="214" spans="2:16" x14ac:dyDescent="0.4">
      <c r="B214" t="s">
        <v>1414</v>
      </c>
      <c r="D214" t="s">
        <v>1236</v>
      </c>
      <c r="E214" t="s">
        <v>863</v>
      </c>
      <c r="F214" t="str">
        <f>VLOOKUP(ARMOR[[#This Row],[Name]],ARM_GUID_LOOK,2,FALSE)</f>
        <v>ae234e85-42a8-43d8-8719-0d0e1a0c15f2</v>
      </c>
      <c r="I214" t="s">
        <v>862</v>
      </c>
      <c r="M214" s="18" t="str" cm="1">
        <f t="array" ref="M214:N214">_xlfn.REGEXEXTRACT(P214,"(.*(?=_))_([a-z0-9-]+)",2)</f>
        <v>ARM_Gloves_Metal</v>
      </c>
      <c r="N214" s="18" t="str">
        <v>1dcdf52e-b596-4e3a-8d1c-8fff17ed8c2c</v>
      </c>
      <c r="P214" t="s">
        <v>3021</v>
      </c>
    </row>
    <row r="215" spans="2:16" x14ac:dyDescent="0.4">
      <c r="B215" t="s">
        <v>1414</v>
      </c>
      <c r="D215" t="s">
        <v>1236</v>
      </c>
      <c r="E215" t="s">
        <v>864</v>
      </c>
      <c r="F215" t="str">
        <f>VLOOKUP(ARMOR[[#This Row],[Name]],ARM_GUID_LOOK,2,FALSE)</f>
        <v>22413938-1bde-4f9b-b3c4-30b29e89e887</v>
      </c>
      <c r="I215" t="s">
        <v>862</v>
      </c>
      <c r="M215" s="18" t="str" cm="1">
        <f t="array" ref="M215:N215">_xlfn.REGEXEXTRACT(P215,"(.*(?=_))_([a-z0-9-]+)",2)</f>
        <v>ARM_Gloves_Metal_1</v>
      </c>
      <c r="N215" s="18" t="str">
        <v>ae234e85-42a8-43d8-8719-0d0e1a0c15f2</v>
      </c>
      <c r="P215" t="s">
        <v>3022</v>
      </c>
    </row>
    <row r="216" spans="2:16" x14ac:dyDescent="0.4">
      <c r="B216" t="s">
        <v>1414</v>
      </c>
      <c r="D216" t="s">
        <v>1236</v>
      </c>
      <c r="E216" t="s">
        <v>865</v>
      </c>
      <c r="F216" t="str">
        <f>VLOOKUP(ARMOR[[#This Row],[Name]],ARM_GUID_LOOK,2,FALSE)</f>
        <v>ad173ef4-0b36-4e15-8aef-ccb6423331f5</v>
      </c>
      <c r="I216" t="s">
        <v>862</v>
      </c>
      <c r="M216" s="18" t="str" cm="1">
        <f t="array" ref="M216:N216">_xlfn.REGEXEXTRACT(P216,"(.*(?=_))_([a-z0-9-]+)",2)</f>
        <v>ARM_Gloves_Metal_2</v>
      </c>
      <c r="N216" s="18" t="str">
        <v>22413938-1bde-4f9b-b3c4-30b29e89e887</v>
      </c>
      <c r="P216" t="s">
        <v>3023</v>
      </c>
    </row>
    <row r="217" spans="2:16" x14ac:dyDescent="0.4">
      <c r="B217" t="s">
        <v>1414</v>
      </c>
      <c r="D217" t="s">
        <v>1236</v>
      </c>
      <c r="E217" t="s">
        <v>866</v>
      </c>
      <c r="F217" t="str">
        <f>VLOOKUP(ARMOR[[#This Row],[Name]],ARM_GUID_LOOK,2,FALSE)</f>
        <v>029840f8-65a4-4cc7-988d-d52f76b92f56</v>
      </c>
      <c r="I217" t="s">
        <v>862</v>
      </c>
      <c r="M217" s="18" t="str" cm="1">
        <f t="array" ref="M217:N217">_xlfn.REGEXEXTRACT(P217,"(.*(?=_))_([a-z0-9-]+)",2)</f>
        <v>ARM_Gloves_Metal_A</v>
      </c>
      <c r="N217" s="18" t="str">
        <v>ad173ef4-0b36-4e15-8aef-ccb6423331f5</v>
      </c>
      <c r="P217" t="s">
        <v>3024</v>
      </c>
    </row>
    <row r="218" spans="2:16" x14ac:dyDescent="0.4">
      <c r="B218" t="s">
        <v>1414</v>
      </c>
      <c r="D218" t="s">
        <v>1236</v>
      </c>
      <c r="E218" t="s">
        <v>867</v>
      </c>
      <c r="F218" t="str">
        <f>VLOOKUP(ARMOR[[#This Row],[Name]],ARM_GUID_LOOK,2,FALSE)</f>
        <v>b109178d-5f3f-4aa0-b5b1-ef1bd8d2655b</v>
      </c>
      <c r="I218" t="s">
        <v>862</v>
      </c>
      <c r="M218" s="18" t="str" cm="1">
        <f t="array" ref="M218:N218">_xlfn.REGEXEXTRACT(P218,"(.*(?=_))_([a-z0-9-]+)",2)</f>
        <v>ARM_Gloves_Metal_B</v>
      </c>
      <c r="N218" s="18" t="str">
        <v>029840f8-65a4-4cc7-988d-d52f76b92f56</v>
      </c>
      <c r="P218" t="s">
        <v>3025</v>
      </c>
    </row>
    <row r="219" spans="2:16" x14ac:dyDescent="0.4">
      <c r="B219" t="s">
        <v>1414</v>
      </c>
      <c r="D219" t="s">
        <v>1236</v>
      </c>
      <c r="E219" t="s">
        <v>868</v>
      </c>
      <c r="F219" t="str">
        <f>VLOOKUP(ARMOR[[#This Row],[Name]],ARM_GUID_LOOK,2,FALSE)</f>
        <v>befb6947-0cc2-4233-998b-48d5ab3c9e95</v>
      </c>
      <c r="I219" t="s">
        <v>862</v>
      </c>
      <c r="M219" s="18" t="str" cm="1">
        <f t="array" ref="M219:N219">_xlfn.REGEXEXTRACT(P219,"(.*(?=_))_([a-z0-9-]+)",2)</f>
        <v>ARM_Gloves_Metal_C</v>
      </c>
      <c r="N219" s="18" t="str">
        <v>b109178d-5f3f-4aa0-b5b1-ef1bd8d2655b</v>
      </c>
      <c r="P219" t="s">
        <v>3026</v>
      </c>
    </row>
    <row r="220" spans="2:16" x14ac:dyDescent="0.4">
      <c r="B220" t="s">
        <v>1414</v>
      </c>
      <c r="D220" t="s">
        <v>1236</v>
      </c>
      <c r="E220" t="s">
        <v>869</v>
      </c>
      <c r="F220" t="str">
        <f>VLOOKUP(ARMOR[[#This Row],[Name]],ARM_GUID_LOOK,2,FALSE)</f>
        <v>2324a287-e1d5-41af-a2f3-fe28af83838c</v>
      </c>
      <c r="I220" t="s">
        <v>862</v>
      </c>
      <c r="M220" s="18" t="str" cm="1">
        <f t="array" ref="M220:N220">_xlfn.REGEXEXTRACT(P220,"(.*(?=_))_([a-z0-9-]+)",2)</f>
        <v>ARM_Gloves_Metal_D</v>
      </c>
      <c r="N220" s="18" t="str">
        <v>befb6947-0cc2-4233-998b-48d5ab3c9e95</v>
      </c>
      <c r="P220" t="s">
        <v>3027</v>
      </c>
    </row>
    <row r="221" spans="2:16" x14ac:dyDescent="0.4">
      <c r="B221" t="s">
        <v>1414</v>
      </c>
      <c r="D221" t="s">
        <v>1236</v>
      </c>
      <c r="E221" t="s">
        <v>870</v>
      </c>
      <c r="F221" t="str">
        <f>VLOOKUP(ARMOR[[#This Row],[Name]],ARM_GUID_LOOK,2,FALSE)</f>
        <v>7bd04fd0-1e43-4e9f-99d9-e808dae6fd66</v>
      </c>
      <c r="I221" t="s">
        <v>862</v>
      </c>
      <c r="M221" s="18" t="str" cm="1">
        <f t="array" ref="M221:N221">_xlfn.REGEXEXTRACT(P221,"(.*(?=_))_([a-z0-9-]+)",2)</f>
        <v>ARM_Gloves_Metal_E</v>
      </c>
      <c r="N221" s="18" t="str">
        <v>2324a287-e1d5-41af-a2f3-fe28af83838c</v>
      </c>
      <c r="P221" t="s">
        <v>3028</v>
      </c>
    </row>
    <row r="222" spans="2:16" x14ac:dyDescent="0.4">
      <c r="B222" t="s">
        <v>1414</v>
      </c>
      <c r="D222" t="s">
        <v>1236</v>
      </c>
      <c r="E222" t="s">
        <v>871</v>
      </c>
      <c r="F222" t="str">
        <f>VLOOKUP(ARMOR[[#This Row],[Name]],ARM_GUID_LOOK,2,FALSE)</f>
        <v>78c6f9d2-f95e-4487-b1b7-421bebdaa2a4</v>
      </c>
      <c r="I222" t="s">
        <v>862</v>
      </c>
      <c r="M222" s="18" t="str" cm="1">
        <f t="array" ref="M222:N222">_xlfn.REGEXEXTRACT(P222,"(.*(?=_))_([a-z0-9-]+)",2)</f>
        <v>ARM_Gloves_Metal_F</v>
      </c>
      <c r="N222" s="18" t="str">
        <v>7bd04fd0-1e43-4e9f-99d9-e808dae6fd66</v>
      </c>
      <c r="P222" t="s">
        <v>3029</v>
      </c>
    </row>
    <row r="223" spans="2:16" x14ac:dyDescent="0.4">
      <c r="B223" t="s">
        <v>1414</v>
      </c>
      <c r="D223" t="s">
        <v>1236</v>
      </c>
      <c r="E223" t="s">
        <v>872</v>
      </c>
      <c r="F223" t="str">
        <f>VLOOKUP(ARMOR[[#This Row],[Name]],ARM_GUID_LOOK,2,FALSE)</f>
        <v>01c5196e-24a3-4b3f-884c-24797a70d702</v>
      </c>
      <c r="I223" t="s">
        <v>862</v>
      </c>
      <c r="M223" s="18" t="str" cm="1">
        <f t="array" ref="M223:N223">_xlfn.REGEXEXTRACT(P223,"(.*(?=_))_([a-z0-9-]+)",2)</f>
        <v>ARM_Gloves_Metal_G</v>
      </c>
      <c r="N223" s="18" t="str">
        <v>78c6f9d2-f95e-4487-b1b7-421bebdaa2a4</v>
      </c>
      <c r="P223" t="s">
        <v>3030</v>
      </c>
    </row>
    <row r="224" spans="2:16" x14ac:dyDescent="0.4">
      <c r="B224" t="s">
        <v>1414</v>
      </c>
      <c r="D224" t="s">
        <v>1236</v>
      </c>
      <c r="E224" t="s">
        <v>873</v>
      </c>
      <c r="F224" t="str">
        <f>VLOOKUP(ARMOR[[#This Row],[Name]],ARM_GUID_LOOK,2,FALSE)</f>
        <v>16d3a315-e79b-49ee-98b1-3951594c51f0</v>
      </c>
      <c r="I224" t="s">
        <v>862</v>
      </c>
      <c r="M224" s="18" t="str" cm="1">
        <f t="array" ref="M224:N224">_xlfn.REGEXEXTRACT(P224,"(.*(?=_))_([a-z0-9-]+)",2)</f>
        <v>ARM_Gloves_Metal_H</v>
      </c>
      <c r="N224" s="18" t="str">
        <v>01c5196e-24a3-4b3f-884c-24797a70d702</v>
      </c>
      <c r="P224" t="s">
        <v>3031</v>
      </c>
    </row>
    <row r="225" spans="2:16" x14ac:dyDescent="0.4">
      <c r="B225" t="s">
        <v>1414</v>
      </c>
      <c r="D225" t="s">
        <v>1237</v>
      </c>
      <c r="E225" t="s">
        <v>874</v>
      </c>
      <c r="F225" t="str">
        <f>VLOOKUP(ARMOR[[#This Row],[Name]],ARM_GUID_LOOK,2,FALSE)</f>
        <v>f66431d0-08a6-4b15-b8a4-7154fc1e5f47</v>
      </c>
      <c r="I225" t="s">
        <v>862</v>
      </c>
      <c r="M225" s="18" t="str" cm="1">
        <f t="array" ref="M225:N225">_xlfn.REGEXEXTRACT(P225,"(.*(?=_))_([a-z0-9-]+)",2)</f>
        <v>ARM_Gloves_Metal_I</v>
      </c>
      <c r="N225" s="18" t="str">
        <v>16d3a315-e79b-49ee-98b1-3951594c51f0</v>
      </c>
      <c r="P225" t="s">
        <v>3032</v>
      </c>
    </row>
    <row r="226" spans="2:16" x14ac:dyDescent="0.4">
      <c r="B226" t="s">
        <v>1414</v>
      </c>
      <c r="D226" t="s">
        <v>1236</v>
      </c>
      <c r="E226" t="s">
        <v>875</v>
      </c>
      <c r="F226" t="str">
        <f>VLOOKUP(ARMOR[[#This Row],[Name]],ARM_GUID_LOOK,2,FALSE)</f>
        <v>73b125e5-cfd6-42d6-a47a-3c9210c07f16</v>
      </c>
      <c r="I226" t="s">
        <v>862</v>
      </c>
      <c r="M226" s="18" t="str" cm="1">
        <f t="array" ref="M226:N226">_xlfn.REGEXEXTRACT(P226,"(.*(?=_))_([a-z0-9-]+)",2)</f>
        <v>ARM_Gloves_Metal_Oathbreaker</v>
      </c>
      <c r="N226" s="18" t="str">
        <v>f66431d0-08a6-4b15-b8a4-7154fc1e5f47</v>
      </c>
      <c r="P226" t="s">
        <v>3033</v>
      </c>
    </row>
    <row r="227" spans="2:16" x14ac:dyDescent="0.4">
      <c r="B227" t="s">
        <v>1414</v>
      </c>
      <c r="D227" t="s">
        <v>1238</v>
      </c>
      <c r="E227" t="s">
        <v>876</v>
      </c>
      <c r="F227" t="str">
        <f>VLOOKUP(ARMOR[[#This Row],[Name]],ARM_GUID_LOOK,2,FALSE)</f>
        <v>d06d06dc-0aa6-407e-b4b4-3225978be1c7</v>
      </c>
      <c r="I227" t="s">
        <v>833</v>
      </c>
      <c r="M227" s="18" t="str" cm="1">
        <f t="array" ref="M227:N227">_xlfn.REGEXEXTRACT(P227,"(.*(?=_))_([a-z0-9-]+)",2)</f>
        <v>ARM_Gloves_Metal_Test</v>
      </c>
      <c r="N227" s="18" t="str">
        <v>73b125e5-cfd6-42d6-a47a-3c9210c07f16</v>
      </c>
      <c r="P227" t="s">
        <v>3034</v>
      </c>
    </row>
    <row r="228" spans="2:16" x14ac:dyDescent="0.4">
      <c r="B228" t="s">
        <v>1414</v>
      </c>
      <c r="D228" t="s">
        <v>1238</v>
      </c>
      <c r="E228" t="s">
        <v>877</v>
      </c>
      <c r="F228" t="str">
        <f>VLOOKUP(ARMOR[[#This Row],[Name]],ARM_GUID_LOOK,2,FALSE)</f>
        <v>15308373-ef3f-401f-adb5-522e5b4ef2d6</v>
      </c>
      <c r="I228" t="s">
        <v>833</v>
      </c>
      <c r="M228" s="18" t="str" cm="1">
        <f t="array" ref="M228:N228">_xlfn.REGEXEXTRACT(P228,"(.*(?=_))_([a-z0-9-]+)",2)</f>
        <v>ARM_Gloves_Monk</v>
      </c>
      <c r="N228" s="18" t="str">
        <v>d06d06dc-0aa6-407e-b4b4-3225978be1c7</v>
      </c>
      <c r="P228" t="s">
        <v>3035</v>
      </c>
    </row>
    <row r="229" spans="2:16" x14ac:dyDescent="0.4">
      <c r="B229" t="s">
        <v>1414</v>
      </c>
      <c r="D229" t="s">
        <v>1239</v>
      </c>
      <c r="E229" t="s">
        <v>878</v>
      </c>
      <c r="F229" t="str">
        <f>VLOOKUP(ARMOR[[#This Row],[Name]],ARM_GUID_LOOK,2,FALSE)</f>
        <v>a46fd5d8-57d8-4f47-ae21-aa15d6ffb90b</v>
      </c>
      <c r="I229" t="s">
        <v>862</v>
      </c>
      <c r="M229" s="18" t="str" cm="1">
        <f t="array" ref="M229:N229">_xlfn.REGEXEXTRACT(P229,"(.*(?=_))_([a-z0-9-]+)",2)</f>
        <v>ARM_Gloves_Monk_A</v>
      </c>
      <c r="N229" s="18" t="str">
        <v>15308373-ef3f-401f-adb5-522e5b4ef2d6</v>
      </c>
      <c r="P229" t="s">
        <v>3036</v>
      </c>
    </row>
    <row r="230" spans="2:16" x14ac:dyDescent="0.4">
      <c r="B230" t="s">
        <v>1414</v>
      </c>
      <c r="D230" t="s">
        <v>1236</v>
      </c>
      <c r="E230" t="s">
        <v>879</v>
      </c>
      <c r="F230" t="str">
        <f>VLOOKUP(ARMOR[[#This Row],[Name]],ARM_GUID_LOOK,2,FALSE)</f>
        <v>c1531ce8-a2ce-4606-9cb7-5ed6d56b69a6</v>
      </c>
      <c r="I230" t="s">
        <v>862</v>
      </c>
      <c r="M230" s="18" t="str" cm="1">
        <f t="array" ref="M230:N230">_xlfn.REGEXEXTRACT(P230,"(.*(?=_))_([a-z0-9-]+)",2)</f>
        <v>ARM_Gloves_Nightsong</v>
      </c>
      <c r="N230" s="18" t="str">
        <v>a46fd5d8-57d8-4f47-ae21-aa15d6ffb90b</v>
      </c>
      <c r="P230" t="s">
        <v>3037</v>
      </c>
    </row>
    <row r="231" spans="2:16" x14ac:dyDescent="0.4">
      <c r="B231" t="s">
        <v>1414</v>
      </c>
      <c r="D231" t="s">
        <v>1236</v>
      </c>
      <c r="E231" t="s">
        <v>880</v>
      </c>
      <c r="F231" t="str">
        <f>VLOOKUP(ARMOR[[#This Row],[Name]],ARM_GUID_LOOK,2,FALSE)</f>
        <v>e39636f7-adc1-4181-89a3-484ef832e6d8</v>
      </c>
      <c r="I231" t="s">
        <v>879</v>
      </c>
      <c r="M231" s="18" t="str" cm="1">
        <f t="array" ref="M231:N231">_xlfn.REGEXEXTRACT(P231,"(.*(?=_))_([a-z0-9-]+)",2)</f>
        <v>ARM_Gloves_Scalemail</v>
      </c>
      <c r="N231" s="18" t="str">
        <v>c1531ce8-a2ce-4606-9cb7-5ed6d56b69a6</v>
      </c>
      <c r="P231" t="s">
        <v>3038</v>
      </c>
    </row>
    <row r="232" spans="2:16" x14ac:dyDescent="0.4">
      <c r="B232" t="s">
        <v>1414</v>
      </c>
      <c r="D232" t="s">
        <v>1240</v>
      </c>
      <c r="E232" t="s">
        <v>881</v>
      </c>
      <c r="F232" t="str">
        <f>VLOOKUP(ARMOR[[#This Row],[Name]],ARM_GUID_LOOK,2,FALSE)</f>
        <v>9eb0c64d-a035-428f-8d7b-709110b04609</v>
      </c>
      <c r="I232" t="s">
        <v>844</v>
      </c>
      <c r="M232" s="18" t="str" cm="1">
        <f t="array" ref="M232:N232">_xlfn.REGEXEXTRACT(P232,"(.*(?=_))_([a-z0-9-]+)",2)</f>
        <v>ARM_Gloves_Scalemail_A</v>
      </c>
      <c r="N232" s="18" t="str">
        <v>e39636f7-adc1-4181-89a3-484ef832e6d8</v>
      </c>
      <c r="P232" t="s">
        <v>3039</v>
      </c>
    </row>
    <row r="233" spans="2:16" x14ac:dyDescent="0.4">
      <c r="B233" t="s">
        <v>1414</v>
      </c>
      <c r="D233" t="s">
        <v>158</v>
      </c>
      <c r="E233" t="s">
        <v>882</v>
      </c>
      <c r="F233" t="str">
        <f>VLOOKUP(ARMOR[[#This Row],[Name]],ARM_GUID_LOOK,2,FALSE)</f>
        <v>4ec2c054-daad-4ab5-94a8-c2103b7387df</v>
      </c>
      <c r="I233" t="s">
        <v>833</v>
      </c>
      <c r="M233" s="18" t="str" cm="1">
        <f t="array" ref="M233:N233">_xlfn.REGEXEXTRACT(P233,"(.*(?=_))_([a-z0-9-]+)",2)</f>
        <v>ARM_Gloves_Umberlee</v>
      </c>
      <c r="N233" s="18" t="str">
        <v>9eb0c64d-a035-428f-8d7b-709110b04609</v>
      </c>
      <c r="P233" t="s">
        <v>3040</v>
      </c>
    </row>
    <row r="234" spans="2:16" x14ac:dyDescent="0.4">
      <c r="B234" t="s">
        <v>1414</v>
      </c>
      <c r="D234" t="s">
        <v>1220</v>
      </c>
      <c r="E234" t="s">
        <v>883</v>
      </c>
      <c r="F234" t="str">
        <f>VLOOKUP(ARMOR[[#This Row],[Name]],ARM_GUID_LOOK,2,FALSE)</f>
        <v>34a71679-0ab5-4fd4-bba8-d6ad341ee490</v>
      </c>
      <c r="I234" t="s">
        <v>111</v>
      </c>
      <c r="M234" s="18" t="str" cm="1">
        <f t="array" ref="M234:N234">_xlfn.REGEXEXTRACT(P234,"(.*(?=_))_([a-z0-9-]+)",2)</f>
        <v>ARM_Gortash_A</v>
      </c>
      <c r="N234" s="18" t="str">
        <v>4ec2c054-daad-4ab5-94a8-c2103b7387df</v>
      </c>
      <c r="P234" t="s">
        <v>3041</v>
      </c>
    </row>
    <row r="235" spans="2:16" x14ac:dyDescent="0.4">
      <c r="B235" t="s">
        <v>1414</v>
      </c>
      <c r="D235" t="s">
        <v>1241</v>
      </c>
      <c r="E235" t="s">
        <v>884</v>
      </c>
      <c r="F235" t="str">
        <f>VLOOKUP(ARMOR[[#This Row],[Name]],ARM_GUID_LOOK,2,FALSE)</f>
        <v>c3407c8d-0180-4f5a-9530-e1167e7290b3</v>
      </c>
      <c r="I235" t="s">
        <v>883</v>
      </c>
      <c r="M235" s="18" t="str" cm="1">
        <f t="array" ref="M235:N235">_xlfn.REGEXEXTRACT(P235,"(.*(?=_))_([a-z0-9-]+)",2)</f>
        <v>ARM_HalfPlate</v>
      </c>
      <c r="N235" s="18" t="str">
        <v>34a71679-0ab5-4fd4-bba8-d6ad341ee490</v>
      </c>
      <c r="P235" t="s">
        <v>3042</v>
      </c>
    </row>
    <row r="236" spans="2:16" x14ac:dyDescent="0.4">
      <c r="B236" t="s">
        <v>1414</v>
      </c>
      <c r="D236" t="s">
        <v>1242</v>
      </c>
      <c r="E236" t="s">
        <v>885</v>
      </c>
      <c r="F236" t="str">
        <f>VLOOKUP(ARMOR[[#This Row],[Name]],ARM_GUID_LOOK,2,FALSE)</f>
        <v>15338da1-c4f8-4b43-912c-c14e7d9a8579</v>
      </c>
      <c r="I236" t="s">
        <v>883</v>
      </c>
      <c r="M236" s="18" t="str" cm="1">
        <f t="array" ref="M236:N236">_xlfn.REGEXEXTRACT(P236,"(.*(?=_))_([a-z0-9-]+)",2)</f>
        <v>ARM_HalfPlate_1</v>
      </c>
      <c r="N236" s="18" t="str">
        <v>c3407c8d-0180-4f5a-9530-e1167e7290b3</v>
      </c>
      <c r="P236" t="s">
        <v>3043</v>
      </c>
    </row>
    <row r="237" spans="2:16" x14ac:dyDescent="0.4">
      <c r="B237" t="s">
        <v>1414</v>
      </c>
      <c r="D237" t="s">
        <v>1241</v>
      </c>
      <c r="E237" t="s">
        <v>886</v>
      </c>
      <c r="F237" t="str">
        <f>VLOOKUP(ARMOR[[#This Row],[Name]],ARM_GUID_LOOK,2,FALSE)</f>
        <v>4a712833-fe5c-4780-bc56-620972336eda</v>
      </c>
      <c r="I237" t="s">
        <v>883</v>
      </c>
      <c r="M237" s="18" t="str" cm="1">
        <f t="array" ref="M237:N237">_xlfn.REGEXEXTRACT(P237,"(.*(?=_))_([a-z0-9-]+)",2)</f>
        <v>ARM_HalfPlate_2</v>
      </c>
      <c r="N237" s="18" t="str">
        <v>15338da1-c4f8-4b43-912c-c14e7d9a8579</v>
      </c>
      <c r="P237" t="s">
        <v>3044</v>
      </c>
    </row>
    <row r="238" spans="2:16" x14ac:dyDescent="0.4">
      <c r="B238" t="s">
        <v>1414</v>
      </c>
      <c r="D238" t="s">
        <v>1220</v>
      </c>
      <c r="E238" t="s">
        <v>887</v>
      </c>
      <c r="F238" t="str">
        <f>VLOOKUP(ARMOR[[#This Row],[Name]],ARM_GUID_LOOK,2,FALSE)</f>
        <v>4aa373b2-0cb7-4b69-af38-0d1352236a1f</v>
      </c>
      <c r="I238" t="s">
        <v>883</v>
      </c>
      <c r="M238" s="18" t="str" cm="1">
        <f t="array" ref="M238:N238">_xlfn.REGEXEXTRACT(P238,"(.*(?=_))_([a-z0-9-]+)",2)</f>
        <v>ARM_HalfPlate_EndGame</v>
      </c>
      <c r="N238" s="18" t="str">
        <v>4a712833-fe5c-4780-bc56-620972336eda</v>
      </c>
      <c r="P238" t="s">
        <v>3045</v>
      </c>
    </row>
    <row r="239" spans="2:16" x14ac:dyDescent="0.4">
      <c r="B239" t="s">
        <v>1414</v>
      </c>
      <c r="D239" t="s">
        <v>1220</v>
      </c>
      <c r="E239" t="s">
        <v>888</v>
      </c>
      <c r="F239" t="str">
        <f>VLOOKUP(ARMOR[[#This Row],[Name]],ARM_GUID_LOOK,2,FALSE)</f>
        <v>6fbbe358-8915-4781-b738-098c3e5a3bff</v>
      </c>
      <c r="I239" t="s">
        <v>883</v>
      </c>
      <c r="M239" s="18" t="str" cm="1">
        <f t="array" ref="M239:N239">_xlfn.REGEXEXTRACT(P239,"(.*(?=_))_([a-z0-9-]+)",2)</f>
        <v>ARM_HalfPlate_FlamingFist</v>
      </c>
      <c r="N239" s="18" t="str">
        <v>4aa373b2-0cb7-4b69-af38-0d1352236a1f</v>
      </c>
      <c r="P239" t="s">
        <v>3046</v>
      </c>
    </row>
    <row r="240" spans="2:16" x14ac:dyDescent="0.4">
      <c r="B240" t="s">
        <v>1414</v>
      </c>
      <c r="D240" t="s">
        <v>1243</v>
      </c>
      <c r="E240" t="s">
        <v>889</v>
      </c>
      <c r="F240" t="str">
        <f>VLOOKUP(ARMOR[[#This Row],[Name]],ARM_GUID_LOOK,2,FALSE)</f>
        <v>38c63f49-3c50-46d0-90d3-68b247542c36</v>
      </c>
      <c r="I240" t="s">
        <v>883</v>
      </c>
      <c r="M240" s="18" t="str" cm="1">
        <f t="array" ref="M240:N240">_xlfn.REGEXEXTRACT(P240,"(.*(?=_))_([a-z0-9-]+)",2)</f>
        <v>ARM_HalfPlate_FlamingFist_B</v>
      </c>
      <c r="N240" s="18" t="str">
        <v>6fbbe358-8915-4781-b738-098c3e5a3bff</v>
      </c>
      <c r="P240" t="s">
        <v>3047</v>
      </c>
    </row>
    <row r="241" spans="2:16" x14ac:dyDescent="0.4">
      <c r="B241" t="s">
        <v>1414</v>
      </c>
      <c r="D241" t="s">
        <v>1243</v>
      </c>
      <c r="E241" t="s">
        <v>890</v>
      </c>
      <c r="F241" t="str">
        <f>VLOOKUP(ARMOR[[#This Row],[Name]],ARM_GUID_LOOK,2,FALSE)</f>
        <v>d1ec23df-f3d6-4378-ab07-dea2ff1ad556</v>
      </c>
      <c r="I241" t="s">
        <v>883</v>
      </c>
      <c r="M241" s="18" t="str" cm="1">
        <f t="array" ref="M241:N241">_xlfn.REGEXEXTRACT(P241,"(.*(?=_))_([a-z0-9-]+)",2)</f>
        <v>ARM_HalfPlate_Githyanki</v>
      </c>
      <c r="N241" s="18" t="str">
        <v>38c63f49-3c50-46d0-90d3-68b247542c36</v>
      </c>
      <c r="P241" t="s">
        <v>3048</v>
      </c>
    </row>
    <row r="242" spans="2:16" x14ac:dyDescent="0.4">
      <c r="B242" t="s">
        <v>1414</v>
      </c>
      <c r="D242" t="s">
        <v>1243</v>
      </c>
      <c r="E242" t="s">
        <v>891</v>
      </c>
      <c r="F242" t="str">
        <f>VLOOKUP(ARMOR[[#This Row],[Name]],ARM_GUID_LOOK,2,FALSE)</f>
        <v>1306c1bf-7db6-4036-9799-a5d1a1745694</v>
      </c>
      <c r="I242" t="s">
        <v>883</v>
      </c>
      <c r="M242" s="18" t="str" cm="1">
        <f t="array" ref="M242:N242">_xlfn.REGEXEXTRACT(P242,"(.*(?=_))_([a-z0-9-]+)",2)</f>
        <v>ARM_HalfPlate_Githyanki_B</v>
      </c>
      <c r="N242" s="18" t="str">
        <v>d1ec23df-f3d6-4378-ab07-dea2ff1ad556</v>
      </c>
      <c r="P242" t="s">
        <v>3049</v>
      </c>
    </row>
    <row r="243" spans="2:16" x14ac:dyDescent="0.4">
      <c r="B243" t="s">
        <v>1414</v>
      </c>
      <c r="D243" t="s">
        <v>1244</v>
      </c>
      <c r="E243" t="s">
        <v>892</v>
      </c>
      <c r="F243" t="str">
        <f>VLOOKUP(ARMOR[[#This Row],[Name]],ARM_GUID_LOOK,2,FALSE)</f>
        <v>c3aaffa5-096d-4d4c-87b6-a9298d306cb6</v>
      </c>
      <c r="I243" t="s">
        <v>883</v>
      </c>
      <c r="M243" s="18" t="str" cm="1">
        <f t="array" ref="M243:N243">_xlfn.REGEXEXTRACT(P243,"(.*(?=_))_([a-z0-9-]+)",2)</f>
        <v>ARM_HalfPlate_Githyanki_C</v>
      </c>
      <c r="N243" s="18" t="str">
        <v>1306c1bf-7db6-4036-9799-a5d1a1745694</v>
      </c>
      <c r="P243" t="s">
        <v>3050</v>
      </c>
    </row>
    <row r="244" spans="2:16" x14ac:dyDescent="0.4">
      <c r="B244" t="s">
        <v>1414</v>
      </c>
      <c r="D244" t="s">
        <v>1245</v>
      </c>
      <c r="E244" t="s">
        <v>893</v>
      </c>
      <c r="F244" t="str">
        <f>VLOOKUP(ARMOR[[#This Row],[Name]],ARM_GUID_LOOK,2,FALSE)</f>
        <v>0fa25447-206f-4da9-b1b3-1639dec6fad1</v>
      </c>
      <c r="I244" t="s">
        <v>883</v>
      </c>
      <c r="M244" s="18" t="str" cm="1">
        <f t="array" ref="M244:N244">_xlfn.REGEXEXTRACT(P244,"(.*(?=_))_([a-z0-9-]+)",2)</f>
        <v>ARM_HalfPlate_Githyanki_Destroyed_Crash</v>
      </c>
      <c r="N244" s="18" t="str">
        <v>c3aaffa5-096d-4d4c-87b6-a9298d306cb6</v>
      </c>
      <c r="P244" t="s">
        <v>3051</v>
      </c>
    </row>
    <row r="245" spans="2:16" x14ac:dyDescent="0.4">
      <c r="B245" t="s">
        <v>1414</v>
      </c>
      <c r="D245" t="s">
        <v>1243</v>
      </c>
      <c r="E245" t="s">
        <v>894</v>
      </c>
      <c r="F245" t="str">
        <f>VLOOKUP(ARMOR[[#This Row],[Name]],ARM_GUID_LOOK,2,FALSE)</f>
        <v>85ed2fdb-c676-4e14-9641-ffda788078e8</v>
      </c>
      <c r="I245" t="s">
        <v>883</v>
      </c>
      <c r="M245" s="18" t="str" cm="1">
        <f t="array" ref="M245:N245">_xlfn.REGEXEXTRACT(P245,"(.*(?=_))_([a-z0-9-]+)",2)</f>
        <v>ARM_HalfPlate_Leather_A_Githyanki</v>
      </c>
      <c r="N245" s="18" t="str">
        <v>0fa25447-206f-4da9-b1b3-1639dec6fad1</v>
      </c>
      <c r="P245" t="s">
        <v>3052</v>
      </c>
    </row>
    <row r="246" spans="2:16" x14ac:dyDescent="0.4">
      <c r="B246" t="s">
        <v>1414</v>
      </c>
      <c r="D246" t="s">
        <v>1246</v>
      </c>
      <c r="E246" t="s">
        <v>895</v>
      </c>
      <c r="F246" t="str">
        <f>VLOOKUP(ARMOR[[#This Row],[Name]],ARM_GUID_LOOK,2,FALSE)</f>
        <v>4d2e0931-3a01-4759-834b-8ae36749daab</v>
      </c>
      <c r="I246" t="s">
        <v>117</v>
      </c>
      <c r="M246" s="18" t="str" cm="1">
        <f t="array" ref="M246:N246">_xlfn.REGEXEXTRACT(P246,"(.*(?=_))_([a-z0-9-]+)",2)</f>
        <v>ARM_HalfPlate_Leather_B_Githyanki</v>
      </c>
      <c r="N246" s="18" t="str">
        <v>85ed2fdb-c676-4e14-9641-ffda788078e8</v>
      </c>
      <c r="P246" t="s">
        <v>3053</v>
      </c>
    </row>
    <row r="247" spans="2:16" x14ac:dyDescent="0.4">
      <c r="B247" t="s">
        <v>1414</v>
      </c>
      <c r="D247" t="s">
        <v>1247</v>
      </c>
      <c r="E247" t="s">
        <v>896</v>
      </c>
      <c r="F247" t="str">
        <f>VLOOKUP(ARMOR[[#This Row],[Name]],ARM_GUID_LOOK,2,FALSE)</f>
        <v>d6c7172f-ac08-4be2-9bdf-cf38feae2bb3</v>
      </c>
      <c r="I247" t="s">
        <v>895</v>
      </c>
      <c r="M247" s="18" t="str" cm="1">
        <f t="array" ref="M247:N247">_xlfn.REGEXEXTRACT(P247,"(.*(?=_))_([a-z0-9-]+)",2)</f>
        <v>ARM_Hat</v>
      </c>
      <c r="N247" s="18" t="str">
        <v>4d2e0931-3a01-4759-834b-8ae36749daab</v>
      </c>
      <c r="P247" t="s">
        <v>3054</v>
      </c>
    </row>
    <row r="248" spans="2:16" x14ac:dyDescent="0.4">
      <c r="B248" t="s">
        <v>1414</v>
      </c>
      <c r="D248" t="s">
        <v>1248</v>
      </c>
      <c r="E248" t="s">
        <v>897</v>
      </c>
      <c r="F248" t="str">
        <f>VLOOKUP(ARMOR[[#This Row],[Name]],ARM_GUID_LOOK,2,FALSE)</f>
        <v>a911cda7-16b2-40d1-9f39-8c2616df1bdb</v>
      </c>
      <c r="I248" t="s">
        <v>895</v>
      </c>
      <c r="M248" s="18" t="str" cm="1">
        <f t="array" ref="M248:N248">_xlfn.REGEXEXTRACT(P248,"(.*(?=_))_([a-z0-9-]+)",2)</f>
        <v>ARM_Hat_A</v>
      </c>
      <c r="N248" s="18" t="str">
        <v>d6c7172f-ac08-4be2-9bdf-cf38feae2bb3</v>
      </c>
      <c r="P248" t="s">
        <v>3055</v>
      </c>
    </row>
    <row r="249" spans="2:16" x14ac:dyDescent="0.4">
      <c r="B249" t="s">
        <v>1414</v>
      </c>
      <c r="D249" t="s">
        <v>1249</v>
      </c>
      <c r="E249" t="s">
        <v>898</v>
      </c>
      <c r="F249" t="str">
        <f>VLOOKUP(ARMOR[[#This Row],[Name]],ARM_GUID_LOOK,2,FALSE)</f>
        <v>198e801b-b91e-4b78-b8a6-4fe630a6a3f1</v>
      </c>
      <c r="I249" t="s">
        <v>895</v>
      </c>
      <c r="M249" s="18" t="str" cm="1">
        <f t="array" ref="M249:N249">_xlfn.REGEXEXTRACT(P249,"(.*(?=_))_([a-z0-9-]+)",2)</f>
        <v>ARM_Hat_B</v>
      </c>
      <c r="N249" s="18" t="str">
        <v>a911cda7-16b2-40d1-9f39-8c2616df1bdb</v>
      </c>
      <c r="P249" t="s">
        <v>3056</v>
      </c>
    </row>
    <row r="250" spans="2:16" x14ac:dyDescent="0.4">
      <c r="B250" t="s">
        <v>1414</v>
      </c>
      <c r="D250" t="s">
        <v>1250</v>
      </c>
      <c r="E250" t="s">
        <v>899</v>
      </c>
      <c r="F250" t="str">
        <f>VLOOKUP(ARMOR[[#This Row],[Name]],ARM_GUID_LOOK,2,FALSE)</f>
        <v>d52c88a2-285d-4fa0-8f99-1c62b5cac167</v>
      </c>
      <c r="I250" t="s">
        <v>895</v>
      </c>
      <c r="M250" s="18" t="str" cm="1">
        <f t="array" ref="M250:N250">_xlfn.REGEXEXTRACT(P250,"(.*(?=_))_([a-z0-9-]+)",2)</f>
        <v>ARM_Hat_Butler</v>
      </c>
      <c r="N250" s="18" t="str">
        <v>198e801b-b91e-4b78-b8a6-4fe630a6a3f1</v>
      </c>
      <c r="P250" t="s">
        <v>3057</v>
      </c>
    </row>
    <row r="251" spans="2:16" x14ac:dyDescent="0.4">
      <c r="B251" t="s">
        <v>1414</v>
      </c>
      <c r="D251" t="s">
        <v>1251</v>
      </c>
      <c r="E251" t="s">
        <v>900</v>
      </c>
      <c r="F251" t="str">
        <f>VLOOKUP(ARMOR[[#This Row],[Name]],ARM_GUID_LOOK,2,FALSE)</f>
        <v>545faeb8-78a1-447c-9a75-f1c23683e599</v>
      </c>
      <c r="I251" t="s">
        <v>895</v>
      </c>
      <c r="M251" s="18" t="str" cm="1">
        <f t="array" ref="M251:N251">_xlfn.REGEXEXTRACT(P251,"(.*(?=_))_([a-z0-9-]+)",2)</f>
        <v>ARM_Hat_C</v>
      </c>
      <c r="N251" s="18" t="str">
        <v>d52c88a2-285d-4fa0-8f99-1c62b5cac167</v>
      </c>
      <c r="P251" t="s">
        <v>3058</v>
      </c>
    </row>
    <row r="252" spans="2:16" x14ac:dyDescent="0.4">
      <c r="B252" t="s">
        <v>1414</v>
      </c>
      <c r="D252" t="s">
        <v>1252</v>
      </c>
      <c r="E252" t="s">
        <v>901</v>
      </c>
      <c r="F252" t="str">
        <f>VLOOKUP(ARMOR[[#This Row],[Name]],ARM_GUID_LOOK,2,FALSE)</f>
        <v>9b5e4854-874a-482d-87bd-4ace0bc92496</v>
      </c>
      <c r="I252" t="s">
        <v>895</v>
      </c>
      <c r="M252" s="18" t="str" cm="1">
        <f t="array" ref="M252:N252">_xlfn.REGEXEXTRACT(P252,"(.*(?=_))_([a-z0-9-]+)",2)</f>
        <v>ARM_Hat_Circushat</v>
      </c>
      <c r="N252" s="18" t="str">
        <v>545faeb8-78a1-447c-9a75-f1c23683e599</v>
      </c>
      <c r="P252" t="s">
        <v>3059</v>
      </c>
    </row>
    <row r="253" spans="2:16" x14ac:dyDescent="0.4">
      <c r="B253" t="s">
        <v>1414</v>
      </c>
      <c r="D253" t="s">
        <v>1253</v>
      </c>
      <c r="E253" t="s">
        <v>902</v>
      </c>
      <c r="F253" t="str">
        <f>VLOOKUP(ARMOR[[#This Row],[Name]],ARM_GUID_LOOK,2,FALSE)</f>
        <v>90008c9b-ca19-46c1-9c2b-7164983de6da</v>
      </c>
      <c r="I253" t="s">
        <v>895</v>
      </c>
      <c r="M253" s="18" t="str" cm="1">
        <f t="array" ref="M253:N253">_xlfn.REGEXEXTRACT(P253,"(.*(?=_))_([a-z0-9-]+)",2)</f>
        <v>ARM_Hat_Leather_A</v>
      </c>
      <c r="N253" s="18" t="str">
        <v>9b5e4854-874a-482d-87bd-4ace0bc92496</v>
      </c>
      <c r="P253" t="s">
        <v>3060</v>
      </c>
    </row>
    <row r="254" spans="2:16" x14ac:dyDescent="0.4">
      <c r="B254" t="s">
        <v>1414</v>
      </c>
      <c r="D254" t="s">
        <v>1254</v>
      </c>
      <c r="E254" t="s">
        <v>903</v>
      </c>
      <c r="F254" t="str">
        <f>VLOOKUP(ARMOR[[#This Row],[Name]],ARM_GUID_LOOK,2,FALSE)</f>
        <v>3d3c949f-8fff-4133-b12e-3c739dbd6428</v>
      </c>
      <c r="I254" t="s">
        <v>895</v>
      </c>
      <c r="M254" s="18" t="str" cm="1">
        <f t="array" ref="M254:N254">_xlfn.REGEXEXTRACT(P254,"(.*(?=_))_([a-z0-9-]+)",2)</f>
        <v>ARM_Hat_MuffinHat_A</v>
      </c>
      <c r="N254" s="18" t="str">
        <v>90008c9b-ca19-46c1-9c2b-7164983de6da</v>
      </c>
      <c r="P254" t="s">
        <v>3061</v>
      </c>
    </row>
    <row r="255" spans="2:16" x14ac:dyDescent="0.4">
      <c r="B255" t="s">
        <v>1414</v>
      </c>
      <c r="D255" t="s">
        <v>1255</v>
      </c>
      <c r="E255" t="s">
        <v>904</v>
      </c>
      <c r="F255" t="str">
        <f>VLOOKUP(ARMOR[[#This Row],[Name]],ARM_GUID_LOOK,2,FALSE)</f>
        <v>07ad0e9f-7fb4-418f-a1ef-06b431c252be</v>
      </c>
      <c r="I255" t="s">
        <v>895</v>
      </c>
      <c r="M255" s="18" t="str" cm="1">
        <f t="array" ref="M255:N255">_xlfn.REGEXEXTRACT(P255,"(.*(?=_))_([a-z0-9-]+)",2)</f>
        <v>ARM_Hat_MuffinHat_B</v>
      </c>
      <c r="N255" s="18" t="str">
        <v>3d3c949f-8fff-4133-b12e-3c739dbd6428</v>
      </c>
      <c r="P255" t="s">
        <v>3062</v>
      </c>
    </row>
    <row r="256" spans="2:16" x14ac:dyDescent="0.4">
      <c r="B256" t="s">
        <v>1414</v>
      </c>
      <c r="D256" t="s">
        <v>1256</v>
      </c>
      <c r="E256" t="s">
        <v>905</v>
      </c>
      <c r="F256" t="str">
        <f>VLOOKUP(ARMOR[[#This Row],[Name]],ARM_GUID_LOOK,2,FALSE)</f>
        <v>65f78de8-f6aa-4080-84de-73e654b02883</v>
      </c>
      <c r="I256" t="s">
        <v>895</v>
      </c>
      <c r="M256" s="18" t="str" cm="1">
        <f t="array" ref="M256:N256">_xlfn.REGEXEXTRACT(P256,"(.*(?=_))_([a-z0-9-]+)",2)</f>
        <v>ARM_Hat_Wizard_A</v>
      </c>
      <c r="N256" s="18" t="str">
        <v>07ad0e9f-7fb4-418f-a1ef-06b431c252be</v>
      </c>
      <c r="P256" t="s">
        <v>3063</v>
      </c>
    </row>
    <row r="257" spans="2:16" x14ac:dyDescent="0.4">
      <c r="B257" t="s">
        <v>1414</v>
      </c>
      <c r="D257" t="s">
        <v>1257</v>
      </c>
      <c r="E257" t="s">
        <v>906</v>
      </c>
      <c r="F257" t="str">
        <f>VLOOKUP(ARMOR[[#This Row],[Name]],ARM_GUID_LOOK,2,FALSE)</f>
        <v>a05f4468-4e26-4856-b996-ba8ab8e55a14</v>
      </c>
      <c r="I257" t="s">
        <v>895</v>
      </c>
      <c r="M257" s="18" t="str" cm="1">
        <f t="array" ref="M257:N257">_xlfn.REGEXEXTRACT(P257,"(.*(?=_))_([a-z0-9-]+)",2)</f>
        <v>ARM_Hat_Wizard_B</v>
      </c>
      <c r="N257" s="18" t="str">
        <v>65f78de8-f6aa-4080-84de-73e654b02883</v>
      </c>
      <c r="P257" t="s">
        <v>3064</v>
      </c>
    </row>
    <row r="258" spans="2:16" x14ac:dyDescent="0.4">
      <c r="B258" t="s">
        <v>1414</v>
      </c>
      <c r="D258" t="s">
        <v>1258</v>
      </c>
      <c r="E258" t="s">
        <v>907</v>
      </c>
      <c r="F258" t="str">
        <f>VLOOKUP(ARMOR[[#This Row],[Name]],ARM_GUID_LOOK,2,FALSE)</f>
        <v>b8bd447c-eef3-441e-9fb8-303b5b926432</v>
      </c>
      <c r="I258" t="s">
        <v>895</v>
      </c>
      <c r="M258" s="18" t="str" cm="1">
        <f t="array" ref="M258:N258">_xlfn.REGEXEXTRACT(P258,"(.*(?=_))_([a-z0-9-]+)",2)</f>
        <v>ARM_Hat_Wizard_C</v>
      </c>
      <c r="N258" s="18" t="str">
        <v>a05f4468-4e26-4856-b996-ba8ab8e55a14</v>
      </c>
      <c r="P258" t="s">
        <v>3065</v>
      </c>
    </row>
    <row r="259" spans="2:16" x14ac:dyDescent="0.4">
      <c r="B259" t="s">
        <v>1414</v>
      </c>
      <c r="D259" t="s">
        <v>1259</v>
      </c>
      <c r="E259" t="s">
        <v>908</v>
      </c>
      <c r="F259" t="str">
        <f>VLOOKUP(ARMOR[[#This Row],[Name]],ARM_GUID_LOOK,2,FALSE)</f>
        <v>e24d6a8b-5489-4c5c-b133-b435fda3918a</v>
      </c>
      <c r="I259" t="s">
        <v>895</v>
      </c>
      <c r="M259" s="18" t="str" cm="1">
        <f t="array" ref="M259:N259">_xlfn.REGEXEXTRACT(P259,"(.*(?=_))_([a-z0-9-]+)",2)</f>
        <v>ARM_Hat_Wizard_D</v>
      </c>
      <c r="N259" s="18" t="str">
        <v>b8bd447c-eef3-441e-9fb8-303b5b926432</v>
      </c>
      <c r="P259" t="s">
        <v>3066</v>
      </c>
    </row>
    <row r="260" spans="2:16" x14ac:dyDescent="0.4">
      <c r="B260" t="s">
        <v>1414</v>
      </c>
      <c r="D260" t="s">
        <v>1260</v>
      </c>
      <c r="E260" t="s">
        <v>909</v>
      </c>
      <c r="F260" t="str">
        <f>VLOOKUP(ARMOR[[#This Row],[Name]],ARM_GUID_LOOK,2,FALSE)</f>
        <v>694320b7-726b-4804-9dd6-fbc8a307a05f</v>
      </c>
      <c r="I260" t="s">
        <v>895</v>
      </c>
      <c r="M260" s="18" t="str" cm="1">
        <f t="array" ref="M260:N260">_xlfn.REGEXEXTRACT(P260,"(.*(?=_))_([a-z0-9-]+)",2)</f>
        <v>ARM_Hat_Wizard_E</v>
      </c>
      <c r="N260" s="18" t="str">
        <v>e24d6a8b-5489-4c5c-b133-b435fda3918a</v>
      </c>
      <c r="P260" t="s">
        <v>3067</v>
      </c>
    </row>
    <row r="261" spans="2:16" x14ac:dyDescent="0.4">
      <c r="B261" t="s">
        <v>1414</v>
      </c>
      <c r="D261" t="s">
        <v>1261</v>
      </c>
      <c r="E261" t="s">
        <v>910</v>
      </c>
      <c r="F261" t="str">
        <f>VLOOKUP(ARMOR[[#This Row],[Name]],ARM_GUID_LOOK,2,FALSE)</f>
        <v>ff47e1c4-f49f-460c-b6a6-dce635fa48c4</v>
      </c>
      <c r="I261" t="s">
        <v>895</v>
      </c>
      <c r="M261" s="18" t="str" cm="1">
        <f t="array" ref="M261:N261">_xlfn.REGEXEXTRACT(P261,"(.*(?=_))_([a-z0-9-]+)",2)</f>
        <v>ARM_Hat_Wizard_F</v>
      </c>
      <c r="N261" s="18" t="str">
        <v>694320b7-726b-4804-9dd6-fbc8a307a05f</v>
      </c>
      <c r="P261" t="s">
        <v>3068</v>
      </c>
    </row>
    <row r="262" spans="2:16" x14ac:dyDescent="0.4">
      <c r="B262" t="s">
        <v>1414</v>
      </c>
      <c r="D262" t="s">
        <v>1262</v>
      </c>
      <c r="E262" t="s">
        <v>911</v>
      </c>
      <c r="F262" t="str">
        <f>VLOOKUP(ARMOR[[#This Row],[Name]],ARM_GUID_LOOK,2,FALSE)</f>
        <v>4a4e2cf1-a02f-41c4-b68f-5f5301f74577</v>
      </c>
      <c r="I262" t="s">
        <v>895</v>
      </c>
      <c r="M262" s="18" t="str" cm="1">
        <f t="array" ref="M262:N262">_xlfn.REGEXEXTRACT(P262,"(.*(?=_))_([a-z0-9-]+)",2)</f>
        <v>ARM_Hat_Wizard_G</v>
      </c>
      <c r="N262" s="18" t="str">
        <v>ff47e1c4-f49f-460c-b6a6-dce635fa48c4</v>
      </c>
      <c r="P262" t="s">
        <v>3069</v>
      </c>
    </row>
    <row r="263" spans="2:16" x14ac:dyDescent="0.4">
      <c r="B263" t="s">
        <v>1414</v>
      </c>
      <c r="D263" t="s">
        <v>1263</v>
      </c>
      <c r="E263" t="s">
        <v>912</v>
      </c>
      <c r="F263" t="str">
        <f>VLOOKUP(ARMOR[[#This Row],[Name]],ARM_GUID_LOOK,2,FALSE)</f>
        <v>8779b30f-dc6f-4264-b7af-9dc0eff51bb0</v>
      </c>
      <c r="I263" t="s">
        <v>814</v>
      </c>
      <c r="M263" s="18" t="str" cm="1">
        <f t="array" ref="M263:N263">_xlfn.REGEXEXTRACT(P263,"(.*(?=_))_([a-z0-9-]+)",2)</f>
        <v>ARM_Hat_Wizard_H</v>
      </c>
      <c r="N263" s="18" t="str">
        <v>4a4e2cf1-a02f-41c4-b68f-5f5301f74577</v>
      </c>
      <c r="P263" t="s">
        <v>3070</v>
      </c>
    </row>
    <row r="264" spans="2:16" x14ac:dyDescent="0.4">
      <c r="B264" t="s">
        <v>1414</v>
      </c>
      <c r="D264" t="s">
        <v>1264</v>
      </c>
      <c r="E264" t="s">
        <v>913</v>
      </c>
      <c r="F264" t="str">
        <f>VLOOKUP(ARMOR[[#This Row],[Name]],ARM_GUID_LOOK,2,FALSE)</f>
        <v>ac8a482b-788e-4689-a8ce-0a13e802eaec</v>
      </c>
      <c r="I264" t="s">
        <v>814</v>
      </c>
      <c r="M264" s="18" t="str" cm="1">
        <f t="array" ref="M264:N264">_xlfn.REGEXEXTRACT(P264,"(.*(?=_))_([a-z0-9-]+)",2)</f>
        <v>ARM_HeadbandOfIntellect</v>
      </c>
      <c r="N264" s="18" t="str">
        <v>8779b30f-dc6f-4264-b7af-9dc0eff51bb0</v>
      </c>
      <c r="P264" t="s">
        <v>3071</v>
      </c>
    </row>
    <row r="265" spans="2:16" x14ac:dyDescent="0.4">
      <c r="B265" t="s">
        <v>1414</v>
      </c>
      <c r="D265" t="s">
        <v>1265</v>
      </c>
      <c r="E265" t="s">
        <v>914</v>
      </c>
      <c r="F265" t="str">
        <f>VLOOKUP(ARMOR[[#This Row],[Name]],ARM_GUID_LOOK,2,FALSE)</f>
        <v>5b2412a1-b8e2-4c09-a5ca-50c5103fd297</v>
      </c>
      <c r="I265" t="s">
        <v>814</v>
      </c>
      <c r="M265" s="18" t="str" cm="1">
        <f t="array" ref="M265:N265">_xlfn.REGEXEXTRACT(P265,"(.*(?=_))_([a-z0-9-]+)",2)</f>
        <v>ARM_Headwear_Circlet_B_Ketheric</v>
      </c>
      <c r="N265" s="18" t="str">
        <v>ac8a482b-788e-4689-a8ce-0a13e802eaec</v>
      </c>
      <c r="P265" t="s">
        <v>3072</v>
      </c>
    </row>
    <row r="266" spans="2:16" x14ac:dyDescent="0.4">
      <c r="B266" t="s">
        <v>1414</v>
      </c>
      <c r="D266" t="s">
        <v>1266</v>
      </c>
      <c r="E266" t="s">
        <v>915</v>
      </c>
      <c r="F266" t="str">
        <f>VLOOKUP(ARMOR[[#This Row],[Name]],ARM_GUID_LOOK,2,FALSE)</f>
        <v>0eadc734-3ffd-4a87-9185-54e3e4cbacbf</v>
      </c>
      <c r="I266" t="s">
        <v>814</v>
      </c>
      <c r="M266" s="18" t="str" cm="1">
        <f t="array" ref="M266:N266">_xlfn.REGEXEXTRACT(P266,"(.*(?=_))_([a-z0-9-]+)",2)</f>
        <v>ARM_Headwear_Circlet_Githyanki_A</v>
      </c>
      <c r="N266" s="18" t="str">
        <v>5b2412a1-b8e2-4c09-a5ca-50c5103fd297</v>
      </c>
      <c r="P266" t="s">
        <v>3073</v>
      </c>
    </row>
    <row r="267" spans="2:16" x14ac:dyDescent="0.4">
      <c r="B267" t="s">
        <v>1414</v>
      </c>
      <c r="D267" t="s">
        <v>1264</v>
      </c>
      <c r="E267" t="s">
        <v>916</v>
      </c>
      <c r="F267" t="str">
        <f>VLOOKUP(ARMOR[[#This Row],[Name]],ARM_GUID_LOOK,2,FALSE)</f>
        <v>0522005e-f164-407e-a308-c8c89395ef70</v>
      </c>
      <c r="I267" t="s">
        <v>814</v>
      </c>
      <c r="M267" s="18" t="str" cm="1">
        <f t="array" ref="M267:N267">_xlfn.REGEXEXTRACT(P267,"(.*(?=_))_([a-z0-9-]+)",2)</f>
        <v>ARM_Headwear_Circlet_Isobele_A</v>
      </c>
      <c r="N267" s="18" t="str">
        <v>0eadc734-3ffd-4a87-9185-54e3e4cbacbf</v>
      </c>
      <c r="P267" t="s">
        <v>3074</v>
      </c>
    </row>
    <row r="268" spans="2:16" x14ac:dyDescent="0.4">
      <c r="B268" t="s">
        <v>1414</v>
      </c>
      <c r="D268" t="s">
        <v>1267</v>
      </c>
      <c r="E268" t="s">
        <v>917</v>
      </c>
      <c r="F268" t="str">
        <f>VLOOKUP(ARMOR[[#This Row],[Name]],ARM_GUID_LOOK,2,FALSE)</f>
        <v>06270b96-794d-4e01-ab90-835888df526f</v>
      </c>
      <c r="I268" t="s">
        <v>895</v>
      </c>
      <c r="M268" s="18" t="str" cm="1">
        <f t="array" ref="M268:N268">_xlfn.REGEXEXTRACT(P268,"(.*(?=_))_([a-z0-9-]+)",2)</f>
        <v>ARM_Headwear_Circlet_Ketheric</v>
      </c>
      <c r="N268" s="18" t="str">
        <v>0522005e-f164-407e-a308-c8c89395ef70</v>
      </c>
      <c r="P268" t="s">
        <v>3075</v>
      </c>
    </row>
    <row r="269" spans="2:16" x14ac:dyDescent="0.4">
      <c r="B269" t="s">
        <v>1414</v>
      </c>
      <c r="D269" t="s">
        <v>1267</v>
      </c>
      <c r="E269" t="s">
        <v>918</v>
      </c>
      <c r="F269" t="str">
        <f>VLOOKUP(ARMOR[[#This Row],[Name]],ARM_GUID_LOOK,2,FALSE)</f>
        <v>cb240901-f10b-4134-8eda-bec94c5ad2d5</v>
      </c>
      <c r="I269" t="s">
        <v>895</v>
      </c>
      <c r="M269" s="18" t="str" cm="1">
        <f t="array" ref="M269:N269">_xlfn.REGEXEXTRACT(P269,"(.*(?=_))_([a-z0-9-]+)",2)</f>
        <v>ARM_Headwear_Cloth_A_1</v>
      </c>
      <c r="N269" s="18" t="str">
        <v>06270b96-794d-4e01-ab90-835888df526f</v>
      </c>
      <c r="P269" t="s">
        <v>3076</v>
      </c>
    </row>
    <row r="270" spans="2:16" x14ac:dyDescent="0.4">
      <c r="B270" t="s">
        <v>1414</v>
      </c>
      <c r="D270" t="s">
        <v>1268</v>
      </c>
      <c r="E270" t="s">
        <v>919</v>
      </c>
      <c r="F270" t="str">
        <f>VLOOKUP(ARMOR[[#This Row],[Name]],ARM_GUID_LOOK,2,FALSE)</f>
        <v>529be51a-a2ba-4354-afeb-0b533a194917</v>
      </c>
      <c r="I270" t="s">
        <v>895</v>
      </c>
      <c r="M270" s="18" t="str" cm="1">
        <f t="array" ref="M270:N270">_xlfn.REGEXEXTRACT(P270,"(.*(?=_))_([a-z0-9-]+)",2)</f>
        <v>ARM_Headwear_Cloth_A_1_Red</v>
      </c>
      <c r="N270" s="18" t="str">
        <v>cb240901-f10b-4134-8eda-bec94c5ad2d5</v>
      </c>
      <c r="P270" t="s">
        <v>3077</v>
      </c>
    </row>
    <row r="271" spans="2:16" x14ac:dyDescent="0.4">
      <c r="B271" t="s">
        <v>1414</v>
      </c>
      <c r="D271" t="s">
        <v>1269</v>
      </c>
      <c r="E271" t="s">
        <v>920</v>
      </c>
      <c r="F271" t="str">
        <f>VLOOKUP(ARMOR[[#This Row],[Name]],ARM_GUID_LOOK,2,FALSE)</f>
        <v>9169a7d0-e74a-46be-94de-e3614abb3685</v>
      </c>
      <c r="I271" t="s">
        <v>895</v>
      </c>
      <c r="M271" s="18" t="str" cm="1">
        <f t="array" ref="M271:N271">_xlfn.REGEXEXTRACT(P271,"(.*(?=_))_([a-z0-9-]+)",2)</f>
        <v>ARM_Headwear_Cloth_A_2</v>
      </c>
      <c r="N271" s="18" t="str">
        <v>529be51a-a2ba-4354-afeb-0b533a194917</v>
      </c>
      <c r="P271" t="s">
        <v>3078</v>
      </c>
    </row>
    <row r="272" spans="2:16" x14ac:dyDescent="0.4">
      <c r="B272" t="s">
        <v>1414</v>
      </c>
      <c r="D272" t="s">
        <v>1270</v>
      </c>
      <c r="E272" t="s">
        <v>921</v>
      </c>
      <c r="F272" t="str">
        <f>VLOOKUP(ARMOR[[#This Row],[Name]],ARM_GUID_LOOK,2,FALSE)</f>
        <v>cee90823-1dd1-4a7c-ab86-61040892cb95</v>
      </c>
      <c r="I272" t="s">
        <v>895</v>
      </c>
      <c r="M272" s="18" t="str" cm="1">
        <f t="array" ref="M272:N272">_xlfn.REGEXEXTRACT(P272,"(.*(?=_))_([a-z0-9-]+)",2)</f>
        <v>ARM_Headwear_Druid_C</v>
      </c>
      <c r="N272" s="18" t="str">
        <v>9169a7d0-e74a-46be-94de-e3614abb3685</v>
      </c>
      <c r="P272" t="s">
        <v>3079</v>
      </c>
    </row>
    <row r="273" spans="2:16" x14ac:dyDescent="0.4">
      <c r="B273" t="s">
        <v>1414</v>
      </c>
      <c r="D273" t="s">
        <v>1271</v>
      </c>
      <c r="E273" t="s">
        <v>922</v>
      </c>
      <c r="F273" t="str">
        <f>VLOOKUP(ARMOR[[#This Row],[Name]],ARM_GUID_LOOK,2,FALSE)</f>
        <v>b2ac96aa-5f04-49fb-800c-ab51a2bdb3c6</v>
      </c>
      <c r="I273" t="s">
        <v>927</v>
      </c>
      <c r="M273" s="18" t="str" cm="1">
        <f t="array" ref="M273:N273">_xlfn.REGEXEXTRACT(P273,"(.*(?=_))_([a-z0-9-]+)",2)</f>
        <v>ARM_Headwear_Isobel_A</v>
      </c>
      <c r="N273" s="18" t="str">
        <v>cee90823-1dd1-4a7c-ab86-61040892cb95</v>
      </c>
      <c r="P273" t="s">
        <v>3080</v>
      </c>
    </row>
    <row r="274" spans="2:16" x14ac:dyDescent="0.4">
      <c r="B274" t="s">
        <v>1414</v>
      </c>
      <c r="D274" t="s">
        <v>1272</v>
      </c>
      <c r="E274" t="s">
        <v>923</v>
      </c>
      <c r="F274" t="str">
        <f>VLOOKUP(ARMOR[[#This Row],[Name]],ARM_GUID_LOOK,2,FALSE)</f>
        <v>72152951-3670-4004-b275-6b722c498bbc</v>
      </c>
      <c r="I274" t="s">
        <v>927</v>
      </c>
      <c r="M274" s="18" t="str" cm="1">
        <f t="array" ref="M274:N274">_xlfn.REGEXEXTRACT(P274,"(.*(?=_))_([a-z0-9-]+)",2)</f>
        <v>ARM_Helmet_Barbarian_Magic</v>
      </c>
      <c r="N274" s="18" t="str">
        <v>b2ac96aa-5f04-49fb-800c-ab51a2bdb3c6</v>
      </c>
      <c r="P274" t="s">
        <v>3081</v>
      </c>
    </row>
    <row r="275" spans="2:16" x14ac:dyDescent="0.4">
      <c r="B275" t="s">
        <v>1414</v>
      </c>
      <c r="D275" t="s">
        <v>1273</v>
      </c>
      <c r="E275" t="s">
        <v>924</v>
      </c>
      <c r="F275" t="str">
        <f>VLOOKUP(ARMOR[[#This Row],[Name]],ARM_GUID_LOOK,2,FALSE)</f>
        <v>b2cffb00-b79a-49fa-b150-a895a16c1fd4</v>
      </c>
      <c r="I275" t="s">
        <v>938</v>
      </c>
      <c r="M275" s="18" t="str" cm="1">
        <f t="array" ref="M275:N275">_xlfn.REGEXEXTRACT(P275,"(.*(?=_))_([a-z0-9-]+)",2)</f>
        <v>ARM_Helmet_Barbarian_Magic_B</v>
      </c>
      <c r="N275" s="18" t="str">
        <v>72152951-3670-4004-b275-6b722c498bbc</v>
      </c>
      <c r="P275" t="s">
        <v>3082</v>
      </c>
    </row>
    <row r="276" spans="2:16" x14ac:dyDescent="0.4">
      <c r="B276" t="s">
        <v>1414</v>
      </c>
      <c r="D276" t="s">
        <v>1273</v>
      </c>
      <c r="E276" t="s">
        <v>925</v>
      </c>
      <c r="F276" t="str">
        <f>VLOOKUP(ARMOR[[#This Row],[Name]],ARM_GUID_LOOK,2,FALSE)</f>
        <v>673f429b-cc2e-411e-92a8-6b07e1410fd5</v>
      </c>
      <c r="I276" t="s">
        <v>938</v>
      </c>
      <c r="M276" s="18" t="str" cm="1">
        <f t="array" ref="M276:N276">_xlfn.REGEXEXTRACT(P276,"(.*(?=_))_([a-z0-9-]+)",2)</f>
        <v>ARM_Helmet_BG_Watch_Metal_A</v>
      </c>
      <c r="N276" s="18" t="str">
        <v>b2cffb00-b79a-49fa-b150-a895a16c1fd4</v>
      </c>
      <c r="P276" t="s">
        <v>3083</v>
      </c>
    </row>
    <row r="277" spans="2:16" x14ac:dyDescent="0.4">
      <c r="B277" t="s">
        <v>1414</v>
      </c>
      <c r="D277" t="s">
        <v>1274</v>
      </c>
      <c r="E277" t="s">
        <v>926</v>
      </c>
      <c r="F277" t="str">
        <f>VLOOKUP(ARMOR[[#This Row],[Name]],ARM_GUID_LOOK,2,FALSE)</f>
        <v>0d21ea4f-cae8-40e9-ab23-31a12215dc25</v>
      </c>
      <c r="I277" t="s">
        <v>938</v>
      </c>
      <c r="M277" s="18" t="str" cm="1">
        <f t="array" ref="M277:N277">_xlfn.REGEXEXTRACT(P277,"(.*(?=_))_([a-z0-9-]+)",2)</f>
        <v>ARM_Helmet_BG_Watch_Metal_B</v>
      </c>
      <c r="N277" s="18" t="str">
        <v>673f429b-cc2e-411e-92a8-6b07e1410fd5</v>
      </c>
      <c r="P277" t="s">
        <v>3084</v>
      </c>
    </row>
    <row r="278" spans="2:16" x14ac:dyDescent="0.4">
      <c r="B278" t="s">
        <v>1414</v>
      </c>
      <c r="D278" t="s">
        <v>1275</v>
      </c>
      <c r="E278" t="s">
        <v>927</v>
      </c>
      <c r="F278" t="str">
        <f>VLOOKUP(ARMOR[[#This Row],[Name]],ARM_GUID_LOOK,2,FALSE)</f>
        <v>c58a1f91-ec1b-49c8-96ab-d94d4be4b584</v>
      </c>
      <c r="I278" t="s">
        <v>117</v>
      </c>
      <c r="M278" s="18" t="str" cm="1">
        <f t="array" ref="M278:N278">_xlfn.REGEXEXTRACT(P278,"(.*(?=_))_([a-z0-9-]+)",2)</f>
        <v>ARM_Helmet_Demon_A</v>
      </c>
      <c r="N278" s="18" t="str">
        <v>0d21ea4f-cae8-40e9-ab23-31a12215dc25</v>
      </c>
      <c r="P278" t="s">
        <v>3085</v>
      </c>
    </row>
    <row r="279" spans="2:16" x14ac:dyDescent="0.4">
      <c r="B279" t="s">
        <v>1414</v>
      </c>
      <c r="D279" t="s">
        <v>1276</v>
      </c>
      <c r="E279" t="s">
        <v>928</v>
      </c>
      <c r="F279" t="str">
        <f>VLOOKUP(ARMOR[[#This Row],[Name]],ARM_GUID_LOOK,2,FALSE)</f>
        <v>267fc69a-f7e4-4c68-ae7e-f053bdbe08e7</v>
      </c>
      <c r="I279" t="s">
        <v>927</v>
      </c>
      <c r="M279" s="18" t="str" cm="1">
        <f t="array" ref="M279:N279">_xlfn.REGEXEXTRACT(P279,"(.*(?=_))_([a-z0-9-]+)",2)</f>
        <v>ARM_Helmet_Leather</v>
      </c>
      <c r="N279" s="18" t="str">
        <v>c58a1f91-ec1b-49c8-96ab-d94d4be4b584</v>
      </c>
      <c r="P279" t="s">
        <v>3086</v>
      </c>
    </row>
    <row r="280" spans="2:16" x14ac:dyDescent="0.4">
      <c r="B280" t="s">
        <v>1414</v>
      </c>
      <c r="D280" t="s">
        <v>1277</v>
      </c>
      <c r="E280" t="s">
        <v>929</v>
      </c>
      <c r="F280" t="str">
        <f>VLOOKUP(ARMOR[[#This Row],[Name]],ARM_GUID_LOOK,2,FALSE)</f>
        <v>bc2160df-88d9-458a-809f-300da41d0c62</v>
      </c>
      <c r="I280" t="s">
        <v>927</v>
      </c>
      <c r="M280" s="18" t="str" cm="1">
        <f t="array" ref="M280:N280">_xlfn.REGEXEXTRACT(P280,"(.*(?=_))_([a-z0-9-]+)",2)</f>
        <v>ARM_Helmet_Leather_1</v>
      </c>
      <c r="N280" s="18" t="str">
        <v>267fc69a-f7e4-4c68-ae7e-f053bdbe08e7</v>
      </c>
      <c r="P280" t="s">
        <v>3087</v>
      </c>
    </row>
    <row r="281" spans="2:16" x14ac:dyDescent="0.4">
      <c r="B281" t="s">
        <v>1414</v>
      </c>
      <c r="D281" t="s">
        <v>1278</v>
      </c>
      <c r="E281" t="s">
        <v>930</v>
      </c>
      <c r="F281" t="str">
        <f>VLOOKUP(ARMOR[[#This Row],[Name]],ARM_GUID_LOOK,2,FALSE)</f>
        <v>39f85c55-fea3-4ba1-8cd3-2b226e4fee67</v>
      </c>
      <c r="I281" t="s">
        <v>927</v>
      </c>
      <c r="M281" s="18" t="str" cm="1">
        <f t="array" ref="M281:N281">_xlfn.REGEXEXTRACT(P281,"(.*(?=_))_([a-z0-9-]+)",2)</f>
        <v>ARM_Helmet_Leather_2</v>
      </c>
      <c r="N281" s="18" t="str">
        <v>bc2160df-88d9-458a-809f-300da41d0c62</v>
      </c>
      <c r="P281" t="s">
        <v>3088</v>
      </c>
    </row>
    <row r="282" spans="2:16" x14ac:dyDescent="0.4">
      <c r="B282" t="s">
        <v>1414</v>
      </c>
      <c r="D282" t="s">
        <v>1279</v>
      </c>
      <c r="E282" t="s">
        <v>931</v>
      </c>
      <c r="F282" t="str">
        <f>VLOOKUP(ARMOR[[#This Row],[Name]],ARM_GUID_LOOK,2,FALSE)</f>
        <v>70a220aa-071c-4138-a50b-4dacf20dc7a8</v>
      </c>
      <c r="I282" t="s">
        <v>927</v>
      </c>
      <c r="M282" s="18" t="str" cm="1">
        <f t="array" ref="M282:N282">_xlfn.REGEXEXTRACT(P282,"(.*(?=_))_([a-z0-9-]+)",2)</f>
        <v>ARM_Helmet_Leather_A</v>
      </c>
      <c r="N282" s="18" t="str">
        <v>39f85c55-fea3-4ba1-8cd3-2b226e4fee67</v>
      </c>
      <c r="P282" t="s">
        <v>3089</v>
      </c>
    </row>
    <row r="283" spans="2:16" x14ac:dyDescent="0.4">
      <c r="B283" t="s">
        <v>1414</v>
      </c>
      <c r="D283" t="s">
        <v>1280</v>
      </c>
      <c r="E283" t="s">
        <v>932</v>
      </c>
      <c r="F283" t="str">
        <f>VLOOKUP(ARMOR[[#This Row],[Name]],ARM_GUID_LOOK,2,FALSE)</f>
        <v>7b887ee0-a526-48f1-a1b0-620c9a1fe259</v>
      </c>
      <c r="I283" t="s">
        <v>927</v>
      </c>
      <c r="M283" s="18" t="str" cm="1">
        <f t="array" ref="M283:N283">_xlfn.REGEXEXTRACT(P283,"(.*(?=_))_([a-z0-9-]+)",2)</f>
        <v>ARM_Helmet_Leather_B</v>
      </c>
      <c r="N283" s="18" t="str">
        <v>70a220aa-071c-4138-a50b-4dacf20dc7a8</v>
      </c>
      <c r="P283" t="s">
        <v>3090</v>
      </c>
    </row>
    <row r="284" spans="2:16" x14ac:dyDescent="0.4">
      <c r="B284" t="s">
        <v>1414</v>
      </c>
      <c r="D284" t="s">
        <v>1281</v>
      </c>
      <c r="E284" t="s">
        <v>933</v>
      </c>
      <c r="F284" t="str">
        <f>VLOOKUP(ARMOR[[#This Row],[Name]],ARM_GUID_LOOK,2,FALSE)</f>
        <v>72134cd2-8973-42ba-b0d9-0b9847538e08</v>
      </c>
      <c r="I284" t="s">
        <v>927</v>
      </c>
      <c r="M284" s="18" t="str" cm="1">
        <f t="array" ref="M284:N284">_xlfn.REGEXEXTRACT(P284,"(.*(?=_))_([a-z0-9-]+)",2)</f>
        <v>ARM_Helmet_Leather_C</v>
      </c>
      <c r="N284" s="18" t="str">
        <v>7b887ee0-a526-48f1-a1b0-620c9a1fe259</v>
      </c>
      <c r="P284" t="s">
        <v>3091</v>
      </c>
    </row>
    <row r="285" spans="2:16" x14ac:dyDescent="0.4">
      <c r="B285" t="s">
        <v>1414</v>
      </c>
      <c r="D285" t="s">
        <v>1282</v>
      </c>
      <c r="E285" t="s">
        <v>934</v>
      </c>
      <c r="F285" t="str">
        <f>VLOOKUP(ARMOR[[#This Row],[Name]],ARM_GUID_LOOK,2,FALSE)</f>
        <v>99cae83d-0afc-4e3b-b003-619b696bc112</v>
      </c>
      <c r="I285" t="s">
        <v>927</v>
      </c>
      <c r="M285" s="18" t="str" cm="1">
        <f t="array" ref="M285:N285">_xlfn.REGEXEXTRACT(P285,"(.*(?=_))_([a-z0-9-]+)",2)</f>
        <v>ARM_Helmet_Leather_D</v>
      </c>
      <c r="N285" s="18" t="str">
        <v>72134cd2-8973-42ba-b0d9-0b9847538e08</v>
      </c>
      <c r="P285" t="s">
        <v>3092</v>
      </c>
    </row>
    <row r="286" spans="2:16" x14ac:dyDescent="0.4">
      <c r="B286" t="s">
        <v>1414</v>
      </c>
      <c r="D286" t="s">
        <v>1283</v>
      </c>
      <c r="E286" t="s">
        <v>935</v>
      </c>
      <c r="F286" t="str">
        <f>VLOOKUP(ARMOR[[#This Row],[Name]],ARM_GUID_LOOK,2,FALSE)</f>
        <v>6cbcac3c-9861-44ab-9322-89b00b287bf3</v>
      </c>
      <c r="I286" t="s">
        <v>927</v>
      </c>
      <c r="M286" s="18" t="str" cm="1">
        <f t="array" ref="M286:N286">_xlfn.REGEXEXTRACT(P286,"(.*(?=_))_([a-z0-9-]+)",2)</f>
        <v>ARM_Helmet_Leather_Drow</v>
      </c>
      <c r="N286" s="18" t="str">
        <v>99cae83d-0afc-4e3b-b003-619b696bc112</v>
      </c>
      <c r="P286" t="s">
        <v>3093</v>
      </c>
    </row>
    <row r="287" spans="2:16" x14ac:dyDescent="0.4">
      <c r="B287" t="s">
        <v>1414</v>
      </c>
      <c r="D287" t="s">
        <v>1284</v>
      </c>
      <c r="E287" t="s">
        <v>936</v>
      </c>
      <c r="F287" t="str">
        <f>VLOOKUP(ARMOR[[#This Row],[Name]],ARM_GUID_LOOK,2,FALSE)</f>
        <v>d88ba1f3-e0a7-45cb-861c-72eaf123f83d</v>
      </c>
      <c r="I287" t="s">
        <v>927</v>
      </c>
      <c r="M287" s="18" t="str" cm="1">
        <f t="array" ref="M287:N287">_xlfn.REGEXEXTRACT(P287,"(.*(?=_))_([a-z0-9-]+)",2)</f>
        <v>ARM_Helmet_Leather_E</v>
      </c>
      <c r="N287" s="18" t="str">
        <v>6cbcac3c-9861-44ab-9322-89b00b287bf3</v>
      </c>
      <c r="P287" t="s">
        <v>3094</v>
      </c>
    </row>
    <row r="288" spans="2:16" x14ac:dyDescent="0.4">
      <c r="B288" t="s">
        <v>1414</v>
      </c>
      <c r="D288" t="s">
        <v>1285</v>
      </c>
      <c r="E288" t="s">
        <v>937</v>
      </c>
      <c r="F288" t="str">
        <f>VLOOKUP(ARMOR[[#This Row],[Name]],ARM_GUID_LOOK,2,FALSE)</f>
        <v>bbb98c8a-b0b2-4438-95d5-a31005bd1ac9</v>
      </c>
      <c r="I288" t="s">
        <v>927</v>
      </c>
      <c r="M288" s="18" t="str" cm="1">
        <f t="array" ref="M288:N288">_xlfn.REGEXEXTRACT(P288,"(.*(?=_))_([a-z0-9-]+)",2)</f>
        <v>ARM_Helmet_Leather_F</v>
      </c>
      <c r="N288" s="18" t="str">
        <v>d88ba1f3-e0a7-45cb-861c-72eaf123f83d</v>
      </c>
      <c r="P288" t="s">
        <v>3095</v>
      </c>
    </row>
    <row r="289" spans="2:16" x14ac:dyDescent="0.4">
      <c r="B289" t="s">
        <v>1414</v>
      </c>
      <c r="D289" t="s">
        <v>1286</v>
      </c>
      <c r="E289" t="s">
        <v>938</v>
      </c>
      <c r="F289" t="str">
        <f>VLOOKUP(ARMOR[[#This Row],[Name]],ARM_GUID_LOOK,2,FALSE)</f>
        <v>67a87879-533e-4f9b-8274-f5bd37748ace</v>
      </c>
      <c r="I289" t="s">
        <v>117</v>
      </c>
      <c r="M289" s="18" t="str" cm="1">
        <f t="array" ref="M289:N289">_xlfn.REGEXEXTRACT(P289,"(.*(?=_))_([a-z0-9-]+)",2)</f>
        <v>ARM_Helmet_Leather_G</v>
      </c>
      <c r="N289" s="18" t="str">
        <v>bbb98c8a-b0b2-4438-95d5-a31005bd1ac9</v>
      </c>
      <c r="P289" t="s">
        <v>3096</v>
      </c>
    </row>
    <row r="290" spans="2:16" x14ac:dyDescent="0.4">
      <c r="B290" t="s">
        <v>1414</v>
      </c>
      <c r="D290" t="s">
        <v>1287</v>
      </c>
      <c r="E290" t="s">
        <v>939</v>
      </c>
      <c r="F290" t="str">
        <f>VLOOKUP(ARMOR[[#This Row],[Name]],ARM_GUID_LOOK,2,FALSE)</f>
        <v>d5e939c3-3a79-4ab8-b96c-9ded16f714a9</v>
      </c>
      <c r="I290" t="s">
        <v>938</v>
      </c>
      <c r="M290" s="18" t="str" cm="1">
        <f t="array" ref="M290:N290">_xlfn.REGEXEXTRACT(P290,"(.*(?=_))_([a-z0-9-]+)",2)</f>
        <v>ARM_Helmet_Metal</v>
      </c>
      <c r="N290" s="18" t="str">
        <v>67a87879-533e-4f9b-8274-f5bd37748ace</v>
      </c>
      <c r="P290" t="s">
        <v>3097</v>
      </c>
    </row>
    <row r="291" spans="2:16" x14ac:dyDescent="0.4">
      <c r="B291" t="s">
        <v>1414</v>
      </c>
      <c r="D291" t="s">
        <v>1288</v>
      </c>
      <c r="E291" t="s">
        <v>940</v>
      </c>
      <c r="F291" t="str">
        <f>VLOOKUP(ARMOR[[#This Row],[Name]],ARM_GUID_LOOK,2,FALSE)</f>
        <v>ffe1f2b5-5ac9-4abf-9749-67b4f5e17981</v>
      </c>
      <c r="I291" t="s">
        <v>938</v>
      </c>
      <c r="M291" s="18" t="str" cm="1">
        <f t="array" ref="M291:N291">_xlfn.REGEXEXTRACT(P291,"(.*(?=_))_([a-z0-9-]+)",2)</f>
        <v>ARM_Helmet_Metal_1</v>
      </c>
      <c r="N291" s="18" t="str">
        <v>d5e939c3-3a79-4ab8-b96c-9ded16f714a9</v>
      </c>
      <c r="P291" t="s">
        <v>3098</v>
      </c>
    </row>
    <row r="292" spans="2:16" x14ac:dyDescent="0.4">
      <c r="B292" t="s">
        <v>1414</v>
      </c>
      <c r="D292" t="s">
        <v>1289</v>
      </c>
      <c r="E292" t="s">
        <v>941</v>
      </c>
      <c r="F292" t="str">
        <f>VLOOKUP(ARMOR[[#This Row],[Name]],ARM_GUID_LOOK,2,FALSE)</f>
        <v>15b4c55e-ba08-4318-a598-5ac30e9e29a5</v>
      </c>
      <c r="I292" t="s">
        <v>938</v>
      </c>
      <c r="M292" s="18" t="str" cm="1">
        <f t="array" ref="M292:N292">_xlfn.REGEXEXTRACT(P292,"(.*(?=_))_([a-z0-9-]+)",2)</f>
        <v>ARM_Helmet_Metal_2</v>
      </c>
      <c r="N292" s="18" t="str">
        <v>ffe1f2b5-5ac9-4abf-9749-67b4f5e17981</v>
      </c>
      <c r="P292" t="s">
        <v>3099</v>
      </c>
    </row>
    <row r="293" spans="2:16" x14ac:dyDescent="0.4">
      <c r="B293" t="s">
        <v>1414</v>
      </c>
      <c r="D293" t="s">
        <v>1290</v>
      </c>
      <c r="E293" t="s">
        <v>942</v>
      </c>
      <c r="F293" t="str">
        <f>VLOOKUP(ARMOR[[#This Row],[Name]],ARM_GUID_LOOK,2,FALSE)</f>
        <v>a4dff06c-e72d-411e-9554-f10533354ab9</v>
      </c>
      <c r="I293" t="s">
        <v>938</v>
      </c>
      <c r="M293" s="18" t="str" cm="1">
        <f t="array" ref="M293:N293">_xlfn.REGEXEXTRACT(P293,"(.*(?=_))_([a-z0-9-]+)",2)</f>
        <v>ARM_Helmet_Metal_A</v>
      </c>
      <c r="N293" s="18" t="str">
        <v>15b4c55e-ba08-4318-a598-5ac30e9e29a5</v>
      </c>
      <c r="P293" t="s">
        <v>3100</v>
      </c>
    </row>
    <row r="294" spans="2:16" x14ac:dyDescent="0.4">
      <c r="B294" t="s">
        <v>1414</v>
      </c>
      <c r="D294" t="s">
        <v>1291</v>
      </c>
      <c r="E294" t="s">
        <v>943</v>
      </c>
      <c r="F294" t="str">
        <f>VLOOKUP(ARMOR[[#This Row],[Name]],ARM_GUID_LOOK,2,FALSE)</f>
        <v>6958285e-808f-429d-8fa1-48684ea5e2f8</v>
      </c>
      <c r="I294" t="s">
        <v>938</v>
      </c>
      <c r="M294" s="18" t="str" cm="1">
        <f t="array" ref="M294:N294">_xlfn.REGEXEXTRACT(P294,"(.*(?=_))_([a-z0-9-]+)",2)</f>
        <v>ARM_Helmet_Metal_A_B</v>
      </c>
      <c r="N294" s="18" t="str">
        <v>a4dff06c-e72d-411e-9554-f10533354ab9</v>
      </c>
      <c r="P294" t="s">
        <v>3101</v>
      </c>
    </row>
    <row r="295" spans="2:16" x14ac:dyDescent="0.4">
      <c r="B295" t="s">
        <v>1414</v>
      </c>
      <c r="D295" t="s">
        <v>1292</v>
      </c>
      <c r="E295" t="s">
        <v>944</v>
      </c>
      <c r="F295" t="str">
        <f>VLOOKUP(ARMOR[[#This Row],[Name]],ARM_GUID_LOOK,2,FALSE)</f>
        <v>ff3d8fef-8541-4e58-811c-26d00d1029bd</v>
      </c>
      <c r="I295" t="s">
        <v>938</v>
      </c>
      <c r="M295" s="18" t="str" cm="1">
        <f t="array" ref="M295:N295">_xlfn.REGEXEXTRACT(P295,"(.*(?=_))_([a-z0-9-]+)",2)</f>
        <v>ARM_Helmet_Metal_B</v>
      </c>
      <c r="N295" s="18" t="str">
        <v>6958285e-808f-429d-8fa1-48684ea5e2f8</v>
      </c>
      <c r="P295" t="s">
        <v>3102</v>
      </c>
    </row>
    <row r="296" spans="2:16" x14ac:dyDescent="0.4">
      <c r="B296" t="s">
        <v>1414</v>
      </c>
      <c r="D296" t="s">
        <v>1293</v>
      </c>
      <c r="E296" t="s">
        <v>945</v>
      </c>
      <c r="F296" t="str">
        <f>VLOOKUP(ARMOR[[#This Row],[Name]],ARM_GUID_LOOK,2,FALSE)</f>
        <v>2b916559-bf24-4889-b988-08e1cbd8ac68</v>
      </c>
      <c r="I296" t="s">
        <v>938</v>
      </c>
      <c r="M296" s="18" t="str" cm="1">
        <f t="array" ref="M296:N296">_xlfn.REGEXEXTRACT(P296,"(.*(?=_))_([a-z0-9-]+)",2)</f>
        <v>ARM_Helmet_Metal_B_B</v>
      </c>
      <c r="N296" s="18" t="str">
        <v>ff3d8fef-8541-4e58-811c-26d00d1029bd</v>
      </c>
      <c r="P296" t="s">
        <v>3103</v>
      </c>
    </row>
    <row r="297" spans="2:16" x14ac:dyDescent="0.4">
      <c r="B297" t="s">
        <v>1414</v>
      </c>
      <c r="D297" t="s">
        <v>1294</v>
      </c>
      <c r="E297" t="s">
        <v>946</v>
      </c>
      <c r="F297" t="str">
        <f>VLOOKUP(ARMOR[[#This Row],[Name]],ARM_GUID_LOOK,2,FALSE)</f>
        <v>bd9b91b4-f8ce-4c08-a7e7-a817c806a656</v>
      </c>
      <c r="I297" t="s">
        <v>938</v>
      </c>
      <c r="M297" s="18" t="str" cm="1">
        <f t="array" ref="M297:N297">_xlfn.REGEXEXTRACT(P297,"(.*(?=_))_([a-z0-9-]+)",2)</f>
        <v>ARM_Helmet_Metal_C</v>
      </c>
      <c r="N297" s="18" t="str">
        <v>2b916559-bf24-4889-b988-08e1cbd8ac68</v>
      </c>
      <c r="P297" t="s">
        <v>3104</v>
      </c>
    </row>
    <row r="298" spans="2:16" x14ac:dyDescent="0.4">
      <c r="B298" t="s">
        <v>1414</v>
      </c>
      <c r="D298" t="s">
        <v>1295</v>
      </c>
      <c r="E298" t="s">
        <v>947</v>
      </c>
      <c r="F298" t="str">
        <f>VLOOKUP(ARMOR[[#This Row],[Name]],ARM_GUID_LOOK,2,FALSE)</f>
        <v>952d6b81-3562-4d07-ae10-385a9a2318f6</v>
      </c>
      <c r="I298" t="s">
        <v>938</v>
      </c>
      <c r="M298" s="18" t="str" cm="1">
        <f t="array" ref="M298:N298">_xlfn.REGEXEXTRACT(P298,"(.*(?=_))_([a-z0-9-]+)",2)</f>
        <v>ARM_Helmet_Metal_C_B</v>
      </c>
      <c r="N298" s="18" t="str">
        <v>bd9b91b4-f8ce-4c08-a7e7-a817c806a656</v>
      </c>
      <c r="P298" t="s">
        <v>3105</v>
      </c>
    </row>
    <row r="299" spans="2:16" x14ac:dyDescent="0.4">
      <c r="B299" t="s">
        <v>1414</v>
      </c>
      <c r="D299" t="s">
        <v>1296</v>
      </c>
      <c r="E299" t="s">
        <v>948</v>
      </c>
      <c r="F299" t="str">
        <f>VLOOKUP(ARMOR[[#This Row],[Name]],ARM_GUID_LOOK,2,FALSE)</f>
        <v>e6786129-7084-4a18-8b74-2cbf06c28c08</v>
      </c>
      <c r="I299" t="s">
        <v>938</v>
      </c>
      <c r="M299" s="18" t="str" cm="1">
        <f t="array" ref="M299:N299">_xlfn.REGEXEXTRACT(P299,"(.*(?=_))_([a-z0-9-]+)",2)</f>
        <v>ARM_Helmet_Metal_D</v>
      </c>
      <c r="N299" s="18" t="str">
        <v>952d6b81-3562-4d07-ae10-385a9a2318f6</v>
      </c>
      <c r="P299" t="s">
        <v>3106</v>
      </c>
    </row>
    <row r="300" spans="2:16" x14ac:dyDescent="0.4">
      <c r="B300" t="s">
        <v>1414</v>
      </c>
      <c r="D300" t="s">
        <v>1297</v>
      </c>
      <c r="E300" t="s">
        <v>949</v>
      </c>
      <c r="F300" t="str">
        <f>VLOOKUP(ARMOR[[#This Row],[Name]],ARM_GUID_LOOK,2,FALSE)</f>
        <v>3d016a8b-f5fb-4992-9cc5-73385c28333d</v>
      </c>
      <c r="I300" t="s">
        <v>938</v>
      </c>
      <c r="M300" s="18" t="str" cm="1">
        <f t="array" ref="M300:N300">_xlfn.REGEXEXTRACT(P300,"(.*(?=_))_([a-z0-9-]+)",2)</f>
        <v>ARM_Helmet_Metal_Dark_Justiciar_A</v>
      </c>
      <c r="N300" s="18" t="str">
        <v>e6786129-7084-4a18-8b74-2cbf06c28c08</v>
      </c>
      <c r="P300" t="s">
        <v>3107</v>
      </c>
    </row>
    <row r="301" spans="2:16" x14ac:dyDescent="0.4">
      <c r="B301" t="s">
        <v>1414</v>
      </c>
      <c r="D301" t="s">
        <v>1297</v>
      </c>
      <c r="E301" t="s">
        <v>950</v>
      </c>
      <c r="F301" t="str">
        <f>VLOOKUP(ARMOR[[#This Row],[Name]],ARM_GUID_LOOK,2,FALSE)</f>
        <v>e864552e-b257-48c9-ac61-d65c9b5863d5</v>
      </c>
      <c r="I301" t="s">
        <v>938</v>
      </c>
      <c r="M301" s="18" t="str" cm="1">
        <f t="array" ref="M301:N301">_xlfn.REGEXEXTRACT(P301,"(.*(?=_))_([a-z0-9-]+)",2)</f>
        <v>ARM_Helmet_Metal_Dark_Justiciar_B</v>
      </c>
      <c r="N301" s="18" t="str">
        <v>3d016a8b-f5fb-4992-9cc5-73385c28333d</v>
      </c>
      <c r="P301" t="s">
        <v>3108</v>
      </c>
    </row>
    <row r="302" spans="2:16" x14ac:dyDescent="0.4">
      <c r="B302" t="s">
        <v>1414</v>
      </c>
      <c r="D302" t="s">
        <v>1298</v>
      </c>
      <c r="E302" t="s">
        <v>951</v>
      </c>
      <c r="F302" t="str">
        <f>VLOOKUP(ARMOR[[#This Row],[Name]],ARM_GUID_LOOK,2,FALSE)</f>
        <v>413aa89a-4350-487a-b9ec-a354d035981b</v>
      </c>
      <c r="I302" t="s">
        <v>938</v>
      </c>
      <c r="M302" s="18" t="str" cm="1">
        <f t="array" ref="M302:N302">_xlfn.REGEXEXTRACT(P302,"(.*(?=_))_([a-z0-9-]+)",2)</f>
        <v>ARM_Helmet_Metal_Dark_Justiciar_C</v>
      </c>
      <c r="N302" s="18" t="str">
        <v>e864552e-b257-48c9-ac61-d65c9b5863d5</v>
      </c>
      <c r="P302" t="s">
        <v>3109</v>
      </c>
    </row>
    <row r="303" spans="2:16" x14ac:dyDescent="0.4">
      <c r="B303" t="s">
        <v>1414</v>
      </c>
      <c r="D303" t="s">
        <v>1299</v>
      </c>
      <c r="E303" t="s">
        <v>952</v>
      </c>
      <c r="F303" t="str">
        <f>VLOOKUP(ARMOR[[#This Row],[Name]],ARM_GUID_LOOK,2,FALSE)</f>
        <v>9f8c5028-cad9-40a8-ae69-885b7e8def89</v>
      </c>
      <c r="I303" t="s">
        <v>938</v>
      </c>
      <c r="M303" s="18" t="str" cm="1">
        <f t="array" ref="M303:N303">_xlfn.REGEXEXTRACT(P303,"(.*(?=_))_([a-z0-9-]+)",2)</f>
        <v>ARM_Helmet_Metal_E</v>
      </c>
      <c r="N303" s="18" t="str">
        <v>413aa89a-4350-487a-b9ec-a354d035981b</v>
      </c>
      <c r="P303" t="s">
        <v>3110</v>
      </c>
    </row>
    <row r="304" spans="2:16" x14ac:dyDescent="0.4">
      <c r="B304" t="s">
        <v>1414</v>
      </c>
      <c r="D304" t="s">
        <v>1300</v>
      </c>
      <c r="E304" t="s">
        <v>953</v>
      </c>
      <c r="F304" t="str">
        <f>VLOOKUP(ARMOR[[#This Row],[Name]],ARM_GUID_LOOK,2,FALSE)</f>
        <v>9ea31b02-46ef-4f3e-9190-90531ad7a6d7</v>
      </c>
      <c r="I304" t="s">
        <v>938</v>
      </c>
      <c r="M304" s="18" t="str" cm="1">
        <f t="array" ref="M304:N304">_xlfn.REGEXEXTRACT(P304,"(.*(?=_))_([a-z0-9-]+)",2)</f>
        <v>ARM_Helmet_Metal_E_B</v>
      </c>
      <c r="N304" s="18" t="str">
        <v>9f8c5028-cad9-40a8-ae69-885b7e8def89</v>
      </c>
      <c r="P304" t="s">
        <v>3111</v>
      </c>
    </row>
    <row r="305" spans="2:16" x14ac:dyDescent="0.4">
      <c r="B305" t="s">
        <v>1414</v>
      </c>
      <c r="D305" t="s">
        <v>1301</v>
      </c>
      <c r="E305" t="s">
        <v>954</v>
      </c>
      <c r="F305" t="str">
        <f>VLOOKUP(ARMOR[[#This Row],[Name]],ARM_GUID_LOOK,2,FALSE)</f>
        <v>87ca1f21-6b02-438d-b19d-2fbd3e275455</v>
      </c>
      <c r="I305" t="s">
        <v>938</v>
      </c>
      <c r="M305" s="18" t="str" cm="1">
        <f t="array" ref="M305:N305">_xlfn.REGEXEXTRACT(P305,"(.*(?=_))_([a-z0-9-]+)",2)</f>
        <v>ARM_Helmet_Metal_F</v>
      </c>
      <c r="N305" s="18" t="str">
        <v>9ea31b02-46ef-4f3e-9190-90531ad7a6d7</v>
      </c>
      <c r="P305" t="s">
        <v>3112</v>
      </c>
    </row>
    <row r="306" spans="2:16" x14ac:dyDescent="0.4">
      <c r="B306" t="s">
        <v>1414</v>
      </c>
      <c r="D306" t="s">
        <v>1302</v>
      </c>
      <c r="E306" t="s">
        <v>955</v>
      </c>
      <c r="F306" t="str">
        <f>VLOOKUP(ARMOR[[#This Row],[Name]],ARM_GUID_LOOK,2,FALSE)</f>
        <v>83219bb0-800e-46fe-9dd8-24d98ae63f3c</v>
      </c>
      <c r="I306" t="s">
        <v>938</v>
      </c>
      <c r="M306" s="18" t="str" cm="1">
        <f t="array" ref="M306:N306">_xlfn.REGEXEXTRACT(P306,"(.*(?=_))_([a-z0-9-]+)",2)</f>
        <v>ARM_Helmet_Metal_F_B</v>
      </c>
      <c r="N306" s="18" t="str">
        <v>87ca1f21-6b02-438d-b19d-2fbd3e275455</v>
      </c>
      <c r="P306" t="s">
        <v>3113</v>
      </c>
    </row>
    <row r="307" spans="2:16" x14ac:dyDescent="0.4">
      <c r="B307" t="s">
        <v>1414</v>
      </c>
      <c r="D307" t="s">
        <v>1302</v>
      </c>
      <c r="E307" t="s">
        <v>956</v>
      </c>
      <c r="F307" t="str">
        <f>VLOOKUP(ARMOR[[#This Row],[Name]],ARM_GUID_LOOK,2,FALSE)</f>
        <v>5c98c7c8-97f3-4675-bf22-920168450949</v>
      </c>
      <c r="I307" t="s">
        <v>938</v>
      </c>
      <c r="M307" s="18" t="str" cm="1">
        <f t="array" ref="M307:N307">_xlfn.REGEXEXTRACT(P307,"(.*(?=_))_([a-z0-9-]+)",2)</f>
        <v>ARM_Helmet_Metal_FlamingFist_A</v>
      </c>
      <c r="N307" s="18" t="str">
        <v>83219bb0-800e-46fe-9dd8-24d98ae63f3c</v>
      </c>
      <c r="P307" t="s">
        <v>3114</v>
      </c>
    </row>
    <row r="308" spans="2:16" x14ac:dyDescent="0.4">
      <c r="B308" t="s">
        <v>1414</v>
      </c>
      <c r="D308" t="s">
        <v>1302</v>
      </c>
      <c r="E308" t="s">
        <v>957</v>
      </c>
      <c r="F308" t="str">
        <f>VLOOKUP(ARMOR[[#This Row],[Name]],ARM_GUID_LOOK,2,FALSE)</f>
        <v>0466c509-9947-441a-ad51-85ad4f407f38</v>
      </c>
      <c r="I308" t="s">
        <v>938</v>
      </c>
      <c r="M308" s="18" t="str" cm="1">
        <f t="array" ref="M308:N308">_xlfn.REGEXEXTRACT(P308,"(.*(?=_))_([a-z0-9-]+)",2)</f>
        <v>ARM_Helmet_Metal_FlamingFist_B</v>
      </c>
      <c r="N308" s="18" t="str">
        <v>5c98c7c8-97f3-4675-bf22-920168450949</v>
      </c>
      <c r="P308" t="s">
        <v>3115</v>
      </c>
    </row>
    <row r="309" spans="2:16" x14ac:dyDescent="0.4">
      <c r="B309" t="s">
        <v>1414</v>
      </c>
      <c r="D309" t="s">
        <v>1303</v>
      </c>
      <c r="E309" t="s">
        <v>958</v>
      </c>
      <c r="F309" t="str">
        <f>VLOOKUP(ARMOR[[#This Row],[Name]],ARM_GUID_LOOK,2,FALSE)</f>
        <v>1d00212d-e58f-4967-b378-acf214a370b3</v>
      </c>
      <c r="I309" t="s">
        <v>938</v>
      </c>
      <c r="M309" s="18" t="str" cm="1">
        <f t="array" ref="M309:N309">_xlfn.REGEXEXTRACT(P309,"(.*(?=_))_([a-z0-9-]+)",2)</f>
        <v>ARM_Helmet_Metal_FlamingFist_C</v>
      </c>
      <c r="N309" s="18" t="str">
        <v>0466c509-9947-441a-ad51-85ad4f407f38</v>
      </c>
      <c r="P309" t="s">
        <v>3116</v>
      </c>
    </row>
    <row r="310" spans="2:16" x14ac:dyDescent="0.4">
      <c r="B310" t="s">
        <v>1414</v>
      </c>
      <c r="D310" t="s">
        <v>1304</v>
      </c>
      <c r="E310" t="s">
        <v>959</v>
      </c>
      <c r="F310" t="str">
        <f>VLOOKUP(ARMOR[[#This Row],[Name]],ARM_GUID_LOOK,2,FALSE)</f>
        <v>8e433135-fc4e-4a23-9434-c0ae9e64d7dc</v>
      </c>
      <c r="I310" t="s">
        <v>938</v>
      </c>
      <c r="M310" s="18" t="str" cm="1">
        <f t="array" ref="M310:N310">_xlfn.REGEXEXTRACT(P310,"(.*(?=_))_([a-z0-9-]+)",2)</f>
        <v>ARM_Helmet_Metal_G</v>
      </c>
      <c r="N310" s="18" t="str">
        <v>1d00212d-e58f-4967-b378-acf214a370b3</v>
      </c>
      <c r="P310" t="s">
        <v>3117</v>
      </c>
    </row>
    <row r="311" spans="2:16" x14ac:dyDescent="0.4">
      <c r="B311" t="s">
        <v>1414</v>
      </c>
      <c r="D311" t="s">
        <v>1305</v>
      </c>
      <c r="E311" t="s">
        <v>960</v>
      </c>
      <c r="F311" t="str">
        <f>VLOOKUP(ARMOR[[#This Row],[Name]],ARM_GUID_LOOK,2,FALSE)</f>
        <v>4dfcdaed-8955-4abe-83ea-9d34b70bef8d</v>
      </c>
      <c r="I311" t="s">
        <v>938</v>
      </c>
      <c r="M311" s="18" t="str" cm="1">
        <f t="array" ref="M311:N311">_xlfn.REGEXEXTRACT(P311,"(.*(?=_))_([a-z0-9-]+)",2)</f>
        <v>ARM_Helmet_Metal_H</v>
      </c>
      <c r="N311" s="18" t="str">
        <v>8e433135-fc4e-4a23-9434-c0ae9e64d7dc</v>
      </c>
      <c r="P311" t="s">
        <v>3118</v>
      </c>
    </row>
    <row r="312" spans="2:16" x14ac:dyDescent="0.4">
      <c r="B312" t="s">
        <v>1414</v>
      </c>
      <c r="D312" t="s">
        <v>1306</v>
      </c>
      <c r="E312" t="s">
        <v>961</v>
      </c>
      <c r="F312" t="str">
        <f>VLOOKUP(ARMOR[[#This Row],[Name]],ARM_GUID_LOOK,2,FALSE)</f>
        <v>d073de26-1257-479d-9890-adb8da6ff168</v>
      </c>
      <c r="I312" t="s">
        <v>938</v>
      </c>
      <c r="M312" s="18" t="str" cm="1">
        <f t="array" ref="M312:N312">_xlfn.REGEXEXTRACT(P312,"(.*(?=_))_([a-z0-9-]+)",2)</f>
        <v>ARM_Helmet_Metal_I</v>
      </c>
      <c r="N312" s="18" t="str">
        <v>4dfcdaed-8955-4abe-83ea-9d34b70bef8d</v>
      </c>
      <c r="P312" t="s">
        <v>3119</v>
      </c>
    </row>
    <row r="313" spans="2:16" x14ac:dyDescent="0.4">
      <c r="B313" t="s">
        <v>1414</v>
      </c>
      <c r="D313" t="s">
        <v>1307</v>
      </c>
      <c r="E313" t="s">
        <v>962</v>
      </c>
      <c r="F313" t="str">
        <f>VLOOKUP(ARMOR[[#This Row],[Name]],ARM_GUID_LOOK,2,FALSE)</f>
        <v>bd6af137-687e-4a8b-8f64-0d5e374fd2c0</v>
      </c>
      <c r="I313" t="s">
        <v>938</v>
      </c>
      <c r="M313" s="18" t="str" cm="1">
        <f t="array" ref="M313:N313">_xlfn.REGEXEXTRACT(P313,"(.*(?=_))_([a-z0-9-]+)",2)</f>
        <v>ARM_Helmet_Metal_J</v>
      </c>
      <c r="N313" s="18" t="str">
        <v>d073de26-1257-479d-9890-adb8da6ff168</v>
      </c>
      <c r="P313" t="s">
        <v>3120</v>
      </c>
    </row>
    <row r="314" spans="2:16" x14ac:dyDescent="0.4">
      <c r="B314" t="s">
        <v>1414</v>
      </c>
      <c r="D314" t="s">
        <v>1308</v>
      </c>
      <c r="E314" t="s">
        <v>963</v>
      </c>
      <c r="F314" t="str">
        <f>VLOOKUP(ARMOR[[#This Row],[Name]],ARM_GUID_LOOK,2,FALSE)</f>
        <v>ae1dc399-3706-447e-8c79-f8a35c035ec4</v>
      </c>
      <c r="I314" t="s">
        <v>938</v>
      </c>
      <c r="M314" s="18" t="str" cm="1">
        <f t="array" ref="M314:N314">_xlfn.REGEXEXTRACT(P314,"(.*(?=_))_([a-z0-9-]+)",2)</f>
        <v>ARM_Helmet_Metal_J_B</v>
      </c>
      <c r="N314" s="18" t="str">
        <v>bd6af137-687e-4a8b-8f64-0d5e374fd2c0</v>
      </c>
      <c r="P314" t="s">
        <v>3121</v>
      </c>
    </row>
    <row r="315" spans="2:16" x14ac:dyDescent="0.4">
      <c r="B315" t="s">
        <v>1414</v>
      </c>
      <c r="D315" t="s">
        <v>1309</v>
      </c>
      <c r="E315" t="s">
        <v>964</v>
      </c>
      <c r="F315" t="str">
        <f>VLOOKUP(ARMOR[[#This Row],[Name]],ARM_GUID_LOOK,2,FALSE)</f>
        <v>197c32e4-6693-4d0e-846e-c5e1dc085010</v>
      </c>
      <c r="I315" t="s">
        <v>938</v>
      </c>
      <c r="M315" s="18" t="str" cm="1">
        <f t="array" ref="M315:N315">_xlfn.REGEXEXTRACT(P315,"(.*(?=_))_([a-z0-9-]+)",2)</f>
        <v>ARM_Helmet_Metal_Oathbreaker</v>
      </c>
      <c r="N315" s="18" t="str">
        <v>ae1dc399-3706-447e-8c79-f8a35c035ec4</v>
      </c>
      <c r="P315" t="s">
        <v>3122</v>
      </c>
    </row>
    <row r="316" spans="2:16" x14ac:dyDescent="0.4">
      <c r="B316" t="s">
        <v>1414</v>
      </c>
      <c r="D316" t="s">
        <v>1310</v>
      </c>
      <c r="E316" t="s">
        <v>965</v>
      </c>
      <c r="F316" t="str">
        <f>VLOOKUP(ARMOR[[#This Row],[Name]],ARM_GUID_LOOK,2,FALSE)</f>
        <v>b78fabcc-d2df-4c74-b5d4-1eda6dc4c071</v>
      </c>
      <c r="I316" t="s">
        <v>117</v>
      </c>
      <c r="M316" s="18" t="str" cm="1">
        <f t="array" ref="M316:N316">_xlfn.REGEXEXTRACT(P316,"(.*(?=_))_([a-z0-9-]+)",2)</f>
        <v>ARM_Helmet_Nightsong</v>
      </c>
      <c r="N316" s="18" t="str">
        <v>197c32e4-6693-4d0e-846e-c5e1dc085010</v>
      </c>
      <c r="P316" t="s">
        <v>3123</v>
      </c>
    </row>
    <row r="317" spans="2:16" x14ac:dyDescent="0.4">
      <c r="B317" t="s">
        <v>1414</v>
      </c>
      <c r="D317" t="s">
        <v>1311</v>
      </c>
      <c r="E317" t="s">
        <v>966</v>
      </c>
      <c r="F317" t="str">
        <f>VLOOKUP(ARMOR[[#This Row],[Name]],ARM_GUID_LOOK,2,FALSE)</f>
        <v>94ed8ec8-93a4-4a8c-bc47-55cb3faae7c0</v>
      </c>
      <c r="I317" t="s">
        <v>965</v>
      </c>
      <c r="M317" s="18" t="str" cm="1">
        <f t="array" ref="M317:N317">_xlfn.REGEXEXTRACT(P317,"(.*(?=_))_([a-z0-9-]+)",2)</f>
        <v>ARM_Hide</v>
      </c>
      <c r="N317" s="18" t="str">
        <v>b78fabcc-d2df-4c74-b5d4-1eda6dc4c071</v>
      </c>
      <c r="P317" t="s">
        <v>3124</v>
      </c>
    </row>
    <row r="318" spans="2:16" x14ac:dyDescent="0.4">
      <c r="B318" t="s">
        <v>1414</v>
      </c>
      <c r="D318" t="s">
        <v>1312</v>
      </c>
      <c r="E318" t="s">
        <v>967</v>
      </c>
      <c r="F318" t="str">
        <f>VLOOKUP(ARMOR[[#This Row],[Name]],ARM_GUID_LOOK,2,FALSE)</f>
        <v>fd4ab5b0-67e6-4a8b-8745-2003f2f5ada3</v>
      </c>
      <c r="I318" t="s">
        <v>965</v>
      </c>
      <c r="M318" s="18" t="str" cm="1">
        <f t="array" ref="M318:N318">_xlfn.REGEXEXTRACT(P318,"(.*(?=_))_([a-z0-9-]+)",2)</f>
        <v>ARM_Hide_1</v>
      </c>
      <c r="N318" s="18" t="str">
        <v>94ed8ec8-93a4-4a8c-bc47-55cb3faae7c0</v>
      </c>
      <c r="P318" t="s">
        <v>3125</v>
      </c>
    </row>
    <row r="319" spans="2:16" x14ac:dyDescent="0.4">
      <c r="B319" t="s">
        <v>1414</v>
      </c>
      <c r="D319" t="s">
        <v>1311</v>
      </c>
      <c r="E319" t="s">
        <v>968</v>
      </c>
      <c r="F319" t="str">
        <f>VLOOKUP(ARMOR[[#This Row],[Name]],ARM_GUID_LOOK,2,FALSE)</f>
        <v>87689639-a401-424f-a00e-be2953b14d51</v>
      </c>
      <c r="I319" t="s">
        <v>965</v>
      </c>
      <c r="M319" s="18" t="str" cm="1">
        <f t="array" ref="M319:N319">_xlfn.REGEXEXTRACT(P319,"(.*(?=_))_([a-z0-9-]+)",2)</f>
        <v>ARM_Hide_2</v>
      </c>
      <c r="N319" s="18" t="str">
        <v>fd4ab5b0-67e6-4a8b-8745-2003f2f5ada3</v>
      </c>
      <c r="P319" t="s">
        <v>3126</v>
      </c>
    </row>
    <row r="320" spans="2:16" x14ac:dyDescent="0.4">
      <c r="B320" t="s">
        <v>1414</v>
      </c>
      <c r="D320" t="s">
        <v>1312</v>
      </c>
      <c r="E320" t="s">
        <v>969</v>
      </c>
      <c r="F320" t="str">
        <f>VLOOKUP(ARMOR[[#This Row],[Name]],ARM_GUID_LOOK,2,FALSE)</f>
        <v>5cd32769-4855-44a9-b726-c83c145a22c4</v>
      </c>
      <c r="I320" t="s">
        <v>965</v>
      </c>
      <c r="M320" s="18" t="str" cm="1">
        <f t="array" ref="M320:N320">_xlfn.REGEXEXTRACT(P320,"(.*(?=_))_([a-z0-9-]+)",2)</f>
        <v>ARM_Hide_Druid_1</v>
      </c>
      <c r="N320" s="18" t="str">
        <v>87689639-a401-424f-a00e-be2953b14d51</v>
      </c>
      <c r="P320" t="s">
        <v>3127</v>
      </c>
    </row>
    <row r="321" spans="2:16" x14ac:dyDescent="0.4">
      <c r="B321" t="s">
        <v>1414</v>
      </c>
      <c r="D321" t="s">
        <v>1313</v>
      </c>
      <c r="E321" t="s">
        <v>970</v>
      </c>
      <c r="F321" t="str">
        <f>VLOOKUP(ARMOR[[#This Row],[Name]],ARM_GUID_LOOK,2,FALSE)</f>
        <v>56769fcd-f35c-4569-b7ef-9a974fd2e226</v>
      </c>
      <c r="I321" t="s">
        <v>895</v>
      </c>
      <c r="M321" s="18" t="str" cm="1">
        <f t="array" ref="M321:N321">_xlfn.REGEXEXTRACT(P321,"(.*(?=_))_([a-z0-9-]+)",2)</f>
        <v>ARM_Hide_Druid_2</v>
      </c>
      <c r="N321" s="18" t="str">
        <v>5cd32769-4855-44a9-b726-c83c145a22c4</v>
      </c>
      <c r="P321" t="s">
        <v>3128</v>
      </c>
    </row>
    <row r="322" spans="2:16" x14ac:dyDescent="0.4">
      <c r="B322" t="s">
        <v>1414</v>
      </c>
      <c r="D322" t="s">
        <v>1314</v>
      </c>
      <c r="E322" t="s">
        <v>971</v>
      </c>
      <c r="F322" t="str">
        <f>VLOOKUP(ARMOR[[#This Row],[Name]],ARM_GUID_LOOK,2,FALSE)</f>
        <v>53b3e771-5835-4703-8845-28169b836b8c</v>
      </c>
      <c r="I322" t="s">
        <v>995</v>
      </c>
      <c r="M322" s="18" t="str" cm="1">
        <f t="array" ref="M322:N322">_xlfn.REGEXEXTRACT(P322,"(.*(?=_))_([a-z0-9-]+)",2)</f>
        <v>ARM_Jester_Hat</v>
      </c>
      <c r="N322" s="18" t="str">
        <v>56769fcd-f35c-4569-b7ef-9a974fd2e226</v>
      </c>
      <c r="P322" t="s">
        <v>3129</v>
      </c>
    </row>
    <row r="323" spans="2:16" x14ac:dyDescent="0.4">
      <c r="B323" t="s">
        <v>1414</v>
      </c>
      <c r="D323" t="s">
        <v>1315</v>
      </c>
      <c r="E323" t="s">
        <v>972</v>
      </c>
      <c r="F323" t="str">
        <f>VLOOKUP(ARMOR[[#This Row],[Name]],ARM_GUID_LOOK,2,FALSE)</f>
        <v>02ae5d88-8044-43df-8363-02a2900776db</v>
      </c>
      <c r="I323" t="s">
        <v>111</v>
      </c>
      <c r="M323" s="18" t="str" cm="1">
        <f t="array" ref="M323:N323">_xlfn.REGEXEXTRACT(P323,"(.*(?=_))_([a-z0-9-]+)",2)</f>
        <v>ARM_Ketheric_Body_B</v>
      </c>
      <c r="N323" s="18" t="str">
        <v>53b3e771-5835-4703-8845-28169b836b8c</v>
      </c>
      <c r="P323" t="s">
        <v>3130</v>
      </c>
    </row>
    <row r="324" spans="2:16" x14ac:dyDescent="0.4">
      <c r="B324" t="s">
        <v>1414</v>
      </c>
      <c r="D324" t="s">
        <v>1316</v>
      </c>
      <c r="E324" t="s">
        <v>973</v>
      </c>
      <c r="F324" t="str">
        <f>VLOOKUP(ARMOR[[#This Row],[Name]],ARM_GUID_LOOK,2,FALSE)</f>
        <v>90a79e46-e327-41f4-a349-8e4dd70b1892</v>
      </c>
      <c r="I324" t="s">
        <v>972</v>
      </c>
      <c r="M324" s="18" t="str" cm="1">
        <f t="array" ref="M324:N324">_xlfn.REGEXEXTRACT(P324,"(.*(?=_))_([a-z0-9-]+)",2)</f>
        <v>ARM_Leather</v>
      </c>
      <c r="N324" s="18" t="str">
        <v>02ae5d88-8044-43df-8363-02a2900776db</v>
      </c>
      <c r="P324" t="s">
        <v>3131</v>
      </c>
    </row>
    <row r="325" spans="2:16" x14ac:dyDescent="0.4">
      <c r="B325" t="s">
        <v>1414</v>
      </c>
      <c r="D325" t="s">
        <v>1317</v>
      </c>
      <c r="E325" t="s">
        <v>974</v>
      </c>
      <c r="F325" t="str">
        <f>VLOOKUP(ARMOR[[#This Row],[Name]],ARM_GUID_LOOK,2,FALSE)</f>
        <v>2cbf1f6b-2607-4789-972f-f51e8c892a68</v>
      </c>
      <c r="I325" t="s">
        <v>972</v>
      </c>
      <c r="M325" s="18" t="str" cm="1">
        <f t="array" ref="M325:N325">_xlfn.REGEXEXTRACT(P325,"(.*(?=_))_([a-z0-9-]+)",2)</f>
        <v>ARM_Leather_1</v>
      </c>
      <c r="N325" s="18" t="str">
        <v>90a79e46-e327-41f4-a349-8e4dd70b1892</v>
      </c>
      <c r="P325" t="s">
        <v>3132</v>
      </c>
    </row>
    <row r="326" spans="2:16" x14ac:dyDescent="0.4">
      <c r="B326" t="s">
        <v>1414</v>
      </c>
      <c r="D326" t="s">
        <v>1318</v>
      </c>
      <c r="E326" t="s">
        <v>975</v>
      </c>
      <c r="F326" t="str">
        <f>VLOOKUP(ARMOR[[#This Row],[Name]],ARM_GUID_LOOK,2,FALSE)</f>
        <v>ac71c753-c207-465c-b28b-c10f95ed0745</v>
      </c>
      <c r="I326" t="s">
        <v>972</v>
      </c>
      <c r="M326" s="18" t="str" cm="1">
        <f t="array" ref="M326:N326">_xlfn.REGEXEXTRACT(P326,"(.*(?=_))_([a-z0-9-]+)",2)</f>
        <v>ARM_Leather_1_Red</v>
      </c>
      <c r="N326" s="18" t="str">
        <v>2cbf1f6b-2607-4789-972f-f51e8c892a68</v>
      </c>
      <c r="P326" t="s">
        <v>3133</v>
      </c>
    </row>
    <row r="327" spans="2:16" x14ac:dyDescent="0.4">
      <c r="B327" t="s">
        <v>1414</v>
      </c>
      <c r="D327" t="s">
        <v>1319</v>
      </c>
      <c r="E327" t="s">
        <v>976</v>
      </c>
      <c r="F327" t="str">
        <f>VLOOKUP(ARMOR[[#This Row],[Name]],ARM_GUID_LOOK,2,FALSE)</f>
        <v>91d8e57d-4c73-47ca-87dc-252ab0a3aa95</v>
      </c>
      <c r="I327" t="s">
        <v>972</v>
      </c>
      <c r="M327" s="18" t="str" cm="1">
        <f t="array" ref="M327:N327">_xlfn.REGEXEXTRACT(P327,"(.*(?=_))_([a-z0-9-]+)",2)</f>
        <v>ARM_Leather_2</v>
      </c>
      <c r="N327" s="18" t="str">
        <v>ac71c753-c207-465c-b28b-c10f95ed0745</v>
      </c>
      <c r="P327" t="s">
        <v>3134</v>
      </c>
    </row>
    <row r="328" spans="2:16" x14ac:dyDescent="0.4">
      <c r="B328" t="s">
        <v>1414</v>
      </c>
      <c r="D328" t="s">
        <v>1320</v>
      </c>
      <c r="E328" t="s">
        <v>977</v>
      </c>
      <c r="F328" t="str">
        <f>VLOOKUP(ARMOR[[#This Row],[Name]],ARM_GUID_LOOK,2,FALSE)</f>
        <v>181383f0-c2db-4a15-9786-7d5a396dbfdd</v>
      </c>
      <c r="I328" t="s">
        <v>972</v>
      </c>
      <c r="M328" s="18" t="str" cm="1">
        <f t="array" ref="M328:N328">_xlfn.REGEXEXTRACT(P328,"(.*(?=_))_([a-z0-9-]+)",2)</f>
        <v>ARM_Leather_Destroyed_Crash</v>
      </c>
      <c r="N328" s="18" t="str">
        <v>91d8e57d-4c73-47ca-87dc-252ab0a3aa95</v>
      </c>
      <c r="P328" t="s">
        <v>3135</v>
      </c>
    </row>
    <row r="329" spans="2:16" x14ac:dyDescent="0.4">
      <c r="B329" t="s">
        <v>1414</v>
      </c>
      <c r="D329" t="s">
        <v>1321</v>
      </c>
      <c r="E329" t="s">
        <v>978</v>
      </c>
      <c r="F329" t="str">
        <f>VLOOKUP(ARMOR[[#This Row],[Name]],ARM_GUID_LOOK,2,FALSE)</f>
        <v>b8468a39-a5ff-4de0-85be-a8883a479628</v>
      </c>
      <c r="I329" t="s">
        <v>972</v>
      </c>
      <c r="M329" s="18" t="str" cm="1">
        <f t="array" ref="M329:N329">_xlfn.REGEXEXTRACT(P329,"(.*(?=_))_([a-z0-9-]+)",2)</f>
        <v>ARM_Leather_Drow</v>
      </c>
      <c r="N329" s="18" t="str">
        <v>181383f0-c2db-4a15-9786-7d5a396dbfdd</v>
      </c>
      <c r="P329" t="s">
        <v>3136</v>
      </c>
    </row>
    <row r="330" spans="2:16" x14ac:dyDescent="0.4">
      <c r="B330" t="s">
        <v>1414</v>
      </c>
      <c r="D330" t="s">
        <v>1322</v>
      </c>
      <c r="E330" t="s">
        <v>979</v>
      </c>
      <c r="F330" t="str">
        <f>VLOOKUP(ARMOR[[#This Row],[Name]],ARM_GUID_LOOK,2,FALSE)</f>
        <v>90c2224f-94c6-4177-82f4-10b37f1e3b48</v>
      </c>
      <c r="I330" t="s">
        <v>972</v>
      </c>
      <c r="M330" s="18" t="str" cm="1">
        <f t="array" ref="M330:N330">_xlfn.REGEXEXTRACT(P330,"(.*(?=_))_([a-z0-9-]+)",2)</f>
        <v>ARM_Leather_Druid_A</v>
      </c>
      <c r="N330" s="18" t="str">
        <v>b8468a39-a5ff-4de0-85be-a8883a479628</v>
      </c>
      <c r="P330" t="s">
        <v>3137</v>
      </c>
    </row>
    <row r="331" spans="2:16" x14ac:dyDescent="0.4">
      <c r="B331" t="s">
        <v>1414</v>
      </c>
      <c r="D331" t="s">
        <v>1322</v>
      </c>
      <c r="E331" t="s">
        <v>980</v>
      </c>
      <c r="F331" t="str">
        <f>VLOOKUP(ARMOR[[#This Row],[Name]],ARM_GUID_LOOK,2,FALSE)</f>
        <v>f021f81d-7540-4e83-aa88-638892cb45a4</v>
      </c>
      <c r="I331" t="s">
        <v>972</v>
      </c>
      <c r="M331" s="18" t="str" cm="1">
        <f t="array" ref="M331:N331">_xlfn.REGEXEXTRACT(P331,"(.*(?=_))_([a-z0-9-]+)",2)</f>
        <v>ARM_Leather_Druid_A_2</v>
      </c>
      <c r="N331" s="18" t="str">
        <v>90c2224f-94c6-4177-82f4-10b37f1e3b48</v>
      </c>
      <c r="P331" t="s">
        <v>3138</v>
      </c>
    </row>
    <row r="332" spans="2:16" x14ac:dyDescent="0.4">
      <c r="B332" t="s">
        <v>1414</v>
      </c>
      <c r="D332" t="s">
        <v>1322</v>
      </c>
      <c r="E332" t="s">
        <v>981</v>
      </c>
      <c r="F332" t="str">
        <f>VLOOKUP(ARMOR[[#This Row],[Name]],ARM_GUID_LOOK,2,FALSE)</f>
        <v>c4a7b335-f6d3-4041-ab64-a5ce55816fe9</v>
      </c>
      <c r="I332" t="s">
        <v>972</v>
      </c>
      <c r="M332" s="18" t="str" cm="1">
        <f t="array" ref="M332:N332">_xlfn.REGEXEXTRACT(P332,"(.*(?=_))_([a-z0-9-]+)",2)</f>
        <v>ARM_Leather_Druid_A_2_Orange</v>
      </c>
      <c r="N332" s="18" t="str">
        <v>f021f81d-7540-4e83-aa88-638892cb45a4</v>
      </c>
      <c r="P332" t="s">
        <v>3139</v>
      </c>
    </row>
    <row r="333" spans="2:16" x14ac:dyDescent="0.4">
      <c r="B333" t="s">
        <v>1414</v>
      </c>
      <c r="D333" t="s">
        <v>1322</v>
      </c>
      <c r="E333" t="s">
        <v>982</v>
      </c>
      <c r="F333" t="str">
        <f>VLOOKUP(ARMOR[[#This Row],[Name]],ARM_GUID_LOOK,2,FALSE)</f>
        <v>d0a3d13a-5ce4-4732-87b1-31654747277f</v>
      </c>
      <c r="I333" t="s">
        <v>972</v>
      </c>
      <c r="M333" s="18" t="str" cm="1">
        <f t="array" ref="M333:N333">_xlfn.REGEXEXTRACT(P333,"(.*(?=_))_([a-z0-9-]+)",2)</f>
        <v>ARM_Leather_Druid_A_2_Purple</v>
      </c>
      <c r="N333" s="18" t="str">
        <v>c4a7b335-f6d3-4041-ab64-a5ce55816fe9</v>
      </c>
      <c r="P333" t="s">
        <v>3140</v>
      </c>
    </row>
    <row r="334" spans="2:16" x14ac:dyDescent="0.4">
      <c r="B334" t="s">
        <v>1414</v>
      </c>
      <c r="D334" t="s">
        <v>1315</v>
      </c>
      <c r="E334" t="s">
        <v>983</v>
      </c>
      <c r="F334" t="str">
        <f>VLOOKUP(ARMOR[[#This Row],[Name]],ARM_GUID_LOOK,2,FALSE)</f>
        <v>738b0d75-74ce-466b-864d-c5f0f764842b</v>
      </c>
      <c r="I334" t="s">
        <v>972</v>
      </c>
      <c r="M334" s="18" t="str" cm="1">
        <f t="array" ref="M334:N334">_xlfn.REGEXEXTRACT(P334,"(.*(?=_))_([a-z0-9-]+)",2)</f>
        <v>ARM_Leather_Druid_A_2_Red</v>
      </c>
      <c r="N334" s="18" t="str">
        <v>d0a3d13a-5ce4-4732-87b1-31654747277f</v>
      </c>
      <c r="P334" t="s">
        <v>3141</v>
      </c>
    </row>
    <row r="335" spans="2:16" x14ac:dyDescent="0.4">
      <c r="B335" t="s">
        <v>1414</v>
      </c>
      <c r="D335" t="s">
        <v>1315</v>
      </c>
      <c r="E335" t="s">
        <v>984</v>
      </c>
      <c r="F335" t="str">
        <f>VLOOKUP(ARMOR[[#This Row],[Name]],ARM_GUID_LOOK,2,FALSE)</f>
        <v>4c4396db-fa4a-4541-9b2a-23e43211dde7</v>
      </c>
      <c r="I335" t="s">
        <v>972</v>
      </c>
      <c r="M335" s="18" t="str" cm="1">
        <f t="array" ref="M335:N335">_xlfn.REGEXEXTRACT(P335,"(.*(?=_))_([a-z0-9-]+)",2)</f>
        <v>ARM_Leather_FlamingFist</v>
      </c>
      <c r="N335" s="18" t="str">
        <v>738b0d75-74ce-466b-864d-c5f0f764842b</v>
      </c>
      <c r="P335" t="s">
        <v>3142</v>
      </c>
    </row>
    <row r="336" spans="2:16" x14ac:dyDescent="0.4">
      <c r="B336" t="s">
        <v>1414</v>
      </c>
      <c r="D336" t="s">
        <v>1323</v>
      </c>
      <c r="E336" t="s">
        <v>985</v>
      </c>
      <c r="F336" t="str">
        <f>VLOOKUP(ARMOR[[#This Row],[Name]],ARM_GUID_LOOK,2,FALSE)</f>
        <v>063ea449-a0ba-4749-b9b5-869b2c0ebf92</v>
      </c>
      <c r="I336" t="s">
        <v>822</v>
      </c>
      <c r="M336" s="18" t="str" cm="1">
        <f t="array" ref="M336:N336">_xlfn.REGEXEXTRACT(P336,"(.*(?=_))_([a-z0-9-]+)",2)</f>
        <v>ARM_Leather_Rogue</v>
      </c>
      <c r="N336" s="18" t="str">
        <v>4c4396db-fa4a-4541-9b2a-23e43211dde7</v>
      </c>
      <c r="P336" t="s">
        <v>3143</v>
      </c>
    </row>
    <row r="337" spans="2:16" x14ac:dyDescent="0.4">
      <c r="B337" t="s">
        <v>1414</v>
      </c>
      <c r="D337" t="s">
        <v>1324</v>
      </c>
      <c r="E337" t="s">
        <v>986</v>
      </c>
      <c r="F337" t="str">
        <f>VLOOKUP(ARMOR[[#This Row],[Name]],ARM_GUID_LOOK,2,FALSE)</f>
        <v>bc4d3f9d-714c-4c40-a54c-b974c8e9d0c6</v>
      </c>
      <c r="I337" t="s">
        <v>995</v>
      </c>
      <c r="M337" s="18" t="str" cm="1">
        <f t="array" ref="M337:N337">_xlfn.REGEXEXTRACT(P337,"(.*(?=_))_([a-z0-9-]+)",2)</f>
        <v>ARM_Monk</v>
      </c>
      <c r="N337" s="18" t="str">
        <v>063ea449-a0ba-4749-b9b5-869b2c0ebf92</v>
      </c>
      <c r="P337" t="s">
        <v>3144</v>
      </c>
    </row>
    <row r="338" spans="2:16" x14ac:dyDescent="0.4">
      <c r="B338" t="s">
        <v>1414</v>
      </c>
      <c r="D338" t="s">
        <v>1325</v>
      </c>
      <c r="E338" t="s">
        <v>987</v>
      </c>
      <c r="F338" t="str">
        <f>VLOOKUP(ARMOR[[#This Row],[Name]],ARM_GUID_LOOK,2,FALSE)</f>
        <v>63cc7723-245d-4b62-b9e6-5a47283cf777</v>
      </c>
      <c r="I338" t="s">
        <v>111</v>
      </c>
      <c r="M338" s="18" t="str" cm="1">
        <f t="array" ref="M338:N338">_xlfn.REGEXEXTRACT(P338,"(.*(?=_))_([a-z0-9-]+)",2)</f>
        <v>ARM_Nightsong</v>
      </c>
      <c r="N338" s="18" t="str">
        <v>bc4d3f9d-714c-4c40-a54c-b974c8e9d0c6</v>
      </c>
      <c r="P338" t="s">
        <v>3145</v>
      </c>
    </row>
    <row r="339" spans="2:16" x14ac:dyDescent="0.4">
      <c r="B339" t="s">
        <v>1414</v>
      </c>
      <c r="D339" t="s">
        <v>1326</v>
      </c>
      <c r="E339" t="s">
        <v>988</v>
      </c>
      <c r="F339" t="str">
        <f>VLOOKUP(ARMOR[[#This Row],[Name]],ARM_GUID_LOOK,2,FALSE)</f>
        <v>f5faa6c5-a43c-4edd-a77f-6e7536a7e683</v>
      </c>
      <c r="I339" t="s">
        <v>987</v>
      </c>
      <c r="M339" s="18" t="str" cm="1">
        <f t="array" ref="M339:N339">_xlfn.REGEXEXTRACT(P339,"(.*(?=_))_([a-z0-9-]+)",2)</f>
        <v>ARM_Padded</v>
      </c>
      <c r="N339" s="18" t="str">
        <v>63cc7723-245d-4b62-b9e6-5a47283cf777</v>
      </c>
      <c r="P339" t="s">
        <v>3146</v>
      </c>
    </row>
    <row r="340" spans="2:16" x14ac:dyDescent="0.4">
      <c r="B340" t="s">
        <v>1414</v>
      </c>
      <c r="D340" t="s">
        <v>1327</v>
      </c>
      <c r="E340" t="s">
        <v>989</v>
      </c>
      <c r="F340" t="str">
        <f>VLOOKUP(ARMOR[[#This Row],[Name]],ARM_GUID_LOOK,2,FALSE)</f>
        <v>96613037-cbac-4f43-a39b-584e6f2629c7</v>
      </c>
      <c r="I340" t="s">
        <v>987</v>
      </c>
      <c r="M340" s="18" t="str" cm="1">
        <f t="array" ref="M340:N340">_xlfn.REGEXEXTRACT(P340,"(.*(?=_))_([a-z0-9-]+)",2)</f>
        <v>ARM_Padded_1</v>
      </c>
      <c r="N340" s="18" t="str">
        <v>f5faa6c5-a43c-4edd-a77f-6e7536a7e683</v>
      </c>
      <c r="P340" t="s">
        <v>3147</v>
      </c>
    </row>
    <row r="341" spans="2:16" x14ac:dyDescent="0.4">
      <c r="B341" t="s">
        <v>1414</v>
      </c>
      <c r="D341" t="s">
        <v>1327</v>
      </c>
      <c r="E341" t="s">
        <v>990</v>
      </c>
      <c r="F341" t="str">
        <f>VLOOKUP(ARMOR[[#This Row],[Name]],ARM_GUID_LOOK,2,FALSE)</f>
        <v>fc721f60-be51-4903-b5cf-79e43bf0343c</v>
      </c>
      <c r="I341" t="s">
        <v>987</v>
      </c>
      <c r="M341" s="18" t="str" cm="1">
        <f t="array" ref="M341:N341">_xlfn.REGEXEXTRACT(P341,"(.*(?=_))_([a-z0-9-]+)",2)</f>
        <v>ARM_Padded_2</v>
      </c>
      <c r="N341" s="18" t="str">
        <v>96613037-cbac-4f43-a39b-584e6f2629c7</v>
      </c>
      <c r="P341" t="s">
        <v>3148</v>
      </c>
    </row>
    <row r="342" spans="2:16" x14ac:dyDescent="0.4">
      <c r="B342" t="s">
        <v>1414</v>
      </c>
      <c r="D342" t="s">
        <v>1325</v>
      </c>
      <c r="E342" t="s">
        <v>991</v>
      </c>
      <c r="F342" t="str">
        <f>VLOOKUP(ARMOR[[#This Row],[Name]],ARM_GUID_LOOK,2,FALSE)</f>
        <v>9a487731-93df-45bd-bfcb-9bc82140c719</v>
      </c>
      <c r="I342" t="s">
        <v>987</v>
      </c>
      <c r="M342" s="18" t="str" cm="1">
        <f t="array" ref="M342:N342">_xlfn.REGEXEXTRACT(P342,"(.*(?=_))_([a-z0-9-]+)",2)</f>
        <v>ARM_Padded_2_B</v>
      </c>
      <c r="N342" s="18" t="str">
        <v>fc721f60-be51-4903-b5cf-79e43bf0343c</v>
      </c>
      <c r="P342" t="s">
        <v>3149</v>
      </c>
    </row>
    <row r="343" spans="2:16" x14ac:dyDescent="0.4">
      <c r="B343" t="s">
        <v>1414</v>
      </c>
      <c r="D343" t="s">
        <v>1328</v>
      </c>
      <c r="E343" t="s">
        <v>992</v>
      </c>
      <c r="F343" t="str">
        <f>VLOOKUP(ARMOR[[#This Row],[Name]],ARM_GUID_LOOK,2,FALSE)</f>
        <v>357db089-630f-437d-9a04-88c0d5d3c0ff</v>
      </c>
      <c r="I343" t="s">
        <v>987</v>
      </c>
      <c r="M343" s="18" t="str" cm="1">
        <f t="array" ref="M343:N343">_xlfn.REGEXEXTRACT(P343,"(.*(?=_))_([a-z0-9-]+)",2)</f>
        <v>ARM_Padded_BGWatch</v>
      </c>
      <c r="N343" s="18" t="str">
        <v>9a487731-93df-45bd-bfcb-9bc82140c719</v>
      </c>
      <c r="P343" t="s">
        <v>3150</v>
      </c>
    </row>
    <row r="344" spans="2:16" x14ac:dyDescent="0.4">
      <c r="B344" t="s">
        <v>1414</v>
      </c>
      <c r="D344" t="s">
        <v>1329</v>
      </c>
      <c r="E344" t="s">
        <v>993</v>
      </c>
      <c r="F344" t="str">
        <f>VLOOKUP(ARMOR[[#This Row],[Name]],ARM_GUID_LOOK,2,FALSE)</f>
        <v>e8609f47-b67c-4020-850d-58f7897593e0</v>
      </c>
      <c r="I344" t="s">
        <v>987</v>
      </c>
      <c r="M344" s="18" t="str" cm="1">
        <f t="array" ref="M344:N344">_xlfn.REGEXEXTRACT(P344,"(.*(?=_))_([a-z0-9-]+)",2)</f>
        <v>ARM_Padded_Broken</v>
      </c>
      <c r="N344" s="18" t="str">
        <v>357db089-630f-437d-9a04-88c0d5d3c0ff</v>
      </c>
      <c r="P344" t="s">
        <v>3151</v>
      </c>
    </row>
    <row r="345" spans="2:16" x14ac:dyDescent="0.4">
      <c r="B345" t="s">
        <v>1414</v>
      </c>
      <c r="D345" t="s">
        <v>1330</v>
      </c>
      <c r="E345" t="s">
        <v>994</v>
      </c>
      <c r="F345" t="str">
        <f>VLOOKUP(ARMOR[[#This Row],[Name]],ARM_GUID_LOOK,2,FALSE)</f>
        <v>7e1c9b63-62c7-494f-b136-26d8fb2958bd</v>
      </c>
      <c r="I345" t="s">
        <v>995</v>
      </c>
      <c r="M345" s="18" t="str" cm="1">
        <f t="array" ref="M345:N345">_xlfn.REGEXEXTRACT(P345,"(.*(?=_))_([a-z0-9-]+)",2)</f>
        <v>ARM_Padded_Destroyed_Crash</v>
      </c>
      <c r="N345" s="18" t="str">
        <v>e8609f47-b67c-4020-850d-58f7897593e0</v>
      </c>
      <c r="P345" t="s">
        <v>3152</v>
      </c>
    </row>
    <row r="346" spans="2:16" x14ac:dyDescent="0.4">
      <c r="B346" t="s">
        <v>1414</v>
      </c>
      <c r="D346" t="s">
        <v>1331</v>
      </c>
      <c r="E346" t="s">
        <v>995</v>
      </c>
      <c r="F346" t="str">
        <f>VLOOKUP(ARMOR[[#This Row],[Name]],ARM_GUID_LOOK,2,FALSE)</f>
        <v>95b4e2c4-759a-4d33-a2d1-4e0ee6ed4f29</v>
      </c>
      <c r="I346" t="s">
        <v>111</v>
      </c>
      <c r="M346" s="18" t="str" cm="1">
        <f t="array" ref="M346:N346">_xlfn.REGEXEXTRACT(P346,"(.*(?=_))_([a-z0-9-]+)",2)</f>
        <v>ARM_Paladin_1</v>
      </c>
      <c r="N346" s="18" t="str">
        <v>7e1c9b63-62c7-494f-b136-26d8fb2958bd</v>
      </c>
      <c r="P346" t="s">
        <v>3153</v>
      </c>
    </row>
    <row r="347" spans="2:16" x14ac:dyDescent="0.4">
      <c r="B347" t="s">
        <v>1414</v>
      </c>
      <c r="D347" t="s">
        <v>1330</v>
      </c>
      <c r="E347" t="s">
        <v>996</v>
      </c>
      <c r="F347" t="str">
        <f>VLOOKUP(ARMOR[[#This Row],[Name]],ARM_GUID_LOOK,2,FALSE)</f>
        <v>dd905194-9a67-4c61-b26d-5b4da4725cde</v>
      </c>
      <c r="I347" t="s">
        <v>995</v>
      </c>
      <c r="M347" s="18" t="str" cm="1">
        <f t="array" ref="M347:N347">_xlfn.REGEXEXTRACT(P347,"(.*(?=_))_([a-z0-9-]+)",2)</f>
        <v>ARM_Plate</v>
      </c>
      <c r="N347" s="18" t="str">
        <v>95b4e2c4-759a-4d33-a2d1-4e0ee6ed4f29</v>
      </c>
      <c r="P347" t="s">
        <v>3154</v>
      </c>
    </row>
    <row r="348" spans="2:16" x14ac:dyDescent="0.4">
      <c r="B348" t="s">
        <v>1414</v>
      </c>
      <c r="D348" t="s">
        <v>1332</v>
      </c>
      <c r="E348" t="s">
        <v>997</v>
      </c>
      <c r="F348" t="str">
        <f>VLOOKUP(ARMOR[[#This Row],[Name]],ARM_GUID_LOOK,2,FALSE)</f>
        <v>c67137ac-4ece-4652-aaab-14615aa25b20</v>
      </c>
      <c r="I348" t="s">
        <v>995</v>
      </c>
      <c r="M348" s="18" t="str" cm="1">
        <f t="array" ref="M348:N348">_xlfn.REGEXEXTRACT(P348,"(.*(?=_))_([a-z0-9-]+)",2)</f>
        <v>ARM_Plate_1</v>
      </c>
      <c r="N348" s="18" t="str">
        <v>dd905194-9a67-4c61-b26d-5b4da4725cde</v>
      </c>
      <c r="P348" t="s">
        <v>3155</v>
      </c>
    </row>
    <row r="349" spans="2:16" x14ac:dyDescent="0.4">
      <c r="B349" t="s">
        <v>1414</v>
      </c>
      <c r="D349" t="s">
        <v>1333</v>
      </c>
      <c r="E349" t="s">
        <v>998</v>
      </c>
      <c r="F349" t="str">
        <f>VLOOKUP(ARMOR[[#This Row],[Name]],ARM_GUID_LOOK,2,FALSE)</f>
        <v>fdb8ce53-51dc-4ccb-9e29-d1d99040e60b</v>
      </c>
      <c r="I349" t="s">
        <v>995</v>
      </c>
      <c r="M349" s="18" t="str" cm="1">
        <f t="array" ref="M349:N349">_xlfn.REGEXEXTRACT(P349,"(.*(?=_))_([a-z0-9-]+)",2)</f>
        <v>ARM_Plate_1_Oathbreaker</v>
      </c>
      <c r="N349" s="18" t="str">
        <v>c67137ac-4ece-4652-aaab-14615aa25b20</v>
      </c>
      <c r="P349" t="s">
        <v>3156</v>
      </c>
    </row>
    <row r="350" spans="2:16" x14ac:dyDescent="0.4">
      <c r="B350" t="s">
        <v>1414</v>
      </c>
      <c r="D350" t="s">
        <v>1331</v>
      </c>
      <c r="E350" t="s">
        <v>999</v>
      </c>
      <c r="F350" t="str">
        <f>VLOOKUP(ARMOR[[#This Row],[Name]],ARM_GUID_LOOK,2,FALSE)</f>
        <v>b4c754d8-94ef-4df2-9dbd-2fbc4311f53b</v>
      </c>
      <c r="I350" t="s">
        <v>995</v>
      </c>
      <c r="M350" s="18" t="str" cm="1">
        <f t="array" ref="M350:N350">_xlfn.REGEXEXTRACT(P350,"(.*(?=_))_([a-z0-9-]+)",2)</f>
        <v>ARM_Plate_2</v>
      </c>
      <c r="N350" s="18" t="str">
        <v>fdb8ce53-51dc-4ccb-9e29-d1d99040e60b</v>
      </c>
      <c r="P350" t="s">
        <v>3157</v>
      </c>
    </row>
    <row r="351" spans="2:16" x14ac:dyDescent="0.4">
      <c r="B351" t="s">
        <v>1414</v>
      </c>
      <c r="D351" t="s">
        <v>1334</v>
      </c>
      <c r="E351" t="s">
        <v>1000</v>
      </c>
      <c r="F351" t="str">
        <f>VLOOKUP(ARMOR[[#This Row],[Name]],ARM_GUID_LOOK,2,FALSE)</f>
        <v>e3a5099a-397a-4bbc-932c-cd0a00043b79</v>
      </c>
      <c r="I351" t="s">
        <v>111</v>
      </c>
      <c r="M351" s="18" t="str" cm="1">
        <f t="array" ref="M351:N351">_xlfn.REGEXEXTRACT(P351,"(.*(?=_))_([a-z0-9-]+)",2)</f>
        <v>ARM_Plate_Dwarven</v>
      </c>
      <c r="N351" s="18" t="str">
        <v>b4c754d8-94ef-4df2-9dbd-2fbc4311f53b</v>
      </c>
      <c r="P351" t="s">
        <v>3158</v>
      </c>
    </row>
    <row r="352" spans="2:16" x14ac:dyDescent="0.4">
      <c r="B352" t="s">
        <v>1414</v>
      </c>
      <c r="D352" t="s">
        <v>1335</v>
      </c>
      <c r="E352" t="s">
        <v>1001</v>
      </c>
      <c r="F352" t="str">
        <f>VLOOKUP(ARMOR[[#This Row],[Name]],ARM_GUID_LOOK,2,FALSE)</f>
        <v>4837915c-080b-491f-813e-be5a71571a17</v>
      </c>
      <c r="I352" t="s">
        <v>1000</v>
      </c>
      <c r="M352" s="18" t="str" cm="1">
        <f t="array" ref="M352:N352">_xlfn.REGEXEXTRACT(P352,"(.*(?=_))_([a-z0-9-]+)",2)</f>
        <v>ARM_RingMail</v>
      </c>
      <c r="N352" s="18" t="str">
        <v>e3a5099a-397a-4bbc-932c-cd0a00043b79</v>
      </c>
      <c r="P352" t="s">
        <v>3159</v>
      </c>
    </row>
    <row r="353" spans="2:16" x14ac:dyDescent="0.4">
      <c r="B353" t="s">
        <v>1414</v>
      </c>
      <c r="D353" t="s">
        <v>1336</v>
      </c>
      <c r="E353" t="s">
        <v>1002</v>
      </c>
      <c r="F353" t="str">
        <f>VLOOKUP(ARMOR[[#This Row],[Name]],ARM_GUID_LOOK,2,FALSE)</f>
        <v>339c2d50-af1b-45d4-af96-cf2d27e1e11d</v>
      </c>
      <c r="I353" t="s">
        <v>1000</v>
      </c>
      <c r="M353" s="18" t="str" cm="1">
        <f t="array" ref="M353:N353">_xlfn.REGEXEXTRACT(P353,"(.*(?=_))_([a-z0-9-]+)",2)</f>
        <v>ARM_RingMail_1</v>
      </c>
      <c r="N353" s="18" t="str">
        <v>4837915c-080b-491f-813e-be5a71571a17</v>
      </c>
      <c r="P353" t="s">
        <v>3160</v>
      </c>
    </row>
    <row r="354" spans="2:16" x14ac:dyDescent="0.4">
      <c r="B354" t="s">
        <v>1414</v>
      </c>
      <c r="D354" t="s">
        <v>1337</v>
      </c>
      <c r="E354" t="s">
        <v>1003</v>
      </c>
      <c r="F354" t="str">
        <f>VLOOKUP(ARMOR[[#This Row],[Name]],ARM_GUID_LOOK,2,FALSE)</f>
        <v>168b9099-19f5-44e4-b55c-e64ceb60b71f</v>
      </c>
      <c r="I354" t="s">
        <v>822</v>
      </c>
      <c r="M354" s="18" t="str" cm="1">
        <f t="array" ref="M354:N354">_xlfn.REGEXEXTRACT(P354,"(.*(?=_))_([a-z0-9-]+)",2)</f>
        <v>ARM_RingMail_2</v>
      </c>
      <c r="N354" s="18" t="str">
        <v>339c2d50-af1b-45d4-af96-cf2d27e1e11d</v>
      </c>
      <c r="P354" t="s">
        <v>3161</v>
      </c>
    </row>
    <row r="355" spans="2:16" x14ac:dyDescent="0.4">
      <c r="B355" t="s">
        <v>1414</v>
      </c>
      <c r="D355" t="s">
        <v>1337</v>
      </c>
      <c r="E355" t="s">
        <v>1004</v>
      </c>
      <c r="F355" t="str">
        <f>VLOOKUP(ARMOR[[#This Row],[Name]],ARM_GUID_LOOK,2,FALSE)</f>
        <v>7ec40cde-4d96-4352-b93e-cdcab6383337</v>
      </c>
      <c r="I355" t="s">
        <v>822</v>
      </c>
      <c r="M355" s="18" t="str" cm="1">
        <f t="array" ref="M355:N355">_xlfn.REGEXEXTRACT(P355,"(.*(?=_))_([a-z0-9-]+)",2)</f>
        <v>ARM_Robe</v>
      </c>
      <c r="N355" s="18" t="str">
        <v>168b9099-19f5-44e4-b55c-e64ceb60b71f</v>
      </c>
      <c r="P355" t="s">
        <v>3162</v>
      </c>
    </row>
    <row r="356" spans="2:16" x14ac:dyDescent="0.4">
      <c r="B356" t="s">
        <v>1414</v>
      </c>
      <c r="D356" t="s">
        <v>510</v>
      </c>
      <c r="E356" t="s">
        <v>1005</v>
      </c>
      <c r="F356" t="str">
        <f>VLOOKUP(ARMOR[[#This Row],[Name]],ARM_GUID_LOOK,2,FALSE)</f>
        <v>69302808-57a0-4fbb-9938-137bce5421d1</v>
      </c>
      <c r="I356" t="s">
        <v>822</v>
      </c>
      <c r="M356" s="18" t="str" cm="1">
        <f t="array" ref="M356:N356">_xlfn.REGEXEXTRACT(P356,"(.*(?=_))_([a-z0-9-]+)",2)</f>
        <v>ARM_Robe_1</v>
      </c>
      <c r="N356" s="18" t="str">
        <v>7ec40cde-4d96-4352-b93e-cdcab6383337</v>
      </c>
      <c r="P356" t="s">
        <v>3163</v>
      </c>
    </row>
    <row r="357" spans="2:16" x14ac:dyDescent="0.4">
      <c r="B357" t="s">
        <v>1414</v>
      </c>
      <c r="D357" t="s">
        <v>510</v>
      </c>
      <c r="E357" t="s">
        <v>1006</v>
      </c>
      <c r="F357" t="str">
        <f>VLOOKUP(ARMOR[[#This Row],[Name]],ARM_GUID_LOOK,2,FALSE)</f>
        <v>467cca20-42bb-45cd-8eac-6ed49bbc2707</v>
      </c>
      <c r="I357" t="s">
        <v>822</v>
      </c>
      <c r="M357" s="18" t="str" cm="1">
        <f t="array" ref="M357:N357">_xlfn.REGEXEXTRACT(P357,"(.*(?=_))_([a-z0-9-]+)",2)</f>
        <v>ARM_Robe_B</v>
      </c>
      <c r="N357" s="18" t="str">
        <v>69302808-57a0-4fbb-9938-137bce5421d1</v>
      </c>
      <c r="P357" t="s">
        <v>3164</v>
      </c>
    </row>
    <row r="358" spans="2:16" x14ac:dyDescent="0.4">
      <c r="B358" t="s">
        <v>1414</v>
      </c>
      <c r="D358" t="s">
        <v>1337</v>
      </c>
      <c r="E358" t="s">
        <v>1007</v>
      </c>
      <c r="F358" t="str">
        <f>VLOOKUP(ARMOR[[#This Row],[Name]],ARM_GUID_LOOK,2,FALSE)</f>
        <v>799fd23a-8e18-4642-8650-521dd7880c2b</v>
      </c>
      <c r="I358" t="s">
        <v>822</v>
      </c>
      <c r="M358" s="18" t="str" cm="1">
        <f t="array" ref="M358:N358">_xlfn.REGEXEXTRACT(P358,"(.*(?=_))_([a-z0-9-]+)",2)</f>
        <v>ARM_Robe_B_2</v>
      </c>
      <c r="N358" s="18" t="str">
        <v>467cca20-42bb-45cd-8eac-6ed49bbc2707</v>
      </c>
      <c r="P358" t="s">
        <v>3165</v>
      </c>
    </row>
    <row r="359" spans="2:16" x14ac:dyDescent="0.4">
      <c r="B359" t="s">
        <v>1414</v>
      </c>
      <c r="D359" t="s">
        <v>510</v>
      </c>
      <c r="E359" t="s">
        <v>1008</v>
      </c>
      <c r="F359" t="str">
        <f>VLOOKUP(ARMOR[[#This Row],[Name]],ARM_GUID_LOOK,2,FALSE)</f>
        <v>e18ee5a2-485a-42d4-8d64-e5497b4b96c7</v>
      </c>
      <c r="I359" t="s">
        <v>822</v>
      </c>
      <c r="M359" s="18" t="str" cm="1">
        <f t="array" ref="M359:N359">_xlfn.REGEXEXTRACT(P359,"(.*(?=_))_([a-z0-9-]+)",2)</f>
        <v>ARM_Robe_CultOfAbsolute</v>
      </c>
      <c r="N359" s="18" t="str">
        <v>799fd23a-8e18-4642-8650-521dd7880c2b</v>
      </c>
      <c r="P359" t="s">
        <v>3166</v>
      </c>
    </row>
    <row r="360" spans="2:16" x14ac:dyDescent="0.4">
      <c r="B360" t="s">
        <v>1414</v>
      </c>
      <c r="D360" t="s">
        <v>1338</v>
      </c>
      <c r="E360" t="s">
        <v>1009</v>
      </c>
      <c r="F360" t="str">
        <f>VLOOKUP(ARMOR[[#This Row],[Name]],ARM_GUID_LOOK,2,FALSE)</f>
        <v>14c13bc9-ab35-4cab-a220-23a61cd43845</v>
      </c>
      <c r="I360" t="s">
        <v>822</v>
      </c>
      <c r="M360" s="18" t="str" cm="1">
        <f t="array" ref="M360:N360">_xlfn.REGEXEXTRACT(P360,"(.*(?=_))_([a-z0-9-]+)",2)</f>
        <v>ARM_Robe_D</v>
      </c>
      <c r="N360" s="18" t="str">
        <v>e18ee5a2-485a-42d4-8d64-e5497b4b96c7</v>
      </c>
      <c r="P360" t="s">
        <v>3167</v>
      </c>
    </row>
    <row r="361" spans="2:16" x14ac:dyDescent="0.4">
      <c r="B361" t="s">
        <v>1414</v>
      </c>
      <c r="D361" t="s">
        <v>510</v>
      </c>
      <c r="E361" t="s">
        <v>1010</v>
      </c>
      <c r="F361" t="str">
        <f>VLOOKUP(ARMOR[[#This Row],[Name]],ARM_GUID_LOOK,2,FALSE)</f>
        <v>a2221f54-df0d-4129-aef2-6a2f8113ffe3</v>
      </c>
      <c r="I361" t="s">
        <v>822</v>
      </c>
      <c r="M361" s="18" t="str" cm="1">
        <f t="array" ref="M361:N361">_xlfn.REGEXEXTRACT(P361,"(.*(?=_))_([a-z0-9-]+)",2)</f>
        <v>ARM_Robe_Destroyed_Crash</v>
      </c>
      <c r="N361" s="18" t="str">
        <v>14c13bc9-ab35-4cab-a220-23a61cd43845</v>
      </c>
      <c r="P361" t="s">
        <v>3168</v>
      </c>
    </row>
    <row r="362" spans="2:16" x14ac:dyDescent="0.4">
      <c r="B362" t="s">
        <v>1414</v>
      </c>
      <c r="D362" t="s">
        <v>1337</v>
      </c>
      <c r="E362" t="s">
        <v>1011</v>
      </c>
      <c r="F362" t="str">
        <f>VLOOKUP(ARMOR[[#This Row],[Name]],ARM_GUID_LOOK,2,FALSE)</f>
        <v>3ae83f97-63f4-4dab-848f-0b8ac5c26649</v>
      </c>
      <c r="I362" t="s">
        <v>822</v>
      </c>
      <c r="M362" s="18" t="str" cm="1">
        <f t="array" ref="M362:N362">_xlfn.REGEXEXTRACT(P362,"(.*(?=_))_([a-z0-9-]+)",2)</f>
        <v>ARM_Robe_E</v>
      </c>
      <c r="N362" s="18" t="str">
        <v>a2221f54-df0d-4129-aef2-6a2f8113ffe3</v>
      </c>
      <c r="P362" t="s">
        <v>3169</v>
      </c>
    </row>
    <row r="363" spans="2:16" x14ac:dyDescent="0.4">
      <c r="B363" t="s">
        <v>1414</v>
      </c>
      <c r="D363" t="s">
        <v>1339</v>
      </c>
      <c r="E363" t="s">
        <v>1012</v>
      </c>
      <c r="F363" t="str">
        <f>VLOOKUP(ARMOR[[#This Row],[Name]],ARM_GUID_LOOK,2,FALSE)</f>
        <v>204de787-46de-4d39-8fe0-2e080bf44a61</v>
      </c>
      <c r="I363" t="s">
        <v>822</v>
      </c>
      <c r="M363" s="18" t="str" cm="1">
        <f t="array" ref="M363:N363">_xlfn.REGEXEXTRACT(P363,"(.*(?=_))_([a-z0-9-]+)",2)</f>
        <v>ARM_Robe_FlamingFist</v>
      </c>
      <c r="N363" s="18" t="str">
        <v>3ae83f97-63f4-4dab-848f-0b8ac5c26649</v>
      </c>
      <c r="P363" t="s">
        <v>3170</v>
      </c>
    </row>
    <row r="364" spans="2:16" x14ac:dyDescent="0.4">
      <c r="B364" t="s">
        <v>1414</v>
      </c>
      <c r="D364" t="s">
        <v>1340</v>
      </c>
      <c r="E364" t="s">
        <v>1013</v>
      </c>
      <c r="F364" t="str">
        <f>VLOOKUP(ARMOR[[#This Row],[Name]],ARM_GUID_LOOK,2,FALSE)</f>
        <v>4ba55c6f-1302-4069-9e04-ff0bf2a7ede2</v>
      </c>
      <c r="I364" t="s">
        <v>822</v>
      </c>
      <c r="M364" s="18" t="str" cm="1">
        <f t="array" ref="M364:N364">_xlfn.REGEXEXTRACT(P364,"(.*(?=_))_([a-z0-9-]+)",2)</f>
        <v>ARM_Robe_Selunite</v>
      </c>
      <c r="N364" s="18" t="str">
        <v>204de787-46de-4d39-8fe0-2e080bf44a61</v>
      </c>
      <c r="P364" t="s">
        <v>3171</v>
      </c>
    </row>
    <row r="365" spans="2:16" x14ac:dyDescent="0.4">
      <c r="B365" t="s">
        <v>1414</v>
      </c>
      <c r="D365" t="s">
        <v>1340</v>
      </c>
      <c r="E365" t="s">
        <v>1014</v>
      </c>
      <c r="F365" t="str">
        <f>VLOOKUP(ARMOR[[#This Row],[Name]],ARM_GUID_LOOK,2,FALSE)</f>
        <v>37be86c0-f4af-48af-86c9-e91c57ce04bc</v>
      </c>
      <c r="I365" t="s">
        <v>822</v>
      </c>
      <c r="M365" s="18" t="str" cm="1">
        <f t="array" ref="M365:N365">_xlfn.REGEXEXTRACT(P365,"(.*(?=_))_([a-z0-9-]+)",2)</f>
        <v>ARM_Robe_Sorcerer</v>
      </c>
      <c r="N365" s="18" t="str">
        <v>4ba55c6f-1302-4069-9e04-ff0bf2a7ede2</v>
      </c>
      <c r="P365" t="s">
        <v>3172</v>
      </c>
    </row>
    <row r="366" spans="2:16" x14ac:dyDescent="0.4">
      <c r="B366" t="s">
        <v>1414</v>
      </c>
      <c r="D366" t="s">
        <v>1340</v>
      </c>
      <c r="E366" t="s">
        <v>1015</v>
      </c>
      <c r="F366" t="str">
        <f>VLOOKUP(ARMOR[[#This Row],[Name]],ARM_GUID_LOOK,2,FALSE)</f>
        <v>5ebd4ed6-17e6-4787-86d6-bbcaad8c6565</v>
      </c>
      <c r="I366" t="s">
        <v>822</v>
      </c>
      <c r="M366" s="18" t="str" cm="1">
        <f t="array" ref="M366:N366">_xlfn.REGEXEXTRACT(P366,"(.*(?=_))_([a-z0-9-]+)",2)</f>
        <v>ARM_Robe_Sorcerer_B</v>
      </c>
      <c r="N366" s="18" t="str">
        <v>37be86c0-f4af-48af-86c9-e91c57ce04bc</v>
      </c>
      <c r="P366" t="s">
        <v>3173</v>
      </c>
    </row>
    <row r="367" spans="2:16" x14ac:dyDescent="0.4">
      <c r="B367" t="s">
        <v>1414</v>
      </c>
      <c r="D367" t="s">
        <v>1340</v>
      </c>
      <c r="E367" t="s">
        <v>1016</v>
      </c>
      <c r="F367" t="str">
        <f>VLOOKUP(ARMOR[[#This Row],[Name]],ARM_GUID_LOOK,2,FALSE)</f>
        <v>a81be340-0706-4201-bb4c-da52920574cf</v>
      </c>
      <c r="I367" t="s">
        <v>822</v>
      </c>
      <c r="M367" s="18" t="str" cm="1">
        <f t="array" ref="M367:N367">_xlfn.REGEXEXTRACT(P367,"(.*(?=_))_([a-z0-9-]+)",2)</f>
        <v>ARM_Robe_Sorcerer_DraconicAncestry</v>
      </c>
      <c r="N367" s="18" t="str">
        <v>5ebd4ed6-17e6-4787-86d6-bbcaad8c6565</v>
      </c>
      <c r="P367" t="s">
        <v>3174</v>
      </c>
    </row>
    <row r="368" spans="2:16" x14ac:dyDescent="0.4">
      <c r="B368" t="s">
        <v>1414</v>
      </c>
      <c r="D368" t="s">
        <v>1341</v>
      </c>
      <c r="E368" t="s">
        <v>1017</v>
      </c>
      <c r="F368" t="str">
        <f>VLOOKUP(ARMOR[[#This Row],[Name]],ARM_GUID_LOOK,2,FALSE)</f>
        <v>ca0aafad-0f1e-4d76-8e3b-925397bb436b</v>
      </c>
      <c r="I368" t="s">
        <v>111</v>
      </c>
      <c r="M368" s="18" t="str" cm="1">
        <f t="array" ref="M368:N368">_xlfn.REGEXEXTRACT(P368,"(.*(?=_))_([a-z0-9-]+)",2)</f>
        <v>ARM_Robe_Sorcerer_StormSorcery</v>
      </c>
      <c r="N368" s="18" t="str">
        <v>a81be340-0706-4201-bb4c-da52920574cf</v>
      </c>
      <c r="P368" t="s">
        <v>3175</v>
      </c>
    </row>
    <row r="369" spans="2:16" x14ac:dyDescent="0.4">
      <c r="B369" t="s">
        <v>1414</v>
      </c>
      <c r="D369" t="s">
        <v>1342</v>
      </c>
      <c r="E369" t="s">
        <v>1018</v>
      </c>
      <c r="F369" t="str">
        <f>VLOOKUP(ARMOR[[#This Row],[Name]],ARM_GUID_LOOK,2,FALSE)</f>
        <v>dc748177-8590-4a99-a446-feccbd8d8eb4</v>
      </c>
      <c r="I369" t="s">
        <v>1017</v>
      </c>
      <c r="M369" s="18" t="str" cm="1">
        <f t="array" ref="M369:N369">_xlfn.REGEXEXTRACT(P369,"(.*(?=_))_([a-z0-9-]+)",2)</f>
        <v>ARM_ScaleMail</v>
      </c>
      <c r="N369" s="18" t="str">
        <v>ca0aafad-0f1e-4d76-8e3b-925397bb436b</v>
      </c>
      <c r="P369" t="s">
        <v>3176</v>
      </c>
    </row>
    <row r="370" spans="2:16" x14ac:dyDescent="0.4">
      <c r="B370" t="s">
        <v>1414</v>
      </c>
      <c r="D370" t="s">
        <v>1343</v>
      </c>
      <c r="E370" t="s">
        <v>1019</v>
      </c>
      <c r="F370" t="str">
        <f>VLOOKUP(ARMOR[[#This Row],[Name]],ARM_GUID_LOOK,2,FALSE)</f>
        <v>21f0dd84-6f02-4be9-8654-4cebd00dcbaf</v>
      </c>
      <c r="I370" t="s">
        <v>1017</v>
      </c>
      <c r="M370" s="18" t="str" cm="1">
        <f t="array" ref="M370:N370">_xlfn.REGEXEXTRACT(P370,"(.*(?=_))_([a-z0-9-]+)",2)</f>
        <v>ARM_ScaleMail_1</v>
      </c>
      <c r="N370" s="18" t="str">
        <v>dc748177-8590-4a99-a446-feccbd8d8eb4</v>
      </c>
      <c r="P370" t="s">
        <v>3177</v>
      </c>
    </row>
    <row r="371" spans="2:16" x14ac:dyDescent="0.4">
      <c r="B371" t="s">
        <v>1414</v>
      </c>
      <c r="D371" t="s">
        <v>1344</v>
      </c>
      <c r="E371" t="s">
        <v>1020</v>
      </c>
      <c r="F371" t="str">
        <f>VLOOKUP(ARMOR[[#This Row],[Name]],ARM_GUID_LOOK,2,FALSE)</f>
        <v>5427c806-5565-421f-a00f-a8282a9f504f</v>
      </c>
      <c r="I371" t="s">
        <v>1017</v>
      </c>
      <c r="M371" s="18" t="str" cm="1">
        <f t="array" ref="M371:N371">_xlfn.REGEXEXTRACT(P371,"(.*(?=_))_([a-z0-9-]+)",2)</f>
        <v>ARM_ScaleMail_2</v>
      </c>
      <c r="N371" s="18" t="str">
        <v>21f0dd84-6f02-4be9-8654-4cebd00dcbaf</v>
      </c>
      <c r="P371" t="s">
        <v>3178</v>
      </c>
    </row>
    <row r="372" spans="2:16" x14ac:dyDescent="0.4">
      <c r="B372" t="s">
        <v>1414</v>
      </c>
      <c r="D372" t="s">
        <v>1345</v>
      </c>
      <c r="E372" t="s">
        <v>1021</v>
      </c>
      <c r="F372" t="str">
        <f>VLOOKUP(ARMOR[[#This Row],[Name]],ARM_GUID_LOOK,2,FALSE)</f>
        <v>ddf6982a-72d4-44db-a152-4dd2b816e836</v>
      </c>
      <c r="I372" t="s">
        <v>1017</v>
      </c>
      <c r="M372" s="18" t="str" cm="1">
        <f t="array" ref="M372:N372">_xlfn.REGEXEXTRACT(P372,"(.*(?=_))_([a-z0-9-]+)",2)</f>
        <v>ARM_Scalemail_Adamantine_A</v>
      </c>
      <c r="N372" s="18" t="str">
        <v>5427c806-5565-421f-a00f-a8282a9f504f</v>
      </c>
      <c r="P372" t="s">
        <v>3179</v>
      </c>
    </row>
    <row r="373" spans="2:16" x14ac:dyDescent="0.4">
      <c r="B373" t="s">
        <v>1414</v>
      </c>
      <c r="D373" t="s">
        <v>1341</v>
      </c>
      <c r="E373" t="s">
        <v>1022</v>
      </c>
      <c r="F373" t="str">
        <f>VLOOKUP(ARMOR[[#This Row],[Name]],ARM_GUID_LOOK,2,FALSE)</f>
        <v>0db0d565-db86-4213-befa-096c3bd09330</v>
      </c>
      <c r="I373" t="s">
        <v>1017</v>
      </c>
      <c r="M373" s="18" t="str" cm="1">
        <f t="array" ref="M373:N373">_xlfn.REGEXEXTRACT(P373,"(.*(?=_))_([a-z0-9-]+)",2)</f>
        <v>ARM_ScaleMail_Destroyed_Crash</v>
      </c>
      <c r="N373" s="18" t="str">
        <v>ddf6982a-72d4-44db-a152-4dd2b816e836</v>
      </c>
      <c r="P373" t="s">
        <v>3180</v>
      </c>
    </row>
    <row r="374" spans="2:16" x14ac:dyDescent="0.4">
      <c r="B374" t="s">
        <v>1414</v>
      </c>
      <c r="D374" t="s">
        <v>1346</v>
      </c>
      <c r="E374" t="s">
        <v>1023</v>
      </c>
      <c r="F374" t="str">
        <f>VLOOKUP(ARMOR[[#This Row],[Name]],ARM_GUID_LOOK,2,FALSE)</f>
        <v>e4daf34d-053c-471a-9171-92fa9b4db4af</v>
      </c>
      <c r="I374" t="s">
        <v>1017</v>
      </c>
      <c r="M374" s="18" t="str" cm="1">
        <f t="array" ref="M374:N374">_xlfn.REGEXEXTRACT(P374,"(.*(?=_))_([a-z0-9-]+)",2)</f>
        <v>ARM_ScaleMail_FlamingFist</v>
      </c>
      <c r="N374" s="18" t="str">
        <v>0db0d565-db86-4213-befa-096c3bd09330</v>
      </c>
      <c r="P374" t="s">
        <v>3181</v>
      </c>
    </row>
    <row r="375" spans="2:16" x14ac:dyDescent="0.4">
      <c r="B375" t="s">
        <v>1414</v>
      </c>
      <c r="D375" t="s">
        <v>1347</v>
      </c>
      <c r="E375" t="s">
        <v>1024</v>
      </c>
      <c r="F375" t="str">
        <f>VLOOKUP(ARMOR[[#This Row],[Name]],ARM_GUID_LOOK,2,FALSE)</f>
        <v>a455f1a1-acc6-4fce-a09e-111aceced98a</v>
      </c>
      <c r="I375" t="s">
        <v>1017</v>
      </c>
      <c r="M375" s="18" t="str" cm="1">
        <f t="array" ref="M375:N375">_xlfn.REGEXEXTRACT(P375,"(.*(?=_))_([a-z0-9-]+)",2)</f>
        <v>ARM_ScaleMail_Paladin_Ancients</v>
      </c>
      <c r="N375" s="18" t="str">
        <v>e4daf34d-053c-471a-9171-92fa9b4db4af</v>
      </c>
      <c r="P375" t="s">
        <v>3182</v>
      </c>
    </row>
    <row r="376" spans="2:16" x14ac:dyDescent="0.4">
      <c r="B376" t="s">
        <v>1414</v>
      </c>
      <c r="D376" t="s">
        <v>1348</v>
      </c>
      <c r="E376" t="s">
        <v>1025</v>
      </c>
      <c r="F376" t="str">
        <f>VLOOKUP(ARMOR[[#This Row],[Name]],ARM_GUID_LOOK,2,FALSE)</f>
        <v>bed301f2-cbb8-492f-b94a-597dfc119b3c</v>
      </c>
      <c r="I376" t="s">
        <v>1017</v>
      </c>
      <c r="M376" s="18" t="str" cm="1">
        <f t="array" ref="M376:N376">_xlfn.REGEXEXTRACT(P376,"(.*(?=_))_([a-z0-9-]+)",2)</f>
        <v>ARM_ScaleMail_Paladin_Devotion</v>
      </c>
      <c r="N376" s="18" t="str">
        <v>a455f1a1-acc6-4fce-a09e-111aceced98a</v>
      </c>
      <c r="P376" t="s">
        <v>3183</v>
      </c>
    </row>
    <row r="377" spans="2:16" x14ac:dyDescent="0.4">
      <c r="B377" t="s">
        <v>1414</v>
      </c>
      <c r="D377" t="s">
        <v>1349</v>
      </c>
      <c r="E377" t="s">
        <v>1026</v>
      </c>
      <c r="F377" t="str">
        <f>VLOOKUP(ARMOR[[#This Row],[Name]],ARM_GUID_LOOK,2,FALSE)</f>
        <v>5af1725a-45f5-4f56-924a-76cd1dc1e50b</v>
      </c>
      <c r="I377" t="s">
        <v>938</v>
      </c>
      <c r="M377" s="18" t="str" cm="1">
        <f t="array" ref="M377:N377">_xlfn.REGEXEXTRACT(P377,"(.*(?=_))_([a-z0-9-]+)",2)</f>
        <v>ARM_ScaleMail_Paladin_Vengeance</v>
      </c>
      <c r="N377" s="18" t="str">
        <v>bed301f2-cbb8-492f-b94a-597dfc119b3c</v>
      </c>
      <c r="P377" t="s">
        <v>3184</v>
      </c>
    </row>
    <row r="378" spans="2:16" x14ac:dyDescent="0.4">
      <c r="B378" t="s">
        <v>1414</v>
      </c>
      <c r="D378" t="s">
        <v>1350</v>
      </c>
      <c r="E378" t="s">
        <v>1027</v>
      </c>
      <c r="F378" t="str">
        <f>VLOOKUP(ARMOR[[#This Row],[Name]],ARM_GUID_LOOK,2,FALSE)</f>
        <v>ec9d4bd6-343d-4f75-ac71-af2447a82661</v>
      </c>
      <c r="I378" t="s">
        <v>938</v>
      </c>
      <c r="M378" s="18" t="str" cm="1">
        <f t="array" ref="M378:N378">_xlfn.REGEXEXTRACT(P378,"(.*(?=_))_([a-z0-9-]+)",2)</f>
        <v>ARM_Shar_Crown_A</v>
      </c>
      <c r="N378" s="18" t="str">
        <v>5af1725a-45f5-4f56-924a-76cd1dc1e50b</v>
      </c>
      <c r="P378" t="s">
        <v>3185</v>
      </c>
    </row>
    <row r="379" spans="2:16" x14ac:dyDescent="0.4">
      <c r="B379" t="s">
        <v>1414</v>
      </c>
      <c r="D379" t="s">
        <v>1286</v>
      </c>
      <c r="E379" t="s">
        <v>1028</v>
      </c>
      <c r="F379" t="str">
        <f>VLOOKUP(ARMOR[[#This Row],[Name]],ARM_GUID_LOOK,2,FALSE)</f>
        <v>b1ae374f-9c03-40ee-8c87-a99ff9a69484</v>
      </c>
      <c r="I379" t="s">
        <v>938</v>
      </c>
      <c r="M379" s="18" t="str" cm="1">
        <f t="array" ref="M379:N379">_xlfn.REGEXEXTRACT(P379,"(.*(?=_))_([a-z0-9-]+)",2)</f>
        <v>ARM_Shar_Crown_A_Broken</v>
      </c>
      <c r="N379" s="18" t="str">
        <v>ec9d4bd6-343d-4f75-ac71-af2447a82661</v>
      </c>
      <c r="P379" t="s">
        <v>3186</v>
      </c>
    </row>
    <row r="380" spans="2:16" x14ac:dyDescent="0.4">
      <c r="B380" t="s">
        <v>1414</v>
      </c>
      <c r="D380" t="s">
        <v>1351</v>
      </c>
      <c r="E380" t="s">
        <v>1029</v>
      </c>
      <c r="F380" t="str">
        <f>VLOOKUP(ARMOR[[#This Row],[Name]],ARM_GUID_LOOK,2,FALSE)</f>
        <v>27f1c6cd-c716-440d-ba7c-795c431ce5a3</v>
      </c>
      <c r="I380" t="s">
        <v>938</v>
      </c>
      <c r="M380" s="18" t="str" cm="1">
        <f t="array" ref="M380:N380">_xlfn.REGEXEXTRACT(P380,"(.*(?=_))_([a-z0-9-]+)",2)</f>
        <v>ARM_Shar_Crown_B_Broken</v>
      </c>
      <c r="N380" s="18" t="str">
        <v>b1ae374f-9c03-40ee-8c87-a99ff9a69484</v>
      </c>
      <c r="P380" t="s">
        <v>3187</v>
      </c>
    </row>
    <row r="381" spans="2:16" x14ac:dyDescent="0.4">
      <c r="B381" t="s">
        <v>1414</v>
      </c>
      <c r="D381" t="s">
        <v>1352</v>
      </c>
      <c r="E381" t="s">
        <v>1030</v>
      </c>
      <c r="F381" t="str">
        <f>VLOOKUP(ARMOR[[#This Row],[Name]],ARM_GUID_LOOK,2,FALSE)</f>
        <v>97f37571-35e8-4cc8-8b0d-ff92d20ae0bb</v>
      </c>
      <c r="I381" t="s">
        <v>114</v>
      </c>
      <c r="M381" s="18" t="str" cm="1">
        <f t="array" ref="M381:N381">_xlfn.REGEXEXTRACT(P381,"(.*(?=_))_([a-z0-9-]+)",2)</f>
        <v>ARM_Shar_Crown_B_Broken_Magic</v>
      </c>
      <c r="N381" s="18" t="str">
        <v>27f1c6cd-c716-440d-ba7c-795c431ce5a3</v>
      </c>
      <c r="P381" t="s">
        <v>3188</v>
      </c>
    </row>
    <row r="382" spans="2:16" x14ac:dyDescent="0.4">
      <c r="B382" t="s">
        <v>1414</v>
      </c>
      <c r="D382" t="s">
        <v>1353</v>
      </c>
      <c r="E382" t="s">
        <v>1031</v>
      </c>
      <c r="F382" t="str">
        <f>VLOOKUP(ARMOR[[#This Row],[Name]],ARM_GUID_LOOK,2,FALSE)</f>
        <v>9c16f3c5-f25a-49ee-b24c-7e974334939f</v>
      </c>
      <c r="I382" t="s">
        <v>1030</v>
      </c>
      <c r="M382" s="18" t="str" cm="1">
        <f t="array" ref="M382:N382">_xlfn.REGEXEXTRACT(P382,"(.*(?=_))_([a-z0-9-]+)",2)</f>
        <v>ARM_Shoes</v>
      </c>
      <c r="N382" s="18" t="str">
        <v>97f37571-35e8-4cc8-8b0d-ff92d20ae0bb</v>
      </c>
      <c r="P382" t="s">
        <v>3189</v>
      </c>
    </row>
    <row r="383" spans="2:16" x14ac:dyDescent="0.4">
      <c r="B383" t="s">
        <v>1414</v>
      </c>
      <c r="D383" t="s">
        <v>1354</v>
      </c>
      <c r="E383" t="s">
        <v>1032</v>
      </c>
      <c r="F383" t="str">
        <f>VLOOKUP(ARMOR[[#This Row],[Name]],ARM_GUID_LOOK,2,FALSE)</f>
        <v>f649e46c-f1d1-4eb7-af73-368423951707</v>
      </c>
      <c r="I383" t="s">
        <v>1030</v>
      </c>
      <c r="M383" s="18" t="str" cm="1">
        <f t="array" ref="M383:N383">_xlfn.REGEXEXTRACT(P383,"(.*(?=_))_([a-z0-9-]+)",2)</f>
        <v>ARM_Shoes_A</v>
      </c>
      <c r="N383" s="18" t="str">
        <v>9c16f3c5-f25a-49ee-b24c-7e974334939f</v>
      </c>
      <c r="P383" t="s">
        <v>3190</v>
      </c>
    </row>
    <row r="384" spans="2:16" x14ac:dyDescent="0.4">
      <c r="B384" t="s">
        <v>1414</v>
      </c>
      <c r="D384" t="s">
        <v>1092</v>
      </c>
      <c r="E384" t="s">
        <v>1033</v>
      </c>
      <c r="F384" t="str">
        <f>VLOOKUP(ARMOR[[#This Row],[Name]],ARM_GUID_LOOK,2,FALSE)</f>
        <v>2577a332-8ad2-4e54-b52b-f4f7cc5823a1</v>
      </c>
      <c r="I384" t="s">
        <v>1030</v>
      </c>
      <c r="M384" s="18" t="str" cm="1">
        <f t="array" ref="M384:N384">_xlfn.REGEXEXTRACT(P384,"(.*(?=_))_([a-z0-9-]+)",2)</f>
        <v>ARM_Shoes_B</v>
      </c>
      <c r="N384" s="18" t="str">
        <v>f649e46c-f1d1-4eb7-af73-368423951707</v>
      </c>
      <c r="P384" t="s">
        <v>3191</v>
      </c>
    </row>
    <row r="385" spans="2:16" x14ac:dyDescent="0.4">
      <c r="B385" t="s">
        <v>1414</v>
      </c>
      <c r="D385" t="s">
        <v>1355</v>
      </c>
      <c r="E385" t="s">
        <v>1034</v>
      </c>
      <c r="F385" t="str">
        <f>VLOOKUP(ARMOR[[#This Row],[Name]],ARM_GUID_LOOK,2,FALSE)</f>
        <v>edb7385a-e4d4-4fb7-ad9f-a9910e4b9e97</v>
      </c>
      <c r="I385" t="s">
        <v>1030</v>
      </c>
      <c r="M385" s="18" t="str" cm="1">
        <f t="array" ref="M385:N385">_xlfn.REGEXEXTRACT(P385,"(.*(?=_))_([a-z0-9-]+)",2)</f>
        <v>ARM_Shoes_Barbarian</v>
      </c>
      <c r="N385" s="18" t="str">
        <v>2577a332-8ad2-4e54-b52b-f4f7cc5823a1</v>
      </c>
      <c r="P385" t="s">
        <v>3192</v>
      </c>
    </row>
    <row r="386" spans="2:16" x14ac:dyDescent="0.4">
      <c r="B386" t="s">
        <v>1414</v>
      </c>
      <c r="D386" t="s">
        <v>1356</v>
      </c>
      <c r="E386" t="s">
        <v>1035</v>
      </c>
      <c r="F386" t="str">
        <f>VLOOKUP(ARMOR[[#This Row],[Name]],ARM_GUID_LOOK,2,FALSE)</f>
        <v>23806fd3-f5f6-4ff3-826d-054afe03b7c0</v>
      </c>
      <c r="I386" t="s">
        <v>1030</v>
      </c>
      <c r="M386" s="18" t="str" cm="1">
        <f t="array" ref="M386:N386">_xlfn.REGEXEXTRACT(P386,"(.*(?=_))_([a-z0-9-]+)",2)</f>
        <v>ARM_Shoes_Barbarian_Magic</v>
      </c>
      <c r="N386" s="18" t="str">
        <v>edb7385a-e4d4-4fb7-ad9f-a9910e4b9e97</v>
      </c>
      <c r="P386" t="s">
        <v>3193</v>
      </c>
    </row>
    <row r="387" spans="2:16" x14ac:dyDescent="0.4">
      <c r="B387" t="s">
        <v>1414</v>
      </c>
      <c r="D387" t="s">
        <v>1357</v>
      </c>
      <c r="E387" t="s">
        <v>1036</v>
      </c>
      <c r="F387" t="str">
        <f>VLOOKUP(ARMOR[[#This Row],[Name]],ARM_GUID_LOOK,2,FALSE)</f>
        <v>b7e6c6fe-4899-4220-bc66-80f63581f27f</v>
      </c>
      <c r="I387" t="s">
        <v>1030</v>
      </c>
      <c r="M387" s="18" t="str" cm="1">
        <f t="array" ref="M387:N387">_xlfn.REGEXEXTRACT(P387,"(.*(?=_))_([a-z0-9-]+)",2)</f>
        <v>ARM_Shoes_Barbarian_Magic_B</v>
      </c>
      <c r="N387" s="18" t="str">
        <v>23806fd3-f5f6-4ff3-826d-054afe03b7c0</v>
      </c>
      <c r="P387" t="s">
        <v>3194</v>
      </c>
    </row>
    <row r="388" spans="2:16" x14ac:dyDescent="0.4">
      <c r="B388" t="s">
        <v>1414</v>
      </c>
      <c r="D388" t="s">
        <v>1358</v>
      </c>
      <c r="E388" t="s">
        <v>1037</v>
      </c>
      <c r="F388" t="str">
        <f>VLOOKUP(ARMOR[[#This Row],[Name]],ARM_GUID_LOOK,2,FALSE)</f>
        <v>10e07ff1-5586-44fb-b437-31db1f7748ec</v>
      </c>
      <c r="I388" t="s">
        <v>1030</v>
      </c>
      <c r="M388" s="18" t="str" cm="1">
        <f t="array" ref="M388:N388">_xlfn.REGEXEXTRACT(P388,"(.*(?=_))_([a-z0-9-]+)",2)</f>
        <v>ARM_Shoes_Bard</v>
      </c>
      <c r="N388" s="18" t="str">
        <v>b7e6c6fe-4899-4220-bc66-80f63581f27f</v>
      </c>
      <c r="P388" t="s">
        <v>3195</v>
      </c>
    </row>
    <row r="389" spans="2:16" x14ac:dyDescent="0.4">
      <c r="B389" t="s">
        <v>1414</v>
      </c>
      <c r="D389" t="s">
        <v>1359</v>
      </c>
      <c r="E389" t="s">
        <v>1038</v>
      </c>
      <c r="F389" t="str">
        <f>VLOOKUP(ARMOR[[#This Row],[Name]],ARM_GUID_LOOK,2,FALSE)</f>
        <v>85d78eab-e4ad-4f56-bfb3-87c6368f5b17</v>
      </c>
      <c r="I389" t="s">
        <v>1030</v>
      </c>
      <c r="M389" s="18" t="str" cm="1">
        <f t="array" ref="M389:N389">_xlfn.REGEXEXTRACT(P389,"(.*(?=_))_([a-z0-9-]+)",2)</f>
        <v>ARM_Shoes_C</v>
      </c>
      <c r="N389" s="18" t="str">
        <v>10e07ff1-5586-44fb-b437-31db1f7748ec</v>
      </c>
      <c r="P389" t="s">
        <v>3196</v>
      </c>
    </row>
    <row r="390" spans="2:16" x14ac:dyDescent="0.4">
      <c r="B390" t="s">
        <v>1414</v>
      </c>
      <c r="D390" t="s">
        <v>1360</v>
      </c>
      <c r="E390" t="s">
        <v>1039</v>
      </c>
      <c r="F390" t="str">
        <f>VLOOKUP(ARMOR[[#This Row],[Name]],ARM_GUID_LOOK,2,FALSE)</f>
        <v>2134b8b6-fb84-4521-a154-b734c3cf6fd9</v>
      </c>
      <c r="I390" t="s">
        <v>1030</v>
      </c>
      <c r="M390" s="18" t="str" cm="1">
        <f t="array" ref="M390:N390">_xlfn.REGEXEXTRACT(P390,"(.*(?=_))_([a-z0-9-]+)",2)</f>
        <v>ARM_Shoes_D</v>
      </c>
      <c r="N390" s="18" t="str">
        <v>85d78eab-e4ad-4f56-bfb3-87c6368f5b17</v>
      </c>
      <c r="P390" t="s">
        <v>3197</v>
      </c>
    </row>
    <row r="391" spans="2:16" x14ac:dyDescent="0.4">
      <c r="B391" t="s">
        <v>1414</v>
      </c>
      <c r="D391" t="s">
        <v>1361</v>
      </c>
      <c r="E391" t="s">
        <v>1040</v>
      </c>
      <c r="F391" t="str">
        <f>VLOOKUP(ARMOR[[#This Row],[Name]],ARM_GUID_LOOK,2,FALSE)</f>
        <v>524ca019-25b5-4769-a9e4-842505710e77</v>
      </c>
      <c r="I391" t="s">
        <v>1030</v>
      </c>
      <c r="M391" s="18" t="str" cm="1">
        <f t="array" ref="M391:N391">_xlfn.REGEXEXTRACT(P391,"(.*(?=_))_([a-z0-9-]+)",2)</f>
        <v>ARM_Shoes_E</v>
      </c>
      <c r="N391" s="18" t="str">
        <v>2134b8b6-fb84-4521-a154-b734c3cf6fd9</v>
      </c>
      <c r="P391" t="s">
        <v>3198</v>
      </c>
    </row>
    <row r="392" spans="2:16" x14ac:dyDescent="0.4">
      <c r="B392" t="s">
        <v>1414</v>
      </c>
      <c r="D392" t="s">
        <v>1362</v>
      </c>
      <c r="E392" t="s">
        <v>1041</v>
      </c>
      <c r="F392" t="str">
        <f>VLOOKUP(ARMOR[[#This Row],[Name]],ARM_GUID_LOOK,2,FALSE)</f>
        <v>6c194c79-51c7-4cbd-a5b1-ef0d06b7c559</v>
      </c>
      <c r="I392" t="s">
        <v>1030</v>
      </c>
      <c r="M392" s="18" t="str" cm="1">
        <f t="array" ref="M392:N392">_xlfn.REGEXEXTRACT(P392,"(.*(?=_))_([a-z0-9-]+)",2)</f>
        <v>ARM_Shoes_F</v>
      </c>
      <c r="N392" s="18" t="str">
        <v>524ca019-25b5-4769-a9e4-842505710e77</v>
      </c>
      <c r="P392" t="s">
        <v>3199</v>
      </c>
    </row>
    <row r="393" spans="2:16" x14ac:dyDescent="0.4">
      <c r="B393" t="s">
        <v>1414</v>
      </c>
      <c r="D393" t="s">
        <v>1363</v>
      </c>
      <c r="E393" t="s">
        <v>1042</v>
      </c>
      <c r="F393" t="str">
        <f>VLOOKUP(ARMOR[[#This Row],[Name]],ARM_GUID_LOOK,2,FALSE)</f>
        <v>127d5d89-d6ab-4e4a-b6fe-a3586e6d7020</v>
      </c>
      <c r="I393" t="s">
        <v>1030</v>
      </c>
      <c r="M393" s="18" t="str" cm="1">
        <f t="array" ref="M393:N393">_xlfn.REGEXEXTRACT(P393,"(.*(?=_))_([a-z0-9-]+)",2)</f>
        <v>ARM_Shoes_G</v>
      </c>
      <c r="N393" s="18" t="str">
        <v>6c194c79-51c7-4cbd-a5b1-ef0d06b7c559</v>
      </c>
      <c r="P393" t="s">
        <v>3200</v>
      </c>
    </row>
    <row r="394" spans="2:16" x14ac:dyDescent="0.4">
      <c r="B394" t="s">
        <v>1414</v>
      </c>
      <c r="D394" t="s">
        <v>1364</v>
      </c>
      <c r="E394" t="s">
        <v>1043</v>
      </c>
      <c r="F394" t="str">
        <f>VLOOKUP(ARMOR[[#This Row],[Name]],ARM_GUID_LOOK,2,FALSE)</f>
        <v>8ed82f7e-fdd4-4a9f-94b6-f256c599bfdd</v>
      </c>
      <c r="I394" t="s">
        <v>111</v>
      </c>
      <c r="M394" s="18" t="str" cm="1">
        <f t="array" ref="M394:N394">_xlfn.REGEXEXTRACT(P394,"(.*(?=_))_([a-z0-9-]+)",2)</f>
        <v>ARM_Shoes_H</v>
      </c>
      <c r="N394" s="18" t="str">
        <v>127d5d89-d6ab-4e4a-b6fe-a3586e6d7020</v>
      </c>
      <c r="P394" t="s">
        <v>3201</v>
      </c>
    </row>
    <row r="395" spans="2:16" x14ac:dyDescent="0.4">
      <c r="B395" t="s">
        <v>1414</v>
      </c>
      <c r="D395" t="s">
        <v>1365</v>
      </c>
      <c r="E395" t="s">
        <v>1044</v>
      </c>
      <c r="F395" t="str">
        <f>VLOOKUP(ARMOR[[#This Row],[Name]],ARM_GUID_LOOK,2,FALSE)</f>
        <v>ecfb1364-b1a0-4d0e-b82a-0becd8c291fd</v>
      </c>
      <c r="I395" t="s">
        <v>1043</v>
      </c>
      <c r="M395" s="18" t="str" cm="1">
        <f t="array" ref="M395:N395">_xlfn.REGEXEXTRACT(P395,"(.*(?=_))_([a-z0-9-]+)",2)</f>
        <v>ARM_Splint</v>
      </c>
      <c r="N395" s="18" t="str">
        <v>8ed82f7e-fdd4-4a9f-94b6-f256c599bfdd</v>
      </c>
      <c r="P395" t="s">
        <v>3202</v>
      </c>
    </row>
    <row r="396" spans="2:16" x14ac:dyDescent="0.4">
      <c r="B396" t="s">
        <v>1414</v>
      </c>
      <c r="D396" t="s">
        <v>1366</v>
      </c>
      <c r="E396" t="s">
        <v>1045</v>
      </c>
      <c r="F396" t="str">
        <f>VLOOKUP(ARMOR[[#This Row],[Name]],ARM_GUID_LOOK,2,FALSE)</f>
        <v>2e8dfe32-cd6e-475b-98b5-5e2d9c42a7df</v>
      </c>
      <c r="I396" t="s">
        <v>1043</v>
      </c>
      <c r="M396" s="18" t="str" cm="1">
        <f t="array" ref="M396:N396">_xlfn.REGEXEXTRACT(P396,"(.*(?=_))_([a-z0-9-]+)",2)</f>
        <v>ARM_Splint_1</v>
      </c>
      <c r="N396" s="18" t="str">
        <v>ecfb1364-b1a0-4d0e-b82a-0becd8c291fd</v>
      </c>
      <c r="P396" t="s">
        <v>3203</v>
      </c>
    </row>
    <row r="397" spans="2:16" x14ac:dyDescent="0.4">
      <c r="B397" t="s">
        <v>1414</v>
      </c>
      <c r="D397" t="s">
        <v>1367</v>
      </c>
      <c r="E397" t="s">
        <v>1046</v>
      </c>
      <c r="F397" t="str">
        <f>VLOOKUP(ARMOR[[#This Row],[Name]],ARM_GUID_LOOK,2,FALSE)</f>
        <v>ea3cf349-19ab-4104-9253-8e182bdbf538</v>
      </c>
      <c r="I397" t="s">
        <v>1043</v>
      </c>
      <c r="M397" s="18" t="str" cm="1">
        <f t="array" ref="M397:N397">_xlfn.REGEXEXTRACT(P397,"(.*(?=_))_([a-z0-9-]+)",2)</f>
        <v>ARM_Splint_2</v>
      </c>
      <c r="N397" s="18" t="str">
        <v>2e8dfe32-cd6e-475b-98b5-5e2d9c42a7df</v>
      </c>
      <c r="P397" t="s">
        <v>3204</v>
      </c>
    </row>
    <row r="398" spans="2:16" x14ac:dyDescent="0.4">
      <c r="B398" t="s">
        <v>1414</v>
      </c>
      <c r="D398" t="s">
        <v>1368</v>
      </c>
      <c r="E398" t="s">
        <v>1047</v>
      </c>
      <c r="F398" t="str">
        <f>VLOOKUP(ARMOR[[#This Row],[Name]],ARM_GUID_LOOK,2,FALSE)</f>
        <v>ed0e4aee-affe-4d80-bf09-086d4515fc2f</v>
      </c>
      <c r="I398" t="s">
        <v>1043</v>
      </c>
      <c r="M398" s="18" t="str" cm="1">
        <f t="array" ref="M398:N398">_xlfn.REGEXEXTRACT(P398,"(.*(?=_))_([a-z0-9-]+)",2)</f>
        <v>ARM_Splint_Adamantine_A</v>
      </c>
      <c r="N398" s="18" t="str">
        <v>ea3cf349-19ab-4104-9253-8e182bdbf538</v>
      </c>
      <c r="P398" t="s">
        <v>3205</v>
      </c>
    </row>
    <row r="399" spans="2:16" x14ac:dyDescent="0.4">
      <c r="B399" t="s">
        <v>1414</v>
      </c>
      <c r="D399" t="s">
        <v>1369</v>
      </c>
      <c r="E399" t="s">
        <v>1048</v>
      </c>
      <c r="F399" t="str">
        <f>VLOOKUP(ARMOR[[#This Row],[Name]],ARM_GUID_LOOK,2,FALSE)</f>
        <v>19451420-13f6-444c-a15b-7abb6dde3f91</v>
      </c>
      <c r="I399" t="s">
        <v>111</v>
      </c>
      <c r="M399" s="18" t="str" cm="1">
        <f t="array" ref="M399:N399">_xlfn.REGEXEXTRACT(P399,"(.*(?=_))_([a-z0-9-]+)",2)</f>
        <v>ARM_Splint_Dwarven</v>
      </c>
      <c r="N399" s="18" t="str">
        <v>ed0e4aee-affe-4d80-bf09-086d4515fc2f</v>
      </c>
      <c r="P399" t="s">
        <v>3206</v>
      </c>
    </row>
    <row r="400" spans="2:16" x14ac:dyDescent="0.4">
      <c r="B400" t="s">
        <v>1414</v>
      </c>
      <c r="D400" t="s">
        <v>1370</v>
      </c>
      <c r="E400" t="s">
        <v>1049</v>
      </c>
      <c r="F400" t="str">
        <f>VLOOKUP(ARMOR[[#This Row],[Name]],ARM_GUID_LOOK,2,FALSE)</f>
        <v>58d7927f-c6eb-4635-85b6-70265c621b3d</v>
      </c>
      <c r="I400" t="s">
        <v>1048</v>
      </c>
      <c r="M400" s="18" t="str" cm="1">
        <f t="array" ref="M400:N400">_xlfn.REGEXEXTRACT(P400,"(.*(?=_))_([a-z0-9-]+)",2)</f>
        <v>ARM_StuddedLeather</v>
      </c>
      <c r="N400" s="18" t="str">
        <v>19451420-13f6-444c-a15b-7abb6dde3f91</v>
      </c>
      <c r="P400" t="s">
        <v>3207</v>
      </c>
    </row>
    <row r="401" spans="2:16" x14ac:dyDescent="0.4">
      <c r="B401" t="s">
        <v>1414</v>
      </c>
      <c r="D401" t="s">
        <v>1371</v>
      </c>
      <c r="E401" t="s">
        <v>1050</v>
      </c>
      <c r="F401" t="str">
        <f>VLOOKUP(ARMOR[[#This Row],[Name]],ARM_GUID_LOOK,2,FALSE)</f>
        <v>83603f36-d158-4a0e-b9c9-358413ba3a92</v>
      </c>
      <c r="I401" t="s">
        <v>1048</v>
      </c>
      <c r="M401" s="18" t="str" cm="1">
        <f t="array" ref="M401:N401">_xlfn.REGEXEXTRACT(P401,"(.*(?=_))_([a-z0-9-]+)",2)</f>
        <v>ARM_StuddedLeather_1</v>
      </c>
      <c r="N401" s="18" t="str">
        <v>58d7927f-c6eb-4635-85b6-70265c621b3d</v>
      </c>
      <c r="P401" t="s">
        <v>3208</v>
      </c>
    </row>
    <row r="402" spans="2:16" x14ac:dyDescent="0.4">
      <c r="B402" t="s">
        <v>1414</v>
      </c>
      <c r="D402" t="s">
        <v>1369</v>
      </c>
      <c r="E402" t="s">
        <v>1051</v>
      </c>
      <c r="F402" t="str">
        <f>VLOOKUP(ARMOR[[#This Row],[Name]],ARM_GUID_LOOK,2,FALSE)</f>
        <v>0d6cf147-e47a-481e-9ed7-a2d85e358d2c</v>
      </c>
      <c r="I402" t="s">
        <v>1048</v>
      </c>
      <c r="M402" s="18" t="str" cm="1">
        <f t="array" ref="M402:N402">_xlfn.REGEXEXTRACT(P402,"(.*(?=_))_([a-z0-9-]+)",2)</f>
        <v>ARM_StuddedLeather_2</v>
      </c>
      <c r="N402" s="18" t="str">
        <v>83603f36-d158-4a0e-b9c9-358413ba3a92</v>
      </c>
      <c r="P402" t="s">
        <v>3209</v>
      </c>
    </row>
    <row r="403" spans="2:16" x14ac:dyDescent="0.4">
      <c r="B403" t="s">
        <v>1414</v>
      </c>
      <c r="D403" t="s">
        <v>1372</v>
      </c>
      <c r="E403" t="s">
        <v>1052</v>
      </c>
      <c r="F403" t="str">
        <f>VLOOKUP(ARMOR[[#This Row],[Name]],ARM_GUID_LOOK,2,FALSE)</f>
        <v>cab3455f-59fe-42be-8dcd-7cd61149389a</v>
      </c>
      <c r="I403" t="s">
        <v>1048</v>
      </c>
      <c r="M403" s="18" t="str" cm="1">
        <f t="array" ref="M403:N403">_xlfn.REGEXEXTRACT(P403,"(.*(?=_))_([a-z0-9-]+)",2)</f>
        <v>ARM_StuddedLeather_CultOfAbsolute</v>
      </c>
      <c r="N403" s="18" t="str">
        <v>0d6cf147-e47a-481e-9ed7-a2d85e358d2c</v>
      </c>
      <c r="P403" t="s">
        <v>3210</v>
      </c>
    </row>
    <row r="404" spans="2:16" x14ac:dyDescent="0.4">
      <c r="B404" t="s">
        <v>1414</v>
      </c>
      <c r="D404" t="s">
        <v>1372</v>
      </c>
      <c r="E404" t="s">
        <v>1053</v>
      </c>
      <c r="F404" t="str">
        <f>VLOOKUP(ARMOR[[#This Row],[Name]],ARM_GUID_LOOK,2,FALSE)</f>
        <v>431f019e-3706-4a23-af48-e29acbc0e43b</v>
      </c>
      <c r="I404" t="s">
        <v>1048</v>
      </c>
      <c r="M404" s="18" t="str" cm="1">
        <f t="array" ref="M404:N404">_xlfn.REGEXEXTRACT(P404,"(.*(?=_))_([a-z0-9-]+)",2)</f>
        <v>ARM_StuddedLeather_Drow</v>
      </c>
      <c r="N404" s="18" t="str">
        <v>cab3455f-59fe-42be-8dcd-7cd61149389a</v>
      </c>
      <c r="P404" t="s">
        <v>3211</v>
      </c>
    </row>
    <row r="405" spans="2:16" x14ac:dyDescent="0.4">
      <c r="B405" t="s">
        <v>1414</v>
      </c>
      <c r="D405" t="s">
        <v>1373</v>
      </c>
      <c r="E405" t="s">
        <v>1054</v>
      </c>
      <c r="F405" t="str">
        <f>VLOOKUP(ARMOR[[#This Row],[Name]],ARM_GUID_LOOK,2,FALSE)</f>
        <v>cf6237a2-7f37-4796-b239-0685505510d4</v>
      </c>
      <c r="I405" t="s">
        <v>1048</v>
      </c>
      <c r="M405" s="18" t="str" cm="1">
        <f t="array" ref="M405:N405">_xlfn.REGEXEXTRACT(P405,"(.*(?=_))_([a-z0-9-]+)",2)</f>
        <v>ARM_StuddedLeather_Drow_Commander</v>
      </c>
      <c r="N405" s="18" t="str">
        <v>431f019e-3706-4a23-af48-e29acbc0e43b</v>
      </c>
      <c r="P405" t="s">
        <v>3212</v>
      </c>
    </row>
    <row r="406" spans="2:16" x14ac:dyDescent="0.4">
      <c r="B406" t="s">
        <v>1414</v>
      </c>
      <c r="D406" t="s">
        <v>1374</v>
      </c>
      <c r="E406" t="s">
        <v>1055</v>
      </c>
      <c r="F406" t="str">
        <f>VLOOKUP(ARMOR[[#This Row],[Name]],ARM_GUID_LOOK,2,FALSE)</f>
        <v>76e754a1-9559-4cb7-b11b-045f1b8aada1</v>
      </c>
      <c r="I406" t="s">
        <v>159</v>
      </c>
      <c r="M406" s="18" t="str" cm="1">
        <f t="array" ref="M406:N406">_xlfn.REGEXEXTRACT(P406,"(.*(?=_))_([a-z0-9-]+)",2)</f>
        <v>ARM_StuddedLeather_Drow_Faded</v>
      </c>
      <c r="N406" s="18" t="str">
        <v>cf6237a2-7f37-4796-b239-0685505510d4</v>
      </c>
      <c r="P406" t="s">
        <v>3213</v>
      </c>
    </row>
    <row r="407" spans="2:16" x14ac:dyDescent="0.4">
      <c r="B407" t="s">
        <v>1414</v>
      </c>
      <c r="D407" t="s">
        <v>1375</v>
      </c>
      <c r="E407" t="s">
        <v>1056</v>
      </c>
      <c r="F407" t="str">
        <f>VLOOKUP(ARMOR[[#This Row],[Name]],ARM_GUID_LOOK,2,FALSE)</f>
        <v>c03c2a3c-9e84-4042-8267-189ccb2af715</v>
      </c>
      <c r="I407" t="s">
        <v>159</v>
      </c>
      <c r="M407" s="18" t="str" cm="1">
        <f t="array" ref="M407:N407">_xlfn.REGEXEXTRACT(P407,"(.*(?=_))_([a-z0-9-]+)",2)</f>
        <v>ARM_Vanity_Circus_Body_A</v>
      </c>
      <c r="N407" s="18" t="str">
        <v>76e754a1-9559-4cb7-b11b-045f1b8aada1</v>
      </c>
      <c r="P407" t="s">
        <v>3214</v>
      </c>
    </row>
    <row r="408" spans="2:16" x14ac:dyDescent="0.4">
      <c r="B408" t="s">
        <v>1414</v>
      </c>
      <c r="D408" t="s">
        <v>1376</v>
      </c>
      <c r="E408" t="s">
        <v>1057</v>
      </c>
      <c r="F408" t="str">
        <f>VLOOKUP(ARMOR[[#This Row],[Name]],ARM_GUID_LOOK,2,FALSE)</f>
        <v>b61e283d-eba5-4fd2-86a3-21e490ad16bf</v>
      </c>
      <c r="I408" t="s">
        <v>161</v>
      </c>
      <c r="M408" s="18" t="str" cm="1">
        <f t="array" ref="M408:N408">_xlfn.REGEXEXTRACT(P408,"(.*(?=_))_([a-z0-9-]+)",2)</f>
        <v>ARM_Vanity_Circus_Body_B</v>
      </c>
      <c r="N408" s="18" t="str">
        <v>c03c2a3c-9e84-4042-8267-189ccb2af715</v>
      </c>
      <c r="P408" t="s">
        <v>3215</v>
      </c>
    </row>
    <row r="409" spans="2:16" x14ac:dyDescent="0.4">
      <c r="B409" t="s">
        <v>1414</v>
      </c>
      <c r="D409" t="s">
        <v>1377</v>
      </c>
      <c r="E409" t="s">
        <v>1058</v>
      </c>
      <c r="F409" t="str">
        <f>VLOOKUP(ARMOR[[#This Row],[Name]],ARM_GUID_LOOK,2,FALSE)</f>
        <v>db2f2945-debc-4b18-b4f5-6456a11ecddb</v>
      </c>
      <c r="I409" t="s">
        <v>161</v>
      </c>
      <c r="M409" s="18" t="str" cm="1">
        <f t="array" ref="M409:N409">_xlfn.REGEXEXTRACT(P409,"(.*(?=_))_([a-z0-9-]+)",2)</f>
        <v>ARM_Vanity_Circus_Shoes_A</v>
      </c>
      <c r="N409" s="18" t="str">
        <v>b61e283d-eba5-4fd2-86a3-21e490ad16bf</v>
      </c>
      <c r="P409" t="s">
        <v>3216</v>
      </c>
    </row>
    <row r="410" spans="2:16" x14ac:dyDescent="0.4">
      <c r="B410" t="s">
        <v>1414</v>
      </c>
      <c r="D410" t="s">
        <v>1378</v>
      </c>
      <c r="E410" t="s">
        <v>1059</v>
      </c>
      <c r="F410" t="str">
        <f>VLOOKUP(ARMOR[[#This Row],[Name]],ARM_GUID_LOOK,2,FALSE)</f>
        <v>2f7aadd5-65ea-4ab6-8c55-88ee584c72df</v>
      </c>
      <c r="I410" t="s">
        <v>159</v>
      </c>
      <c r="M410" s="18" t="str" cm="1">
        <f t="array" ref="M410:N410">_xlfn.REGEXEXTRACT(P410,"(.*(?=_))_([a-z0-9-]+)",2)</f>
        <v>ARM_Vanity_Deva_Shoes</v>
      </c>
      <c r="N410" s="18" t="str">
        <v>db2f2945-debc-4b18-b4f5-6456a11ecddb</v>
      </c>
      <c r="P410" t="s">
        <v>3217</v>
      </c>
    </row>
    <row r="411" spans="2:16" x14ac:dyDescent="0.4">
      <c r="B411" t="s">
        <v>1414</v>
      </c>
      <c r="D411" t="s">
        <v>1379</v>
      </c>
      <c r="E411" t="s">
        <v>1060</v>
      </c>
      <c r="F411" t="str">
        <f>VLOOKUP(ARMOR[[#This Row],[Name]],ARM_GUID_LOOK,2,FALSE)</f>
        <v>a8db945d-ee7a-450a-a8a8-cbcdfd466d85</v>
      </c>
      <c r="I411" t="s">
        <v>159</v>
      </c>
      <c r="M411" s="18" t="str" cm="1">
        <f t="array" ref="M411:N411">_xlfn.REGEXEXTRACT(P411,"(.*(?=_))_([a-z0-9-]+)",2)</f>
        <v>ARM_Vanity_ElegantRobe</v>
      </c>
      <c r="N411" s="18" t="str">
        <v>2f7aadd5-65ea-4ab6-8c55-88ee584c72df</v>
      </c>
      <c r="P411" t="s">
        <v>3218</v>
      </c>
    </row>
    <row r="412" spans="2:16" x14ac:dyDescent="0.4">
      <c r="B412" t="s">
        <v>1414</v>
      </c>
      <c r="D412" t="s">
        <v>1380</v>
      </c>
      <c r="E412" t="s">
        <v>1061</v>
      </c>
      <c r="F412" t="str">
        <f>VLOOKUP(ARMOR[[#This Row],[Name]],ARM_GUID_LOOK,2,FALSE)</f>
        <v>6f7d15a8-9bcb-45de-94c5-8c77424aaf42</v>
      </c>
      <c r="I412" t="s">
        <v>159</v>
      </c>
      <c r="M412" s="18" t="str" cm="1">
        <f t="array" ref="M412:N412">_xlfn.REGEXEXTRACT(P412,"(.*(?=_))_([a-z0-9-]+)",2)</f>
        <v>ARM_Vanity_Prison</v>
      </c>
      <c r="N412" s="18" t="str">
        <v>a8db945d-ee7a-450a-a8a8-cbcdfd466d85</v>
      </c>
      <c r="P412" t="s">
        <v>3219</v>
      </c>
    </row>
    <row r="413" spans="2:16" x14ac:dyDescent="0.4">
      <c r="B413" t="s">
        <v>1414</v>
      </c>
      <c r="D413" t="s">
        <v>1381</v>
      </c>
      <c r="E413" t="s">
        <v>1062</v>
      </c>
      <c r="F413" t="str">
        <f>VLOOKUP(ARMOR[[#This Row],[Name]],ARM_GUID_LOOK,2,FALSE)</f>
        <v>42c04143-38cb-4112-91de-0d5ed0ca7101</v>
      </c>
      <c r="I413" t="s">
        <v>159</v>
      </c>
      <c r="M413" s="18" t="str" cm="1">
        <f t="array" ref="M413:N413">_xlfn.REGEXEXTRACT(P413,"(.*(?=_))_([a-z0-9-]+)",2)</f>
        <v>ARM_Vanity_Prison_EternalDebtors</v>
      </c>
      <c r="N413" s="18" t="str">
        <v>6f7d15a8-9bcb-45de-94c5-8c77424aaf42</v>
      </c>
      <c r="P413" t="s">
        <v>3220</v>
      </c>
    </row>
    <row r="414" spans="2:16" x14ac:dyDescent="0.4">
      <c r="B414" t="s">
        <v>1414</v>
      </c>
      <c r="D414" t="s">
        <v>1382</v>
      </c>
      <c r="E414" t="s">
        <v>1063</v>
      </c>
      <c r="F414" t="str">
        <f>VLOOKUP(ARMOR[[#This Row],[Name]],ARM_GUID_LOOK,2,FALSE)</f>
        <v>d7696865-e8c2-4c44-a890-a43f5b6f9752</v>
      </c>
      <c r="I414" t="s">
        <v>895</v>
      </c>
      <c r="M414" s="18" t="str" cm="1">
        <f t="array" ref="M414:N414">_xlfn.REGEXEXTRACT(P414,"(.*(?=_))_([a-z0-9-]+)",2)</f>
        <v>LOOT_ARM_HalfPlate_EndGame_Footwear</v>
      </c>
      <c r="N414" s="18" t="str">
        <v>09dcd9c8-07c7-46a5-a006-c179e50079d1</v>
      </c>
      <c r="P414" t="s">
        <v>3221</v>
      </c>
    </row>
    <row r="415" spans="2:16" x14ac:dyDescent="0.4">
      <c r="B415" t="s">
        <v>1414</v>
      </c>
      <c r="D415" t="s">
        <v>1383</v>
      </c>
      <c r="E415" t="s">
        <v>1064</v>
      </c>
      <c r="F415" t="str">
        <f>VLOOKUP(ARMOR[[#This Row],[Name]],ARM_GUID_LOOK,2,FALSE)</f>
        <v>be8f2382-576f-426f-ae90-45544b507e07</v>
      </c>
      <c r="I415" t="s">
        <v>817</v>
      </c>
      <c r="M415" s="18" t="str" cm="1">
        <f t="array" ref="M415:N415">_xlfn.REGEXEXTRACT(P415,"(.*(?=_))_([a-z0-9-]+)",2)</f>
        <v>LOOT_ARM_HalfPlate_EndGame_Gloves</v>
      </c>
      <c r="N415" s="18" t="str">
        <v>85477bfe-ed0f-45dc-8647-3aa8487cbd99</v>
      </c>
      <c r="P415" t="s">
        <v>3222</v>
      </c>
    </row>
    <row r="416" spans="2:16" x14ac:dyDescent="0.4">
      <c r="B416" t="s">
        <v>1414</v>
      </c>
      <c r="D416" t="s">
        <v>1384</v>
      </c>
      <c r="E416" t="s">
        <v>1065</v>
      </c>
      <c r="F416" t="str">
        <f>VLOOKUP(ARMOR[[#This Row],[Name]],ARM_GUID_LOOK,2,FALSE)</f>
        <v>09dcd9c8-07c7-46a5-a006-c179e50079d1</v>
      </c>
      <c r="I416" t="s">
        <v>676</v>
      </c>
      <c r="M416" s="18" t="str" cm="1">
        <f t="array" ref="M416:N416">_xlfn.REGEXEXTRACT(P416,"(.*(?=_))_([a-z0-9-]+)",2)</f>
        <v>DLC_DD_ARM_Beasts_Tricorn</v>
      </c>
      <c r="N416" s="18" t="str">
        <v>d7696865-e8c2-4c44-a890-a43f5b6f9752</v>
      </c>
      <c r="P416" t="s">
        <v>3223</v>
      </c>
    </row>
    <row r="417" spans="2:16" x14ac:dyDescent="0.4">
      <c r="B417" t="s">
        <v>1414</v>
      </c>
      <c r="D417" t="s">
        <v>1385</v>
      </c>
      <c r="E417" t="s">
        <v>1066</v>
      </c>
      <c r="F417" t="str">
        <f>VLOOKUP(ARMOR[[#This Row],[Name]],ARM_GUID_LOOK,2,FALSE)</f>
        <v>85477bfe-ed0f-45dc-8647-3aa8487cbd99</v>
      </c>
      <c r="I417" t="s">
        <v>862</v>
      </c>
      <c r="M417" s="18" t="str" cm="1">
        <f t="array" ref="M417:N417">_xlfn.REGEXEXTRACT(P417,"(.*(?=_))_([a-z0-9-]+)",2)</f>
        <v>DLC_DD_ARM_Red_Prince_Cloak</v>
      </c>
      <c r="N417" s="18" t="str">
        <v>be8f2382-576f-426f-ae90-45544b507e07</v>
      </c>
      <c r="P417" t="s">
        <v>3224</v>
      </c>
    </row>
    <row r="418" spans="2:16" x14ac:dyDescent="0.4">
      <c r="B418" t="s">
        <v>1414</v>
      </c>
      <c r="D418" t="s">
        <v>1386</v>
      </c>
      <c r="E418" t="s">
        <v>1067</v>
      </c>
      <c r="F418" t="str">
        <f>VLOOKUP(ARMOR[[#This Row],[Name]],ARM_GUID_LOOK,2,FALSE)</f>
        <v>df040e30-b424-4a89-be1b-83ffd57eb5a1</v>
      </c>
      <c r="H418" t="s">
        <v>627</v>
      </c>
      <c r="M418" s="18" t="str" cm="1">
        <f t="array" ref="M418:N418">_xlfn.REGEXEXTRACT(P418,"(.*(?=_))_([a-z0-9-]+)",2)</f>
        <v>UNI_ARM_Boots_Metal_DevilsBlacksmith</v>
      </c>
      <c r="N418" s="18" t="str">
        <v>df040e30-b424-4a89-be1b-83ffd57eb5a1</v>
      </c>
      <c r="P418" t="s">
        <v>3225</v>
      </c>
    </row>
    <row r="419" spans="2:16" x14ac:dyDescent="0.4">
      <c r="B419" t="s">
        <v>1414</v>
      </c>
      <c r="D419" t="s">
        <v>1387</v>
      </c>
      <c r="E419" t="s">
        <v>1068</v>
      </c>
      <c r="F419" t="str">
        <f>VLOOKUP(ARMOR[[#This Row],[Name]],ARM_GUID_LOOK,2,FALSE)</f>
        <v>b337cd63-d206-4229-84fd-4b77809f7eb3</v>
      </c>
      <c r="H419" t="s">
        <v>627</v>
      </c>
      <c r="M419" s="18" t="str" cm="1">
        <f t="array" ref="M419:N419">_xlfn.REGEXEXTRACT(P419,"(.*(?=_))_([a-z0-9-]+)",2)</f>
        <v>UNI_ARM_Gloves_DevilsBlacksmith</v>
      </c>
      <c r="N419" s="18" t="str">
        <v>b337cd63-d206-4229-84fd-4b77809f7eb3</v>
      </c>
      <c r="P419" t="s">
        <v>3226</v>
      </c>
    </row>
    <row r="420" spans="2:16" x14ac:dyDescent="0.4">
      <c r="B420" t="s">
        <v>1414</v>
      </c>
      <c r="D420" t="s">
        <v>1231</v>
      </c>
      <c r="E420" t="s">
        <v>1069</v>
      </c>
      <c r="F420" t="str">
        <f>VLOOKUP(ARMOR[[#This Row],[Name]],ARM_GUID_LOOK,2,FALSE)</f>
        <v>5d3b434b-4448-47c3-8dc3-92e1ca946e29</v>
      </c>
      <c r="I420" t="s">
        <v>844</v>
      </c>
      <c r="M420" s="18" t="str" cm="1">
        <f t="array" ref="M420:N420">_xlfn.REGEXEXTRACT(P420,"(.*(?=_))_([a-z0-9-]+)",2)</f>
        <v>UNI_ARM_Gloves_Jaheira</v>
      </c>
      <c r="N420" s="18" t="str">
        <v>5d3b434b-4448-47c3-8dc3-92e1ca946e29</v>
      </c>
      <c r="P420" t="s">
        <v>3227</v>
      </c>
    </row>
    <row r="421" spans="2:16" x14ac:dyDescent="0.4">
      <c r="B421" t="s">
        <v>1414</v>
      </c>
      <c r="D421" t="s">
        <v>1236</v>
      </c>
      <c r="E421" t="s">
        <v>1070</v>
      </c>
      <c r="F421" t="str">
        <f>VLOOKUP(ARMOR[[#This Row],[Name]],ARM_GUID_LOOK,2,FALSE)</f>
        <v>ca434b15-c387-4557-810a-d11fcf773b15</v>
      </c>
      <c r="I421" t="s">
        <v>862</v>
      </c>
      <c r="M421" s="18" t="str" cm="1">
        <f t="array" ref="M421:N421">_xlfn.REGEXEXTRACT(P421,"(.*(?=_))_([a-z0-9-]+)",2)</f>
        <v>UNI_ARM_Gloves_OgrePower</v>
      </c>
      <c r="N421" s="18" t="str">
        <v>ca434b15-c387-4557-810a-d11fcf773b15</v>
      </c>
      <c r="P421" t="s">
        <v>3228</v>
      </c>
    </row>
    <row r="422" spans="2:16" x14ac:dyDescent="0.4">
      <c r="B422" t="s">
        <v>1414</v>
      </c>
      <c r="D422" t="s">
        <v>1388</v>
      </c>
      <c r="E422" t="s">
        <v>1071</v>
      </c>
      <c r="F422" t="str">
        <f>VLOOKUP(ARMOR[[#This Row],[Name]],ARM_GUID_LOOK,2,FALSE)</f>
        <v>6d84b9e5-e9e4-477c-8d5b-a3f232a4415a</v>
      </c>
      <c r="I422" t="s">
        <v>844</v>
      </c>
      <c r="M422" s="18" t="str" cm="1">
        <f t="array" ref="M422:N422">_xlfn.REGEXEXTRACT(P422,"(.*(?=_))_([a-z0-9-]+)",2)</f>
        <v>UNI_ARM_OfArchery_Gloves</v>
      </c>
      <c r="N422" s="18" t="str">
        <v>6d84b9e5-e9e4-477c-8d5b-a3f232a4415a</v>
      </c>
      <c r="P422" t="s">
        <v>3229</v>
      </c>
    </row>
    <row r="423" spans="2:16" x14ac:dyDescent="0.4">
      <c r="B423" t="s">
        <v>1414</v>
      </c>
      <c r="D423" t="s">
        <v>1389</v>
      </c>
      <c r="E423" t="s">
        <v>1072</v>
      </c>
      <c r="F423" t="str">
        <f>VLOOKUP(ARMOR[[#This Row],[Name]],ARM_GUID_LOOK,2,FALSE)</f>
        <v>58315437-f06a-4797-a26a-6bbcff80c4fe</v>
      </c>
      <c r="I423" t="s">
        <v>862</v>
      </c>
      <c r="M423" s="18" t="str" cm="1">
        <f t="array" ref="M423:N423">_xlfn.REGEXEXTRACT(P423,"(.*(?=_))_([a-z0-9-]+)",2)</f>
        <v>UNI_ARM_OfDefense_Gloves</v>
      </c>
      <c r="N423" s="18" t="str">
        <v>58315437-f06a-4797-a26a-6bbcff80c4fe</v>
      </c>
      <c r="P423" t="s">
        <v>3230</v>
      </c>
    </row>
    <row r="424" spans="2:16" x14ac:dyDescent="0.4">
      <c r="B424" t="s">
        <v>1414</v>
      </c>
      <c r="D424" t="s">
        <v>1390</v>
      </c>
      <c r="E424" t="s">
        <v>1073</v>
      </c>
      <c r="F424" t="str">
        <f>VLOOKUP(ARMOR[[#This Row],[Name]],ARM_GUID_LOOK,2,FALSE)</f>
        <v>9481aa27-ce9c-414c-84ff-5e974fd64d89</v>
      </c>
      <c r="I424" t="s">
        <v>862</v>
      </c>
      <c r="M424" s="18" t="str" cm="1">
        <f t="array" ref="M424:N424">_xlfn.REGEXEXTRACT(P424,"(.*(?=_))_([a-z0-9-]+)",2)</f>
        <v>UNI_ARM_OfGiantHillStrength_Gloves</v>
      </c>
      <c r="N424" s="18" t="str">
        <v>9481aa27-ce9c-414c-84ff-5e974fd64d89</v>
      </c>
      <c r="P424" t="s">
        <v>3231</v>
      </c>
    </row>
    <row r="425" spans="2:16" x14ac:dyDescent="0.4">
      <c r="B425" t="s">
        <v>1414</v>
      </c>
      <c r="D425" t="s">
        <v>1391</v>
      </c>
      <c r="E425" t="s">
        <v>1074</v>
      </c>
      <c r="F425" t="str">
        <f>VLOOKUP(ARMOR[[#This Row],[Name]],ARM_GUID_LOOK,2,FALSE)</f>
        <v>687cc55b-77a3-4893-a7d7-cfbafdc2737c</v>
      </c>
      <c r="I425" t="s">
        <v>844</v>
      </c>
      <c r="M425" s="18" t="str" cm="1">
        <f t="array" ref="M425:N425">_xlfn.REGEXEXTRACT(P425,"(.*(?=_))_([a-z0-9-]+)",2)</f>
        <v>UNI_ARM_OfMissileSnaring_Gloves</v>
      </c>
      <c r="N425" s="18" t="str">
        <v>687cc55b-77a3-4893-a7d7-cfbafdc2737c</v>
      </c>
      <c r="P425" t="s">
        <v>3232</v>
      </c>
    </row>
    <row r="426" spans="2:16" x14ac:dyDescent="0.4">
      <c r="B426" t="s">
        <v>1414</v>
      </c>
      <c r="D426" t="s">
        <v>1392</v>
      </c>
      <c r="E426" t="s">
        <v>1075</v>
      </c>
      <c r="F426" t="str">
        <f>VLOOKUP(ARMOR[[#This Row],[Name]],ARM_GUID_LOOK,2,FALSE)</f>
        <v>fef0dda1-1d06-45b5-a302-a31e545b8ede</v>
      </c>
      <c r="I426" t="s">
        <v>895</v>
      </c>
      <c r="M426" s="18" t="str" cm="1">
        <f t="array" ref="M426:N426">_xlfn.REGEXEXTRACT(P426,"(.*(?=_))_([a-z0-9-]+)",2)</f>
        <v>UNI_ARM_OfTeleportation_Helm</v>
      </c>
      <c r="N426" s="18" t="str">
        <v>fef0dda1-1d06-45b5-a302-a31e545b8ede</v>
      </c>
      <c r="P426" t="s">
        <v>3233</v>
      </c>
    </row>
    <row r="427" spans="2:16" x14ac:dyDescent="0.4">
      <c r="B427" t="s">
        <v>1414</v>
      </c>
      <c r="D427" t="s">
        <v>1393</v>
      </c>
      <c r="E427" t="s">
        <v>1076</v>
      </c>
      <c r="F427" t="str">
        <f>VLOOKUP(ARMOR[[#This Row],[Name]],ARM_GUID_LOOK,2,FALSE)</f>
        <v>935f9927-2df0-4a8d-a831-b7cb5bbbcae3</v>
      </c>
      <c r="I427" t="s">
        <v>995</v>
      </c>
      <c r="M427" s="18" t="str" cm="1">
        <f t="array" ref="M427:N427">_xlfn.REGEXEXTRACT(P427,"(.*(?=_))_([a-z0-9-]+)",2)</f>
        <v>UNI_ARM_Sarevok_Armor</v>
      </c>
      <c r="N427" s="18" t="str">
        <v>935f9927-2df0-4a8d-a831-b7cb5bbbcae3</v>
      </c>
      <c r="P427" t="s">
        <v>3234</v>
      </c>
    </row>
    <row r="428" spans="2:16" x14ac:dyDescent="0.4">
      <c r="B428" t="s">
        <v>1414</v>
      </c>
      <c r="D428" t="s">
        <v>1394</v>
      </c>
      <c r="E428" t="s">
        <v>1077</v>
      </c>
      <c r="F428" t="str">
        <f>VLOOKUP(ARMOR[[#This Row],[Name]],ARM_GUID_LOOK,2,FALSE)</f>
        <v>139b28dc-7db0-40b2-a383-3a4ce4c09812</v>
      </c>
      <c r="I428" t="s">
        <v>938</v>
      </c>
      <c r="M428" s="18" t="str" cm="1">
        <f t="array" ref="M428:N428">_xlfn.REGEXEXTRACT(P428,"(.*(?=_))_([a-z0-9-]+)",2)</f>
        <v>UNI_ARM_Sarevok_Horned_Helmet</v>
      </c>
      <c r="N428" s="18" t="str">
        <v>139b28dc-7db0-40b2-a383-3a4ce4c09812</v>
      </c>
      <c r="P428" t="s">
        <v>3235</v>
      </c>
    </row>
    <row r="429" spans="2:16" x14ac:dyDescent="0.4">
      <c r="B429" t="s">
        <v>1414</v>
      </c>
      <c r="D429" t="s">
        <v>1395</v>
      </c>
      <c r="E429" t="s">
        <v>1078</v>
      </c>
      <c r="F429" t="str">
        <f>VLOOKUP(ARMOR[[#This Row],[Name]],ARM_GUID_LOOK,2,FALSE)</f>
        <v>5ff8df3a-6924-4eb4-9d1a-9e87bd644bf7</v>
      </c>
      <c r="I429" t="s">
        <v>1017</v>
      </c>
      <c r="M429" s="18" t="str" cm="1">
        <f t="array" ref="M429:N429">_xlfn.REGEXEXTRACT(P429,"(.*(?=_))_([a-z0-9-]+)",2)</f>
        <v>UNI_ARM_ScaleMail_DevilsBlacksmith</v>
      </c>
      <c r="N429" s="18" t="str">
        <v>5ff8df3a-6924-4eb4-9d1a-9e87bd644bf7</v>
      </c>
      <c r="P429" t="s">
        <v>3236</v>
      </c>
    </row>
    <row r="430" spans="2:16" x14ac:dyDescent="0.4">
      <c r="B430" t="s">
        <v>1414</v>
      </c>
      <c r="D430" t="s">
        <v>1396</v>
      </c>
      <c r="E430" t="s">
        <v>1079</v>
      </c>
      <c r="F430" t="str">
        <f>VLOOKUP(ARMOR[[#This Row],[Name]],ARM_GUID_LOOK,2,FALSE)</f>
        <v>d46206c9-fb4f-44a4-a4f4-f70f8cd2a64c</v>
      </c>
      <c r="I430" t="s">
        <v>927</v>
      </c>
      <c r="M430" s="18" t="str" cm="1">
        <f t="array" ref="M430:N430">_xlfn.REGEXEXTRACT(P430,"(.*(?=_))_([a-z0-9-]+)",2)</f>
        <v>UNI_UND_ARM_ShadowOfMenzoberranzan</v>
      </c>
      <c r="N430" s="18" t="str">
        <v>d46206c9-fb4f-44a4-a4f4-f70f8cd2a64c</v>
      </c>
      <c r="P430" t="s">
        <v>3237</v>
      </c>
    </row>
  </sheetData>
  <conditionalFormatting sqref="B2:K430">
    <cfRule type="expression" dxfId="36" priority="2" stopIfTrue="1">
      <formula>$B2="Done"</formula>
    </cfRule>
    <cfRule type="expression" dxfId="35" priority="3" stopIfTrue="1">
      <formula>ISTEXT($I2)</formula>
    </cfRule>
    <cfRule type="expression" dxfId="34" priority="4" stopIfTrue="1">
      <formula>IF(COUNTIF(AB_TAGS,$H2)&gt;=1,TRUE,FALSE)</formula>
    </cfRule>
    <cfRule type="expression" dxfId="33" priority="5" stopIfTrue="1">
      <formula>IF(COUNTIF(LAR_TAGS,$G2)&gt;=1,TRUE,FALSE)</formula>
    </cfRule>
  </conditionalFormatting>
  <dataValidations count="3">
    <dataValidation type="list" allowBlank="1" showInputMessage="1" showErrorMessage="1" sqref="G2:G430" xr:uid="{E854E62F-038F-4F76-B63C-6FC3E0B252DA}">
      <formula1>LAR_TAGS</formula1>
    </dataValidation>
    <dataValidation type="list" allowBlank="1" showInputMessage="1" showErrorMessage="1" sqref="H2:H430" xr:uid="{85FFCDC9-0156-4C2E-ABB4-12DE43B81C6B}">
      <formula1>AB_TAGS</formula1>
    </dataValidation>
    <dataValidation type="list" allowBlank="1" showInputMessage="1" showErrorMessage="1" sqref="B2:C430" xr:uid="{0875A7F3-C8D4-4904-B1DF-9B631ABCE215}">
      <formula1>"Open,Done"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16F4-DD3D-4648-BA5B-1832863D6434}">
  <dimension ref="B1:AG899"/>
  <sheetViews>
    <sheetView zoomScale="85" zoomScaleNormal="85" workbookViewId="0"/>
  </sheetViews>
  <sheetFormatPr defaultRowHeight="14.6" x14ac:dyDescent="0.4"/>
  <cols>
    <col min="2" max="2" width="8.4609375" bestFit="1" customWidth="1"/>
    <col min="3" max="3" width="9.921875" bestFit="1" customWidth="1"/>
    <col min="4" max="4" width="91" bestFit="1" customWidth="1"/>
    <col min="5" max="5" width="55.15234375" bestFit="1" customWidth="1"/>
    <col min="6" max="6" width="35.921875" bestFit="1" customWidth="1"/>
    <col min="7" max="7" width="10.15234375" bestFit="1" customWidth="1"/>
    <col min="8" max="8" width="13.3828125" bestFit="1" customWidth="1"/>
    <col min="9" max="9" width="16.4609375" bestFit="1" customWidth="1"/>
    <col min="10" max="10" width="15.07421875" bestFit="1" customWidth="1"/>
    <col min="11" max="11" width="14.3828125" bestFit="1" customWidth="1"/>
    <col min="12" max="12" width="13.69140625" bestFit="1" customWidth="1"/>
    <col min="13" max="13" width="17.3828125" bestFit="1" customWidth="1"/>
    <col min="14" max="14" width="18.3828125" bestFit="1" customWidth="1"/>
    <col min="15" max="15" width="19.84375" bestFit="1" customWidth="1"/>
    <col min="16" max="16" width="9.15234375" bestFit="1" customWidth="1"/>
    <col min="17" max="17" width="8" bestFit="1" customWidth="1"/>
    <col min="18" max="18" width="6.84375" bestFit="1" customWidth="1"/>
    <col min="19" max="19" width="7.84375" bestFit="1" customWidth="1"/>
    <col min="20" max="20" width="8.921875" bestFit="1" customWidth="1"/>
    <col min="21" max="21" width="18" bestFit="1" customWidth="1"/>
    <col min="22" max="22" width="10.53515625" bestFit="1" customWidth="1"/>
    <col min="23" max="23" width="10.3828125" bestFit="1" customWidth="1"/>
    <col min="24" max="24" width="12.61328125" bestFit="1" customWidth="1"/>
    <col min="25" max="25" width="10.69140625" bestFit="1" customWidth="1"/>
    <col min="26" max="26" width="43.53515625" bestFit="1" customWidth="1"/>
    <col min="27" max="27" width="11.69140625" bestFit="1" customWidth="1"/>
    <col min="29" max="29" width="55.15234375" bestFit="1" customWidth="1"/>
    <col min="30" max="30" width="35.921875" bestFit="1" customWidth="1"/>
    <col min="32" max="32" width="90.921875" bestFit="1" customWidth="1"/>
  </cols>
  <sheetData>
    <row r="1" spans="2:33" x14ac:dyDescent="0.4">
      <c r="B1" s="22" t="s">
        <v>1413</v>
      </c>
      <c r="C1" s="23" t="s">
        <v>315</v>
      </c>
      <c r="D1" s="23" t="s">
        <v>80</v>
      </c>
      <c r="E1" s="23" t="s">
        <v>3</v>
      </c>
      <c r="F1" s="23" t="s">
        <v>81</v>
      </c>
      <c r="G1" t="s">
        <v>3706</v>
      </c>
      <c r="H1" t="s">
        <v>3707</v>
      </c>
      <c r="I1" t="s">
        <v>3708</v>
      </c>
      <c r="J1" t="s">
        <v>3709</v>
      </c>
      <c r="K1" t="s">
        <v>3710</v>
      </c>
      <c r="L1" t="s">
        <v>3711</v>
      </c>
      <c r="M1" t="s">
        <v>3712</v>
      </c>
      <c r="N1" t="s">
        <v>3713</v>
      </c>
      <c r="O1" t="s">
        <v>3714</v>
      </c>
      <c r="P1" t="s">
        <v>3715</v>
      </c>
      <c r="Q1" t="s">
        <v>3716</v>
      </c>
      <c r="R1" t="s">
        <v>3717</v>
      </c>
      <c r="S1" t="s">
        <v>3718</v>
      </c>
      <c r="T1" t="s">
        <v>3719</v>
      </c>
      <c r="U1" t="s">
        <v>3720</v>
      </c>
      <c r="V1" t="s">
        <v>3721</v>
      </c>
      <c r="W1" s="23" t="s">
        <v>620</v>
      </c>
      <c r="X1" s="23" t="s">
        <v>621</v>
      </c>
      <c r="Y1" s="23" t="s">
        <v>384</v>
      </c>
      <c r="Z1" s="23" t="s">
        <v>84</v>
      </c>
      <c r="AA1" s="24" t="s">
        <v>1440</v>
      </c>
      <c r="AC1" s="17" t="s">
        <v>1449</v>
      </c>
      <c r="AD1" s="17" t="s">
        <v>81</v>
      </c>
      <c r="AF1" s="19" t="str">
        <f ca="1">"PASTE NAME_GUID in "&amp; ADDRESS(ROW(OFFSET(AF1,1,0,1,1)),COLUMN(OFFSET(AF1,1,0,1,1)))</f>
        <v>PASTE NAME_GUID in $AF$2</v>
      </c>
      <c r="AG1" s="19"/>
    </row>
    <row r="2" spans="2:33" x14ac:dyDescent="0.4">
      <c r="D2" t="s">
        <v>4186</v>
      </c>
      <c r="E2" t="s">
        <v>4187</v>
      </c>
      <c r="F2" t="str">
        <f>VLOOKUP(WEAPONS[[#This Row],[Name]],WPN_GUID_LOOK,2,FALSE)</f>
        <v>e308d17c-7278-44c1-b1fc-853ea3cf5c29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AC2" s="18" t="str" cm="1">
        <f t="array" ref="AC2:AD2">_xlfn.REGEXEXTRACT(AF2,"(.*(?=_))_([a-z0-9-]+)",2)</f>
        <v>CHA_CompassSpear</v>
      </c>
      <c r="AD2" s="18" t="str">
        <v>7fdf8022-629a-4b34-b0c0-3295bfb2903d</v>
      </c>
      <c r="AF2" t="s">
        <v>3997</v>
      </c>
    </row>
    <row r="3" spans="2:33" x14ac:dyDescent="0.4">
      <c r="D3" t="s">
        <v>4163</v>
      </c>
      <c r="E3" t="s">
        <v>4164</v>
      </c>
      <c r="F3" t="str">
        <f>VLOOKUP(WEAPONS[[#This Row],[Name]],WPN_GUID_LOOK,2,FALSE)</f>
        <v>53b3317f-5a52-41c0-89ea-c6ef31adc4f7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AC3" s="18" t="str" cm="1">
        <f t="array" ref="AC3:AD3">_xlfn.REGEXEXTRACT(AF3,"(.*(?=_))_([a-z0-9-]+)",2)</f>
        <v>DEN_Apprentice_DaggerOfShar</v>
      </c>
      <c r="AD3" s="18" t="str">
        <v>12f1e6ce-7042-481b-879b-fa81c7688c7d</v>
      </c>
      <c r="AF3" t="s">
        <v>3845</v>
      </c>
    </row>
    <row r="4" spans="2:33" x14ac:dyDescent="0.4">
      <c r="D4" t="s">
        <v>4141</v>
      </c>
      <c r="E4" t="s">
        <v>4142</v>
      </c>
      <c r="F4" t="str">
        <f>VLOOKUP(WEAPONS[[#This Row],[Name]],WPN_GUID_LOOK,2,FALSE)</f>
        <v>3d57c1a7-2dee-4a0f-aa7a-e7b6574b75e3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AC4" s="18" t="str" cm="1">
        <f t="array" ref="AC4:AD4">_xlfn.REGEXEXTRACT(AF4,"(.*(?=_))_([a-z0-9-]+)",2)</f>
        <v>DEN_CapturedGoblin_MurderDagger</v>
      </c>
      <c r="AD4" s="18" t="str">
        <v>520d3f36-af72-4385-89af-f585c8edc9cf</v>
      </c>
      <c r="AF4" t="s">
        <v>3846</v>
      </c>
    </row>
    <row r="5" spans="2:33" x14ac:dyDescent="0.4">
      <c r="C5" t="s">
        <v>3493</v>
      </c>
      <c r="D5" t="s">
        <v>2065</v>
      </c>
      <c r="E5" t="s">
        <v>3277</v>
      </c>
      <c r="F5" t="str">
        <f>VLOOKUP(WEAPONS[[#This Row],[Name]],WPN_GUID_LOOK,2,FALSE)</f>
        <v>d116f35c-4399-408c-ba90-b455a5d29a1f</v>
      </c>
      <c r="G5" s="26" t="s">
        <v>3644</v>
      </c>
      <c r="H5" s="26" t="s">
        <v>3645</v>
      </c>
      <c r="I5" s="26" t="s">
        <v>3641</v>
      </c>
      <c r="J5" s="26" t="s">
        <v>3649</v>
      </c>
      <c r="K5" s="26">
        <v>1</v>
      </c>
      <c r="L5" s="26" t="s">
        <v>3650</v>
      </c>
      <c r="M5" s="26" t="s">
        <v>3693</v>
      </c>
      <c r="N5" s="26"/>
      <c r="O5" s="26"/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1</v>
      </c>
      <c r="AC5" s="18" t="str" cm="1">
        <f t="array" ref="AC5:AD5">_xlfn.REGEXEXTRACT(AF5,"(.*(?=_))_([a-z0-9-]+)",2)</f>
        <v>DEN_FaithwardenStaff</v>
      </c>
      <c r="AD5" s="18" t="str">
        <v>13f6ff0c-08c4-4e9f-a624-511389b68dc2</v>
      </c>
      <c r="AF5" t="s">
        <v>3937</v>
      </c>
    </row>
    <row r="6" spans="2:33" x14ac:dyDescent="0.4">
      <c r="C6" t="s">
        <v>3493</v>
      </c>
      <c r="D6" t="s">
        <v>2066</v>
      </c>
      <c r="E6" t="s">
        <v>3278</v>
      </c>
      <c r="F6" t="str">
        <f>VLOOKUP(WEAPONS[[#This Row],[Name]],WPN_GUID_LOOK,2,FALSE)</f>
        <v>df08ec01-52f0-4fdf-b5e7-4fa0970a480a</v>
      </c>
      <c r="G6" s="26" t="s">
        <v>3639</v>
      </c>
      <c r="H6" s="26" t="s">
        <v>3640</v>
      </c>
      <c r="I6" s="26" t="s">
        <v>3641</v>
      </c>
      <c r="J6" s="26" t="s">
        <v>3658</v>
      </c>
      <c r="K6" s="26">
        <v>1</v>
      </c>
      <c r="L6" s="26" t="s">
        <v>3647</v>
      </c>
      <c r="M6" s="26"/>
      <c r="N6" s="26"/>
      <c r="O6" s="26"/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1</v>
      </c>
      <c r="AC6" s="18" t="str" cm="1">
        <f t="array" ref="AC6:AD6">_xlfn.REGEXEXTRACT(AF6,"(.*(?=_))_([a-z0-9-]+)",2)</f>
        <v>DEN_TunnelStaff</v>
      </c>
      <c r="AD6" s="18" t="str">
        <v>4893bf4e-97e1-48e0-ada8-6bbf115ad68b</v>
      </c>
      <c r="AF6" t="s">
        <v>3938</v>
      </c>
    </row>
    <row r="7" spans="2:33" x14ac:dyDescent="0.4">
      <c r="C7" t="s">
        <v>3493</v>
      </c>
      <c r="D7" t="s">
        <v>2067</v>
      </c>
      <c r="E7" t="s">
        <v>3279</v>
      </c>
      <c r="F7" t="str">
        <f>VLOOKUP(WEAPONS[[#This Row],[Name]],WPN_GUID_LOOK,2,FALSE)</f>
        <v>503b4f8d-da61-4fc1-a4b7-cad124a10c69</v>
      </c>
      <c r="G7" s="26" t="s">
        <v>3644</v>
      </c>
      <c r="H7" s="26" t="s">
        <v>3640</v>
      </c>
      <c r="I7" s="26" t="s">
        <v>3641</v>
      </c>
      <c r="J7" s="26" t="s">
        <v>3662</v>
      </c>
      <c r="K7" s="26">
        <v>1</v>
      </c>
      <c r="L7" s="26" t="s">
        <v>3650</v>
      </c>
      <c r="M7" s="26"/>
      <c r="N7" s="26"/>
      <c r="O7" s="26"/>
      <c r="P7" s="26">
        <v>1</v>
      </c>
      <c r="Q7" s="26">
        <v>0</v>
      </c>
      <c r="R7" s="26">
        <v>1</v>
      </c>
      <c r="S7" s="26">
        <v>0</v>
      </c>
      <c r="T7" s="26">
        <v>0</v>
      </c>
      <c r="U7" s="26">
        <v>0</v>
      </c>
      <c r="V7" s="26">
        <v>1</v>
      </c>
      <c r="AC7" s="18" t="str" cm="1">
        <f t="array" ref="AC7:AD7">_xlfn.REGEXEXTRACT(AF7,"(.*(?=_))_([a-z0-9-]+)",2)</f>
        <v>DLC_DD_WPN_Sebilles_Needle</v>
      </c>
      <c r="AD7" s="18" t="str">
        <v>0eadec28-a9ce-4dbf-be86-63f58a49b902</v>
      </c>
      <c r="AF7" t="s">
        <v>2170</v>
      </c>
    </row>
    <row r="8" spans="2:33" x14ac:dyDescent="0.4">
      <c r="D8" t="s">
        <v>4179</v>
      </c>
      <c r="E8" t="s">
        <v>4180</v>
      </c>
      <c r="F8" t="str">
        <f>VLOOKUP(WEAPONS[[#This Row],[Name]],WPN_GUID_LOOK,2,FALSE)</f>
        <v>96907713-b560-4daf-ab32-3c1aec3f3890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AC8" s="18" t="str" cm="1">
        <f t="array" ref="AC8:AD8">_xlfn.REGEXEXTRACT(AF8,"(.*(?=_))_([a-z0-9-]+)",2)</f>
        <v>END_Emperor_Staff</v>
      </c>
      <c r="AD8" s="18" t="str">
        <v>ff63ca4a-a990-43dc-a28b-c6bed7bfa617</v>
      </c>
      <c r="AF8" t="s">
        <v>3939</v>
      </c>
    </row>
    <row r="9" spans="2:33" x14ac:dyDescent="0.4">
      <c r="D9" t="s">
        <v>4204</v>
      </c>
      <c r="E9" t="s">
        <v>4203</v>
      </c>
      <c r="F9" t="str">
        <f>VLOOKUP(WEAPONS[[#This Row],[Name]],WPN_GUID_LOOK,2,FALSE)</f>
        <v>71f5b932-137f-4e05-9392-e6b921e3aca6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AC9" s="18" t="str" cm="1">
        <f t="array" ref="AC9:AD9">_xlfn.REGEXEXTRACT(AF9,"(.*(?=_))_([a-z0-9-]+)",2)</f>
        <v>FOR_Spear_TrueSoul</v>
      </c>
      <c r="AD9" s="18" t="str">
        <v>a2f4c951-7db4-4d60-9888-f2ad50af7110</v>
      </c>
      <c r="AF9" t="s">
        <v>3981</v>
      </c>
    </row>
    <row r="10" spans="2:33" x14ac:dyDescent="0.4">
      <c r="C10" t="s">
        <v>3493</v>
      </c>
      <c r="D10" t="s">
        <v>2582</v>
      </c>
      <c r="E10" t="s">
        <v>3280</v>
      </c>
      <c r="F10" t="str">
        <f>VLOOKUP(WEAPONS[[#This Row],[Name]],WPN_GUID_LOOK,2,FALSE)</f>
        <v>503d3d60-8798-4c65-bec1-347392733c86</v>
      </c>
      <c r="G10" s="26" t="s">
        <v>3644</v>
      </c>
      <c r="H10" s="26" t="s">
        <v>3645</v>
      </c>
      <c r="I10" s="26" t="s">
        <v>3641</v>
      </c>
      <c r="J10" s="26" t="s">
        <v>3678</v>
      </c>
      <c r="K10" s="26">
        <v>2</v>
      </c>
      <c r="L10" s="26" t="s">
        <v>3643</v>
      </c>
      <c r="M10" s="26" t="s">
        <v>3699</v>
      </c>
      <c r="N10" s="26" t="s">
        <v>3686</v>
      </c>
      <c r="O10" s="26"/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AC10" s="18" t="str" cm="1">
        <f t="array" ref="AC10:AD10">_xlfn.REGEXEXTRACT(AF10,"(.*(?=_))_([a-z0-9-]+)",2)</f>
        <v>GOB_DrowCommander_Mace</v>
      </c>
      <c r="AD10" s="18" t="str">
        <v>4b0131e0-875a-4f3c-8b41-dbf653857d00</v>
      </c>
      <c r="AF10" t="s">
        <v>3916</v>
      </c>
    </row>
    <row r="11" spans="2:33" x14ac:dyDescent="0.4">
      <c r="C11" t="s">
        <v>3493</v>
      </c>
      <c r="D11" t="s">
        <v>2068</v>
      </c>
      <c r="E11" t="s">
        <v>3281</v>
      </c>
      <c r="F11" t="str">
        <f>VLOOKUP(WEAPONS[[#This Row],[Name]],WPN_GUID_LOOK,2,FALSE)</f>
        <v>7a96f6cc-c6bb-4caf-a1ab-a86af3fa21a5</v>
      </c>
      <c r="G11" s="26" t="s">
        <v>3639</v>
      </c>
      <c r="H11" s="26" t="s">
        <v>3640</v>
      </c>
      <c r="I11" s="26" t="s">
        <v>3641</v>
      </c>
      <c r="J11" s="26" t="s">
        <v>3667</v>
      </c>
      <c r="K11" s="26">
        <v>1</v>
      </c>
      <c r="L11" s="26" t="s">
        <v>3643</v>
      </c>
      <c r="M11" s="26"/>
      <c r="N11" s="26"/>
      <c r="O11" s="26"/>
      <c r="P11" s="26">
        <v>1</v>
      </c>
      <c r="Q11" s="26">
        <v>0</v>
      </c>
      <c r="R11" s="26">
        <v>1</v>
      </c>
      <c r="S11" s="26">
        <v>0</v>
      </c>
      <c r="T11" s="26">
        <v>0</v>
      </c>
      <c r="U11" s="26">
        <v>0</v>
      </c>
      <c r="V11" s="26">
        <v>0</v>
      </c>
      <c r="AC11" s="18" t="str" cm="1">
        <f t="array" ref="AC11:AD11">_xlfn.REGEXEXTRACT(AF11,"(.*(?=_))_([a-z0-9-]+)",2)</f>
        <v>GOB_GoblinKing_Warhammer</v>
      </c>
      <c r="AD11" s="18" t="str">
        <v>37a29c63-3fcd-43bd-8021-c363dcc852bc</v>
      </c>
      <c r="AF11" t="s">
        <v>3908</v>
      </c>
    </row>
    <row r="12" spans="2:33" x14ac:dyDescent="0.4">
      <c r="C12" t="s">
        <v>3592</v>
      </c>
      <c r="D12" t="s">
        <v>2592</v>
      </c>
      <c r="E12" t="s">
        <v>3282</v>
      </c>
      <c r="F12" t="str">
        <f>VLOOKUP(WEAPONS[[#This Row],[Name]],WPN_GUID_LOOK,2,FALSE)</f>
        <v>cf89e4d8-485c-4cef-8098-959834cc8ac1</v>
      </c>
      <c r="G12" s="26" t="s">
        <v>3639</v>
      </c>
      <c r="H12" s="26" t="s">
        <v>3640</v>
      </c>
      <c r="I12" s="26" t="s">
        <v>3641</v>
      </c>
      <c r="J12" s="26" t="s">
        <v>3642</v>
      </c>
      <c r="K12" s="26">
        <v>1</v>
      </c>
      <c r="L12" s="26" t="s">
        <v>3701</v>
      </c>
      <c r="M12" s="26"/>
      <c r="N12" s="26"/>
      <c r="O12" s="26"/>
      <c r="P12" s="26">
        <v>1</v>
      </c>
      <c r="Q12" s="26">
        <v>0</v>
      </c>
      <c r="R12" s="26">
        <v>1</v>
      </c>
      <c r="S12" s="26">
        <v>0</v>
      </c>
      <c r="T12" s="26">
        <v>1</v>
      </c>
      <c r="U12" s="26">
        <v>0</v>
      </c>
      <c r="V12" s="26">
        <v>0</v>
      </c>
      <c r="AC12" s="18" t="str" cm="1">
        <f t="array" ref="AC12:AD12">_xlfn.REGEXEXTRACT(AF12,"(.*(?=_))_([a-z0-9-]+)",2)</f>
        <v>GOB_Torturer_Spear</v>
      </c>
      <c r="AD12" s="18" t="str">
        <v>1fea9dfa-96a6-43c5-bce8-34452baa073e</v>
      </c>
      <c r="AF12" t="s">
        <v>3982</v>
      </c>
    </row>
    <row r="13" spans="2:33" x14ac:dyDescent="0.4">
      <c r="C13" t="s">
        <v>3493</v>
      </c>
      <c r="D13" t="s">
        <v>2594</v>
      </c>
      <c r="E13" t="s">
        <v>3283</v>
      </c>
      <c r="F13" t="str">
        <f>VLOOKUP(WEAPONS[[#This Row],[Name]],WPN_GUID_LOOK,2,FALSE)</f>
        <v>d4cb8410-096a-480e-88fb-7224c6b654f6</v>
      </c>
      <c r="G13" s="26" t="s">
        <v>3644</v>
      </c>
      <c r="H13" s="26" t="s">
        <v>3645</v>
      </c>
      <c r="I13" s="26" t="s">
        <v>3641</v>
      </c>
      <c r="J13" s="26" t="s">
        <v>3649</v>
      </c>
      <c r="K13" s="26">
        <v>1</v>
      </c>
      <c r="L13" s="26" t="s">
        <v>3650</v>
      </c>
      <c r="M13" s="26" t="s">
        <v>3648</v>
      </c>
      <c r="N13" s="26"/>
      <c r="O13" s="26"/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AC13" s="18" t="str" cm="1">
        <f t="array" ref="AC13:AD13">_xlfn.REGEXEXTRACT(AF13,"(.*(?=_))_([a-z0-9-]+)",2)</f>
        <v>GOB_WolfPens_BloodFang</v>
      </c>
      <c r="AD13" s="18" t="str">
        <v>529fe100-de0b-4a34-a669-4861ee4538a2</v>
      </c>
      <c r="AF13" t="s">
        <v>3847</v>
      </c>
    </row>
    <row r="14" spans="2:33" x14ac:dyDescent="0.4">
      <c r="C14" t="s">
        <v>3384</v>
      </c>
      <c r="D14" t="s">
        <v>2008</v>
      </c>
      <c r="E14" t="s">
        <v>3284</v>
      </c>
      <c r="F14" t="str">
        <f>VLOOKUP(WEAPONS[[#This Row],[Name]],WPN_GUID_LOOK,2,FALSE)</f>
        <v>fddc251b-22d8-4036-a9fb-85fba8635cf0</v>
      </c>
      <c r="G14" s="26" t="s">
        <v>3639</v>
      </c>
      <c r="H14" s="26" t="s">
        <v>3653</v>
      </c>
      <c r="I14" s="26" t="s">
        <v>3641</v>
      </c>
      <c r="J14" s="26" t="s">
        <v>3669</v>
      </c>
      <c r="K14" s="26">
        <v>1</v>
      </c>
      <c r="L14" s="26" t="s">
        <v>3647</v>
      </c>
      <c r="M14" s="26"/>
      <c r="N14" s="26"/>
      <c r="O14" s="26"/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1</v>
      </c>
      <c r="AC14" s="18" t="str" cm="1">
        <f t="array" ref="AC14:AD14">_xlfn.REGEXEXTRACT(AF14,"(.*(?=_))_([a-z0-9-]+)",2)</f>
        <v>HAG_HagLair_WPN_HagStaff</v>
      </c>
      <c r="AD14" s="18" t="str">
        <v>544e81be-cc28-4fdf-aea7-9a31940af4d0</v>
      </c>
      <c r="AF14" t="s">
        <v>2171</v>
      </c>
    </row>
    <row r="15" spans="2:33" x14ac:dyDescent="0.4">
      <c r="C15" t="s">
        <v>3286</v>
      </c>
      <c r="D15" t="s">
        <v>1926</v>
      </c>
      <c r="E15" t="s">
        <v>3287</v>
      </c>
      <c r="F15" t="str">
        <f>VLOOKUP(WEAPONS[[#This Row],[Name]],WPN_GUID_LOOK,2,FALSE)</f>
        <v>81158eec-1fd0-4fd7-8b02-ce7f5e45f8b5</v>
      </c>
      <c r="G15" s="26" t="s">
        <v>3639</v>
      </c>
      <c r="H15" s="26" t="s">
        <v>3640</v>
      </c>
      <c r="I15" s="26" t="s">
        <v>3641</v>
      </c>
      <c r="J15" s="26" t="s">
        <v>3642</v>
      </c>
      <c r="K15" s="26"/>
      <c r="L15" s="26" t="s">
        <v>3643</v>
      </c>
      <c r="M15" s="26"/>
      <c r="N15" s="26"/>
      <c r="O15" s="26"/>
      <c r="P15" s="26">
        <v>1</v>
      </c>
      <c r="Q15" s="26">
        <v>0</v>
      </c>
      <c r="R15" s="26">
        <v>1</v>
      </c>
      <c r="S15" s="26">
        <v>0</v>
      </c>
      <c r="T15" s="26">
        <v>1</v>
      </c>
      <c r="U15" s="26">
        <v>0</v>
      </c>
      <c r="V15" s="26">
        <v>0</v>
      </c>
      <c r="AC15" s="18" t="str" cm="1">
        <f t="array" ref="AC15:AD15">_xlfn.REGEXEXTRACT(AF15,"(.*(?=_))_([a-z0-9-]+)",2)</f>
        <v>LOOT_GOB_Spear_Tip_A</v>
      </c>
      <c r="AD15" s="18" t="str">
        <v>16df888c-7794-4a92-849d-1390bae79c70</v>
      </c>
      <c r="AF15" t="s">
        <v>3983</v>
      </c>
    </row>
    <row r="16" spans="2:33" x14ac:dyDescent="0.4">
      <c r="C16" t="s">
        <v>3384</v>
      </c>
      <c r="D16" t="s">
        <v>1926</v>
      </c>
      <c r="E16" t="s">
        <v>2168</v>
      </c>
      <c r="F16" t="str">
        <f>VLOOKUP(WEAPONS[[#This Row],[Name]],WPN_GUID_LOOK,2,FALSE)</f>
        <v>9de4ffa7-4d2f-44c5-8bc9-0a17a732f74c</v>
      </c>
      <c r="G16" s="26" t="s">
        <v>3639</v>
      </c>
      <c r="H16" s="26" t="s">
        <v>3640</v>
      </c>
      <c r="I16" s="26" t="s">
        <v>3641</v>
      </c>
      <c r="J16" s="26" t="s">
        <v>3642</v>
      </c>
      <c r="K16" s="26">
        <v>1</v>
      </c>
      <c r="L16" s="26" t="s">
        <v>3643</v>
      </c>
      <c r="M16" s="26"/>
      <c r="N16" s="26"/>
      <c r="O16" s="26"/>
      <c r="P16" s="26">
        <v>1</v>
      </c>
      <c r="Q16" s="26">
        <v>0</v>
      </c>
      <c r="R16" s="26">
        <v>1</v>
      </c>
      <c r="S16" s="26">
        <v>0</v>
      </c>
      <c r="T16" s="26">
        <v>1</v>
      </c>
      <c r="U16" s="26">
        <v>0</v>
      </c>
      <c r="V16" s="26">
        <v>1</v>
      </c>
      <c r="AC16" s="18" t="str" cm="1">
        <f t="array" ref="AC16:AD16">_xlfn.REGEXEXTRACT(AF16,"(.*(?=_))_([a-z0-9-]+)",2)</f>
        <v>LOW_Elfsong_EmperorSword_LongSword</v>
      </c>
      <c r="AD16" s="18" t="str">
        <v>777cb3d5-0689-4cfd-9719-b460897cb9e6</v>
      </c>
      <c r="AF16" t="s">
        <v>3757</v>
      </c>
    </row>
    <row r="17" spans="3:32" x14ac:dyDescent="0.4">
      <c r="C17" t="s">
        <v>3384</v>
      </c>
      <c r="D17" t="s">
        <v>2523</v>
      </c>
      <c r="E17" t="s">
        <v>3385</v>
      </c>
      <c r="F17" t="str">
        <f>VLOOKUP(WEAPONS[[#This Row],[Name]],WPN_GUID_LOOK,2,FALSE)</f>
        <v>3c14116f-43da-4e73-92d1-903f46a9d55d</v>
      </c>
      <c r="G17" s="26" t="s">
        <v>3639</v>
      </c>
      <c r="H17" s="26" t="s">
        <v>3640</v>
      </c>
      <c r="I17" s="26" t="s">
        <v>3641</v>
      </c>
      <c r="J17" s="26" t="s">
        <v>3667</v>
      </c>
      <c r="K17" s="26">
        <v>1</v>
      </c>
      <c r="L17" s="26" t="s">
        <v>3643</v>
      </c>
      <c r="M17" s="26"/>
      <c r="N17" s="26"/>
      <c r="O17" s="26"/>
      <c r="P17" s="26">
        <v>1</v>
      </c>
      <c r="Q17" s="26">
        <v>0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AC17" s="18" t="str" cm="1">
        <f t="array" ref="AC17:AD17">_xlfn.REGEXEXTRACT(AF17,"(.*(?=_))_([a-z0-9-]+)",2)</f>
        <v>LTS_GEN_SpearTorch_A</v>
      </c>
      <c r="AD17" s="18" t="str">
        <v>484444a9-5a77-4117-b4d7-3878290c8234</v>
      </c>
      <c r="AF17" t="s">
        <v>3984</v>
      </c>
    </row>
    <row r="18" spans="3:32" x14ac:dyDescent="0.4">
      <c r="C18" t="s">
        <v>3384</v>
      </c>
      <c r="D18" t="s">
        <v>2524</v>
      </c>
      <c r="E18" t="s">
        <v>3386</v>
      </c>
      <c r="F18" t="str">
        <f>VLOOKUP(WEAPONS[[#This Row],[Name]],WPN_GUID_LOOK,2,FALSE)</f>
        <v>520d3f36-af72-4385-89af-f585c8edc9cf</v>
      </c>
      <c r="G18" s="26" t="s">
        <v>3639</v>
      </c>
      <c r="H18" s="26" t="s">
        <v>3640</v>
      </c>
      <c r="I18" s="26" t="s">
        <v>3641</v>
      </c>
      <c r="J18" s="26" t="s">
        <v>3642</v>
      </c>
      <c r="K18" s="26">
        <v>1</v>
      </c>
      <c r="L18" s="26" t="s">
        <v>3643</v>
      </c>
      <c r="M18" s="26"/>
      <c r="N18" s="26"/>
      <c r="O18" s="26"/>
      <c r="P18" s="26">
        <v>1</v>
      </c>
      <c r="Q18" s="26">
        <v>0</v>
      </c>
      <c r="R18" s="26">
        <v>1</v>
      </c>
      <c r="S18" s="26">
        <v>0</v>
      </c>
      <c r="T18" s="26">
        <v>1</v>
      </c>
      <c r="U18" s="26">
        <v>0</v>
      </c>
      <c r="V18" s="26">
        <v>1</v>
      </c>
      <c r="AC18" s="18" t="str" cm="1">
        <f t="array" ref="AC18:AD18">_xlfn.REGEXEXTRACT(AF18,"(.*(?=_))_([a-z0-9-]+)",2)</f>
        <v>MAG_Absolute_Protecter_Shield</v>
      </c>
      <c r="AD18" s="18" t="str">
        <v>53b3317f-5a52-41c0-89ea-c6ef31adc4f7</v>
      </c>
      <c r="AF18" t="s">
        <v>4405</v>
      </c>
    </row>
    <row r="19" spans="3:32" x14ac:dyDescent="0.4">
      <c r="C19" t="s">
        <v>3286</v>
      </c>
      <c r="D19" t="s">
        <v>1992</v>
      </c>
      <c r="E19" t="s">
        <v>3288</v>
      </c>
      <c r="F19" t="str">
        <f>VLOOKUP(WEAPONS[[#This Row],[Name]],WPN_GUID_LOOK,2,FALSE)</f>
        <v>22baa548-56a4-494c-a9d0-4880d6f1da91</v>
      </c>
      <c r="G19" s="26" t="s">
        <v>3644</v>
      </c>
      <c r="H19" s="26" t="s">
        <v>3645</v>
      </c>
      <c r="I19" s="26" t="s">
        <v>3641</v>
      </c>
      <c r="J19" s="26" t="s">
        <v>3646</v>
      </c>
      <c r="K19" s="26"/>
      <c r="L19" s="26" t="s">
        <v>3647</v>
      </c>
      <c r="M19" s="26" t="s">
        <v>3648</v>
      </c>
      <c r="N19" s="26"/>
      <c r="O19" s="26"/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AC19" s="18" t="str" cm="1">
        <f t="array" ref="AC19:AD19">_xlfn.REGEXEXTRACT(AF19,"(.*(?=_))_([a-z0-9-]+)",2)</f>
        <v>MAG_ArcaneAbsorption_Dagger</v>
      </c>
      <c r="AD19" s="18" t="str">
        <v>cf89e4d8-485c-4cef-8098-959834cc8ac1</v>
      </c>
      <c r="AF19" t="s">
        <v>3808</v>
      </c>
    </row>
    <row r="20" spans="3:32" x14ac:dyDescent="0.4">
      <c r="C20" t="s">
        <v>3622</v>
      </c>
      <c r="D20" t="s">
        <v>2551</v>
      </c>
      <c r="E20" t="s">
        <v>3623</v>
      </c>
      <c r="F20" t="str">
        <f>VLOOKUP(WEAPONS[[#This Row],[Name]],WPN_GUID_LOOK,2,FALSE)</f>
        <v>7219fca3-5f41-43a0-8253-f4c09d8b6308</v>
      </c>
      <c r="G20" s="26" t="s">
        <v>3644</v>
      </c>
      <c r="H20" s="26" t="s">
        <v>3653</v>
      </c>
      <c r="I20" s="26" t="s">
        <v>3641</v>
      </c>
      <c r="J20" s="26" t="s">
        <v>3672</v>
      </c>
      <c r="K20" s="26">
        <v>3</v>
      </c>
      <c r="L20" s="26" t="s">
        <v>3650</v>
      </c>
      <c r="M20" s="26"/>
      <c r="N20" s="26"/>
      <c r="O20" s="26"/>
      <c r="P20" s="26">
        <v>0</v>
      </c>
      <c r="Q20" s="26">
        <v>1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AC20" s="18" t="str" cm="1">
        <f t="array" ref="AC20:AD20">_xlfn.REGEXEXTRACT(AF20,"(.*(?=_))_([a-z0-9-]+)",2)</f>
        <v>MAG_BasicEnchanted_Quarterstaff</v>
      </c>
      <c r="AD20" s="18" t="str">
        <v>1e8e2d4d-904d-4367-ad28-30012915f458</v>
      </c>
      <c r="AF20" t="s">
        <v>3940</v>
      </c>
    </row>
    <row r="21" spans="3:32" x14ac:dyDescent="0.4">
      <c r="C21" t="s">
        <v>3286</v>
      </c>
      <c r="D21" t="s">
        <v>165</v>
      </c>
      <c r="E21" t="s">
        <v>2496</v>
      </c>
      <c r="F21" t="str">
        <f>VLOOKUP(WEAPONS[[#This Row],[Name]],WPN_GUID_LOOK,2,FALSE)</f>
        <v>a086b825-8f17-4f0e-855b-178f8cdc515a</v>
      </c>
      <c r="G21" s="26" t="s">
        <v>3644</v>
      </c>
      <c r="H21" s="26" t="s">
        <v>3645</v>
      </c>
      <c r="I21" s="26" t="s">
        <v>3641</v>
      </c>
      <c r="J21" s="26" t="s">
        <v>3651</v>
      </c>
      <c r="K21" s="26"/>
      <c r="L21" s="26" t="s">
        <v>3650</v>
      </c>
      <c r="M21" s="26" t="s">
        <v>3648</v>
      </c>
      <c r="N21" s="26"/>
      <c r="O21" s="26"/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1</v>
      </c>
      <c r="AC21" s="18" t="str" cm="1">
        <f t="array" ref="AC21:AD21">_xlfn.REGEXEXTRACT(AF21,"(.*(?=_))_([a-z0-9-]+)",2)</f>
        <v>MAG_BG_BlightBringer_Shortbow</v>
      </c>
      <c r="AD21" s="18" t="str">
        <v>9eed107f-ff11-4f50-ac7a-6a8b8344e148</v>
      </c>
      <c r="AF21" t="s">
        <v>3795</v>
      </c>
    </row>
    <row r="22" spans="3:32" x14ac:dyDescent="0.4">
      <c r="C22" t="s">
        <v>3384</v>
      </c>
      <c r="D22" t="s">
        <v>3387</v>
      </c>
      <c r="E22" t="s">
        <v>3388</v>
      </c>
      <c r="F22" t="str">
        <f>VLOOKUP(WEAPONS[[#This Row],[Name]],WPN_GUID_LOOK,2,FALSE)</f>
        <v>c17ee133-cbb5-418f-88be-5ef27991cf50</v>
      </c>
      <c r="G22" s="26" t="s">
        <v>3644</v>
      </c>
      <c r="H22" s="26" t="s">
        <v>3645</v>
      </c>
      <c r="I22" s="26" t="s">
        <v>3641</v>
      </c>
      <c r="J22" s="26" t="s">
        <v>3651</v>
      </c>
      <c r="K22" s="26">
        <v>1</v>
      </c>
      <c r="L22" s="26" t="s">
        <v>3650</v>
      </c>
      <c r="M22" s="26" t="s">
        <v>3692</v>
      </c>
      <c r="N22" s="26"/>
      <c r="O22" s="26"/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1</v>
      </c>
      <c r="AC22" s="18" t="str" cm="1">
        <f t="array" ref="AC22:AD22">_xlfn.REGEXEXTRACT(AF22,"(.*(?=_))_([a-z0-9-]+)",2)</f>
        <v>MAG_BG_Darkfire_Shortbow</v>
      </c>
      <c r="AD22" s="18" t="str">
        <v>9b5d79a8-98ad-4d67-9730-ba0453eee488</v>
      </c>
      <c r="AF22" t="s">
        <v>3796</v>
      </c>
    </row>
    <row r="23" spans="3:32" x14ac:dyDescent="0.4">
      <c r="D23" t="s">
        <v>4223</v>
      </c>
      <c r="E23" t="s">
        <v>4224</v>
      </c>
      <c r="F23" t="str">
        <f>VLOOKUP(WEAPONS[[#This Row],[Name]],WPN_GUID_LOOK,2,FALSE)</f>
        <v>7faff867-9cb3-432b-aa27-8de281b7428e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AC23" s="18" t="str" cm="1">
        <f t="array" ref="AC23:AD23">_xlfn.REGEXEXTRACT(AF23,"(.*(?=_))_([a-z0-9-]+)",2)</f>
        <v>MAG_BG_DragonsBreath_Glaive</v>
      </c>
      <c r="AD23" s="18" t="str">
        <v>89f511d6-6d36-4480-9ee8-6e0145c960ef</v>
      </c>
      <c r="AF23" t="s">
        <v>3866</v>
      </c>
    </row>
    <row r="24" spans="3:32" x14ac:dyDescent="0.4">
      <c r="C24" t="s">
        <v>3286</v>
      </c>
      <c r="D24" t="s">
        <v>1927</v>
      </c>
      <c r="E24" t="s">
        <v>3289</v>
      </c>
      <c r="F24" t="e">
        <f>VLOOKUP(WEAPONS[[#This Row],[Name]],WPN_GUID_LOOK,2,FALSE)</f>
        <v>#N/A</v>
      </c>
      <c r="G24" s="26" t="s">
        <v>3644</v>
      </c>
      <c r="H24" s="26" t="s">
        <v>3645</v>
      </c>
      <c r="I24" s="26" t="s">
        <v>3641</v>
      </c>
      <c r="J24" s="26" t="s">
        <v>3649</v>
      </c>
      <c r="K24" s="26"/>
      <c r="L24" s="26" t="s">
        <v>3650</v>
      </c>
      <c r="M24" s="26" t="s">
        <v>3648</v>
      </c>
      <c r="N24" s="26"/>
      <c r="O24" s="26"/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1</v>
      </c>
      <c r="AC24" s="18" t="str" cm="1">
        <f t="array" ref="AC24:AD24">_xlfn.REGEXEXTRACT(AF24,"(.*(?=_))_([a-z0-9-]+)",2)</f>
        <v>MAG_BG_Harmonium_Halberd</v>
      </c>
      <c r="AD24" s="18" t="str">
        <v>1060b5af-6119-4237-9e8f-b3a1a054d8c9</v>
      </c>
      <c r="AF24" t="s">
        <v>3881</v>
      </c>
    </row>
    <row r="25" spans="3:32" x14ac:dyDescent="0.4">
      <c r="C25" t="s">
        <v>3592</v>
      </c>
      <c r="D25" t="s">
        <v>2132</v>
      </c>
      <c r="E25" t="s">
        <v>3593</v>
      </c>
      <c r="F25" t="str">
        <f>VLOOKUP(WEAPONS[[#This Row],[Name]],WPN_GUID_LOOK,2,FALSE)</f>
        <v>d60524f4-583e-4b16-91b2-871221d441cf</v>
      </c>
      <c r="G25" s="26" t="s">
        <v>3644</v>
      </c>
      <c r="H25" s="26" t="s">
        <v>3640</v>
      </c>
      <c r="I25" s="26" t="s">
        <v>3641</v>
      </c>
      <c r="J25" s="26" t="s">
        <v>3662</v>
      </c>
      <c r="K25" s="26">
        <v>2</v>
      </c>
      <c r="L25" s="26" t="s">
        <v>3650</v>
      </c>
      <c r="M25" s="26"/>
      <c r="N25" s="26"/>
      <c r="O25" s="26"/>
      <c r="P25" s="26">
        <v>1</v>
      </c>
      <c r="Q25" s="26">
        <v>0</v>
      </c>
      <c r="R25" s="26">
        <v>1</v>
      </c>
      <c r="S25" s="26">
        <v>0</v>
      </c>
      <c r="T25" s="26">
        <v>0</v>
      </c>
      <c r="U25" s="26">
        <v>0</v>
      </c>
      <c r="V25" s="26">
        <v>0</v>
      </c>
      <c r="AC25" s="18" t="str" cm="1">
        <f t="array" ref="AC25:AD25">_xlfn.REGEXEXTRACT(AF25,"(.*(?=_))_([a-z0-9-]+)",2)</f>
        <v>MAG_BG_Harold_HeavyCrossbow</v>
      </c>
      <c r="AD25" s="18" t="str">
        <v>22bf3680-a37f-4a04-b036-2865805f3d60</v>
      </c>
      <c r="AF25" t="s">
        <v>3886</v>
      </c>
    </row>
    <row r="26" spans="3:32" x14ac:dyDescent="0.4">
      <c r="C26" t="s">
        <v>3493</v>
      </c>
      <c r="D26" t="s">
        <v>2537</v>
      </c>
      <c r="E26" t="s">
        <v>3494</v>
      </c>
      <c r="F26" t="str">
        <f>VLOOKUP(WEAPONS[[#This Row],[Name]],WPN_GUID_LOOK,2,FALSE)</f>
        <v>59cd94ae-c26c-459a-89d8-a1f1ebdd13ba</v>
      </c>
      <c r="G26" s="26" t="s">
        <v>3639</v>
      </c>
      <c r="H26" s="26" t="s">
        <v>3645</v>
      </c>
      <c r="I26" s="26" t="s">
        <v>3641</v>
      </c>
      <c r="J26" s="26" t="s">
        <v>3680</v>
      </c>
      <c r="K26" s="26">
        <v>1</v>
      </c>
      <c r="L26" s="26" t="s">
        <v>3647</v>
      </c>
      <c r="M26" s="26" t="s">
        <v>3694</v>
      </c>
      <c r="N26" s="26"/>
      <c r="O26" s="26"/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AC26" s="18" t="str" cm="1">
        <f t="array" ref="AC26:AD26">_xlfn.REGEXEXTRACT(AF26,"(.*(?=_))_([a-z0-9-]+)",2)</f>
        <v>MAG_BG_OfAges_Flail</v>
      </c>
      <c r="AD26" s="18" t="str">
        <v>01338cbe-9ff6-485e-9052-838c82a2a753</v>
      </c>
      <c r="AF26" t="s">
        <v>3860</v>
      </c>
    </row>
    <row r="27" spans="3:32" x14ac:dyDescent="0.4">
      <c r="C27" t="s">
        <v>3493</v>
      </c>
      <c r="D27" t="s">
        <v>2538</v>
      </c>
      <c r="E27" t="s">
        <v>3495</v>
      </c>
      <c r="F27" t="str">
        <f>VLOOKUP(WEAPONS[[#This Row],[Name]],WPN_GUID_LOOK,2,FALSE)</f>
        <v>0a11f6f4-5605-4dff-a3e6-b172e4dba555</v>
      </c>
      <c r="G27" s="26" t="s">
        <v>3644</v>
      </c>
      <c r="H27" s="26" t="s">
        <v>3645</v>
      </c>
      <c r="I27" s="26" t="s">
        <v>3641</v>
      </c>
      <c r="J27" s="26" t="s">
        <v>3649</v>
      </c>
      <c r="K27" s="26">
        <v>2</v>
      </c>
      <c r="L27" s="26" t="s">
        <v>3650</v>
      </c>
      <c r="M27" s="26" t="s">
        <v>3700</v>
      </c>
      <c r="N27" s="26" t="s">
        <v>3675</v>
      </c>
      <c r="O27" s="26"/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AC27" s="18" t="str" cm="1">
        <f t="array" ref="AC27:AD27">_xlfn.REGEXEXTRACT(AF27,"(.*(?=_))_([a-z0-9-]+)",2)</f>
        <v>MAG_BG_OfDevotion_Shield</v>
      </c>
      <c r="AD27" s="18" t="str">
        <v>a0bc3295-c01d-405e-8396-e0fa7e1e5340</v>
      </c>
      <c r="AF27" t="s">
        <v>4406</v>
      </c>
    </row>
    <row r="28" spans="3:32" x14ac:dyDescent="0.4">
      <c r="C28" t="s">
        <v>3493</v>
      </c>
      <c r="D28" t="s">
        <v>2069</v>
      </c>
      <c r="E28" t="s">
        <v>3496</v>
      </c>
      <c r="F28" t="str">
        <f>VLOOKUP(WEAPONS[[#This Row],[Name]],WPN_GUID_LOOK,2,FALSE)</f>
        <v>0a024202-84d0-4466-a958-76b2a163781c</v>
      </c>
      <c r="G28" s="26" t="s">
        <v>3644</v>
      </c>
      <c r="H28" s="26" t="s">
        <v>3645</v>
      </c>
      <c r="I28" s="26" t="s">
        <v>3641</v>
      </c>
      <c r="J28" s="26" t="s">
        <v>3649</v>
      </c>
      <c r="K28" s="26">
        <v>1</v>
      </c>
      <c r="L28" s="26" t="s">
        <v>3650</v>
      </c>
      <c r="M28" s="26" t="s">
        <v>3693</v>
      </c>
      <c r="N28" s="26" t="s">
        <v>3695</v>
      </c>
      <c r="O28" s="26"/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</v>
      </c>
      <c r="AC28" s="18" t="str" cm="1">
        <f t="array" ref="AC28:AD28">_xlfn.REGEXEXTRACT(AF28,"(.*(?=_))_([a-z0-9-]+)",2)</f>
        <v>MAG_BG_OfEasthaven_Defender_Flail</v>
      </c>
      <c r="AD28" s="18" t="str">
        <v>cf19058b-2be6-411c-9227-7058053fa37a</v>
      </c>
      <c r="AF28" t="s">
        <v>3861</v>
      </c>
    </row>
    <row r="29" spans="3:32" x14ac:dyDescent="0.4">
      <c r="D29" t="s">
        <v>4234</v>
      </c>
      <c r="E29" t="s">
        <v>4231</v>
      </c>
      <c r="F29" t="str">
        <f>VLOOKUP(WEAPONS[[#This Row],[Name]],WPN_GUID_LOOK,2,FALSE)</f>
        <v>9e6d5d59-e582-454f-a4e5-6dfffb1bfc9b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AC29" s="18" t="str" cm="1">
        <f t="array" ref="AC29:AD29">_xlfn.REGEXEXTRACT(AF29,"(.*(?=_))_([a-z0-9-]+)",2)</f>
        <v>MAG_BG_OfSpeed_LightCrossbow</v>
      </c>
      <c r="AD29" s="18" t="str">
        <v>664ff469-770a-4597-9be2-506465e5486f</v>
      </c>
      <c r="AF29" t="s">
        <v>3887</v>
      </c>
    </row>
    <row r="30" spans="3:32" x14ac:dyDescent="0.4">
      <c r="C30" t="s">
        <v>3592</v>
      </c>
      <c r="D30" t="s">
        <v>2133</v>
      </c>
      <c r="E30" t="s">
        <v>3594</v>
      </c>
      <c r="F30" t="str">
        <f>VLOOKUP(WEAPONS[[#This Row],[Name]],WPN_GUID_LOOK,2,FALSE)</f>
        <v>9eed107f-ff11-4f50-ac7a-6a8b8344e148</v>
      </c>
      <c r="G30" s="26" t="s">
        <v>3639</v>
      </c>
      <c r="H30" s="26" t="s">
        <v>3653</v>
      </c>
      <c r="I30" s="26" t="s">
        <v>3659</v>
      </c>
      <c r="J30" s="26" t="s">
        <v>3670</v>
      </c>
      <c r="K30" s="26">
        <v>1</v>
      </c>
      <c r="L30" s="26" t="s">
        <v>3643</v>
      </c>
      <c r="M30" s="26"/>
      <c r="N30" s="26"/>
      <c r="O30" s="26"/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1</v>
      </c>
      <c r="AC30" s="18" t="str" cm="1">
        <f t="array" ref="AC30:AD30">_xlfn.REGEXEXTRACT(AF30,"(.*(?=_))_([a-z0-9-]+)",2)</f>
        <v>MAG_BG_OfTheBanshee_Bow</v>
      </c>
      <c r="AD30" s="18" t="str">
        <v>c040d1fc-4804-4774-8367-6dfa397e27e2</v>
      </c>
      <c r="AF30" t="s">
        <v>4407</v>
      </c>
    </row>
    <row r="31" spans="3:32" x14ac:dyDescent="0.4">
      <c r="D31" t="s">
        <v>4357</v>
      </c>
      <c r="E31" t="s">
        <v>4356</v>
      </c>
      <c r="F31" t="str">
        <f>VLOOKUP(WEAPONS[[#This Row],[Name]],WPN_GUID_LOOK,2,FALSE)</f>
        <v>c3647bf7-8eea-45cd-8cec-a90b21cd8c07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AC31" s="18" t="str" cm="1">
        <f t="array" ref="AC31:AD31">_xlfn.REGEXEXTRACT(AF31,"(.*(?=_))_([a-z0-9-]+)",2)</f>
        <v>MAG_BG_Sarevok_OfChaos_Greatsword</v>
      </c>
      <c r="AD31" s="18" t="str">
        <v>e76b0896-dc70-4fb9-b202-cf5efc2de15a</v>
      </c>
      <c r="AF31" t="s">
        <v>3758</v>
      </c>
    </row>
    <row r="32" spans="3:32" x14ac:dyDescent="0.4">
      <c r="D32" t="s">
        <v>4403</v>
      </c>
      <c r="E32" t="s">
        <v>4083</v>
      </c>
      <c r="F32" t="str">
        <f>VLOOKUP(WEAPONS[[#This Row],[Name]],WPN_GUID_LOOK,2,FALSE)</f>
        <v>96a35552-0c05-4df0-9974-2a8f142e4be6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AC32" s="18" t="str" cm="1">
        <f t="array" ref="AC32:AD32">_xlfn.REGEXEXTRACT(AF32,"(.*(?=_))_([a-z0-9-]+)",2)</f>
        <v>MAG_BG_Sarevok_OfChaos_Greatsword_NoPassives</v>
      </c>
      <c r="AD32" s="18" t="str">
        <v>ed8c8311-fb23-4620-95a9-8f2b24e10c91</v>
      </c>
      <c r="AF32" t="s">
        <v>3759</v>
      </c>
    </row>
    <row r="33" spans="3:32" x14ac:dyDescent="0.4">
      <c r="C33" t="s">
        <v>3493</v>
      </c>
      <c r="D33" t="s">
        <v>2605</v>
      </c>
      <c r="E33" t="s">
        <v>3497</v>
      </c>
      <c r="F33" t="str">
        <f>VLOOKUP(WEAPONS[[#This Row],[Name]],WPN_GUID_LOOK,2,FALSE)</f>
        <v>faf8d98c-103d-4524-b609-41d3f1790c5a</v>
      </c>
      <c r="G33" s="26" t="s">
        <v>3644</v>
      </c>
      <c r="H33" s="26" t="s">
        <v>3645</v>
      </c>
      <c r="I33" s="26" t="s">
        <v>3641</v>
      </c>
      <c r="J33" s="26" t="s">
        <v>3649</v>
      </c>
      <c r="K33" s="26">
        <v>1</v>
      </c>
      <c r="L33" s="26" t="s">
        <v>3650</v>
      </c>
      <c r="M33" s="26" t="s">
        <v>3692</v>
      </c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AC33" s="18" t="str" cm="1">
        <f t="array" ref="AC33:AD33">_xlfn.REGEXEXTRACT(AF33,"(.*(?=_))_([a-z0-9-]+)",2)</f>
        <v>MAG_Bhaalist_Paralyzing_Dagger</v>
      </c>
      <c r="AD33" s="18" t="str">
        <v>0cfbd2ef-6eb3-4283-b0c9-8e23a4f9bf8c</v>
      </c>
      <c r="AF33" t="s">
        <v>3809</v>
      </c>
    </row>
    <row r="34" spans="3:32" x14ac:dyDescent="0.4">
      <c r="C34" t="s">
        <v>3493</v>
      </c>
      <c r="D34" t="s">
        <v>2070</v>
      </c>
      <c r="E34" t="s">
        <v>3498</v>
      </c>
      <c r="F34" t="str">
        <f>VLOOKUP(WEAPONS[[#This Row],[Name]],WPN_GUID_LOOK,2,FALSE)</f>
        <v>e1e090ec-ab8c-4db4-a0c3-8b7ab24bb181</v>
      </c>
      <c r="G34" s="26" t="s">
        <v>3644</v>
      </c>
      <c r="H34" s="26" t="s">
        <v>3653</v>
      </c>
      <c r="I34" s="26" t="s">
        <v>3641</v>
      </c>
      <c r="J34" s="26" t="s">
        <v>3671</v>
      </c>
      <c r="K34" s="26">
        <v>1</v>
      </c>
      <c r="L34" s="26" t="s">
        <v>3650</v>
      </c>
      <c r="M34" s="26"/>
      <c r="N34" s="26"/>
      <c r="O34" s="26"/>
      <c r="P34" s="26">
        <v>0</v>
      </c>
      <c r="Q34" s="26">
        <v>1</v>
      </c>
      <c r="R34" s="26">
        <v>0</v>
      </c>
      <c r="S34" s="26">
        <v>0</v>
      </c>
      <c r="T34" s="26">
        <v>0</v>
      </c>
      <c r="U34" s="26">
        <v>0</v>
      </c>
      <c r="V34" s="26">
        <v>1</v>
      </c>
      <c r="AC34" s="18" t="str" cm="1">
        <f t="array" ref="AC34:AD34">_xlfn.REGEXEXTRACT(AF34,"(.*(?=_))_([a-z0-9-]+)",2)</f>
        <v>MAG_Blindside_Shortsword</v>
      </c>
      <c r="AD34" s="18" t="str">
        <v>f06c0554-bba8-4036-ac92-1b225a578f57</v>
      </c>
      <c r="AF34" t="s">
        <v>3760</v>
      </c>
    </row>
    <row r="35" spans="3:32" x14ac:dyDescent="0.4">
      <c r="C35" t="s">
        <v>3622</v>
      </c>
      <c r="D35" t="s">
        <v>2159</v>
      </c>
      <c r="E35" t="s">
        <v>3624</v>
      </c>
      <c r="F35" t="str">
        <f>VLOOKUP(WEAPONS[[#This Row],[Name]],WPN_GUID_LOOK,2,FALSE)</f>
        <v>d90abf24-3c4e-4bbf-84aa-def05ca9962a</v>
      </c>
      <c r="G35" s="26" t="s">
        <v>3639</v>
      </c>
      <c r="H35" s="26" t="s">
        <v>3640</v>
      </c>
      <c r="I35" s="26" t="s">
        <v>3641</v>
      </c>
      <c r="J35" s="26" t="s">
        <v>3642</v>
      </c>
      <c r="K35" s="26">
        <v>2</v>
      </c>
      <c r="L35" s="26" t="s">
        <v>3643</v>
      </c>
      <c r="M35" s="26"/>
      <c r="N35" s="26"/>
      <c r="O35" s="26"/>
      <c r="P35" s="26">
        <v>1</v>
      </c>
      <c r="Q35" s="26">
        <v>0</v>
      </c>
      <c r="R35" s="26">
        <v>1</v>
      </c>
      <c r="S35" s="26">
        <v>0</v>
      </c>
      <c r="T35" s="26">
        <v>1</v>
      </c>
      <c r="U35" s="26">
        <v>0</v>
      </c>
      <c r="V35" s="26">
        <v>0</v>
      </c>
      <c r="AC35" s="18" t="str" cm="1">
        <f t="array" ref="AC35:AD35">_xlfn.REGEXEXTRACT(AF35,"(.*(?=_))_([a-z0-9-]+)",2)</f>
        <v>MAG_Bonded_Baneful_Shortsword</v>
      </c>
      <c r="AD35" s="18" t="str">
        <v>3b578a43-222e-480b-8a22-2c424471099f</v>
      </c>
      <c r="AF35" t="s">
        <v>3761</v>
      </c>
    </row>
    <row r="36" spans="3:32" x14ac:dyDescent="0.4">
      <c r="C36" t="s">
        <v>3384</v>
      </c>
      <c r="D36" t="s">
        <v>1928</v>
      </c>
      <c r="E36" t="s">
        <v>3389</v>
      </c>
      <c r="F36" t="str">
        <f>VLOOKUP(WEAPONS[[#This Row],[Name]],WPN_GUID_LOOK,2,FALSE)</f>
        <v>81177d6e-6761-4f8e-9bbe-1e291dd18664</v>
      </c>
      <c r="G36" s="26" t="s">
        <v>3644</v>
      </c>
      <c r="H36" s="26" t="s">
        <v>3645</v>
      </c>
      <c r="I36" s="26" t="s">
        <v>3641</v>
      </c>
      <c r="J36" s="26" t="s">
        <v>3649</v>
      </c>
      <c r="K36" s="26">
        <v>1</v>
      </c>
      <c r="L36" s="26" t="s">
        <v>3650</v>
      </c>
      <c r="M36" s="26" t="s">
        <v>3693</v>
      </c>
      <c r="N36" s="26"/>
      <c r="O36" s="26"/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AC36" s="18" t="str" cm="1">
        <f t="array" ref="AC36:AD36">_xlfn.REGEXEXTRACT(AF36,"(.*(?=_))_([a-z0-9-]+)",2)</f>
        <v>MAG_Bonded_Lethal_Longsword</v>
      </c>
      <c r="AD36" s="18" t="str">
        <v>faf8d98c-103d-4524-b609-41d3f1790c5a</v>
      </c>
      <c r="AF36" t="s">
        <v>3762</v>
      </c>
    </row>
    <row r="37" spans="3:32" x14ac:dyDescent="0.4">
      <c r="C37" t="s">
        <v>3286</v>
      </c>
      <c r="D37" t="s">
        <v>1928</v>
      </c>
      <c r="E37" t="s">
        <v>2497</v>
      </c>
      <c r="F37" t="str">
        <f>VLOOKUP(WEAPONS[[#This Row],[Name]],WPN_GUID_LOOK,2,FALSE)</f>
        <v>b9739be6-7c2b-4fe9-be36-13ff1094e79c</v>
      </c>
      <c r="G37" s="26" t="s">
        <v>3644</v>
      </c>
      <c r="H37" s="26" t="s">
        <v>3645</v>
      </c>
      <c r="I37" s="26" t="s">
        <v>3641</v>
      </c>
      <c r="J37" s="26" t="s">
        <v>3649</v>
      </c>
      <c r="K37" s="26"/>
      <c r="L37" s="26" t="s">
        <v>3650</v>
      </c>
      <c r="M37" s="26" t="s">
        <v>3648</v>
      </c>
      <c r="N37" s="26"/>
      <c r="O37" s="26"/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AC37" s="18" t="str" cm="1">
        <f t="array" ref="AC37:AD37">_xlfn.REGEXEXTRACT(AF37,"(.*(?=_))_([a-z0-9-]+)",2)</f>
        <v>MAG_Bonded_Shield</v>
      </c>
      <c r="AD37" s="18" t="str">
        <v>3a8f9b79-1153-4128-8832-a306502fd512</v>
      </c>
      <c r="AF37" t="s">
        <v>4408</v>
      </c>
    </row>
    <row r="38" spans="3:32" x14ac:dyDescent="0.4">
      <c r="C38" t="s">
        <v>3286</v>
      </c>
      <c r="D38" t="s">
        <v>2518</v>
      </c>
      <c r="E38" t="s">
        <v>2498</v>
      </c>
      <c r="F38" t="str">
        <f>VLOOKUP(WEAPONS[[#This Row],[Name]],WPN_GUID_LOOK,2,FALSE)</f>
        <v>8fdd7b33-6740-4d15-935c-9e54f54e16d4</v>
      </c>
      <c r="G38" s="26" t="s">
        <v>3639</v>
      </c>
      <c r="H38" s="26" t="s">
        <v>3640</v>
      </c>
      <c r="I38" s="26" t="s">
        <v>3641</v>
      </c>
      <c r="J38" s="26" t="s">
        <v>3652</v>
      </c>
      <c r="K38" s="26"/>
      <c r="L38" s="26" t="s">
        <v>3643</v>
      </c>
      <c r="M38" s="26"/>
      <c r="N38" s="26"/>
      <c r="O38" s="26"/>
      <c r="P38" s="26">
        <v>0</v>
      </c>
      <c r="Q38" s="26">
        <v>0</v>
      </c>
      <c r="R38" s="26">
        <v>0</v>
      </c>
      <c r="S38" s="26">
        <v>0</v>
      </c>
      <c r="T38" s="26">
        <v>1</v>
      </c>
      <c r="U38" s="26">
        <v>0</v>
      </c>
      <c r="V38" s="26">
        <v>0</v>
      </c>
      <c r="AC38" s="18" t="str" cm="1">
        <f t="array" ref="AC38:AD38">_xlfn.REGEXEXTRACT(AF38,"(.*(?=_))_([a-z0-9-]+)",2)</f>
        <v>MAG_Bonded_Shocking_Warhammer</v>
      </c>
      <c r="AD38" s="18" t="str">
        <v>50940e05-ba59-4569-a71f-79af34b605a8</v>
      </c>
      <c r="AF38" t="s">
        <v>3909</v>
      </c>
    </row>
    <row r="39" spans="3:32" x14ac:dyDescent="0.4">
      <c r="C39" t="s">
        <v>3384</v>
      </c>
      <c r="D39" t="s">
        <v>2009</v>
      </c>
      <c r="E39" t="s">
        <v>3390</v>
      </c>
      <c r="F39" t="str">
        <f>VLOOKUP(WEAPONS[[#This Row],[Name]],WPN_GUID_LOOK,2,FALSE)</f>
        <v>c57ba806-b340-4307-9c37-170792052b8d</v>
      </c>
      <c r="G39" s="26" t="s">
        <v>3639</v>
      </c>
      <c r="H39" s="26" t="s">
        <v>3653</v>
      </c>
      <c r="I39" s="26" t="s">
        <v>3659</v>
      </c>
      <c r="J39" s="26" t="s">
        <v>3670</v>
      </c>
      <c r="K39" s="26">
        <v>1</v>
      </c>
      <c r="L39" s="26" t="s">
        <v>3643</v>
      </c>
      <c r="M39" s="26"/>
      <c r="N39" s="26"/>
      <c r="O39" s="26"/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</v>
      </c>
      <c r="AC39" s="18" t="str" cm="1">
        <f t="array" ref="AC39:AD39">_xlfn.REGEXEXTRACT(AF39,"(.*(?=_))_([a-z0-9-]+)",2)</f>
        <v>MAG_Bonded_Throwing_Battleaxe</v>
      </c>
      <c r="AD39" s="18" t="str">
        <v>d2d5141a-9804-49b6-96e2-5738d85feffa</v>
      </c>
      <c r="AF39" t="s">
        <v>3837</v>
      </c>
    </row>
    <row r="40" spans="3:32" x14ac:dyDescent="0.4">
      <c r="C40" t="s">
        <v>3493</v>
      </c>
      <c r="D40" t="s">
        <v>2071</v>
      </c>
      <c r="E40" t="s">
        <v>3499</v>
      </c>
      <c r="F40" t="str">
        <f>VLOOKUP(WEAPONS[[#This Row],[Name]],WPN_GUID_LOOK,2,FALSE)</f>
        <v>c040d1fc-4804-4774-8367-6dfa397e27e2</v>
      </c>
      <c r="G40" s="26" t="s">
        <v>3639</v>
      </c>
      <c r="H40" s="26" t="s">
        <v>3653</v>
      </c>
      <c r="I40" s="26" t="s">
        <v>3659</v>
      </c>
      <c r="J40" s="26" t="s">
        <v>3670</v>
      </c>
      <c r="K40" s="26">
        <v>1</v>
      </c>
      <c r="L40" s="26" t="s">
        <v>3643</v>
      </c>
      <c r="M40" s="26"/>
      <c r="N40" s="26"/>
      <c r="O40" s="26"/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1</v>
      </c>
      <c r="AC40" s="18" t="str" cm="1">
        <f t="array" ref="AC40:AD40">_xlfn.REGEXEXTRACT(AF40,"(.*(?=_))_([a-z0-9-]+)",2)</f>
        <v>MAG_ChargedLightning_Longbow</v>
      </c>
      <c r="AD40" s="18" t="str">
        <v>38b80bf8-9cf8-4495-8267-eb84c7779d0c</v>
      </c>
      <c r="AF40" t="s">
        <v>3801</v>
      </c>
    </row>
    <row r="41" spans="3:32" x14ac:dyDescent="0.4">
      <c r="C41" t="s">
        <v>3493</v>
      </c>
      <c r="D41" t="s">
        <v>2072</v>
      </c>
      <c r="E41" t="s">
        <v>3500</v>
      </c>
      <c r="F41" t="str">
        <f>VLOOKUP(WEAPONS[[#This Row],[Name]],WPN_GUID_LOOK,2,FALSE)</f>
        <v>661ac892-ee92-46ca-b1b4-1c1df10c7bf0</v>
      </c>
      <c r="G41" s="26" t="s">
        <v>3644</v>
      </c>
      <c r="H41" s="26" t="s">
        <v>3653</v>
      </c>
      <c r="I41" s="26" t="s">
        <v>3641</v>
      </c>
      <c r="J41" s="26" t="s">
        <v>3654</v>
      </c>
      <c r="K41" s="26">
        <v>2</v>
      </c>
      <c r="L41" s="26" t="s">
        <v>3643</v>
      </c>
      <c r="M41" s="26"/>
      <c r="N41" s="26" t="s">
        <v>3701</v>
      </c>
      <c r="O41" s="26"/>
      <c r="P41" s="26">
        <v>0</v>
      </c>
      <c r="Q41" s="26">
        <v>0</v>
      </c>
      <c r="R41" s="26">
        <v>0</v>
      </c>
      <c r="S41" s="26">
        <v>1</v>
      </c>
      <c r="T41" s="26">
        <v>0</v>
      </c>
      <c r="U41" s="26">
        <v>0</v>
      </c>
      <c r="V41" s="26">
        <v>0</v>
      </c>
      <c r="AC41" s="18" t="str" cm="1">
        <f t="array" ref="AC41:AD41">_xlfn.REGEXEXTRACT(AF41,"(.*(?=_))_([a-z0-9-]+)",2)</f>
        <v>MAG_ChargedLightning_Quarterstaff</v>
      </c>
      <c r="AD41" s="18" t="str">
        <v>53d6be1b-eac1-4b88-83ab-ba17956eca57</v>
      </c>
      <c r="AF41" t="s">
        <v>3941</v>
      </c>
    </row>
    <row r="42" spans="3:32" x14ac:dyDescent="0.4">
      <c r="C42" t="s">
        <v>3384</v>
      </c>
      <c r="D42" t="s">
        <v>2571</v>
      </c>
      <c r="E42" t="s">
        <v>3391</v>
      </c>
      <c r="F42" t="str">
        <f>VLOOKUP(WEAPONS[[#This Row],[Name]],WPN_GUID_LOOK,2,FALSE)</f>
        <v>96df6fd6-a688-47ab-b448-0b6d27d1cf1d</v>
      </c>
      <c r="G42" s="26" t="s">
        <v>3639</v>
      </c>
      <c r="H42" s="26" t="s">
        <v>3640</v>
      </c>
      <c r="I42" s="26" t="s">
        <v>3641</v>
      </c>
      <c r="J42" s="26" t="s">
        <v>3690</v>
      </c>
      <c r="K42" s="26">
        <v>1</v>
      </c>
      <c r="L42" s="26" t="s">
        <v>3647</v>
      </c>
      <c r="M42" s="26"/>
      <c r="N42" s="26"/>
      <c r="O42" s="26"/>
      <c r="P42" s="26">
        <v>0</v>
      </c>
      <c r="Q42" s="26">
        <v>0</v>
      </c>
      <c r="R42" s="26">
        <v>1</v>
      </c>
      <c r="S42" s="26">
        <v>0</v>
      </c>
      <c r="T42" s="26">
        <v>1</v>
      </c>
      <c r="U42" s="26">
        <v>0</v>
      </c>
      <c r="V42" s="26">
        <v>1</v>
      </c>
      <c r="AC42" s="18" t="str" cm="1">
        <f t="array" ref="AC42:AD42">_xlfn.REGEXEXTRACT(AF42,"(.*(?=_))_([a-z0-9-]+)",2)</f>
        <v>MAG_ChargedLightning_StaticDischarge_Shield</v>
      </c>
      <c r="AD42" s="18" t="str">
        <v>93c2143c-1c9f-493e-9fee-2310c7bee672</v>
      </c>
      <c r="AF42" t="s">
        <v>4409</v>
      </c>
    </row>
    <row r="43" spans="3:32" x14ac:dyDescent="0.4">
      <c r="C43" t="s">
        <v>3286</v>
      </c>
      <c r="D43" t="s">
        <v>1993</v>
      </c>
      <c r="E43" t="s">
        <v>3347</v>
      </c>
      <c r="F43" t="str">
        <f>VLOOKUP(WEAPONS[[#This Row],[Name]],WPN_GUID_LOOK,2,FALSE)</f>
        <v>0ca0e540-dabe-4bf4-9e23-c006f03ffae2</v>
      </c>
      <c r="G43" s="26" t="s">
        <v>3688</v>
      </c>
      <c r="H43" s="26" t="s">
        <v>3640</v>
      </c>
      <c r="I43" s="26" t="s">
        <v>3641</v>
      </c>
      <c r="J43" s="26" t="s">
        <v>3655</v>
      </c>
      <c r="K43" s="26"/>
      <c r="L43" s="26" t="s">
        <v>3647</v>
      </c>
      <c r="M43" s="26"/>
      <c r="N43" s="26"/>
      <c r="O43" s="26"/>
      <c r="P43" s="26">
        <v>0</v>
      </c>
      <c r="Q43" s="26">
        <v>0</v>
      </c>
      <c r="R43" s="26">
        <v>1</v>
      </c>
      <c r="S43" s="26">
        <v>0</v>
      </c>
      <c r="T43" s="26">
        <v>0</v>
      </c>
      <c r="U43" s="26">
        <v>0</v>
      </c>
      <c r="V43" s="26">
        <v>0</v>
      </c>
      <c r="AC43" s="18" t="str" cm="1">
        <f t="array" ref="AC43:AD43">_xlfn.REGEXEXTRACT(AF43,"(.*(?=_))_([a-z0-9-]+)",2)</f>
        <v>MAG_ChargedLightning_Trident</v>
      </c>
      <c r="AD43" s="18" t="str">
        <v>cfdc8fdc-9f59-415f-8098-70035585eadb</v>
      </c>
      <c r="AF43" t="s">
        <v>4035</v>
      </c>
    </row>
    <row r="44" spans="3:32" x14ac:dyDescent="0.4">
      <c r="C44" t="s">
        <v>3286</v>
      </c>
      <c r="D44" t="s">
        <v>1929</v>
      </c>
      <c r="E44" t="s">
        <v>2499</v>
      </c>
      <c r="F44" t="str">
        <f>VLOOKUP(WEAPONS[[#This Row],[Name]],WPN_GUID_LOOK,2,FALSE)</f>
        <v>8454a13e-291f-47ec-a600-d41c32391064</v>
      </c>
      <c r="G44" s="26" t="s">
        <v>3644</v>
      </c>
      <c r="H44" s="26" t="s">
        <v>3653</v>
      </c>
      <c r="I44" s="26" t="s">
        <v>3641</v>
      </c>
      <c r="J44" s="26" t="s">
        <v>3654</v>
      </c>
      <c r="K44" s="26"/>
      <c r="L44" s="26" t="s">
        <v>3643</v>
      </c>
      <c r="M44" s="26"/>
      <c r="N44" s="26"/>
      <c r="O44" s="26"/>
      <c r="P44" s="26">
        <v>0</v>
      </c>
      <c r="Q44" s="26">
        <v>0</v>
      </c>
      <c r="R44" s="26">
        <v>0</v>
      </c>
      <c r="S44" s="26">
        <v>1</v>
      </c>
      <c r="T44" s="26">
        <v>0</v>
      </c>
      <c r="U44" s="26">
        <v>0</v>
      </c>
      <c r="V44" s="26">
        <v>1</v>
      </c>
      <c r="AC44" s="18" t="str" cm="1">
        <f t="array" ref="AC44:AD44">_xlfn.REGEXEXTRACT(AF44,"(.*(?=_))_([a-z0-9-]+)",2)</f>
        <v>MAG_Cleric_Devotees_Mace</v>
      </c>
      <c r="AD44" s="18" t="str">
        <v>f8578a13-a857-4043-91e4-8101c9e7c004</v>
      </c>
      <c r="AF44" t="s">
        <v>3917</v>
      </c>
    </row>
    <row r="45" spans="3:32" x14ac:dyDescent="0.4">
      <c r="D45" t="s">
        <v>4291</v>
      </c>
      <c r="E45" t="s">
        <v>4290</v>
      </c>
      <c r="F45" t="str">
        <f>VLOOKUP(WEAPONS[[#This Row],[Name]],WPN_GUID_LOOK,2,FALSE)</f>
        <v>45c9d3a2-8ea5-4bbf-b1cf-e0acaa0f23b2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AC45" s="18" t="str" cm="1">
        <f t="array" ref="AC45:AD45">_xlfn.REGEXEXTRACT(AF45,"(.*(?=_))_([a-z0-9-]+)",2)</f>
        <v>MAG_Cold_IncreaseColdDamageOnCast_Staff</v>
      </c>
      <c r="AD45" s="18" t="str">
        <v>cab10a42-8c85-459a-9d68-b4836388c022</v>
      </c>
      <c r="AF45" t="s">
        <v>3942</v>
      </c>
    </row>
    <row r="46" spans="3:32" x14ac:dyDescent="0.4">
      <c r="D46" t="s">
        <v>4116</v>
      </c>
      <c r="E46" t="s">
        <v>4117</v>
      </c>
      <c r="F46" t="str">
        <f>VLOOKUP(WEAPONS[[#This Row],[Name]],WPN_GUID_LOOK,2,FALSE)</f>
        <v>d59619ef-320f-4c16-8e21-0644034f0c26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AC46" s="18" t="str" cm="1">
        <f t="array" ref="AC46:AD46">_xlfn.REGEXEXTRACT(AF46,"(.*(?=_))_([a-z0-9-]+)",2)</f>
        <v>MAG_Colossal_Greatsword</v>
      </c>
      <c r="AD46" s="18" t="str">
        <v>26ac9758-19f4-4867-9d5d-57437d6b9794</v>
      </c>
      <c r="AF46" t="s">
        <v>3763</v>
      </c>
    </row>
    <row r="47" spans="3:32" x14ac:dyDescent="0.4">
      <c r="C47" t="s">
        <v>3493</v>
      </c>
      <c r="D47" t="s">
        <v>2073</v>
      </c>
      <c r="E47" t="s">
        <v>3501</v>
      </c>
      <c r="F47" t="str">
        <f>VLOOKUP(WEAPONS[[#This Row],[Name]],WPN_GUID_LOOK,2,FALSE)</f>
        <v>4708068e-542a-4dfb-b8a0-56e1ee371600</v>
      </c>
      <c r="G47" s="26" t="s">
        <v>3639</v>
      </c>
      <c r="H47" s="26" t="s">
        <v>3645</v>
      </c>
      <c r="I47" s="26" t="s">
        <v>3641</v>
      </c>
      <c r="J47" s="26" t="s">
        <v>3680</v>
      </c>
      <c r="K47" s="26">
        <v>1</v>
      </c>
      <c r="L47" s="26" t="s">
        <v>3647</v>
      </c>
      <c r="M47" s="26" t="s">
        <v>3696</v>
      </c>
      <c r="N47" s="26" t="s">
        <v>3702</v>
      </c>
      <c r="O47" s="26"/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</v>
      </c>
      <c r="AC47" s="18" t="str" cm="1">
        <f t="array" ref="AC47:AD47">_xlfn.REGEXEXTRACT(AF47,"(.*(?=_))_([a-z0-9-]+)",2)</f>
        <v>MAG_Combat_Quarterstaff</v>
      </c>
      <c r="AD47" s="18" t="str">
        <v>59cd94ae-c26c-459a-89d8-a1f1ebdd13ba</v>
      </c>
      <c r="AF47" t="s">
        <v>3943</v>
      </c>
    </row>
    <row r="48" spans="3:32" x14ac:dyDescent="0.4">
      <c r="C48" t="s">
        <v>3493</v>
      </c>
      <c r="D48" t="s">
        <v>2074</v>
      </c>
      <c r="E48" t="s">
        <v>3502</v>
      </c>
      <c r="F48" t="str">
        <f>VLOOKUP(WEAPONS[[#This Row],[Name]],WPN_GUID_LOOK,2,FALSE)</f>
        <v>518d1630-d2bf-4dca-8c24-9d7ba9d529f3</v>
      </c>
      <c r="G48" s="26" t="s">
        <v>3639</v>
      </c>
      <c r="H48" s="26" t="s">
        <v>3645</v>
      </c>
      <c r="I48" s="26" t="s">
        <v>3641</v>
      </c>
      <c r="J48" s="26" t="s">
        <v>3680</v>
      </c>
      <c r="K48" s="26">
        <v>2</v>
      </c>
      <c r="L48" s="26" t="s">
        <v>3647</v>
      </c>
      <c r="M48" s="26" t="s">
        <v>3699</v>
      </c>
      <c r="N48" s="26"/>
      <c r="O48" s="26"/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AC48" s="18" t="str" cm="1">
        <f t="array" ref="AC48:AD48">_xlfn.REGEXEXTRACT(AF48,"(.*(?=_))_([a-z0-9-]+)",2)</f>
        <v>MAG_Corrosive_Flail</v>
      </c>
      <c r="AD48" s="18" t="str">
        <v>0a44de18-b355-4692-9256-d920b9bb25b7</v>
      </c>
      <c r="AF48" t="s">
        <v>3862</v>
      </c>
    </row>
    <row r="49" spans="3:32" x14ac:dyDescent="0.4">
      <c r="D49" t="s">
        <v>4207</v>
      </c>
      <c r="E49" t="s">
        <v>4206</v>
      </c>
      <c r="F49" t="str">
        <f>VLOOKUP(WEAPONS[[#This Row],[Name]],WPN_GUID_LOOK,2,FALSE)</f>
        <v>3d4fa7bf-b914-47ff-b663-6566a335210e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AC49" s="18" t="str" cm="1">
        <f t="array" ref="AC49:AD49">_xlfn.REGEXEXTRACT(AF49,"(.*(?=_))_([a-z0-9-]+)",2)</f>
        <v>MAG_CQCaster_GainArcaneChargeOnDamage_Quarterstaff</v>
      </c>
      <c r="AD49" s="18" t="str">
        <v>26c24ccf-8f4a-44a9-ba56-e1d8e9d49ae3</v>
      </c>
      <c r="AF49" t="s">
        <v>3944</v>
      </c>
    </row>
    <row r="50" spans="3:32" x14ac:dyDescent="0.4">
      <c r="C50" t="s">
        <v>3286</v>
      </c>
      <c r="D50" t="s">
        <v>1930</v>
      </c>
      <c r="E50" t="s">
        <v>2500</v>
      </c>
      <c r="F50" t="str">
        <f>VLOOKUP(WEAPONS[[#This Row],[Name]],WPN_GUID_LOOK,2,FALSE)</f>
        <v>4668297e-7fc8-4384-af34-165813e9abe1</v>
      </c>
      <c r="G50" s="26" t="s">
        <v>3639</v>
      </c>
      <c r="H50" s="26" t="s">
        <v>3640</v>
      </c>
      <c r="I50" s="26" t="s">
        <v>3641</v>
      </c>
      <c r="J50" s="26" t="s">
        <v>3655</v>
      </c>
      <c r="K50" s="26"/>
      <c r="L50" s="26" t="s">
        <v>3647</v>
      </c>
      <c r="M50" s="26"/>
      <c r="N50" s="26" t="s">
        <v>3656</v>
      </c>
      <c r="O50" s="26"/>
      <c r="P50" s="26">
        <v>0</v>
      </c>
      <c r="Q50" s="26">
        <v>0</v>
      </c>
      <c r="R50" s="26">
        <v>1</v>
      </c>
      <c r="S50" s="26">
        <v>0</v>
      </c>
      <c r="T50" s="26">
        <v>0</v>
      </c>
      <c r="U50" s="26">
        <v>0</v>
      </c>
      <c r="V50" s="26">
        <v>1</v>
      </c>
      <c r="AC50" s="18" t="str" cm="1">
        <f t="array" ref="AC50:AD50">_xlfn.REGEXEXTRACT(AF50,"(.*(?=_))_([a-z0-9-]+)",2)</f>
        <v>MAG_Critical_CriticalCombo_BattleAxe</v>
      </c>
      <c r="AD50" s="18" t="str">
        <v>35465a58-d21d-46b4-a429-64d187b0781f</v>
      </c>
      <c r="AF50" t="s">
        <v>3838</v>
      </c>
    </row>
    <row r="51" spans="3:32" x14ac:dyDescent="0.4">
      <c r="C51" t="s">
        <v>3384</v>
      </c>
      <c r="D51" t="s">
        <v>2010</v>
      </c>
      <c r="E51" t="s">
        <v>3392</v>
      </c>
      <c r="F51" t="e">
        <f>VLOOKUP(WEAPONS[[#This Row],[Name]],WPN_GUID_LOOK,2,FALSE)</f>
        <v>#N/A</v>
      </c>
      <c r="G51" s="26" t="s">
        <v>3644</v>
      </c>
      <c r="H51" s="26" t="s">
        <v>3645</v>
      </c>
      <c r="I51" s="26" t="s">
        <v>3641</v>
      </c>
      <c r="J51" s="26" t="s">
        <v>3651</v>
      </c>
      <c r="K51" s="26">
        <v>1</v>
      </c>
      <c r="L51" s="26" t="s">
        <v>3650</v>
      </c>
      <c r="M51" s="26" t="s">
        <v>3692</v>
      </c>
      <c r="N51" s="26"/>
      <c r="O51" s="26"/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1</v>
      </c>
      <c r="AC51" s="18" t="str" cm="1">
        <f t="array" ref="AC51:AD51">_xlfn.REGEXEXTRACT(AF51,"(.*(?=_))_([a-z0-9-]+)",2)</f>
        <v>MAG_Dawn_Morningstar</v>
      </c>
      <c r="AD51" s="18" t="str">
        <v>907df6ab-93ab-4f51-bf57-ac767d48e382</v>
      </c>
      <c r="AF51" t="s">
        <v>3931</v>
      </c>
    </row>
    <row r="52" spans="3:32" x14ac:dyDescent="0.4">
      <c r="C52" t="s">
        <v>3384</v>
      </c>
      <c r="D52" t="s">
        <v>2011</v>
      </c>
      <c r="E52" t="s">
        <v>3393</v>
      </c>
      <c r="F52" t="e">
        <f>VLOOKUP(WEAPONS[[#This Row],[Name]],WPN_GUID_LOOK,2,FALSE)</f>
        <v>#N/A</v>
      </c>
      <c r="G52" s="26" t="s">
        <v>3644</v>
      </c>
      <c r="H52" s="26" t="s">
        <v>3645</v>
      </c>
      <c r="I52" s="26" t="s">
        <v>3641</v>
      </c>
      <c r="J52" s="26" t="s">
        <v>3649</v>
      </c>
      <c r="K52" s="26">
        <v>1</v>
      </c>
      <c r="L52" s="26" t="s">
        <v>3650</v>
      </c>
      <c r="M52" s="26" t="s">
        <v>3692</v>
      </c>
      <c r="N52" s="26"/>
      <c r="O52" s="26"/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1</v>
      </c>
      <c r="AC52" s="18" t="str" cm="1">
        <f t="array" ref="AC52:AD52">_xlfn.REGEXEXTRACT(AF52,"(.*(?=_))_([a-z0-9-]+)",2)</f>
        <v>MAG_DeadShot_Longbow</v>
      </c>
      <c r="AD52" s="18" t="str">
        <v>269b2b03-aaaf-4635-98e2-e9b32dab5ffa</v>
      </c>
      <c r="AF52" t="s">
        <v>3802</v>
      </c>
    </row>
    <row r="53" spans="3:32" x14ac:dyDescent="0.4">
      <c r="C53" t="s">
        <v>3384</v>
      </c>
      <c r="D53" t="s">
        <v>2012</v>
      </c>
      <c r="E53" t="s">
        <v>3394</v>
      </c>
      <c r="F53" t="e">
        <f>VLOOKUP(WEAPONS[[#This Row],[Name]],WPN_GUID_LOOK,2,FALSE)</f>
        <v>#N/A</v>
      </c>
      <c r="G53" s="26" t="s">
        <v>3639</v>
      </c>
      <c r="H53" s="26" t="s">
        <v>3640</v>
      </c>
      <c r="I53" s="26" t="s">
        <v>3641</v>
      </c>
      <c r="J53" s="26" t="s">
        <v>3658</v>
      </c>
      <c r="K53" s="26">
        <v>1</v>
      </c>
      <c r="L53" s="26" t="s">
        <v>3647</v>
      </c>
      <c r="M53" s="26"/>
      <c r="N53" s="26"/>
      <c r="O53" s="26"/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1</v>
      </c>
      <c r="AC53" s="18" t="str" cm="1">
        <f t="array" ref="AC53:AD53">_xlfn.REGEXEXTRACT(AF53,"(.*(?=_))_([a-z0-9-]+)",2)</f>
        <v>MAG_Drowelf_SpiderSnare_Longsword</v>
      </c>
      <c r="AD53" s="18" t="str">
        <v>67ae6ce9-08fd-4ee7-9343-9a408f8ad9fa</v>
      </c>
      <c r="AF53" t="s">
        <v>3764</v>
      </c>
    </row>
    <row r="54" spans="3:32" x14ac:dyDescent="0.4">
      <c r="C54" t="s">
        <v>3384</v>
      </c>
      <c r="D54" t="s">
        <v>2013</v>
      </c>
      <c r="E54" t="s">
        <v>3395</v>
      </c>
      <c r="F54" t="e">
        <f>VLOOKUP(WEAPONS[[#This Row],[Name]],WPN_GUID_LOOK,2,FALSE)</f>
        <v>#N/A</v>
      </c>
      <c r="G54" s="26" t="s">
        <v>3644</v>
      </c>
      <c r="H54" s="26" t="s">
        <v>3645</v>
      </c>
      <c r="I54" s="26" t="s">
        <v>3641</v>
      </c>
      <c r="J54" s="26" t="s">
        <v>3646</v>
      </c>
      <c r="K54" s="26">
        <v>1</v>
      </c>
      <c r="L54" s="26" t="s">
        <v>3647</v>
      </c>
      <c r="M54" s="26" t="s">
        <v>3692</v>
      </c>
      <c r="N54" s="26"/>
      <c r="O54" s="26"/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1</v>
      </c>
      <c r="AC54" s="18" t="str" cm="1">
        <f t="array" ref="AC54:AD54">_xlfn.REGEXEXTRACT(AF54,"(.*(?=_))_([a-z0-9-]+)",2)</f>
        <v>MAG_Druid_Ironvine_Shield</v>
      </c>
      <c r="AD54" s="18" t="str">
        <v>eb06636a-8052-492e-bfb1-67fcb18358d1</v>
      </c>
      <c r="AF54" t="s">
        <v>4410</v>
      </c>
    </row>
    <row r="55" spans="3:32" x14ac:dyDescent="0.4">
      <c r="C55" t="s">
        <v>3286</v>
      </c>
      <c r="D55" t="s">
        <v>2588</v>
      </c>
      <c r="E55" t="s">
        <v>3348</v>
      </c>
      <c r="F55" t="str">
        <f>VLOOKUP(WEAPONS[[#This Row],[Name]],WPN_GUID_LOOK,2,FALSE)</f>
        <v>608e265d-f81b-4c13-a786-e5602852fcf4</v>
      </c>
      <c r="G55" s="26" t="s">
        <v>3644</v>
      </c>
      <c r="H55" s="26" t="s">
        <v>3640</v>
      </c>
      <c r="I55" s="26" t="s">
        <v>3641</v>
      </c>
      <c r="J55" s="26" t="s">
        <v>3665</v>
      </c>
      <c r="K55" s="26">
        <v>1</v>
      </c>
      <c r="L55" s="26" t="s">
        <v>3647</v>
      </c>
      <c r="M55" s="26"/>
      <c r="N55" s="26"/>
      <c r="O55" s="26"/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1</v>
      </c>
      <c r="AC55" s="18" t="str" cm="1">
        <f t="array" ref="AC55:AD55">_xlfn.REGEXEXTRACT(AF55,"(.*(?=_))_([a-z0-9-]+)",2)</f>
        <v>MAG_Druid_IronWood_Club</v>
      </c>
      <c r="AD55" s="18" t="str">
        <v>67ce5d1a-e0cd-48ce-94a9-9a17615e13d9</v>
      </c>
      <c r="AF55" t="s">
        <v>3854</v>
      </c>
    </row>
    <row r="56" spans="3:32" x14ac:dyDescent="0.4">
      <c r="C56" t="s">
        <v>3493</v>
      </c>
      <c r="D56" t="s">
        <v>2075</v>
      </c>
      <c r="E56" t="s">
        <v>3503</v>
      </c>
      <c r="F56" t="str">
        <f>VLOOKUP(WEAPONS[[#This Row],[Name]],WPN_GUID_LOOK,2,FALSE)</f>
        <v>50940e05-ba59-4569-a71f-79af34b605a8</v>
      </c>
      <c r="G56" s="26" t="s">
        <v>3644</v>
      </c>
      <c r="H56" s="26" t="s">
        <v>3645</v>
      </c>
      <c r="I56" s="26" t="s">
        <v>3641</v>
      </c>
      <c r="J56" s="26" t="s">
        <v>3646</v>
      </c>
      <c r="K56" s="26">
        <v>1</v>
      </c>
      <c r="L56" s="26" t="s">
        <v>3647</v>
      </c>
      <c r="M56" s="26" t="s">
        <v>3692</v>
      </c>
      <c r="N56" s="26"/>
      <c r="O56" s="26"/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AC56" s="18" t="str" cm="1">
        <f t="array" ref="AC56:AD56">_xlfn.REGEXEXTRACT(AF56,"(.*(?=_))_([a-z0-9-]+)",2)</f>
        <v>MAG_Duergar_Sword_KingsKnife</v>
      </c>
      <c r="AD56" s="18" t="str">
        <v>025e162a-45ec-4f4c-89da-04d8e8dfe606</v>
      </c>
      <c r="AF56" t="s">
        <v>3765</v>
      </c>
    </row>
    <row r="57" spans="3:32" x14ac:dyDescent="0.4">
      <c r="C57" t="s">
        <v>3286</v>
      </c>
      <c r="D57" t="s">
        <v>2520</v>
      </c>
      <c r="E57" t="s">
        <v>3311</v>
      </c>
      <c r="F57" t="str">
        <f>VLOOKUP(WEAPONS[[#This Row],[Name]],WPN_GUID_LOOK,2,FALSE)</f>
        <v>5e651778-cc78-425e-b27d-483b1c8afa82</v>
      </c>
      <c r="G57" s="26" t="s">
        <v>3639</v>
      </c>
      <c r="H57" s="26" t="s">
        <v>3640</v>
      </c>
      <c r="I57" s="26" t="s">
        <v>3641</v>
      </c>
      <c r="J57" s="26" t="s">
        <v>3667</v>
      </c>
      <c r="K57" s="26"/>
      <c r="L57" s="26" t="s">
        <v>3647</v>
      </c>
      <c r="M57" s="26"/>
      <c r="N57" s="26"/>
      <c r="O57" s="26"/>
      <c r="P57" s="26">
        <v>1</v>
      </c>
      <c r="Q57" s="26">
        <v>0</v>
      </c>
      <c r="R57" s="26">
        <v>1</v>
      </c>
      <c r="S57" s="26">
        <v>0</v>
      </c>
      <c r="T57" s="26">
        <v>0</v>
      </c>
      <c r="U57" s="26">
        <v>0</v>
      </c>
      <c r="V57" s="26">
        <v>1</v>
      </c>
      <c r="AC57" s="18" t="str" cm="1">
        <f t="array" ref="AC57:AD57">_xlfn.REGEXEXTRACT(AF57,"(.*(?=_))_([a-z0-9-]+)",2)</f>
        <v>MAG_Enforcer_NonLethalBlessing_Shield</v>
      </c>
      <c r="AD57" s="18" t="str">
        <v>35be7c52-fe89-4bec-9d15-0d7ddb94bf38</v>
      </c>
      <c r="AF57" t="s">
        <v>4411</v>
      </c>
    </row>
    <row r="58" spans="3:32" x14ac:dyDescent="0.4">
      <c r="C58" t="s">
        <v>3286</v>
      </c>
      <c r="D58" t="s">
        <v>1931</v>
      </c>
      <c r="E58" t="s">
        <v>2501</v>
      </c>
      <c r="F58" t="str">
        <f>VLOOKUP(WEAPONS[[#This Row],[Name]],WPN_GUID_LOOK,2,FALSE)</f>
        <v>b6b4ac25-e54b-441f-b6d3-423ea728cfb1</v>
      </c>
      <c r="G58" s="26" t="s">
        <v>3639</v>
      </c>
      <c r="H58" s="26" t="s">
        <v>3640</v>
      </c>
      <c r="I58" s="26" t="s">
        <v>3641</v>
      </c>
      <c r="J58" s="26" t="s">
        <v>3657</v>
      </c>
      <c r="K58" s="26"/>
      <c r="L58" s="26" t="s">
        <v>3650</v>
      </c>
      <c r="M58" s="26"/>
      <c r="N58" s="26"/>
      <c r="O58" s="26"/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AC58" s="18" t="str" cm="1">
        <f t="array" ref="AC58:AD58">_xlfn.REGEXEXTRACT(AF58,"(.*(?=_))_([a-z0-9-]+)",2)</f>
        <v>MAG_Enforcer_NonLethalFright_Club</v>
      </c>
      <c r="AD58" s="18" t="str">
        <v>d3cd1f93-64bb-4d57-bafc-19ee1cefc564</v>
      </c>
      <c r="AF58" t="s">
        <v>3853</v>
      </c>
    </row>
    <row r="59" spans="3:32" x14ac:dyDescent="0.4">
      <c r="C59" t="s">
        <v>3493</v>
      </c>
      <c r="D59" t="s">
        <v>2076</v>
      </c>
      <c r="E59" t="s">
        <v>3504</v>
      </c>
      <c r="F59" t="str">
        <f>VLOOKUP(WEAPONS[[#This Row],[Name]],WPN_GUID_LOOK,2,FALSE)</f>
        <v>72207448-c6b6-42fc-b9ef-a34fdd3c1265</v>
      </c>
      <c r="G59" s="26" t="s">
        <v>3644</v>
      </c>
      <c r="H59" s="26" t="s">
        <v>3645</v>
      </c>
      <c r="I59" s="26" t="s">
        <v>3641</v>
      </c>
      <c r="J59" s="26" t="s">
        <v>3646</v>
      </c>
      <c r="K59" s="26">
        <v>2</v>
      </c>
      <c r="L59" s="26" t="s">
        <v>3647</v>
      </c>
      <c r="M59" s="26" t="s">
        <v>3700</v>
      </c>
      <c r="N59" s="26"/>
      <c r="O59" s="26"/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</v>
      </c>
      <c r="AC59" s="18" t="str" cm="1">
        <f t="array" ref="AC59:AD59">_xlfn.REGEXEXTRACT(AF59,"(.*(?=_))_([a-z0-9-]+)",2)</f>
        <v>MAG_Finesse_Glaive</v>
      </c>
      <c r="AD59" s="18" t="str">
        <v>0a6e5a22-414d-4f4e-b9e1-6083822648c4</v>
      </c>
      <c r="AF59" t="s">
        <v>3867</v>
      </c>
    </row>
    <row r="60" spans="3:32" x14ac:dyDescent="0.4">
      <c r="D60" t="s">
        <v>166</v>
      </c>
      <c r="E60" t="s">
        <v>4110</v>
      </c>
      <c r="F60" t="str">
        <f>VLOOKUP(WEAPONS[[#This Row],[Name]],WPN_GUID_LOOK,2,FALSE)</f>
        <v>a1dc6fa4-6572-4eed-85a0-4ea60d9a1104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AC60" s="18" t="str" cm="1">
        <f t="array" ref="AC60:AD60">_xlfn.REGEXEXTRACT(AF60,"(.*(?=_))_([a-z0-9-]+)",2)</f>
        <v>MAG_Finesse_Longsword</v>
      </c>
      <c r="AD60" s="18" t="str">
        <v>56a7539c-7c5c-4c44-b8e0-5ff2e5beb4e9</v>
      </c>
      <c r="AF60" t="s">
        <v>3766</v>
      </c>
    </row>
    <row r="61" spans="3:32" x14ac:dyDescent="0.4">
      <c r="C61" t="s">
        <v>3286</v>
      </c>
      <c r="D61" t="s">
        <v>166</v>
      </c>
      <c r="E61" t="s">
        <v>2502</v>
      </c>
      <c r="F61" t="str">
        <f>VLOOKUP(WEAPONS[[#This Row],[Name]],WPN_GUID_LOOK,2,FALSE)</f>
        <v>d9c87013-1f41-4c17-b71d-f353ec0d64e8</v>
      </c>
      <c r="G61" s="26" t="s">
        <v>3639</v>
      </c>
      <c r="H61" s="26" t="s">
        <v>3640</v>
      </c>
      <c r="I61" s="26" t="s">
        <v>3641</v>
      </c>
      <c r="J61" s="26" t="s">
        <v>3655</v>
      </c>
      <c r="K61" s="26"/>
      <c r="L61" s="26" t="s">
        <v>3647</v>
      </c>
      <c r="M61" s="26"/>
      <c r="N61" s="26"/>
      <c r="O61" s="26"/>
      <c r="P61" s="26">
        <v>0</v>
      </c>
      <c r="Q61" s="26">
        <v>0</v>
      </c>
      <c r="R61" s="26">
        <v>1</v>
      </c>
      <c r="S61" s="26">
        <v>0</v>
      </c>
      <c r="T61" s="26">
        <v>0</v>
      </c>
      <c r="U61" s="26">
        <v>0</v>
      </c>
      <c r="V61" s="26">
        <v>1</v>
      </c>
      <c r="AC61" s="18" t="str" cm="1">
        <f t="array" ref="AC61:AD61">_xlfn.REGEXEXTRACT(AF61,"(.*(?=_))_([a-z0-9-]+)",2)</f>
        <v>MAG_Fire_AlwaysDippedInFire_Greatsword</v>
      </c>
      <c r="AD61" s="18" t="str">
        <v>660483f6-8eb3-45be-88a4-327f9d417026</v>
      </c>
      <c r="AF61" t="s">
        <v>3767</v>
      </c>
    </row>
    <row r="62" spans="3:32" x14ac:dyDescent="0.4">
      <c r="C62" t="s">
        <v>3384</v>
      </c>
      <c r="D62" t="s">
        <v>3724</v>
      </c>
      <c r="E62" t="s">
        <v>3396</v>
      </c>
      <c r="F62" t="str">
        <f>VLOOKUP(WEAPONS[[#This Row],[Name]],WPN_GUID_LOOK,2,FALSE)</f>
        <v>b30dca22-22bc-496e-b3b6-dd5744b73869</v>
      </c>
      <c r="G62" s="26" t="s">
        <v>3639</v>
      </c>
      <c r="H62" s="26" t="s">
        <v>3640</v>
      </c>
      <c r="I62" s="26" t="s">
        <v>3641</v>
      </c>
      <c r="J62" s="26" t="s">
        <v>3655</v>
      </c>
      <c r="K62" s="26">
        <v>1</v>
      </c>
      <c r="L62" s="26" t="s">
        <v>3647</v>
      </c>
      <c r="M62" s="26"/>
      <c r="N62" s="26"/>
      <c r="O62" s="26"/>
      <c r="P62" s="26">
        <v>0</v>
      </c>
      <c r="Q62" s="26">
        <v>0</v>
      </c>
      <c r="R62" s="26">
        <v>1</v>
      </c>
      <c r="S62" s="26">
        <v>0</v>
      </c>
      <c r="T62" s="26">
        <v>0</v>
      </c>
      <c r="U62" s="26">
        <v>0</v>
      </c>
      <c r="V62" s="26">
        <v>0</v>
      </c>
      <c r="AC62" s="18" t="str" cm="1">
        <f t="array" ref="AC62:AD62">_xlfn.REGEXEXTRACT(AF62,"(.*(?=_))_([a-z0-9-]+)",2)</f>
        <v>MAG_Fire_BurningDamage_Greatsword</v>
      </c>
      <c r="AD62" s="18" t="str">
        <v>c3647bf7-8eea-45cd-8cec-a90b21cd8c07</v>
      </c>
      <c r="AF62" t="s">
        <v>3768</v>
      </c>
    </row>
    <row r="63" spans="3:32" x14ac:dyDescent="0.4">
      <c r="C63" t="s">
        <v>3384</v>
      </c>
      <c r="D63" t="s">
        <v>2014</v>
      </c>
      <c r="E63" t="s">
        <v>3397</v>
      </c>
      <c r="F63" t="str">
        <f>VLOOKUP(WEAPONS[[#This Row],[Name]],WPN_GUID_LOOK,2,FALSE)</f>
        <v>768010ce-dcfe-43bb-8398-2d681d4fa6eb</v>
      </c>
      <c r="G63" s="26" t="s">
        <v>3639</v>
      </c>
      <c r="H63" s="26" t="s">
        <v>3640</v>
      </c>
      <c r="I63" s="26" t="s">
        <v>3641</v>
      </c>
      <c r="J63" s="26" t="s">
        <v>3655</v>
      </c>
      <c r="K63" s="26"/>
      <c r="L63" s="26" t="s">
        <v>3647</v>
      </c>
      <c r="M63" s="26"/>
      <c r="N63" s="26"/>
      <c r="O63" s="26"/>
      <c r="P63" s="26">
        <v>0</v>
      </c>
      <c r="Q63" s="26">
        <v>0</v>
      </c>
      <c r="R63" s="26">
        <v>1</v>
      </c>
      <c r="S63" s="26">
        <v>0</v>
      </c>
      <c r="T63" s="26">
        <v>0</v>
      </c>
      <c r="U63" s="26">
        <v>0</v>
      </c>
      <c r="V63" s="26">
        <v>1</v>
      </c>
      <c r="AC63" s="18" t="str" cm="1">
        <f t="array" ref="AC63:AD63">_xlfn.REGEXEXTRACT(AF63,"(.*(?=_))_([a-z0-9-]+)",2)</f>
        <v>MAG_Fire_FireDamage_Quarterstaff</v>
      </c>
      <c r="AD63" s="18" t="str">
        <v>8aaf86a8-c884-4368-bcc5-1f91fd210624</v>
      </c>
      <c r="AF63" t="s">
        <v>3945</v>
      </c>
    </row>
    <row r="64" spans="3:32" x14ac:dyDescent="0.4">
      <c r="C64" t="s">
        <v>3493</v>
      </c>
      <c r="D64" t="s">
        <v>2077</v>
      </c>
      <c r="E64" t="s">
        <v>3505</v>
      </c>
      <c r="F64" t="str">
        <f>VLOOKUP(WEAPONS[[#This Row],[Name]],WPN_GUID_LOOK,2,FALSE)</f>
        <v>a8661143-d94d-4f49-a92f-cbd0a9a500a1</v>
      </c>
      <c r="G64" s="26" t="s">
        <v>3639</v>
      </c>
      <c r="H64" s="26" t="s">
        <v>3640</v>
      </c>
      <c r="I64" s="26" t="s">
        <v>3641</v>
      </c>
      <c r="J64" s="26" t="s">
        <v>3642</v>
      </c>
      <c r="K64" s="26"/>
      <c r="L64" s="26" t="s">
        <v>3643</v>
      </c>
      <c r="M64" s="26"/>
      <c r="N64" s="26" t="s">
        <v>3686</v>
      </c>
      <c r="O64" s="26"/>
      <c r="P64" s="26">
        <v>1</v>
      </c>
      <c r="Q64" s="26">
        <v>0</v>
      </c>
      <c r="R64" s="26">
        <v>1</v>
      </c>
      <c r="S64" s="26">
        <v>0</v>
      </c>
      <c r="T64" s="26">
        <v>1</v>
      </c>
      <c r="U64" s="26">
        <v>0</v>
      </c>
      <c r="V64" s="26">
        <v>0</v>
      </c>
      <c r="AC64" s="18" t="str" cm="1">
        <f t="array" ref="AC64:AD64">_xlfn.REGEXEXTRACT(AF64,"(.*(?=_))_([a-z0-9-]+)",2)</f>
        <v>MAG_Fire_HeatOnWeaponDamage_Battleaxe</v>
      </c>
      <c r="AD64" s="18" t="str">
        <v>b8f28da8-f8f5-4679-8c5f-ecc505811208</v>
      </c>
      <c r="AF64" t="s">
        <v>3839</v>
      </c>
    </row>
    <row r="65" spans="3:32" x14ac:dyDescent="0.4">
      <c r="C65" t="s">
        <v>3493</v>
      </c>
      <c r="D65" t="s">
        <v>2585</v>
      </c>
      <c r="E65" t="s">
        <v>3506</v>
      </c>
      <c r="F65" t="str">
        <f>VLOOKUP(WEAPONS[[#This Row],[Name]],WPN_GUID_LOOK,2,FALSE)</f>
        <v>35465a58-d21d-46b4-a429-64d187b0781f</v>
      </c>
      <c r="G65" s="26" t="s">
        <v>3644</v>
      </c>
      <c r="H65" s="26" t="s">
        <v>3645</v>
      </c>
      <c r="I65" s="26" t="s">
        <v>3641</v>
      </c>
      <c r="J65" s="26" t="s">
        <v>3651</v>
      </c>
      <c r="K65" s="26">
        <v>1</v>
      </c>
      <c r="L65" s="26" t="s">
        <v>3650</v>
      </c>
      <c r="M65" s="26" t="s">
        <v>3692</v>
      </c>
      <c r="N65" s="26"/>
      <c r="O65" s="26"/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AC65" s="18" t="str" cm="1">
        <f t="array" ref="AC65:AD65">_xlfn.REGEXEXTRACT(AF65,"(.*(?=_))_([a-z0-9-]+)",2)</f>
        <v>MAG_Fire_IncreasePiercingDamageToBurning_HandCrossbow</v>
      </c>
      <c r="AD65" s="18" t="str">
        <v>3c9f6e52-1597-4ba6-ae36-d532c0e8bad5</v>
      </c>
      <c r="AF65" t="s">
        <v>3888</v>
      </c>
    </row>
    <row r="66" spans="3:32" x14ac:dyDescent="0.4">
      <c r="C66" t="s">
        <v>3384</v>
      </c>
      <c r="D66" t="s">
        <v>2015</v>
      </c>
      <c r="E66" t="s">
        <v>3398</v>
      </c>
      <c r="F66" t="str">
        <f>VLOOKUP(WEAPONS[[#This Row],[Name]],WPN_GUID_LOOK,2,FALSE)</f>
        <v>82999790-f80d-47f7-9383-9bb6cf57a10b</v>
      </c>
      <c r="G66" s="26" t="s">
        <v>3639</v>
      </c>
      <c r="H66" s="26" t="s">
        <v>3640</v>
      </c>
      <c r="I66" s="26" t="s">
        <v>3641</v>
      </c>
      <c r="J66" s="26" t="s">
        <v>3657</v>
      </c>
      <c r="K66" s="26">
        <v>1</v>
      </c>
      <c r="L66" s="26" t="s">
        <v>3650</v>
      </c>
      <c r="M66" s="26"/>
      <c r="N66" s="26"/>
      <c r="O66" s="26"/>
      <c r="P66" s="26">
        <v>0</v>
      </c>
      <c r="Q66" s="26">
        <v>0</v>
      </c>
      <c r="R66" s="26">
        <v>1</v>
      </c>
      <c r="S66" s="26">
        <v>0</v>
      </c>
      <c r="T66" s="26">
        <v>1</v>
      </c>
      <c r="U66" s="26">
        <v>0</v>
      </c>
      <c r="V66" s="26">
        <v>1</v>
      </c>
      <c r="AC66" s="18" t="str" cm="1">
        <f t="array" ref="AC66:AD66">_xlfn.REGEXEXTRACT(AF66,"(.*(?=_))_([a-z0-9-]+)",2)</f>
        <v>MAG_Fire_IncreaseSlashingDamageToBurning_Handaxe</v>
      </c>
      <c r="AD66" s="18" t="str">
        <v>4f67b6cb-ccc4-497e-b5d3-2804726e8706</v>
      </c>
      <c r="AF66" t="s">
        <v>3904</v>
      </c>
    </row>
    <row r="67" spans="3:32" x14ac:dyDescent="0.4">
      <c r="C67" t="s">
        <v>3384</v>
      </c>
      <c r="D67" t="s">
        <v>2525</v>
      </c>
      <c r="E67" t="s">
        <v>3399</v>
      </c>
      <c r="F67" t="str">
        <f>VLOOKUP(WEAPONS[[#This Row],[Name]],WPN_GUID_LOOK,2,FALSE)</f>
        <v>48b4f49b-2937-4664-ac87-7db2c64d09c9</v>
      </c>
      <c r="G67" s="26" t="s">
        <v>3639</v>
      </c>
      <c r="H67" s="26" t="s">
        <v>3645</v>
      </c>
      <c r="I67" s="26" t="s">
        <v>3641</v>
      </c>
      <c r="J67" s="26" t="s">
        <v>3680</v>
      </c>
      <c r="K67" s="26"/>
      <c r="L67" s="26" t="s">
        <v>3647</v>
      </c>
      <c r="M67" s="26" t="s">
        <v>3664</v>
      </c>
      <c r="N67" s="26"/>
      <c r="O67" s="26"/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1</v>
      </c>
      <c r="AC67" s="18" t="str" cm="1">
        <f t="array" ref="AC67:AD67">_xlfn.REGEXEXTRACT(AF67,"(.*(?=_))_([a-z0-9-]+)",2)</f>
        <v>MAG_FlamingFist_Flaming_Shield</v>
      </c>
      <c r="AD67" s="18" t="str">
        <v>8c7caa2a-7c11-4f0b-86a8-b8808057101b</v>
      </c>
      <c r="AF67" t="s">
        <v>4412</v>
      </c>
    </row>
    <row r="68" spans="3:32" x14ac:dyDescent="0.4">
      <c r="C68" t="s">
        <v>3493</v>
      </c>
      <c r="D68" t="s">
        <v>2078</v>
      </c>
      <c r="E68" t="s">
        <v>3507</v>
      </c>
      <c r="F68" t="str">
        <f>VLOOKUP(WEAPONS[[#This Row],[Name]],WPN_GUID_LOOK,2,FALSE)</f>
        <v>c1aa1bf6-2bb8-4472-9e18-b5285101c4b3</v>
      </c>
      <c r="G68" s="26" t="s">
        <v>3644</v>
      </c>
      <c r="H68" s="26" t="s">
        <v>3653</v>
      </c>
      <c r="I68" s="26" t="s">
        <v>3641</v>
      </c>
      <c r="J68" s="26" t="s">
        <v>3676</v>
      </c>
      <c r="K68" s="26">
        <v>2</v>
      </c>
      <c r="L68" s="26" t="s">
        <v>3647</v>
      </c>
      <c r="M68" s="26"/>
      <c r="N68" s="26" t="s">
        <v>3702</v>
      </c>
      <c r="O68" s="26"/>
      <c r="P68" s="26">
        <v>0</v>
      </c>
      <c r="Q68" s="26">
        <v>1</v>
      </c>
      <c r="R68" s="26">
        <v>0</v>
      </c>
      <c r="S68" s="26">
        <v>0</v>
      </c>
      <c r="T68" s="26">
        <v>0</v>
      </c>
      <c r="U68" s="26">
        <v>0</v>
      </c>
      <c r="V68" s="26">
        <v>1</v>
      </c>
      <c r="AC68" s="18" t="str" cm="1">
        <f t="array" ref="AC68:AD68">_xlfn.REGEXEXTRACT(AF68,"(.*(?=_))_([a-z0-9-]+)",2)</f>
        <v>MAG_FlamingFist_Longsword</v>
      </c>
      <c r="AD68" s="18" t="str">
        <v>d4cb8410-096a-480e-88fb-7224c6b654f6</v>
      </c>
      <c r="AF68" t="s">
        <v>3769</v>
      </c>
    </row>
    <row r="69" spans="3:32" x14ac:dyDescent="0.4">
      <c r="C69" t="s">
        <v>3493</v>
      </c>
      <c r="D69" t="s">
        <v>2079</v>
      </c>
      <c r="E69" t="s">
        <v>3508</v>
      </c>
      <c r="F69" t="str">
        <f>VLOOKUP(WEAPONS[[#This Row],[Name]],WPN_GUID_LOOK,2,FALSE)</f>
        <v>0a44de18-b355-4692-9256-d920b9bb25b7</v>
      </c>
      <c r="G69" s="26" t="s">
        <v>3644</v>
      </c>
      <c r="H69" s="26" t="s">
        <v>3640</v>
      </c>
      <c r="I69" s="26" t="s">
        <v>3641</v>
      </c>
      <c r="J69" s="26" t="s">
        <v>3665</v>
      </c>
      <c r="K69" s="26">
        <v>1</v>
      </c>
      <c r="L69" s="26" t="s">
        <v>3647</v>
      </c>
      <c r="M69" s="26"/>
      <c r="N69" s="26"/>
      <c r="O69" s="26"/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1</v>
      </c>
      <c r="AC69" s="18" t="str" cm="1">
        <f t="array" ref="AC69:AD69">_xlfn.REGEXEXTRACT(AF69,"(.*(?=_))_([a-z0-9-]+)",2)</f>
        <v>MAG_FlamingFist_StaffOfFire</v>
      </c>
      <c r="AD69" s="18" t="str">
        <v>b2758975-82c2-4405-ad2d-99cfa21059ff</v>
      </c>
      <c r="AF69" t="s">
        <v>3946</v>
      </c>
    </row>
    <row r="70" spans="3:32" x14ac:dyDescent="0.4">
      <c r="C70" t="s">
        <v>3493</v>
      </c>
      <c r="D70" t="s">
        <v>2539</v>
      </c>
      <c r="E70" t="s">
        <v>3509</v>
      </c>
      <c r="F70" t="str">
        <f>VLOOKUP(WEAPONS[[#This Row],[Name]],WPN_GUID_LOOK,2,FALSE)</f>
        <v>62da3651-f2e4-4371-b5f2-fd06dd705030</v>
      </c>
      <c r="G70" s="26" t="s">
        <v>3639</v>
      </c>
      <c r="H70" s="26" t="s">
        <v>3645</v>
      </c>
      <c r="I70" s="26" t="s">
        <v>3641</v>
      </c>
      <c r="J70" s="26" t="s">
        <v>3680</v>
      </c>
      <c r="K70" s="26"/>
      <c r="L70" s="26" t="s">
        <v>3647</v>
      </c>
      <c r="M70" s="26" t="s">
        <v>3664</v>
      </c>
      <c r="N70" s="26"/>
      <c r="O70" s="26"/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1</v>
      </c>
      <c r="AC70" s="18" t="str" cm="1">
        <f t="array" ref="AC70:AD70">_xlfn.REGEXEXTRACT(AF70,"(.*(?=_))_([a-z0-9-]+)",2)</f>
        <v>MAG_FreeCast_Shortsword</v>
      </c>
      <c r="AD70" s="18" t="str">
        <v>3fab682c-abc7-43f0-b9bb-9faa9f612d8d</v>
      </c>
      <c r="AF70" t="s">
        <v>3770</v>
      </c>
    </row>
    <row r="71" spans="3:32" x14ac:dyDescent="0.4">
      <c r="C71" t="s">
        <v>3622</v>
      </c>
      <c r="D71" t="s">
        <v>2160</v>
      </c>
      <c r="E71" t="s">
        <v>3625</v>
      </c>
      <c r="F71" t="str">
        <f>VLOOKUP(WEAPONS[[#This Row],[Name]],WPN_GUID_LOOK,2,FALSE)</f>
        <v>5961d027-75fd-4ad7-964c-8b786b5839fb</v>
      </c>
      <c r="G71" s="26" t="s">
        <v>3644</v>
      </c>
      <c r="H71" s="26" t="s">
        <v>3640</v>
      </c>
      <c r="I71" s="26" t="s">
        <v>3641</v>
      </c>
      <c r="J71" s="26" t="s">
        <v>3667</v>
      </c>
      <c r="K71" s="26">
        <v>2</v>
      </c>
      <c r="L71" s="26" t="s">
        <v>3643</v>
      </c>
      <c r="M71" s="26"/>
      <c r="N71" s="26" t="s">
        <v>3675</v>
      </c>
      <c r="O71" s="26"/>
      <c r="P71" s="26">
        <v>1</v>
      </c>
      <c r="Q71" s="26">
        <v>0</v>
      </c>
      <c r="R71" s="26">
        <v>1</v>
      </c>
      <c r="S71" s="26">
        <v>0</v>
      </c>
      <c r="T71" s="26">
        <v>0</v>
      </c>
      <c r="U71" s="26">
        <v>0</v>
      </c>
      <c r="V71" s="26">
        <v>0</v>
      </c>
      <c r="AC71" s="18" t="str" cm="1">
        <f t="array" ref="AC71:AD71">_xlfn.REGEXEXTRACT(AF71,"(.*(?=_))_([a-z0-9-]+)",2)</f>
        <v>MAG_Frost_Offhand_Dagger</v>
      </c>
      <c r="AD71" s="18" t="str">
        <v>a8661143-d94d-4f49-a92f-cbd0a9a500a1</v>
      </c>
      <c r="AF71" t="s">
        <v>3810</v>
      </c>
    </row>
    <row r="72" spans="3:32" x14ac:dyDescent="0.4">
      <c r="C72" t="s">
        <v>3384</v>
      </c>
      <c r="D72" t="s">
        <v>2016</v>
      </c>
      <c r="E72" t="s">
        <v>3400</v>
      </c>
      <c r="F72" t="str">
        <f>VLOOKUP(WEAPONS[[#This Row],[Name]],WPN_GUID_LOOK,2,FALSE)</f>
        <v>b11756a8-519a-406c-be36-c3603c3edae1</v>
      </c>
      <c r="G72" s="26" t="s">
        <v>3644</v>
      </c>
      <c r="H72" s="26" t="s">
        <v>3653</v>
      </c>
      <c r="I72" s="26" t="s">
        <v>3659</v>
      </c>
      <c r="J72" s="26" t="s">
        <v>3681</v>
      </c>
      <c r="K72" s="26">
        <v>1</v>
      </c>
      <c r="L72" s="26" t="s">
        <v>3643</v>
      </c>
      <c r="M72" s="26"/>
      <c r="N72" s="26"/>
      <c r="O72" s="26"/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1</v>
      </c>
      <c r="AC72" s="18" t="str" cm="1">
        <f t="array" ref="AC72:AD72">_xlfn.REGEXEXTRACT(AF72,"(.*(?=_))_([a-z0-9-]+)",2)</f>
        <v>MAG_Gandrel_UndeadSlayer_HeavyCrossbow</v>
      </c>
      <c r="AD72" s="18" t="str">
        <v>12710611-6c85-4280-a597-8286e18f5740</v>
      </c>
      <c r="AF72" t="s">
        <v>3889</v>
      </c>
    </row>
    <row r="73" spans="3:32" x14ac:dyDescent="0.4">
      <c r="C73" t="s">
        <v>3286</v>
      </c>
      <c r="D73" t="s">
        <v>1932</v>
      </c>
      <c r="E73" t="s">
        <v>2503</v>
      </c>
      <c r="F73" t="str">
        <f>VLOOKUP(WEAPONS[[#This Row],[Name]],WPN_GUID_LOOK,2,FALSE)</f>
        <v>7ebf3d2b-39ff-4a18-9114-4d09d17f432f</v>
      </c>
      <c r="G73" s="26" t="s">
        <v>3639</v>
      </c>
      <c r="H73" s="26" t="s">
        <v>3640</v>
      </c>
      <c r="I73" s="26" t="s">
        <v>3641</v>
      </c>
      <c r="J73" s="26" t="s">
        <v>3658</v>
      </c>
      <c r="K73" s="26"/>
      <c r="L73" s="26" t="s">
        <v>3647</v>
      </c>
      <c r="M73" s="26"/>
      <c r="N73" s="26"/>
      <c r="O73" s="26"/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</v>
      </c>
      <c r="AC73" s="18" t="str" cm="1">
        <f t="array" ref="AC73:AD73">_xlfn.REGEXEXTRACT(AF73,"(.*(?=_))_([a-z0-9-]+)",2)</f>
        <v>MAG_Generic_01_Battleaxe_1</v>
      </c>
      <c r="AD73" s="18" t="str">
        <v>75b70806-639d-4549-b865-9a4479ea2fc5</v>
      </c>
      <c r="AF73" t="s">
        <v>3840</v>
      </c>
    </row>
    <row r="74" spans="3:32" x14ac:dyDescent="0.4">
      <c r="C74" t="s">
        <v>3493</v>
      </c>
      <c r="D74" t="s">
        <v>2080</v>
      </c>
      <c r="E74" t="s">
        <v>3510</v>
      </c>
      <c r="F74" t="str">
        <f>VLOOKUP(WEAPONS[[#This Row],[Name]],WPN_GUID_LOOK,2,FALSE)</f>
        <v>67ae6ce9-08fd-4ee7-9343-9a408f8ad9fa</v>
      </c>
      <c r="G74" s="26" t="s">
        <v>3644</v>
      </c>
      <c r="H74" s="26" t="s">
        <v>3645</v>
      </c>
      <c r="I74" s="26" t="s">
        <v>3641</v>
      </c>
      <c r="J74" s="26" t="s">
        <v>3649</v>
      </c>
      <c r="K74" s="26">
        <v>1</v>
      </c>
      <c r="L74" s="26" t="s">
        <v>3650</v>
      </c>
      <c r="M74" s="26" t="s">
        <v>3692</v>
      </c>
      <c r="N74" s="26"/>
      <c r="O74" s="26"/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AC74" s="18" t="str" cm="1">
        <f t="array" ref="AC74:AD74">_xlfn.REGEXEXTRACT(AF74,"(.*(?=_))_([a-z0-9-]+)",2)</f>
        <v>MAG_Generic_01_Battleaxe_2</v>
      </c>
      <c r="AD74" s="18" t="str">
        <v>dc412fef-4652-4890-ace3-5271d74df513</v>
      </c>
      <c r="AF74" t="s">
        <v>3841</v>
      </c>
    </row>
    <row r="75" spans="3:32" x14ac:dyDescent="0.4">
      <c r="C75" t="s">
        <v>3286</v>
      </c>
      <c r="D75" t="s">
        <v>1933</v>
      </c>
      <c r="E75" t="s">
        <v>2504</v>
      </c>
      <c r="F75" t="str">
        <f>VLOOKUP(WEAPONS[[#This Row],[Name]],WPN_GUID_LOOK,2,FALSE)</f>
        <v>28373d60-893f-411c-a029-35c31665c821</v>
      </c>
      <c r="G75" s="26" t="s">
        <v>3639</v>
      </c>
      <c r="H75" s="26" t="s">
        <v>3640</v>
      </c>
      <c r="I75" s="26" t="s">
        <v>3641</v>
      </c>
      <c r="J75" s="26" t="s">
        <v>3655</v>
      </c>
      <c r="K75" s="26"/>
      <c r="L75" s="26" t="s">
        <v>3647</v>
      </c>
      <c r="M75" s="26"/>
      <c r="N75" s="26"/>
      <c r="O75" s="26"/>
      <c r="P75" s="26">
        <v>0</v>
      </c>
      <c r="Q75" s="26">
        <v>0</v>
      </c>
      <c r="R75" s="26">
        <v>1</v>
      </c>
      <c r="S75" s="26">
        <v>0</v>
      </c>
      <c r="T75" s="26">
        <v>0</v>
      </c>
      <c r="U75" s="26">
        <v>0</v>
      </c>
      <c r="V75" s="26">
        <v>0</v>
      </c>
      <c r="AC75" s="18" t="str" cm="1">
        <f t="array" ref="AC75:AD75">_xlfn.REGEXEXTRACT(AF75,"(.*(?=_))_([a-z0-9-]+)",2)</f>
        <v>MAG_Generic_01_Flail_1</v>
      </c>
      <c r="AD75" s="18" t="str">
        <v>21d89157-aefc-4503-8674-5e61707fba04</v>
      </c>
      <c r="AF75" t="s">
        <v>3863</v>
      </c>
    </row>
    <row r="76" spans="3:32" x14ac:dyDescent="0.4">
      <c r="D76" t="s">
        <v>4051</v>
      </c>
      <c r="E76" t="s">
        <v>4052</v>
      </c>
      <c r="F76" t="str">
        <f>VLOOKUP(WEAPONS[[#This Row],[Name]],WPN_GUID_LOOK,2,FALSE)</f>
        <v>6b4aca7f-69dd-484a-a663-5807f1efeeb1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AC76" s="18" t="str" cm="1">
        <f t="array" ref="AC76:AD76">_xlfn.REGEXEXTRACT(AF76,"(.*(?=_))_([a-z0-9-]+)",2)</f>
        <v>MAG_Generic_01_Greatclub_1</v>
      </c>
      <c r="AD76" s="18" t="str">
        <v>923c8261-1fde-45af-9c6d-96da3fa5f373</v>
      </c>
      <c r="AF76" t="s">
        <v>3875</v>
      </c>
    </row>
    <row r="77" spans="3:32" x14ac:dyDescent="0.4">
      <c r="C77" t="s">
        <v>3286</v>
      </c>
      <c r="D77" t="s">
        <v>2521</v>
      </c>
      <c r="E77" t="s">
        <v>3460</v>
      </c>
      <c r="F77" t="str">
        <f>VLOOKUP(WEAPONS[[#This Row],[Name]],WPN_GUID_LOOK,2,FALSE)</f>
        <v>6364a270-0ca4-45e2-aab2-7673bb5c156e</v>
      </c>
      <c r="G77" s="26" t="s">
        <v>3639</v>
      </c>
      <c r="H77" s="26" t="s">
        <v>3640</v>
      </c>
      <c r="I77" s="26" t="s">
        <v>3641</v>
      </c>
      <c r="J77" s="26" t="s">
        <v>3657</v>
      </c>
      <c r="K77" s="26"/>
      <c r="L77" s="26" t="s">
        <v>3650</v>
      </c>
      <c r="M77" s="26"/>
      <c r="N77" s="26"/>
      <c r="O77" s="26"/>
      <c r="P77" s="26">
        <v>0</v>
      </c>
      <c r="Q77" s="26">
        <v>0</v>
      </c>
      <c r="R77" s="26">
        <v>1</v>
      </c>
      <c r="S77" s="26">
        <v>0</v>
      </c>
      <c r="T77" s="26">
        <v>1</v>
      </c>
      <c r="U77" s="26">
        <v>0</v>
      </c>
      <c r="V77" s="26">
        <v>1</v>
      </c>
      <c r="Z77" t="s">
        <v>4013</v>
      </c>
      <c r="AC77" s="18" t="str" cm="1">
        <f t="array" ref="AC77:AD77">_xlfn.REGEXEXTRACT(AF77,"(.*(?=_))_([a-z0-9-]+)",2)</f>
        <v>MAG_Generic_01_Greatclub_2</v>
      </c>
      <c r="AD77" s="18" t="str">
        <v>779c191d-be2f-471c-b08c-f71025de0a09</v>
      </c>
      <c r="AF77" t="s">
        <v>3876</v>
      </c>
    </row>
    <row r="78" spans="3:32" x14ac:dyDescent="0.4">
      <c r="C78" t="s">
        <v>3286</v>
      </c>
      <c r="D78" t="s">
        <v>167</v>
      </c>
      <c r="E78" t="s">
        <v>3350</v>
      </c>
      <c r="F78" t="str">
        <f>VLOOKUP(WEAPONS[[#This Row],[Name]],WPN_GUID_LOOK,2,FALSE)</f>
        <v>258ce9f3-3f32-4546-ae6e-196b3e8e91b5</v>
      </c>
      <c r="G78" s="26" t="s">
        <v>3639</v>
      </c>
      <c r="H78" s="26" t="s">
        <v>3640</v>
      </c>
      <c r="I78" s="26" t="s">
        <v>3641</v>
      </c>
      <c r="J78" s="26" t="s">
        <v>3642</v>
      </c>
      <c r="K78" s="26"/>
      <c r="L78" s="26" t="s">
        <v>3643</v>
      </c>
      <c r="M78" s="26"/>
      <c r="N78" s="26"/>
      <c r="O78" s="26"/>
      <c r="P78" s="26">
        <v>1</v>
      </c>
      <c r="Q78" s="26">
        <v>0</v>
      </c>
      <c r="R78" s="26">
        <v>1</v>
      </c>
      <c r="S78" s="26">
        <v>0</v>
      </c>
      <c r="T78" s="26">
        <v>1</v>
      </c>
      <c r="U78" s="26">
        <v>0</v>
      </c>
      <c r="V78" s="26">
        <v>1</v>
      </c>
      <c r="AC78" s="18" t="str" cm="1">
        <f t="array" ref="AC78:AD78">_xlfn.REGEXEXTRACT(AF78,"(.*(?=_))_([a-z0-9-]+)",2)</f>
        <v>MAG_Generic_01_Halberd_2</v>
      </c>
      <c r="AD78" s="18" t="str">
        <v>e88c3713-e2c7-433c-8e0a-f5d37a269c10</v>
      </c>
      <c r="AF78" t="s">
        <v>3882</v>
      </c>
    </row>
    <row r="79" spans="3:32" x14ac:dyDescent="0.4">
      <c r="C79" t="s">
        <v>3286</v>
      </c>
      <c r="D79" t="s">
        <v>167</v>
      </c>
      <c r="E79" t="s">
        <v>3349</v>
      </c>
      <c r="F79" t="str">
        <f>VLOOKUP(WEAPONS[[#This Row],[Name]],WPN_GUID_LOOK,2,FALSE)</f>
        <v>569b0f3d-abcd-4b01-aaf0-979091288163</v>
      </c>
      <c r="G79" s="26" t="s">
        <v>3639</v>
      </c>
      <c r="H79" s="26" t="s">
        <v>3640</v>
      </c>
      <c r="I79" s="26" t="s">
        <v>3641</v>
      </c>
      <c r="J79" s="26" t="s">
        <v>3642</v>
      </c>
      <c r="K79" s="26"/>
      <c r="L79" s="26" t="s">
        <v>3643</v>
      </c>
      <c r="M79" s="26"/>
      <c r="N79" s="26"/>
      <c r="O79" s="26"/>
      <c r="P79" s="26">
        <v>1</v>
      </c>
      <c r="Q79" s="26">
        <v>0</v>
      </c>
      <c r="R79" s="26">
        <v>1</v>
      </c>
      <c r="S79" s="26">
        <v>0</v>
      </c>
      <c r="T79" s="26">
        <v>1</v>
      </c>
      <c r="U79" s="26">
        <v>0</v>
      </c>
      <c r="V79" s="26">
        <v>1</v>
      </c>
      <c r="AC79" s="18" t="str" cm="1">
        <f t="array" ref="AC79:AD79">_xlfn.REGEXEXTRACT(AF79,"(.*(?=_))_([a-z0-9-]+)",2)</f>
        <v>MAG_Generic_01_Handaxe_1</v>
      </c>
      <c r="AD79" s="18" t="str">
        <v>984e2cc0-1cf7-4a0e-abb9-eef40da7bd6e</v>
      </c>
      <c r="AF79" t="s">
        <v>3905</v>
      </c>
    </row>
    <row r="80" spans="3:32" x14ac:dyDescent="0.4">
      <c r="D80" t="s">
        <v>167</v>
      </c>
      <c r="E80" t="s">
        <v>4111</v>
      </c>
      <c r="F80" t="str">
        <f>VLOOKUP(WEAPONS[[#This Row],[Name]],WPN_GUID_LOOK,2,FALSE)</f>
        <v>b66d62c4-b38f-43dd-920d-40d250d66d03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AC80" s="18" t="str" cm="1">
        <f t="array" ref="AC80:AD80">_xlfn.REGEXEXTRACT(AF80,"(.*(?=_))_([a-z0-9-]+)",2)</f>
        <v>MAG_Generic_01_HandCrossbow_1</v>
      </c>
      <c r="AD80" s="18" t="str">
        <v>1e294e87-978e-4b27-948c-252f02cc005e</v>
      </c>
      <c r="AF80" t="s">
        <v>3890</v>
      </c>
    </row>
    <row r="81" spans="3:32" x14ac:dyDescent="0.4">
      <c r="D81" t="s">
        <v>167</v>
      </c>
      <c r="E81" t="s">
        <v>4229</v>
      </c>
      <c r="F81" t="str">
        <f>VLOOKUP(WEAPONS[[#This Row],[Name]],WPN_GUID_LOOK,2,FALSE)</f>
        <v>fbb9fdb1-932d-47df-81fb-5785cb19d3a3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AC81" s="18" t="str" cm="1">
        <f t="array" ref="AC81:AD81">_xlfn.REGEXEXTRACT(AF81,"(.*(?=_))_([a-z0-9-]+)",2)</f>
        <v>MAG_Generic_01_HandCrossbow_2</v>
      </c>
      <c r="AD81" s="18" t="str">
        <v>759a080f-bd13-4cd8-a417-1677b8ee9d73</v>
      </c>
      <c r="AF81" t="s">
        <v>3891</v>
      </c>
    </row>
    <row r="82" spans="3:32" x14ac:dyDescent="0.4">
      <c r="C82" t="s">
        <v>3384</v>
      </c>
      <c r="D82" t="s">
        <v>3725</v>
      </c>
      <c r="E82" t="s">
        <v>3401</v>
      </c>
      <c r="F82" t="str">
        <f>VLOOKUP(WEAPONS[[#This Row],[Name]],WPN_GUID_LOOK,2,FALSE)</f>
        <v>1eab180b-5bf9-48ea-aece-7ba20d1deb78</v>
      </c>
      <c r="G82" s="26" t="s">
        <v>3639</v>
      </c>
      <c r="H82" s="26" t="s">
        <v>3640</v>
      </c>
      <c r="I82" s="26" t="s">
        <v>3641</v>
      </c>
      <c r="J82" s="26" t="s">
        <v>3642</v>
      </c>
      <c r="K82" s="26">
        <v>1</v>
      </c>
      <c r="L82" s="26" t="s">
        <v>3643</v>
      </c>
      <c r="M82" s="26"/>
      <c r="N82" s="26"/>
      <c r="O82" s="26"/>
      <c r="P82" s="26">
        <v>1</v>
      </c>
      <c r="Q82" s="26">
        <v>0</v>
      </c>
      <c r="R82" s="26">
        <v>1</v>
      </c>
      <c r="S82" s="26">
        <v>0</v>
      </c>
      <c r="T82" s="26">
        <v>1</v>
      </c>
      <c r="U82" s="26">
        <v>0</v>
      </c>
      <c r="V82" s="26">
        <v>1</v>
      </c>
      <c r="AC82" s="18" t="str" cm="1">
        <f t="array" ref="AC82:AD82">_xlfn.REGEXEXTRACT(AF82,"(.*(?=_))_([a-z0-9-]+)",2)</f>
        <v>MAG_Generic_01_HeavyCrossbow_1</v>
      </c>
      <c r="AD82" s="18" t="str">
        <v>17e752a3-8321-46a1-a139-53f67209b749</v>
      </c>
      <c r="AF82" t="s">
        <v>3892</v>
      </c>
    </row>
    <row r="83" spans="3:32" x14ac:dyDescent="0.4">
      <c r="D83" t="s">
        <v>3725</v>
      </c>
      <c r="E83" t="s">
        <v>4226</v>
      </c>
      <c r="F83" t="str">
        <f>VLOOKUP(WEAPONS[[#This Row],[Name]],WPN_GUID_LOOK,2,FALSE)</f>
        <v>71195299-578a-4a38-b039-1046355c3181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X83" t="s">
        <v>627</v>
      </c>
      <c r="Z83" t="s">
        <v>4228</v>
      </c>
      <c r="AC83" s="18" t="str" cm="1">
        <f t="array" ref="AC83:AD83">_xlfn.REGEXEXTRACT(AF83,"(.*(?=_))_([a-z0-9-]+)",2)</f>
        <v>MAG_Generic_01_LightCrossbow_1</v>
      </c>
      <c r="AD83" s="18" t="str">
        <v>15fcfad4-c32c-40b8-a114-3c59cc25c64a</v>
      </c>
      <c r="AF83" t="s">
        <v>3893</v>
      </c>
    </row>
    <row r="84" spans="3:32" x14ac:dyDescent="0.4">
      <c r="D84" t="s">
        <v>3725</v>
      </c>
      <c r="E84" t="s">
        <v>4225</v>
      </c>
      <c r="F84" t="str">
        <f>VLOOKUP(WEAPONS[[#This Row],[Name]],WPN_GUID_LOOK,2,FALSE)</f>
        <v>7562984a-7680-4538-ab83-93c78e5b96c8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X84" t="s">
        <v>627</v>
      </c>
      <c r="Z84" t="s">
        <v>4227</v>
      </c>
      <c r="AC84" s="18" t="str" cm="1">
        <f t="array" ref="AC84:AD84">_xlfn.REGEXEXTRACT(AF84,"(.*(?=_))_([a-z0-9-]+)",2)</f>
        <v>MAG_Generic_01_Longbow_1</v>
      </c>
      <c r="AD84" s="18" t="str">
        <v>0da952d8-b793-4715-84ef-3f19e7b9314c</v>
      </c>
      <c r="AF84" t="s">
        <v>3803</v>
      </c>
    </row>
    <row r="85" spans="3:32" x14ac:dyDescent="0.4">
      <c r="C85" t="s">
        <v>3493</v>
      </c>
      <c r="D85" t="s">
        <v>2555</v>
      </c>
      <c r="E85" t="s">
        <v>3511</v>
      </c>
      <c r="F85" t="str">
        <f>VLOOKUP(WEAPONS[[#This Row],[Name]],WPN_GUID_LOOK,2,FALSE)</f>
        <v>c68026c8-8af9-4a05-b77a-246a01bafe61</v>
      </c>
      <c r="G85" s="26" t="s">
        <v>3639</v>
      </c>
      <c r="H85" s="26" t="s">
        <v>3640</v>
      </c>
      <c r="I85" s="26" t="s">
        <v>3641</v>
      </c>
      <c r="J85" s="26" t="s">
        <v>3642</v>
      </c>
      <c r="K85" s="26">
        <v>2</v>
      </c>
      <c r="L85" s="26" t="s">
        <v>3643</v>
      </c>
      <c r="M85" s="26"/>
      <c r="N85" s="26"/>
      <c r="O85" s="26"/>
      <c r="P85" s="26">
        <v>1</v>
      </c>
      <c r="Q85" s="26">
        <v>0</v>
      </c>
      <c r="R85" s="26">
        <v>1</v>
      </c>
      <c r="S85" s="26">
        <v>0</v>
      </c>
      <c r="T85" s="26">
        <v>1</v>
      </c>
      <c r="U85" s="26">
        <v>0</v>
      </c>
      <c r="V85" s="26">
        <v>1</v>
      </c>
      <c r="AC85" s="18" t="str" cm="1">
        <f t="array" ref="AC85:AD85">_xlfn.REGEXEXTRACT(AF85,"(.*(?=_))_([a-z0-9-]+)",2)</f>
        <v>MAG_Generic_01_Longbow_2</v>
      </c>
      <c r="AD85" s="18" t="str">
        <v>0b8fe61f-76be-4244-a45f-bb8cb020ae9c</v>
      </c>
      <c r="AF85" t="s">
        <v>3804</v>
      </c>
    </row>
    <row r="86" spans="3:32" x14ac:dyDescent="0.4">
      <c r="C86" t="s">
        <v>3384</v>
      </c>
      <c r="D86" t="s">
        <v>2591</v>
      </c>
      <c r="E86" t="s">
        <v>3402</v>
      </c>
      <c r="F86" t="str">
        <f>VLOOKUP(WEAPONS[[#This Row],[Name]],WPN_GUID_LOOK,2,FALSE)</f>
        <v>12f1e6ce-7042-481b-879b-fa81c7688c7d</v>
      </c>
      <c r="G86" s="26" t="s">
        <v>3639</v>
      </c>
      <c r="H86" s="26" t="s">
        <v>3640</v>
      </c>
      <c r="I86" s="26" t="s">
        <v>3641</v>
      </c>
      <c r="J86" s="26" t="s">
        <v>3642</v>
      </c>
      <c r="K86" s="26"/>
      <c r="L86" s="26" t="s">
        <v>3643</v>
      </c>
      <c r="M86" s="26"/>
      <c r="N86" s="26" t="s">
        <v>3675</v>
      </c>
      <c r="O86" s="26"/>
      <c r="P86" s="26">
        <v>1</v>
      </c>
      <c r="Q86" s="26">
        <v>0</v>
      </c>
      <c r="R86" s="26">
        <v>1</v>
      </c>
      <c r="S86" s="26">
        <v>0</v>
      </c>
      <c r="T86" s="26">
        <v>0</v>
      </c>
      <c r="U86" s="26">
        <v>0</v>
      </c>
      <c r="V86" s="26">
        <v>0</v>
      </c>
      <c r="AC86" s="18" t="str" cm="1">
        <f t="array" ref="AC86:AD86">_xlfn.REGEXEXTRACT(AF86,"(.*(?=_))_([a-z0-9-]+)",2)</f>
        <v>MAG_Generic_01_Longsword_2</v>
      </c>
      <c r="AD86" s="18" t="str">
        <v>5f030f3c-7903-4a79-b3af-63c8dc7f239b</v>
      </c>
      <c r="AF86" t="s">
        <v>3771</v>
      </c>
    </row>
    <row r="87" spans="3:32" x14ac:dyDescent="0.4">
      <c r="C87" t="s">
        <v>3493</v>
      </c>
      <c r="D87" t="s">
        <v>2081</v>
      </c>
      <c r="E87" t="s">
        <v>3512</v>
      </c>
      <c r="F87" t="str">
        <f>VLOOKUP(WEAPONS[[#This Row],[Name]],WPN_GUID_LOOK,2,FALSE)</f>
        <v>9b5d79a8-98ad-4d67-9730-ba0453eee488</v>
      </c>
      <c r="G87" s="26" t="s">
        <v>3639</v>
      </c>
      <c r="H87" s="26" t="s">
        <v>3653</v>
      </c>
      <c r="I87" s="26" t="s">
        <v>3659</v>
      </c>
      <c r="J87" s="26" t="s">
        <v>3670</v>
      </c>
      <c r="K87" s="26">
        <v>2</v>
      </c>
      <c r="L87" s="26" t="s">
        <v>3643</v>
      </c>
      <c r="M87" s="26"/>
      <c r="N87" s="26"/>
      <c r="O87" s="26"/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1</v>
      </c>
      <c r="V87" s="26">
        <v>1</v>
      </c>
      <c r="AC87" s="18" t="str" cm="1">
        <f t="array" ref="AC87:AD87">_xlfn.REGEXEXTRACT(AF87,"(.*(?=_))_([a-z0-9-]+)",2)</f>
        <v>MAG_Generic_01_Mace_2</v>
      </c>
      <c r="AD87" s="18" t="str">
        <v>1642e7db-833e-4db0-906f-218d09c5625f</v>
      </c>
      <c r="AF87" t="s">
        <v>3918</v>
      </c>
    </row>
    <row r="88" spans="3:32" x14ac:dyDescent="0.4">
      <c r="C88" t="s">
        <v>3286</v>
      </c>
      <c r="D88" t="s">
        <v>2586</v>
      </c>
      <c r="E88" t="s">
        <v>3290</v>
      </c>
      <c r="F88" t="str">
        <f>VLOOKUP(WEAPONS[[#This Row],[Name]],WPN_GUID_LOOK,2,FALSE)</f>
        <v>fb08eef6-f6a0-454e-ab14-c1470f3ba18d</v>
      </c>
      <c r="G88" s="26" t="s">
        <v>3639</v>
      </c>
      <c r="H88" s="26" t="s">
        <v>3653</v>
      </c>
      <c r="I88" s="26" t="s">
        <v>3659</v>
      </c>
      <c r="J88" s="26" t="s">
        <v>3660</v>
      </c>
      <c r="K88" s="26"/>
      <c r="L88" s="26" t="s">
        <v>3643</v>
      </c>
      <c r="M88" s="26"/>
      <c r="N88" s="26"/>
      <c r="O88" s="26"/>
      <c r="P88" s="26">
        <v>1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1</v>
      </c>
      <c r="AC88" s="18" t="str" cm="1">
        <f t="array" ref="AC88:AD88">_xlfn.REGEXEXTRACT(AF88,"(.*(?=_))_([a-z0-9-]+)",2)</f>
        <v>MAG_Generic_01_Maul_1</v>
      </c>
      <c r="AD88" s="18" t="str">
        <v>c9b297c5-febb-4855-83c9-0eb272a5dc5e</v>
      </c>
      <c r="AF88" t="s">
        <v>3924</v>
      </c>
    </row>
    <row r="89" spans="3:32" x14ac:dyDescent="0.4">
      <c r="C89" t="s">
        <v>3384</v>
      </c>
      <c r="D89" t="s">
        <v>3726</v>
      </c>
      <c r="E89" t="s">
        <v>3403</v>
      </c>
      <c r="F89" t="str">
        <f>VLOOKUP(WEAPONS[[#This Row],[Name]],WPN_GUID_LOOK,2,FALSE)</f>
        <v>5557cbf6-ce24-48de-beed-3be1a77e1c82</v>
      </c>
      <c r="G89" s="26" t="s">
        <v>3639</v>
      </c>
      <c r="H89" s="26" t="s">
        <v>3653</v>
      </c>
      <c r="I89" s="26" t="s">
        <v>3659</v>
      </c>
      <c r="J89" s="26" t="s">
        <v>3660</v>
      </c>
      <c r="K89" s="26">
        <v>1</v>
      </c>
      <c r="L89" s="26" t="s">
        <v>3643</v>
      </c>
      <c r="M89" s="26"/>
      <c r="N89" s="26"/>
      <c r="O89" s="26"/>
      <c r="P89" s="26">
        <v>1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1</v>
      </c>
      <c r="AC89" s="18" t="str" cm="1">
        <f t="array" ref="AC89:AD89">_xlfn.REGEXEXTRACT(AF89,"(.*(?=_))_([a-z0-9-]+)",2)</f>
        <v>MAG_Generic_01_Maul_2</v>
      </c>
      <c r="AD89" s="18" t="str">
        <v>78336568-59ba-43f6-96e5-903559ceb5a4</v>
      </c>
      <c r="AF89" t="s">
        <v>3925</v>
      </c>
    </row>
    <row r="90" spans="3:32" x14ac:dyDescent="0.4">
      <c r="C90" t="s">
        <v>3493</v>
      </c>
      <c r="D90" t="s">
        <v>2587</v>
      </c>
      <c r="E90" t="s">
        <v>3513</v>
      </c>
      <c r="F90" t="str">
        <f>VLOOKUP(WEAPONS[[#This Row],[Name]],WPN_GUID_LOOK,2,FALSE)</f>
        <v>e292c502-b116-4a46-a232-dd53f7838f6f</v>
      </c>
      <c r="G90" s="26" t="s">
        <v>3639</v>
      </c>
      <c r="H90" s="26" t="s">
        <v>3653</v>
      </c>
      <c r="I90" s="26" t="s">
        <v>3659</v>
      </c>
      <c r="J90" s="26" t="s">
        <v>3660</v>
      </c>
      <c r="K90" s="26">
        <v>2</v>
      </c>
      <c r="L90" s="26" t="s">
        <v>3643</v>
      </c>
      <c r="M90" s="26"/>
      <c r="N90" s="26"/>
      <c r="O90" s="26"/>
      <c r="P90" s="26">
        <v>1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1</v>
      </c>
      <c r="AC90" s="18" t="str" cm="1">
        <f t="array" ref="AC90:AD90">_xlfn.REGEXEXTRACT(AF90,"(.*(?=_))_([a-z0-9-]+)",2)</f>
        <v>MAG_Generic_01_Morningstar_1</v>
      </c>
      <c r="AD90" s="18" t="str">
        <v>f796b9b6-9d02-482c-9705-105155f0e6e2</v>
      </c>
      <c r="AF90" t="s">
        <v>3932</v>
      </c>
    </row>
    <row r="91" spans="3:32" x14ac:dyDescent="0.4">
      <c r="D91" t="s">
        <v>4312</v>
      </c>
      <c r="E91" t="s">
        <v>4308</v>
      </c>
      <c r="F91" t="str">
        <f>VLOOKUP(WEAPONS[[#This Row],[Name]],WPN_GUID_LOOK,2,FALSE)</f>
        <v>78837dd4-b4fb-4c9d-937d-d3ef56b4d9c9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AC91" s="18" t="str" cm="1">
        <f t="array" ref="AC91:AD91">_xlfn.REGEXEXTRACT(AF91,"(.*(?=_))_([a-z0-9-]+)",2)</f>
        <v>MAG_Generic_01_Morningstar_2</v>
      </c>
      <c r="AD91" s="18" t="str">
        <v>a9c59b5c-f0fe-46f5-9462-eda3549d199b</v>
      </c>
      <c r="AF91" t="s">
        <v>3933</v>
      </c>
    </row>
    <row r="92" spans="3:32" x14ac:dyDescent="0.4">
      <c r="C92" t="s">
        <v>3384</v>
      </c>
      <c r="D92" t="s">
        <v>2017</v>
      </c>
      <c r="E92" t="s">
        <v>3404</v>
      </c>
      <c r="F92" t="str">
        <f>VLOOKUP(WEAPONS[[#This Row],[Name]],WPN_GUID_LOOK,2,FALSE)</f>
        <v>a42bf0f7-3a78-4aae-b94f-ed92a89e847c</v>
      </c>
      <c r="G92" s="26" t="s">
        <v>3644</v>
      </c>
      <c r="H92" s="26" t="s">
        <v>3640</v>
      </c>
      <c r="I92" s="26" t="s">
        <v>3641</v>
      </c>
      <c r="J92" s="26" t="s">
        <v>3679</v>
      </c>
      <c r="K92" s="26"/>
      <c r="L92" s="26" t="s">
        <v>3643</v>
      </c>
      <c r="M92" s="26"/>
      <c r="N92" s="26"/>
      <c r="O92" s="26"/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1</v>
      </c>
      <c r="AC92" s="18" t="str" cm="1">
        <f t="array" ref="AC92:AD92">_xlfn.REGEXEXTRACT(AF92,"(.*(?=_))_([a-z0-9-]+)",2)</f>
        <v>MAG_Generic_01_Pike_1</v>
      </c>
      <c r="AD92" s="18" t="str">
        <v>661ac892-ee92-46ca-b1b4-1c1df10c7bf0</v>
      </c>
      <c r="AF92" t="s">
        <v>3831</v>
      </c>
    </row>
    <row r="93" spans="3:32" x14ac:dyDescent="0.4">
      <c r="C93" t="s">
        <v>3493</v>
      </c>
      <c r="D93" t="s">
        <v>2082</v>
      </c>
      <c r="E93" t="s">
        <v>3514</v>
      </c>
      <c r="F93" t="str">
        <f>VLOOKUP(WEAPONS[[#This Row],[Name]],WPN_GUID_LOOK,2,FALSE)</f>
        <v>cf19058b-2be6-411c-9227-7058053fa37a</v>
      </c>
      <c r="G93" s="26" t="s">
        <v>3644</v>
      </c>
      <c r="H93" s="26" t="s">
        <v>3640</v>
      </c>
      <c r="I93" s="26" t="s">
        <v>3641</v>
      </c>
      <c r="J93" s="26" t="s">
        <v>3665</v>
      </c>
      <c r="K93" s="26">
        <v>1</v>
      </c>
      <c r="L93" s="26" t="s">
        <v>3647</v>
      </c>
      <c r="M93" s="26"/>
      <c r="N93" s="26"/>
      <c r="O93" s="26"/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1</v>
      </c>
      <c r="AC93" s="18" t="str" cm="1">
        <f t="array" ref="AC93:AD93">_xlfn.REGEXEXTRACT(AF93,"(.*(?=_))_([a-z0-9-]+)",2)</f>
        <v>MAG_Generic_01_Pike_2</v>
      </c>
      <c r="AD93" s="18" t="str">
        <v>53023726-12bd-4871-805a-66744321dfdb</v>
      </c>
      <c r="AF93" t="s">
        <v>3832</v>
      </c>
    </row>
    <row r="94" spans="3:32" x14ac:dyDescent="0.4">
      <c r="C94" t="s">
        <v>3493</v>
      </c>
      <c r="D94" t="s">
        <v>2083</v>
      </c>
      <c r="E94" t="s">
        <v>3515</v>
      </c>
      <c r="F94" t="str">
        <f>VLOOKUP(WEAPONS[[#This Row],[Name]],WPN_GUID_LOOK,2,FALSE)</f>
        <v>560fa90c-942b-4661-a86b-e20f9362c9ba</v>
      </c>
      <c r="G94" s="26" t="s">
        <v>3644</v>
      </c>
      <c r="H94" s="26" t="s">
        <v>3653</v>
      </c>
      <c r="I94" s="26" t="s">
        <v>3641</v>
      </c>
      <c r="J94" s="26" t="s">
        <v>3671</v>
      </c>
      <c r="K94" s="26">
        <v>2</v>
      </c>
      <c r="L94" s="26" t="s">
        <v>3650</v>
      </c>
      <c r="M94" s="26"/>
      <c r="N94" s="26"/>
      <c r="O94" s="26"/>
      <c r="P94" s="26">
        <v>0</v>
      </c>
      <c r="Q94" s="26">
        <v>1</v>
      </c>
      <c r="R94" s="26">
        <v>0</v>
      </c>
      <c r="S94" s="26">
        <v>0</v>
      </c>
      <c r="T94" s="26">
        <v>0</v>
      </c>
      <c r="U94" s="26">
        <v>0</v>
      </c>
      <c r="V94" s="26">
        <v>1</v>
      </c>
      <c r="AC94" s="18" t="str" cm="1">
        <f t="array" ref="AC94:AD94">_xlfn.REGEXEXTRACT(AF94,"(.*(?=_))_([a-z0-9-]+)",2)</f>
        <v>MAG_Generic_01_Rapier_2</v>
      </c>
      <c r="AD94" s="18" t="str">
        <v>a8914750-d674-4a91-8089-139cfed6665c</v>
      </c>
      <c r="AF94" t="s">
        <v>3967</v>
      </c>
    </row>
    <row r="95" spans="3:32" x14ac:dyDescent="0.4">
      <c r="C95" t="s">
        <v>3493</v>
      </c>
      <c r="D95" t="s">
        <v>2084</v>
      </c>
      <c r="E95" t="s">
        <v>3516</v>
      </c>
      <c r="F95" t="str">
        <f>VLOOKUP(WEAPONS[[#This Row],[Name]],WPN_GUID_LOOK,2,FALSE)</f>
        <v>e8eca87d-e01f-40d3-8097-a787602f1dc9</v>
      </c>
      <c r="G95" s="26" t="s">
        <v>3639</v>
      </c>
      <c r="H95" s="26" t="s">
        <v>3645</v>
      </c>
      <c r="I95" s="26" t="s">
        <v>3641</v>
      </c>
      <c r="J95" s="26" t="s">
        <v>3680</v>
      </c>
      <c r="K95" s="26">
        <v>2</v>
      </c>
      <c r="L95" s="26" t="s">
        <v>3647</v>
      </c>
      <c r="M95" s="26" t="s">
        <v>3699</v>
      </c>
      <c r="N95" s="26"/>
      <c r="O95" s="26"/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1</v>
      </c>
      <c r="AC95" s="18" t="str" cm="1">
        <f t="array" ref="AC95:AD95">_xlfn.REGEXEXTRACT(AF95,"(.*(?=_))_([a-z0-9-]+)",2)</f>
        <v>MAG_Generic_01_Scimitar_2</v>
      </c>
      <c r="AD95" s="18" t="str">
        <v>055dcdd7-3c0a-4596-9b1f-d3d4ca8ae1a4</v>
      </c>
      <c r="AF95" t="s">
        <v>3822</v>
      </c>
    </row>
    <row r="96" spans="3:32" x14ac:dyDescent="0.4">
      <c r="C96" t="s">
        <v>3286</v>
      </c>
      <c r="D96" t="s">
        <v>1934</v>
      </c>
      <c r="E96" t="s">
        <v>2505</v>
      </c>
      <c r="F96" t="str">
        <f>VLOOKUP(WEAPONS[[#This Row],[Name]],WPN_GUID_LOOK,2,FALSE)</f>
        <v>c0fb0a11-1f29-470c-a95b-102377ef2356</v>
      </c>
      <c r="G96" s="26" t="s">
        <v>3639</v>
      </c>
      <c r="H96" s="26" t="s">
        <v>3640</v>
      </c>
      <c r="I96" s="26" t="s">
        <v>3641</v>
      </c>
      <c r="J96" s="26" t="s">
        <v>3658</v>
      </c>
      <c r="K96" s="26"/>
      <c r="L96" s="26" t="s">
        <v>3647</v>
      </c>
      <c r="M96" s="26"/>
      <c r="N96" s="26" t="s">
        <v>3661</v>
      </c>
      <c r="O96" s="26"/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</v>
      </c>
      <c r="AC96" s="18" t="str" cm="1">
        <f t="array" ref="AC96:AD96">_xlfn.REGEXEXTRACT(AF96,"(.*(?=_))_([a-z0-9-]+)",2)</f>
        <v>MAG_Generic_01_Shortbow_1</v>
      </c>
      <c r="AD96" s="18" t="str">
        <v>c57ba806-b340-4307-9c37-170792052b8d</v>
      </c>
      <c r="AF96" t="s">
        <v>3797</v>
      </c>
    </row>
    <row r="97" spans="3:32" x14ac:dyDescent="0.4">
      <c r="C97" t="s">
        <v>3622</v>
      </c>
      <c r="D97" t="s">
        <v>2552</v>
      </c>
      <c r="E97" t="s">
        <v>3626</v>
      </c>
      <c r="F97" t="str">
        <f>VLOOKUP(WEAPONS[[#This Row],[Name]],WPN_GUID_LOOK,2,FALSE)</f>
        <v>f8578a13-a857-4043-91e4-8101c9e7c004</v>
      </c>
      <c r="G97" s="26" t="s">
        <v>3639</v>
      </c>
      <c r="H97" s="26" t="s">
        <v>3640</v>
      </c>
      <c r="I97" s="26" t="s">
        <v>3641</v>
      </c>
      <c r="J97" s="26" t="s">
        <v>3658</v>
      </c>
      <c r="K97" s="26">
        <v>3</v>
      </c>
      <c r="L97" s="26" t="s">
        <v>3647</v>
      </c>
      <c r="M97" s="26"/>
      <c r="N97" s="26" t="s">
        <v>3661</v>
      </c>
      <c r="O97" s="26"/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</v>
      </c>
      <c r="AC97" s="18" t="str" cm="1">
        <f t="array" ref="AC97:AD97">_xlfn.REGEXEXTRACT(AF97,"(.*(?=_))_([a-z0-9-]+)",2)</f>
        <v>MAG_Generic_01_Shortbow_2</v>
      </c>
      <c r="AD97" s="18" t="str">
        <v>7ee133a4-bed9-4d1e-9fba-2952a6f39717</v>
      </c>
      <c r="AF97" t="s">
        <v>3798</v>
      </c>
    </row>
    <row r="98" spans="3:32" x14ac:dyDescent="0.4">
      <c r="C98" t="s">
        <v>3286</v>
      </c>
      <c r="D98" t="s">
        <v>1935</v>
      </c>
      <c r="E98" t="s">
        <v>2506</v>
      </c>
      <c r="F98" t="str">
        <f>VLOOKUP(WEAPONS[[#This Row],[Name]],WPN_GUID_LOOK,2,FALSE)</f>
        <v>96f7647b-7485-4c0c-aaad-73a332d8e626</v>
      </c>
      <c r="G98" s="26" t="s">
        <v>3644</v>
      </c>
      <c r="H98" s="26" t="s">
        <v>3640</v>
      </c>
      <c r="I98" s="26" t="s">
        <v>3641</v>
      </c>
      <c r="J98" s="26" t="s">
        <v>3662</v>
      </c>
      <c r="K98" s="26">
        <v>1</v>
      </c>
      <c r="L98" s="26" t="s">
        <v>3650</v>
      </c>
      <c r="M98" s="26"/>
      <c r="N98" s="26" t="s">
        <v>73</v>
      </c>
      <c r="O98" s="26"/>
      <c r="P98" s="26">
        <v>1</v>
      </c>
      <c r="Q98" s="26">
        <v>0</v>
      </c>
      <c r="R98" s="26">
        <v>1</v>
      </c>
      <c r="S98" s="26">
        <v>0</v>
      </c>
      <c r="T98" s="26">
        <v>0</v>
      </c>
      <c r="U98" s="26">
        <v>0</v>
      </c>
      <c r="V98" s="26">
        <v>1</v>
      </c>
      <c r="AC98" s="18" t="str" cm="1">
        <f t="array" ref="AC98:AD98">_xlfn.REGEXEXTRACT(AF98,"(.*(?=_))_([a-z0-9-]+)",2)</f>
        <v>MAG_Generic_01_Shortsword_1</v>
      </c>
      <c r="AD98" s="18" t="str">
        <v>7a96f6cc-c6bb-4caf-a1ab-a86af3fa21a5</v>
      </c>
      <c r="AF98" t="s">
        <v>3756</v>
      </c>
    </row>
    <row r="99" spans="3:32" x14ac:dyDescent="0.4">
      <c r="C99" t="s">
        <v>3493</v>
      </c>
      <c r="D99" t="s">
        <v>2085</v>
      </c>
      <c r="E99" t="s">
        <v>3517</v>
      </c>
      <c r="F99" t="str">
        <f>VLOOKUP(WEAPONS[[#This Row],[Name]],WPN_GUID_LOOK,2,FALSE)</f>
        <v>d3e121fb-09c0-4478-84f1-f4f3e28cd50f</v>
      </c>
      <c r="G99" s="26" t="s">
        <v>3639</v>
      </c>
      <c r="H99" s="26" t="s">
        <v>3640</v>
      </c>
      <c r="I99" s="26" t="s">
        <v>3641</v>
      </c>
      <c r="J99" s="26" t="s">
        <v>3642</v>
      </c>
      <c r="K99" s="26">
        <v>2</v>
      </c>
      <c r="L99" s="26" t="s">
        <v>3643</v>
      </c>
      <c r="M99" s="26"/>
      <c r="N99" s="26"/>
      <c r="O99" s="26"/>
      <c r="P99" s="26">
        <v>1</v>
      </c>
      <c r="Q99" s="26">
        <v>0</v>
      </c>
      <c r="R99" s="26">
        <v>1</v>
      </c>
      <c r="S99" s="26">
        <v>0</v>
      </c>
      <c r="T99" s="26">
        <v>1</v>
      </c>
      <c r="U99" s="26">
        <v>0</v>
      </c>
      <c r="V99" s="26">
        <v>0</v>
      </c>
      <c r="AC99" s="18" t="str" cm="1">
        <f t="array" ref="AC99:AD99">_xlfn.REGEXEXTRACT(AF99,"(.*(?=_))_([a-z0-9-]+)",2)</f>
        <v>MAG_Generic_01_Shortsword_2</v>
      </c>
      <c r="AD99" s="18" t="str">
        <v>39e2787c-29c6-4b2d-99af-ba4ba850de63</v>
      </c>
      <c r="AF99" t="s">
        <v>3772</v>
      </c>
    </row>
    <row r="100" spans="3:32" x14ac:dyDescent="0.4">
      <c r="D100" t="s">
        <v>4106</v>
      </c>
      <c r="E100" t="s">
        <v>4107</v>
      </c>
      <c r="F100" t="str">
        <f>VLOOKUP(WEAPONS[[#This Row],[Name]],WPN_GUID_LOOK,2,FALSE)</f>
        <v>e8df5166-5a68-42ec-b71f-4dfb754f7aa4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AC100" s="18" t="str" cm="1">
        <f t="array" ref="AC100:AD100">_xlfn.REGEXEXTRACT(AF100,"(.*(?=_))_([a-z0-9-]+)",2)</f>
        <v>MAG_Generic_01_Spear_1</v>
      </c>
      <c r="AD100" s="18" t="str">
        <v>e6bd90fc-d07d-4f6d-94c7-f494b1f9df53</v>
      </c>
      <c r="AF100" t="s">
        <v>3985</v>
      </c>
    </row>
    <row r="101" spans="3:32" x14ac:dyDescent="0.4">
      <c r="C101" t="s">
        <v>3384</v>
      </c>
      <c r="D101" t="s">
        <v>3405</v>
      </c>
      <c r="F101" t="e">
        <f>VLOOKUP(WEAPONS[[#This Row],[Name]],WPN_GUID_LOOK,2,FALSE)</f>
        <v>#N/A</v>
      </c>
      <c r="G101" s="26" t="s">
        <v>3644</v>
      </c>
      <c r="H101" s="26" t="s">
        <v>3653</v>
      </c>
      <c r="I101" s="26" t="s">
        <v>3641</v>
      </c>
      <c r="J101" s="26" t="s">
        <v>3671</v>
      </c>
      <c r="K101" s="26"/>
      <c r="L101" s="26" t="s">
        <v>3650</v>
      </c>
      <c r="M101" s="26"/>
      <c r="N101" s="26"/>
      <c r="O101" s="26"/>
      <c r="P101" s="26">
        <v>0</v>
      </c>
      <c r="Q101" s="26">
        <v>1</v>
      </c>
      <c r="R101" s="26">
        <v>0</v>
      </c>
      <c r="S101" s="26">
        <v>0</v>
      </c>
      <c r="T101" s="26">
        <v>0</v>
      </c>
      <c r="U101" s="26">
        <v>0</v>
      </c>
      <c r="V101" s="26">
        <v>1</v>
      </c>
      <c r="Z101" t="s">
        <v>3723</v>
      </c>
      <c r="AC101" s="18" t="str" cm="1">
        <f t="array" ref="AC101:AD101">_xlfn.REGEXEXTRACT(AF101,"(.*(?=_))_([a-z0-9-]+)",2)</f>
        <v>MAG_Generic_01_Spear_2</v>
      </c>
      <c r="AD101" s="18" t="str">
        <v>048f0603-c4af-47c6-8e2d-4f0f00b1a5d9</v>
      </c>
      <c r="AF101" t="s">
        <v>3986</v>
      </c>
    </row>
    <row r="102" spans="3:32" x14ac:dyDescent="0.4">
      <c r="C102" t="s">
        <v>3384</v>
      </c>
      <c r="D102" t="s">
        <v>2018</v>
      </c>
      <c r="E102" t="s">
        <v>3406</v>
      </c>
      <c r="F102" t="str">
        <f>VLOOKUP(WEAPONS[[#This Row],[Name]],WPN_GUID_LOOK,2,FALSE)</f>
        <v>2f481fef-1877-4eac-820d-dc3210ff0b36</v>
      </c>
      <c r="G102" s="26" t="s">
        <v>3644</v>
      </c>
      <c r="H102" s="26" t="s">
        <v>3653</v>
      </c>
      <c r="I102" s="26" t="s">
        <v>3641</v>
      </c>
      <c r="J102" s="26" t="s">
        <v>3676</v>
      </c>
      <c r="K102" s="26"/>
      <c r="L102" s="26" t="s">
        <v>3647</v>
      </c>
      <c r="M102" s="26"/>
      <c r="N102" s="26"/>
      <c r="O102" s="26"/>
      <c r="P102" s="26">
        <v>0</v>
      </c>
      <c r="Q102" s="26">
        <v>1</v>
      </c>
      <c r="R102" s="26">
        <v>0</v>
      </c>
      <c r="S102" s="26">
        <v>0</v>
      </c>
      <c r="T102" s="26">
        <v>0</v>
      </c>
      <c r="U102" s="26">
        <v>0</v>
      </c>
      <c r="V102" s="26">
        <v>1</v>
      </c>
      <c r="AC102" s="18" t="str" cm="1">
        <f t="array" ref="AC102:AD102">_xlfn.REGEXEXTRACT(AF102,"(.*(?=_))_([a-z0-9-]+)",2)</f>
        <v>MAG_Generic_01_Trident_1</v>
      </c>
      <c r="AD102" s="18" t="str">
        <v>40139c36-deec-42a5-b698-9090f0717c35</v>
      </c>
      <c r="AF102" t="s">
        <v>4379</v>
      </c>
    </row>
    <row r="103" spans="3:32" x14ac:dyDescent="0.4">
      <c r="C103" t="s">
        <v>3384</v>
      </c>
      <c r="D103" t="s">
        <v>2526</v>
      </c>
      <c r="E103" t="s">
        <v>3407</v>
      </c>
      <c r="F103" t="str">
        <f>VLOOKUP(WEAPONS[[#This Row],[Name]],WPN_GUID_LOOK,2,FALSE)</f>
        <v>4f67b6cb-ccc4-497e-b5d3-2804726e8706</v>
      </c>
      <c r="G103" s="26" t="s">
        <v>3639</v>
      </c>
      <c r="H103" s="26" t="s">
        <v>3640</v>
      </c>
      <c r="I103" s="26" t="s">
        <v>3641</v>
      </c>
      <c r="J103" s="26" t="s">
        <v>3657</v>
      </c>
      <c r="K103" s="26"/>
      <c r="L103" s="26" t="s">
        <v>3650</v>
      </c>
      <c r="M103" s="26"/>
      <c r="N103" s="26"/>
      <c r="O103" s="26"/>
      <c r="P103" s="26">
        <v>0</v>
      </c>
      <c r="Q103" s="26">
        <v>0</v>
      </c>
      <c r="R103" s="26">
        <v>1</v>
      </c>
      <c r="S103" s="26">
        <v>0</v>
      </c>
      <c r="T103" s="26">
        <v>1</v>
      </c>
      <c r="U103" s="26">
        <v>0</v>
      </c>
      <c r="V103" s="26">
        <v>1</v>
      </c>
      <c r="AC103" s="18" t="str" cm="1">
        <f t="array" ref="AC103:AD103">_xlfn.REGEXEXTRACT(AF103,"(.*(?=_))_([a-z0-9-]+)",2)</f>
        <v>MAG_Generic_01_Trident_2</v>
      </c>
      <c r="AD103" s="18" t="str">
        <v>81c57f0a-9feb-49e1-a871-b2ce87def858</v>
      </c>
      <c r="AF103" t="s">
        <v>4380</v>
      </c>
    </row>
    <row r="104" spans="3:32" x14ac:dyDescent="0.4">
      <c r="C104" t="s">
        <v>3493</v>
      </c>
      <c r="D104" t="s">
        <v>2086</v>
      </c>
      <c r="E104" t="s">
        <v>3518</v>
      </c>
      <c r="F104" t="str">
        <f>VLOOKUP(WEAPONS[[#This Row],[Name]],WPN_GUID_LOOK,2,FALSE)</f>
        <v>89f511d6-6d36-4480-9ee8-6e0145c960ef</v>
      </c>
      <c r="G104" s="26" t="s">
        <v>3644</v>
      </c>
      <c r="H104" s="26" t="s">
        <v>3653</v>
      </c>
      <c r="I104" s="26" t="s">
        <v>3641</v>
      </c>
      <c r="J104" s="26" t="s">
        <v>3668</v>
      </c>
      <c r="K104" s="26">
        <v>2</v>
      </c>
      <c r="L104" s="26" t="s">
        <v>3650</v>
      </c>
      <c r="M104" s="26"/>
      <c r="N104" s="26"/>
      <c r="O104" s="26"/>
      <c r="P104" s="26">
        <v>0</v>
      </c>
      <c r="Q104" s="26">
        <v>1</v>
      </c>
      <c r="R104" s="26">
        <v>0</v>
      </c>
      <c r="S104" s="26">
        <v>1</v>
      </c>
      <c r="T104" s="26">
        <v>0</v>
      </c>
      <c r="U104" s="26">
        <v>0</v>
      </c>
      <c r="V104" s="26">
        <v>1</v>
      </c>
      <c r="AC104" s="18" t="str" cm="1">
        <f t="array" ref="AC104:AD104">_xlfn.REGEXEXTRACT(AF104,"(.*(?=_))_([a-z0-9-]+)",2)</f>
        <v>MAG_Generic_01_Warhammer_1</v>
      </c>
      <c r="AD104" s="18" t="str">
        <v>57c7e09b-ee39-4439-b82c-82383ffa655f</v>
      </c>
      <c r="AF104" t="s">
        <v>3910</v>
      </c>
    </row>
    <row r="105" spans="3:32" x14ac:dyDescent="0.4">
      <c r="C105" t="s">
        <v>3493</v>
      </c>
      <c r="D105" t="s">
        <v>2087</v>
      </c>
      <c r="E105" t="s">
        <v>3519</v>
      </c>
      <c r="F105" t="str">
        <f>VLOOKUP(WEAPONS[[#This Row],[Name]],WPN_GUID_LOOK,2,FALSE)</f>
        <v>9829ba14-b236-4e50-ad54-426ff618074b</v>
      </c>
      <c r="G105" s="26" t="s">
        <v>3639</v>
      </c>
      <c r="H105" s="26" t="s">
        <v>3640</v>
      </c>
      <c r="I105" s="26" t="s">
        <v>3641</v>
      </c>
      <c r="J105" s="26" t="s">
        <v>3642</v>
      </c>
      <c r="K105" s="26">
        <v>1</v>
      </c>
      <c r="L105" s="26" t="s">
        <v>3643</v>
      </c>
      <c r="M105" s="26"/>
      <c r="N105" s="26"/>
      <c r="O105" s="26"/>
      <c r="P105" s="26">
        <v>1</v>
      </c>
      <c r="Q105" s="26">
        <v>0</v>
      </c>
      <c r="R105" s="26">
        <v>1</v>
      </c>
      <c r="S105" s="26">
        <v>0</v>
      </c>
      <c r="T105" s="26">
        <v>1</v>
      </c>
      <c r="U105" s="26">
        <v>0</v>
      </c>
      <c r="V105" s="26">
        <v>0</v>
      </c>
      <c r="AC105" s="18" t="str" cm="1">
        <f t="array" ref="AC105:AD105">_xlfn.REGEXEXTRACT(AF105,"(.*(?=_))_([a-z0-9-]+)",2)</f>
        <v>MAG_Generic_01_Warpick_1</v>
      </c>
      <c r="AD105" s="18" t="str">
        <v>bf791015-3a93-4332-a1f1-1af00cc3acd1</v>
      </c>
      <c r="AF105" t="s">
        <v>4381</v>
      </c>
    </row>
    <row r="106" spans="3:32" x14ac:dyDescent="0.4">
      <c r="D106" t="s">
        <v>4194</v>
      </c>
      <c r="E106" t="s">
        <v>4195</v>
      </c>
      <c r="F106" t="str">
        <f>VLOOKUP(WEAPONS[[#This Row],[Name]],WPN_GUID_LOOK,2,FALSE)</f>
        <v>ad0b5ac2-ca57-4538-a326-8e819d6ab034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AC106" s="18" t="str" cm="1">
        <f t="array" ref="AC106:AD106">_xlfn.REGEXEXTRACT(AF106,"(.*(?=_))_([a-z0-9-]+)",2)</f>
        <v>MAG_Generic_01_Warpick_2</v>
      </c>
      <c r="AD106" s="18" t="str">
        <v>a69014ac-1d00-4968-b3b7-4dc6b2f0c862</v>
      </c>
      <c r="AF106" t="s">
        <v>4382</v>
      </c>
    </row>
    <row r="107" spans="3:32" x14ac:dyDescent="0.4">
      <c r="C107" t="s">
        <v>3286</v>
      </c>
      <c r="D107" t="s">
        <v>1994</v>
      </c>
      <c r="E107" t="s">
        <v>3351</v>
      </c>
      <c r="F107" t="str">
        <f>VLOOKUP(WEAPONS[[#This Row],[Name]],WPN_GUID_LOOK,2,FALSE)</f>
        <v>b5c85eb7-ed4f-4e90-a317-5547ddaf3650</v>
      </c>
      <c r="G107" s="26" t="s">
        <v>3639</v>
      </c>
      <c r="H107" s="26" t="s">
        <v>3645</v>
      </c>
      <c r="I107" s="26" t="s">
        <v>3641</v>
      </c>
      <c r="J107" s="26" t="s">
        <v>3680</v>
      </c>
      <c r="K107" s="26"/>
      <c r="L107" s="26" t="s">
        <v>3647</v>
      </c>
      <c r="M107" s="26" t="s">
        <v>3664</v>
      </c>
      <c r="N107" s="26"/>
      <c r="O107" s="26"/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1</v>
      </c>
      <c r="AC107" s="18" t="str" cm="1">
        <f t="array" ref="AC107:AD107">_xlfn.REGEXEXTRACT(AF107,"(.*(?=_))_([a-z0-9-]+)",2)</f>
        <v>MAG_Generic_02_Greatclub_2</v>
      </c>
      <c r="AD107" s="18" t="str">
        <v>275a03d2-e71a-4a45-b095-4260765a9f2f</v>
      </c>
      <c r="AF107" t="s">
        <v>3877</v>
      </c>
    </row>
    <row r="108" spans="3:32" x14ac:dyDescent="0.4">
      <c r="C108" t="s">
        <v>3286</v>
      </c>
      <c r="D108" t="s">
        <v>1936</v>
      </c>
      <c r="E108" t="s">
        <v>2507</v>
      </c>
      <c r="F108" t="str">
        <f>VLOOKUP(WEAPONS[[#This Row],[Name]],WPN_GUID_LOOK,2,FALSE)</f>
        <v>f7c72034-b7ed-459f-9f2f-3c42144271ef</v>
      </c>
      <c r="G108" s="26" t="s">
        <v>3639</v>
      </c>
      <c r="H108" s="26" t="s">
        <v>3640</v>
      </c>
      <c r="I108" s="26" t="s">
        <v>3641</v>
      </c>
      <c r="J108" s="26" t="s">
        <v>3655</v>
      </c>
      <c r="K108" s="26"/>
      <c r="L108" s="26" t="s">
        <v>3647</v>
      </c>
      <c r="M108" s="26"/>
      <c r="N108" s="26" t="s">
        <v>3656</v>
      </c>
      <c r="O108" s="26"/>
      <c r="P108" s="26">
        <v>0</v>
      </c>
      <c r="Q108" s="26">
        <v>0</v>
      </c>
      <c r="R108" s="26">
        <v>1</v>
      </c>
      <c r="S108" s="26">
        <v>0</v>
      </c>
      <c r="T108" s="26">
        <v>0</v>
      </c>
      <c r="U108" s="26">
        <v>0</v>
      </c>
      <c r="V108" s="26">
        <v>1</v>
      </c>
      <c r="AC108" s="18" t="str" cm="1">
        <f t="array" ref="AC108:AD108">_xlfn.REGEXEXTRACT(AF108,"(.*(?=_))_([a-z0-9-]+)",2)</f>
        <v>MAG_Generic_02_Handaxe_1</v>
      </c>
      <c r="AD108" s="18" t="str">
        <v>c8b23430-2d4b-42f0-965b-2668d9d5623f</v>
      </c>
      <c r="AF108" t="s">
        <v>3906</v>
      </c>
    </row>
    <row r="109" spans="3:32" x14ac:dyDescent="0.4">
      <c r="D109" t="s">
        <v>4196</v>
      </c>
      <c r="E109" t="s">
        <v>4197</v>
      </c>
      <c r="F109" t="str">
        <f>VLOOKUP(WEAPONS[[#This Row],[Name]],WPN_GUID_LOOK,2,FALSE)</f>
        <v>36aab945-ad5d-46b5-95ed-ab9cf1a5a228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AC109" s="18" t="str" cm="1">
        <f t="array" ref="AC109:AD109">_xlfn.REGEXEXTRACT(AF109,"(.*(?=_))_([a-z0-9-]+)",2)</f>
        <v>MAG_Generic_02_HandCrossbow_2</v>
      </c>
      <c r="AD109" s="18" t="str">
        <v>37627613-50b9-407e-9fcd-02962fb4cc33</v>
      </c>
      <c r="AF109" t="s">
        <v>3894</v>
      </c>
    </row>
    <row r="110" spans="3:32" x14ac:dyDescent="0.4">
      <c r="C110" t="s">
        <v>3622</v>
      </c>
      <c r="D110" t="s">
        <v>2553</v>
      </c>
      <c r="E110" t="s">
        <v>3627</v>
      </c>
      <c r="F110" t="str">
        <f>VLOOKUP(WEAPONS[[#This Row],[Name]],WPN_GUID_LOOK,2,FALSE)</f>
        <v>d49bf05e-4f94-4860-bd8c-ae63dae811be</v>
      </c>
      <c r="G110" s="26" t="s">
        <v>3644</v>
      </c>
      <c r="H110" s="26" t="s">
        <v>3640</v>
      </c>
      <c r="I110" s="26" t="s">
        <v>3641</v>
      </c>
      <c r="J110" s="26" t="s">
        <v>3677</v>
      </c>
      <c r="K110" s="26">
        <v>3</v>
      </c>
      <c r="L110" s="26" t="s">
        <v>3643</v>
      </c>
      <c r="M110" s="26"/>
      <c r="N110" s="26" t="s">
        <v>3675</v>
      </c>
      <c r="O110" s="26"/>
      <c r="P110" s="26">
        <v>1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1</v>
      </c>
      <c r="AC110" s="18" t="str" cm="1">
        <f t="array" ref="AC110:AD110">_xlfn.REGEXEXTRACT(AF110,"(.*(?=_))_([a-z0-9-]+)",2)</f>
        <v>MAG_Generic_02_LightCrossbow_1</v>
      </c>
      <c r="AD110" s="18" t="str">
        <v>70f12271-9f4a-4628-8f35-d19d8099f09a</v>
      </c>
      <c r="AF110" t="s">
        <v>3895</v>
      </c>
    </row>
    <row r="111" spans="3:32" x14ac:dyDescent="0.4">
      <c r="C111" t="s">
        <v>3493</v>
      </c>
      <c r="D111" t="s">
        <v>2540</v>
      </c>
      <c r="E111" t="s">
        <v>3520</v>
      </c>
      <c r="F111" t="str">
        <f>VLOOKUP(WEAPONS[[#This Row],[Name]],WPN_GUID_LOOK,2,FALSE)</f>
        <v>06fbf04c-41be-4709-91df-76b4cbc9ccf5</v>
      </c>
      <c r="G111" s="26" t="s">
        <v>3644</v>
      </c>
      <c r="H111" s="26" t="s">
        <v>3645</v>
      </c>
      <c r="I111" s="26" t="s">
        <v>3641</v>
      </c>
      <c r="J111" s="26" t="s">
        <v>3649</v>
      </c>
      <c r="K111" s="26">
        <v>1</v>
      </c>
      <c r="L111" s="26" t="s">
        <v>3650</v>
      </c>
      <c r="M111" s="26" t="s">
        <v>3698</v>
      </c>
      <c r="N111" s="26"/>
      <c r="O111" s="26"/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AC111" s="18" t="str" cm="1">
        <f t="array" ref="AC111:AD111">_xlfn.REGEXEXTRACT(AF111,"(.*(?=_))_([a-z0-9-]+)",2)</f>
        <v>MAG_Generic_02_LightCrossbow_2</v>
      </c>
      <c r="AD111" s="18" t="str">
        <v>c1b0236f-cc14-458c-a3ea-1b44f732e0e1</v>
      </c>
      <c r="AF111" t="s">
        <v>3896</v>
      </c>
    </row>
    <row r="112" spans="3:32" x14ac:dyDescent="0.4">
      <c r="C112" t="s">
        <v>3592</v>
      </c>
      <c r="D112" t="s">
        <v>2134</v>
      </c>
      <c r="E112" t="s">
        <v>3595</v>
      </c>
      <c r="F112" t="str">
        <f>VLOOKUP(WEAPONS[[#This Row],[Name]],WPN_GUID_LOOK,2,FALSE)</f>
        <v>596202a9-7d6b-4bcf-8748-dbf6aa55b002</v>
      </c>
      <c r="G112" s="26" t="s">
        <v>3644</v>
      </c>
      <c r="H112" s="26" t="s">
        <v>3645</v>
      </c>
      <c r="I112" s="26" t="s">
        <v>3641</v>
      </c>
      <c r="J112" s="26" t="s">
        <v>3646</v>
      </c>
      <c r="K112" s="26">
        <v>2</v>
      </c>
      <c r="L112" s="26" t="s">
        <v>3647</v>
      </c>
      <c r="M112" s="26" t="s">
        <v>3697</v>
      </c>
      <c r="N112" s="26"/>
      <c r="O112" s="26"/>
      <c r="P112" s="26">
        <v>0</v>
      </c>
      <c r="Q112" s="26">
        <v>0</v>
      </c>
      <c r="R112" s="26">
        <v>0</v>
      </c>
      <c r="S112" s="26">
        <v>0</v>
      </c>
      <c r="T112" s="26">
        <v>1</v>
      </c>
      <c r="U112" s="26">
        <v>0</v>
      </c>
      <c r="V112" s="26">
        <v>0</v>
      </c>
      <c r="AC112" s="18" t="str" cm="1">
        <f t="array" ref="AC112:AD112">_xlfn.REGEXEXTRACT(AF112,"(.*(?=_))_([a-z0-9-]+)",2)</f>
        <v>MAG_Generic_02_Maul_2</v>
      </c>
      <c r="AD112" s="18" t="str">
        <v>378d532c-fe34-4848-b1ef-14ae0eee8a0a</v>
      </c>
      <c r="AF112" t="s">
        <v>3926</v>
      </c>
    </row>
    <row r="113" spans="3:32" x14ac:dyDescent="0.4">
      <c r="C113" t="s">
        <v>3384</v>
      </c>
      <c r="D113" t="s">
        <v>2581</v>
      </c>
      <c r="E113" t="s">
        <v>3408</v>
      </c>
      <c r="F113" t="str">
        <f>VLOOKUP(WEAPONS[[#This Row],[Name]],WPN_GUID_LOOK,2,FALSE)</f>
        <v>d3cd1f93-64bb-4d57-bafc-19ee1cefc564</v>
      </c>
      <c r="G113" s="26" t="s">
        <v>3639</v>
      </c>
      <c r="H113" s="26" t="s">
        <v>3640</v>
      </c>
      <c r="I113" s="26" t="s">
        <v>3641</v>
      </c>
      <c r="J113" s="26" t="s">
        <v>3655</v>
      </c>
      <c r="K113" s="26">
        <v>1</v>
      </c>
      <c r="L113" s="26" t="s">
        <v>3647</v>
      </c>
      <c r="M113" s="26"/>
      <c r="N113" s="26"/>
      <c r="O113" s="26"/>
      <c r="P113" s="26">
        <v>0</v>
      </c>
      <c r="Q113" s="26">
        <v>0</v>
      </c>
      <c r="R113" s="26">
        <v>1</v>
      </c>
      <c r="S113" s="26">
        <v>0</v>
      </c>
      <c r="T113" s="26">
        <v>0</v>
      </c>
      <c r="U113" s="26">
        <v>0</v>
      </c>
      <c r="V113" s="26">
        <v>0</v>
      </c>
      <c r="AC113" s="18" t="str" cm="1">
        <f t="array" ref="AC113:AD113">_xlfn.REGEXEXTRACT(AF113,"(.*(?=_))_([a-z0-9-]+)",2)</f>
        <v>MAG_Generic_02_Pike_1</v>
      </c>
      <c r="AD113" s="18" t="str">
        <v>c6323431-6efc-4fb6-af72-75f0a056a449</v>
      </c>
      <c r="AF113" t="s">
        <v>3833</v>
      </c>
    </row>
    <row r="114" spans="3:32" x14ac:dyDescent="0.4">
      <c r="D114" t="s">
        <v>4147</v>
      </c>
      <c r="E114" t="s">
        <v>4148</v>
      </c>
      <c r="F114" t="str">
        <f>VLOOKUP(WEAPONS[[#This Row],[Name]],WPN_GUID_LOOK,2,FALSE)</f>
        <v>35be7c52-fe89-4bec-9d15-0d7ddb94bf38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AC114" s="18" t="str" cm="1">
        <f t="array" ref="AC114:AD114">_xlfn.REGEXEXTRACT(AF114,"(.*(?=_))_([a-z0-9-]+)",2)</f>
        <v>MAG_Generic_02_Rapier_2</v>
      </c>
      <c r="AD114" s="18" t="str">
        <v>2a9cdb8d-3ca1-4e0f-9de6-50ce793682d6</v>
      </c>
      <c r="AF114" t="s">
        <v>3968</v>
      </c>
    </row>
    <row r="115" spans="3:32" x14ac:dyDescent="0.4">
      <c r="C115" t="s">
        <v>3384</v>
      </c>
      <c r="D115" t="s">
        <v>2019</v>
      </c>
      <c r="E115" t="s">
        <v>3409</v>
      </c>
      <c r="F115" t="str">
        <f>VLOOKUP(WEAPONS[[#This Row],[Name]],WPN_GUID_LOOK,2,FALSE)</f>
        <v>660483f6-8eb3-45be-88a4-327f9d417026</v>
      </c>
      <c r="G115" s="26" t="s">
        <v>3644</v>
      </c>
      <c r="H115" s="26" t="s">
        <v>3653</v>
      </c>
      <c r="I115" s="26" t="s">
        <v>3641</v>
      </c>
      <c r="J115" s="26" t="s">
        <v>3672</v>
      </c>
      <c r="K115" s="26"/>
      <c r="L115" s="26" t="s">
        <v>3650</v>
      </c>
      <c r="M115" s="26"/>
      <c r="N115" s="26" t="s">
        <v>3656</v>
      </c>
      <c r="O115" s="26"/>
      <c r="P115" s="26">
        <v>0</v>
      </c>
      <c r="Q115" s="26">
        <v>1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AC115" s="18" t="str" cm="1">
        <f t="array" ref="AC115:AD115">_xlfn.REGEXEXTRACT(AF115,"(.*(?=_))_([a-z0-9-]+)",2)</f>
        <v>MAG_Generic_02_Spear_2</v>
      </c>
      <c r="AD115" s="18" t="str">
        <v>c12ae6db-0317-47f5-9bae-092a1c9c9b76</v>
      </c>
      <c r="AF115" t="s">
        <v>3987</v>
      </c>
    </row>
    <row r="116" spans="3:32" x14ac:dyDescent="0.4">
      <c r="C116" t="s">
        <v>3493</v>
      </c>
      <c r="D116" t="s">
        <v>2597</v>
      </c>
      <c r="E116" t="s">
        <v>3521</v>
      </c>
      <c r="F116" t="str">
        <f>VLOOKUP(WEAPONS[[#This Row],[Name]],WPN_GUID_LOOK,2,FALSE)</f>
        <v>3fab682c-abc7-43f0-b9bb-9faa9f612d8d</v>
      </c>
      <c r="G116" s="26" t="s">
        <v>3644</v>
      </c>
      <c r="H116" s="26" t="s">
        <v>3640</v>
      </c>
      <c r="I116" s="26" t="s">
        <v>3641</v>
      </c>
      <c r="J116" s="26" t="s">
        <v>3667</v>
      </c>
      <c r="K116" s="26">
        <v>1</v>
      </c>
      <c r="L116" s="26" t="s">
        <v>3643</v>
      </c>
      <c r="M116" s="26"/>
      <c r="N116" s="26"/>
      <c r="O116" s="26"/>
      <c r="P116" s="26">
        <v>1</v>
      </c>
      <c r="Q116" s="26">
        <v>0</v>
      </c>
      <c r="R116" s="26">
        <v>1</v>
      </c>
      <c r="S116" s="26">
        <v>0</v>
      </c>
      <c r="T116" s="26">
        <v>0</v>
      </c>
      <c r="U116" s="26">
        <v>0</v>
      </c>
      <c r="V116" s="26">
        <v>0</v>
      </c>
      <c r="AC116" s="18" t="str" cm="1">
        <f t="array" ref="AC116:AD116">_xlfn.REGEXEXTRACT(AF116,"(.*(?=_))_([a-z0-9-]+)",2)</f>
        <v>MAG_Generic_02_Warpick_2</v>
      </c>
      <c r="AD116" s="18" t="str">
        <v>e0bf0351-f67b-4f3d-935c-ca066af0c838</v>
      </c>
      <c r="AF116" t="s">
        <v>4384</v>
      </c>
    </row>
    <row r="117" spans="3:32" x14ac:dyDescent="0.4">
      <c r="C117" t="s">
        <v>3384</v>
      </c>
      <c r="D117" t="s">
        <v>2527</v>
      </c>
      <c r="E117" t="s">
        <v>4001</v>
      </c>
      <c r="F117" t="str">
        <f>VLOOKUP(WEAPONS[[#This Row],[Name]],WPN_GUID_LOOK,2,FALSE)</f>
        <v>6e05319b-d8c4-4dbc-b0f4-cea561810fa6</v>
      </c>
      <c r="G117" s="26" t="s">
        <v>3644</v>
      </c>
      <c r="H117" s="26" t="s">
        <v>3653</v>
      </c>
      <c r="I117" s="26" t="s">
        <v>3641</v>
      </c>
      <c r="J117" s="26" t="s">
        <v>3671</v>
      </c>
      <c r="K117" s="26"/>
      <c r="L117" s="26" t="s">
        <v>3650</v>
      </c>
      <c r="M117" s="26"/>
      <c r="N117" s="26"/>
      <c r="O117" s="26"/>
      <c r="P117" s="26">
        <v>0</v>
      </c>
      <c r="Q117" s="26">
        <v>1</v>
      </c>
      <c r="R117" s="26">
        <v>0</v>
      </c>
      <c r="S117" s="26">
        <v>0</v>
      </c>
      <c r="T117" s="26">
        <v>0</v>
      </c>
      <c r="U117" s="26">
        <v>0</v>
      </c>
      <c r="V117" s="26">
        <v>1</v>
      </c>
      <c r="AC117" s="18" t="str" cm="1">
        <f t="array" ref="AC117:AD117">_xlfn.REGEXEXTRACT(AF117,"(.*(?=_))_([a-z0-9-]+)",2)</f>
        <v>MAG_Giantslayer_Greatsword</v>
      </c>
      <c r="AD117" s="18" t="str">
        <v>7219fca3-5f41-43a0-8253-f4c09d8b6308</v>
      </c>
      <c r="AF117" t="s">
        <v>3773</v>
      </c>
    </row>
    <row r="118" spans="3:32" x14ac:dyDescent="0.4">
      <c r="C118" t="s">
        <v>3592</v>
      </c>
      <c r="D118" t="s">
        <v>2135</v>
      </c>
      <c r="E118" t="s">
        <v>3596</v>
      </c>
      <c r="F118" t="str">
        <f>VLOOKUP(WEAPONS[[#This Row],[Name]],WPN_GUID_LOOK,2,FALSE)</f>
        <v>45d888b5-e002-4bb8-85d7-6df569aceaa4</v>
      </c>
      <c r="G118" s="26" t="s">
        <v>3644</v>
      </c>
      <c r="H118" s="26" t="s">
        <v>3653</v>
      </c>
      <c r="I118" s="26" t="s">
        <v>3659</v>
      </c>
      <c r="J118" s="26" t="s">
        <v>3681</v>
      </c>
      <c r="K118" s="26">
        <v>2</v>
      </c>
      <c r="L118" s="26" t="s">
        <v>3643</v>
      </c>
      <c r="M118" s="26"/>
      <c r="N118" s="26"/>
      <c r="O118" s="26"/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AC118" s="18" t="str" cm="1">
        <f t="array" ref="AC118:AD118">_xlfn.REGEXEXTRACT(AF118,"(.*(?=_))_([a-z0-9-]+)",2)</f>
        <v>MAG_Githborn_Mindcrusher_Greatsword</v>
      </c>
      <c r="AD118" s="18" t="str">
        <v>523a959d-4101-4beb-9a8e-276c3f687c02</v>
      </c>
      <c r="AF118" t="s">
        <v>3774</v>
      </c>
    </row>
    <row r="119" spans="3:32" x14ac:dyDescent="0.4">
      <c r="C119" t="s">
        <v>3384</v>
      </c>
      <c r="D119" t="s">
        <v>2020</v>
      </c>
      <c r="E119" t="s">
        <v>3410</v>
      </c>
      <c r="F119" t="str">
        <f>VLOOKUP(WEAPONS[[#This Row],[Name]],WPN_GUID_LOOK,2,FALSE)</f>
        <v>37a29c63-3fcd-43bd-8021-c363dcc852bc</v>
      </c>
      <c r="G119" s="26" t="s">
        <v>3644</v>
      </c>
      <c r="H119" s="26" t="s">
        <v>3645</v>
      </c>
      <c r="I119" s="26" t="s">
        <v>3641</v>
      </c>
      <c r="J119" s="26" t="s">
        <v>3646</v>
      </c>
      <c r="K119" s="26">
        <v>1</v>
      </c>
      <c r="L119" s="26" t="s">
        <v>3647</v>
      </c>
      <c r="M119" s="26" t="s">
        <v>3692</v>
      </c>
      <c r="N119" s="26"/>
      <c r="O119" s="26"/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</v>
      </c>
      <c r="AC119" s="18" t="str" cm="1">
        <f t="array" ref="AC119:AD119">_xlfn.REGEXEXTRACT(AF119,"(.*(?=_))_([a-z0-9-]+)",2)</f>
        <v>MAG_Githborn_Telekinetic_HeavyCrossbow</v>
      </c>
      <c r="AD119" s="18" t="str">
        <v>b11756a8-519a-406c-be36-c3603c3edae1</v>
      </c>
      <c r="AF119" t="s">
        <v>3897</v>
      </c>
    </row>
    <row r="120" spans="3:32" x14ac:dyDescent="0.4">
      <c r="C120" t="s">
        <v>3286</v>
      </c>
      <c r="D120" t="s">
        <v>1937</v>
      </c>
      <c r="E120" t="s">
        <v>3291</v>
      </c>
      <c r="F120" t="e">
        <f>VLOOKUP(WEAPONS[[#This Row],[Name]],WPN_GUID_LOOK,2,FALSE)</f>
        <v>#N/A</v>
      </c>
      <c r="G120" s="26" t="s">
        <v>3639</v>
      </c>
      <c r="H120" s="26" t="s">
        <v>3645</v>
      </c>
      <c r="I120" s="26" t="s">
        <v>3641</v>
      </c>
      <c r="J120" s="26" t="s">
        <v>3663</v>
      </c>
      <c r="K120" s="26"/>
      <c r="L120" s="26" t="s">
        <v>3643</v>
      </c>
      <c r="M120" s="26" t="s">
        <v>3664</v>
      </c>
      <c r="N120" s="26"/>
      <c r="O120" s="26"/>
      <c r="P120" s="26">
        <v>0</v>
      </c>
      <c r="Q120" s="26">
        <v>0</v>
      </c>
      <c r="R120" s="26">
        <v>0</v>
      </c>
      <c r="S120" s="26">
        <v>0</v>
      </c>
      <c r="T120" s="26">
        <v>1</v>
      </c>
      <c r="U120" s="26">
        <v>0</v>
      </c>
      <c r="V120" s="26">
        <v>1</v>
      </c>
      <c r="AC120" s="18" t="str" cm="1">
        <f t="array" ref="AC120:AD120">_xlfn.REGEXEXTRACT(AF120,"(.*(?=_))_([a-z0-9-]+)",2)</f>
        <v>MAG_Gortash_HeavyCrossbow</v>
      </c>
      <c r="AD120" s="18" t="str">
        <v>45d888b5-e002-4bb8-85d7-6df569aceaa4</v>
      </c>
      <c r="AF120" t="s">
        <v>3898</v>
      </c>
    </row>
    <row r="121" spans="3:32" x14ac:dyDescent="0.4">
      <c r="D121" t="s">
        <v>4343</v>
      </c>
      <c r="E121" t="s">
        <v>4342</v>
      </c>
      <c r="F121" t="str">
        <f>VLOOKUP(WEAPONS[[#This Row],[Name]],WPN_GUID_LOOK,2,FALSE)</f>
        <v>1803db62-d4c8-4f36-a9b9-49e114d07570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AC121" s="18" t="str" cm="1">
        <f t="array" ref="AC121:AD121">_xlfn.REGEXEXTRACT(AF121,"(.*(?=_))_([a-z0-9-]+)",2)</f>
        <v>MAG_GreaterNecromancy_Staff</v>
      </c>
      <c r="AD121" s="18" t="str">
        <v>ecb02247-a407-445e-8046-856133d198bf</v>
      </c>
      <c r="AF121" t="s">
        <v>3947</v>
      </c>
    </row>
    <row r="122" spans="3:32" x14ac:dyDescent="0.4">
      <c r="D122" t="s">
        <v>4237</v>
      </c>
      <c r="E122" t="s">
        <v>4236</v>
      </c>
      <c r="F122" t="str">
        <f>VLOOKUP(WEAPONS[[#This Row],[Name]],WPN_GUID_LOOK,2,FALSE)</f>
        <v>2ec0704c-eeaa-4a5e-b625-c6bb47c7598c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AC122" s="18" t="str" cm="1">
        <f t="array" ref="AC122:AD122">_xlfn.REGEXEXTRACT(AF122,"(.*(?=_))_([a-z0-9-]+)",2)</f>
        <v>MAG_GreaterSilver_Greatsword</v>
      </c>
      <c r="AD122" s="18" t="str">
        <v>f01c3f5d-c542-420f-86c5-bdddf7819e29</v>
      </c>
      <c r="AF122" t="s">
        <v>3775</v>
      </c>
    </row>
    <row r="123" spans="3:32" x14ac:dyDescent="0.4">
      <c r="C123" t="s">
        <v>3384</v>
      </c>
      <c r="D123" t="s">
        <v>2021</v>
      </c>
      <c r="E123" t="s">
        <v>3411</v>
      </c>
      <c r="F123" t="str">
        <f>VLOOKUP(WEAPONS[[#This Row],[Name]],WPN_GUID_LOOK,2,FALSE)</f>
        <v>3c9f6e52-1597-4ba6-ae36-d532c0e8bad5</v>
      </c>
      <c r="G123" s="26" t="s">
        <v>3644</v>
      </c>
      <c r="H123" s="26" t="s">
        <v>3640</v>
      </c>
      <c r="I123" s="26" t="s">
        <v>3659</v>
      </c>
      <c r="J123" s="26" t="s">
        <v>3689</v>
      </c>
      <c r="K123" s="26"/>
      <c r="L123" s="26" t="s">
        <v>3643</v>
      </c>
      <c r="M123" s="26"/>
      <c r="N123" s="26"/>
      <c r="O123" s="26"/>
      <c r="P123" s="26">
        <v>0</v>
      </c>
      <c r="Q123" s="26">
        <v>0</v>
      </c>
      <c r="R123" s="26">
        <v>1</v>
      </c>
      <c r="S123" s="26">
        <v>0</v>
      </c>
      <c r="T123" s="26">
        <v>0</v>
      </c>
      <c r="U123" s="26">
        <v>0</v>
      </c>
      <c r="V123" s="26">
        <v>1</v>
      </c>
      <c r="AC123" s="18" t="str" cm="1">
        <f t="array" ref="AC123:AD123">_xlfn.REGEXEXTRACT(AF123,"(.*(?=_))_([a-z0-9-]+)",2)</f>
        <v>MAG_Harpers_Harmonizing_Rapier</v>
      </c>
      <c r="AD123" s="18" t="str">
        <v>530a5c21-0f52-428f-bf41-ef33fd6c447b</v>
      </c>
      <c r="AF123" t="s">
        <v>3969</v>
      </c>
    </row>
    <row r="124" spans="3:32" x14ac:dyDescent="0.4">
      <c r="C124" t="s">
        <v>3286</v>
      </c>
      <c r="D124" t="s">
        <v>168</v>
      </c>
      <c r="E124" t="s">
        <v>3353</v>
      </c>
      <c r="F124" t="str">
        <f>VLOOKUP(WEAPONS[[#This Row],[Name]],WPN_GUID_LOOK,2,FALSE)</f>
        <v>4ef7dcd7-3328-4218-b0d3-520f2afaa529</v>
      </c>
      <c r="G124" s="26" t="s">
        <v>3644</v>
      </c>
      <c r="H124" s="26" t="s">
        <v>3640</v>
      </c>
      <c r="I124" s="26" t="s">
        <v>3641</v>
      </c>
      <c r="J124" s="26" t="s">
        <v>3665</v>
      </c>
      <c r="K124" s="26"/>
      <c r="L124" s="26" t="s">
        <v>3647</v>
      </c>
      <c r="M124" s="26"/>
      <c r="N124" s="26"/>
      <c r="O124" s="26"/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1</v>
      </c>
      <c r="AC124" s="18" t="str" cm="1">
        <f t="array" ref="AC124:AD124">_xlfn.REGEXEXTRACT(AF124,"(.*(?=_))_([a-z0-9-]+)",2)</f>
        <v>MAG_Harpers_OfWeapons_Quarterstaff</v>
      </c>
      <c r="AD124" s="18" t="str">
        <v>111e30c6-ced0-478b-9922-3428cb50b7e1</v>
      </c>
      <c r="AF124" t="s">
        <v>3836</v>
      </c>
    </row>
    <row r="125" spans="3:32" x14ac:dyDescent="0.4">
      <c r="C125" t="s">
        <v>3286</v>
      </c>
      <c r="D125" t="s">
        <v>168</v>
      </c>
      <c r="E125" t="s">
        <v>3352</v>
      </c>
      <c r="F125" t="str">
        <f>VLOOKUP(WEAPONS[[#This Row],[Name]],WPN_GUID_LOOK,2,FALSE)</f>
        <v>9eadef92-5dd0-408e-9b55-1cf791cafe9d</v>
      </c>
      <c r="G125" s="26" t="s">
        <v>3644</v>
      </c>
      <c r="H125" s="26" t="s">
        <v>3640</v>
      </c>
      <c r="I125" s="26" t="s">
        <v>3641</v>
      </c>
      <c r="J125" s="26" t="s">
        <v>3665</v>
      </c>
      <c r="K125" s="26"/>
      <c r="L125" s="26" t="s">
        <v>3647</v>
      </c>
      <c r="M125" s="26"/>
      <c r="N125" s="26"/>
      <c r="O125" s="26"/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1</v>
      </c>
      <c r="AC125" s="18" t="str" cm="1">
        <f t="array" ref="AC125:AD125">_xlfn.REGEXEXTRACT(AF125,"(.*(?=_))_([a-z0-9-]+)",2)</f>
        <v>MAG_Harpers_ShieldsOfShadows</v>
      </c>
      <c r="AD125" s="18" t="str">
        <v>1977f0ae-4269-4024-bb3b-a4cca54fafe0</v>
      </c>
      <c r="AF125" t="s">
        <v>4387</v>
      </c>
    </row>
    <row r="126" spans="3:32" x14ac:dyDescent="0.4">
      <c r="C126" t="s">
        <v>3384</v>
      </c>
      <c r="D126" t="s">
        <v>3727</v>
      </c>
      <c r="E126" t="s">
        <v>3412</v>
      </c>
      <c r="F126" t="str">
        <f>VLOOKUP(WEAPONS[[#This Row],[Name]],WPN_GUID_LOOK,2,FALSE)</f>
        <v>9076abf1-1029-4be9-a7cf-428d2b6fdea5</v>
      </c>
      <c r="G126" s="26" t="s">
        <v>3644</v>
      </c>
      <c r="H126" s="26" t="s">
        <v>3640</v>
      </c>
      <c r="I126" s="26" t="s">
        <v>3641</v>
      </c>
      <c r="J126" s="26" t="s">
        <v>3665</v>
      </c>
      <c r="K126" s="26">
        <v>1</v>
      </c>
      <c r="L126" s="26" t="s">
        <v>3647</v>
      </c>
      <c r="M126" s="26"/>
      <c r="N126" s="26"/>
      <c r="O126" s="26"/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1</v>
      </c>
      <c r="AC126" s="18" t="str" cm="1">
        <f t="array" ref="AC126:AD126">_xlfn.REGEXEXTRACT(AF126,"(.*(?=_))_([a-z0-9-]+)",2)</f>
        <v>MAG_Harpers_SingingSword</v>
      </c>
      <c r="AD126" s="18" t="str">
        <v>5e7030e9-d59c-4edf-8278-8981a8e8baef</v>
      </c>
      <c r="AF126" t="s">
        <v>3776</v>
      </c>
    </row>
    <row r="127" spans="3:32" x14ac:dyDescent="0.4">
      <c r="C127" t="s">
        <v>3493</v>
      </c>
      <c r="D127" t="s">
        <v>2556</v>
      </c>
      <c r="E127" t="s">
        <v>3522</v>
      </c>
      <c r="F127" t="str">
        <f>VLOOKUP(WEAPONS[[#This Row],[Name]],WPN_GUID_LOOK,2,FALSE)</f>
        <v>23ab9011-ef66-463e-a8ee-012321be6d1c</v>
      </c>
      <c r="G127" s="26" t="s">
        <v>3644</v>
      </c>
      <c r="H127" s="26" t="s">
        <v>3640</v>
      </c>
      <c r="I127" s="26" t="s">
        <v>3641</v>
      </c>
      <c r="J127" s="26" t="s">
        <v>3665</v>
      </c>
      <c r="K127" s="26">
        <v>2</v>
      </c>
      <c r="L127" s="26" t="s">
        <v>3647</v>
      </c>
      <c r="M127" s="26"/>
      <c r="N127" s="26"/>
      <c r="O127" s="26"/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1</v>
      </c>
      <c r="AC127" s="18" t="str" cm="1">
        <f t="array" ref="AC127:AD127">_xlfn.REGEXEXTRACT(AF127,"(.*(?=_))_([a-z0-9-]+)",2)</f>
        <v>MAG_HAV_Sylvan_Scimitar</v>
      </c>
      <c r="AD127" s="18" t="str">
        <v>b9656931-da39-4024-92a2-f45264593b14</v>
      </c>
      <c r="AF127" t="s">
        <v>3823</v>
      </c>
    </row>
    <row r="128" spans="3:32" x14ac:dyDescent="0.4">
      <c r="C128" t="s">
        <v>3493</v>
      </c>
      <c r="D128" t="s">
        <v>2088</v>
      </c>
      <c r="E128" t="s">
        <v>3523</v>
      </c>
      <c r="F128" t="str">
        <f>VLOOKUP(WEAPONS[[#This Row],[Name]],WPN_GUID_LOOK,2,FALSE)</f>
        <v>01338cbe-9ff6-485e-9052-838c82a2a753</v>
      </c>
      <c r="G128" s="26" t="s">
        <v>3644</v>
      </c>
      <c r="H128" s="26" t="s">
        <v>3640</v>
      </c>
      <c r="I128" s="26" t="s">
        <v>3641</v>
      </c>
      <c r="J128" s="26" t="s">
        <v>3665</v>
      </c>
      <c r="K128" s="26">
        <v>1</v>
      </c>
      <c r="L128" s="26" t="s">
        <v>3647</v>
      </c>
      <c r="M128" s="26"/>
      <c r="N128" s="26"/>
      <c r="O128" s="26"/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AC128" s="18" t="str" cm="1">
        <f t="array" ref="AC128:AD128">_xlfn.REGEXEXTRACT(AF128,"(.*(?=_))_([a-z0-9-]+)",2)</f>
        <v>MAG_HAV_ThornBlade_Scimitar</v>
      </c>
      <c r="AD128" s="18" t="str">
        <v>3b44007e-eb36-4c03-b367-6619299b6994</v>
      </c>
      <c r="AF128" t="s">
        <v>3824</v>
      </c>
    </row>
    <row r="129" spans="3:32" x14ac:dyDescent="0.4">
      <c r="C129" t="s">
        <v>3493</v>
      </c>
      <c r="D129" t="s">
        <v>2589</v>
      </c>
      <c r="E129" t="s">
        <v>3524</v>
      </c>
      <c r="F129" t="str">
        <f>VLOOKUP(WEAPONS[[#This Row],[Name]],WPN_GUID_LOOK,2,FALSE)</f>
        <v>b551469c-5a53-4df3-a2c9-91516ef55695</v>
      </c>
      <c r="G129" s="26" t="s">
        <v>3644</v>
      </c>
      <c r="H129" s="26" t="s">
        <v>3640</v>
      </c>
      <c r="I129" s="26" t="s">
        <v>3641</v>
      </c>
      <c r="J129" s="26" t="s">
        <v>3665</v>
      </c>
      <c r="K129" s="26">
        <v>1</v>
      </c>
      <c r="L129" s="26" t="s">
        <v>3650</v>
      </c>
      <c r="M129" s="26"/>
      <c r="N129" s="26"/>
      <c r="O129" s="26"/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</v>
      </c>
      <c r="AC129" s="18" t="str" cm="1">
        <f t="array" ref="AC129:AD129">_xlfn.REGEXEXTRACT(AF129,"(.*(?=_))_([a-z0-9-]+)",2)</f>
        <v>MAG_HigherNecromancy_Staff</v>
      </c>
      <c r="AD129" s="18" t="str">
        <v>bb1fef3b-ac2b-427e-9b6f-273a8c7e4ff8</v>
      </c>
      <c r="AF129" t="s">
        <v>3948</v>
      </c>
    </row>
    <row r="130" spans="3:32" x14ac:dyDescent="0.4">
      <c r="C130" t="s">
        <v>3286</v>
      </c>
      <c r="D130" t="s">
        <v>1938</v>
      </c>
      <c r="E130" t="s">
        <v>2513</v>
      </c>
      <c r="F130" t="str">
        <f>VLOOKUP(WEAPONS[[#This Row],[Name]],WPN_GUID_LOOK,2,FALSE)</f>
        <v>4c86f6ac-5829-41f2-a3f0-d3e893334961</v>
      </c>
      <c r="G130" s="26" t="s">
        <v>3644</v>
      </c>
      <c r="H130" s="26" t="s">
        <v>3640</v>
      </c>
      <c r="I130" s="26" t="s">
        <v>3641</v>
      </c>
      <c r="J130" s="26" t="s">
        <v>3665</v>
      </c>
      <c r="K130" s="26"/>
      <c r="L130" s="26" t="s">
        <v>3647</v>
      </c>
      <c r="M130" s="26"/>
      <c r="N130" s="26"/>
      <c r="O130" s="26"/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</v>
      </c>
      <c r="AC130" s="18" t="str" cm="1">
        <f t="array" ref="AC130:AD130">_xlfn.REGEXEXTRACT(AF130,"(.*(?=_))_([a-z0-9-]+)",2)</f>
        <v>MAG_Hunting_Shortbow</v>
      </c>
      <c r="AD130" s="18" t="str">
        <v>a1d1634c-02e6-4428-a822-7603e9163264</v>
      </c>
      <c r="AF130" t="s">
        <v>3799</v>
      </c>
    </row>
    <row r="131" spans="3:32" x14ac:dyDescent="0.4">
      <c r="D131" t="s">
        <v>1939</v>
      </c>
      <c r="E131" t="s">
        <v>4205</v>
      </c>
      <c r="F131" t="str">
        <f>VLOOKUP(WEAPONS[[#This Row],[Name]],WPN_GUID_LOOK,2,FALSE)</f>
        <v>229dd0c4-6b13-4dbd-be48-0fedf292700a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AC131" s="18" t="str" cm="1">
        <f t="array" ref="AC131:AD131">_xlfn.REGEXEXTRACT(AF131,"(.*(?=_))_([a-z0-9-]+)",2)</f>
        <v>MAG_Illithid_MindOverload_Weapon_Longsword</v>
      </c>
      <c r="AD131" s="18" t="str">
        <v>0a024202-84d0-4466-a958-76b2a163781c</v>
      </c>
      <c r="AF131" t="s">
        <v>3777</v>
      </c>
    </row>
    <row r="132" spans="3:32" x14ac:dyDescent="0.4">
      <c r="C132" t="s">
        <v>3286</v>
      </c>
      <c r="D132" t="s">
        <v>1939</v>
      </c>
      <c r="E132" t="s">
        <v>2514</v>
      </c>
      <c r="F132" t="str">
        <f>VLOOKUP(WEAPONS[[#This Row],[Name]],WPN_GUID_LOOK,2,FALSE)</f>
        <v>8f8ad4f1-ee45-45f5-9368-3da979ada65a</v>
      </c>
      <c r="G132" s="26" t="s">
        <v>3644</v>
      </c>
      <c r="H132" s="26" t="s">
        <v>3640</v>
      </c>
      <c r="I132" s="26" t="s">
        <v>3641</v>
      </c>
      <c r="J132" s="26" t="s">
        <v>3665</v>
      </c>
      <c r="K132" s="26">
        <v>3</v>
      </c>
      <c r="L132" s="26" t="s">
        <v>3647</v>
      </c>
      <c r="M132" s="26"/>
      <c r="N132" s="26" t="s">
        <v>3666</v>
      </c>
      <c r="O132" s="26"/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AC132" s="18" t="str" cm="1">
        <f t="array" ref="AC132:AD132">_xlfn.REGEXEXTRACT(AF132,"(.*(?=_))_([a-z0-9-]+)",2)</f>
        <v>MAG_Infernal_Hellbeard_Halberd</v>
      </c>
      <c r="AD132" s="18" t="str">
        <v>35682866-bd23-44a2-9a25-6a3ba2ee2b48</v>
      </c>
      <c r="AF132" t="s">
        <v>3883</v>
      </c>
    </row>
    <row r="133" spans="3:32" x14ac:dyDescent="0.4">
      <c r="C133" t="s">
        <v>3286</v>
      </c>
      <c r="D133" t="s">
        <v>2608</v>
      </c>
      <c r="E133" t="s">
        <v>2515</v>
      </c>
      <c r="F133" t="str">
        <f>VLOOKUP(WEAPONS[[#This Row],[Name]],WPN_GUID_LOOK,2,FALSE)</f>
        <v>dfb5a6ef-baee-4c0e-9b9d-7f5bd9458131</v>
      </c>
      <c r="G133" s="26" t="s">
        <v>3644</v>
      </c>
      <c r="H133" s="26" t="s">
        <v>3640</v>
      </c>
      <c r="I133" s="26" t="s">
        <v>3641</v>
      </c>
      <c r="J133" s="26" t="s">
        <v>3662</v>
      </c>
      <c r="K133" s="26"/>
      <c r="L133" s="26" t="s">
        <v>3656</v>
      </c>
      <c r="M133" s="26"/>
      <c r="N133" s="26"/>
      <c r="O133" s="26"/>
      <c r="P133" s="26">
        <v>0</v>
      </c>
      <c r="Q133" s="26">
        <v>0</v>
      </c>
      <c r="R133" s="26">
        <v>1</v>
      </c>
      <c r="S133" s="26">
        <v>0</v>
      </c>
      <c r="T133" s="26">
        <v>0</v>
      </c>
      <c r="U133" s="26">
        <v>0</v>
      </c>
      <c r="V133" s="26">
        <v>0</v>
      </c>
      <c r="AC133" s="18" t="str" cm="1">
        <f t="array" ref="AC133:AD133">_xlfn.REGEXEXTRACT(AF133,"(.*(?=_))_([a-z0-9-]+)",2)</f>
        <v>MAG_Infernal_Longsword</v>
      </c>
      <c r="AD133" s="18" t="str">
        <v>e1c37edf-ad63-44a5-8fd4-44687169747e</v>
      </c>
      <c r="AF133" t="s">
        <v>3778</v>
      </c>
    </row>
    <row r="134" spans="3:32" x14ac:dyDescent="0.4">
      <c r="D134" t="s">
        <v>4300</v>
      </c>
      <c r="E134" t="s">
        <v>4298</v>
      </c>
      <c r="F134" t="str">
        <f>VLOOKUP(WEAPONS[[#This Row],[Name]],WPN_GUID_LOOK,2,FALSE)</f>
        <v>6fb7aabd-bdf8-4fd4-b43c-6cc6c07e99b1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AC134" s="18" t="str" cm="1">
        <f t="array" ref="AC134:AD134">_xlfn.REGEXEXTRACT(AF134,"(.*(?=_))_([a-z0-9-]+)",2)</f>
        <v>MAG_Infernal_Mace_2</v>
      </c>
      <c r="AD134" s="18" t="str">
        <v>70909020-27ff-4a63-a03f-30d4818dd1c3</v>
      </c>
      <c r="AF134" t="s">
        <v>3920</v>
      </c>
    </row>
    <row r="135" spans="3:32" x14ac:dyDescent="0.4">
      <c r="C135" t="s">
        <v>3493</v>
      </c>
      <c r="D135" t="s">
        <v>509</v>
      </c>
      <c r="E135" t="s">
        <v>3525</v>
      </c>
      <c r="F135" t="str">
        <f>VLOOKUP(WEAPONS[[#This Row],[Name]],WPN_GUID_LOOK,2,FALSE)</f>
        <v>3db6b7be-1e36-405e-94fd-cf5a9f0e4b68</v>
      </c>
      <c r="G135" s="26" t="s">
        <v>3644</v>
      </c>
      <c r="H135" s="26" t="s">
        <v>3640</v>
      </c>
      <c r="I135" s="26" t="s">
        <v>3641</v>
      </c>
      <c r="J135" s="26" t="s">
        <v>3667</v>
      </c>
      <c r="K135" s="26">
        <v>2</v>
      </c>
      <c r="L135" s="26" t="s">
        <v>3643</v>
      </c>
      <c r="M135" s="26"/>
      <c r="N135" s="26"/>
      <c r="O135" s="26"/>
      <c r="P135" s="26">
        <v>1</v>
      </c>
      <c r="Q135" s="26">
        <v>0</v>
      </c>
      <c r="R135" s="26">
        <v>1</v>
      </c>
      <c r="S135" s="26">
        <v>0</v>
      </c>
      <c r="T135" s="26">
        <v>0</v>
      </c>
      <c r="U135" s="26">
        <v>0</v>
      </c>
      <c r="V135" s="26">
        <v>0</v>
      </c>
      <c r="AC135" s="18" t="str" cm="1">
        <f t="array" ref="AC135:AD135">_xlfn.REGEXEXTRACT(AF135,"(.*(?=_))_([a-z0-9-]+)",2)</f>
        <v>MAG_Infernal_Mace</v>
      </c>
      <c r="AD135" s="18" t="str">
        <v>8e13f737-40e5-4be5-817e-1c5d6199b08b</v>
      </c>
      <c r="AF135" t="s">
        <v>3919</v>
      </c>
    </row>
    <row r="136" spans="3:32" x14ac:dyDescent="0.4">
      <c r="C136" t="s">
        <v>3592</v>
      </c>
      <c r="D136" t="s">
        <v>2136</v>
      </c>
      <c r="E136" t="s">
        <v>3597</v>
      </c>
      <c r="F136" t="str">
        <f>VLOOKUP(WEAPONS[[#This Row],[Name]],WPN_GUID_LOOK,2,FALSE)</f>
        <v>89eacf71-5bf6-4e7f-ac9d-e2d7d1d6bcb0</v>
      </c>
      <c r="G136" s="26" t="s">
        <v>3644</v>
      </c>
      <c r="H136" s="26" t="s">
        <v>3653</v>
      </c>
      <c r="I136" s="26" t="s">
        <v>3641</v>
      </c>
      <c r="J136" s="26" t="s">
        <v>3676</v>
      </c>
      <c r="K136" s="26">
        <v>2</v>
      </c>
      <c r="L136" s="26" t="s">
        <v>3647</v>
      </c>
      <c r="M136" s="26"/>
      <c r="N136" s="26"/>
      <c r="O136" s="26"/>
      <c r="P136" s="26">
        <v>0</v>
      </c>
      <c r="Q136" s="26">
        <v>1</v>
      </c>
      <c r="R136" s="26">
        <v>0</v>
      </c>
      <c r="S136" s="26">
        <v>0</v>
      </c>
      <c r="T136" s="26">
        <v>0</v>
      </c>
      <c r="U136" s="26">
        <v>0</v>
      </c>
      <c r="V136" s="26">
        <v>1</v>
      </c>
      <c r="AC136" s="18" t="str" cm="1">
        <f t="array" ref="AC136:AD136">_xlfn.REGEXEXTRACT(AF136,"(.*(?=_))_([a-z0-9-]+)",2)</f>
        <v>MAG_Infernal_Spear</v>
      </c>
      <c r="AD136" s="18" t="str">
        <v>e8f6c0aa-de5c-45a5-97fd-599addc036f1</v>
      </c>
      <c r="AF136" t="s">
        <v>3988</v>
      </c>
    </row>
    <row r="137" spans="3:32" x14ac:dyDescent="0.4">
      <c r="D137" t="s">
        <v>4118</v>
      </c>
      <c r="E137" t="s">
        <v>4218</v>
      </c>
      <c r="F137" t="str">
        <f>VLOOKUP(WEAPONS[[#This Row],[Name]],WPN_GUID_LOOK,2,FALSE)</f>
        <v>134a78a5-7a20-415a-9af1-5b141db51d42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AC137" s="18" t="str" cm="1">
        <f t="array" ref="AC137:AD137">_xlfn.REGEXEXTRACT(AF137,"(.*(?=_))_([a-z0-9-]+)",2)</f>
        <v>MAG_Infernal_Warhammer</v>
      </c>
      <c r="AD137" s="18" t="str">
        <v>855f49c9-5724-4df9-a23d-0af82116af76</v>
      </c>
      <c r="AF137" t="s">
        <v>3911</v>
      </c>
    </row>
    <row r="138" spans="3:32" x14ac:dyDescent="0.4">
      <c r="D138" t="s">
        <v>4118</v>
      </c>
      <c r="E138" t="s">
        <v>4119</v>
      </c>
      <c r="F138" t="str">
        <f>VLOOKUP(WEAPONS[[#This Row],[Name]],WPN_GUID_LOOK,2,FALSE)</f>
        <v>2099af4a-caa2-4e06-9b6d-fa6e9754bd09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AC138" s="18" t="str" cm="1">
        <f t="array" ref="AC138:AD138">_xlfn.REGEXEXTRACT(AF138,"(.*(?=_))_([a-z0-9-]+)",2)</f>
        <v>MAG_Invisible_Pike</v>
      </c>
      <c r="AD138" s="18" t="str">
        <v>cd6c6adc-8792-4378-8c63-8169cfad6c55</v>
      </c>
      <c r="AF138" t="s">
        <v>3834</v>
      </c>
    </row>
    <row r="139" spans="3:32" x14ac:dyDescent="0.4">
      <c r="D139" t="s">
        <v>4118</v>
      </c>
      <c r="E139" t="s">
        <v>4215</v>
      </c>
      <c r="F139" t="str">
        <f>VLOOKUP(WEAPONS[[#This Row],[Name]],WPN_GUID_LOOK,2,FALSE)</f>
        <v>22dd91be-6433-4569-a7b3-ce3d6ea59b5b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AC139" s="18" t="str" cm="1">
        <f t="array" ref="AC139:AD139">_xlfn.REGEXEXTRACT(AF139,"(.*(?=_))_([a-z0-9-]+)",2)</f>
        <v>MAG_Justiciar_Scimitar</v>
      </c>
      <c r="AD139" s="18" t="str">
        <v>74ecc6e4-ee5d-4cd8-96cb-dd677a4acc82</v>
      </c>
      <c r="AF139" t="s">
        <v>3825</v>
      </c>
    </row>
    <row r="140" spans="3:32" x14ac:dyDescent="0.4">
      <c r="D140" t="s">
        <v>4118</v>
      </c>
      <c r="E140" t="s">
        <v>4216</v>
      </c>
      <c r="F140" t="str">
        <f>VLOOKUP(WEAPONS[[#This Row],[Name]],WPN_GUID_LOOK,2,FALSE)</f>
        <v>65fff410-33fd-49a6-aacd-d24610bc0e7b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AC140" s="18" t="str" cm="1">
        <f t="array" ref="AC140:AD140">_xlfn.REGEXEXTRACT(AF140,"(.*(?=_))_([a-z0-9-]+)",2)</f>
        <v>MAG_Justiciar_Shield</v>
      </c>
      <c r="AD140" s="18" t="str">
        <v>a189686a-cfcf-4157-9c18-f7a8e7f0be87</v>
      </c>
      <c r="AF140" t="s">
        <v>4385</v>
      </c>
    </row>
    <row r="141" spans="3:32" x14ac:dyDescent="0.4">
      <c r="D141" t="s">
        <v>4118</v>
      </c>
      <c r="E141" t="s">
        <v>4217</v>
      </c>
      <c r="F141" t="str">
        <f>VLOOKUP(WEAPONS[[#This Row],[Name]],WPN_GUID_LOOK,2,FALSE)</f>
        <v>efdb7b03-83b0-4284-b1fb-06c5c78424d0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AC141" s="18" t="str" cm="1">
        <f t="array" ref="AC141:AD141">_xlfn.REGEXEXTRACT(AF141,"(.*(?=_))_([a-z0-9-]+)",2)</f>
        <v>MAG_Ketheric_Shield</v>
      </c>
      <c r="AD141" s="18" t="str">
        <v>6cb88e48-70ce-4304-b3b6-db52d1880bec</v>
      </c>
      <c r="AF141" t="s">
        <v>4386</v>
      </c>
    </row>
    <row r="142" spans="3:32" x14ac:dyDescent="0.4">
      <c r="C142" t="s">
        <v>3384</v>
      </c>
      <c r="D142" t="s">
        <v>2528</v>
      </c>
      <c r="E142" t="s">
        <v>3413</v>
      </c>
      <c r="F142" t="str">
        <f>VLOOKUP(WEAPONS[[#This Row],[Name]],WPN_GUID_LOOK,2,FALSE)</f>
        <v>12710611-6c85-4280-a597-8286e18f5740</v>
      </c>
      <c r="G142" s="26" t="s">
        <v>3644</v>
      </c>
      <c r="H142" s="26" t="s">
        <v>3653</v>
      </c>
      <c r="I142" s="26" t="s">
        <v>3659</v>
      </c>
      <c r="J142" s="26" t="s">
        <v>3681</v>
      </c>
      <c r="K142" s="26">
        <v>1</v>
      </c>
      <c r="L142" s="26" t="s">
        <v>3643</v>
      </c>
      <c r="M142" s="26"/>
      <c r="N142" s="26"/>
      <c r="O142" s="26"/>
      <c r="P142" s="26">
        <v>0</v>
      </c>
      <c r="Q142" s="26">
        <v>1</v>
      </c>
      <c r="R142" s="26">
        <v>0</v>
      </c>
      <c r="S142" s="26">
        <v>0</v>
      </c>
      <c r="T142" s="26">
        <v>0</v>
      </c>
      <c r="U142" s="26">
        <v>0</v>
      </c>
      <c r="V142" s="26">
        <v>1</v>
      </c>
      <c r="AC142" s="18" t="str" cm="1">
        <f t="array" ref="AC142:AD142">_xlfn.REGEXEXTRACT(AF142,"(.*(?=_))_([a-z0-9-]+)",2)</f>
        <v>MAG_Ketheric_Warhammer</v>
      </c>
      <c r="AD142" s="18" t="str">
        <v>1f8252a3-3227-48a3-b500-996e571cac68</v>
      </c>
      <c r="AF142" t="s">
        <v>3912</v>
      </c>
    </row>
    <row r="143" spans="3:32" x14ac:dyDescent="0.4">
      <c r="D143" t="s">
        <v>4372</v>
      </c>
      <c r="E143" t="s">
        <v>4064</v>
      </c>
      <c r="F143" t="str">
        <f>VLOOKUP(WEAPONS[[#This Row],[Name]],WPN_GUID_LOOK,2,FALSE)</f>
        <v>0b8fe61f-76be-4244-a45f-bb8cb020ae9c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AC143" s="18" t="str" cm="1">
        <f t="array" ref="AC143:AD143">_xlfn.REGEXEXTRACT(AF143,"(.*(?=_))_([a-z0-9-]+)",2)</f>
        <v>MAG_Kuotoa_Lightning_Spear</v>
      </c>
      <c r="AD143" s="18" t="str">
        <v>5dc55fa5-40df-4e67-ab78-d9320176e614</v>
      </c>
      <c r="AF143" t="s">
        <v>3989</v>
      </c>
    </row>
    <row r="144" spans="3:32" x14ac:dyDescent="0.4">
      <c r="C144" t="s">
        <v>3493</v>
      </c>
      <c r="D144" t="s">
        <v>507</v>
      </c>
      <c r="E144" t="s">
        <v>3526</v>
      </c>
      <c r="F144" t="str">
        <f>VLOOKUP(WEAPONS[[#This Row],[Name]],WPN_GUID_LOOK,2,FALSE)</f>
        <v>260a44f7-9ce6-4c8c-bcc8-2eb018c00590</v>
      </c>
      <c r="G144" s="26" t="s">
        <v>3644</v>
      </c>
      <c r="H144" s="26" t="s">
        <v>3653</v>
      </c>
      <c r="I144" s="26" t="s">
        <v>3659</v>
      </c>
      <c r="J144" s="26" t="s">
        <v>3681</v>
      </c>
      <c r="K144" s="26">
        <v>1</v>
      </c>
      <c r="L144" s="26" t="s">
        <v>3643</v>
      </c>
      <c r="M144" s="26"/>
      <c r="N144" s="26"/>
      <c r="O144" s="26"/>
      <c r="P144" s="26">
        <v>0</v>
      </c>
      <c r="Q144" s="26">
        <v>1</v>
      </c>
      <c r="R144" s="26">
        <v>0</v>
      </c>
      <c r="S144" s="26">
        <v>0</v>
      </c>
      <c r="T144" s="26">
        <v>0</v>
      </c>
      <c r="U144" s="26">
        <v>0</v>
      </c>
      <c r="V144" s="26">
        <v>1</v>
      </c>
      <c r="AC144" s="18" t="str" cm="1">
        <f t="array" ref="AC144:AD144">_xlfn.REGEXEXTRACT(AF144,"(.*(?=_))_([a-z0-9-]+)",2)</f>
        <v>MAG_LC_BurnOnDamage_Scimitar</v>
      </c>
      <c r="AD144" s="18" t="str">
        <v>d5b4619a-c65f-42eb-b5bb-055aa1249a38</v>
      </c>
      <c r="AF144" t="s">
        <v>3826</v>
      </c>
    </row>
    <row r="145" spans="3:32" x14ac:dyDescent="0.4">
      <c r="D145" t="s">
        <v>2022</v>
      </c>
      <c r="E145" t="s">
        <v>4212</v>
      </c>
      <c r="F145" t="str">
        <f>VLOOKUP(WEAPONS[[#This Row],[Name]],WPN_GUID_LOOK,2,FALSE)</f>
        <v>765dd845-e71c-4a96-bff2-b4ecb08478dc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AC145" s="18" t="str" cm="1">
        <f t="array" ref="AC145:AD145">_xlfn.REGEXEXTRACT(AF145,"(.*(?=_))_([a-z0-9-]+)",2)</f>
        <v>MAG_LC_CazadorVampiric_Quarterstaff</v>
      </c>
      <c r="AD145" s="18" t="str">
        <v>cf42b0d0-89d8-4756-b6d7-1e258dceeab0</v>
      </c>
      <c r="AF145" t="s">
        <v>3949</v>
      </c>
    </row>
    <row r="146" spans="3:32" x14ac:dyDescent="0.4">
      <c r="C146" t="s">
        <v>3384</v>
      </c>
      <c r="D146" t="s">
        <v>2022</v>
      </c>
      <c r="E146" t="s">
        <v>3414</v>
      </c>
      <c r="F146" t="str">
        <f>VLOOKUP(WEAPONS[[#This Row],[Name]],WPN_GUID_LOOK,2,FALSE)</f>
        <v>b674ea52-2b6f-4977-b6d5-98810304a98b</v>
      </c>
      <c r="G146" s="26" t="s">
        <v>3644</v>
      </c>
      <c r="H146" s="26" t="s">
        <v>3653</v>
      </c>
      <c r="I146" s="26" t="s">
        <v>3659</v>
      </c>
      <c r="J146" s="26" t="s">
        <v>3681</v>
      </c>
      <c r="K146" s="26">
        <v>1</v>
      </c>
      <c r="L146" s="26" t="s">
        <v>3643</v>
      </c>
      <c r="M146" s="26"/>
      <c r="N146" s="26"/>
      <c r="O146" s="26"/>
      <c r="P146" s="26">
        <v>0</v>
      </c>
      <c r="Q146" s="26">
        <v>1</v>
      </c>
      <c r="R146" s="26">
        <v>0</v>
      </c>
      <c r="S146" s="26">
        <v>0</v>
      </c>
      <c r="T146" s="26">
        <v>0</v>
      </c>
      <c r="U146" s="26">
        <v>0</v>
      </c>
      <c r="V146" s="26">
        <v>1</v>
      </c>
      <c r="AC146" s="18" t="str" cm="1">
        <f t="array" ref="AC146:AD146">_xlfn.REGEXEXTRACT(AF146,"(.*(?=_))_([a-z0-9-]+)",2)</f>
        <v>MAG_LC_ChainDevil_Flail</v>
      </c>
      <c r="AD146" s="18" t="str">
        <v>8c733d14-6cbc-4227-9d87-0e42ce0965c4</v>
      </c>
      <c r="AF146" t="s">
        <v>3864</v>
      </c>
    </row>
    <row r="147" spans="3:32" x14ac:dyDescent="0.4">
      <c r="D147" t="s">
        <v>2023</v>
      </c>
      <c r="E147" t="s">
        <v>4208</v>
      </c>
      <c r="F147" t="str">
        <f>VLOOKUP(WEAPONS[[#This Row],[Name]],WPN_GUID_LOOK,2,FALSE)</f>
        <v>1ebdc61e-3bc6-4da5-adb9-34dd839b012a</v>
      </c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AC147" s="18" t="str" cm="1">
        <f t="array" ref="AC147:AD147">_xlfn.REGEXEXTRACT(AF147,"(.*(?=_))_([a-z0-9-]+)",2)</f>
        <v>MAG_LC_Counterspell_Quarterstaff</v>
      </c>
      <c r="AD147" s="18" t="str">
        <v>fcbb2c63-ac59-42e0-ad0b-d91cf9a47b60</v>
      </c>
      <c r="AF147" t="s">
        <v>3950</v>
      </c>
    </row>
    <row r="148" spans="3:32" x14ac:dyDescent="0.4">
      <c r="D148" t="s">
        <v>2023</v>
      </c>
      <c r="E148" t="s">
        <v>4211</v>
      </c>
      <c r="F148" t="str">
        <f>VLOOKUP(WEAPONS[[#This Row],[Name]],WPN_GUID_LOOK,2,FALSE)</f>
        <v>91d38c71-4614-463f-8b35-338e5b3bbf9f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AC148" s="18" t="str" cm="1">
        <f t="array" ref="AC148:AD148">_xlfn.REGEXEXTRACT(AF148,"(.*(?=_))_([a-z0-9-]+)",2)</f>
        <v>MAG_LC_Fleshred_Longsword</v>
      </c>
      <c r="AD148" s="18" t="str">
        <v>5c41bb72-9a50-4d98-a12a-0de374c43f19</v>
      </c>
      <c r="AF148" t="s">
        <v>3779</v>
      </c>
    </row>
    <row r="149" spans="3:32" x14ac:dyDescent="0.4">
      <c r="C149" t="s">
        <v>3384</v>
      </c>
      <c r="D149" t="s">
        <v>2023</v>
      </c>
      <c r="E149" t="s">
        <v>3415</v>
      </c>
      <c r="F149" t="str">
        <f>VLOOKUP(WEAPONS[[#This Row],[Name]],WPN_GUID_LOOK,2,FALSE)</f>
        <v>d1082e88-b1e2-479d-913f-1413784d95a1</v>
      </c>
      <c r="G149" s="26" t="s">
        <v>3644</v>
      </c>
      <c r="H149" s="26" t="s">
        <v>3653</v>
      </c>
      <c r="I149" s="26" t="s">
        <v>3641</v>
      </c>
      <c r="J149" s="26" t="s">
        <v>3672</v>
      </c>
      <c r="K149" s="26">
        <v>1</v>
      </c>
      <c r="L149" s="26" t="s">
        <v>3650</v>
      </c>
      <c r="M149" s="26"/>
      <c r="N149" s="26"/>
      <c r="O149" s="26"/>
      <c r="P149" s="26">
        <v>0</v>
      </c>
      <c r="Q149" s="26">
        <v>1</v>
      </c>
      <c r="R149" s="26">
        <v>0</v>
      </c>
      <c r="S149" s="26">
        <v>0</v>
      </c>
      <c r="T149" s="26">
        <v>0</v>
      </c>
      <c r="U149" s="26">
        <v>0</v>
      </c>
      <c r="V149" s="26">
        <v>1</v>
      </c>
      <c r="AC149" s="18" t="str" cm="1">
        <f t="array" ref="AC149:AD149">_xlfn.REGEXEXTRACT(AF149,"(.*(?=_))_([a-z0-9-]+)",2)</f>
        <v>MAG_LC_Fleshrend_Shortsword</v>
      </c>
      <c r="AD149" s="18" t="str">
        <v>3db6b7be-1e36-405e-94fd-cf5a9f0e4b68</v>
      </c>
      <c r="AF149" t="s">
        <v>3780</v>
      </c>
    </row>
    <row r="150" spans="3:32" x14ac:dyDescent="0.4">
      <c r="C150" t="s">
        <v>3384</v>
      </c>
      <c r="D150" t="s">
        <v>2024</v>
      </c>
      <c r="E150" t="s">
        <v>4002</v>
      </c>
      <c r="F150" t="str">
        <f>VLOOKUP(WEAPONS[[#This Row],[Name]],WPN_GUID_LOOK,2,FALSE)</f>
        <v>769adbf8-d3bf-48f7-8c2b-21fb892b1d33</v>
      </c>
      <c r="G150" s="26" t="s">
        <v>3644</v>
      </c>
      <c r="H150" s="26" t="s">
        <v>3653</v>
      </c>
      <c r="I150" s="26" t="s">
        <v>3641</v>
      </c>
      <c r="J150" s="26" t="s">
        <v>3672</v>
      </c>
      <c r="K150" s="26">
        <v>1</v>
      </c>
      <c r="L150" s="26" t="s">
        <v>3650</v>
      </c>
      <c r="M150" s="26"/>
      <c r="N150" s="26"/>
      <c r="O150" s="26"/>
      <c r="P150" s="26">
        <v>0</v>
      </c>
      <c r="Q150" s="26">
        <v>1</v>
      </c>
      <c r="R150" s="26">
        <v>0</v>
      </c>
      <c r="S150" s="26">
        <v>0</v>
      </c>
      <c r="T150" s="26">
        <v>0</v>
      </c>
      <c r="U150" s="26">
        <v>0</v>
      </c>
      <c r="V150" s="26">
        <v>1</v>
      </c>
      <c r="AC150" s="18" t="str" cm="1">
        <f t="array" ref="AC150:AD150">_xlfn.REGEXEXTRACT(AF150,"(.*(?=_))_([a-z0-9-]+)",2)</f>
        <v>MAG_LC_Frigid_Trident</v>
      </c>
      <c r="AD150" s="18" t="str">
        <v>503d3d60-8798-4c65-bec1-347392733c86</v>
      </c>
      <c r="AF150" t="s">
        <v>3755</v>
      </c>
    </row>
    <row r="151" spans="3:32" x14ac:dyDescent="0.4">
      <c r="C151" t="s">
        <v>3286</v>
      </c>
      <c r="D151" t="s">
        <v>1940</v>
      </c>
      <c r="E151" t="s">
        <v>2516</v>
      </c>
      <c r="F151" t="str">
        <f>VLOOKUP(WEAPONS[[#This Row],[Name]],WPN_GUID_LOOK,2,FALSE)</f>
        <v>907a794b-b089-406b-880d-6f2df2bb3f13</v>
      </c>
      <c r="G151" s="26" t="s">
        <v>3644</v>
      </c>
      <c r="H151" s="26" t="s">
        <v>3645</v>
      </c>
      <c r="I151" s="26" t="s">
        <v>3641</v>
      </c>
      <c r="J151" s="26" t="s">
        <v>3649</v>
      </c>
      <c r="K151" s="26"/>
      <c r="L151" s="26" t="s">
        <v>3650</v>
      </c>
      <c r="M151" s="26" t="s">
        <v>3648</v>
      </c>
      <c r="N151" s="26"/>
      <c r="O151" s="26"/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</v>
      </c>
      <c r="AC151" s="18" t="str" cm="1">
        <f t="array" ref="AC151:AD151">_xlfn.REGEXEXTRACT(AF151,"(.*(?=_))_([a-z0-9-]+)",2)</f>
        <v>MAG_LC_Lorroakan_Quarterstaff</v>
      </c>
      <c r="AD151" s="18" t="str">
        <v>e8eca87d-e01f-40d3-8097-a787602f1dc9</v>
      </c>
      <c r="AF151" t="s">
        <v>3951</v>
      </c>
    </row>
    <row r="152" spans="3:32" x14ac:dyDescent="0.4">
      <c r="C152" t="s">
        <v>3384</v>
      </c>
      <c r="D152" t="s">
        <v>2570</v>
      </c>
      <c r="E152" t="s">
        <v>4016</v>
      </c>
      <c r="F152" t="str">
        <f>VLOOKUP(WEAPONS[[#This Row],[Name]],WPN_GUID_LOOK,2,FALSE)</f>
        <v>0553ced5-00b0-4c39-8ee4-519f6401f44a</v>
      </c>
      <c r="G152" s="26" t="s">
        <v>3644</v>
      </c>
      <c r="H152" s="26" t="s">
        <v>3645</v>
      </c>
      <c r="I152" s="26" t="s">
        <v>3641</v>
      </c>
      <c r="J152" s="26" t="s">
        <v>3649</v>
      </c>
      <c r="K152" s="26">
        <v>1</v>
      </c>
      <c r="L152" s="26" t="s">
        <v>3650</v>
      </c>
      <c r="M152" s="26" t="s">
        <v>3692</v>
      </c>
      <c r="N152" s="26"/>
      <c r="O152" s="26"/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1</v>
      </c>
      <c r="AC152" s="18" t="str" cm="1">
        <f t="array" ref="AC152:AD152">_xlfn.REGEXEXTRACT(AF152,"(.*(?=_))_([a-z0-9-]+)",2)</f>
        <v>MAG_LC_OfTheFist_MorningStar</v>
      </c>
      <c r="AD152" s="18" t="str">
        <v>83715b12-8d39-48b7-a981-fe50a4ec2d4e</v>
      </c>
      <c r="AF152" t="s">
        <v>3934</v>
      </c>
    </row>
    <row r="153" spans="3:32" x14ac:dyDescent="0.4">
      <c r="C153" t="s">
        <v>3384</v>
      </c>
      <c r="D153" t="s">
        <v>3754</v>
      </c>
      <c r="F153" t="e">
        <f>VLOOKUP(WEAPONS[[#This Row],[Name]],WPN_GUID_LOOK,2,FALSE)</f>
        <v>#N/A</v>
      </c>
      <c r="G153" s="26" t="s">
        <v>3644</v>
      </c>
      <c r="H153" s="26" t="s">
        <v>3645</v>
      </c>
      <c r="I153" s="26" t="s">
        <v>3641</v>
      </c>
      <c r="J153" s="26" t="s">
        <v>3649</v>
      </c>
      <c r="K153" s="26">
        <v>1</v>
      </c>
      <c r="L153" s="26" t="s">
        <v>3650</v>
      </c>
      <c r="M153" s="26" t="s">
        <v>3692</v>
      </c>
      <c r="N153" s="26"/>
      <c r="O153" s="26"/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1</v>
      </c>
      <c r="AC153" s="18" t="str" cm="1">
        <f t="array" ref="AC153:AD153">_xlfn.REGEXEXTRACT(AF153,"(.*(?=_))_([a-z0-9-]+)",2)</f>
        <v>MAG_LC_OfTheRam_Quarterstaff</v>
      </c>
      <c r="AD153" s="18" t="str">
        <v>be48362b-f8f7-499d-ae64-156374852387</v>
      </c>
      <c r="AF153" t="s">
        <v>3952</v>
      </c>
    </row>
    <row r="154" spans="3:32" x14ac:dyDescent="0.4">
      <c r="C154" t="s">
        <v>3286</v>
      </c>
      <c r="D154" t="s">
        <v>1941</v>
      </c>
      <c r="E154" t="s">
        <v>2517</v>
      </c>
      <c r="F154" t="str">
        <f>VLOOKUP(WEAPONS[[#This Row],[Name]],WPN_GUID_LOOK,2,FALSE)</f>
        <v>4b54911a-a32d-48ad-8691-ff28801e1275</v>
      </c>
      <c r="G154" s="26" t="s">
        <v>3644</v>
      </c>
      <c r="H154" s="26" t="s">
        <v>3640</v>
      </c>
      <c r="I154" s="26" t="s">
        <v>3641</v>
      </c>
      <c r="J154" s="26" t="s">
        <v>3667</v>
      </c>
      <c r="K154" s="26"/>
      <c r="L154" s="26" t="s">
        <v>3643</v>
      </c>
      <c r="M154" s="26"/>
      <c r="N154" s="26"/>
      <c r="O154" s="26"/>
      <c r="P154" s="26">
        <v>1</v>
      </c>
      <c r="Q154" s="26">
        <v>0</v>
      </c>
      <c r="R154" s="26">
        <v>1</v>
      </c>
      <c r="S154" s="26">
        <v>0</v>
      </c>
      <c r="T154" s="26">
        <v>0</v>
      </c>
      <c r="U154" s="26">
        <v>0</v>
      </c>
      <c r="V154" s="26">
        <v>0</v>
      </c>
      <c r="AC154" s="18" t="str" cm="1">
        <f t="array" ref="AC154:AD154">_xlfn.REGEXEXTRACT(AF154,"(.*(?=_))_([a-z0-9-]+)",2)</f>
        <v>MAG_LC_PirateCommander_Scimitar</v>
      </c>
      <c r="AD154" s="18" t="str">
        <v>f9100179-19f6-49f9-8ad5-bda4d21220bc</v>
      </c>
      <c r="AF154" t="s">
        <v>3827</v>
      </c>
    </row>
    <row r="155" spans="3:32" x14ac:dyDescent="0.4">
      <c r="D155" t="s">
        <v>1941</v>
      </c>
      <c r="E155" t="s">
        <v>4214</v>
      </c>
      <c r="F155" t="str">
        <f>VLOOKUP(WEAPONS[[#This Row],[Name]],WPN_GUID_LOOK,2,FALSE)</f>
        <v>824a370a-5fc6-4435-b58f-33a0d91f5b08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AC155" s="18" t="str" cm="1">
        <f t="array" ref="AC155:AD155">_xlfn.REGEXEXTRACT(AF155,"(.*(?=_))_([a-z0-9-]+)",2)</f>
        <v>MAG_LC_RadiantLight_Rapier</v>
      </c>
      <c r="AD155" s="18" t="str">
        <v>467b9a2e-b7e8-4c01-b744-fae8e3b960fd</v>
      </c>
      <c r="AF155" t="s">
        <v>3970</v>
      </c>
    </row>
    <row r="156" spans="3:32" x14ac:dyDescent="0.4">
      <c r="D156" t="s">
        <v>169</v>
      </c>
      <c r="E156" t="s">
        <v>4108</v>
      </c>
      <c r="F156" t="str">
        <f>VLOOKUP(WEAPONS[[#This Row],[Name]],WPN_GUID_LOOK,2,FALSE)</f>
        <v>7507770e-7cef-46b5-8e5d-454d8fedcb6a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AC156" s="18" t="str" cm="1">
        <f t="array" ref="AC156:AD156">_xlfn.REGEXEXTRACT(AF156,"(.*(?=_))_([a-z0-9-]+)",2)</f>
        <v>MAG_LC_Umberlee_Cold_Sickle</v>
      </c>
      <c r="AD156" s="18" t="str">
        <v>5b4b10cd-089f-4675-8392-5bfa6749d79c</v>
      </c>
      <c r="AF156" t="s">
        <v>3977</v>
      </c>
    </row>
    <row r="157" spans="3:32" x14ac:dyDescent="0.4">
      <c r="C157" t="s">
        <v>3286</v>
      </c>
      <c r="D157" t="s">
        <v>169</v>
      </c>
      <c r="E157" t="s">
        <v>3722</v>
      </c>
      <c r="F157" t="str">
        <f>VLOOKUP(WEAPONS[[#This Row],[Name]],WPN_GUID_LOOK,2,FALSE)</f>
        <v>99f3b2d9-e03d-4cd5-9a67-5435a95682da</v>
      </c>
      <c r="G157" s="26" t="s">
        <v>3644</v>
      </c>
      <c r="H157" s="26" t="s">
        <v>3653</v>
      </c>
      <c r="I157" s="26" t="s">
        <v>3641</v>
      </c>
      <c r="J157" s="26" t="s">
        <v>3668</v>
      </c>
      <c r="K157" s="26"/>
      <c r="L157" s="26" t="s">
        <v>3650</v>
      </c>
      <c r="M157" s="26"/>
      <c r="N157" s="26"/>
      <c r="O157" s="26"/>
      <c r="P157" s="26">
        <v>0</v>
      </c>
      <c r="Q157" s="26">
        <v>1</v>
      </c>
      <c r="R157" s="26">
        <v>0</v>
      </c>
      <c r="S157" s="26">
        <v>1</v>
      </c>
      <c r="T157" s="26">
        <v>0</v>
      </c>
      <c r="U157" s="26">
        <v>0</v>
      </c>
      <c r="V157" s="26">
        <v>1</v>
      </c>
      <c r="AC157" s="18" t="str" cm="1">
        <f t="array" ref="AC157:AD157">_xlfn.REGEXEXTRACT(AF157,"(.*(?=_))_([a-z0-9-]+)",2)</f>
        <v>MAG_LC_UndeadSlayer_HeavyCrossbow</v>
      </c>
      <c r="AD157" s="18" t="str">
        <v>85f60e49-d868-4897-afc5-b22e965a0471</v>
      </c>
      <c r="AF157" t="s">
        <v>3899</v>
      </c>
    </row>
    <row r="158" spans="3:32" x14ac:dyDescent="0.4">
      <c r="C158" t="s">
        <v>3384</v>
      </c>
      <c r="D158" t="s">
        <v>3728</v>
      </c>
      <c r="E158" t="s">
        <v>4047</v>
      </c>
      <c r="F158" t="str">
        <f>VLOOKUP(WEAPONS[[#This Row],[Name]],WPN_GUID_LOOK,2,FALSE)</f>
        <v>15d2830c-ac76-4b5b-969d-05197875b1c2</v>
      </c>
      <c r="G158" s="26" t="s">
        <v>3644</v>
      </c>
      <c r="H158" s="26" t="s">
        <v>3653</v>
      </c>
      <c r="I158" s="26" t="s">
        <v>3641</v>
      </c>
      <c r="J158" s="26" t="s">
        <v>3668</v>
      </c>
      <c r="K158" s="26">
        <v>1</v>
      </c>
      <c r="L158" s="26" t="s">
        <v>3650</v>
      </c>
      <c r="M158" s="26"/>
      <c r="N158" s="26"/>
      <c r="O158" s="26"/>
      <c r="P158" s="26">
        <v>0</v>
      </c>
      <c r="Q158" s="26">
        <v>1</v>
      </c>
      <c r="R158" s="26">
        <v>0</v>
      </c>
      <c r="S158" s="26">
        <v>1</v>
      </c>
      <c r="T158" s="26">
        <v>0</v>
      </c>
      <c r="U158" s="26">
        <v>0</v>
      </c>
      <c r="V158" s="26">
        <v>1</v>
      </c>
      <c r="AC158" s="18" t="str" cm="1">
        <f t="array" ref="AC158:AD158">_xlfn.REGEXEXTRACT(AF158,"(.*(?=_))_([a-z0-9-]+)",2)</f>
        <v>MAG_LC_Wave_Trident</v>
      </c>
      <c r="AD158" s="18" t="str">
        <v>657678f2-5924-4d8e-b8ce-a2079154c91b</v>
      </c>
      <c r="AF158" t="s">
        <v>4036</v>
      </c>
    </row>
    <row r="159" spans="3:32" x14ac:dyDescent="0.4">
      <c r="D159" t="s">
        <v>4240</v>
      </c>
      <c r="E159" t="s">
        <v>4241</v>
      </c>
      <c r="F159" t="str">
        <f>VLOOKUP(WEAPONS[[#This Row],[Name]],WPN_GUID_LOOK,2,FALSE)</f>
        <v>bc1c2a84-27f5-46e4-b4b4-0f5ca534469c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AC159" s="18" t="str" cm="1">
        <f t="array" ref="AC159:AD159">_xlfn.REGEXEXTRACT(AF159,"(.*(?=_))_([a-z0-9-]+)",2)</f>
        <v>MAG_LowHP_IncreaseDamage_Greataxe</v>
      </c>
      <c r="AD159" s="18" t="str">
        <v>e1e090ec-ab8c-4db4-a0c3-8b7ab24bb181</v>
      </c>
      <c r="AF159" t="s">
        <v>3870</v>
      </c>
    </row>
    <row r="160" spans="3:32" x14ac:dyDescent="0.4">
      <c r="C160" t="s">
        <v>3493</v>
      </c>
      <c r="D160" t="s">
        <v>2089</v>
      </c>
      <c r="E160" t="s">
        <v>3527</v>
      </c>
      <c r="F160" t="str">
        <f>VLOOKUP(WEAPONS[[#This Row],[Name]],WPN_GUID_LOOK,2,FALSE)</f>
        <v>3d449afb-b99a-492c-b636-85ced6b39e69</v>
      </c>
      <c r="G160" s="26" t="s">
        <v>3639</v>
      </c>
      <c r="H160" s="26" t="s">
        <v>3640</v>
      </c>
      <c r="I160" s="26" t="s">
        <v>3641</v>
      </c>
      <c r="J160" s="26" t="s">
        <v>3642</v>
      </c>
      <c r="K160" s="26">
        <v>2</v>
      </c>
      <c r="L160" s="26" t="s">
        <v>3643</v>
      </c>
      <c r="M160" s="26"/>
      <c r="N160" s="26"/>
      <c r="O160" s="26"/>
      <c r="P160" s="26">
        <v>1</v>
      </c>
      <c r="Q160" s="26">
        <v>0</v>
      </c>
      <c r="R160" s="26">
        <v>1</v>
      </c>
      <c r="S160" s="26">
        <v>0</v>
      </c>
      <c r="T160" s="26">
        <v>1</v>
      </c>
      <c r="U160" s="26">
        <v>0</v>
      </c>
      <c r="V160" s="26">
        <v>1</v>
      </c>
      <c r="AC160" s="18" t="str" cm="1">
        <f t="array" ref="AC160:AD160">_xlfn.REGEXEXTRACT(AF160,"(.*(?=_))_([a-z0-9-]+)",2)</f>
        <v>MAG_LowHP_TemporaryHP_Shield</v>
      </c>
      <c r="AD160" s="18" t="str">
        <v>3374ad91-ddcf-430a-bddd-f48e8699ade9</v>
      </c>
      <c r="AF160" t="s">
        <v>4388</v>
      </c>
    </row>
    <row r="161" spans="3:32" x14ac:dyDescent="0.4">
      <c r="D161" t="s">
        <v>4149</v>
      </c>
      <c r="E161" t="s">
        <v>4150</v>
      </c>
      <c r="F161" t="str">
        <f>VLOOKUP(WEAPONS[[#This Row],[Name]],WPN_GUID_LOOK,2,FALSE)</f>
        <v>1977f0ae-4269-4024-bb3b-a4cca54fafe0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AC161" s="18" t="str" cm="1">
        <f t="array" ref="AC161:AD161">_xlfn.REGEXEXTRACT(AF161,"(.*(?=_))_([a-z0-9-]+)",2)</f>
        <v>MAG_MagicMissile_HandCrossbow</v>
      </c>
      <c r="AD161" s="18" t="str">
        <v>c9dcf78e-a46c-4959-aade-707d9dd2c51a</v>
      </c>
      <c r="AF161" t="s">
        <v>3900</v>
      </c>
    </row>
    <row r="162" spans="3:32" x14ac:dyDescent="0.4">
      <c r="D162" t="s">
        <v>4145</v>
      </c>
      <c r="E162" t="s">
        <v>4146</v>
      </c>
      <c r="F162" t="str">
        <f>VLOOKUP(WEAPONS[[#This Row],[Name]],WPN_GUID_LOOK,2,FALSE)</f>
        <v>3374ad91-ddcf-430a-bddd-f48e8699ade9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AC162" s="18" t="str" cm="1">
        <f t="array" ref="AC162:AD162">_xlfn.REGEXEXTRACT(AF162,"(.*(?=_))_([a-z0-9-]+)",2)</f>
        <v>MAG_MeleeDebuff_AttackDebuff2_OnDamage_HeavyCrossbow</v>
      </c>
      <c r="AD162" s="18" t="str">
        <v>260a44f7-9ce6-4c8c-bcc8-2eb018c00590</v>
      </c>
      <c r="AF162" t="s">
        <v>3901</v>
      </c>
    </row>
    <row r="163" spans="3:32" x14ac:dyDescent="0.4">
      <c r="C163" t="s">
        <v>3286</v>
      </c>
      <c r="D163" t="s">
        <v>1942</v>
      </c>
      <c r="E163" t="s">
        <v>3272</v>
      </c>
      <c r="F163" t="str">
        <f>VLOOKUP(WEAPONS[[#This Row],[Name]],WPN_GUID_LOOK,2,FALSE)</f>
        <v>01da5a5b-97cd-4989-9ae3-af646eb35bc9</v>
      </c>
      <c r="G163" s="26"/>
      <c r="H163" s="26" t="s">
        <v>3653</v>
      </c>
      <c r="I163" s="26" t="s">
        <v>3641</v>
      </c>
      <c r="J163" s="26" t="s">
        <v>3669</v>
      </c>
      <c r="K163" s="26"/>
      <c r="L163" s="26" t="s">
        <v>3647</v>
      </c>
      <c r="M163" s="26"/>
      <c r="N163" s="26"/>
      <c r="O163" s="26"/>
      <c r="P163" s="26">
        <v>0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AC163" s="18" t="str" cm="1">
        <f t="array" ref="AC163:AD163">_xlfn.REGEXEXTRACT(AF163,"(.*(?=_))_([a-z0-9-]+)",2)</f>
        <v>MAG_MissileProtection_Shield</v>
      </c>
      <c r="AD163" s="18" t="str">
        <v>e308d17c-7278-44c1-b1fc-853ea3cf5c29</v>
      </c>
      <c r="AF163" t="s">
        <v>4390</v>
      </c>
    </row>
    <row r="164" spans="3:32" x14ac:dyDescent="0.4">
      <c r="C164" t="s">
        <v>3286</v>
      </c>
      <c r="D164" t="s">
        <v>1943</v>
      </c>
      <c r="E164" t="s">
        <v>3274</v>
      </c>
      <c r="F164" t="str">
        <f>VLOOKUP(WEAPONS[[#This Row],[Name]],WPN_GUID_LOOK,2,FALSE)</f>
        <v>fd6f48fc-b153-4e6b-9a7f-86ac2963c95f</v>
      </c>
      <c r="G164" s="26" t="s">
        <v>3639</v>
      </c>
      <c r="H164" s="26" t="s">
        <v>3653</v>
      </c>
      <c r="I164" s="26" t="s">
        <v>3659</v>
      </c>
      <c r="J164" s="26" t="s">
        <v>3670</v>
      </c>
      <c r="K164" s="26"/>
      <c r="L164" s="26" t="s">
        <v>3643</v>
      </c>
      <c r="M164" s="26"/>
      <c r="N164" s="26"/>
      <c r="O164" s="26"/>
      <c r="P164" s="26">
        <v>0</v>
      </c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AC164" s="18" t="str" cm="1">
        <f t="array" ref="AC164:AD164">_xlfn.REGEXEXTRACT(AF164,"(.*(?=_))_([a-z0-9-]+)",2)</f>
        <v>MAG_Mobility_ExplosionOnJump_Maul</v>
      </c>
      <c r="AD164" s="18" t="str">
        <v>efb003c3-af98-43d7-bcf4-af29702fb531</v>
      </c>
      <c r="AF164" t="s">
        <v>3927</v>
      </c>
    </row>
    <row r="165" spans="3:32" x14ac:dyDescent="0.4">
      <c r="C165" t="s">
        <v>3286</v>
      </c>
      <c r="D165" t="s">
        <v>1944</v>
      </c>
      <c r="E165" t="s">
        <v>3275</v>
      </c>
      <c r="F165" t="str">
        <f>VLOOKUP(WEAPONS[[#This Row],[Name]],WPN_GUID_LOOK,2,FALSE)</f>
        <v>288356cc-0c6b-43c1-b049-dde418faf1f2</v>
      </c>
      <c r="G165" s="26" t="s">
        <v>3644</v>
      </c>
      <c r="H165" s="26" t="s">
        <v>3640</v>
      </c>
      <c r="I165" s="26" t="s">
        <v>3641</v>
      </c>
      <c r="J165" s="26" t="s">
        <v>3662</v>
      </c>
      <c r="K165" s="26"/>
      <c r="L165" s="26" t="s">
        <v>3650</v>
      </c>
      <c r="M165" s="26"/>
      <c r="N165" s="26"/>
      <c r="O165" s="26"/>
      <c r="P165" s="26">
        <v>1</v>
      </c>
      <c r="Q165" s="26">
        <v>0</v>
      </c>
      <c r="R165" s="26">
        <v>1</v>
      </c>
      <c r="S165" s="26">
        <v>0</v>
      </c>
      <c r="T165" s="26">
        <v>0</v>
      </c>
      <c r="U165" s="26">
        <v>0</v>
      </c>
      <c r="V165" s="26">
        <v>1</v>
      </c>
      <c r="AC165" s="18" t="str" cm="1">
        <f t="array" ref="AC165:AD165">_xlfn.REGEXEXTRACT(AF165,"(.*(?=_))_([a-z0-9-]+)",2)</f>
        <v>MAG_Mobility_MomentumOnAttack_Scimitar</v>
      </c>
      <c r="AD165" s="18" t="str">
        <v>4456e2ec-ba1f-4f53-aab8-847249cabc09</v>
      </c>
      <c r="AF165" t="s">
        <v>3828</v>
      </c>
    </row>
    <row r="166" spans="3:32" x14ac:dyDescent="0.4">
      <c r="D166" t="s">
        <v>4198</v>
      </c>
      <c r="E166" t="s">
        <v>4199</v>
      </c>
      <c r="F166" t="str">
        <f>VLOOKUP(WEAPONS[[#This Row],[Name]],WPN_GUID_LOOK,2,FALSE)</f>
        <v>89bb450f-d976-4981-b43e-b5d16948da1e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AC166" s="18" t="str" cm="1">
        <f t="array" ref="AC166:AD166">_xlfn.REGEXEXTRACT(AF166,"(.*(?=_))_([a-z0-9-]+)",2)</f>
        <v>MAG_MonsterSlayer_Glaive</v>
      </c>
      <c r="AD166" s="18" t="str">
        <v>0c3fcc8d-bf4b-4f65-95ec-a5d1030afe66</v>
      </c>
      <c r="AF166" t="s">
        <v>3868</v>
      </c>
    </row>
    <row r="167" spans="3:32" x14ac:dyDescent="0.4">
      <c r="D167" t="s">
        <v>3285</v>
      </c>
      <c r="E167" t="s">
        <v>3273</v>
      </c>
      <c r="F167" t="str">
        <f>VLOOKUP(WEAPONS[[#This Row],[Name]],WPN_GUID_LOOK,2,FALSE)</f>
        <v>5e0afa45-29ec-4154-ae8b-1c0b2bde5590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AC167" s="18" t="str" cm="1">
        <f t="array" ref="AC167:AD167">_xlfn.REGEXEXTRACT(AF167,"(.*(?=_))_([a-z0-9-]+)",2)</f>
        <v>MAG_Moonlight_Glaive</v>
      </c>
      <c r="AD167" s="18" t="str">
        <v>24f276e7-f08f-44f1-ab97-3df34fd52add</v>
      </c>
      <c r="AF167" t="s">
        <v>3869</v>
      </c>
    </row>
    <row r="168" spans="3:32" x14ac:dyDescent="0.4">
      <c r="C168" t="s">
        <v>3384</v>
      </c>
      <c r="D168" t="s">
        <v>2577</v>
      </c>
      <c r="E168" t="s">
        <v>3416</v>
      </c>
      <c r="F168" t="str">
        <f>VLOOKUP(WEAPONS[[#This Row],[Name]],WPN_GUID_LOOK,2,FALSE)</f>
        <v>529fe100-de0b-4a34-a669-4861ee4538a2</v>
      </c>
      <c r="G168" s="26" t="s">
        <v>3639</v>
      </c>
      <c r="H168" s="26" t="s">
        <v>3640</v>
      </c>
      <c r="I168" s="26" t="s">
        <v>3641</v>
      </c>
      <c r="J168" s="26" t="s">
        <v>3642</v>
      </c>
      <c r="K168" s="26"/>
      <c r="L168" s="26" t="s">
        <v>3643</v>
      </c>
      <c r="M168" s="26"/>
      <c r="N168" s="26"/>
      <c r="O168" s="26"/>
      <c r="P168" s="26">
        <v>1</v>
      </c>
      <c r="Q168" s="26">
        <v>0</v>
      </c>
      <c r="R168" s="26">
        <v>1</v>
      </c>
      <c r="S168" s="26">
        <v>0</v>
      </c>
      <c r="T168" s="26">
        <v>1</v>
      </c>
      <c r="U168" s="26">
        <v>0</v>
      </c>
      <c r="V168" s="26">
        <v>1</v>
      </c>
      <c r="AC168" s="18" t="str" cm="1">
        <f t="array" ref="AC168:AD168">_xlfn.REGEXEXTRACT(AF168,"(.*(?=_))_([a-z0-9-]+)",2)</f>
        <v>MAG_Murderous_Dagger</v>
      </c>
      <c r="AD168" s="18" t="str">
        <v>2384a69e-7d7d-4052-84ee-2f53fa45320f</v>
      </c>
      <c r="AF168" t="s">
        <v>3811</v>
      </c>
    </row>
    <row r="169" spans="3:32" x14ac:dyDescent="0.4">
      <c r="C169" t="s">
        <v>3493</v>
      </c>
      <c r="D169" t="s">
        <v>2090</v>
      </c>
      <c r="E169" t="s">
        <v>3528</v>
      </c>
      <c r="F169" t="str">
        <f>VLOOKUP(WEAPONS[[#This Row],[Name]],WPN_GUID_LOOK,2,FALSE)</f>
        <v>8aaf86a8-c884-4368-bcc5-1f91fd210624</v>
      </c>
      <c r="G169" s="26" t="s">
        <v>3639</v>
      </c>
      <c r="H169" s="26" t="s">
        <v>3645</v>
      </c>
      <c r="I169" s="26" t="s">
        <v>3641</v>
      </c>
      <c r="J169" s="26" t="s">
        <v>3680</v>
      </c>
      <c r="K169" s="26">
        <v>1</v>
      </c>
      <c r="L169" s="26" t="s">
        <v>3647</v>
      </c>
      <c r="M169" s="26" t="s">
        <v>3694</v>
      </c>
      <c r="N169" s="26" t="s">
        <v>3656</v>
      </c>
      <c r="O169" s="26"/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1</v>
      </c>
      <c r="AC169" s="18" t="str" cm="1">
        <f t="array" ref="AC169:AD169">_xlfn.REGEXEXTRACT(AF169,"(.*(?=_))_([a-z0-9-]+)",2)</f>
        <v>MAG_OB_Paladin_DeathKnight_Longsword</v>
      </c>
      <c r="AD169" s="18" t="str">
        <v>0a11f6f4-5605-4dff-a3e6-b172e4dba555</v>
      </c>
      <c r="AF169" t="s">
        <v>3781</v>
      </c>
    </row>
    <row r="170" spans="3:32" x14ac:dyDescent="0.4">
      <c r="C170" t="s">
        <v>3622</v>
      </c>
      <c r="D170" t="s">
        <v>2161</v>
      </c>
      <c r="E170" t="s">
        <v>3628</v>
      </c>
      <c r="F170" t="str">
        <f>VLOOKUP(WEAPONS[[#This Row],[Name]],WPN_GUID_LOOK,2,FALSE)</f>
        <v>7e81bb6a-f465-4fe9-b1db-7ce6198246ba</v>
      </c>
      <c r="G170" s="26" t="s">
        <v>3644</v>
      </c>
      <c r="H170" s="26" t="s">
        <v>3653</v>
      </c>
      <c r="I170" s="26" t="s">
        <v>3659</v>
      </c>
      <c r="J170" s="26" t="s">
        <v>3691</v>
      </c>
      <c r="K170" s="26">
        <v>3</v>
      </c>
      <c r="L170" s="26" t="s">
        <v>3643</v>
      </c>
      <c r="M170" s="26"/>
      <c r="N170" s="26"/>
      <c r="O170" s="26"/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AC170" s="18" t="str" cm="1">
        <f t="array" ref="AC170:AD170">_xlfn.REGEXEXTRACT(AF170,"(.*(?=_))_([a-z0-9-]+)",2)</f>
        <v>MAG_OB_Paladin_DeathKnight_Shield</v>
      </c>
      <c r="AD170" s="18" t="str">
        <v>b3571443-403b-431b-b4ba-3d943a500f4b</v>
      </c>
      <c r="AF170" t="s">
        <v>4391</v>
      </c>
    </row>
    <row r="171" spans="3:32" x14ac:dyDescent="0.4">
      <c r="C171" t="s">
        <v>3286</v>
      </c>
      <c r="D171" t="s">
        <v>170</v>
      </c>
      <c r="E171" t="s">
        <v>3292</v>
      </c>
      <c r="F171" t="str">
        <f>VLOOKUP(WEAPONS[[#This Row],[Name]],WPN_GUID_LOOK,2,FALSE)</f>
        <v>9fffd630-0361-4a3e-95b1-67bcfd43ca9b</v>
      </c>
      <c r="G171" s="26" t="s">
        <v>3644</v>
      </c>
      <c r="H171" s="26" t="s">
        <v>3653</v>
      </c>
      <c r="I171" s="26" t="s">
        <v>3641</v>
      </c>
      <c r="J171" s="26" t="s">
        <v>3671</v>
      </c>
      <c r="K171" s="26"/>
      <c r="L171" s="26" t="s">
        <v>3650</v>
      </c>
      <c r="M171" s="26"/>
      <c r="N171" s="26"/>
      <c r="O171" s="26"/>
      <c r="P171" s="26">
        <v>0</v>
      </c>
      <c r="Q171" s="26">
        <v>1</v>
      </c>
      <c r="R171" s="26">
        <v>0</v>
      </c>
      <c r="S171" s="26">
        <v>0</v>
      </c>
      <c r="T171" s="26">
        <v>0</v>
      </c>
      <c r="U171" s="26">
        <v>0</v>
      </c>
      <c r="V171" s="26">
        <v>1</v>
      </c>
      <c r="AC171" s="18" t="str" cm="1">
        <f t="array" ref="AC171:AD171">_xlfn.REGEXEXTRACT(AF171,"(.*(?=_))_([a-z0-9-]+)",2)</f>
        <v>MAG_OfRupture_Rapier</v>
      </c>
      <c r="AD171" s="18" t="str">
        <v>2d55309e-52ab-4270-9211-e432e4d8fc59</v>
      </c>
      <c r="AF171" t="s">
        <v>3971</v>
      </c>
    </row>
    <row r="172" spans="3:32" x14ac:dyDescent="0.4">
      <c r="C172" t="s">
        <v>3286</v>
      </c>
      <c r="D172" t="s">
        <v>170</v>
      </c>
      <c r="E172" t="s">
        <v>3276</v>
      </c>
      <c r="F172" t="str">
        <f>VLOOKUP(WEAPONS[[#This Row],[Name]],WPN_GUID_LOOK,2,FALSE)</f>
        <v>d5712e24-ce9e-42ce-8fad-6e049b62c28c</v>
      </c>
      <c r="G172" s="26" t="s">
        <v>3644</v>
      </c>
      <c r="H172" s="26" t="s">
        <v>3653</v>
      </c>
      <c r="I172" s="26" t="s">
        <v>3641</v>
      </c>
      <c r="J172" s="26" t="s">
        <v>3671</v>
      </c>
      <c r="K172" s="26"/>
      <c r="L172" s="26" t="s">
        <v>3650</v>
      </c>
      <c r="M172" s="26"/>
      <c r="N172" s="26"/>
      <c r="O172" s="26"/>
      <c r="P172" s="26">
        <v>0</v>
      </c>
      <c r="Q172" s="26">
        <v>1</v>
      </c>
      <c r="R172" s="26">
        <v>0</v>
      </c>
      <c r="S172" s="26">
        <v>0</v>
      </c>
      <c r="T172" s="26">
        <v>0</v>
      </c>
      <c r="U172" s="26">
        <v>0</v>
      </c>
      <c r="V172" s="26">
        <v>1</v>
      </c>
      <c r="AC172" s="18" t="str" cm="1">
        <f t="array" ref="AC172:AD172">_xlfn.REGEXEXTRACT(AF172,"(.*(?=_))_([a-z0-9-]+)",2)</f>
        <v>MAG_ofShielding_Shield</v>
      </c>
      <c r="AD172" s="18" t="str">
        <v>dfeaa5fd-1f87-4f99-85b0-8f49664d691f</v>
      </c>
      <c r="AF172" t="s">
        <v>4392</v>
      </c>
    </row>
    <row r="173" spans="3:32" x14ac:dyDescent="0.4">
      <c r="D173" t="s">
        <v>3729</v>
      </c>
      <c r="E173" t="s">
        <v>4244</v>
      </c>
      <c r="F173" t="str">
        <f>VLOOKUP(WEAPONS[[#This Row],[Name]],WPN_GUID_LOOK,2,FALSE)</f>
        <v>17925d9f-e319-4b6d-8e25-90cb802d932c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AC173" s="18" t="str" cm="1">
        <f t="array" ref="AC173:AD173">_xlfn.REGEXEXTRACT(AF173,"(.*(?=_))_([a-z0-9-]+)",2)</f>
        <v>MAG_OfSpellPower_Quarterstaff</v>
      </c>
      <c r="AD173" s="18" t="str">
        <v>d09685e8-0122-4ecb-8e9d-2f6f1850427e</v>
      </c>
      <c r="AF173" t="s">
        <v>3953</v>
      </c>
    </row>
    <row r="174" spans="3:32" x14ac:dyDescent="0.4">
      <c r="C174" t="s">
        <v>3384</v>
      </c>
      <c r="D174" t="s">
        <v>3729</v>
      </c>
      <c r="E174" t="s">
        <v>4043</v>
      </c>
      <c r="F174" t="str">
        <f>VLOOKUP(WEAPONS[[#This Row],[Name]],WPN_GUID_LOOK,2,FALSE)</f>
        <v>afbfaee7-e2cd-48e7-8c46-d2377c7320e3</v>
      </c>
      <c r="G174" s="26" t="s">
        <v>3644</v>
      </c>
      <c r="H174" s="26" t="s">
        <v>3653</v>
      </c>
      <c r="I174" s="26" t="s">
        <v>3641</v>
      </c>
      <c r="J174" s="26" t="s">
        <v>3671</v>
      </c>
      <c r="K174" s="26">
        <v>1</v>
      </c>
      <c r="L174" s="26" t="s">
        <v>3650</v>
      </c>
      <c r="M174" s="26"/>
      <c r="N174" s="26"/>
      <c r="O174" s="26"/>
      <c r="P174" s="26">
        <v>0</v>
      </c>
      <c r="Q174" s="26">
        <v>1</v>
      </c>
      <c r="R174" s="26">
        <v>0</v>
      </c>
      <c r="S174" s="26">
        <v>0</v>
      </c>
      <c r="T174" s="26">
        <v>0</v>
      </c>
      <c r="U174" s="26">
        <v>0</v>
      </c>
      <c r="V174" s="26">
        <v>1</v>
      </c>
      <c r="AC174" s="18" t="str" cm="1">
        <f t="array" ref="AC174:AD174">_xlfn.REGEXEXTRACT(AF174,"(.*(?=_))_([a-z0-9-]+)",2)</f>
        <v>MAG_Orthon_Hellfire_HandCrossbow</v>
      </c>
      <c r="AD174" s="18" t="str">
        <v>f5b3b579-3569-4f6d-835c-9c19245152d6</v>
      </c>
      <c r="AF174" t="s">
        <v>3902</v>
      </c>
    </row>
    <row r="175" spans="3:32" x14ac:dyDescent="0.4">
      <c r="C175" t="s">
        <v>3493</v>
      </c>
      <c r="D175" t="s">
        <v>2557</v>
      </c>
      <c r="E175" t="s">
        <v>3529</v>
      </c>
      <c r="F175" t="str">
        <f>VLOOKUP(WEAPONS[[#This Row],[Name]],WPN_GUID_LOOK,2,FALSE)</f>
        <v>ce8a894c-3dc6-48dc-bb8f-af5390890d43</v>
      </c>
      <c r="G175" s="26" t="s">
        <v>3644</v>
      </c>
      <c r="H175" s="26" t="s">
        <v>3653</v>
      </c>
      <c r="I175" s="26" t="s">
        <v>3641</v>
      </c>
      <c r="J175" s="26" t="s">
        <v>3671</v>
      </c>
      <c r="K175" s="26">
        <v>2</v>
      </c>
      <c r="L175" s="26" t="s">
        <v>3650</v>
      </c>
      <c r="M175" s="26"/>
      <c r="N175" s="26"/>
      <c r="O175" s="26"/>
      <c r="P175" s="26">
        <v>0</v>
      </c>
      <c r="Q175" s="26">
        <v>1</v>
      </c>
      <c r="R175" s="26">
        <v>0</v>
      </c>
      <c r="S175" s="26">
        <v>0</v>
      </c>
      <c r="T175" s="26">
        <v>0</v>
      </c>
      <c r="U175" s="26">
        <v>0</v>
      </c>
      <c r="V175" s="26">
        <v>1</v>
      </c>
      <c r="AC175" s="18" t="str" cm="1">
        <f t="array" ref="AC175:AD175">_xlfn.REGEXEXTRACT(AF175,"(.*(?=_))_([a-z0-9-]+)",2)</f>
        <v>MAG_PHB_Defender_Greataxe</v>
      </c>
      <c r="AD175" s="18" t="str">
        <v>560fa90c-942b-4661-a86b-e20f9362c9ba</v>
      </c>
      <c r="AF175" t="s">
        <v>3871</v>
      </c>
    </row>
    <row r="176" spans="3:32" x14ac:dyDescent="0.4">
      <c r="C176" t="s">
        <v>3286</v>
      </c>
      <c r="D176" t="s">
        <v>171</v>
      </c>
      <c r="E176" t="s">
        <v>3354</v>
      </c>
      <c r="F176" t="str">
        <f>VLOOKUP(WEAPONS[[#This Row],[Name]],WPN_GUID_LOOK,2,FALSE)</f>
        <v>19ce6720-03b6-4d22-bf35-4963b510d1da</v>
      </c>
      <c r="G176" s="26" t="s">
        <v>3639</v>
      </c>
      <c r="H176" s="26" t="s">
        <v>3653</v>
      </c>
      <c r="I176" s="26" t="s">
        <v>3641</v>
      </c>
      <c r="J176" s="26" t="s">
        <v>3669</v>
      </c>
      <c r="K176" s="26"/>
      <c r="L176" s="26" t="s">
        <v>3647</v>
      </c>
      <c r="M176" s="26"/>
      <c r="N176" s="26"/>
      <c r="O176" s="26"/>
      <c r="P176" s="26">
        <v>0</v>
      </c>
      <c r="Q176" s="26">
        <v>0</v>
      </c>
      <c r="R176" s="26">
        <v>0</v>
      </c>
      <c r="S176" s="26">
        <v>0</v>
      </c>
      <c r="T176" s="26">
        <v>0</v>
      </c>
      <c r="U176" s="26">
        <v>0</v>
      </c>
      <c r="V176" s="26">
        <v>1</v>
      </c>
      <c r="AC176" s="18" t="str" cm="1">
        <f t="array" ref="AC176:AD176">_xlfn.REGEXEXTRACT(AF176,"(.*(?=_))_([a-z0-9-]+)",2)</f>
        <v>MAG_PHB_DwarvenThrower_Warhammer</v>
      </c>
      <c r="AD176" s="18" t="str">
        <v>596202a9-7d6b-4bcf-8748-dbf6aa55b002</v>
      </c>
      <c r="AF176" t="s">
        <v>3913</v>
      </c>
    </row>
    <row r="177" spans="3:32" x14ac:dyDescent="0.4">
      <c r="C177" t="s">
        <v>3286</v>
      </c>
      <c r="D177" t="s">
        <v>171</v>
      </c>
      <c r="E177" t="s">
        <v>3293</v>
      </c>
      <c r="F177" t="str">
        <f>VLOOKUP(WEAPONS[[#This Row],[Name]],WPN_GUID_LOOK,2,FALSE)</f>
        <v>20bd2850-f6b3-4f13-bf96-c566d8df0de4</v>
      </c>
      <c r="G177" s="26" t="s">
        <v>3639</v>
      </c>
      <c r="H177" s="26" t="s">
        <v>3653</v>
      </c>
      <c r="I177" s="26" t="s">
        <v>3641</v>
      </c>
      <c r="J177" s="26" t="s">
        <v>3669</v>
      </c>
      <c r="K177" s="26"/>
      <c r="L177" s="26" t="s">
        <v>3647</v>
      </c>
      <c r="M177" s="26"/>
      <c r="N177" s="26"/>
      <c r="O177" s="26"/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1</v>
      </c>
      <c r="AC177" s="18" t="str" cm="1">
        <f t="array" ref="AC177:AD177">_xlfn.REGEXEXTRACT(AF177,"(.*(?=_))_([a-z0-9-]+)",2)</f>
        <v>MAG_PHB_OfLifestealing_Shortsword</v>
      </c>
      <c r="AD177" s="18" t="str">
        <v>2b5243b8-658e-4ff2-bccf-0f39e5c53f3e</v>
      </c>
      <c r="AF177" t="s">
        <v>3782</v>
      </c>
    </row>
    <row r="178" spans="3:32" x14ac:dyDescent="0.4">
      <c r="C178" t="s">
        <v>3384</v>
      </c>
      <c r="D178" t="s">
        <v>3730</v>
      </c>
      <c r="E178" t="s">
        <v>3417</v>
      </c>
      <c r="F178" t="str">
        <f>VLOOKUP(WEAPONS[[#This Row],[Name]],WPN_GUID_LOOK,2,FALSE)</f>
        <v>d64e1a13-18a5-4cdc-ac02-977523435f8f</v>
      </c>
      <c r="G178" s="26" t="s">
        <v>3639</v>
      </c>
      <c r="H178" s="26" t="s">
        <v>3653</v>
      </c>
      <c r="I178" s="26" t="s">
        <v>3641</v>
      </c>
      <c r="J178" s="26" t="s">
        <v>3669</v>
      </c>
      <c r="K178" s="26">
        <v>1</v>
      </c>
      <c r="L178" s="26" t="s">
        <v>3647</v>
      </c>
      <c r="M178" s="26"/>
      <c r="N178" s="26"/>
      <c r="O178" s="26"/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1</v>
      </c>
      <c r="AC178" s="18" t="str" cm="1">
        <f t="array" ref="AC178:AD178">_xlfn.REGEXEXTRACT(AF178,"(.*(?=_))_([a-z0-9-]+)",2)</f>
        <v>MAG_PHB_OfSpeed_Scimitar</v>
      </c>
      <c r="AD178" s="18" t="str">
        <v>d60524f4-583e-4b16-91b2-871221d441cf</v>
      </c>
      <c r="AF178" t="s">
        <v>3829</v>
      </c>
    </row>
    <row r="179" spans="3:32" x14ac:dyDescent="0.4">
      <c r="D179" t="s">
        <v>4246</v>
      </c>
      <c r="E179" t="s">
        <v>4245</v>
      </c>
      <c r="F179" t="str">
        <f>VLOOKUP(WEAPONS[[#This Row],[Name]],WPN_GUID_LOOK,2,FALSE)</f>
        <v>adf0ef57-7811-40ed-9d29-05c6336f9e1f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AC179" s="18" t="str" cm="1">
        <f t="array" ref="AC179:AD179">_xlfn.REGEXEXTRACT(AF179,"(.*(?=_))_([a-z0-9-]+)",2)</f>
        <v>MAG_PHB_PactKeeper_Quarterstaff</v>
      </c>
      <c r="AD179" s="18" t="str">
        <v>518d1630-d2bf-4dca-8c24-9d7ba9d529f3</v>
      </c>
      <c r="AF179" t="s">
        <v>3954</v>
      </c>
    </row>
    <row r="180" spans="3:32" x14ac:dyDescent="0.4">
      <c r="C180" t="s">
        <v>3286</v>
      </c>
      <c r="D180" t="s">
        <v>172</v>
      </c>
      <c r="E180" t="s">
        <v>4003</v>
      </c>
      <c r="F180" t="str">
        <f>VLOOKUP(WEAPONS[[#This Row],[Name]],WPN_GUID_LOOK,2,FALSE)</f>
        <v>5e8597e6-7695-4333-8895-1ffe7a47db1d</v>
      </c>
      <c r="G180" s="26" t="s">
        <v>3644</v>
      </c>
      <c r="H180" s="26" t="s">
        <v>3653</v>
      </c>
      <c r="I180" s="26" t="s">
        <v>3641</v>
      </c>
      <c r="J180" s="26" t="s">
        <v>3672</v>
      </c>
      <c r="K180" s="26"/>
      <c r="L180" s="26" t="s">
        <v>3650</v>
      </c>
      <c r="M180" s="26"/>
      <c r="N180" s="26"/>
      <c r="O180" s="26"/>
      <c r="P180" s="26">
        <v>0</v>
      </c>
      <c r="Q180" s="26">
        <v>1</v>
      </c>
      <c r="R180" s="26">
        <v>0</v>
      </c>
      <c r="S180" s="26">
        <v>0</v>
      </c>
      <c r="T180" s="26">
        <v>0</v>
      </c>
      <c r="U180" s="26">
        <v>0</v>
      </c>
      <c r="V180" s="26">
        <v>1</v>
      </c>
      <c r="AC180" s="18" t="str" cm="1">
        <f t="array" ref="AC180:AD180">_xlfn.REGEXEXTRACT(AF180,"(.*(?=_))_([a-z0-9-]+)",2)</f>
        <v>MAG_PHB_Sentinel_Shield</v>
      </c>
      <c r="AD180" s="18" t="str">
        <v>2baa835f-1422-43f0-9d2a-11e601fbb25e</v>
      </c>
      <c r="AF180" t="s">
        <v>4393</v>
      </c>
    </row>
    <row r="181" spans="3:32" x14ac:dyDescent="0.4">
      <c r="C181" t="s">
        <v>3286</v>
      </c>
      <c r="D181" t="s">
        <v>172</v>
      </c>
      <c r="E181" t="s">
        <v>4045</v>
      </c>
      <c r="F181" t="str">
        <f>VLOOKUP(WEAPONS[[#This Row],[Name]],WPN_GUID_LOOK,2,FALSE)</f>
        <v>ecfb9f69-5bc3-402e-acd8-c91d57e28403</v>
      </c>
      <c r="G181" s="26" t="s">
        <v>3644</v>
      </c>
      <c r="H181" s="26" t="s">
        <v>3653</v>
      </c>
      <c r="I181" s="26" t="s">
        <v>3641</v>
      </c>
      <c r="J181" s="26" t="s">
        <v>3672</v>
      </c>
      <c r="K181" s="26"/>
      <c r="L181" s="26" t="s">
        <v>3650</v>
      </c>
      <c r="M181" s="26"/>
      <c r="N181" s="26"/>
      <c r="O181" s="26"/>
      <c r="P181" s="26">
        <v>0</v>
      </c>
      <c r="Q181" s="26">
        <v>1</v>
      </c>
      <c r="R181" s="26">
        <v>0</v>
      </c>
      <c r="S181" s="26">
        <v>0</v>
      </c>
      <c r="T181" s="26">
        <v>0</v>
      </c>
      <c r="U181" s="26">
        <v>0</v>
      </c>
      <c r="V181" s="26">
        <v>1</v>
      </c>
      <c r="AC181" s="18" t="str" cm="1">
        <f t="array" ref="AC181:AD181">_xlfn.REGEXEXTRACT(AF181,"(.*(?=_))_([a-z0-9-]+)",2)</f>
        <v>MAG_Poison_Greatclub</v>
      </c>
      <c r="AD181" s="18" t="str">
        <v>fddc251b-22d8-4036-a9fb-85fba8635cf0</v>
      </c>
      <c r="AF181" t="s">
        <v>3878</v>
      </c>
    </row>
    <row r="182" spans="3:32" x14ac:dyDescent="0.4">
      <c r="C182" t="s">
        <v>3286</v>
      </c>
      <c r="D182" t="s">
        <v>3731</v>
      </c>
      <c r="E182" t="s">
        <v>4044</v>
      </c>
      <c r="F182" t="str">
        <f>VLOOKUP(WEAPONS[[#This Row],[Name]],WPN_GUID_LOOK,2,FALSE)</f>
        <v>1a2a58b7-4bd5-44d5-b1fe-8cd7e5b53def</v>
      </c>
      <c r="G182" s="26" t="s">
        <v>3644</v>
      </c>
      <c r="H182" s="26" t="s">
        <v>3653</v>
      </c>
      <c r="I182" s="26" t="s">
        <v>3641</v>
      </c>
      <c r="J182" s="26" t="s">
        <v>3672</v>
      </c>
      <c r="K182" s="26"/>
      <c r="L182" s="26" t="s">
        <v>3650</v>
      </c>
      <c r="M182" s="26"/>
      <c r="N182" s="26"/>
      <c r="O182" s="26"/>
      <c r="P182" s="26">
        <v>0</v>
      </c>
      <c r="Q182" s="26">
        <v>1</v>
      </c>
      <c r="R182" s="26">
        <v>0</v>
      </c>
      <c r="S182" s="26">
        <v>0</v>
      </c>
      <c r="T182" s="26">
        <v>0</v>
      </c>
      <c r="U182" s="26">
        <v>0</v>
      </c>
      <c r="V182" s="26">
        <v>1</v>
      </c>
      <c r="AC182" s="18" t="str" cm="1">
        <f t="array" ref="AC182:AD182">_xlfn.REGEXEXTRACT(AF182,"(.*(?=_))_([a-z0-9-]+)",2)</f>
        <v>MAG_PoR_OfVigilance_Halberd</v>
      </c>
      <c r="AD182" s="18" t="str">
        <v>187691ba-7027-49a8-ba74-d0dc5cafbe12</v>
      </c>
      <c r="AF182" t="s">
        <v>3884</v>
      </c>
    </row>
    <row r="183" spans="3:32" x14ac:dyDescent="0.4">
      <c r="C183" t="s">
        <v>3384</v>
      </c>
      <c r="D183" t="s">
        <v>3731</v>
      </c>
      <c r="E183" t="s">
        <v>4046</v>
      </c>
      <c r="F183" t="str">
        <f>VLOOKUP(WEAPONS[[#This Row],[Name]],WPN_GUID_LOOK,2,FALSE)</f>
        <v>81a83529-5bb6-4c72-b1af-6fc8f45c5706</v>
      </c>
      <c r="G183" s="26" t="s">
        <v>3644</v>
      </c>
      <c r="H183" s="26" t="s">
        <v>3653</v>
      </c>
      <c r="I183" s="26" t="s">
        <v>3641</v>
      </c>
      <c r="J183" s="26" t="s">
        <v>3672</v>
      </c>
      <c r="K183" s="26">
        <v>1</v>
      </c>
      <c r="L183" s="26" t="s">
        <v>3650</v>
      </c>
      <c r="M183" s="26"/>
      <c r="N183" s="26"/>
      <c r="O183" s="26"/>
      <c r="P183" s="26">
        <v>0</v>
      </c>
      <c r="Q183" s="26">
        <v>1</v>
      </c>
      <c r="R183" s="26">
        <v>0</v>
      </c>
      <c r="S183" s="26">
        <v>0</v>
      </c>
      <c r="T183" s="26">
        <v>0</v>
      </c>
      <c r="U183" s="26">
        <v>0</v>
      </c>
      <c r="V183" s="26">
        <v>1</v>
      </c>
      <c r="AC183" s="18" t="str" cm="1">
        <f t="array" ref="AC183:AD183">_xlfn.REGEXEXTRACT(AF183,"(.*(?=_))_([a-z0-9-]+)",2)</f>
        <v>MAG_Primeval_Silver_Longsword</v>
      </c>
      <c r="AD183" s="18" t="str">
        <v>20c66f8d-f455-42fc-8e48-543512247e75</v>
      </c>
      <c r="AF183" t="s">
        <v>3783</v>
      </c>
    </row>
    <row r="184" spans="3:32" x14ac:dyDescent="0.4">
      <c r="D184" t="s">
        <v>4248</v>
      </c>
      <c r="E184" t="s">
        <v>4247</v>
      </c>
      <c r="F184" t="str">
        <f>VLOOKUP(WEAPONS[[#This Row],[Name]],WPN_GUID_LOOK,2,FALSE)</f>
        <v>2741505a-9d0b-4c9e-adcd-2e6339491e95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AC184" s="18" t="str" cm="1">
        <f t="array" ref="AC184:AD184">_xlfn.REGEXEXTRACT(AF184,"(.*(?=_))_([a-z0-9-]+)",2)</f>
        <v>MAG_Psychic_MentalSundering_Dagger</v>
      </c>
      <c r="AD184" s="18" t="str">
        <v>33e89c49-6e6f-4143-a57e-c53344422dbf</v>
      </c>
      <c r="AF184" t="s">
        <v>3812</v>
      </c>
    </row>
    <row r="185" spans="3:32" x14ac:dyDescent="0.4">
      <c r="C185" t="s">
        <v>3286</v>
      </c>
      <c r="D185" t="s">
        <v>173</v>
      </c>
      <c r="E185" t="s">
        <v>4007</v>
      </c>
      <c r="F185" t="str">
        <f>VLOOKUP(WEAPONS[[#This Row],[Name]],WPN_GUID_LOOK,2,FALSE)</f>
        <v>f928a70d-5b23-4605-9cae-5342f9ed206e</v>
      </c>
      <c r="G185" s="26" t="s">
        <v>3644</v>
      </c>
      <c r="H185" s="26" t="s">
        <v>3653</v>
      </c>
      <c r="I185" s="26" t="s">
        <v>3641</v>
      </c>
      <c r="J185" s="26" t="s">
        <v>3673</v>
      </c>
      <c r="K185" s="26"/>
      <c r="L185" s="26" t="s">
        <v>3650</v>
      </c>
      <c r="M185" s="26"/>
      <c r="N185" s="26"/>
      <c r="O185" s="26"/>
      <c r="P185" s="26">
        <v>0</v>
      </c>
      <c r="Q185" s="26">
        <v>1</v>
      </c>
      <c r="R185" s="26">
        <v>0</v>
      </c>
      <c r="S185" s="26">
        <v>1</v>
      </c>
      <c r="T185" s="26">
        <v>0</v>
      </c>
      <c r="U185" s="26">
        <v>0</v>
      </c>
      <c r="V185" s="26">
        <v>1</v>
      </c>
      <c r="AC185" s="18" t="str" cm="1">
        <f t="array" ref="AC185:AD185">_xlfn.REGEXEXTRACT(AF185,"(.*(?=_))_([a-z0-9-]+)",2)</f>
        <v>MAG_Radiant_Radiating_Hammer</v>
      </c>
      <c r="AD185" s="18" t="str">
        <v>b76baf78-5aaf-4c15-9468-6333a0eb4b92</v>
      </c>
      <c r="AF185" t="s">
        <v>3914</v>
      </c>
    </row>
    <row r="186" spans="3:32" x14ac:dyDescent="0.4">
      <c r="C186" t="s">
        <v>3384</v>
      </c>
      <c r="D186" t="s">
        <v>3732</v>
      </c>
      <c r="E186" t="s">
        <v>4008</v>
      </c>
      <c r="F186" t="str">
        <f>VLOOKUP(WEAPONS[[#This Row],[Name]],WPN_GUID_LOOK,2,FALSE)</f>
        <v>d1019d9d-e5ae-4601-8a63-1b33421926e1</v>
      </c>
      <c r="G186" s="26" t="s">
        <v>3644</v>
      </c>
      <c r="H186" s="26" t="s">
        <v>3653</v>
      </c>
      <c r="I186" s="26" t="s">
        <v>3641</v>
      </c>
      <c r="J186" s="26" t="s">
        <v>3673</v>
      </c>
      <c r="K186" s="26">
        <v>1</v>
      </c>
      <c r="L186" s="26" t="s">
        <v>3650</v>
      </c>
      <c r="M186" s="26"/>
      <c r="N186" s="26"/>
      <c r="O186" s="26"/>
      <c r="P186" s="26">
        <v>0</v>
      </c>
      <c r="Q186" s="26">
        <v>1</v>
      </c>
      <c r="R186" s="26">
        <v>0</v>
      </c>
      <c r="S186" s="26">
        <v>1</v>
      </c>
      <c r="T186" s="26">
        <v>0</v>
      </c>
      <c r="U186" s="26">
        <v>0</v>
      </c>
      <c r="V186" s="26">
        <v>1</v>
      </c>
      <c r="AC186" s="18" t="str" cm="1">
        <f t="array" ref="AC186:AD186">_xlfn.REGEXEXTRACT(AF186,"(.*(?=_))_([a-z0-9-]+)",2)</f>
        <v>MAG_RadiantLight_Morningstar</v>
      </c>
      <c r="AD186" s="18" t="str">
        <v>5637bf93-ebd4-4170-a251-d77d9687c58a</v>
      </c>
      <c r="AF186" t="s">
        <v>3935</v>
      </c>
    </row>
    <row r="187" spans="3:32" x14ac:dyDescent="0.4">
      <c r="D187" t="s">
        <v>4250</v>
      </c>
      <c r="E187" t="s">
        <v>4249</v>
      </c>
      <c r="F187" t="str">
        <f>VLOOKUP(WEAPONS[[#This Row],[Name]],WPN_GUID_LOOK,2,FALSE)</f>
        <v>0e3b29e8-572f-459d-b382-234ec53b1c08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AC187" s="18" t="str" cm="1">
        <f t="array" ref="AC187:AD187">_xlfn.REGEXEXTRACT(AF187,"(.*(?=_))_([a-z0-9-]+)",2)</f>
        <v>MAG_Revitalizing_Warpick</v>
      </c>
      <c r="AD187" s="18" t="str">
        <v>1a0860bf-aa35-4ac4-b98b-2f9fb04426bd</v>
      </c>
      <c r="AF187" t="s">
        <v>4038</v>
      </c>
    </row>
    <row r="188" spans="3:32" x14ac:dyDescent="0.4">
      <c r="C188" t="s">
        <v>3592</v>
      </c>
      <c r="D188" t="s">
        <v>2137</v>
      </c>
      <c r="E188" t="s">
        <v>3598</v>
      </c>
      <c r="F188" t="str">
        <f>VLOOKUP(WEAPONS[[#This Row],[Name]],WPN_GUID_LOOK,2,FALSE)</f>
        <v>187691ba-7027-49a8-ba74-d0dc5cafbe12</v>
      </c>
      <c r="G188" s="26" t="s">
        <v>3644</v>
      </c>
      <c r="H188" s="26" t="s">
        <v>3653</v>
      </c>
      <c r="I188" s="26" t="s">
        <v>3641</v>
      </c>
      <c r="J188" s="26" t="s">
        <v>3673</v>
      </c>
      <c r="K188" s="26">
        <v>2</v>
      </c>
      <c r="L188" s="26" t="s">
        <v>3650</v>
      </c>
      <c r="M188" s="26"/>
      <c r="N188" s="26" t="s">
        <v>3701</v>
      </c>
      <c r="O188" s="26"/>
      <c r="P188" s="26">
        <v>0</v>
      </c>
      <c r="Q188" s="26">
        <v>1</v>
      </c>
      <c r="R188" s="26">
        <v>0</v>
      </c>
      <c r="S188" s="26">
        <v>1</v>
      </c>
      <c r="T188" s="26">
        <v>0</v>
      </c>
      <c r="U188" s="26">
        <v>0</v>
      </c>
      <c r="V188" s="26">
        <v>1</v>
      </c>
      <c r="AC188" s="18" t="str" cm="1">
        <f t="array" ref="AC188:AD188">_xlfn.REGEXEXTRACT(AF188,"(.*(?=_))_([a-z0-9-]+)",2)</f>
        <v>MAG_Safeguard_Shield</v>
      </c>
      <c r="AD188" s="18" t="str">
        <v>3138b480-3ef6-42af-ba35-e4cad4e962ee</v>
      </c>
      <c r="AF188" t="s">
        <v>4394</v>
      </c>
    </row>
    <row r="189" spans="3:32" x14ac:dyDescent="0.4">
      <c r="C189" t="s">
        <v>3384</v>
      </c>
      <c r="D189" t="s">
        <v>2025</v>
      </c>
      <c r="E189" t="s">
        <v>3418</v>
      </c>
      <c r="F189" t="str">
        <f>VLOOKUP(WEAPONS[[#This Row],[Name]],WPN_GUID_LOOK,2,FALSE)</f>
        <v>efb003c3-af98-43d7-bcf4-af29702fb531</v>
      </c>
      <c r="G189" s="26" t="s">
        <v>3644</v>
      </c>
      <c r="H189" s="26" t="s">
        <v>3653</v>
      </c>
      <c r="I189" s="26" t="s">
        <v>3641</v>
      </c>
      <c r="J189" s="26" t="s">
        <v>3676</v>
      </c>
      <c r="K189" s="26"/>
      <c r="L189" s="26" t="s">
        <v>3647</v>
      </c>
      <c r="M189" s="26"/>
      <c r="N189" s="26"/>
      <c r="O189" s="26"/>
      <c r="P189" s="26">
        <v>0</v>
      </c>
      <c r="Q189" s="26">
        <v>1</v>
      </c>
      <c r="R189" s="26">
        <v>0</v>
      </c>
      <c r="S189" s="26">
        <v>0</v>
      </c>
      <c r="T189" s="26">
        <v>0</v>
      </c>
      <c r="U189" s="26">
        <v>0</v>
      </c>
      <c r="V189" s="26">
        <v>1</v>
      </c>
      <c r="AC189" s="18" t="str" cm="1">
        <f t="array" ref="AC189:AD189">_xlfn.REGEXEXTRACT(AF189,"(.*(?=_))_([a-z0-9-]+)",2)</f>
        <v>MAG_SHA_SeluneBlessing_Spear</v>
      </c>
      <c r="AD189" s="18" t="str">
        <v>2eeabe97-8f29-4f4f-827e-6cfcd8fd1779</v>
      </c>
      <c r="AF189" t="s">
        <v>3990</v>
      </c>
    </row>
    <row r="190" spans="3:32" x14ac:dyDescent="0.4">
      <c r="C190" t="s">
        <v>3493</v>
      </c>
      <c r="D190" t="s">
        <v>2091</v>
      </c>
      <c r="E190" t="s">
        <v>3530</v>
      </c>
      <c r="F190" t="str">
        <f>VLOOKUP(WEAPONS[[#This Row],[Name]],WPN_GUID_LOOK,2,FALSE)</f>
        <v>d0b0b019-5954-4e80-97f5-4206ac1bc0db</v>
      </c>
      <c r="G190" s="26" t="s">
        <v>3644</v>
      </c>
      <c r="H190" s="26" t="s">
        <v>3645</v>
      </c>
      <c r="I190" s="26" t="s">
        <v>3641</v>
      </c>
      <c r="J190" s="26" t="s">
        <v>3646</v>
      </c>
      <c r="K190" s="26">
        <v>2</v>
      </c>
      <c r="L190" s="26" t="s">
        <v>3647</v>
      </c>
      <c r="M190" s="26" t="s">
        <v>3700</v>
      </c>
      <c r="N190" s="26" t="s">
        <v>3661</v>
      </c>
      <c r="O190" s="26"/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1</v>
      </c>
      <c r="AC190" s="18" t="str" cm="1">
        <f t="array" ref="AC190:AD190">_xlfn.REGEXEXTRACT(AF190,"(.*(?=_))_([a-z0-9-]+)",2)</f>
        <v>MAG_SHA_SharBlessing_Spear</v>
      </c>
      <c r="AD190" s="18" t="str">
        <v>61f31bf6-47ec-41e1-9385-2f6c26facc87</v>
      </c>
      <c r="AF190" t="s">
        <v>3991</v>
      </c>
    </row>
    <row r="191" spans="3:32" x14ac:dyDescent="0.4">
      <c r="C191" t="s">
        <v>3286</v>
      </c>
      <c r="D191" t="s">
        <v>1995</v>
      </c>
      <c r="E191" t="s">
        <v>3355</v>
      </c>
      <c r="F191" t="str">
        <f>VLOOKUP(WEAPONS[[#This Row],[Name]],WPN_GUID_LOOK,2,FALSE)</f>
        <v>a5d843ab-c3af-4e60-a925-bb2e15828938</v>
      </c>
      <c r="G191" s="26" t="s">
        <v>3644</v>
      </c>
      <c r="H191" s="26" t="s">
        <v>3640</v>
      </c>
      <c r="I191" s="26" t="s">
        <v>3659</v>
      </c>
      <c r="J191" s="26" t="s">
        <v>3689</v>
      </c>
      <c r="K191" s="26"/>
      <c r="L191" s="26" t="s">
        <v>3643</v>
      </c>
      <c r="M191" s="26"/>
      <c r="N191" s="26"/>
      <c r="O191" s="26"/>
      <c r="P191" s="26">
        <v>0</v>
      </c>
      <c r="Q191" s="26">
        <v>0</v>
      </c>
      <c r="R191" s="26">
        <v>1</v>
      </c>
      <c r="S191" s="26">
        <v>0</v>
      </c>
      <c r="T191" s="26">
        <v>0</v>
      </c>
      <c r="U191" s="26">
        <v>0</v>
      </c>
      <c r="V191" s="26">
        <v>1</v>
      </c>
      <c r="AC191" s="18" t="str" cm="1">
        <f t="array" ref="AC191:AD191">_xlfn.REGEXEXTRACT(AF191,"(.*(?=_))_([a-z0-9-]+)",2)</f>
        <v>MAG_Shadow_Battleaxe</v>
      </c>
      <c r="AD191" s="18" t="str">
        <v>6364a270-0ca4-45e2-aab2-7673bb5c156e</v>
      </c>
      <c r="AF191" t="s">
        <v>3842</v>
      </c>
    </row>
    <row r="192" spans="3:32" x14ac:dyDescent="0.4">
      <c r="C192" t="s">
        <v>3286</v>
      </c>
      <c r="D192" t="s">
        <v>1995</v>
      </c>
      <c r="E192" t="s">
        <v>4338</v>
      </c>
      <c r="F192" t="str">
        <f>VLOOKUP(WEAPONS[[#This Row],[Name]],WPN_GUID_LOOK,2,FALSE)</f>
        <v>f554e750-4a86-45d7-b1a5-027e27df55ef</v>
      </c>
      <c r="G192" s="26" t="s">
        <v>3644</v>
      </c>
      <c r="H192" s="26" t="s">
        <v>3640</v>
      </c>
      <c r="I192" s="26" t="s">
        <v>3659</v>
      </c>
      <c r="J192" s="26" t="s">
        <v>3689</v>
      </c>
      <c r="K192" s="26"/>
      <c r="L192" s="26" t="s">
        <v>3643</v>
      </c>
      <c r="M192" s="26"/>
      <c r="N192" s="26"/>
      <c r="O192" s="26"/>
      <c r="P192" s="26">
        <v>0</v>
      </c>
      <c r="Q192" s="26">
        <v>0</v>
      </c>
      <c r="R192" s="26">
        <v>1</v>
      </c>
      <c r="S192" s="26">
        <v>0</v>
      </c>
      <c r="T192" s="26">
        <v>0</v>
      </c>
      <c r="U192" s="26">
        <v>0</v>
      </c>
      <c r="V192" s="26">
        <v>1</v>
      </c>
      <c r="AC192" s="18" t="str" cm="1">
        <f t="array" ref="AC192:AD192">_xlfn.REGEXEXTRACT(AF192,"(.*(?=_))_([a-z0-9-]+)",2)</f>
        <v>MAG_Shadow_Blinding_Bow</v>
      </c>
      <c r="AD192" s="18" t="str">
        <v>2199a407-0ae8-4ada-b3cd-b19df5adeadd</v>
      </c>
      <c r="AF192" t="s">
        <v>4048</v>
      </c>
    </row>
    <row r="193" spans="3:32" x14ac:dyDescent="0.4">
      <c r="C193" t="s">
        <v>3384</v>
      </c>
      <c r="D193" t="s">
        <v>3733</v>
      </c>
      <c r="E193" t="s">
        <v>3419</v>
      </c>
      <c r="F193" t="str">
        <f>VLOOKUP(WEAPONS[[#This Row],[Name]],WPN_GUID_LOOK,2,FALSE)</f>
        <v>d2f396c2-9b1b-4eea-bf21-2f25934f092d</v>
      </c>
      <c r="G193" s="26" t="s">
        <v>3644</v>
      </c>
      <c r="H193" s="26" t="s">
        <v>3640</v>
      </c>
      <c r="I193" s="26" t="s">
        <v>3659</v>
      </c>
      <c r="J193" s="26" t="s">
        <v>3689</v>
      </c>
      <c r="K193" s="26">
        <v>1</v>
      </c>
      <c r="L193" s="26" t="s">
        <v>3643</v>
      </c>
      <c r="M193" s="26"/>
      <c r="N193" s="26"/>
      <c r="O193" s="26"/>
      <c r="P193" s="26">
        <v>0</v>
      </c>
      <c r="Q193" s="26">
        <v>0</v>
      </c>
      <c r="R193" s="26">
        <v>1</v>
      </c>
      <c r="S193" s="26">
        <v>0</v>
      </c>
      <c r="T193" s="26">
        <v>0</v>
      </c>
      <c r="U193" s="26">
        <v>0</v>
      </c>
      <c r="V193" s="26">
        <v>1</v>
      </c>
      <c r="AC193" s="18" t="str" cm="1">
        <f t="array" ref="AC193:AD193">_xlfn.REGEXEXTRACT(AF193,"(.*(?=_))_([a-z0-9-]+)",2)</f>
        <v>MAG_Shadow_Shortsword</v>
      </c>
      <c r="AD193" s="18" t="str">
        <v>82afffba-16cb-47ff-8520-bac8b9c46ad3</v>
      </c>
      <c r="AF193" t="s">
        <v>3784</v>
      </c>
    </row>
    <row r="194" spans="3:32" x14ac:dyDescent="0.4">
      <c r="C194" t="s">
        <v>3493</v>
      </c>
      <c r="D194" t="s">
        <v>2558</v>
      </c>
      <c r="E194" t="s">
        <v>4011</v>
      </c>
      <c r="F194" t="str">
        <f>VLOOKUP(WEAPONS[[#This Row],[Name]],WPN_GUID_LOOK,2,FALSE)</f>
        <v>ab150a98-0a8e-4ee2-9dca-580d77f99be3</v>
      </c>
      <c r="G194" s="26" t="s">
        <v>3644</v>
      </c>
      <c r="H194" s="26" t="s">
        <v>3640</v>
      </c>
      <c r="I194" s="26" t="s">
        <v>3659</v>
      </c>
      <c r="J194" s="26" t="s">
        <v>3689</v>
      </c>
      <c r="K194" s="26">
        <v>2</v>
      </c>
      <c r="L194" s="26" t="s">
        <v>3643</v>
      </c>
      <c r="M194" s="26"/>
      <c r="N194" s="26"/>
      <c r="O194" s="26"/>
      <c r="P194" s="26">
        <v>0</v>
      </c>
      <c r="Q194" s="26">
        <v>0</v>
      </c>
      <c r="R194" s="26">
        <v>1</v>
      </c>
      <c r="S194" s="26">
        <v>0</v>
      </c>
      <c r="T194" s="26">
        <v>0</v>
      </c>
      <c r="U194" s="26">
        <v>0</v>
      </c>
      <c r="V194" s="26">
        <v>1</v>
      </c>
      <c r="AC194" s="18" t="str" cm="1">
        <f t="array" ref="AC194:AD194">_xlfn.REGEXEXTRACT(AF194,"(.*(?=_))_([a-z0-9-]+)",2)</f>
        <v>MAG_Slicing_Shortsword</v>
      </c>
      <c r="AD194" s="18" t="str">
        <v>de0e16f6-6dbb-4edd-8ba5-106486b05552</v>
      </c>
      <c r="AF194" t="s">
        <v>3785</v>
      </c>
    </row>
    <row r="195" spans="3:32" x14ac:dyDescent="0.4">
      <c r="C195" t="s">
        <v>3286</v>
      </c>
      <c r="D195" t="s">
        <v>1996</v>
      </c>
      <c r="E195" t="s">
        <v>3356</v>
      </c>
      <c r="F195" t="str">
        <f>VLOOKUP(WEAPONS[[#This Row],[Name]],WPN_GUID_LOOK,2,FALSE)</f>
        <v>46b64a36-8446-45bd-98e8-ee81e3136baa</v>
      </c>
      <c r="G195" s="26" t="s">
        <v>3639</v>
      </c>
      <c r="H195" s="26" t="s">
        <v>3640</v>
      </c>
      <c r="I195" s="26" t="s">
        <v>3641</v>
      </c>
      <c r="J195" s="26" t="s">
        <v>3657</v>
      </c>
      <c r="K195" s="26"/>
      <c r="L195" s="26" t="s">
        <v>3650</v>
      </c>
      <c r="M195" s="26"/>
      <c r="N195" s="26"/>
      <c r="O195" s="26"/>
      <c r="P195" s="26">
        <v>0</v>
      </c>
      <c r="Q195" s="26">
        <v>0</v>
      </c>
      <c r="R195" s="26">
        <v>1</v>
      </c>
      <c r="S195" s="26">
        <v>0</v>
      </c>
      <c r="T195" s="26">
        <v>1</v>
      </c>
      <c r="U195" s="26">
        <v>0</v>
      </c>
      <c r="V195" s="26">
        <v>1</v>
      </c>
      <c r="AC195" s="18" t="str" cm="1">
        <f t="array" ref="AC195:AD195">_xlfn.REGEXEXTRACT(AF195,"(.*(?=_))_([a-z0-9-]+)",2)</f>
        <v>MAG_Spellbreaker_Battleaxe</v>
      </c>
      <c r="AD195" s="18" t="str">
        <v>c77553e2-f192-4835-baa9-bdfb63521532</v>
      </c>
      <c r="AF195" t="s">
        <v>3843</v>
      </c>
    </row>
    <row r="196" spans="3:32" x14ac:dyDescent="0.4">
      <c r="C196" t="s">
        <v>3384</v>
      </c>
      <c r="D196" t="s">
        <v>3734</v>
      </c>
      <c r="E196" t="s">
        <v>3420</v>
      </c>
      <c r="F196" t="str">
        <f>VLOOKUP(WEAPONS[[#This Row],[Name]],WPN_GUID_LOOK,2,FALSE)</f>
        <v>7a05135d-b285-4186-8a32-a870f1684b60</v>
      </c>
      <c r="G196" s="26" t="s">
        <v>3639</v>
      </c>
      <c r="H196" s="26" t="s">
        <v>3640</v>
      </c>
      <c r="I196" s="26" t="s">
        <v>3641</v>
      </c>
      <c r="J196" s="26" t="s">
        <v>3657</v>
      </c>
      <c r="K196" s="26">
        <v>1</v>
      </c>
      <c r="L196" s="26" t="s">
        <v>3650</v>
      </c>
      <c r="M196" s="26"/>
      <c r="N196" s="26"/>
      <c r="O196" s="26"/>
      <c r="P196" s="26">
        <v>0</v>
      </c>
      <c r="Q196" s="26">
        <v>0</v>
      </c>
      <c r="R196" s="26">
        <v>0</v>
      </c>
      <c r="S196" s="26">
        <v>0</v>
      </c>
      <c r="T196" s="26">
        <v>1</v>
      </c>
      <c r="U196" s="26">
        <v>0</v>
      </c>
      <c r="V196" s="26">
        <v>1</v>
      </c>
      <c r="AC196" s="18" t="str" cm="1">
        <f t="array" ref="AC196:AD196">_xlfn.REGEXEXTRACT(AF196,"(.*(?=_))_([a-z0-9-]+)",2)</f>
        <v>MAG_SpiritualStand_Greataxe</v>
      </c>
      <c r="AD196" s="18" t="str">
        <v>7bbc2408-14de-4129-bab0-db29927b7f43</v>
      </c>
      <c r="AF196" t="s">
        <v>3872</v>
      </c>
    </row>
    <row r="197" spans="3:32" x14ac:dyDescent="0.4">
      <c r="C197" t="s">
        <v>3592</v>
      </c>
      <c r="D197" t="s">
        <v>2548</v>
      </c>
      <c r="E197" t="s">
        <v>3599</v>
      </c>
      <c r="F197" t="str">
        <f>VLOOKUP(WEAPONS[[#This Row],[Name]],WPN_GUID_LOOK,2,FALSE)</f>
        <v>c31d6b30-2377-4e3c-a602-d5d527defc11</v>
      </c>
      <c r="G197" s="26" t="s">
        <v>3639</v>
      </c>
      <c r="H197" s="26" t="s">
        <v>3640</v>
      </c>
      <c r="I197" s="26" t="s">
        <v>3641</v>
      </c>
      <c r="J197" s="26" t="s">
        <v>3658</v>
      </c>
      <c r="K197" s="26">
        <v>2</v>
      </c>
      <c r="L197" s="26" t="s">
        <v>3647</v>
      </c>
      <c r="M197" s="26"/>
      <c r="N197" s="26" t="s">
        <v>73</v>
      </c>
      <c r="O197" s="26"/>
      <c r="P197" s="26">
        <v>0</v>
      </c>
      <c r="Q197" s="26">
        <v>0</v>
      </c>
      <c r="R197" s="26">
        <v>0</v>
      </c>
      <c r="S197" s="26">
        <v>0</v>
      </c>
      <c r="T197" s="26">
        <v>0</v>
      </c>
      <c r="U197" s="26">
        <v>0</v>
      </c>
      <c r="V197" s="26">
        <v>0</v>
      </c>
      <c r="AC197" s="18" t="str" cm="1">
        <f t="array" ref="AC197:AD197">_xlfn.REGEXEXTRACT(AF197,"(.*(?=_))_([a-z0-9-]+)",2)</f>
        <v>MAG_Steadfast_Maul</v>
      </c>
      <c r="AD197" s="18" t="str">
        <v>9c0b228c-8330-4407-9877-3b980810a1ae</v>
      </c>
      <c r="AF197" t="s">
        <v>3928</v>
      </c>
    </row>
    <row r="198" spans="3:32" x14ac:dyDescent="0.4">
      <c r="C198" t="s">
        <v>3493</v>
      </c>
      <c r="D198" t="s">
        <v>2092</v>
      </c>
      <c r="E198" t="s">
        <v>3531</v>
      </c>
      <c r="F198" t="str">
        <f>VLOOKUP(WEAPONS[[#This Row],[Name]],WPN_GUID_LOOK,2,FALSE)</f>
        <v>530a5c21-0f52-428f-bf41-ef33fd6c447b</v>
      </c>
      <c r="G198" s="26" t="s">
        <v>3644</v>
      </c>
      <c r="H198" s="26" t="s">
        <v>3640</v>
      </c>
      <c r="I198" s="26" t="s">
        <v>3641</v>
      </c>
      <c r="J198" s="26" t="s">
        <v>3677</v>
      </c>
      <c r="K198" s="26">
        <v>1</v>
      </c>
      <c r="L198" s="26" t="s">
        <v>3643</v>
      </c>
      <c r="M198" s="26"/>
      <c r="N198" s="26"/>
      <c r="O198" s="26"/>
      <c r="P198" s="26">
        <v>1</v>
      </c>
      <c r="Q198" s="26">
        <v>0</v>
      </c>
      <c r="R198" s="26">
        <v>0</v>
      </c>
      <c r="S198" s="26">
        <v>0</v>
      </c>
      <c r="T198" s="26">
        <v>0</v>
      </c>
      <c r="U198" s="26">
        <v>0</v>
      </c>
      <c r="V198" s="26">
        <v>0</v>
      </c>
      <c r="AC198" s="18" t="str" cm="1">
        <f t="array" ref="AC198:AD198">_xlfn.REGEXEXTRACT(AF198,"(.*(?=_))_([a-z0-9-]+)",2)</f>
        <v>MAG_Steadfast_Shield</v>
      </c>
      <c r="AD198" s="18" t="str">
        <v>1cee750f-79c6-4109-8272-d27b97ef02df</v>
      </c>
      <c r="AF198" t="s">
        <v>4395</v>
      </c>
    </row>
    <row r="199" spans="3:32" x14ac:dyDescent="0.4">
      <c r="C199" t="s">
        <v>3493</v>
      </c>
      <c r="D199" t="s">
        <v>2093</v>
      </c>
      <c r="E199" t="s">
        <v>3532</v>
      </c>
      <c r="F199" t="str">
        <f>VLOOKUP(WEAPONS[[#This Row],[Name]],WPN_GUID_LOOK,2,FALSE)</f>
        <v>1060b5af-6119-4237-9e8f-b3a1a054d8c9</v>
      </c>
      <c r="G199" s="26" t="s">
        <v>3644</v>
      </c>
      <c r="H199" s="26" t="s">
        <v>3653</v>
      </c>
      <c r="I199" s="26" t="s">
        <v>3641</v>
      </c>
      <c r="J199" s="26" t="s">
        <v>3673</v>
      </c>
      <c r="K199" s="26">
        <v>1</v>
      </c>
      <c r="L199" s="26" t="s">
        <v>3650</v>
      </c>
      <c r="M199" s="26"/>
      <c r="N199" s="26"/>
      <c r="O199" s="26"/>
      <c r="P199" s="26">
        <v>0</v>
      </c>
      <c r="Q199" s="26">
        <v>1</v>
      </c>
      <c r="R199" s="26">
        <v>0</v>
      </c>
      <c r="S199" s="26">
        <v>1</v>
      </c>
      <c r="T199" s="26">
        <v>0</v>
      </c>
      <c r="U199" s="26">
        <v>0</v>
      </c>
      <c r="V199" s="26">
        <v>1</v>
      </c>
      <c r="AC199" s="18" t="str" cm="1">
        <f t="array" ref="AC199:AD199">_xlfn.REGEXEXTRACT(AF199,"(.*(?=_))_([a-z0-9-]+)",2)</f>
        <v>MAG_StrongString_Longbow</v>
      </c>
      <c r="AD199" s="18" t="str">
        <v>13236988-83df-4bf2-8005-b4ac31f21ff4</v>
      </c>
      <c r="AF199" t="s">
        <v>3805</v>
      </c>
    </row>
    <row r="200" spans="3:32" x14ac:dyDescent="0.4">
      <c r="C200" t="s">
        <v>3493</v>
      </c>
      <c r="D200" t="s">
        <v>508</v>
      </c>
      <c r="E200" t="s">
        <v>3533</v>
      </c>
      <c r="F200" t="str">
        <f>VLOOKUP(WEAPONS[[#This Row],[Name]],WPN_GUID_LOOK,2,FALSE)</f>
        <v>22bf3680-a37f-4a04-b036-2865805f3d60</v>
      </c>
      <c r="G200" s="26" t="s">
        <v>3644</v>
      </c>
      <c r="H200" s="26" t="s">
        <v>3653</v>
      </c>
      <c r="I200" s="26" t="s">
        <v>3659</v>
      </c>
      <c r="J200" s="26" t="s">
        <v>3681</v>
      </c>
      <c r="K200" s="26">
        <v>1</v>
      </c>
      <c r="L200" s="26" t="s">
        <v>3643</v>
      </c>
      <c r="M200" s="26"/>
      <c r="N200" s="26"/>
      <c r="O200" s="26"/>
      <c r="P200" s="26">
        <v>0</v>
      </c>
      <c r="Q200" s="26">
        <v>1</v>
      </c>
      <c r="R200" s="26">
        <v>0</v>
      </c>
      <c r="S200" s="26">
        <v>0</v>
      </c>
      <c r="T200" s="26">
        <v>0</v>
      </c>
      <c r="U200" s="26">
        <v>0</v>
      </c>
      <c r="V200" s="26">
        <v>1</v>
      </c>
      <c r="AC200" s="18" t="str" cm="1">
        <f t="array" ref="AC200:AD200">_xlfn.REGEXEXTRACT(AF200,"(.*(?=_))_([a-z0-9-]+)",2)</f>
        <v>MAG_Surgeon_Bonesaw</v>
      </c>
      <c r="AD200" s="18" t="str">
        <v>81177d6e-6761-4f8e-9bbe-1e291dd18664</v>
      </c>
      <c r="AF200" t="s">
        <v>3915</v>
      </c>
    </row>
    <row r="201" spans="3:32" x14ac:dyDescent="0.4">
      <c r="C201" t="s">
        <v>3286</v>
      </c>
      <c r="D201" t="s">
        <v>1997</v>
      </c>
      <c r="E201" t="s">
        <v>3357</v>
      </c>
      <c r="F201" t="e">
        <f>VLOOKUP(WEAPONS[[#This Row],[Name]],WPN_GUID_LOOK,2,FALSE)</f>
        <v>#N/A</v>
      </c>
      <c r="G201" s="26" t="s">
        <v>3644</v>
      </c>
      <c r="H201" s="26" t="s">
        <v>3640</v>
      </c>
      <c r="I201" s="26" t="s">
        <v>3641</v>
      </c>
      <c r="J201" s="26" t="s">
        <v>3667</v>
      </c>
      <c r="K201" s="26"/>
      <c r="L201" s="26" t="s">
        <v>3643</v>
      </c>
      <c r="M201" s="26"/>
      <c r="N201" s="26"/>
      <c r="O201" s="26"/>
      <c r="P201" s="26">
        <v>1</v>
      </c>
      <c r="Q201" s="26">
        <v>0</v>
      </c>
      <c r="R201" s="26">
        <v>1</v>
      </c>
      <c r="S201" s="26">
        <v>0</v>
      </c>
      <c r="T201" s="26">
        <v>0</v>
      </c>
      <c r="U201" s="26">
        <v>0</v>
      </c>
      <c r="V201" s="26">
        <v>1</v>
      </c>
      <c r="AC201" s="18" t="str" cm="1">
        <f t="array" ref="AC201:AD201">_xlfn.REGEXEXTRACT(AF201,"(.*(?=_))_([a-z0-9-]+)",2)</f>
        <v>MAG_Surgeon_Syringe</v>
      </c>
      <c r="AD201" s="18" t="str">
        <v>95c3af3c-83b9-4cc0-b633-1493b7daca4d</v>
      </c>
      <c r="AF201" t="s">
        <v>3859</v>
      </c>
    </row>
    <row r="202" spans="3:32" x14ac:dyDescent="0.4">
      <c r="C202" t="s">
        <v>3493</v>
      </c>
      <c r="D202" t="s">
        <v>2094</v>
      </c>
      <c r="E202" t="s">
        <v>3534</v>
      </c>
      <c r="F202" t="str">
        <f>VLOOKUP(WEAPONS[[#This Row],[Name]],WPN_GUID_LOOK,2,FALSE)</f>
        <v>111e30c6-ced0-478b-9922-3428cb50b7e1</v>
      </c>
      <c r="G202" s="26" t="s">
        <v>3639</v>
      </c>
      <c r="H202" s="26" t="s">
        <v>3645</v>
      </c>
      <c r="I202" s="26" t="s">
        <v>3641</v>
      </c>
      <c r="J202" s="26" t="s">
        <v>3680</v>
      </c>
      <c r="K202" s="26">
        <v>1</v>
      </c>
      <c r="L202" s="26" t="s">
        <v>3647</v>
      </c>
      <c r="M202" s="26" t="s">
        <v>3694</v>
      </c>
      <c r="N202" s="26"/>
      <c r="O202" s="26"/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1</v>
      </c>
      <c r="AC202" s="18" t="str" cm="1">
        <f t="array" ref="AC202:AD202">_xlfn.REGEXEXTRACT(AF202,"(.*(?=_))_([a-z0-9-]+)",2)</f>
        <v>MAG_Surgeon_Trepan</v>
      </c>
      <c r="AD202" s="18" t="str">
        <v>8fee8eb3-f16b-4b9a-85a0-d46a9cd4937e</v>
      </c>
      <c r="AF202" t="s">
        <v>3976</v>
      </c>
    </row>
    <row r="203" spans="3:32" x14ac:dyDescent="0.4">
      <c r="D203" t="s">
        <v>4398</v>
      </c>
      <c r="E203" t="s">
        <v>4101</v>
      </c>
      <c r="F203" t="str">
        <f>VLOOKUP(WEAPONS[[#This Row],[Name]],WPN_GUID_LOOK,2,FALSE)</f>
        <v>6774f642-6aa3-4756-a07d-a6be51ad6f06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X203" t="s">
        <v>627</v>
      </c>
      <c r="AC203" s="18" t="str" cm="1">
        <f t="array" ref="AC203:AD203">_xlfn.REGEXEXTRACT(AF203,"(.*(?=_))_([a-z0-9-]+)",2)</f>
        <v>MAG_SWA_Roaring_Maul</v>
      </c>
      <c r="AD203" s="18" t="str">
        <v>c1aa1bf6-2bb8-4472-9e18-b5285101c4b3</v>
      </c>
      <c r="AF203" t="s">
        <v>3929</v>
      </c>
    </row>
    <row r="204" spans="3:32" x14ac:dyDescent="0.4">
      <c r="C204" t="s">
        <v>3286</v>
      </c>
      <c r="D204" t="s">
        <v>1998</v>
      </c>
      <c r="E204" t="s">
        <v>3358</v>
      </c>
      <c r="F204" t="str">
        <f>VLOOKUP(WEAPONS[[#This Row],[Name]],WPN_GUID_LOOK,2,FALSE)</f>
        <v>04622e3d-5b3f-4f2c-a0db-513a717d911f</v>
      </c>
      <c r="G204" s="26" t="s">
        <v>3644</v>
      </c>
      <c r="H204" s="26" t="s">
        <v>3653</v>
      </c>
      <c r="I204" s="26" t="s">
        <v>3659</v>
      </c>
      <c r="J204" s="26" t="s">
        <v>3681</v>
      </c>
      <c r="K204" s="26"/>
      <c r="L204" s="26" t="s">
        <v>3643</v>
      </c>
      <c r="M204" s="26"/>
      <c r="N204" s="26"/>
      <c r="O204" s="26"/>
      <c r="P204" s="26">
        <v>0</v>
      </c>
      <c r="Q204" s="26">
        <v>1</v>
      </c>
      <c r="R204" s="26">
        <v>0</v>
      </c>
      <c r="S204" s="26">
        <v>0</v>
      </c>
      <c r="T204" s="26">
        <v>0</v>
      </c>
      <c r="U204" s="26">
        <v>0</v>
      </c>
      <c r="V204" s="26">
        <v>1</v>
      </c>
      <c r="AC204" s="18" t="str" cm="1">
        <f t="array" ref="AC204:AD204">_xlfn.REGEXEXTRACT(AF204,"(.*(?=_))_([a-z0-9-]+)",2)</f>
        <v>MAG_TheBulwark_Shield</v>
      </c>
      <c r="AD204" s="18" t="str">
        <v>4f313dde-14bb-43a2-abdd-07b2eb38b33a</v>
      </c>
      <c r="AF204" t="s">
        <v>4396</v>
      </c>
    </row>
    <row r="205" spans="3:32" x14ac:dyDescent="0.4">
      <c r="D205" t="s">
        <v>1998</v>
      </c>
      <c r="E205" t="s">
        <v>4073</v>
      </c>
      <c r="F205" t="str">
        <f>VLOOKUP(WEAPONS[[#This Row],[Name]],WPN_GUID_LOOK,2,FALSE)</f>
        <v>17e752a3-8321-46a1-a139-53f67209b749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AC205" s="18" t="str" cm="1">
        <f t="array" ref="AC205:AD205">_xlfn.REGEXEXTRACT(AF205,"(.*(?=_))_([a-z0-9-]+)",2)</f>
        <v>MAG_TheChromatic_Staff</v>
      </c>
      <c r="AD205" s="18" t="str">
        <v>7e39ad11-f8c3-421a-940c-05348c420c7d</v>
      </c>
      <c r="AF205" t="s">
        <v>3955</v>
      </c>
    </row>
    <row r="206" spans="3:32" x14ac:dyDescent="0.4">
      <c r="C206" t="s">
        <v>3384</v>
      </c>
      <c r="D206" t="s">
        <v>3735</v>
      </c>
      <c r="E206" t="s">
        <v>3421</v>
      </c>
      <c r="F206" t="str">
        <f>VLOOKUP(WEAPONS[[#This Row],[Name]],WPN_GUID_LOOK,2,FALSE)</f>
        <v>6af59cba-cc38-4511-9c3b-75caac4b96b5</v>
      </c>
      <c r="G206" s="26" t="s">
        <v>3644</v>
      </c>
      <c r="H206" s="26" t="s">
        <v>3653</v>
      </c>
      <c r="I206" s="26" t="s">
        <v>3659</v>
      </c>
      <c r="J206" s="26" t="s">
        <v>3681</v>
      </c>
      <c r="K206" s="26">
        <v>1</v>
      </c>
      <c r="L206" s="26" t="s">
        <v>3643</v>
      </c>
      <c r="M206" s="26"/>
      <c r="N206" s="26"/>
      <c r="O206" s="26"/>
      <c r="P206" s="26">
        <v>0</v>
      </c>
      <c r="Q206" s="26">
        <v>1</v>
      </c>
      <c r="R206" s="26">
        <v>0</v>
      </c>
      <c r="S206" s="26">
        <v>0</v>
      </c>
      <c r="T206" s="26">
        <v>0</v>
      </c>
      <c r="U206" s="26">
        <v>0</v>
      </c>
      <c r="V206" s="26">
        <v>1</v>
      </c>
      <c r="AC206" s="18" t="str" cm="1">
        <f t="array" ref="AC206:AD206">_xlfn.REGEXEXTRACT(AF206,"(.*(?=_))_([a-z0-9-]+)",2)</f>
        <v>MAG_TheClover_Scimitar</v>
      </c>
      <c r="AD206" s="18" t="str">
        <v>517231eb-e812-43ed-9ce3-482ba7ed31e6</v>
      </c>
      <c r="AF206" t="s">
        <v>3830</v>
      </c>
    </row>
    <row r="207" spans="3:32" x14ac:dyDescent="0.4">
      <c r="D207" t="s">
        <v>4254</v>
      </c>
      <c r="E207" t="s">
        <v>4253</v>
      </c>
      <c r="F207" t="str">
        <f>VLOOKUP(WEAPONS[[#This Row],[Name]],WPN_GUID_LOOK,2,FALSE)</f>
        <v>59c190d2-4b91-44f5-a720-f75d338dd341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AC207" s="18" t="str" cm="1">
        <f t="array" ref="AC207:AD207">_xlfn.REGEXEXTRACT(AF207,"(.*(?=_))_([a-z0-9-]+)",2)</f>
        <v>MAG_TheCrimson_Shortsword</v>
      </c>
      <c r="AD207" s="18" t="str">
        <v>5961d027-75fd-4ad7-964c-8b786b5839fb</v>
      </c>
      <c r="AF207" t="s">
        <v>3786</v>
      </c>
    </row>
    <row r="208" spans="3:32" x14ac:dyDescent="0.4">
      <c r="C208" t="s">
        <v>3286</v>
      </c>
      <c r="D208" t="s">
        <v>1999</v>
      </c>
      <c r="E208" t="s">
        <v>3359</v>
      </c>
      <c r="F208" t="str">
        <f>VLOOKUP(WEAPONS[[#This Row],[Name]],WPN_GUID_LOOK,2,FALSE)</f>
        <v>1fdc0473-8d0f-4e59-8ef8-9bd67568c002</v>
      </c>
      <c r="G208" s="26" t="s">
        <v>3639</v>
      </c>
      <c r="H208" s="26" t="s">
        <v>3653</v>
      </c>
      <c r="I208" s="26" t="s">
        <v>3641</v>
      </c>
      <c r="J208" s="26" t="s">
        <v>3669</v>
      </c>
      <c r="K208" s="26"/>
      <c r="L208" s="26" t="s">
        <v>3647</v>
      </c>
      <c r="M208" s="26"/>
      <c r="N208" s="26"/>
      <c r="O208" s="26"/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1</v>
      </c>
      <c r="AC208" s="18" t="str" cm="1">
        <f t="array" ref="AC208:AD208">_xlfn.REGEXEXTRACT(AF208,"(.*(?=_))_([a-z0-9-]+)",2)</f>
        <v>MAG_TheDestroyer_Maul</v>
      </c>
      <c r="AD208" s="18" t="str">
        <v>89eacf71-5bf6-4e7f-ac9d-e2d7d1d6bcb0</v>
      </c>
      <c r="AF208" t="s">
        <v>3930</v>
      </c>
    </row>
    <row r="209" spans="3:32" x14ac:dyDescent="0.4">
      <c r="D209" t="s">
        <v>1999</v>
      </c>
      <c r="E209" t="s">
        <v>4340</v>
      </c>
      <c r="F209" t="str">
        <f>VLOOKUP(WEAPONS[[#This Row],[Name]],WPN_GUID_LOOK,2,FALSE)</f>
        <v>3186614b-537e-44f1-82bc-c9edba59e593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AC209" s="18" t="str" cm="1">
        <f t="array" ref="AC209:AD209">_xlfn.REGEXEXTRACT(AF209,"(.*(?=_))_([a-z0-9-]+)",2)</f>
        <v>MAG_TheDueller_Rapier</v>
      </c>
      <c r="AD209" s="18" t="str">
        <v>d49bf05e-4f94-4860-bd8c-ae63dae811be</v>
      </c>
      <c r="AF209" t="s">
        <v>3972</v>
      </c>
    </row>
    <row r="210" spans="3:32" x14ac:dyDescent="0.4">
      <c r="C210" t="s">
        <v>3493</v>
      </c>
      <c r="D210" t="s">
        <v>2095</v>
      </c>
      <c r="E210" t="s">
        <v>3535</v>
      </c>
      <c r="F210" t="str">
        <f>VLOOKUP(WEAPONS[[#This Row],[Name]],WPN_GUID_LOOK,2,FALSE)</f>
        <v>35682866-bd23-44a2-9a25-6a3ba2ee2b48</v>
      </c>
      <c r="G210" s="26" t="s">
        <v>3644</v>
      </c>
      <c r="H210" s="26" t="s">
        <v>3653</v>
      </c>
      <c r="I210" s="26" t="s">
        <v>3641</v>
      </c>
      <c r="J210" s="26" t="s">
        <v>3673</v>
      </c>
      <c r="K210" s="26">
        <v>2</v>
      </c>
      <c r="L210" s="26" t="s">
        <v>3650</v>
      </c>
      <c r="M210" s="26"/>
      <c r="N210" s="26" t="s">
        <v>73</v>
      </c>
      <c r="O210" s="26"/>
      <c r="P210" s="26">
        <v>0</v>
      </c>
      <c r="Q210" s="26">
        <v>1</v>
      </c>
      <c r="R210" s="26">
        <v>0</v>
      </c>
      <c r="S210" s="26">
        <v>1</v>
      </c>
      <c r="T210" s="26">
        <v>0</v>
      </c>
      <c r="U210" s="26">
        <v>0</v>
      </c>
      <c r="V210" s="26">
        <v>1</v>
      </c>
      <c r="AC210" s="18" t="str" cm="1">
        <f t="array" ref="AC210:AD210">_xlfn.REGEXEXTRACT(AF210,"(.*(?=_))_([a-z0-9-]+)",2)</f>
        <v>MAG_TheHunters_Dagger</v>
      </c>
      <c r="AD210" s="18" t="str">
        <v>e101101e-e4ba-48b6-9f82-267ca1cd84dc</v>
      </c>
      <c r="AF210" t="s">
        <v>3813</v>
      </c>
    </row>
    <row r="211" spans="3:32" x14ac:dyDescent="0.4">
      <c r="C211" t="s">
        <v>3592</v>
      </c>
      <c r="D211" t="s">
        <v>2138</v>
      </c>
      <c r="E211" t="s">
        <v>3600</v>
      </c>
      <c r="F211" t="str">
        <f>VLOOKUP(WEAPONS[[#This Row],[Name]],WPN_GUID_LOOK,2,FALSE)</f>
        <v>f746397f-c489-4121-8499-40017981e290</v>
      </c>
      <c r="G211" s="26" t="s">
        <v>3644</v>
      </c>
      <c r="H211" s="26" t="s">
        <v>3653</v>
      </c>
      <c r="I211" s="26" t="s">
        <v>3659</v>
      </c>
      <c r="J211" s="26" t="s">
        <v>3681</v>
      </c>
      <c r="K211" s="26">
        <v>2</v>
      </c>
      <c r="L211" s="26" t="s">
        <v>3643</v>
      </c>
      <c r="M211" s="26"/>
      <c r="N211" s="26"/>
      <c r="O211" s="26"/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AC211" s="18" t="str" cm="1">
        <f t="array" ref="AC211:AD211">_xlfn.REGEXEXTRACT(AF211,"(.*(?=_))_([a-z0-9-]+)",2)</f>
        <v>MAG_TheThorns_Trident</v>
      </c>
      <c r="AD211" s="18" t="str">
        <v>daf0be7f-87d9-448a-b94e-471ffec40ac5</v>
      </c>
      <c r="AF211" t="s">
        <v>4025</v>
      </c>
    </row>
    <row r="212" spans="3:32" x14ac:dyDescent="0.4">
      <c r="C212" t="s">
        <v>3592</v>
      </c>
      <c r="D212" t="s">
        <v>2139</v>
      </c>
      <c r="E212" t="s">
        <v>3601</v>
      </c>
      <c r="F212" t="str">
        <f>VLOOKUP(WEAPONS[[#This Row],[Name]],WPN_GUID_LOOK,2,FALSE)</f>
        <v>dd0e9fa2-e012-454d-9f2d-53c0a0776015</v>
      </c>
      <c r="G212" s="26" t="s">
        <v>3644</v>
      </c>
      <c r="H212" s="26" t="s">
        <v>3653</v>
      </c>
      <c r="I212" s="26" t="s">
        <v>3641</v>
      </c>
      <c r="J212" s="26" t="s">
        <v>3671</v>
      </c>
      <c r="K212" s="26">
        <v>2</v>
      </c>
      <c r="L212" s="26" t="s">
        <v>3650</v>
      </c>
      <c r="M212" s="26"/>
      <c r="N212" s="26" t="s">
        <v>3656</v>
      </c>
      <c r="O212" s="26"/>
      <c r="P212" s="26">
        <v>0</v>
      </c>
      <c r="Q212" s="26">
        <v>1</v>
      </c>
      <c r="R212" s="26">
        <v>0</v>
      </c>
      <c r="S212" s="26">
        <v>0</v>
      </c>
      <c r="T212" s="26">
        <v>0</v>
      </c>
      <c r="U212" s="26">
        <v>0</v>
      </c>
      <c r="V212" s="26">
        <v>0</v>
      </c>
      <c r="AC212" s="18" t="str" cm="1">
        <f t="array" ref="AC212:AD212">_xlfn.REGEXEXTRACT(AF212,"(.*(?=_))_([a-z0-9-]+)",2)</f>
        <v>MAG_TheVictory_Longbow</v>
      </c>
      <c r="AD212" s="18" t="str">
        <v>7e81bb6a-f465-4fe9-b1db-7ce6198246ba</v>
      </c>
      <c r="AF212" t="s">
        <v>3806</v>
      </c>
    </row>
    <row r="213" spans="3:32" x14ac:dyDescent="0.4">
      <c r="C213" t="s">
        <v>3592</v>
      </c>
      <c r="D213" t="s">
        <v>2140</v>
      </c>
      <c r="E213" t="s">
        <v>3602</v>
      </c>
      <c r="F213" t="str">
        <f>VLOOKUP(WEAPONS[[#This Row],[Name]],WPN_GUID_LOOK,2,FALSE)</f>
        <v>f5b3b579-3569-4f6d-835c-9c19245152d6</v>
      </c>
      <c r="G213" s="26" t="s">
        <v>3644</v>
      </c>
      <c r="H213" s="26" t="s">
        <v>3640</v>
      </c>
      <c r="I213" s="26" t="s">
        <v>3659</v>
      </c>
      <c r="J213" s="26" t="s">
        <v>3689</v>
      </c>
      <c r="K213" s="26">
        <v>2</v>
      </c>
      <c r="L213" s="26" t="s">
        <v>3643</v>
      </c>
      <c r="M213" s="26"/>
      <c r="N213" s="26"/>
      <c r="O213" s="26"/>
      <c r="P213" s="26">
        <v>0</v>
      </c>
      <c r="Q213" s="26">
        <v>0</v>
      </c>
      <c r="R213" s="26">
        <v>1</v>
      </c>
      <c r="S213" s="26">
        <v>0</v>
      </c>
      <c r="T213" s="26">
        <v>0</v>
      </c>
      <c r="U213" s="26">
        <v>0</v>
      </c>
      <c r="V213" s="26">
        <v>1</v>
      </c>
      <c r="AC213" s="18" t="str" cm="1">
        <f t="array" ref="AC213:AD213">_xlfn.REGEXEXTRACT(AF213,"(.*(?=_))_([a-z0-9-]+)",2)</f>
        <v>MAG_TheWoundSeeker_Greatsword</v>
      </c>
      <c r="AD213" s="18" t="str">
        <v>56316970-8adb-4936-8c73-9d8a7c41a8a4</v>
      </c>
      <c r="AF213" t="s">
        <v>3787</v>
      </c>
    </row>
    <row r="214" spans="3:32" x14ac:dyDescent="0.4">
      <c r="C214" t="s">
        <v>3384</v>
      </c>
      <c r="D214" t="s">
        <v>2026</v>
      </c>
      <c r="E214" t="s">
        <v>3422</v>
      </c>
      <c r="F214" t="str">
        <f>VLOOKUP(WEAPONS[[#This Row],[Name]],WPN_GUID_LOOK,2,FALSE)</f>
        <v>75c90d55-c262-446d-937c-8adbef1e3e93</v>
      </c>
      <c r="G214" s="26" t="s">
        <v>3644</v>
      </c>
      <c r="H214" s="26" t="s">
        <v>3653</v>
      </c>
      <c r="I214" s="26" t="s">
        <v>3659</v>
      </c>
      <c r="J214" s="26" t="s">
        <v>3691</v>
      </c>
      <c r="K214" s="26">
        <v>1</v>
      </c>
      <c r="L214" s="26" t="s">
        <v>3643</v>
      </c>
      <c r="M214" s="26"/>
      <c r="N214" s="26"/>
      <c r="O214" s="26"/>
      <c r="P214" s="26">
        <v>0</v>
      </c>
      <c r="Q214" s="26">
        <v>0</v>
      </c>
      <c r="R214" s="26">
        <v>0</v>
      </c>
      <c r="S214" s="26">
        <v>0</v>
      </c>
      <c r="T214" s="26">
        <v>0</v>
      </c>
      <c r="U214" s="26">
        <v>0</v>
      </c>
      <c r="V214" s="26">
        <v>1</v>
      </c>
      <c r="AC214" s="18" t="str" cm="1">
        <f t="array" ref="AC214:AD214">_xlfn.REGEXEXTRACT(AF214,"(.*(?=_))_([a-z0-9-]+)",2)</f>
        <v>MAG_Throwable_Pike</v>
      </c>
      <c r="AD214" s="18" t="str">
        <v>1047ac9f-7860-44fd-9154-0f06fe64936c</v>
      </c>
      <c r="AF214" t="s">
        <v>3835</v>
      </c>
    </row>
    <row r="215" spans="3:32" x14ac:dyDescent="0.4">
      <c r="C215" t="s">
        <v>3493</v>
      </c>
      <c r="D215" t="s">
        <v>2541</v>
      </c>
      <c r="E215" t="s">
        <v>3536</v>
      </c>
      <c r="F215" t="str">
        <f>VLOOKUP(WEAPONS[[#This Row],[Name]],WPN_GUID_LOOK,2,FALSE)</f>
        <v>bb1fef3b-ac2b-427e-9b6f-273a8c7e4ff8</v>
      </c>
      <c r="G215" s="26" t="s">
        <v>3639</v>
      </c>
      <c r="H215" s="26" t="s">
        <v>3645</v>
      </c>
      <c r="I215" s="26" t="s">
        <v>3641</v>
      </c>
      <c r="J215" s="26" t="s">
        <v>3680</v>
      </c>
      <c r="K215" s="26">
        <v>1</v>
      </c>
      <c r="L215" s="26" t="s">
        <v>3647</v>
      </c>
      <c r="M215" s="26" t="s">
        <v>3694</v>
      </c>
      <c r="N215" s="26" t="s">
        <v>3675</v>
      </c>
      <c r="O215" s="26"/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AC215" s="18" t="str" cm="1">
        <f t="array" ref="AC215:AD215">_xlfn.REGEXEXTRACT(AF215,"(.*(?=_))_([a-z0-9-]+)",2)</f>
        <v>MAG_Thunder_ThunderClap_Quarterstaff</v>
      </c>
      <c r="AD215" s="18" t="str">
        <v>4708068e-542a-4dfb-b8a0-56e1ee371600</v>
      </c>
      <c r="AF215" t="s">
        <v>3956</v>
      </c>
    </row>
    <row r="216" spans="3:32" x14ac:dyDescent="0.4">
      <c r="D216" t="s">
        <v>4233</v>
      </c>
      <c r="E216" t="s">
        <v>4230</v>
      </c>
      <c r="F216" t="str">
        <f>VLOOKUP(WEAPONS[[#This Row],[Name]],WPN_GUID_LOOK,2,FALSE)</f>
        <v>46dc47d8-dc5c-4f97-87e2-596e594a3477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AC216" s="18" t="str" cm="1">
        <f t="array" ref="AC216:AD216">_xlfn.REGEXEXTRACT(AF216,"(.*(?=_))_([a-z0-9-]+)",2)</f>
        <v>MAG_TWN_Brewery_Greatclub</v>
      </c>
      <c r="AD216" s="18" t="str">
        <v>82029987-a77c-4bb5-99b9-3b513cb551f1</v>
      </c>
      <c r="AF216" t="s">
        <v>3879</v>
      </c>
    </row>
    <row r="217" spans="3:32" x14ac:dyDescent="0.4">
      <c r="C217" t="s">
        <v>3384</v>
      </c>
      <c r="D217" t="s">
        <v>2027</v>
      </c>
      <c r="E217" t="s">
        <v>3423</v>
      </c>
      <c r="F217" t="str">
        <f>VLOOKUP(WEAPONS[[#This Row],[Name]],WPN_GUID_LOOK,2,FALSE)</f>
        <v>1a0860bf-aa35-4ac4-b98b-2f9fb04426bd</v>
      </c>
      <c r="G217" s="26" t="s">
        <v>3644</v>
      </c>
      <c r="H217" s="26" t="s">
        <v>3640</v>
      </c>
      <c r="I217" s="26" t="s">
        <v>3641</v>
      </c>
      <c r="J217" s="26" t="s">
        <v>3679</v>
      </c>
      <c r="K217" s="26">
        <v>1</v>
      </c>
      <c r="L217" s="26" t="s">
        <v>3643</v>
      </c>
      <c r="M217" s="26"/>
      <c r="N217" s="26"/>
      <c r="O217" s="26"/>
      <c r="P217" s="26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1</v>
      </c>
      <c r="AC217" s="18" t="str" cm="1">
        <f t="array" ref="AC217:AD217">_xlfn.REGEXEXTRACT(AF217,"(.*(?=_))_([a-z0-9-]+)",2)</f>
        <v>MAG_TWN_Taxblade_Morningstar</v>
      </c>
      <c r="AD217" s="18" t="str">
        <v>12e19834-cf53-4207-93c3-5f0facef5889</v>
      </c>
      <c r="AF217" t="s">
        <v>3936</v>
      </c>
    </row>
    <row r="218" spans="3:32" x14ac:dyDescent="0.4">
      <c r="C218" t="s">
        <v>3384</v>
      </c>
      <c r="D218" t="s">
        <v>2529</v>
      </c>
      <c r="E218" t="s">
        <v>3424</v>
      </c>
      <c r="F218" t="str">
        <f>VLOOKUP(WEAPONS[[#This Row],[Name]],WPN_GUID_LOOK,2,FALSE)</f>
        <v>e101101e-e4ba-48b6-9f82-267ca1cd84dc</v>
      </c>
      <c r="G218" s="26" t="s">
        <v>3639</v>
      </c>
      <c r="H218" s="26" t="s">
        <v>3640</v>
      </c>
      <c r="I218" s="26" t="s">
        <v>3641</v>
      </c>
      <c r="J218" s="26" t="s">
        <v>3642</v>
      </c>
      <c r="K218" s="26">
        <v>1</v>
      </c>
      <c r="L218" s="26" t="s">
        <v>3643</v>
      </c>
      <c r="M218" s="26"/>
      <c r="N218" s="26"/>
      <c r="O218" s="26"/>
      <c r="P218" s="26">
        <v>1</v>
      </c>
      <c r="Q218" s="26">
        <v>0</v>
      </c>
      <c r="R218" s="26">
        <v>1</v>
      </c>
      <c r="S218" s="26">
        <v>0</v>
      </c>
      <c r="T218" s="26">
        <v>1</v>
      </c>
      <c r="U218" s="26">
        <v>0</v>
      </c>
      <c r="V218" s="26">
        <v>1</v>
      </c>
      <c r="AC218" s="18" t="str" cm="1">
        <f t="array" ref="AC218:AD218">_xlfn.REGEXEXTRACT(AF218,"(.*(?=_))_([a-z0-9-]+)",2)</f>
        <v>MAG_Tyrrant_Warhammer</v>
      </c>
      <c r="AD218" s="18" t="str">
        <v>d0b0b019-5954-4e80-97f5-4206ac1bc0db</v>
      </c>
      <c r="AF218" t="s">
        <v>4041</v>
      </c>
    </row>
    <row r="219" spans="3:32" x14ac:dyDescent="0.4">
      <c r="C219" t="s">
        <v>3384</v>
      </c>
      <c r="D219" t="s">
        <v>2028</v>
      </c>
      <c r="E219" t="s">
        <v>3425</v>
      </c>
      <c r="F219" t="str">
        <f>VLOOKUP(WEAPONS[[#This Row],[Name]],WPN_GUID_LOOK,2,FALSE)</f>
        <v>a1d1634c-02e6-4428-a822-7603e9163264</v>
      </c>
      <c r="G219" s="26" t="s">
        <v>3644</v>
      </c>
      <c r="H219" s="26" t="s">
        <v>3653</v>
      </c>
      <c r="I219" s="26" t="s">
        <v>3659</v>
      </c>
      <c r="J219" s="26" t="s">
        <v>3670</v>
      </c>
      <c r="K219" s="26">
        <v>1</v>
      </c>
      <c r="L219" s="26" t="s">
        <v>3643</v>
      </c>
      <c r="M219" s="26"/>
      <c r="N219" s="26"/>
      <c r="O219" s="26"/>
      <c r="P219" s="26">
        <v>0</v>
      </c>
      <c r="Q219" s="26">
        <v>0</v>
      </c>
      <c r="R219" s="26">
        <v>0</v>
      </c>
      <c r="S219" s="26">
        <v>0</v>
      </c>
      <c r="T219" s="26">
        <v>0</v>
      </c>
      <c r="U219" s="26">
        <v>0</v>
      </c>
      <c r="V219" s="26">
        <v>1</v>
      </c>
      <c r="AC219" s="18" t="str" cm="1">
        <f t="array" ref="AC219:AD219">_xlfn.REGEXEXTRACT(AF219,"(.*(?=_))_([a-z0-9-]+)",2)</f>
        <v>MAG_Vicious_Battleaxe</v>
      </c>
      <c r="AD219" s="18" t="str">
        <v>3ff89075-1ef3-487e-b456-a1b536fd681a</v>
      </c>
      <c r="AF219" t="s">
        <v>3844</v>
      </c>
    </row>
    <row r="220" spans="3:32" x14ac:dyDescent="0.4">
      <c r="C220" t="s">
        <v>3592</v>
      </c>
      <c r="D220" t="s">
        <v>2141</v>
      </c>
      <c r="E220" t="s">
        <v>3603</v>
      </c>
      <c r="F220" t="str">
        <f>VLOOKUP(WEAPONS[[#This Row],[Name]],WPN_GUID_LOOK,2,FALSE)</f>
        <v>b2758975-82c2-4405-ad2d-99cfa21059ff</v>
      </c>
      <c r="G220" s="26" t="s">
        <v>3639</v>
      </c>
      <c r="H220" s="26" t="s">
        <v>3645</v>
      </c>
      <c r="I220" s="26" t="s">
        <v>3641</v>
      </c>
      <c r="J220" s="26" t="s">
        <v>3680</v>
      </c>
      <c r="K220" s="26"/>
      <c r="L220" s="26" t="s">
        <v>3647</v>
      </c>
      <c r="M220" s="26" t="s">
        <v>3664</v>
      </c>
      <c r="N220" s="26"/>
      <c r="O220" s="26"/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AC220" s="18" t="str" cm="1">
        <f t="array" ref="AC220:AD220">_xlfn.REGEXEXTRACT(AF220,"(.*(?=_))_([a-z0-9-]+)",2)</f>
        <v>MAG_Vicious_Dagger</v>
      </c>
      <c r="AD220" s="18" t="str">
        <v>d3e121fb-09c0-4478-84f1-f4f3e28cd50f</v>
      </c>
      <c r="AF220" t="s">
        <v>3814</v>
      </c>
    </row>
    <row r="221" spans="3:32" x14ac:dyDescent="0.4">
      <c r="C221" t="s">
        <v>3493</v>
      </c>
      <c r="D221" t="s">
        <v>2595</v>
      </c>
      <c r="E221" t="s">
        <v>3537</v>
      </c>
      <c r="F221" t="str">
        <f>VLOOKUP(WEAPONS[[#This Row],[Name]],WPN_GUID_LOOK,2,FALSE)</f>
        <v>e1c37edf-ad63-44a5-8fd4-44687169747e</v>
      </c>
      <c r="G221" s="26" t="s">
        <v>3644</v>
      </c>
      <c r="H221" s="26" t="s">
        <v>3645</v>
      </c>
      <c r="I221" s="26" t="s">
        <v>3641</v>
      </c>
      <c r="J221" s="26" t="s">
        <v>3649</v>
      </c>
      <c r="K221" s="26">
        <v>1</v>
      </c>
      <c r="L221" s="26" t="s">
        <v>3650</v>
      </c>
      <c r="M221" s="26" t="s">
        <v>3693</v>
      </c>
      <c r="N221" s="26"/>
      <c r="O221" s="26"/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AC221" s="18" t="str" cm="1">
        <f t="array" ref="AC221:AD221">_xlfn.REGEXEXTRACT(AF221,"(.*(?=_))_([a-z0-9-]+)",2)</f>
        <v>MAG_Vicious_Shortbow</v>
      </c>
      <c r="AD221" s="18" t="str">
        <v>0a17e147-25bf-4ae5-b24a-3307db4bec56</v>
      </c>
      <c r="AF221" t="s">
        <v>3800</v>
      </c>
    </row>
    <row r="222" spans="3:32" x14ac:dyDescent="0.4">
      <c r="C222" t="s">
        <v>3493</v>
      </c>
      <c r="D222" t="s">
        <v>2096</v>
      </c>
      <c r="E222" t="s">
        <v>3538</v>
      </c>
      <c r="F222" t="str">
        <f>VLOOKUP(WEAPONS[[#This Row],[Name]],WPN_GUID_LOOK,2,FALSE)</f>
        <v>70909020-27ff-4a63-a03f-30d4818dd1c3</v>
      </c>
      <c r="G222" s="26" t="s">
        <v>3639</v>
      </c>
      <c r="H222" s="26" t="s">
        <v>3640</v>
      </c>
      <c r="I222" s="26" t="s">
        <v>3641</v>
      </c>
      <c r="J222" s="26" t="s">
        <v>3658</v>
      </c>
      <c r="K222" s="26">
        <v>2</v>
      </c>
      <c r="L222" s="26" t="s">
        <v>3647</v>
      </c>
      <c r="M222" s="26"/>
      <c r="N222" s="26" t="s">
        <v>73</v>
      </c>
      <c r="O222" s="26"/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AC222" s="18" t="str" cm="1">
        <f t="array" ref="AC222:AD222">_xlfn.REGEXEXTRACT(AF222,"(.*(?=_))_([a-z0-9-]+)",2)</f>
        <v>MAG_Vicious_Shortsword</v>
      </c>
      <c r="AD222" s="18" t="str">
        <v>0d3a133c-038c-48c6-a1a0-0faf22ce04cb</v>
      </c>
      <c r="AF222" t="s">
        <v>3788</v>
      </c>
    </row>
    <row r="223" spans="3:32" x14ac:dyDescent="0.4">
      <c r="C223" t="s">
        <v>3384</v>
      </c>
      <c r="D223" t="s">
        <v>2029</v>
      </c>
      <c r="E223" t="s">
        <v>3426</v>
      </c>
      <c r="F223" t="str">
        <f>VLOOKUP(WEAPONS[[#This Row],[Name]],WPN_GUID_LOOK,2,FALSE)</f>
        <v>8e13f737-40e5-4be5-817e-1c5d6199b08b</v>
      </c>
      <c r="G223" s="26" t="s">
        <v>3639</v>
      </c>
      <c r="H223" s="26" t="s">
        <v>3640</v>
      </c>
      <c r="I223" s="26" t="s">
        <v>3641</v>
      </c>
      <c r="J223" s="26" t="s">
        <v>3658</v>
      </c>
      <c r="K223" s="26">
        <v>1</v>
      </c>
      <c r="L223" s="26" t="s">
        <v>3647</v>
      </c>
      <c r="M223" s="26"/>
      <c r="N223" s="26" t="s">
        <v>73</v>
      </c>
      <c r="O223" s="26"/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AC223" s="18" t="str" cm="1">
        <f t="array" ref="AC223:AD223">_xlfn.REGEXEXTRACT(AF223,"(.*(?=_))_([a-z0-9-]+)",2)</f>
        <v>MAG_Viconia_Mace</v>
      </c>
      <c r="AD223" s="18" t="str">
        <v>c31d6b30-2377-4e3c-a602-d5d527defc11</v>
      </c>
      <c r="AF223" t="s">
        <v>3921</v>
      </c>
    </row>
    <row r="224" spans="3:32" x14ac:dyDescent="0.4">
      <c r="C224" t="s">
        <v>3592</v>
      </c>
      <c r="D224" t="s">
        <v>2142</v>
      </c>
      <c r="E224" t="s">
        <v>3604</v>
      </c>
      <c r="F224" t="str">
        <f>VLOOKUP(WEAPONS[[#This Row],[Name]],WPN_GUID_LOOK,2,FALSE)</f>
        <v>e925fb75-96a5-4634-9e0b-a239e48da115</v>
      </c>
      <c r="G224" s="26" t="s">
        <v>3644</v>
      </c>
      <c r="H224" s="26" t="s">
        <v>3640</v>
      </c>
      <c r="I224" s="26" t="s">
        <v>3641</v>
      </c>
      <c r="J224" s="26" t="s">
        <v>3677</v>
      </c>
      <c r="K224" s="26">
        <v>2</v>
      </c>
      <c r="L224" s="26" t="s">
        <v>3643</v>
      </c>
      <c r="M224" s="26" t="s">
        <v>3697</v>
      </c>
      <c r="N224" s="26"/>
      <c r="O224" s="26"/>
      <c r="P224" s="26">
        <v>1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1</v>
      </c>
      <c r="AC224" s="18" t="str" cm="1">
        <f t="array" ref="AC224:AD224">_xlfn.REGEXEXTRACT(AF224,"(.*(?=_))_([a-z0-9-]+)",2)</f>
        <v>MAG_WATCHER_Human_Crossbow</v>
      </c>
      <c r="AD224" s="18" t="str">
        <v>f746397f-c489-4121-8499-40017981e290</v>
      </c>
      <c r="AF224" t="s">
        <v>3903</v>
      </c>
    </row>
    <row r="225" spans="3:32" x14ac:dyDescent="0.4">
      <c r="C225" t="s">
        <v>3493</v>
      </c>
      <c r="D225" t="s">
        <v>2097</v>
      </c>
      <c r="E225" t="s">
        <v>3539</v>
      </c>
      <c r="F225" t="str">
        <f>VLOOKUP(WEAPONS[[#This Row],[Name]],WPN_GUID_LOOK,2,FALSE)</f>
        <v>e8f6c0aa-de5c-45a5-97fd-599addc036f1</v>
      </c>
      <c r="G225" s="26" t="s">
        <v>3639</v>
      </c>
      <c r="H225" s="26" t="s">
        <v>3645</v>
      </c>
      <c r="I225" s="26" t="s">
        <v>3641</v>
      </c>
      <c r="J225" s="26" t="s">
        <v>3663</v>
      </c>
      <c r="K225" s="26">
        <v>1</v>
      </c>
      <c r="L225" s="26" t="s">
        <v>3643</v>
      </c>
      <c r="M225" s="26" t="s">
        <v>3694</v>
      </c>
      <c r="N225" s="26" t="s">
        <v>73</v>
      </c>
      <c r="O225" s="26"/>
      <c r="P225" s="26">
        <v>0</v>
      </c>
      <c r="Q225" s="26">
        <v>0</v>
      </c>
      <c r="R225" s="26">
        <v>0</v>
      </c>
      <c r="S225" s="26">
        <v>0</v>
      </c>
      <c r="T225" s="26">
        <v>1</v>
      </c>
      <c r="U225" s="26">
        <v>0</v>
      </c>
      <c r="V225" s="26">
        <v>0</v>
      </c>
      <c r="AC225" s="18" t="str" cm="1">
        <f t="array" ref="AC225:AD225">_xlfn.REGEXEXTRACT(AF225,"(.*(?=_))_([a-z0-9-]+)",2)</f>
        <v>MAG_WATCHER_Human_Greataxe</v>
      </c>
      <c r="AD225" s="18" t="str">
        <v>dd0e9fa2-e012-454d-9f2d-53c0a0776015</v>
      </c>
      <c r="AF225" t="s">
        <v>3873</v>
      </c>
    </row>
    <row r="226" spans="3:32" x14ac:dyDescent="0.4">
      <c r="C226" t="s">
        <v>3493</v>
      </c>
      <c r="D226" t="s">
        <v>2602</v>
      </c>
      <c r="E226" t="s">
        <v>3540</v>
      </c>
      <c r="F226" t="str">
        <f>VLOOKUP(WEAPONS[[#This Row],[Name]],WPN_GUID_LOOK,2,FALSE)</f>
        <v>855f49c9-5724-4df9-a23d-0af82116af76</v>
      </c>
      <c r="G226" s="26" t="s">
        <v>3644</v>
      </c>
      <c r="H226" s="26" t="s">
        <v>3640</v>
      </c>
      <c r="I226" s="26" t="s">
        <v>3641</v>
      </c>
      <c r="J226" s="26" t="s">
        <v>3646</v>
      </c>
      <c r="K226" s="26">
        <v>1</v>
      </c>
      <c r="L226" s="26" t="s">
        <v>3647</v>
      </c>
      <c r="M226" s="26" t="s">
        <v>3693</v>
      </c>
      <c r="N226" s="26" t="s">
        <v>73</v>
      </c>
      <c r="O226" s="26"/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6">
        <v>0</v>
      </c>
      <c r="AC226" s="18" t="str" cm="1">
        <f t="array" ref="AC226:AD226">_xlfn.REGEXEXTRACT(AF226,"(.*(?=_))_([a-z0-9-]+)",2)</f>
        <v>MAG_WoodWoad_Nature_Shield</v>
      </c>
      <c r="AD226" s="18" t="str">
        <v>90ba50bd-3e65-42ec-9f21-6e07d3ed89ab</v>
      </c>
      <c r="AF226" t="s">
        <v>4397</v>
      </c>
    </row>
    <row r="227" spans="3:32" x14ac:dyDescent="0.4">
      <c r="C227" t="s">
        <v>3384</v>
      </c>
      <c r="D227" t="s">
        <v>2030</v>
      </c>
      <c r="E227" t="s">
        <v>3427</v>
      </c>
      <c r="F227" t="str">
        <f>VLOOKUP(WEAPONS[[#This Row],[Name]],WPN_GUID_LOOK,2,FALSE)</f>
        <v>4d1f9bce-1884-47d0-a420-69417f397139</v>
      </c>
      <c r="G227" s="26" t="s">
        <v>3644</v>
      </c>
      <c r="H227" s="26" t="s">
        <v>3645</v>
      </c>
      <c r="I227" s="26" t="s">
        <v>3641</v>
      </c>
      <c r="J227" s="26" t="s">
        <v>3646</v>
      </c>
      <c r="K227" s="26"/>
      <c r="L227" s="26" t="s">
        <v>3647</v>
      </c>
      <c r="M227" s="26" t="s">
        <v>3648</v>
      </c>
      <c r="N227" s="26"/>
      <c r="O227" s="26"/>
      <c r="P227" s="26">
        <v>0</v>
      </c>
      <c r="Q227" s="26">
        <v>0</v>
      </c>
      <c r="R227" s="26">
        <v>0</v>
      </c>
      <c r="S227" s="26">
        <v>0</v>
      </c>
      <c r="T227" s="26">
        <v>0</v>
      </c>
      <c r="U227" s="26">
        <v>0</v>
      </c>
      <c r="V227" s="26">
        <v>1</v>
      </c>
      <c r="AC227" s="18" t="str" cm="1">
        <f t="array" ref="AC227:AD227">_xlfn.REGEXEXTRACT(AF227,"(.*(?=_))_([a-z0-9-]+)",2)</f>
        <v>MAG_WYR_Hellrider_Longbow</v>
      </c>
      <c r="AD227" s="18" t="str">
        <v>75c90d55-c262-446d-937c-8adbef1e3e93</v>
      </c>
      <c r="AF227" t="s">
        <v>3807</v>
      </c>
    </row>
    <row r="228" spans="3:32" x14ac:dyDescent="0.4">
      <c r="D228" t="s">
        <v>4120</v>
      </c>
      <c r="E228" t="s">
        <v>4121</v>
      </c>
      <c r="F228" t="str">
        <f>VLOOKUP(WEAPONS[[#This Row],[Name]],WPN_GUID_LOOK,2,FALSE)</f>
        <v>e4b4c45f-0563-4b00-851c-30a64fcb18ec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AC228" s="18" t="str" cm="1">
        <f t="array" ref="AC228:AD228">_xlfn.REGEXEXTRACT(AF228,"(.*(?=_))_([a-z0-9-]+)",2)</f>
        <v>MAG_WYR_Orin_Bhaalist_Dagger</v>
      </c>
      <c r="AD228" s="18" t="str">
        <v>d90abf24-3c4e-4bbf-84aa-def05ca9962a</v>
      </c>
      <c r="AF228" t="s">
        <v>3815</v>
      </c>
    </row>
    <row r="229" spans="3:32" x14ac:dyDescent="0.4">
      <c r="D229" t="s">
        <v>4165</v>
      </c>
      <c r="E229" t="s">
        <v>4166</v>
      </c>
      <c r="F229" t="str">
        <f>VLOOKUP(WEAPONS[[#This Row],[Name]],WPN_GUID_LOOK,2,FALSE)</f>
        <v>004ab562-5cd4-4f1f-8aa5-497e7e2c5f4f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AC229" s="18" t="str" cm="1">
        <f t="array" ref="AC229:AD229">_xlfn.REGEXEXTRACT(AF229,"(.*(?=_))_([a-z0-9-]+)",2)</f>
        <v>MAG_WYRM_Commander_Longsword</v>
      </c>
      <c r="AD229" s="18" t="str">
        <v>06fbf04c-41be-4709-91df-76b4cbc9ccf5</v>
      </c>
      <c r="AF229" t="s">
        <v>3789</v>
      </c>
    </row>
    <row r="230" spans="3:32" x14ac:dyDescent="0.4">
      <c r="D230" t="s">
        <v>4295</v>
      </c>
      <c r="E230" t="s">
        <v>4296</v>
      </c>
      <c r="F230" t="str">
        <f>VLOOKUP(WEAPONS[[#This Row],[Name]],WPN_GUID_LOOK,2,FALSE)</f>
        <v>26b81847-b0dd-4150-aef7-602fcbb72eca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AC230" s="18" t="str" cm="1">
        <f t="array" ref="AC230:AD230">_xlfn.REGEXEXTRACT(AF230,"(.*(?=_))_([a-z0-9-]+)",2)</f>
        <v>MAG_WYRM_Farlin_Dagger</v>
      </c>
      <c r="AD230" s="18" t="str">
        <v>3d449afb-b99a-492c-b636-85ced6b39e69</v>
      </c>
      <c r="AF230" t="s">
        <v>3816</v>
      </c>
    </row>
    <row r="231" spans="3:32" x14ac:dyDescent="0.4">
      <c r="D231" t="s">
        <v>4295</v>
      </c>
      <c r="E231" t="s">
        <v>4294</v>
      </c>
      <c r="F231" t="str">
        <f>VLOOKUP(WEAPONS[[#This Row],[Name]],WPN_GUID_LOOK,2,FALSE)</f>
        <v>a28ecc05-b67b-493b-8cd2-ac7229e703d2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AC231" s="18" t="str" cm="1">
        <f t="array" ref="AC231:AD231">_xlfn.REGEXEXTRACT(AF231,"(.*(?=_))_([a-z0-9-]+)",2)</f>
        <v>MAG_WYRM_UndeadBane_GreatAxe</v>
      </c>
      <c r="AD231" s="18" t="str">
        <v>9a81cb70-6a5c-465b-b4b9-0931d544095c</v>
      </c>
      <c r="AF231" t="s">
        <v>3874</v>
      </c>
    </row>
    <row r="232" spans="3:32" x14ac:dyDescent="0.4">
      <c r="D232" t="s">
        <v>4143</v>
      </c>
      <c r="E232" t="s">
        <v>4144</v>
      </c>
      <c r="F232" t="str">
        <f>VLOOKUP(WEAPONS[[#This Row],[Name]],WPN_GUID_LOOK,2,FALSE)</f>
        <v>eb06636a-8052-492e-bfb1-67fcb18358d1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AC232" s="18" t="str" cm="1">
        <f t="array" ref="AC232:AD232">_xlfn.REGEXEXTRACT(AF232,"(.*(?=_))_([a-z0-9-]+)",2)</f>
        <v>MAG_Zhentarim_BloodfeederBlade_Rapier</v>
      </c>
      <c r="AD232" s="18" t="str">
        <v>a8dc9927-1aa3-45ee-8fea-4106e431c194</v>
      </c>
      <c r="AF232" t="s">
        <v>3973</v>
      </c>
    </row>
    <row r="233" spans="3:32" x14ac:dyDescent="0.4">
      <c r="C233" t="s">
        <v>3384</v>
      </c>
      <c r="D233" t="s">
        <v>2031</v>
      </c>
      <c r="E233" t="s">
        <v>3428</v>
      </c>
      <c r="F233" t="str">
        <f>VLOOKUP(WEAPONS[[#This Row],[Name]],WPN_GUID_LOOK,2,FALSE)</f>
        <v>67ce5d1a-e0cd-48ce-94a9-9a17615e13d9</v>
      </c>
      <c r="G233" s="26" t="s">
        <v>3639</v>
      </c>
      <c r="H233" s="26" t="s">
        <v>3640</v>
      </c>
      <c r="I233" s="26" t="s">
        <v>3641</v>
      </c>
      <c r="J233" s="26" t="s">
        <v>3655</v>
      </c>
      <c r="K233" s="26">
        <v>1</v>
      </c>
      <c r="L233" s="26" t="s">
        <v>3647</v>
      </c>
      <c r="M233" s="26"/>
      <c r="N233" s="26"/>
      <c r="O233" s="26"/>
      <c r="P233" s="26">
        <v>0</v>
      </c>
      <c r="Q233" s="26">
        <v>0</v>
      </c>
      <c r="R233" s="26">
        <v>1</v>
      </c>
      <c r="S233" s="26">
        <v>0</v>
      </c>
      <c r="T233" s="26">
        <v>0</v>
      </c>
      <c r="U233" s="26">
        <v>0</v>
      </c>
      <c r="V233" s="26">
        <v>1</v>
      </c>
      <c r="AC233" s="18" t="str" cm="1">
        <f t="array" ref="AC233:AD233">_xlfn.REGEXEXTRACT(AF233,"(.*(?=_))_([a-z0-9-]+)",2)</f>
        <v>MAG_Zhentarim_Ratcaller_Rapier</v>
      </c>
      <c r="AD233" s="18" t="str">
        <v>31a0245d-48fe-462e-b4bc-4bfe906e49fd</v>
      </c>
      <c r="AF233" t="s">
        <v>3974</v>
      </c>
    </row>
    <row r="234" spans="3:32" x14ac:dyDescent="0.4">
      <c r="C234" t="s">
        <v>3384</v>
      </c>
      <c r="D234" t="s">
        <v>2032</v>
      </c>
      <c r="E234" t="s">
        <v>3429</v>
      </c>
      <c r="F234" t="str">
        <f>VLOOKUP(WEAPONS[[#This Row],[Name]],WPN_GUID_LOOK,2,FALSE)</f>
        <v>1fea9dfa-96a6-43c5-bce8-34452baa073e</v>
      </c>
      <c r="G234" s="26" t="s">
        <v>3639</v>
      </c>
      <c r="H234" s="26" t="s">
        <v>3645</v>
      </c>
      <c r="I234" s="26" t="s">
        <v>3641</v>
      </c>
      <c r="J234" s="26" t="s">
        <v>3663</v>
      </c>
      <c r="K234" s="26"/>
      <c r="L234" s="26" t="s">
        <v>3643</v>
      </c>
      <c r="M234" s="26" t="s">
        <v>3664</v>
      </c>
      <c r="N234" s="26"/>
      <c r="O234" s="26"/>
      <c r="P234" s="26">
        <v>0</v>
      </c>
      <c r="Q234" s="26">
        <v>0</v>
      </c>
      <c r="R234" s="26">
        <v>0</v>
      </c>
      <c r="S234" s="26">
        <v>0</v>
      </c>
      <c r="T234" s="26">
        <v>1</v>
      </c>
      <c r="U234" s="26">
        <v>1</v>
      </c>
      <c r="V234" s="26">
        <v>1</v>
      </c>
      <c r="AC234" s="18" t="str" cm="1">
        <f t="array" ref="AC234:AD234">_xlfn.REGEXEXTRACT(AF234,"(.*(?=_))_([a-z0-9-]+)",2)</f>
        <v>MAG_Zhentarim_SleeperDagger</v>
      </c>
      <c r="AD234" s="18" t="str">
        <v>9829ba14-b236-4e50-ad54-426ff618074b</v>
      </c>
      <c r="AF234" t="s">
        <v>3817</v>
      </c>
    </row>
    <row r="235" spans="3:32" x14ac:dyDescent="0.4">
      <c r="C235" t="s">
        <v>3286</v>
      </c>
      <c r="D235" t="s">
        <v>174</v>
      </c>
      <c r="E235" t="s">
        <v>3360</v>
      </c>
      <c r="F235" t="str">
        <f>VLOOKUP(WEAPONS[[#This Row],[Name]],WPN_GUID_LOOK,2,FALSE)</f>
        <v>0a7adc8d-b561-4f81-a8f2-ec07b5d54955</v>
      </c>
      <c r="G235" s="26" t="s">
        <v>3639</v>
      </c>
      <c r="H235" s="26" t="s">
        <v>3640</v>
      </c>
      <c r="I235" s="26" t="s">
        <v>3641</v>
      </c>
      <c r="J235" s="26" t="s">
        <v>3652</v>
      </c>
      <c r="K235" s="26"/>
      <c r="L235" s="26" t="s">
        <v>3643</v>
      </c>
      <c r="M235" s="26"/>
      <c r="N235" s="26"/>
      <c r="O235" s="26"/>
      <c r="P235" s="26">
        <v>0</v>
      </c>
      <c r="Q235" s="26">
        <v>0</v>
      </c>
      <c r="R235" s="26">
        <v>0</v>
      </c>
      <c r="S235" s="26">
        <v>0</v>
      </c>
      <c r="T235" s="26">
        <v>1</v>
      </c>
      <c r="U235" s="26">
        <v>1</v>
      </c>
      <c r="V235" s="26">
        <v>1</v>
      </c>
      <c r="AC235" s="18" t="str" cm="1">
        <f t="array" ref="AC235:AD235">_xlfn.REGEXEXTRACT(AF235,"(.*(?=_))_([a-z0-9-]+)",2)</f>
        <v>MAG_ZOC_ForceConduit_Halberd</v>
      </c>
      <c r="AD235" s="18" t="str">
        <v>64cdd668-5c09-48f3-a064-d4581156ca31</v>
      </c>
      <c r="AF235" t="s">
        <v>3885</v>
      </c>
    </row>
    <row r="236" spans="3:32" x14ac:dyDescent="0.4">
      <c r="C236" t="s">
        <v>3384</v>
      </c>
      <c r="D236" t="s">
        <v>3736</v>
      </c>
      <c r="E236" t="s">
        <v>3430</v>
      </c>
      <c r="F236" t="str">
        <f>VLOOKUP(WEAPONS[[#This Row],[Name]],WPN_GUID_LOOK,2,FALSE)</f>
        <v>b908f109-b379-4a49-8f41-5b7f154d9b76</v>
      </c>
      <c r="G236" s="26" t="s">
        <v>3639</v>
      </c>
      <c r="H236" s="26" t="s">
        <v>3640</v>
      </c>
      <c r="I236" s="26" t="s">
        <v>3641</v>
      </c>
      <c r="J236" s="26" t="s">
        <v>3652</v>
      </c>
      <c r="K236" s="26">
        <v>1</v>
      </c>
      <c r="L236" s="26" t="s">
        <v>3643</v>
      </c>
      <c r="M236" s="26"/>
      <c r="N236" s="26"/>
      <c r="O236" s="26"/>
      <c r="P236" s="26">
        <v>0</v>
      </c>
      <c r="Q236" s="26">
        <v>0</v>
      </c>
      <c r="R236" s="26">
        <v>0</v>
      </c>
      <c r="S236" s="26">
        <v>0</v>
      </c>
      <c r="T236" s="26">
        <v>1</v>
      </c>
      <c r="U236" s="26">
        <v>1</v>
      </c>
      <c r="V236" s="26">
        <v>1</v>
      </c>
      <c r="AC236" s="18" t="str" cm="1">
        <f t="array" ref="AC236:AD236">_xlfn.REGEXEXTRACT(AF236,"(.*(?=_))_([a-z0-9-]+)",2)</f>
        <v>ORI_Wyll_Infernal_Rapier</v>
      </c>
      <c r="AD236" s="18" t="str">
        <v>e925fb75-96a5-4634-9e0b-a239e48da115</v>
      </c>
      <c r="AF236" t="s">
        <v>3975</v>
      </c>
    </row>
    <row r="237" spans="3:32" x14ac:dyDescent="0.4">
      <c r="D237" t="s">
        <v>4256</v>
      </c>
      <c r="E237" t="s">
        <v>4255</v>
      </c>
      <c r="F237" t="str">
        <f>VLOOKUP(WEAPONS[[#This Row],[Name]],WPN_GUID_LOOK,2,FALSE)</f>
        <v>d8461adb-44f5-49b3-87ff-ea652f6d4081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AC237" s="18" t="str" cm="1">
        <f t="array" ref="AC237:AD237">_xlfn.REGEXEXTRACT(AF237,"(.*(?=_))_([a-z0-9-]+)",2)</f>
        <v>Quest_FOR_BrokenSpear_Head</v>
      </c>
      <c r="AD237" s="18" t="str">
        <v>6774f642-6aa3-4756-a07d-a6be51ad6f06</v>
      </c>
      <c r="AF237" t="s">
        <v>3992</v>
      </c>
    </row>
    <row r="238" spans="3:32" x14ac:dyDescent="0.4">
      <c r="C238" t="s">
        <v>3493</v>
      </c>
      <c r="D238" t="s">
        <v>2542</v>
      </c>
      <c r="E238" t="s">
        <v>3541</v>
      </c>
      <c r="F238" t="str">
        <f>VLOOKUP(WEAPONS[[#This Row],[Name]],WPN_GUID_LOOK,2,FALSE)</f>
        <v>26ac9758-19f4-4867-9d5d-57437d6b9794</v>
      </c>
      <c r="G238" s="26" t="s">
        <v>3644</v>
      </c>
      <c r="H238" s="26" t="s">
        <v>3653</v>
      </c>
      <c r="I238" s="26" t="s">
        <v>3641</v>
      </c>
      <c r="J238" s="26" t="s">
        <v>3672</v>
      </c>
      <c r="K238" s="26">
        <v>1</v>
      </c>
      <c r="L238" s="26" t="s">
        <v>3650</v>
      </c>
      <c r="M238" s="26"/>
      <c r="N238" s="26"/>
      <c r="O238" s="26"/>
      <c r="P238" s="26">
        <v>0</v>
      </c>
      <c r="Q238" s="26">
        <v>1</v>
      </c>
      <c r="R238" s="26">
        <v>0</v>
      </c>
      <c r="S238" s="26">
        <v>0</v>
      </c>
      <c r="T238" s="26">
        <v>0</v>
      </c>
      <c r="U238" s="26">
        <v>0</v>
      </c>
      <c r="V238" s="26">
        <v>1</v>
      </c>
      <c r="AC238" s="18" t="str" cm="1">
        <f t="array" ref="AC238:AD238">_xlfn.REGEXEXTRACT(AF238,"(.*(?=_))_([a-z0-9-]+)",2)</f>
        <v>Quest_FOR_BrokenSpear_Shaft</v>
      </c>
      <c r="AD238" s="18" t="str">
        <v>414956be-4aa5-447f-99c0-fb6382881ff5</v>
      </c>
      <c r="AF238" t="s">
        <v>3993</v>
      </c>
    </row>
    <row r="239" spans="3:32" x14ac:dyDescent="0.4">
      <c r="D239" t="s">
        <v>4177</v>
      </c>
      <c r="E239" t="s">
        <v>4178</v>
      </c>
      <c r="F239" t="str">
        <f>VLOOKUP(WEAPONS[[#This Row],[Name]],WPN_GUID_LOOK,2,FALSE)</f>
        <v>a189686a-cfcf-4157-9c18-f7a8e7f0be87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AC239" s="18" t="str" cm="1">
        <f t="array" ref="AC239:AD239">_xlfn.REGEXEXTRACT(AF239,"(.*(?=_))_([a-z0-9-]+)",2)</f>
        <v>QUEST_FOR_SussurDagger</v>
      </c>
      <c r="AD239" s="18" t="str">
        <v>8733edb7-f04e-4b6d-ad48-7d49fb782bef</v>
      </c>
      <c r="AF239" t="s">
        <v>3848</v>
      </c>
    </row>
    <row r="240" spans="3:32" x14ac:dyDescent="0.4">
      <c r="C240" t="s">
        <v>3592</v>
      </c>
      <c r="D240" t="s">
        <v>2549</v>
      </c>
      <c r="E240" t="s">
        <v>3605</v>
      </c>
      <c r="F240" t="str">
        <f>VLOOKUP(WEAPONS[[#This Row],[Name]],WPN_GUID_LOOK,2,FALSE)</f>
        <v>74ecc6e4-ee5d-4cd8-96cb-dd677a4acc82</v>
      </c>
      <c r="G240" s="26" t="s">
        <v>3644</v>
      </c>
      <c r="H240" s="26" t="s">
        <v>3640</v>
      </c>
      <c r="I240" s="26" t="s">
        <v>3641</v>
      </c>
      <c r="J240" s="26" t="s">
        <v>3662</v>
      </c>
      <c r="K240" s="26">
        <v>2</v>
      </c>
      <c r="L240" s="26" t="s">
        <v>3650</v>
      </c>
      <c r="M240" s="26"/>
      <c r="N240" s="26"/>
      <c r="O240" s="26"/>
      <c r="P240" s="26">
        <v>1</v>
      </c>
      <c r="Q240" s="26">
        <v>0</v>
      </c>
      <c r="R240" s="26">
        <v>1</v>
      </c>
      <c r="S240" s="26">
        <v>0</v>
      </c>
      <c r="T240" s="26">
        <v>0</v>
      </c>
      <c r="U240" s="26">
        <v>0</v>
      </c>
      <c r="V240" s="26">
        <v>1</v>
      </c>
      <c r="AC240" s="18" t="str" cm="1">
        <f t="array" ref="AC240:AD240">_xlfn.REGEXEXTRACT(AF240,"(.*(?=_))_([a-z0-9-]+)",2)</f>
        <v>QUEST_FOR_SussurGreatsword</v>
      </c>
      <c r="AD240" s="18" t="str">
        <v>44dedec0-df82-4ed3-b9ca-147bd830e312</v>
      </c>
      <c r="AF240" t="s">
        <v>3880</v>
      </c>
    </row>
    <row r="241" spans="3:32" x14ac:dyDescent="0.4">
      <c r="C241" t="s">
        <v>3286</v>
      </c>
      <c r="D241" t="s">
        <v>2522</v>
      </c>
      <c r="E241" t="s">
        <v>3311</v>
      </c>
      <c r="F241" t="str">
        <f>VLOOKUP(WEAPONS[[#This Row],[Name]],WPN_GUID_LOOK,2,FALSE)</f>
        <v>5e651778-cc78-425e-b27d-483b1c8afa82</v>
      </c>
      <c r="G241" s="26" t="s">
        <v>3639</v>
      </c>
      <c r="H241" s="26" t="s">
        <v>3640</v>
      </c>
      <c r="I241" s="26" t="s">
        <v>3641</v>
      </c>
      <c r="J241" s="26" t="s">
        <v>3667</v>
      </c>
      <c r="K241" s="26"/>
      <c r="L241" s="26" t="s">
        <v>3647</v>
      </c>
      <c r="M241" s="26"/>
      <c r="N241" s="26"/>
      <c r="O241" s="26"/>
      <c r="P241" s="26">
        <v>1</v>
      </c>
      <c r="Q241" s="26">
        <v>0</v>
      </c>
      <c r="R241" s="26">
        <v>1</v>
      </c>
      <c r="S241" s="26">
        <v>0</v>
      </c>
      <c r="T241" s="26">
        <v>0</v>
      </c>
      <c r="U241" s="26">
        <v>0</v>
      </c>
      <c r="V241" s="26">
        <v>1</v>
      </c>
      <c r="AC241" s="18" t="str" cm="1">
        <f t="array" ref="AC241:AD241">_xlfn.REGEXEXTRACT(AF241,"(.*(?=_))_([a-z0-9-]+)",2)</f>
        <v>QUEST_FOR_SussurSickle</v>
      </c>
      <c r="AD241" s="18" t="str">
        <v>6b95bb45-41c3-4954-ac2f-ef1aa169b0b6</v>
      </c>
      <c r="AF241" t="s">
        <v>3978</v>
      </c>
    </row>
    <row r="242" spans="3:32" x14ac:dyDescent="0.4">
      <c r="C242" t="s">
        <v>3384</v>
      </c>
      <c r="D242" t="s">
        <v>2033</v>
      </c>
      <c r="E242" t="s">
        <v>3431</v>
      </c>
      <c r="F242" t="str">
        <f>VLOOKUP(WEAPONS[[#This Row],[Name]],WPN_GUID_LOOK,2,FALSE)</f>
        <v>7050c02e-f0e1-46b8-9400-2514805ecd2e</v>
      </c>
      <c r="G242" s="26" t="s">
        <v>3644</v>
      </c>
      <c r="H242" s="26" t="s">
        <v>3645</v>
      </c>
      <c r="I242" s="26" t="s">
        <v>3641</v>
      </c>
      <c r="J242" s="26" t="s">
        <v>3649</v>
      </c>
      <c r="K242" s="26">
        <v>1</v>
      </c>
      <c r="L242" s="26" t="s">
        <v>3650</v>
      </c>
      <c r="M242" s="26" t="s">
        <v>3692</v>
      </c>
      <c r="N242" s="26"/>
      <c r="O242" s="26"/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0</v>
      </c>
      <c r="V242" s="26">
        <v>1</v>
      </c>
      <c r="AC242" s="18" t="str" cm="1">
        <f t="array" ref="AC242:AD242">_xlfn.REGEXEXTRACT(AF242,"(.*(?=_))_([a-z0-9-]+)",2)</f>
        <v>QUEST_FOR_Village_Blacksmith_FineWeapon</v>
      </c>
      <c r="AD242" s="18" t="str">
        <v>65b41886-823d-416b-b53e-c332a3aad530</v>
      </c>
      <c r="AF242" t="s">
        <v>4034</v>
      </c>
    </row>
    <row r="243" spans="3:32" x14ac:dyDescent="0.4">
      <c r="D243" t="s">
        <v>4167</v>
      </c>
      <c r="E243" t="s">
        <v>4168</v>
      </c>
      <c r="F243" t="str">
        <f>VLOOKUP(WEAPONS[[#This Row],[Name]],WPN_GUID_LOOK,2,FALSE)</f>
        <v>6cb88e48-70ce-4304-b3b6-db52d1880bec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AC243" s="18" t="str" cm="1">
        <f t="array" ref="AC243:AD243">_xlfn.REGEXEXTRACT(AF243,"(.*(?=_))_([a-z0-9-]+)",2)</f>
        <v>QUEST_HalsinQuest_HalsinDagger</v>
      </c>
      <c r="AD243" s="18" t="str">
        <v>9e31fd58-c2a6-487c-9054-913aecd5ce32</v>
      </c>
      <c r="AF243" t="s">
        <v>3849</v>
      </c>
    </row>
    <row r="244" spans="3:32" x14ac:dyDescent="0.4">
      <c r="C244" t="s">
        <v>3493</v>
      </c>
      <c r="D244" t="s">
        <v>2543</v>
      </c>
      <c r="E244" t="s">
        <v>3542</v>
      </c>
      <c r="F244" t="str">
        <f>VLOOKUP(WEAPONS[[#This Row],[Name]],WPN_GUID_LOOK,2,FALSE)</f>
        <v>1f8252a3-3227-48a3-b500-996e571cac68</v>
      </c>
      <c r="G244" s="26" t="s">
        <v>3644</v>
      </c>
      <c r="H244" s="26" t="s">
        <v>3645</v>
      </c>
      <c r="I244" s="26" t="s">
        <v>3641</v>
      </c>
      <c r="J244" s="26" t="s">
        <v>3646</v>
      </c>
      <c r="K244" s="26">
        <v>1</v>
      </c>
      <c r="L244" s="26" t="s">
        <v>3647</v>
      </c>
      <c r="M244" s="26" t="s">
        <v>3693</v>
      </c>
      <c r="N244" s="26" t="s">
        <v>3695</v>
      </c>
      <c r="O244" s="26"/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1</v>
      </c>
      <c r="AC244" s="18" t="str" cm="1">
        <f t="array" ref="AC244:AD244">_xlfn.REGEXEXTRACT(AF244,"(.*(?=_))_([a-z0-9-]+)",2)</f>
        <v>Quest_SCE_BackUpWeapon</v>
      </c>
      <c r="AD244" s="18" t="str">
        <v>8108ee1e-9992-4464-b679-cb70815aa750</v>
      </c>
      <c r="AF244" t="s">
        <v>3922</v>
      </c>
    </row>
    <row r="245" spans="3:32" x14ac:dyDescent="0.4">
      <c r="C245" t="s">
        <v>3286</v>
      </c>
      <c r="D245" t="s">
        <v>2519</v>
      </c>
      <c r="E245" t="s">
        <v>3294</v>
      </c>
      <c r="F245" t="str">
        <f>VLOOKUP(WEAPONS[[#This Row],[Name]],WPN_GUID_LOOK,2,FALSE)</f>
        <v>5908898d-5d9e-40de-ab07-3f8fb5f0174c</v>
      </c>
      <c r="G245" s="26" t="s">
        <v>3644</v>
      </c>
      <c r="H245" s="26" t="s">
        <v>3645</v>
      </c>
      <c r="I245" s="26" t="s">
        <v>3641</v>
      </c>
      <c r="J245" s="26" t="s">
        <v>3649</v>
      </c>
      <c r="K245" s="26"/>
      <c r="L245" s="26" t="s">
        <v>3650</v>
      </c>
      <c r="M245" s="26" t="s">
        <v>3648</v>
      </c>
      <c r="N245" s="26"/>
      <c r="O245" s="26"/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1</v>
      </c>
      <c r="AC245" s="18" t="str" cm="1">
        <f t="array" ref="AC245:AD245">_xlfn.REGEXEXTRACT(AF245,"(.*(?=_))_([a-z0-9-]+)",2)</f>
        <v>Quest_SCE_PurifiedSpear</v>
      </c>
      <c r="AD245" s="18" t="str">
        <v>4c25cfed-9a0f-4c38-ba09-cf11f272c0e5</v>
      </c>
      <c r="AF245" t="s">
        <v>3994</v>
      </c>
    </row>
    <row r="246" spans="3:32" x14ac:dyDescent="0.4">
      <c r="C246" t="s">
        <v>3592</v>
      </c>
      <c r="D246" t="s">
        <v>2143</v>
      </c>
      <c r="E246" t="s">
        <v>3606</v>
      </c>
      <c r="F246" t="str">
        <f>VLOOKUP(WEAPONS[[#This Row],[Name]],WPN_GUID_LOOK,2,FALSE)</f>
        <v>025e162a-45ec-4f4c-89da-04d8e8dfe606</v>
      </c>
      <c r="G246" s="26" t="s">
        <v>3644</v>
      </c>
      <c r="H246" s="26" t="s">
        <v>3640</v>
      </c>
      <c r="I246" s="26" t="s">
        <v>3641</v>
      </c>
      <c r="J246" s="26" t="s">
        <v>3667</v>
      </c>
      <c r="K246" s="26">
        <v>2</v>
      </c>
      <c r="L246" s="26" t="s">
        <v>3643</v>
      </c>
      <c r="M246" s="26"/>
      <c r="N246" s="26"/>
      <c r="O246" s="26"/>
      <c r="P246" s="26">
        <v>1</v>
      </c>
      <c r="Q246" s="26">
        <v>0</v>
      </c>
      <c r="R246" s="26">
        <v>1</v>
      </c>
      <c r="S246" s="26">
        <v>0</v>
      </c>
      <c r="T246" s="26">
        <v>0</v>
      </c>
      <c r="U246" s="26">
        <v>0</v>
      </c>
      <c r="V246" s="26">
        <v>1</v>
      </c>
      <c r="AC246" s="18" t="str" cm="1">
        <f t="array" ref="AC246:AD246">_xlfn.REGEXEXTRACT(AF246,"(.*(?=_))_([a-z0-9-]+)",2)</f>
        <v>Quest_SCE_SeluniteSpear</v>
      </c>
      <c r="AD246" s="18" t="str">
        <v>d2fe9a24-affd-464a-b757-a48d6f50dd7d</v>
      </c>
      <c r="AF246" t="s">
        <v>3995</v>
      </c>
    </row>
    <row r="247" spans="3:32" x14ac:dyDescent="0.4">
      <c r="C247" t="s">
        <v>3384</v>
      </c>
      <c r="D247" t="s">
        <v>2530</v>
      </c>
      <c r="E247" t="s">
        <v>3432</v>
      </c>
      <c r="F247" t="str">
        <f>VLOOKUP(WEAPONS[[#This Row],[Name]],WPN_GUID_LOOK,2,FALSE)</f>
        <v>d5b4619a-c65f-42eb-b5bb-055aa1249a38</v>
      </c>
      <c r="G247" s="26" t="s">
        <v>3644</v>
      </c>
      <c r="H247" s="26" t="s">
        <v>3640</v>
      </c>
      <c r="I247" s="26" t="s">
        <v>3641</v>
      </c>
      <c r="J247" s="26" t="s">
        <v>3662</v>
      </c>
      <c r="K247" s="26">
        <v>1</v>
      </c>
      <c r="L247" s="26" t="s">
        <v>3650</v>
      </c>
      <c r="M247" s="26"/>
      <c r="N247" s="26" t="s">
        <v>3656</v>
      </c>
      <c r="O247" s="26"/>
      <c r="P247" s="26">
        <v>1</v>
      </c>
      <c r="Q247" s="26">
        <v>0</v>
      </c>
      <c r="R247" s="26">
        <v>1</v>
      </c>
      <c r="S247" s="26">
        <v>0</v>
      </c>
      <c r="T247" s="26">
        <v>0</v>
      </c>
      <c r="U247" s="26">
        <v>0</v>
      </c>
      <c r="V247" s="26">
        <v>0</v>
      </c>
      <c r="AC247" s="18" t="str" cm="1">
        <f t="array" ref="AC247:AD247">_xlfn.REGEXEXTRACT(AF247,"(.*(?=_))_([a-z0-9-]+)",2)</f>
        <v>Quest_SCL_Moonblade</v>
      </c>
      <c r="AD247" s="18" t="str">
        <v>9046e0e3-1e70-4267-9430-3901201e8cbd</v>
      </c>
      <c r="AF247" t="s">
        <v>4028</v>
      </c>
    </row>
    <row r="248" spans="3:32" x14ac:dyDescent="0.4">
      <c r="C248" t="s">
        <v>3286</v>
      </c>
      <c r="D248" t="s">
        <v>1945</v>
      </c>
      <c r="E248" t="s">
        <v>3295</v>
      </c>
      <c r="F248" t="str">
        <f>VLOOKUP(WEAPONS[[#This Row],[Name]],WPN_GUID_LOOK,2,FALSE)</f>
        <v>81705db9-5b32-4ccd-91be-f8bad863ec48</v>
      </c>
      <c r="G248" s="26" t="s">
        <v>3639</v>
      </c>
      <c r="H248" s="26" t="s">
        <v>3640</v>
      </c>
      <c r="I248" s="26" t="s">
        <v>3641</v>
      </c>
      <c r="J248" s="26" t="s">
        <v>3655</v>
      </c>
      <c r="K248" s="26"/>
      <c r="L248" s="26" t="s">
        <v>3647</v>
      </c>
      <c r="M248" s="26"/>
      <c r="N248" s="26" t="s">
        <v>3656</v>
      </c>
      <c r="O248" s="26"/>
      <c r="P248" s="26">
        <v>0</v>
      </c>
      <c r="Q248" s="26">
        <v>0</v>
      </c>
      <c r="R248" s="26">
        <v>1</v>
      </c>
      <c r="S248" s="26">
        <v>0</v>
      </c>
      <c r="T248" s="26">
        <v>0</v>
      </c>
      <c r="U248" s="26">
        <v>0</v>
      </c>
      <c r="V248" s="26">
        <v>1</v>
      </c>
      <c r="AC248" s="18" t="str" cm="1">
        <f t="array" ref="AC248:AD248">_xlfn.REGEXEXTRACT(AF248,"(.*(?=_))_([a-z0-9-]+)",2)</f>
        <v>QUEST_SHA_VampiricDagger</v>
      </c>
      <c r="AD248" s="18" t="str">
        <v>4a997f13-4fb8-4aca-b3f1-cf206b108805</v>
      </c>
      <c r="AF248" t="s">
        <v>3850</v>
      </c>
    </row>
    <row r="249" spans="3:32" x14ac:dyDescent="0.4">
      <c r="C249" t="s">
        <v>3493</v>
      </c>
      <c r="D249" t="s">
        <v>2544</v>
      </c>
      <c r="E249" t="s">
        <v>3543</v>
      </c>
      <c r="F249" t="str">
        <f>VLOOKUP(WEAPONS[[#This Row],[Name]],WPN_GUID_LOOK,2,FALSE)</f>
        <v>56a7539c-7c5c-4c44-b8e0-5ff2e5beb4e9</v>
      </c>
      <c r="G249" s="26" t="s">
        <v>3644</v>
      </c>
      <c r="H249" s="26" t="s">
        <v>3645</v>
      </c>
      <c r="I249" s="26" t="s">
        <v>3641</v>
      </c>
      <c r="J249" s="26" t="s">
        <v>3649</v>
      </c>
      <c r="K249" s="26">
        <v>1</v>
      </c>
      <c r="L249" s="26" t="s">
        <v>3650</v>
      </c>
      <c r="M249" s="26" t="s">
        <v>3698</v>
      </c>
      <c r="N249" s="26"/>
      <c r="O249" s="26"/>
      <c r="P249" s="26">
        <v>1</v>
      </c>
      <c r="Q249" s="26">
        <v>0</v>
      </c>
      <c r="R249" s="26">
        <v>0</v>
      </c>
      <c r="S249" s="26">
        <v>0</v>
      </c>
      <c r="T249" s="26">
        <v>0</v>
      </c>
      <c r="U249" s="26">
        <v>0</v>
      </c>
      <c r="V249" s="26">
        <v>1</v>
      </c>
      <c r="AC249" s="18" t="str" cm="1">
        <f t="array" ref="AC249:AD249">_xlfn.REGEXEXTRACT(AF249,"(.*(?=_))_([a-z0-9-]+)",2)</f>
        <v>QUEST_WPN_Flail_DreadedSkulls</v>
      </c>
      <c r="AD249" s="18" t="str">
        <v>b551469c-5a53-4df3-a2c9-91516ef55695</v>
      </c>
      <c r="AF249" t="s">
        <v>2172</v>
      </c>
    </row>
    <row r="250" spans="3:32" x14ac:dyDescent="0.4">
      <c r="C250" t="s">
        <v>3493</v>
      </c>
      <c r="D250" t="s">
        <v>2098</v>
      </c>
      <c r="E250" t="s">
        <v>3544</v>
      </c>
      <c r="F250" t="str">
        <f>VLOOKUP(WEAPONS[[#This Row],[Name]],WPN_GUID_LOOK,2,FALSE)</f>
        <v>2199a407-0ae8-4ada-b3cd-b19df5adeadd</v>
      </c>
      <c r="G250" s="26" t="s">
        <v>3639</v>
      </c>
      <c r="H250" s="26" t="s">
        <v>3653</v>
      </c>
      <c r="I250" s="26" t="s">
        <v>3659</v>
      </c>
      <c r="J250" s="26" t="s">
        <v>3670</v>
      </c>
      <c r="K250" s="26">
        <v>2</v>
      </c>
      <c r="L250" s="26" t="s">
        <v>3643</v>
      </c>
      <c r="M250" s="26"/>
      <c r="N250" s="26"/>
      <c r="O250" s="26"/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0</v>
      </c>
      <c r="V250" s="26">
        <v>1</v>
      </c>
      <c r="AC250" s="18" t="str" cm="1">
        <f t="array" ref="AC250:AD250">_xlfn.REGEXEXTRACT(AF250,"(.*(?=_))_([a-z0-9-]+)",2)</f>
        <v>SHA_SharSpear</v>
      </c>
      <c r="AD250" s="18" t="str">
        <v>d590884d-55a2-4136-9777-531ee7d53f7e</v>
      </c>
      <c r="AF250" t="s">
        <v>3996</v>
      </c>
    </row>
    <row r="251" spans="3:32" x14ac:dyDescent="0.4">
      <c r="D251" t="s">
        <v>4258</v>
      </c>
      <c r="E251" t="s">
        <v>4259</v>
      </c>
      <c r="F251" t="str">
        <f>VLOOKUP(WEAPONS[[#This Row],[Name]],WPN_GUID_LOOK,2,FALSE)</f>
        <v>124c31a8-bd29-4262-81ca-267beaa26e03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AC251" s="18" t="str" cm="1">
        <f t="array" ref="AC251:AD251">_xlfn.REGEXEXTRACT(AF251,"(.*(?=_))_([a-z0-9-]+)",2)</f>
        <v>TOOL_GEN_Mine_Pickaxe_A</v>
      </c>
      <c r="AD251" s="18" t="str">
        <v>8693aa7e-cd47-4990-80e7-51041f036400</v>
      </c>
      <c r="AF251" t="s">
        <v>4039</v>
      </c>
    </row>
    <row r="252" spans="3:32" x14ac:dyDescent="0.4">
      <c r="C252" t="s">
        <v>3286</v>
      </c>
      <c r="D252" t="s">
        <v>1946</v>
      </c>
      <c r="E252" t="s">
        <v>3296</v>
      </c>
      <c r="F252" t="str">
        <f>VLOOKUP(WEAPONS[[#This Row],[Name]],WPN_GUID_LOOK,2,FALSE)</f>
        <v>43b7fbf5-7f6e-4e9e-bce7-c679eea44593</v>
      </c>
      <c r="G252" s="26" t="s">
        <v>3639</v>
      </c>
      <c r="H252" s="26" t="s">
        <v>3653</v>
      </c>
      <c r="I252" s="26" t="s">
        <v>3659</v>
      </c>
      <c r="J252" s="26" t="s">
        <v>3674</v>
      </c>
      <c r="K252" s="26"/>
      <c r="L252" s="26" t="s">
        <v>3643</v>
      </c>
      <c r="M252" s="26"/>
      <c r="N252" s="26"/>
      <c r="O252" s="26"/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1</v>
      </c>
      <c r="AC252" s="18" t="str" cm="1">
        <f t="array" ref="AC252:AD252">_xlfn.REGEXEXTRACT(AF252,"(.*(?=_))_([a-z0-9-]+)",2)</f>
        <v>TOOL_GEN_Pitchfork_A</v>
      </c>
      <c r="AD252" s="18" t="str">
        <v>c8274575-61a2-43a7-bde0-65a278dde287</v>
      </c>
      <c r="AF252" t="s">
        <v>4026</v>
      </c>
    </row>
    <row r="253" spans="3:32" x14ac:dyDescent="0.4">
      <c r="C253" t="s">
        <v>3384</v>
      </c>
      <c r="D253" t="s">
        <v>3737</v>
      </c>
      <c r="E253" t="s">
        <v>4014</v>
      </c>
      <c r="F253" t="str">
        <f>VLOOKUP(WEAPONS[[#This Row],[Name]],WPN_GUID_LOOK,2,FALSE)</f>
        <v>509dd5c3-7c72-4335-9b23-19a14a884f2e</v>
      </c>
      <c r="G253" s="26" t="s">
        <v>3639</v>
      </c>
      <c r="H253" s="26" t="s">
        <v>3653</v>
      </c>
      <c r="I253" s="26" t="s">
        <v>3659</v>
      </c>
      <c r="J253" s="26" t="s">
        <v>3674</v>
      </c>
      <c r="K253" s="26">
        <v>1</v>
      </c>
      <c r="L253" s="26" t="s">
        <v>3643</v>
      </c>
      <c r="M253" s="26"/>
      <c r="N253" s="26"/>
      <c r="O253" s="26"/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1</v>
      </c>
      <c r="AC253" s="18" t="str" cm="1">
        <f t="array" ref="AC253:AD253">_xlfn.REGEXEXTRACT(AF253,"(.*(?=_))_([a-z0-9-]+)",2)</f>
        <v>TOOL_Hospital_Surgery_Scalpel_A</v>
      </c>
      <c r="AD253" s="18" t="str">
        <v>3d01cf80-2d13-4225-a520-6558a7f407cd</v>
      </c>
      <c r="AF253" t="s">
        <v>3858</v>
      </c>
    </row>
    <row r="254" spans="3:32" x14ac:dyDescent="0.4">
      <c r="D254" t="s">
        <v>4267</v>
      </c>
      <c r="E254" t="s">
        <v>4262</v>
      </c>
      <c r="F254" t="str">
        <f>VLOOKUP(WEAPONS[[#This Row],[Name]],WPN_GUID_LOOK,2,FALSE)</f>
        <v>fa9b6992-dbfc-4265-996b-73d9836cf7fe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AC254" s="18" t="str" cm="1">
        <f t="array" ref="AC254:AD254">_xlfn.REGEXEXTRACT(AF254,"(.*(?=_))_([a-z0-9-]+)",2)</f>
        <v>UND_StrengthChair_Leg</v>
      </c>
      <c r="AD254" s="18" t="str">
        <v>768010ce-dcfe-43bb-8398-2d681d4fa6eb</v>
      </c>
      <c r="AF254" t="s">
        <v>3852</v>
      </c>
    </row>
    <row r="255" spans="3:32" x14ac:dyDescent="0.4">
      <c r="C255" t="s">
        <v>3493</v>
      </c>
      <c r="D255" t="s">
        <v>2600</v>
      </c>
      <c r="E255" t="s">
        <v>3545</v>
      </c>
      <c r="F255" t="str">
        <f>VLOOKUP(WEAPONS[[#This Row],[Name]],WPN_GUID_LOOK,2,FALSE)</f>
        <v>664ff469-770a-4597-9be2-506465e5486f</v>
      </c>
      <c r="G255" s="26" t="s">
        <v>3639</v>
      </c>
      <c r="H255" s="26" t="s">
        <v>3653</v>
      </c>
      <c r="I255" s="26" t="s">
        <v>3659</v>
      </c>
      <c r="J255" s="26" t="s">
        <v>3674</v>
      </c>
      <c r="K255" s="26">
        <v>1</v>
      </c>
      <c r="L255" s="26" t="s">
        <v>3643</v>
      </c>
      <c r="M255" s="26"/>
      <c r="N255" s="26"/>
      <c r="O255" s="26"/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AC255" s="18" t="str" cm="1">
        <f t="array" ref="AC255:AD255">_xlfn.REGEXEXTRACT(AF255,"(.*(?=_))_([a-z0-9-]+)",2)</f>
        <v>UND_SwordInStone</v>
      </c>
      <c r="AD255" s="18" t="str">
        <v>67914214-e45d-4181-97e6-1c22e406b031</v>
      </c>
      <c r="AF255" t="s">
        <v>3790</v>
      </c>
    </row>
    <row r="256" spans="3:32" x14ac:dyDescent="0.4">
      <c r="C256" t="s">
        <v>3286</v>
      </c>
      <c r="D256" t="s">
        <v>2000</v>
      </c>
      <c r="E256" t="s">
        <v>3361</v>
      </c>
      <c r="F256" t="str">
        <f>VLOOKUP(WEAPONS[[#This Row],[Name]],WPN_GUID_LOOK,2,FALSE)</f>
        <v>494f21ac-5a1b-4e91-bd30-551b79532516</v>
      </c>
      <c r="G256" s="26" t="s">
        <v>3639</v>
      </c>
      <c r="H256" s="26" t="s">
        <v>3640</v>
      </c>
      <c r="I256" s="26" t="s">
        <v>3641</v>
      </c>
      <c r="J256" s="26" t="s">
        <v>3690</v>
      </c>
      <c r="K256" s="26"/>
      <c r="L256" s="26" t="s">
        <v>3647</v>
      </c>
      <c r="M256" s="26"/>
      <c r="N256" s="26"/>
      <c r="O256" s="26"/>
      <c r="P256" s="26">
        <v>0</v>
      </c>
      <c r="Q256" s="26">
        <v>0</v>
      </c>
      <c r="R256" s="26">
        <v>1</v>
      </c>
      <c r="S256" s="26">
        <v>0</v>
      </c>
      <c r="T256" s="26">
        <v>1</v>
      </c>
      <c r="U256" s="26">
        <v>0</v>
      </c>
      <c r="V256" s="26">
        <v>1</v>
      </c>
      <c r="AC256" s="18" t="str" cm="1">
        <f t="array" ref="AC256:AD256">_xlfn.REGEXEXTRACT(AF256,"(.*(?=_))_([a-z0-9-]+)",2)</f>
        <v>UNI_Bow_SpellslotRecharge</v>
      </c>
      <c r="AD256" s="18" t="str">
        <v>db4a3e0f-6315-4337-abce-aad5f38513aa</v>
      </c>
      <c r="AF256" t="s">
        <v>4029</v>
      </c>
    </row>
    <row r="257" spans="3:32" x14ac:dyDescent="0.4">
      <c r="C257" t="s">
        <v>3286</v>
      </c>
      <c r="D257" t="s">
        <v>2000</v>
      </c>
      <c r="E257" t="s">
        <v>3362</v>
      </c>
      <c r="F257" t="str">
        <f>VLOOKUP(WEAPONS[[#This Row],[Name]],WPN_GUID_LOOK,2,FALSE)</f>
        <v>d0bf4aef-e423-49ab-9177-c86b2a8efc9a</v>
      </c>
      <c r="G257" s="26" t="s">
        <v>3639</v>
      </c>
      <c r="H257" s="26" t="s">
        <v>3640</v>
      </c>
      <c r="I257" s="26" t="s">
        <v>3641</v>
      </c>
      <c r="J257" s="26" t="s">
        <v>3690</v>
      </c>
      <c r="K257" s="26"/>
      <c r="L257" s="26" t="s">
        <v>3647</v>
      </c>
      <c r="M257" s="26"/>
      <c r="N257" s="26"/>
      <c r="O257" s="26"/>
      <c r="P257" s="26">
        <v>0</v>
      </c>
      <c r="Q257" s="26">
        <v>0</v>
      </c>
      <c r="R257" s="26">
        <v>1</v>
      </c>
      <c r="S257" s="26">
        <v>0</v>
      </c>
      <c r="T257" s="26">
        <v>1</v>
      </c>
      <c r="U257" s="26">
        <v>0</v>
      </c>
      <c r="V257" s="26">
        <v>1</v>
      </c>
      <c r="AC257" s="18" t="str" cm="1">
        <f t="array" ref="AC257:AD257">_xlfn.REGEXEXTRACT(AF257,"(.*(?=_))_([a-z0-9-]+)",2)</f>
        <v>UNI_Cazador_RitualDagger</v>
      </c>
      <c r="AD257" s="18" t="str">
        <v>c5375a2c-f03c-464b-a482-5251debbfabb</v>
      </c>
      <c r="AF257" t="s">
        <v>3818</v>
      </c>
    </row>
    <row r="258" spans="3:32" x14ac:dyDescent="0.4">
      <c r="C258" t="s">
        <v>3384</v>
      </c>
      <c r="D258" t="s">
        <v>3738</v>
      </c>
      <c r="E258" t="s">
        <v>3433</v>
      </c>
      <c r="F258" t="str">
        <f>VLOOKUP(WEAPONS[[#This Row],[Name]],WPN_GUID_LOOK,2,FALSE)</f>
        <v>d0419aaf-9e20-4029-b8e9-9e1a62661b13</v>
      </c>
      <c r="G258" s="26" t="s">
        <v>3639</v>
      </c>
      <c r="H258" s="26" t="s">
        <v>3640</v>
      </c>
      <c r="I258" s="26" t="s">
        <v>3641</v>
      </c>
      <c r="J258" s="26" t="s">
        <v>3690</v>
      </c>
      <c r="K258" s="26">
        <v>1</v>
      </c>
      <c r="L258" s="26" t="s">
        <v>3647</v>
      </c>
      <c r="M258" s="26"/>
      <c r="N258" s="26"/>
      <c r="O258" s="26"/>
      <c r="P258" s="26">
        <v>0</v>
      </c>
      <c r="Q258" s="26">
        <v>0</v>
      </c>
      <c r="R258" s="26">
        <v>1</v>
      </c>
      <c r="S258" s="26">
        <v>0</v>
      </c>
      <c r="T258" s="26">
        <v>1</v>
      </c>
      <c r="U258" s="26">
        <v>0</v>
      </c>
      <c r="V258" s="26">
        <v>1</v>
      </c>
      <c r="AC258" s="18" t="str" cm="1">
        <f t="array" ref="AC258:AD258">_xlfn.REGEXEXTRACT(AF258,"(.*(?=_))_([a-z0-9-]+)",2)</f>
        <v>UNI_CRE_HUM_Sun_Mace_BloodOfLathander</v>
      </c>
      <c r="AD258" s="18" t="str">
        <v>96a35552-0c05-4df0-9974-2a8f142e4be6</v>
      </c>
      <c r="AF258" t="s">
        <v>3923</v>
      </c>
    </row>
    <row r="259" spans="3:32" x14ac:dyDescent="0.4">
      <c r="D259" t="s">
        <v>4269</v>
      </c>
      <c r="E259" t="s">
        <v>4270</v>
      </c>
      <c r="F259" t="str">
        <f>VLOOKUP(WEAPONS[[#This Row],[Name]],WPN_GUID_LOOK,2,FALSE)</f>
        <v>20e6fc7e-a9d1-403b-a725-e3fe781521bb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AC259" s="18" t="str" cm="1">
        <f t="array" ref="AC259:AD259">_xlfn.REGEXEXTRACT(AF259,"(.*(?=_))_([a-z0-9-]+)",2)</f>
        <v>UNI_DEN_HalsinBlade</v>
      </c>
      <c r="AD259" s="18" t="str">
        <v>0de9e072-7048-4d07-8bbe-79e0591674c2</v>
      </c>
      <c r="AF259" t="s">
        <v>4032</v>
      </c>
    </row>
    <row r="260" spans="3:32" x14ac:dyDescent="0.4">
      <c r="D260" t="s">
        <v>4269</v>
      </c>
      <c r="E260" t="s">
        <v>4268</v>
      </c>
      <c r="F260" t="str">
        <f>VLOOKUP(WEAPONS[[#This Row],[Name]],WPN_GUID_LOOK,2,FALSE)</f>
        <v>647f2f89-f10f-4def-ba9e-9078e49b6157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AC260" s="18" t="str" cm="1">
        <f t="array" ref="AC260:AD260">_xlfn.REGEXEXTRACT(AF260,"(.*(?=_))_([a-z0-9-]+)",2)</f>
        <v>UNI_DEN_StaffOfRain</v>
      </c>
      <c r="AD260" s="18" t="str">
        <v>28b38ae1-8d66-4d8e-a4f0-5d4c6c342c59</v>
      </c>
      <c r="AF260" t="s">
        <v>3957</v>
      </c>
    </row>
    <row r="261" spans="3:32" x14ac:dyDescent="0.4">
      <c r="C261" t="s">
        <v>3384</v>
      </c>
      <c r="D261" t="s">
        <v>2034</v>
      </c>
      <c r="E261" t="s">
        <v>4009</v>
      </c>
      <c r="F261" t="str">
        <f>VLOOKUP(WEAPONS[[#This Row],[Name]],WPN_GUID_LOOK,2,FALSE)</f>
        <v>1534c8ee-3651-477d-999c-b22efc9f850d</v>
      </c>
      <c r="G261" s="26" t="s">
        <v>3644</v>
      </c>
      <c r="H261" s="26" t="s">
        <v>3653</v>
      </c>
      <c r="I261" s="26" t="s">
        <v>3641</v>
      </c>
      <c r="J261" s="26" t="s">
        <v>3673</v>
      </c>
      <c r="K261" s="26">
        <v>1</v>
      </c>
      <c r="L261" s="26" t="s">
        <v>3650</v>
      </c>
      <c r="M261" s="26"/>
      <c r="N261" s="26" t="s">
        <v>3666</v>
      </c>
      <c r="O261" s="26"/>
      <c r="P261" s="26">
        <v>0</v>
      </c>
      <c r="Q261" s="26">
        <v>1</v>
      </c>
      <c r="R261" s="26">
        <v>0</v>
      </c>
      <c r="S261" s="26">
        <v>1</v>
      </c>
      <c r="T261" s="26">
        <v>0</v>
      </c>
      <c r="U261" s="26">
        <v>0</v>
      </c>
      <c r="V261" s="26">
        <v>1</v>
      </c>
      <c r="AC261" s="18" t="str" cm="1">
        <f t="array" ref="AC261:AD261">_xlfn.REGEXEXTRACT(AF261,"(.*(?=_))_([a-z0-9-]+)",2)</f>
        <v>UNI_Devils_Needle_Levistus_A</v>
      </c>
      <c r="AD261" s="18" t="str">
        <v>67a88e15-bccf-411c-941d-45f70685025f</v>
      </c>
      <c r="AF261" t="s">
        <v>3819</v>
      </c>
    </row>
    <row r="262" spans="3:32" x14ac:dyDescent="0.4">
      <c r="C262" t="s">
        <v>3384</v>
      </c>
      <c r="D262" t="s">
        <v>2035</v>
      </c>
      <c r="E262" t="s">
        <v>3434</v>
      </c>
      <c r="F262" t="str">
        <f>VLOOKUP(WEAPONS[[#This Row],[Name]],WPN_GUID_LOOK,2,FALSE)</f>
        <v>5dc55fa5-40df-4e67-ab78-d9320176e614</v>
      </c>
      <c r="G262" s="26" t="s">
        <v>3639</v>
      </c>
      <c r="H262" s="26" t="s">
        <v>3645</v>
      </c>
      <c r="I262" s="26" t="s">
        <v>3641</v>
      </c>
      <c r="J262" s="26" t="s">
        <v>3663</v>
      </c>
      <c r="K262" s="26">
        <v>1</v>
      </c>
      <c r="L262" s="26" t="s">
        <v>3643</v>
      </c>
      <c r="M262" s="26" t="s">
        <v>3694</v>
      </c>
      <c r="N262" s="26"/>
      <c r="O262" s="26"/>
      <c r="P262" s="26">
        <v>0</v>
      </c>
      <c r="Q262" s="26">
        <v>0</v>
      </c>
      <c r="R262" s="26">
        <v>0</v>
      </c>
      <c r="S262" s="26">
        <v>0</v>
      </c>
      <c r="T262" s="26">
        <v>1</v>
      </c>
      <c r="U262" s="26">
        <v>0</v>
      </c>
      <c r="V262" s="26">
        <v>1</v>
      </c>
      <c r="AC262" s="18" t="str" cm="1">
        <f t="array" ref="AC262:AD262">_xlfn.REGEXEXTRACT(AF262,"(.*(?=_))_([a-z0-9-]+)",2)</f>
        <v>UNI_DoomHammer</v>
      </c>
      <c r="AD262" s="18" t="str">
        <v>2f481fef-1877-4eac-820d-dc3210ff0b36</v>
      </c>
      <c r="AF262" t="s">
        <v>4050</v>
      </c>
    </row>
    <row r="263" spans="3:32" x14ac:dyDescent="0.4">
      <c r="C263" t="s">
        <v>3286</v>
      </c>
      <c r="D263" t="s">
        <v>175</v>
      </c>
      <c r="E263" t="s">
        <v>4015</v>
      </c>
      <c r="F263" t="str">
        <f>VLOOKUP(WEAPONS[[#This Row],[Name]],WPN_GUID_LOOK,2,FALSE)</f>
        <v>86e3d864-309c-4c17-ba38-877ce487d481</v>
      </c>
      <c r="G263" s="26" t="s">
        <v>3644</v>
      </c>
      <c r="H263" s="26" t="s">
        <v>3653</v>
      </c>
      <c r="I263" s="26" t="s">
        <v>3659</v>
      </c>
      <c r="J263" s="26" t="s">
        <v>3691</v>
      </c>
      <c r="K263" s="26"/>
      <c r="L263" s="26" t="s">
        <v>3643</v>
      </c>
      <c r="M263" s="26"/>
      <c r="N263" s="26"/>
      <c r="O263" s="26"/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1</v>
      </c>
      <c r="AC263" s="18" t="str" cm="1">
        <f t="array" ref="AC263:AD263">_xlfn.REGEXEXTRACT(AF263,"(.*(?=_))_([a-z0-9-]+)",2)</f>
        <v>UNI_FOR_WebStaff</v>
      </c>
      <c r="AD263" s="18" t="str">
        <v>baa8bd91-09ec-4c92-a0e1-4a5a9d4ea8ed</v>
      </c>
      <c r="AF263" t="s">
        <v>3958</v>
      </c>
    </row>
    <row r="264" spans="3:32" x14ac:dyDescent="0.4">
      <c r="D264" t="s">
        <v>175</v>
      </c>
      <c r="E264" t="s">
        <v>4271</v>
      </c>
      <c r="F264" t="str">
        <f>VLOOKUP(WEAPONS[[#This Row],[Name]],WPN_GUID_LOOK,2,FALSE)</f>
        <v>9160904e-0c71-49df-8f9e-b1e232a2421d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AC264" s="18" t="str" cm="1">
        <f t="array" ref="AC264:AD264">_xlfn.REGEXEXTRACT(AF264,"(.*(?=_))_([a-z0-9-]+)",2)</f>
        <v>UNI_GLO_Moonlantern</v>
      </c>
      <c r="AD264" s="18" t="str">
        <v>9aca1109-a59d-47d3-8f35-f248b70518f9</v>
      </c>
      <c r="AF264" t="s">
        <v>3855</v>
      </c>
    </row>
    <row r="265" spans="3:32" x14ac:dyDescent="0.4">
      <c r="C265" t="s">
        <v>3384</v>
      </c>
      <c r="D265" t="s">
        <v>3739</v>
      </c>
      <c r="E265" t="s">
        <v>3435</v>
      </c>
      <c r="F265" t="str">
        <f>VLOOKUP(WEAPONS[[#This Row],[Name]],WPN_GUID_LOOK,2,FALSE)</f>
        <v>049173ec-636a-487e-a9ed-bfafeadf6bb7</v>
      </c>
      <c r="G265" s="26" t="s">
        <v>3644</v>
      </c>
      <c r="H265" s="26" t="s">
        <v>3653</v>
      </c>
      <c r="I265" s="26" t="s">
        <v>3659</v>
      </c>
      <c r="J265" s="26" t="s">
        <v>3691</v>
      </c>
      <c r="K265" s="26">
        <v>1</v>
      </c>
      <c r="L265" s="26" t="s">
        <v>3643</v>
      </c>
      <c r="M265" s="26"/>
      <c r="N265" s="26"/>
      <c r="O265" s="26"/>
      <c r="P265" s="26">
        <v>0</v>
      </c>
      <c r="Q265" s="26">
        <v>1</v>
      </c>
      <c r="R265" s="26">
        <v>0</v>
      </c>
      <c r="S265" s="26">
        <v>0</v>
      </c>
      <c r="T265" s="26">
        <v>0</v>
      </c>
      <c r="U265" s="26">
        <v>0</v>
      </c>
      <c r="V265" s="26">
        <v>1</v>
      </c>
      <c r="AC265" s="18" t="str" cm="1">
        <f t="array" ref="AC265:AD265">_xlfn.REGEXEXTRACT(AF265,"(.*(?=_))_([a-z0-9-]+)",2)</f>
        <v>UNI_GLO_Moonlantern_Gale</v>
      </c>
      <c r="AD265" s="18" t="str">
        <v>c9ebcfae-8c9a-4acc-8a30-da7830b32121</v>
      </c>
      <c r="AF265" t="s">
        <v>3856</v>
      </c>
    </row>
    <row r="266" spans="3:32" x14ac:dyDescent="0.4">
      <c r="C266" t="s">
        <v>3493</v>
      </c>
      <c r="D266" t="s">
        <v>2559</v>
      </c>
      <c r="E266" t="s">
        <v>3546</v>
      </c>
      <c r="F266" t="str">
        <f>VLOOKUP(WEAPONS[[#This Row],[Name]],WPN_GUID_LOOK,2,FALSE)</f>
        <v>118967f7-14de-41fa-bec8-3ba383252e9a</v>
      </c>
      <c r="G266" s="26" t="s">
        <v>3644</v>
      </c>
      <c r="H266" s="26" t="s">
        <v>3653</v>
      </c>
      <c r="I266" s="26" t="s">
        <v>3659</v>
      </c>
      <c r="J266" s="26" t="s">
        <v>3691</v>
      </c>
      <c r="K266" s="26">
        <v>2</v>
      </c>
      <c r="L266" s="26" t="s">
        <v>3643</v>
      </c>
      <c r="M266" s="26"/>
      <c r="N266" s="26"/>
      <c r="O266" s="26"/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1</v>
      </c>
      <c r="AC266" s="18" t="str" cm="1">
        <f t="array" ref="AC266:AD266">_xlfn.REGEXEXTRACT(AF266,"(.*(?=_))_([a-z0-9-]+)",2)</f>
        <v>UNI_Gob_Priest_Shield</v>
      </c>
      <c r="AD266" s="18" t="str">
        <v>3d57c1a7-2dee-4a0f-aa7a-e7b6574b75e3</v>
      </c>
      <c r="AF266" t="s">
        <v>4404</v>
      </c>
    </row>
    <row r="267" spans="3:32" x14ac:dyDescent="0.4">
      <c r="D267" t="s">
        <v>176</v>
      </c>
      <c r="E267" t="s">
        <v>4274</v>
      </c>
      <c r="F267" t="str">
        <f>VLOOKUP(WEAPONS[[#This Row],[Name]],WPN_GUID_LOOK,2,FALSE)</f>
        <v>083ddacf-e03c-4681-887b-80dee8158b26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AC267" s="18" t="str" cm="1">
        <f t="array" ref="AC267:AD267">_xlfn.REGEXEXTRACT(AF267,"(.*(?=_))_([a-z0-9-]+)",2)</f>
        <v>UNI_HAG_SwampedHero_FancyOldGreatsword</v>
      </c>
      <c r="AD267" s="18" t="str">
        <v>0bf738cf-c0b7-471c-b66e-91578a6f657f</v>
      </c>
      <c r="AF267" t="s">
        <v>3791</v>
      </c>
    </row>
    <row r="268" spans="3:32" x14ac:dyDescent="0.4">
      <c r="C268" t="s">
        <v>3286</v>
      </c>
      <c r="D268" t="s">
        <v>176</v>
      </c>
      <c r="E268" t="s">
        <v>3363</v>
      </c>
      <c r="F268" t="str">
        <f>VLOOKUP(WEAPONS[[#This Row],[Name]],WPN_GUID_LOOK,2,FALSE)</f>
        <v>1865323f-b428-4791-a0a9-578841e57463</v>
      </c>
      <c r="G268" s="26" t="s">
        <v>3644</v>
      </c>
      <c r="H268" s="26" t="s">
        <v>3645</v>
      </c>
      <c r="I268" s="26" t="s">
        <v>3641</v>
      </c>
      <c r="J268" s="26" t="s">
        <v>3649</v>
      </c>
      <c r="K268" s="26"/>
      <c r="L268" s="26" t="s">
        <v>3650</v>
      </c>
      <c r="M268" s="26" t="s">
        <v>3648</v>
      </c>
      <c r="N268" s="26"/>
      <c r="O268" s="26"/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1</v>
      </c>
      <c r="AC268" s="18" t="str" cm="1">
        <f t="array" ref="AC268:AD268">_xlfn.REGEXEXTRACT(AF268,"(.*(?=_))_([a-z0-9-]+)",2)</f>
        <v>UNI_HUM_ShadowBlade</v>
      </c>
      <c r="AD268" s="18" t="str">
        <v>66d6cbd5-c231-4fc4-a3b7-80f781b579f7</v>
      </c>
      <c r="AF268" t="s">
        <v>4027</v>
      </c>
    </row>
    <row r="269" spans="3:32" x14ac:dyDescent="0.4">
      <c r="C269" t="s">
        <v>3286</v>
      </c>
      <c r="D269" t="s">
        <v>176</v>
      </c>
      <c r="E269" t="s">
        <v>3364</v>
      </c>
      <c r="F269" t="str">
        <f>VLOOKUP(WEAPONS[[#This Row],[Name]],WPN_GUID_LOOK,2,FALSE)</f>
        <v>2af7255d-bae1-4d4c-a8ba-4a2b5909a794</v>
      </c>
      <c r="G269" s="26" t="s">
        <v>3644</v>
      </c>
      <c r="H269" s="26" t="s">
        <v>3645</v>
      </c>
      <c r="I269" s="26" t="s">
        <v>3641</v>
      </c>
      <c r="J269" s="26" t="s">
        <v>3649</v>
      </c>
      <c r="K269" s="26"/>
      <c r="L269" s="26" t="s">
        <v>3650</v>
      </c>
      <c r="M269" s="26" t="s">
        <v>3648</v>
      </c>
      <c r="N269" s="26"/>
      <c r="O269" s="26"/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1</v>
      </c>
      <c r="AC269" s="18" t="str" cm="1">
        <f t="array" ref="AC269:AD269">_xlfn.REGEXEXTRACT(AF269,"(.*(?=_))_([a-z0-9-]+)",2)</f>
        <v>UNI_HUM_Torch_A_Blue</v>
      </c>
      <c r="AD269" s="18" t="str">
        <v>4668297e-7fc8-4384-af34-165813e9abe1</v>
      </c>
      <c r="AF269" t="s">
        <v>2509</v>
      </c>
    </row>
    <row r="270" spans="3:32" x14ac:dyDescent="0.4">
      <c r="D270" t="s">
        <v>176</v>
      </c>
      <c r="E270" t="s">
        <v>4276</v>
      </c>
      <c r="F270" t="str">
        <f>VLOOKUP(WEAPONS[[#This Row],[Name]],WPN_GUID_LOOK,2,FALSE)</f>
        <v>82d42ba1-5488-49a7-b4db-32332cee7521</v>
      </c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AC270" s="18" t="str" cm="1">
        <f t="array" ref="AC270:AD270">_xlfn.REGEXEXTRACT(AF270,"(.*(?=_))_([a-z0-9-]+)",2)</f>
        <v>UNI_HUM_Torch_A_Cursed</v>
      </c>
      <c r="AD270" s="18" t="str">
        <v>6b4aca7f-69dd-484a-a663-5807f1efeeb1</v>
      </c>
      <c r="AF270" t="s">
        <v>2510</v>
      </c>
    </row>
    <row r="271" spans="3:32" x14ac:dyDescent="0.4">
      <c r="D271" t="s">
        <v>176</v>
      </c>
      <c r="E271" t="s">
        <v>4273</v>
      </c>
      <c r="F271" t="str">
        <f>VLOOKUP(WEAPONS[[#This Row],[Name]],WPN_GUID_LOOK,2,FALSE)</f>
        <v>a4338d7c-5b70-4076-9711-d3803fab2e1b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AC271" s="18" t="str" cm="1">
        <f t="array" ref="AC271:AD271">_xlfn.REGEXEXTRACT(AF271,"(.*(?=_))_([a-z0-9-]+)",2)</f>
        <v>UNI_HUM_Torch_A_Green</v>
      </c>
      <c r="AD271" s="18" t="str">
        <v>fabf8b48-9c73-498a-a4ad-f9bf07024f19</v>
      </c>
      <c r="AF271" t="s">
        <v>2511</v>
      </c>
    </row>
    <row r="272" spans="3:32" x14ac:dyDescent="0.4">
      <c r="D272" t="s">
        <v>176</v>
      </c>
      <c r="E272" t="s">
        <v>4275</v>
      </c>
      <c r="F272" t="str">
        <f>VLOOKUP(WEAPONS[[#This Row],[Name]],WPN_GUID_LOOK,2,FALSE)</f>
        <v>dd0e60fd-a334-411b-97cf-fa6a015c578b</v>
      </c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AC272" s="18" t="str" cm="1">
        <f t="array" ref="AC272:AD272">_xlfn.REGEXEXTRACT(AF272,"(.*(?=_))_([a-z0-9-]+)",2)</f>
        <v>UNI_HUM_Torch_A_Purple</v>
      </c>
      <c r="AD272" s="18" t="str">
        <v>f7c72034-b7ed-459f-9f2f-3c42144271ef</v>
      </c>
      <c r="AF272" t="s">
        <v>2508</v>
      </c>
    </row>
    <row r="273" spans="3:32" x14ac:dyDescent="0.4">
      <c r="C273" t="s">
        <v>3384</v>
      </c>
      <c r="D273" t="s">
        <v>3740</v>
      </c>
      <c r="E273" t="s">
        <v>3437</v>
      </c>
      <c r="F273" t="str">
        <f>VLOOKUP(WEAPONS[[#This Row],[Name]],WPN_GUID_LOOK,2,FALSE)</f>
        <v>3fc2ba50-3070-4caa-abe8-3bf885969bde</v>
      </c>
      <c r="G273" s="26" t="s">
        <v>3644</v>
      </c>
      <c r="H273" s="26" t="s">
        <v>3645</v>
      </c>
      <c r="I273" s="26" t="s">
        <v>3641</v>
      </c>
      <c r="J273" s="26" t="s">
        <v>3649</v>
      </c>
      <c r="K273" s="26">
        <v>1</v>
      </c>
      <c r="L273" s="26" t="s">
        <v>3650</v>
      </c>
      <c r="M273" s="26" t="s">
        <v>3692</v>
      </c>
      <c r="N273" s="26"/>
      <c r="O273" s="26"/>
      <c r="P273" s="26">
        <v>0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>
        <v>1</v>
      </c>
      <c r="AC273" s="18" t="str" cm="1">
        <f t="array" ref="AC273:AD273">_xlfn.REGEXEXTRACT(AF273,"(.*(?=_))_([a-z0-9-]+)",2)</f>
        <v>UNI_HUM_Torch_A_True</v>
      </c>
      <c r="AD273" s="18" t="str">
        <v>f893a2a4-6b64-40c2-8130-26bd362e230f</v>
      </c>
      <c r="AF273" t="s">
        <v>2512</v>
      </c>
    </row>
    <row r="274" spans="3:32" x14ac:dyDescent="0.4">
      <c r="C274" t="s">
        <v>3493</v>
      </c>
      <c r="D274" t="s">
        <v>2560</v>
      </c>
      <c r="E274" t="s">
        <v>3547</v>
      </c>
      <c r="F274" t="str">
        <f>VLOOKUP(WEAPONS[[#This Row],[Name]],WPN_GUID_LOOK,2,FALSE)</f>
        <v>e3b2adb6-7493-466e-9c65-4281fb74e83f</v>
      </c>
      <c r="G274" s="26" t="s">
        <v>3644</v>
      </c>
      <c r="H274" s="26" t="s">
        <v>3645</v>
      </c>
      <c r="I274" s="26" t="s">
        <v>3641</v>
      </c>
      <c r="J274" s="26" t="s">
        <v>3649</v>
      </c>
      <c r="K274" s="26">
        <v>2</v>
      </c>
      <c r="L274" s="26" t="s">
        <v>3650</v>
      </c>
      <c r="M274" s="26" t="s">
        <v>3697</v>
      </c>
      <c r="N274" s="26"/>
      <c r="O274" s="26"/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>
        <v>1</v>
      </c>
      <c r="AC274" s="18" t="str" cm="1">
        <f t="array" ref="AC274:AD274">_xlfn.REGEXEXTRACT(AF274,"(.*(?=_))_([a-z0-9-]+)",2)</f>
        <v>UNI_LOW_TorchOfRevocation</v>
      </c>
      <c r="AD274" s="18" t="str">
        <v>88be0257-cd9a-4922-85c9-178ad8579af2</v>
      </c>
      <c r="AF274" t="s">
        <v>3857</v>
      </c>
    </row>
    <row r="275" spans="3:32" x14ac:dyDescent="0.4">
      <c r="D275" t="s">
        <v>3436</v>
      </c>
      <c r="E275" t="s">
        <v>4272</v>
      </c>
      <c r="F275" t="str">
        <f>VLOOKUP(WEAPONS[[#This Row],[Name]],WPN_GUID_LOOK,2,FALSE)</f>
        <v>970c962d-dca1-4b90-8d02-81a4e59e3f08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AC275" s="18" t="str" cm="1">
        <f t="array" ref="AC275:AD275">_xlfn.REGEXEXTRACT(AF275,"(.*(?=_))_([a-z0-9-]+)",2)</f>
        <v>UNI_Magicstaff_A_Part_Crystal_A</v>
      </c>
      <c r="AD275" s="18" t="str">
        <v>35308cf1-3480-4a22-be9c-c0f41c3eb14c</v>
      </c>
      <c r="AF275" t="s">
        <v>3959</v>
      </c>
    </row>
    <row r="276" spans="3:32" x14ac:dyDescent="0.4">
      <c r="D276" t="s">
        <v>4281</v>
      </c>
      <c r="E276" t="s">
        <v>4282</v>
      </c>
      <c r="F276" t="str">
        <f>VLOOKUP(WEAPONS[[#This Row],[Name]],WPN_GUID_LOOK,2,FALSE)</f>
        <v>10123d22-dcba-4469-a45c-ca719f1f43df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AC276" s="18" t="str" cm="1">
        <f t="array" ref="AC276:AD276">_xlfn.REGEXEXTRACT(AF276,"(.*(?=_))_([a-z0-9-]+)",2)</f>
        <v>UNI_Magicstaff_A_Part_Helve_A</v>
      </c>
      <c r="AD276" s="18" t="str">
        <v>44bb4707-398c-4a38-9959-eb3052ebabc2</v>
      </c>
      <c r="AF276" t="s">
        <v>3960</v>
      </c>
    </row>
    <row r="277" spans="3:32" x14ac:dyDescent="0.4">
      <c r="C277" t="s">
        <v>3384</v>
      </c>
      <c r="D277" t="s">
        <v>2531</v>
      </c>
      <c r="E277" t="s">
        <v>3438</v>
      </c>
      <c r="F277" t="str">
        <f>VLOOKUP(WEAPONS[[#This Row],[Name]],WPN_GUID_LOOK,2,FALSE)</f>
        <v>b1dc33ba-c595-4036-9683-26635f297e44</v>
      </c>
      <c r="G277" s="26" t="s">
        <v>3639</v>
      </c>
      <c r="H277" s="26" t="s">
        <v>3640</v>
      </c>
      <c r="I277" s="26" t="s">
        <v>3641</v>
      </c>
      <c r="J277" s="26" t="s">
        <v>3658</v>
      </c>
      <c r="K277" s="26"/>
      <c r="L277" s="26" t="s">
        <v>3647</v>
      </c>
      <c r="M277" s="26"/>
      <c r="N277" s="26" t="s">
        <v>3675</v>
      </c>
      <c r="O277" s="26"/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1</v>
      </c>
      <c r="AC277" s="18" t="str" cm="1">
        <f t="array" ref="AC277:AD277">_xlfn.REGEXEXTRACT(AF277,"(.*(?=_))_([a-z0-9-]+)",2)</f>
        <v>UNI_Magicstaff_A_Part_Top_A</v>
      </c>
      <c r="AD277" s="18" t="str">
        <v>db32d957-c708-4694-a863-271e6a9a4676</v>
      </c>
      <c r="AF277" t="s">
        <v>3961</v>
      </c>
    </row>
    <row r="278" spans="3:32" x14ac:dyDescent="0.4">
      <c r="C278" t="s">
        <v>3286</v>
      </c>
      <c r="D278" t="s">
        <v>178</v>
      </c>
      <c r="E278" t="s">
        <v>3297</v>
      </c>
      <c r="F278" t="str">
        <f>VLOOKUP(WEAPONS[[#This Row],[Name]],WPN_GUID_LOOK,2,FALSE)</f>
        <v>3186796d-3ab3-4d49-bfc2-cba1aff0cf5a</v>
      </c>
      <c r="G278" s="26" t="s">
        <v>3639</v>
      </c>
      <c r="H278" s="26" t="s">
        <v>3640</v>
      </c>
      <c r="I278" s="26" t="s">
        <v>3641</v>
      </c>
      <c r="J278" s="26" t="s">
        <v>3658</v>
      </c>
      <c r="K278" s="26"/>
      <c r="L278" s="26" t="s">
        <v>3647</v>
      </c>
      <c r="M278" s="26"/>
      <c r="N278" s="26"/>
      <c r="O278" s="26"/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1</v>
      </c>
      <c r="AC278" s="18" t="str" cm="1">
        <f t="array" ref="AC278:AD278">_xlfn.REGEXEXTRACT(AF278,"(.*(?=_))_([a-z0-9-]+)",2)</f>
        <v>UNI_NarrativeRoot_SilverDagger</v>
      </c>
      <c r="AD278" s="18" t="str">
        <v>7dbbded9-04fa-4b70-8b5a-131beedc1479</v>
      </c>
      <c r="AF278" t="s">
        <v>3820</v>
      </c>
    </row>
    <row r="279" spans="3:32" x14ac:dyDescent="0.4">
      <c r="C279" t="s">
        <v>3384</v>
      </c>
      <c r="D279" t="s">
        <v>3741</v>
      </c>
      <c r="E279" t="s">
        <v>3439</v>
      </c>
      <c r="F279" t="str">
        <f>VLOOKUP(WEAPONS[[#This Row],[Name]],WPN_GUID_LOOK,2,FALSE)</f>
        <v>5a948b12-ca43-4256-9821-0d151036dbd1</v>
      </c>
      <c r="G279" s="26" t="s">
        <v>3639</v>
      </c>
      <c r="H279" s="26" t="s">
        <v>3640</v>
      </c>
      <c r="I279" s="26" t="s">
        <v>3641</v>
      </c>
      <c r="J279" s="26" t="s">
        <v>3658</v>
      </c>
      <c r="K279" s="26">
        <v>1</v>
      </c>
      <c r="L279" s="26" t="s">
        <v>3647</v>
      </c>
      <c r="M279" s="26"/>
      <c r="N279" s="26"/>
      <c r="O279" s="26"/>
      <c r="P279" s="26">
        <v>0</v>
      </c>
      <c r="Q279" s="26">
        <v>0</v>
      </c>
      <c r="R279" s="26">
        <v>0</v>
      </c>
      <c r="S279" s="26">
        <v>0</v>
      </c>
      <c r="T279" s="26">
        <v>0</v>
      </c>
      <c r="U279" s="26">
        <v>0</v>
      </c>
      <c r="V279" s="26">
        <v>1</v>
      </c>
      <c r="AC279" s="18" t="str" cm="1">
        <f t="array" ref="AC279:AD279">_xlfn.REGEXEXTRACT(AF279,"(.*(?=_))_([a-z0-9-]+)",2)</f>
        <v>UNI_PLA_ConflictedFlind_Flail_Broken</v>
      </c>
      <c r="AD279" s="18" t="str">
        <v>8a527abd-a2ff-4267-a067-d26bdf6742ee</v>
      </c>
      <c r="AF279" t="s">
        <v>3865</v>
      </c>
    </row>
    <row r="280" spans="3:32" x14ac:dyDescent="0.4">
      <c r="C280" t="s">
        <v>3493</v>
      </c>
      <c r="D280" t="s">
        <v>2561</v>
      </c>
      <c r="E280" t="s">
        <v>3548</v>
      </c>
      <c r="F280" t="str">
        <f>VLOOKUP(WEAPONS[[#This Row],[Name]],WPN_GUID_LOOK,2,FALSE)</f>
        <v>f203a318-ea9a-4117-8d27-299dabafd1d3</v>
      </c>
      <c r="G280" s="26" t="s">
        <v>3639</v>
      </c>
      <c r="H280" s="26" t="s">
        <v>3640</v>
      </c>
      <c r="I280" s="26" t="s">
        <v>3641</v>
      </c>
      <c r="J280" s="26" t="s">
        <v>3658</v>
      </c>
      <c r="K280" s="26">
        <v>2</v>
      </c>
      <c r="L280" s="26" t="s">
        <v>3647</v>
      </c>
      <c r="M280" s="26"/>
      <c r="N280" s="26"/>
      <c r="O280" s="26"/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1</v>
      </c>
      <c r="AC280" s="18" t="str" cm="1">
        <f t="array" ref="AC280:AD280">_xlfn.REGEXEXTRACT(AF280,"(.*(?=_))_([a-z0-9-]+)",2)</f>
        <v>UNI_PLA_WPN_SwordOfJustice</v>
      </c>
      <c r="AD280" s="18" t="str">
        <v>455383a5-1211-4500-85f9-b71fad3fbf15</v>
      </c>
      <c r="AF280" t="s">
        <v>2173</v>
      </c>
    </row>
    <row r="281" spans="3:32" x14ac:dyDescent="0.4">
      <c r="D281" t="s">
        <v>4371</v>
      </c>
      <c r="E281" t="s">
        <v>4063</v>
      </c>
      <c r="F281" t="str">
        <f>VLOOKUP(WEAPONS[[#This Row],[Name]],WPN_GUID_LOOK,2,FALSE)</f>
        <v>0da952d8-b793-4715-84ef-3f19e7b9314c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AC281" s="18" t="str" cm="1">
        <f t="array" ref="AC281:AD281">_xlfn.REGEXEXTRACT(AF281,"(.*(?=_))_([a-z0-9-]+)",2)</f>
        <v>UNI_RepeatStaff</v>
      </c>
      <c r="AD281" s="18" t="str">
        <v>48b4f49b-2937-4664-ac87-7db2c64d09c9</v>
      </c>
      <c r="AF281" t="s">
        <v>3962</v>
      </c>
    </row>
    <row r="282" spans="3:32" x14ac:dyDescent="0.4">
      <c r="D282" t="s">
        <v>4362</v>
      </c>
      <c r="E282" t="s">
        <v>4361</v>
      </c>
      <c r="F282" t="str">
        <f>VLOOKUP(WEAPONS[[#This Row],[Name]],WPN_GUID_LOOK,2,FALSE)</f>
        <v>055dcdd7-3c0a-4596-9b1f-d3d4ca8ae1a4</v>
      </c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AC282" s="18" t="str" cm="1">
        <f t="array" ref="AC282:AD282">_xlfn.REGEXEXTRACT(AF282,"(.*(?=_))_([a-z0-9-]+)",2)</f>
        <v>UNI_SickleOfBOOOAL</v>
      </c>
      <c r="AD282" s="18" t="str">
        <v>a07f2e91-e084-4fe5-9dbb-ef7de76a3c0a</v>
      </c>
      <c r="AF282" t="s">
        <v>3979</v>
      </c>
    </row>
    <row r="283" spans="3:32" x14ac:dyDescent="0.4">
      <c r="D283" t="s">
        <v>4365</v>
      </c>
      <c r="E283" t="s">
        <v>4065</v>
      </c>
      <c r="F283" t="str">
        <f>VLOOKUP(WEAPONS[[#This Row],[Name]],WPN_GUID_LOOK,2,FALSE)</f>
        <v>75b70806-639d-4549-b865-9a4479ea2fc5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AC283" s="18" t="str" cm="1">
        <f t="array" ref="AC283:AD283">_xlfn.REGEXEXTRACT(AF283,"(.*(?=_))_([a-z0-9-]+)",2)</f>
        <v>UNI_SickleOfBOOOAL_Inert</v>
      </c>
      <c r="AD283" s="18" t="str">
        <v>cb8405e3-704c-43d2-9bbe-89959b4f085e</v>
      </c>
      <c r="AF283" t="s">
        <v>3980</v>
      </c>
    </row>
    <row r="284" spans="3:32" x14ac:dyDescent="0.4">
      <c r="D284" t="s">
        <v>4365</v>
      </c>
      <c r="E284" t="s">
        <v>4066</v>
      </c>
      <c r="F284" t="str">
        <f>VLOOKUP(WEAPONS[[#This Row],[Name]],WPN_GUID_LOOK,2,FALSE)</f>
        <v>dc412fef-4652-4890-ace3-5271d74df513</v>
      </c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AC284" s="18" t="str" cm="1">
        <f t="array" ref="AC284:AD284">_xlfn.REGEXEXTRACT(AF284,"(.*(?=_))_([a-z0-9-]+)",2)</f>
        <v>UNI_TWN_SharDagger</v>
      </c>
      <c r="AD284" s="18" t="str">
        <v>7773610f-f246-4837-a75f-2d260f815718</v>
      </c>
      <c r="AF284" t="s">
        <v>3821</v>
      </c>
    </row>
    <row r="285" spans="3:32" x14ac:dyDescent="0.4">
      <c r="D285" t="s">
        <v>4366</v>
      </c>
      <c r="E285" t="s">
        <v>4067</v>
      </c>
      <c r="F285" t="str">
        <f>VLOOKUP(WEAPONS[[#This Row],[Name]],WPN_GUID_LOOK,2,FALSE)</f>
        <v>21d89157-aefc-4503-8674-5e61707fba04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AC285" s="18" t="str" cm="1">
        <f t="array" ref="AC285:AD285">_xlfn.REGEXEXTRACT(AF285,"(.*(?=_))_([a-z0-9-]+)",2)</f>
        <v>UNI_TWN_WPN_HUM_NailBat</v>
      </c>
      <c r="AD285" s="18" t="str">
        <v>7ee0b513-403b-4fe3-a445-b599defa9331</v>
      </c>
      <c r="AF285" t="s">
        <v>2174</v>
      </c>
    </row>
    <row r="286" spans="3:32" x14ac:dyDescent="0.4">
      <c r="D286" t="s">
        <v>4367</v>
      </c>
      <c r="E286" t="s">
        <v>4070</v>
      </c>
      <c r="F286" t="str">
        <f>VLOOKUP(WEAPONS[[#This Row],[Name]],WPN_GUID_LOOK,2,FALSE)</f>
        <v>275a03d2-e71a-4a45-b095-4260765a9f2f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AC286" s="18" t="str" cm="1">
        <f t="array" ref="AC286:AD286">_xlfn.REGEXEXTRACT(AF286,"(.*(?=_))_([a-z0-9-]+)",2)</f>
        <v>UNI_TWN_WPN_HUM_ShieldOfWatcher_D_1</v>
      </c>
      <c r="AD286" s="18" t="str">
        <v>cb2b1ac8-5589-464f-ac9f-ccd6fd27ebed</v>
      </c>
      <c r="AF286" t="s">
        <v>2175</v>
      </c>
    </row>
    <row r="287" spans="3:32" x14ac:dyDescent="0.4">
      <c r="D287" t="s">
        <v>4367</v>
      </c>
      <c r="E287" t="s">
        <v>4069</v>
      </c>
      <c r="F287" t="str">
        <f>VLOOKUP(WEAPONS[[#This Row],[Name]],WPN_GUID_LOOK,2,FALSE)</f>
        <v>779c191d-be2f-471c-b08c-f71025de0a09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AC287" s="18" t="str" cm="1">
        <f t="array" ref="AC287:AD287">_xlfn.REGEXEXTRACT(AF287,"(.*(?=_))_([a-z0-9-]+)",2)</f>
        <v>UNI_TWN_WPN_HUM_ShortswordOfStealth_A_1</v>
      </c>
      <c r="AD287" s="18" t="str">
        <v>3c14116f-43da-4e73-92d1-903f46a9d55d</v>
      </c>
      <c r="AF287" t="s">
        <v>2176</v>
      </c>
    </row>
    <row r="288" spans="3:32" x14ac:dyDescent="0.4">
      <c r="D288" t="s">
        <v>4367</v>
      </c>
      <c r="E288" t="s">
        <v>4068</v>
      </c>
      <c r="F288" t="str">
        <f>VLOOKUP(WEAPONS[[#This Row],[Name]],WPN_GUID_LOOK,2,FALSE)</f>
        <v>923c8261-1fde-45af-9c6d-96da3fa5f373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AC288" s="18" t="str" cm="1">
        <f t="array" ref="AC288:AD288">_xlfn.REGEXEXTRACT(AF288,"(.*(?=_))_([a-z0-9-]+)",2)</f>
        <v>UNI_UND_Duergar_ShortswordOfFirstBlood</v>
      </c>
      <c r="AD288" s="18" t="str">
        <v>1e172d76-3433-4ee7-ae1a-9e7d8ae0f12b</v>
      </c>
      <c r="AF288" t="s">
        <v>3792</v>
      </c>
    </row>
    <row r="289" spans="3:32" x14ac:dyDescent="0.4">
      <c r="D289" t="s">
        <v>4368</v>
      </c>
      <c r="E289" t="s">
        <v>4071</v>
      </c>
      <c r="F289" t="str">
        <f>VLOOKUP(WEAPONS[[#This Row],[Name]],WPN_GUID_LOOK,2,FALSE)</f>
        <v>e88c3713-e2c7-433c-8e0a-f5d37a269c10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AC289" s="18" t="str" cm="1">
        <f t="array" ref="AC289:AD289">_xlfn.REGEXEXTRACT(AF289,"(.*(?=_))_([a-z0-9-]+)",2)</f>
        <v>UNI_UND_DuergarBlacksmithHammer</v>
      </c>
      <c r="AD289" s="18" t="str">
        <v>733a70a1-2e0f-46f4-aca1-037c0335dc72</v>
      </c>
      <c r="AF289" t="s">
        <v>4030</v>
      </c>
    </row>
    <row r="290" spans="3:32" x14ac:dyDescent="0.4">
      <c r="C290" t="s">
        <v>3592</v>
      </c>
      <c r="D290" t="s">
        <v>2599</v>
      </c>
      <c r="E290" t="s">
        <v>4012</v>
      </c>
      <c r="F290" t="str">
        <f>VLOOKUP(WEAPONS[[#This Row],[Name]],WPN_GUID_LOOK,2,FALSE)</f>
        <v>1e294e87-978e-4b27-948c-252f02cc005e</v>
      </c>
      <c r="G290" s="26" t="s">
        <v>3644</v>
      </c>
      <c r="H290" s="26" t="s">
        <v>3640</v>
      </c>
      <c r="I290" s="26" t="s">
        <v>3659</v>
      </c>
      <c r="J290" s="26" t="s">
        <v>3689</v>
      </c>
      <c r="K290" s="26">
        <v>2</v>
      </c>
      <c r="L290" s="26" t="s">
        <v>3643</v>
      </c>
      <c r="M290" s="26"/>
      <c r="N290" s="26"/>
      <c r="O290" s="26"/>
      <c r="P290" s="26">
        <v>0</v>
      </c>
      <c r="Q290" s="26">
        <v>0</v>
      </c>
      <c r="R290" s="26">
        <v>1</v>
      </c>
      <c r="S290" s="26">
        <v>0</v>
      </c>
      <c r="T290" s="26">
        <v>0</v>
      </c>
      <c r="U290" s="26">
        <v>0</v>
      </c>
      <c r="V290" s="26">
        <v>1</v>
      </c>
      <c r="AC290" s="18" t="str" cm="1">
        <f t="array" ref="AC290:AD290">_xlfn.REGEXEXTRACT(AF290,"(.*(?=_))_([a-z0-9-]+)",2)</f>
        <v>UNI_UND_DuergarRaft_GruesomeHammer</v>
      </c>
      <c r="AD290" s="18" t="str">
        <v>4d1f9bce-1884-47d0-a420-69417f397139</v>
      </c>
      <c r="AF290" t="s">
        <v>4042</v>
      </c>
    </row>
    <row r="291" spans="3:32" x14ac:dyDescent="0.4">
      <c r="D291" t="s">
        <v>2599</v>
      </c>
      <c r="E291" t="s">
        <v>4075</v>
      </c>
      <c r="F291" t="str">
        <f>VLOOKUP(WEAPONS[[#This Row],[Name]],WPN_GUID_LOOK,2,FALSE)</f>
        <v>37627613-50b9-407e-9fcd-02962fb4cc33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AC291" s="18" t="str" cm="1">
        <f t="array" ref="AC291:AD291">_xlfn.REGEXEXTRACT(AF291,"(.*(?=_))_([a-z0-9-]+)",2)</f>
        <v>UNI_UND_DuergarRaft_PestKillerAxe</v>
      </c>
      <c r="AD291" s="18" t="str">
        <v>6e05319b-d8c4-4dbc-b0f4-cea561810fa6</v>
      </c>
      <c r="AF291" t="s">
        <v>4031</v>
      </c>
    </row>
    <row r="292" spans="3:32" x14ac:dyDescent="0.4">
      <c r="D292" t="s">
        <v>2599</v>
      </c>
      <c r="E292" t="s">
        <v>4072</v>
      </c>
      <c r="F292" t="str">
        <f>VLOOKUP(WEAPONS[[#This Row],[Name]],WPN_GUID_LOOK,2,FALSE)</f>
        <v>759a080f-bd13-4cd8-a417-1677b8ee9d73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AC292" s="18" t="str" cm="1">
        <f t="array" ref="AC292:AD292">_xlfn.REGEXEXTRACT(AF292,"(.*(?=_))_([a-z0-9-]+)",2)</f>
        <v>UNI_UND_KC_Elder_Warpick</v>
      </c>
      <c r="AD292" s="18" t="str">
        <v>a42bf0f7-3a78-4aae-b94f-ed92a89e847c</v>
      </c>
      <c r="AF292" t="s">
        <v>4037</v>
      </c>
    </row>
    <row r="293" spans="3:32" x14ac:dyDescent="0.4">
      <c r="D293" t="s">
        <v>4370</v>
      </c>
      <c r="E293" t="s">
        <v>4079</v>
      </c>
      <c r="F293" t="str">
        <f>VLOOKUP(WEAPONS[[#This Row],[Name]],WPN_GUID_LOOK,2,FALSE)</f>
        <v>984e2cc0-1cf7-4a0e-abb9-eef40da7bd6e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AC293" s="18" t="str" cm="1">
        <f t="array" ref="AC293:AD293">_xlfn.REGEXEXTRACT(AF293,"(.*(?=_))_([a-z0-9-]+)",2)</f>
        <v>UNI_UND_SocietyOfBrilliance_ElementalResonanceStaff</v>
      </c>
      <c r="AD293" s="18" t="str">
        <v>62da3651-f2e4-4371-b5f2-fd06dd705030</v>
      </c>
      <c r="AF293" t="s">
        <v>3963</v>
      </c>
    </row>
    <row r="294" spans="3:32" x14ac:dyDescent="0.4">
      <c r="D294" t="s">
        <v>4370</v>
      </c>
      <c r="E294" t="s">
        <v>4080</v>
      </c>
      <c r="F294" t="str">
        <f>VLOOKUP(WEAPONS[[#This Row],[Name]],WPN_GUID_LOOK,2,FALSE)</f>
        <v>c8b23430-2d4b-42f0-965b-2668d9d5623f</v>
      </c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AC294" s="18" t="str" cm="1">
        <f t="array" ref="AC294:AD294">_xlfn.REGEXEXTRACT(AF294,"(.*(?=_))_([a-z0-9-]+)",2)</f>
        <v>UNI_UND_SwordInStone_SwordReward</v>
      </c>
      <c r="AD294" s="18" t="str">
        <v>6d0d3206-50b5-48ed-af92-a146ed6b98f2</v>
      </c>
      <c r="AF294" t="s">
        <v>3793</v>
      </c>
    </row>
    <row r="295" spans="3:32" x14ac:dyDescent="0.4">
      <c r="D295" t="s">
        <v>4383</v>
      </c>
      <c r="E295" t="s">
        <v>4076</v>
      </c>
      <c r="F295" t="str">
        <f>VLOOKUP(WEAPONS[[#This Row],[Name]],WPN_GUID_LOOK,2,FALSE)</f>
        <v>70f12271-9f4a-4628-8f35-d19d8099f09a</v>
      </c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AC295" s="18" t="str" cm="1">
        <f t="array" ref="AC295:AD295">_xlfn.REGEXEXTRACT(AF295,"(.*(?=_))_([a-z0-9-]+)",2)</f>
        <v>UNI_UND_SwordInStone_SwordTalkable</v>
      </c>
      <c r="AD295" s="18" t="str">
        <v>8f5915b3-3da6-4c27-9b36-c8734b0876a4</v>
      </c>
      <c r="AF295" t="s">
        <v>3794</v>
      </c>
    </row>
    <row r="296" spans="3:32" x14ac:dyDescent="0.4">
      <c r="D296" t="s">
        <v>4383</v>
      </c>
      <c r="E296" t="s">
        <v>4077</v>
      </c>
      <c r="F296" t="str">
        <f>VLOOKUP(WEAPONS[[#This Row],[Name]],WPN_GUID_LOOK,2,FALSE)</f>
        <v>c1b0236f-cc14-458c-a3ea-1b44f732e0e1</v>
      </c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AC296" s="18" t="str" cm="1">
        <f t="array" ref="AC296:AD296">_xlfn.REGEXEXTRACT(AF296,"(.*(?=_))_([a-z0-9-]+)",2)</f>
        <v>UNI_UND_Tower_StaffBlessMystra</v>
      </c>
      <c r="AD296" s="18" t="str">
        <v>da0ba39a-366d-456b-8dbd-1c5790ca40bf</v>
      </c>
      <c r="AF296" t="s">
        <v>3964</v>
      </c>
    </row>
    <row r="297" spans="3:32" x14ac:dyDescent="0.4">
      <c r="D297" t="s">
        <v>4055</v>
      </c>
      <c r="E297" t="s">
        <v>4056</v>
      </c>
      <c r="F297" t="str">
        <f>VLOOKUP(WEAPONS[[#This Row],[Name]],WPN_GUID_LOOK,2,FALSE)</f>
        <v>5f030f3c-7903-4a79-b3af-63c8dc7f239b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AC297" s="18" t="str" cm="1">
        <f t="array" ref="AC297:AD297">_xlfn.REGEXEXTRACT(AF297,"(.*(?=_))_([a-z0-9-]+)",2)</f>
        <v>UNI_UND_WPN_SwordOfScreams</v>
      </c>
      <c r="AD297" s="18" t="str">
        <v>df6698d2-b690-4aea-be83-956d3b2ea97e</v>
      </c>
      <c r="AF297" t="s">
        <v>2177</v>
      </c>
    </row>
    <row r="298" spans="3:32" x14ac:dyDescent="0.4">
      <c r="D298" t="s">
        <v>4374</v>
      </c>
      <c r="E298" t="s">
        <v>4086</v>
      </c>
      <c r="F298" t="str">
        <f>VLOOKUP(WEAPONS[[#This Row],[Name]],WPN_GUID_LOOK,2,FALSE)</f>
        <v>378d532c-fe34-4848-b1ef-14ae0eee8a0a</v>
      </c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AC298" s="18" t="str" cm="1">
        <f t="array" ref="AC298:AD298">_xlfn.REGEXEXTRACT(AF298,"(.*(?=_))_([a-z0-9-]+)",2)</f>
        <v>UNI_WPN_HeavyGreataxe</v>
      </c>
      <c r="AD298" s="18" t="str">
        <v>b3ed22d9-dd32-46c3-928a-e7253a843dfc</v>
      </c>
      <c r="AF298" t="s">
        <v>2178</v>
      </c>
    </row>
    <row r="299" spans="3:32" x14ac:dyDescent="0.4">
      <c r="D299" t="s">
        <v>4374</v>
      </c>
      <c r="E299" t="s">
        <v>4085</v>
      </c>
      <c r="F299" t="str">
        <f>VLOOKUP(WEAPONS[[#This Row],[Name]],WPN_GUID_LOOK,2,FALSE)</f>
        <v>78336568-59ba-43f6-96e5-903559ceb5a4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AC299" s="18" t="str" cm="1">
        <f t="array" ref="AC299:AD299">_xlfn.REGEXEXTRACT(AF299,"(.*(?=_))_([a-z0-9-]+)",2)</f>
        <v>UNI_WPN_HUM_Scimitar_FlameBlade</v>
      </c>
      <c r="AD299" s="18" t="str">
        <v>dfb5a6ef-baee-4c0e-9b9d-7f5bd9458131</v>
      </c>
      <c r="AF299" t="s">
        <v>2179</v>
      </c>
    </row>
    <row r="300" spans="3:32" x14ac:dyDescent="0.4">
      <c r="D300" t="s">
        <v>4374</v>
      </c>
      <c r="E300" t="s">
        <v>4084</v>
      </c>
      <c r="F300" t="str">
        <f>VLOOKUP(WEAPONS[[#This Row],[Name]],WPN_GUID_LOOK,2,FALSE)</f>
        <v>c9b297c5-febb-4855-83c9-0eb272a5dc5e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AC300" s="18" t="str" cm="1">
        <f t="array" ref="AC300:AD300">_xlfn.REGEXEXTRACT(AF300,"(.*(?=_))_([a-z0-9-]+)",2)</f>
        <v>UNI_WYR_Circus_ClownHammer</v>
      </c>
      <c r="AD300" s="18" t="str">
        <v>72207448-c6b6-42fc-b9ef-a34fdd3c1265</v>
      </c>
      <c r="AF300" t="s">
        <v>4040</v>
      </c>
    </row>
    <row r="301" spans="3:32" x14ac:dyDescent="0.4">
      <c r="D301" t="s">
        <v>4375</v>
      </c>
      <c r="E301" t="s">
        <v>4088</v>
      </c>
      <c r="F301" t="str">
        <f>VLOOKUP(WEAPONS[[#This Row],[Name]],WPN_GUID_LOOK,2,FALSE)</f>
        <v>a9c59b5c-f0fe-46f5-9462-eda3549d199b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AC301" s="18" t="str" cm="1">
        <f t="array" ref="AC301:AD301">_xlfn.REGEXEXTRACT(AF301,"(.*(?=_))_([a-z0-9-]+)",2)</f>
        <v>UNI_WYR_Circus_HandaxeReturning</v>
      </c>
      <c r="AD301" s="18" t="str">
        <v>82999790-f80d-47f7-9383-9bb6cf57a10b</v>
      </c>
      <c r="AF301" t="s">
        <v>3907</v>
      </c>
    </row>
    <row r="302" spans="3:32" x14ac:dyDescent="0.4">
      <c r="D302" t="s">
        <v>4375</v>
      </c>
      <c r="E302" t="s">
        <v>4087</v>
      </c>
      <c r="F302" t="str">
        <f>VLOOKUP(WEAPONS[[#This Row],[Name]],WPN_GUID_LOOK,2,FALSE)</f>
        <v>f796b9b6-9d02-482c-9705-105155f0e6e2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AC302" s="18" t="str" cm="1">
        <f t="array" ref="AC302:AD302">_xlfn.REGEXEXTRACT(AF302,"(.*(?=_))_([a-z0-9-]+)",2)</f>
        <v>UNI_WYR_Circus_MumblingStaff</v>
      </c>
      <c r="AD302" s="18" t="str">
        <v>cd8e6f82-d128-4077-916e-a6179fd1d190</v>
      </c>
      <c r="AF302" t="s">
        <v>3965</v>
      </c>
    </row>
    <row r="303" spans="3:32" x14ac:dyDescent="0.4">
      <c r="C303" t="s">
        <v>3384</v>
      </c>
      <c r="D303" t="s">
        <v>2036</v>
      </c>
      <c r="E303" t="s">
        <v>3440</v>
      </c>
      <c r="F303" t="str">
        <f>VLOOKUP(WEAPONS[[#This Row],[Name]],WPN_GUID_LOOK,2,FALSE)</f>
        <v>c6323431-6efc-4fb6-af72-75f0a056a449</v>
      </c>
      <c r="G303" s="26" t="s">
        <v>3644</v>
      </c>
      <c r="H303" s="26" t="s">
        <v>3653</v>
      </c>
      <c r="I303" s="26" t="s">
        <v>3641</v>
      </c>
      <c r="J303" s="26" t="s">
        <v>3654</v>
      </c>
      <c r="K303" s="26">
        <v>1</v>
      </c>
      <c r="L303" s="26" t="s">
        <v>3643</v>
      </c>
      <c r="M303" s="26"/>
      <c r="N303" s="26"/>
      <c r="O303" s="26"/>
      <c r="P303" s="26">
        <v>0</v>
      </c>
      <c r="Q303" s="26">
        <v>1</v>
      </c>
      <c r="R303" s="26">
        <v>0</v>
      </c>
      <c r="S303" s="26">
        <v>1</v>
      </c>
      <c r="T303" s="26">
        <v>0</v>
      </c>
      <c r="U303" s="26">
        <v>0</v>
      </c>
      <c r="V303" s="26">
        <v>1</v>
      </c>
      <c r="AC303" s="18" t="str" cm="1">
        <f t="array" ref="AC303:AD303">_xlfn.REGEXEXTRACT(AF303,"(.*(?=_))_([a-z0-9-]+)",2)</f>
        <v>WEAPON_Staff_Mindflayer</v>
      </c>
      <c r="AD303" s="18" t="str">
        <v>f606e1cb-b6ad-4787-a633-d74c480e4eea</v>
      </c>
      <c r="AF303" t="s">
        <v>3966</v>
      </c>
    </row>
    <row r="304" spans="3:32" x14ac:dyDescent="0.4">
      <c r="D304" t="s">
        <v>4376</v>
      </c>
      <c r="E304" t="s">
        <v>4094</v>
      </c>
      <c r="F304" t="str">
        <f>VLOOKUP(WEAPONS[[#This Row],[Name]],WPN_GUID_LOOK,2,FALSE)</f>
        <v>2a9cdb8d-3ca1-4e0f-9de6-50ce793682d6</v>
      </c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AC304" s="18" t="str" cm="1">
        <f t="array" ref="AC304:AD304">_xlfn.REGEXEXTRACT(AF304,"(.*(?=_))_([a-z0-9-]+)",2)</f>
        <v>WPN_AUTOMN_Glaive_A_0</v>
      </c>
      <c r="AD304" s="18" t="str">
        <v>7507770e-7cef-46b5-8e5d-454d8fedcb6a</v>
      </c>
      <c r="AF304" t="s">
        <v>2180</v>
      </c>
    </row>
    <row r="305" spans="3:32" x14ac:dyDescent="0.4">
      <c r="D305" t="s">
        <v>4376</v>
      </c>
      <c r="E305" t="s">
        <v>4093</v>
      </c>
      <c r="F305" t="str">
        <f>VLOOKUP(WEAPONS[[#This Row],[Name]],WPN_GUID_LOOK,2,FALSE)</f>
        <v>a8914750-d674-4a91-8089-139cfed6665c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AC305" s="18" t="str" cm="1">
        <f t="array" ref="AC305:AD305">_xlfn.REGEXEXTRACT(AF305,"(.*(?=_))_([a-z0-9-]+)",2)</f>
        <v>WPN_BREWER_BrewingLadle_A</v>
      </c>
      <c r="AD305" s="18" t="str">
        <v>96df6fd6-a688-47ab-b448-0b6d27d1cf1d</v>
      </c>
      <c r="AF305" t="s">
        <v>2181</v>
      </c>
    </row>
    <row r="306" spans="3:32" x14ac:dyDescent="0.4">
      <c r="D306" t="s">
        <v>4377</v>
      </c>
      <c r="E306" t="s">
        <v>4062</v>
      </c>
      <c r="F306" t="str">
        <f>VLOOKUP(WEAPONS[[#This Row],[Name]],WPN_GUID_LOOK,2,FALSE)</f>
        <v>7ee133a4-bed9-4d1e-9fba-2952a6f39717</v>
      </c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AC306" s="18" t="str" cm="1">
        <f t="array" ref="AC306:AD306">_xlfn.REGEXEXTRACT(AF306,"(.*(?=_))_([a-z0-9-]+)",2)</f>
        <v>WPN_BUG_Morningstar_A_0</v>
      </c>
      <c r="AD306" s="18" t="str">
        <v>5ca50a09-548b-4134-a0c7-98f10e8d69e6</v>
      </c>
      <c r="AF306" t="s">
        <v>2182</v>
      </c>
    </row>
    <row r="307" spans="3:32" x14ac:dyDescent="0.4">
      <c r="D307" t="s">
        <v>4057</v>
      </c>
      <c r="E307" t="s">
        <v>4058</v>
      </c>
      <c r="F307" t="str">
        <f>VLOOKUP(WEAPONS[[#This Row],[Name]],WPN_GUID_LOOK,2,FALSE)</f>
        <v>39e2787c-29c6-4b2d-99af-ba4ba850de63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AC307" s="18" t="str" cm="1">
        <f t="array" ref="AC307:AD307">_xlfn.REGEXEXTRACT(AF307,"(.*(?=_))_([a-z0-9-]+)",2)</f>
        <v>WPN_Chair_Wood_Poor_A</v>
      </c>
      <c r="AD307" s="18" t="str">
        <v>a1dc6fa4-6572-4eed-85a0-4ea60d9a1104</v>
      </c>
      <c r="AF307" t="s">
        <v>2183</v>
      </c>
    </row>
    <row r="308" spans="3:32" x14ac:dyDescent="0.4">
      <c r="D308" t="s">
        <v>4378</v>
      </c>
      <c r="E308" t="s">
        <v>4099</v>
      </c>
      <c r="F308" t="str">
        <f>VLOOKUP(WEAPONS[[#This Row],[Name]],WPN_GUID_LOOK,2,FALSE)</f>
        <v>048f0603-c4af-47c6-8e2d-4f0f00b1a5d9</v>
      </c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AC308" s="18" t="str" cm="1">
        <f t="array" ref="AC308:AD308">_xlfn.REGEXEXTRACT(AF308,"(.*(?=_))_([a-z0-9-]+)",2)</f>
        <v>WPN_Dagger_Shar_NOT_APPROVED</v>
      </c>
      <c r="AD308" s="18" t="str">
        <v>258ce9f3-3f32-4546-ae6e-196b3e8e91b5</v>
      </c>
      <c r="AF308" t="s">
        <v>2184</v>
      </c>
    </row>
    <row r="309" spans="3:32" x14ac:dyDescent="0.4">
      <c r="D309" t="s">
        <v>4378</v>
      </c>
      <c r="E309" t="s">
        <v>4100</v>
      </c>
      <c r="F309" t="str">
        <f>VLOOKUP(WEAPONS[[#This Row],[Name]],WPN_GUID_LOOK,2,FALSE)</f>
        <v>c12ae6db-0317-47f5-9bae-092a1c9c9b76</v>
      </c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AC309" s="18" t="str" cm="1">
        <f t="array" ref="AC309:AD309">_xlfn.REGEXEXTRACT(AF309,"(.*(?=_))_([a-z0-9-]+)",2)</f>
        <v>WPN_Devils_Dagger_Levistus_A_0</v>
      </c>
      <c r="AD309" s="18" t="str">
        <v>b66d62c4-b38f-43dd-920d-40d250d66d03</v>
      </c>
      <c r="AF309" t="s">
        <v>2185</v>
      </c>
    </row>
    <row r="310" spans="3:32" x14ac:dyDescent="0.4">
      <c r="D310" t="s">
        <v>4378</v>
      </c>
      <c r="E310" t="s">
        <v>4098</v>
      </c>
      <c r="F310" t="str">
        <f>VLOOKUP(WEAPONS[[#This Row],[Name]],WPN_GUID_LOOK,2,FALSE)</f>
        <v>e6bd90fc-d07d-4f6d-94c7-f494b1f9df53</v>
      </c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AC310" s="18" t="str" cm="1">
        <f t="array" ref="AC310:AD310">_xlfn.REGEXEXTRACT(AF310,"(.*(?=_))_([a-z0-9-]+)",2)</f>
        <v>WPN_Djinni_Scimitar_A</v>
      </c>
      <c r="AD310" s="18" t="str">
        <v>1576903a-cb77-4a05-be24-1714d8c61e34</v>
      </c>
      <c r="AF310" t="s">
        <v>2186</v>
      </c>
    </row>
    <row r="311" spans="3:32" x14ac:dyDescent="0.4">
      <c r="D311" t="s">
        <v>4419</v>
      </c>
      <c r="E311" t="s">
        <v>4413</v>
      </c>
      <c r="F311" t="str">
        <f>VLOOKUP(WEAPONS[[#This Row],[Name]],WPN_GUID_LOOK,2,FALSE)</f>
        <v>40139c36-deec-42a5-b698-9090f0717c35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AC311" s="18" t="str" cm="1">
        <f t="array" ref="AC311:AD311">_xlfn.REGEXEXTRACT(AF311,"(.*(?=_))_([a-z0-9-]+)",2)</f>
        <v>WPN_Djinni_Scimitar_PlanarAlly</v>
      </c>
      <c r="AD311" s="18" t="str">
        <v>96f7647b-7485-4c0c-aaad-73a332d8e626</v>
      </c>
      <c r="AF311" t="s">
        <v>2187</v>
      </c>
    </row>
    <row r="312" spans="3:32" x14ac:dyDescent="0.4">
      <c r="D312" t="s">
        <v>4419</v>
      </c>
      <c r="E312" t="s">
        <v>4414</v>
      </c>
      <c r="F312" t="str">
        <f>VLOOKUP(WEAPONS[[#This Row],[Name]],WPN_GUID_LOOK,2,FALSE)</f>
        <v>81c57f0a-9feb-49e1-a871-b2ce87def858</v>
      </c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AC312" s="18" t="str" cm="1">
        <f t="array" ref="AC312:AD312">_xlfn.REGEXEXTRACT(AF312,"(.*(?=_))_([a-z0-9-]+)",2)</f>
        <v>WPN_DROW_Dagger_Dolor_A</v>
      </c>
      <c r="AD312" s="18" t="str">
        <v>e8df5166-5a68-42ec-b71f-4dfb754f7aa4</v>
      </c>
      <c r="AF312" t="s">
        <v>2188</v>
      </c>
    </row>
    <row r="313" spans="3:32" x14ac:dyDescent="0.4">
      <c r="D313" t="s">
        <v>4420</v>
      </c>
      <c r="E313" t="s">
        <v>4415</v>
      </c>
      <c r="F313" t="str">
        <f>VLOOKUP(WEAPONS[[#This Row],[Name]],WPN_GUID_LOOK,2,FALSE)</f>
        <v>57c7e09b-ee39-4439-b82c-82383ffa655f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AC313" s="18" t="str" cm="1">
        <f t="array" ref="AC313:AD313">_xlfn.REGEXEXTRACT(AF313,"(.*(?=_))_([a-z0-9-]+)",2)</f>
        <v>WPN_Drow_Shield_A_0_Absolute</v>
      </c>
      <c r="AD313" s="18" t="str">
        <v>004ab562-5cd4-4f1f-8aa5-497e7e2c5f4f</v>
      </c>
      <c r="AF313" t="s">
        <v>2190</v>
      </c>
    </row>
    <row r="314" spans="3:32" x14ac:dyDescent="0.4">
      <c r="D314" t="s">
        <v>4421</v>
      </c>
      <c r="E314" t="s">
        <v>4416</v>
      </c>
      <c r="F314" t="str">
        <f>VLOOKUP(WEAPONS[[#This Row],[Name]],WPN_GUID_LOOK,2,FALSE)</f>
        <v>bf791015-3a93-4332-a1f1-1af00cc3acd1</v>
      </c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AC314" s="18" t="str" cm="1">
        <f t="array" ref="AC314:AD314">_xlfn.REGEXEXTRACT(AF314,"(.*(?=_))_([a-z0-9-]+)",2)</f>
        <v>WPN_Drow_Shield_A_0</v>
      </c>
      <c r="AD314" s="18" t="str">
        <v>e4b4c45f-0563-4b00-851c-30a64fcb18ec</v>
      </c>
      <c r="AF314" t="s">
        <v>2189</v>
      </c>
    </row>
    <row r="315" spans="3:32" x14ac:dyDescent="0.4">
      <c r="D315" t="s">
        <v>4421</v>
      </c>
      <c r="E315" t="s">
        <v>4417</v>
      </c>
      <c r="F315" t="str">
        <f>VLOOKUP(WEAPONS[[#This Row],[Name]],WPN_GUID_LOOK,2,FALSE)</f>
        <v>a69014ac-1d00-4968-b3b7-4dc6b2f0c862</v>
      </c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AC315" s="18" t="str" cm="1">
        <f t="array" ref="AC315:AD315">_xlfn.REGEXEXTRACT(AF315,"(.*(?=_))_([a-z0-9-]+)",2)</f>
        <v>WPN_Drow_Shield_A_1</v>
      </c>
      <c r="AD315" s="18" t="str">
        <v>ad0b5ac2-ca57-4538-a326-8e819d6ab034</v>
      </c>
      <c r="AF315" t="s">
        <v>2191</v>
      </c>
    </row>
    <row r="316" spans="3:32" x14ac:dyDescent="0.4">
      <c r="D316" t="s">
        <v>4421</v>
      </c>
      <c r="E316" t="s">
        <v>4418</v>
      </c>
      <c r="F316" t="str">
        <f>VLOOKUP(WEAPONS[[#This Row],[Name]],WPN_GUID_LOOK,2,FALSE)</f>
        <v>e0bf0351-f67b-4f3d-935c-ca066af0c838</v>
      </c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AC316" s="18" t="str" cm="1">
        <f t="array" ref="AC316:AD316">_xlfn.REGEXEXTRACT(AF316,"(.*(?=_))_([a-z0-9-]+)",2)</f>
        <v>WPN_DRYAD_Staff_A</v>
      </c>
      <c r="AD316" s="18" t="str">
        <v>36aab945-ad5d-46b5-95ed-ab9cf1a5a228</v>
      </c>
      <c r="AF316" t="s">
        <v>2192</v>
      </c>
    </row>
    <row r="317" spans="3:32" x14ac:dyDescent="0.4">
      <c r="D317" t="s">
        <v>4373</v>
      </c>
      <c r="E317" t="s">
        <v>4081</v>
      </c>
      <c r="F317" t="str">
        <f>VLOOKUP(WEAPONS[[#This Row],[Name]],WPN_GUID_LOOK,2,FALSE)</f>
        <v>1642e7db-833e-4db0-906f-218d09c5625f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AC317" s="18" t="str" cm="1">
        <f t="array" ref="AC317:AD317">_xlfn.REGEXEXTRACT(AF317,"(.*(?=_))_([a-z0-9-]+)",2)</f>
        <v>WPN_DRYAD_Staff_A_ConjureWoodlandBeings</v>
      </c>
      <c r="AD317" s="18" t="str">
        <v>b61f3c6e-a224-4af8-ad16-51b3799e7715</v>
      </c>
      <c r="AF317" t="s">
        <v>2193</v>
      </c>
    </row>
    <row r="318" spans="3:32" x14ac:dyDescent="0.4">
      <c r="C318" t="s">
        <v>3286</v>
      </c>
      <c r="D318" t="s">
        <v>1947</v>
      </c>
      <c r="E318" t="s">
        <v>3298</v>
      </c>
      <c r="F318" t="str">
        <f>VLOOKUP(WEAPONS[[#This Row],[Name]],WPN_GUID_LOOK,2,FALSE)</f>
        <v>82992370-cb61-4381-b390-891a3a9bd075</v>
      </c>
      <c r="G318" s="26" t="s">
        <v>3644</v>
      </c>
      <c r="H318" s="26" t="s">
        <v>3653</v>
      </c>
      <c r="I318" s="26" t="s">
        <v>3659</v>
      </c>
      <c r="J318" s="26" t="s">
        <v>3670</v>
      </c>
      <c r="K318" s="26"/>
      <c r="L318" s="26" t="s">
        <v>3643</v>
      </c>
      <c r="M318" s="26"/>
      <c r="N318" s="26" t="s">
        <v>3675</v>
      </c>
      <c r="O318" s="26"/>
      <c r="P318" s="26">
        <v>0</v>
      </c>
      <c r="Q318" s="26">
        <v>0</v>
      </c>
      <c r="R318" s="26">
        <v>1</v>
      </c>
      <c r="S318" s="26">
        <v>0</v>
      </c>
      <c r="T318" s="26">
        <v>0</v>
      </c>
      <c r="U318" s="26">
        <v>0</v>
      </c>
      <c r="V318" s="26">
        <v>1</v>
      </c>
      <c r="AC318" s="18" t="str" cm="1">
        <f t="array" ref="AC318:AD318">_xlfn.REGEXEXTRACT(AF318,"(.*(?=_))_([a-z0-9-]+)",2)</f>
        <v>WPN_DUE_Whipping_Cane_A_0</v>
      </c>
      <c r="AD318" s="18" t="str">
        <v>3a9e4e60-9f58-4fb9-8a16-4cf784ad6f0d</v>
      </c>
      <c r="AF318" t="s">
        <v>2194</v>
      </c>
    </row>
    <row r="319" spans="3:32" x14ac:dyDescent="0.4">
      <c r="D319" t="s">
        <v>4266</v>
      </c>
      <c r="E319" t="s">
        <v>4263</v>
      </c>
      <c r="F319" t="str">
        <f>VLOOKUP(WEAPONS[[#This Row],[Name]],WPN_GUID_LOOK,2,FALSE)</f>
        <v>52f9bd01-fe6e-416d-896e-8600446abb0d</v>
      </c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AC319" s="18" t="str" cm="1">
        <f t="array" ref="AC319:AD319">_xlfn.REGEXEXTRACT(AF319,"(.*(?=_))_([a-z0-9-]+)",2)</f>
        <v>WPN_Duergar_Shield_B_0</v>
      </c>
      <c r="AD319" s="18" t="str">
        <v>747387ac-0dc7-47ab-8c69-75269ffc4dbc</v>
      </c>
      <c r="AF319" t="s">
        <v>2195</v>
      </c>
    </row>
    <row r="320" spans="3:32" x14ac:dyDescent="0.4">
      <c r="C320" t="s">
        <v>3286</v>
      </c>
      <c r="D320" t="s">
        <v>1948</v>
      </c>
      <c r="E320" t="s">
        <v>3299</v>
      </c>
      <c r="F320" t="str">
        <f>VLOOKUP(WEAPONS[[#This Row],[Name]],WPN_GUID_LOOK,2,FALSE)</f>
        <v>81b017b5-d185-4026-8871-a053aca8648c</v>
      </c>
      <c r="G320" s="26" t="s">
        <v>3639</v>
      </c>
      <c r="H320" s="26" t="s">
        <v>3645</v>
      </c>
      <c r="I320" s="26" t="s">
        <v>3641</v>
      </c>
      <c r="J320" s="26" t="s">
        <v>3663</v>
      </c>
      <c r="K320" s="26"/>
      <c r="L320" s="26" t="s">
        <v>3643</v>
      </c>
      <c r="M320" s="26" t="s">
        <v>3664</v>
      </c>
      <c r="N320" s="26"/>
      <c r="O320" s="26"/>
      <c r="P320" s="26">
        <v>0</v>
      </c>
      <c r="Q320" s="26">
        <v>0</v>
      </c>
      <c r="R320" s="26">
        <v>0</v>
      </c>
      <c r="S320" s="26">
        <v>0</v>
      </c>
      <c r="T320" s="26">
        <v>1</v>
      </c>
      <c r="U320" s="26">
        <v>0</v>
      </c>
      <c r="V320" s="26">
        <v>1</v>
      </c>
      <c r="AC320" s="18" t="str" cm="1">
        <f t="array" ref="AC320:AD320">_xlfn.REGEXEXTRACT(AF320,"(.*(?=_))_([a-z0-9-]+)",2)</f>
        <v>WPN_Duergar_Shield_B_1</v>
      </c>
      <c r="AD320" s="18" t="str">
        <v>8cdcb6bb-be71-4f26-9871-9312514c2436</v>
      </c>
      <c r="AF320" t="s">
        <v>2196</v>
      </c>
    </row>
    <row r="321" spans="3:32" x14ac:dyDescent="0.4">
      <c r="C321" t="s">
        <v>3622</v>
      </c>
      <c r="D321" t="s">
        <v>2162</v>
      </c>
      <c r="E321" t="s">
        <v>3629</v>
      </c>
      <c r="F321" t="str">
        <f>VLOOKUP(WEAPONS[[#This Row],[Name]],WPN_GUID_LOOK,2,FALSE)</f>
        <v>7e39ad11-f8c3-421a-940c-05348c420c7d</v>
      </c>
      <c r="G321" s="26" t="s">
        <v>3639</v>
      </c>
      <c r="H321" s="26" t="s">
        <v>3645</v>
      </c>
      <c r="I321" s="26" t="s">
        <v>3641</v>
      </c>
      <c r="J321" s="26" t="s">
        <v>3680</v>
      </c>
      <c r="K321" s="26">
        <v>2</v>
      </c>
      <c r="L321" s="26" t="s">
        <v>3647</v>
      </c>
      <c r="M321" s="26" t="s">
        <v>3699</v>
      </c>
      <c r="N321" s="26"/>
      <c r="O321" s="26"/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1</v>
      </c>
      <c r="AC321" s="18" t="str" cm="1">
        <f t="array" ref="AC321:AD321">_xlfn.REGEXEXTRACT(AF321,"(.*(?=_))_([a-z0-9-]+)",2)</f>
        <v>WPN_Duergar_Shield_C_0</v>
      </c>
      <c r="AD321" s="18" t="str">
        <v>31c99c28-f062-44ba-9ee6-cf969af920c4</v>
      </c>
      <c r="AF321" t="s">
        <v>2197</v>
      </c>
    </row>
    <row r="322" spans="3:32" x14ac:dyDescent="0.4">
      <c r="C322" t="s">
        <v>3286</v>
      </c>
      <c r="D322" t="s">
        <v>180</v>
      </c>
      <c r="E322" t="s">
        <v>4018</v>
      </c>
      <c r="F322" t="str">
        <f>VLOOKUP(WEAPONS[[#This Row],[Name]],WPN_GUID_LOOK,2,FALSE)</f>
        <v>5487ceb4-b009-46ae-8ed6-cd3baaf0a18d</v>
      </c>
      <c r="G322" s="26" t="s">
        <v>3644</v>
      </c>
      <c r="H322" s="26" t="s">
        <v>3653</v>
      </c>
      <c r="I322" s="26" t="s">
        <v>3641</v>
      </c>
      <c r="J322" s="26" t="s">
        <v>3676</v>
      </c>
      <c r="K322" s="26"/>
      <c r="L322" s="26" t="s">
        <v>3647</v>
      </c>
      <c r="M322" s="26"/>
      <c r="N322" s="26"/>
      <c r="O322" s="26"/>
      <c r="P322" s="26">
        <v>0</v>
      </c>
      <c r="Q322" s="26">
        <v>1</v>
      </c>
      <c r="R322" s="26">
        <v>0</v>
      </c>
      <c r="S322" s="26">
        <v>0</v>
      </c>
      <c r="T322" s="26">
        <v>0</v>
      </c>
      <c r="U322" s="26">
        <v>0</v>
      </c>
      <c r="V322" s="26">
        <v>1</v>
      </c>
      <c r="AC322" s="18" t="str" cm="1">
        <f t="array" ref="AC322:AD322">_xlfn.REGEXEXTRACT(AF322,"(.*(?=_))_([a-z0-9-]+)",2)</f>
        <v>WPN_Duergar_Shield_C_1</v>
      </c>
      <c r="AD322" s="18" t="str">
        <v>b7d8a185-dfc5-4113-ab53-0ca009073c8d</v>
      </c>
      <c r="AF322" t="s">
        <v>2198</v>
      </c>
    </row>
    <row r="323" spans="3:32" x14ac:dyDescent="0.4">
      <c r="C323" t="s">
        <v>3384</v>
      </c>
      <c r="D323" t="s">
        <v>3742</v>
      </c>
      <c r="E323" t="s">
        <v>4019</v>
      </c>
      <c r="F323" t="str">
        <f>VLOOKUP(WEAPONS[[#This Row],[Name]],WPN_GUID_LOOK,2,FALSE)</f>
        <v>7e8ef269-0e7b-4352-8828-89c5fced943c</v>
      </c>
      <c r="G323" s="26" t="s">
        <v>3644</v>
      </c>
      <c r="H323" s="26" t="s">
        <v>3653</v>
      </c>
      <c r="I323" s="26" t="s">
        <v>3641</v>
      </c>
      <c r="J323" s="26" t="s">
        <v>3676</v>
      </c>
      <c r="K323" s="26">
        <v>1</v>
      </c>
      <c r="L323" s="26" t="s">
        <v>3647</v>
      </c>
      <c r="M323" s="26"/>
      <c r="N323" s="26"/>
      <c r="O323" s="26"/>
      <c r="P323" s="26">
        <v>0</v>
      </c>
      <c r="Q323" s="26">
        <v>1</v>
      </c>
      <c r="R323" s="26">
        <v>0</v>
      </c>
      <c r="S323" s="26">
        <v>0</v>
      </c>
      <c r="T323" s="26">
        <v>0</v>
      </c>
      <c r="U323" s="26">
        <v>0</v>
      </c>
      <c r="V323" s="26">
        <v>1</v>
      </c>
      <c r="AC323" s="18" t="str" cm="1">
        <f t="array" ref="AC323:AD323">_xlfn.REGEXEXTRACT(AF323,"(.*(?=_))_([a-z0-9-]+)",2)</f>
        <v>WPN_Duergar_Sword_KingsKnife</v>
      </c>
      <c r="AD323" s="18" t="str">
        <v>5908898d-5d9e-40de-ab07-3f8fb5f0174c</v>
      </c>
      <c r="AF323" t="s">
        <v>2199</v>
      </c>
    </row>
    <row r="324" spans="3:32" x14ac:dyDescent="0.4">
      <c r="D324" t="s">
        <v>4285</v>
      </c>
      <c r="E324" t="s">
        <v>4283</v>
      </c>
      <c r="F324" t="str">
        <f>VLOOKUP(WEAPONS[[#This Row],[Name]],WPN_GUID_LOOK,2,FALSE)</f>
        <v>904286be-03fc-4755-adf0-9fd5f44942f4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AC324" s="18" t="str" cm="1">
        <f t="array" ref="AC324:AD324">_xlfn.REGEXEXTRACT(AF324,"(.*(?=_))_([a-z0-9-]+)",2)</f>
        <v>WPN_Flail_Air_Myrmidon_A</v>
      </c>
      <c r="AD324" s="18" t="str">
        <v>71f5b932-137f-4e05-9392-e6b921e3aca6</v>
      </c>
      <c r="AF324" t="s">
        <v>2200</v>
      </c>
    </row>
    <row r="325" spans="3:32" x14ac:dyDescent="0.4">
      <c r="C325" t="s">
        <v>3384</v>
      </c>
      <c r="D325" t="s">
        <v>2532</v>
      </c>
      <c r="E325" t="s">
        <v>3441</v>
      </c>
      <c r="F325" t="str">
        <f>VLOOKUP(WEAPONS[[#This Row],[Name]],WPN_GUID_LOOK,2,FALSE)</f>
        <v>1e8e2d4d-904d-4367-ad28-30012915f458</v>
      </c>
      <c r="G325" s="26" t="s">
        <v>3639</v>
      </c>
      <c r="H325" s="26" t="s">
        <v>3645</v>
      </c>
      <c r="I325" s="26" t="s">
        <v>3641</v>
      </c>
      <c r="J325" s="26" t="s">
        <v>3680</v>
      </c>
      <c r="K325" s="26">
        <v>1</v>
      </c>
      <c r="L325" s="26" t="s">
        <v>3647</v>
      </c>
      <c r="M325" s="26" t="s">
        <v>3664</v>
      </c>
      <c r="N325" s="26"/>
      <c r="O325" s="26"/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1</v>
      </c>
      <c r="AC325" s="18" t="str" cm="1">
        <f t="array" ref="AC325:AD325">_xlfn.REGEXEXTRACT(AF325,"(.*(?=_))_([a-z0-9-]+)",2)</f>
        <v>WPN_Flail_Air_Myrmidon_ConjureElemental</v>
      </c>
      <c r="AD325" s="18" t="str">
        <v>8f8ad4f1-ee45-45f5-9368-3da979ada65a</v>
      </c>
      <c r="AF325" t="s">
        <v>2201</v>
      </c>
    </row>
    <row r="326" spans="3:32" x14ac:dyDescent="0.4">
      <c r="C326" t="s">
        <v>3384</v>
      </c>
      <c r="D326" t="s">
        <v>2037</v>
      </c>
      <c r="E326" t="s">
        <v>4010</v>
      </c>
      <c r="F326" t="str">
        <f>VLOOKUP(WEAPONS[[#This Row],[Name]],WPN_GUID_LOOK,2,FALSE)</f>
        <v>c86a3bf4-16b4-4d76-a33d-3df5c265aca8</v>
      </c>
      <c r="G326" s="26" t="s">
        <v>3644</v>
      </c>
      <c r="H326" s="26" t="s">
        <v>3653</v>
      </c>
      <c r="I326" s="26" t="s">
        <v>3641</v>
      </c>
      <c r="J326" s="26" t="s">
        <v>3673</v>
      </c>
      <c r="K326" s="26">
        <v>1</v>
      </c>
      <c r="L326" s="26" t="s">
        <v>3650</v>
      </c>
      <c r="M326" s="26"/>
      <c r="N326" s="26"/>
      <c r="O326" s="26"/>
      <c r="P326" s="26">
        <v>0</v>
      </c>
      <c r="Q326" s="26">
        <v>1</v>
      </c>
      <c r="R326" s="26">
        <v>0</v>
      </c>
      <c r="S326" s="26">
        <v>1</v>
      </c>
      <c r="T326" s="26">
        <v>0</v>
      </c>
      <c r="U326" s="26">
        <v>0</v>
      </c>
      <c r="V326" s="26">
        <v>1</v>
      </c>
      <c r="AC326" s="18" t="str" cm="1">
        <f t="array" ref="AC326:AD326">_xlfn.REGEXEXTRACT(AF326,"(.*(?=_))_([a-z0-9-]+)",2)</f>
        <v>WPN_Flail_Air_Myrmidon_Wildshape</v>
      </c>
      <c r="AD326" s="18" t="str">
        <v>229dd0c4-6b13-4dbd-be48-0fedf292700a</v>
      </c>
      <c r="AF326" t="s">
        <v>2202</v>
      </c>
    </row>
    <row r="327" spans="3:32" x14ac:dyDescent="0.4">
      <c r="D327" t="s">
        <v>4122</v>
      </c>
      <c r="E327" t="s">
        <v>4123</v>
      </c>
      <c r="F327" t="str">
        <f>VLOOKUP(WEAPONS[[#This Row],[Name]],WPN_GUID_LOOK,2,FALSE)</f>
        <v>ab10f66f-6e93-43f5-9384-82565f14124a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AC327" s="18" t="str" cm="1">
        <f t="array" ref="AC327:AD327">_xlfn.REGEXEXTRACT(AF327,"(.*(?=_))_([a-z0-9-]+)",2)</f>
        <v>WPN_Flail_REF</v>
      </c>
      <c r="AD327" s="18" t="str">
        <v>4ef7dcd7-3328-4218-b0d3-520f2afaa529</v>
      </c>
      <c r="AF327" t="s">
        <v>2203</v>
      </c>
    </row>
    <row r="328" spans="3:32" x14ac:dyDescent="0.4">
      <c r="C328" t="s">
        <v>3384</v>
      </c>
      <c r="D328" t="s">
        <v>2575</v>
      </c>
      <c r="E328" t="s">
        <v>3442</v>
      </c>
      <c r="F328" t="str">
        <f>VLOOKUP(WEAPONS[[#This Row],[Name]],WPN_GUID_LOOK,2,FALSE)</f>
        <v>33e89c49-6e6f-4143-a57e-c53344422dbf</v>
      </c>
      <c r="G328" s="26" t="s">
        <v>3639</v>
      </c>
      <c r="H328" s="26" t="s">
        <v>3640</v>
      </c>
      <c r="I328" s="26" t="s">
        <v>3641</v>
      </c>
      <c r="J328" s="26" t="s">
        <v>3642</v>
      </c>
      <c r="K328" s="26">
        <v>1</v>
      </c>
      <c r="L328" s="26" t="s">
        <v>3643</v>
      </c>
      <c r="M328" s="26"/>
      <c r="N328" s="26" t="s">
        <v>3695</v>
      </c>
      <c r="O328" s="26"/>
      <c r="P328" s="26">
        <v>1</v>
      </c>
      <c r="Q328" s="26">
        <v>0</v>
      </c>
      <c r="R328" s="26">
        <v>1</v>
      </c>
      <c r="S328" s="26">
        <v>0</v>
      </c>
      <c r="T328" s="26">
        <v>1</v>
      </c>
      <c r="U328" s="26">
        <v>0</v>
      </c>
      <c r="V328" s="26">
        <v>1</v>
      </c>
      <c r="AC328" s="18" t="str" cm="1">
        <f t="array" ref="AC328:AD328">_xlfn.REGEXEXTRACT(AF328,"(.*(?=_))_([a-z0-9-]+)",2)</f>
        <v>WPN_Githyanki_Greatsword_A</v>
      </c>
      <c r="AD328" s="18" t="str">
        <v>1ebdc61e-3bc6-4da5-adb9-34dd839b012a</v>
      </c>
      <c r="AF328" t="s">
        <v>2204</v>
      </c>
    </row>
    <row r="329" spans="3:32" x14ac:dyDescent="0.4">
      <c r="C329" t="s">
        <v>3493</v>
      </c>
      <c r="D329" t="s">
        <v>2099</v>
      </c>
      <c r="E329" t="s">
        <v>3549</v>
      </c>
      <c r="F329" t="str">
        <f>VLOOKUP(WEAPONS[[#This Row],[Name]],WPN_GUID_LOOK,2,FALSE)</f>
        <v>0c3fcc8d-bf4b-4f65-95ec-a5d1030afe66</v>
      </c>
      <c r="G329" s="26" t="s">
        <v>3644</v>
      </c>
      <c r="H329" s="26" t="s">
        <v>3653</v>
      </c>
      <c r="I329" s="26" t="s">
        <v>3641</v>
      </c>
      <c r="J329" s="26" t="s">
        <v>3668</v>
      </c>
      <c r="K329" s="26">
        <v>1</v>
      </c>
      <c r="L329" s="26" t="s">
        <v>3650</v>
      </c>
      <c r="M329" s="26"/>
      <c r="N329" s="26"/>
      <c r="O329" s="26"/>
      <c r="P329" s="26">
        <v>0</v>
      </c>
      <c r="Q329" s="26">
        <v>1</v>
      </c>
      <c r="R329" s="26">
        <v>0</v>
      </c>
      <c r="S329" s="26">
        <v>1</v>
      </c>
      <c r="T329" s="26">
        <v>0</v>
      </c>
      <c r="U329" s="26">
        <v>0</v>
      </c>
      <c r="V329" s="26">
        <v>1</v>
      </c>
      <c r="AC329" s="18" t="str" cm="1">
        <f t="array" ref="AC329:AD329">_xlfn.REGEXEXTRACT(AF329,"(.*(?=_))_([a-z0-9-]+)",2)</f>
        <v>WPN_GNO_Flail_A</v>
      </c>
      <c r="AD329" s="18" t="str">
        <v>608e265d-f81b-4c13-a786-e5602852fcf4</v>
      </c>
      <c r="AF329" t="s">
        <v>2205</v>
      </c>
    </row>
    <row r="330" spans="3:32" x14ac:dyDescent="0.4">
      <c r="C330" t="s">
        <v>3384</v>
      </c>
      <c r="D330" t="s">
        <v>2572</v>
      </c>
      <c r="E330" t="s">
        <v>3443</v>
      </c>
      <c r="F330" t="str">
        <f>VLOOKUP(WEAPONS[[#This Row],[Name]],WPN_GUID_LOOK,2,FALSE)</f>
        <v>9046e0e3-1e70-4267-9430-3901201e8cbd</v>
      </c>
      <c r="G330" s="26" t="s">
        <v>3644</v>
      </c>
      <c r="H330" s="26" t="s">
        <v>3645</v>
      </c>
      <c r="I330" s="26" t="s">
        <v>3641</v>
      </c>
      <c r="J330" s="26" t="s">
        <v>3649</v>
      </c>
      <c r="K330" s="26"/>
      <c r="L330" s="26" t="s">
        <v>3650</v>
      </c>
      <c r="M330" s="26" t="s">
        <v>3648</v>
      </c>
      <c r="N330" s="26"/>
      <c r="O330" s="26"/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0</v>
      </c>
      <c r="V330" s="26">
        <v>1</v>
      </c>
      <c r="AC330" s="18" t="str" cm="1">
        <f t="array" ref="AC330:AD330">_xlfn.REGEXEXTRACT(AF330,"(.*(?=_))_([a-z0-9-]+)",2)</f>
        <v>WPN_GNOLL_Sword_A</v>
      </c>
      <c r="AD330" s="18" t="str">
        <v>3af0f251-36b5-425f-8d2a-f81559a70967</v>
      </c>
      <c r="AF330" t="s">
        <v>2206</v>
      </c>
    </row>
    <row r="331" spans="3:32" x14ac:dyDescent="0.4">
      <c r="D331" t="s">
        <v>2165</v>
      </c>
      <c r="E331" t="s">
        <v>4339</v>
      </c>
      <c r="F331" t="str">
        <f>VLOOKUP(WEAPONS[[#This Row],[Name]],WPN_GUID_LOOK,2,FALSE)</f>
        <v>9a3a1719-3f18-400e-ab77-55b575c12090</v>
      </c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AC331" s="18" t="str" cm="1">
        <f t="array" ref="AC331:AD331">_xlfn.REGEXEXTRACT(AF331,"(.*(?=_))_([a-z0-9-]+)",2)</f>
        <v>WPN_GOB_Club_BrandingTool_A</v>
      </c>
      <c r="AD331" s="18" t="str">
        <v>28373d60-893f-411c-a029-35c31665c821</v>
      </c>
      <c r="AF331" t="s">
        <v>2207</v>
      </c>
    </row>
    <row r="332" spans="3:32" x14ac:dyDescent="0.4">
      <c r="C332" t="s">
        <v>3636</v>
      </c>
      <c r="D332" t="s">
        <v>2165</v>
      </c>
      <c r="E332" t="s">
        <v>3637</v>
      </c>
      <c r="F332" t="str">
        <f>VLOOKUP(WEAPONS[[#This Row],[Name]],WPN_GUID_LOOK,2,FALSE)</f>
        <v>9aca1109-a59d-47d3-8f35-f248b70518f9</v>
      </c>
      <c r="G332" s="26" t="s">
        <v>3639</v>
      </c>
      <c r="H332" s="26" t="s">
        <v>3645</v>
      </c>
      <c r="I332" s="26" t="s">
        <v>3641</v>
      </c>
      <c r="J332" s="26" t="s">
        <v>3655</v>
      </c>
      <c r="K332" s="26"/>
      <c r="L332" s="26" t="s">
        <v>3647</v>
      </c>
      <c r="M332" s="26" t="s">
        <v>3704</v>
      </c>
      <c r="N332" s="26"/>
      <c r="O332" s="26"/>
      <c r="P332" s="26">
        <v>0</v>
      </c>
      <c r="Q332" s="26">
        <v>0</v>
      </c>
      <c r="R332" s="26">
        <v>1</v>
      </c>
      <c r="S332" s="26">
        <v>0</v>
      </c>
      <c r="T332" s="26">
        <v>0</v>
      </c>
      <c r="U332" s="26">
        <v>0</v>
      </c>
      <c r="V332" s="26">
        <v>0</v>
      </c>
      <c r="AC332" s="18" t="str" cm="1">
        <f t="array" ref="AC332:AD332">_xlfn.REGEXEXTRACT(AF332,"(.*(?=_))_([a-z0-9-]+)",2)</f>
        <v>WPN_GOB_Mace_A</v>
      </c>
      <c r="AD332" s="18" t="str">
        <v>7ebf3d2b-39ff-4a18-9114-4d09d17f432f</v>
      </c>
      <c r="AF332" t="s">
        <v>2208</v>
      </c>
    </row>
    <row r="333" spans="3:32" x14ac:dyDescent="0.4">
      <c r="C333" t="s">
        <v>3493</v>
      </c>
      <c r="D333" t="s">
        <v>2100</v>
      </c>
      <c r="E333" t="s">
        <v>3550</v>
      </c>
      <c r="F333" t="str">
        <f>VLOOKUP(WEAPONS[[#This Row],[Name]],WPN_GUID_LOOK,2,FALSE)</f>
        <v>24f276e7-f08f-44f1-ab97-3df34fd52add</v>
      </c>
      <c r="G333" s="26" t="s">
        <v>3644</v>
      </c>
      <c r="H333" s="26" t="s">
        <v>3653</v>
      </c>
      <c r="I333" s="26" t="s">
        <v>3641</v>
      </c>
      <c r="J333" s="26" t="s">
        <v>3668</v>
      </c>
      <c r="K333" s="26">
        <v>2</v>
      </c>
      <c r="L333" s="26" t="s">
        <v>3650</v>
      </c>
      <c r="M333" s="26"/>
      <c r="N333" s="26" t="s">
        <v>3661</v>
      </c>
      <c r="O333" s="26"/>
      <c r="P333" s="26">
        <v>0</v>
      </c>
      <c r="Q333" s="26">
        <v>1</v>
      </c>
      <c r="R333" s="26">
        <v>0</v>
      </c>
      <c r="S333" s="26">
        <v>1</v>
      </c>
      <c r="T333" s="26">
        <v>0</v>
      </c>
      <c r="U333" s="26">
        <v>0</v>
      </c>
      <c r="V333" s="26">
        <v>1</v>
      </c>
      <c r="AC333" s="18" t="str" cm="1">
        <f t="array" ref="AC333:AD333">_xlfn.REGEXEXTRACT(AF333,"(.*(?=_))_([a-z0-9-]+)",2)</f>
        <v>WPN_GOB_PainPriest_Dagger</v>
      </c>
      <c r="AD333" s="18" t="str">
        <v>11aa209f-6e42-40bd-a12c-aa33445c21ea</v>
      </c>
      <c r="AF333" t="s">
        <v>2209</v>
      </c>
    </row>
    <row r="334" spans="3:32" x14ac:dyDescent="0.4">
      <c r="C334" t="s">
        <v>3286</v>
      </c>
      <c r="D334" t="s">
        <v>181</v>
      </c>
      <c r="E334" t="s">
        <v>3365</v>
      </c>
      <c r="F334" t="str">
        <f>VLOOKUP(WEAPONS[[#This Row],[Name]],WPN_GUID_LOOK,2,FALSE)</f>
        <v>26a9fba6-1a60-4691-84ea-da7ffcb304e0</v>
      </c>
      <c r="G334" s="26" t="s">
        <v>3644</v>
      </c>
      <c r="H334" s="26" t="s">
        <v>3640</v>
      </c>
      <c r="I334" s="26" t="s">
        <v>3641</v>
      </c>
      <c r="J334" s="26" t="s">
        <v>3682</v>
      </c>
      <c r="K334" s="26"/>
      <c r="L334" s="26" t="s">
        <v>3643</v>
      </c>
      <c r="M334" s="26"/>
      <c r="N334" s="26"/>
      <c r="O334" s="26"/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>
        <v>1</v>
      </c>
      <c r="AC334" s="18" t="str" cm="1">
        <f t="array" ref="AC334:AD334">_xlfn.REGEXEXTRACT(AF334,"(.*(?=_))_([a-z0-9-]+)",2)</f>
        <v>WPN_GOB_PainPriest_Handaxe</v>
      </c>
      <c r="AD334" s="18" t="str">
        <v>5c996c03-99e9-40c1-8acf-d761550d26f5</v>
      </c>
      <c r="AF334" t="s">
        <v>2210</v>
      </c>
    </row>
    <row r="335" spans="3:32" x14ac:dyDescent="0.4">
      <c r="D335" t="s">
        <v>181</v>
      </c>
      <c r="E335" t="s">
        <v>4109</v>
      </c>
      <c r="F335" t="str">
        <f>VLOOKUP(WEAPONS[[#This Row],[Name]],WPN_GUID_LOOK,2,FALSE)</f>
        <v>5ca50a09-548b-4134-a0c7-98f10e8d69e6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AC335" s="18" t="str" cm="1">
        <f t="array" ref="AC335:AD335">_xlfn.REGEXEXTRACT(AF335,"(.*(?=_))_([a-z0-9-]+)",2)</f>
        <v>WPN_GOB_PainPriest_Scourge</v>
      </c>
      <c r="AD335" s="18" t="str">
        <v>b1dc33ba-c595-4036-9683-26635f297e44</v>
      </c>
      <c r="AF335" t="s">
        <v>2211</v>
      </c>
    </row>
    <row r="336" spans="3:32" x14ac:dyDescent="0.4">
      <c r="C336" t="s">
        <v>3384</v>
      </c>
      <c r="D336" t="s">
        <v>3743</v>
      </c>
      <c r="E336" t="s">
        <v>3444</v>
      </c>
      <c r="F336" t="str">
        <f>VLOOKUP(WEAPONS[[#This Row],[Name]],WPN_GUID_LOOK,2,FALSE)</f>
        <v>deea755b-5335-49d9-bd0e-dbaab9eaf94c</v>
      </c>
      <c r="G336" s="26" t="s">
        <v>3644</v>
      </c>
      <c r="H336" s="26" t="s">
        <v>3640</v>
      </c>
      <c r="I336" s="26" t="s">
        <v>3641</v>
      </c>
      <c r="J336" s="26" t="s">
        <v>3682</v>
      </c>
      <c r="K336" s="26">
        <v>1</v>
      </c>
      <c r="L336" s="26" t="s">
        <v>3643</v>
      </c>
      <c r="M336" s="26"/>
      <c r="N336" s="26"/>
      <c r="O336" s="26"/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1</v>
      </c>
      <c r="AC336" s="18" t="str" cm="1">
        <f t="array" ref="AC336:AD336">_xlfn.REGEXEXTRACT(AF336,"(.*(?=_))_([a-z0-9-]+)",2)</f>
        <v>WPN_GOB_Scimitar_A</v>
      </c>
      <c r="AD336" s="18" t="str">
        <v>288356cc-0c6b-43c1-b049-dde418faf1f2</v>
      </c>
      <c r="AF336" t="s">
        <v>2212</v>
      </c>
    </row>
    <row r="337" spans="3:32" x14ac:dyDescent="0.4">
      <c r="D337" t="s">
        <v>4287</v>
      </c>
      <c r="E337" t="s">
        <v>4286</v>
      </c>
      <c r="F337" t="str">
        <f>VLOOKUP(WEAPONS[[#This Row],[Name]],WPN_GUID_LOOK,2,FALSE)</f>
        <v>9e2c45b2-0411-42cc-bac6-6222c1334cb0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AC337" s="18" t="str" cm="1">
        <f t="array" ref="AC337:AD337">_xlfn.REGEXEXTRACT(AF337,"(.*(?=_))_([a-z0-9-]+)",2)</f>
        <v>WPN_GOB_Shield_A_0_NOT_APPROVED</v>
      </c>
      <c r="AD337" s="18" t="str">
        <v>dd7550d6-112d-476e-9234-4901a95bd7f6</v>
      </c>
      <c r="AF337" t="s">
        <v>2213</v>
      </c>
    </row>
    <row r="338" spans="3:32" x14ac:dyDescent="0.4">
      <c r="C338" t="s">
        <v>3592</v>
      </c>
      <c r="D338" t="s">
        <v>2144</v>
      </c>
      <c r="E338" t="s">
        <v>3607</v>
      </c>
      <c r="F338" t="str">
        <f>VLOOKUP(WEAPONS[[#This Row],[Name]],WPN_GUID_LOOK,2,FALSE)</f>
        <v>cab10a42-8c85-459a-9d68-b4836388c022</v>
      </c>
      <c r="G338" s="26" t="s">
        <v>3639</v>
      </c>
      <c r="H338" s="26" t="s">
        <v>3645</v>
      </c>
      <c r="I338" s="26" t="s">
        <v>3641</v>
      </c>
      <c r="J338" s="26" t="s">
        <v>3680</v>
      </c>
      <c r="K338" s="26">
        <v>1</v>
      </c>
      <c r="L338" s="26" t="s">
        <v>3647</v>
      </c>
      <c r="M338" s="26" t="s">
        <v>3694</v>
      </c>
      <c r="N338" s="26" t="s">
        <v>3686</v>
      </c>
      <c r="O338" s="26"/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1</v>
      </c>
      <c r="AC338" s="18" t="str" cm="1">
        <f t="array" ref="AC338:AD338">_xlfn.REGEXEXTRACT(AF338,"(.*(?=_))_([a-z0-9-]+)",2)</f>
        <v>WPN_GOB_Shield_B_0_NOT_APPROVED</v>
      </c>
      <c r="AD338" s="18" t="str">
        <v>89bb450f-d976-4981-b43e-b5d16948da1e</v>
      </c>
      <c r="AF338" t="s">
        <v>2214</v>
      </c>
    </row>
    <row r="339" spans="3:32" x14ac:dyDescent="0.4">
      <c r="C339" t="s">
        <v>3384</v>
      </c>
      <c r="D339" t="s">
        <v>2038</v>
      </c>
      <c r="E339" t="s">
        <v>3445</v>
      </c>
      <c r="F339" t="str">
        <f>VLOOKUP(WEAPONS[[#This Row],[Name]],WPN_GUID_LOOK,2,FALSE)</f>
        <v>2384a69e-7d7d-4052-84ee-2f53fa45320f</v>
      </c>
      <c r="G339" s="26" t="s">
        <v>3639</v>
      </c>
      <c r="H339" s="26" t="s">
        <v>3640</v>
      </c>
      <c r="I339" s="26" t="s">
        <v>3641</v>
      </c>
      <c r="J339" s="26" t="s">
        <v>3642</v>
      </c>
      <c r="K339" s="26">
        <v>1</v>
      </c>
      <c r="L339" s="26" t="s">
        <v>3643</v>
      </c>
      <c r="M339" s="26"/>
      <c r="N339" s="26"/>
      <c r="O339" s="26"/>
      <c r="P339" s="26">
        <v>1</v>
      </c>
      <c r="Q339" s="26">
        <v>0</v>
      </c>
      <c r="R339" s="26">
        <v>1</v>
      </c>
      <c r="S339" s="26">
        <v>0</v>
      </c>
      <c r="T339" s="26">
        <v>1</v>
      </c>
      <c r="U339" s="26">
        <v>0</v>
      </c>
      <c r="V339" s="26">
        <v>1</v>
      </c>
      <c r="AC339" s="18" t="str" cm="1">
        <f t="array" ref="AC339:AD339">_xlfn.REGEXEXTRACT(AF339,"(.*(?=_))_([a-z0-9-]+)",2)</f>
        <v>WPN_GOB_Shield_C_0_NOT_APPROVED</v>
      </c>
      <c r="AD339" s="18" t="str">
        <v>e0d5a057-328a-467d-b8fb-1bfd298d59e7</v>
      </c>
      <c r="AF339" t="s">
        <v>2215</v>
      </c>
    </row>
    <row r="340" spans="3:32" x14ac:dyDescent="0.4">
      <c r="D340" t="s">
        <v>4301</v>
      </c>
      <c r="E340" t="s">
        <v>4299</v>
      </c>
      <c r="F340" t="str">
        <f>VLOOKUP(WEAPONS[[#This Row],[Name]],WPN_GUID_LOOK,2,FALSE)</f>
        <v>5d4c7c48-8531-494f-8fc3-936122d8a6fa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AC340" s="18" t="str" cm="1">
        <f t="array" ref="AC340:AD340">_xlfn.REGEXEXTRACT(AF340,"(.*(?=_))_([a-z0-9-]+)",2)</f>
        <v>WPN_GOB_Shield_D_0_NOT_APPROVED</v>
      </c>
      <c r="AD340" s="18" t="str">
        <v>33ab760a-e617-4e12-a3c6-1758c83cc3a7</v>
      </c>
      <c r="AF340" t="s">
        <v>2216</v>
      </c>
    </row>
    <row r="341" spans="3:32" x14ac:dyDescent="0.4">
      <c r="C341" t="s">
        <v>3384</v>
      </c>
      <c r="D341" t="s">
        <v>2039</v>
      </c>
      <c r="E341" t="s">
        <v>3446</v>
      </c>
      <c r="F341" t="str">
        <f>VLOOKUP(WEAPONS[[#This Row],[Name]],WPN_GUID_LOOK,2,FALSE)</f>
        <v>05ca18da-41f4-4385-b370-0f75a989e119</v>
      </c>
      <c r="G341" s="26" t="s">
        <v>3644</v>
      </c>
      <c r="H341" s="26" t="s">
        <v>3640</v>
      </c>
      <c r="I341" s="26" t="s">
        <v>3641</v>
      </c>
      <c r="J341" s="26" t="s">
        <v>3665</v>
      </c>
      <c r="K341" s="26">
        <v>1</v>
      </c>
      <c r="L341" s="26" t="s">
        <v>3647</v>
      </c>
      <c r="M341" s="26"/>
      <c r="N341" s="26" t="s">
        <v>3675</v>
      </c>
      <c r="O341" s="26"/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1</v>
      </c>
      <c r="AC341" s="18" t="str" cm="1">
        <f t="array" ref="AC341:AD341">_xlfn.REGEXEXTRACT(AF341,"(.*(?=_))_([a-z0-9-]+)",2)</f>
        <v>WPN_GOB_Shield_E_0_NOT_APPROVED</v>
      </c>
      <c r="AD341" s="18" t="str">
        <v>2ae874a1-4573-4de3-a595-444591564303</v>
      </c>
      <c r="AF341" t="s">
        <v>2217</v>
      </c>
    </row>
    <row r="342" spans="3:32" x14ac:dyDescent="0.4">
      <c r="C342" t="s">
        <v>3384</v>
      </c>
      <c r="D342" t="s">
        <v>2533</v>
      </c>
      <c r="E342" t="s">
        <v>3447</v>
      </c>
      <c r="F342" t="str">
        <f>VLOOKUP(WEAPONS[[#This Row],[Name]],WPN_GUID_LOOK,2,FALSE)</f>
        <v>4893bf4e-97e1-48e0-ada8-6bbf115ad68b</v>
      </c>
      <c r="G342" s="26" t="s">
        <v>3639</v>
      </c>
      <c r="H342" s="26" t="s">
        <v>3645</v>
      </c>
      <c r="I342" s="26" t="s">
        <v>3641</v>
      </c>
      <c r="J342" s="26" t="s">
        <v>3680</v>
      </c>
      <c r="K342" s="26"/>
      <c r="L342" s="26" t="s">
        <v>3647</v>
      </c>
      <c r="M342" s="26" t="s">
        <v>3664</v>
      </c>
      <c r="N342" s="26"/>
      <c r="O342" s="26"/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1</v>
      </c>
      <c r="AC342" s="18" t="str" cm="1">
        <f t="array" ref="AC342:AD342">_xlfn.REGEXEXTRACT(AF342,"(.*(?=_))_([a-z0-9-]+)",2)</f>
        <v>WPN_GOB_Shortbow_A_0</v>
      </c>
      <c r="AD342" s="18" t="str">
        <v>fd6f48fc-b153-4e6b-9a7f-86ac2963c95f</v>
      </c>
      <c r="AF342" t="s">
        <v>2218</v>
      </c>
    </row>
    <row r="343" spans="3:32" x14ac:dyDescent="0.4">
      <c r="C343" t="s">
        <v>3493</v>
      </c>
      <c r="D343" t="s">
        <v>2545</v>
      </c>
      <c r="E343" t="s">
        <v>3551</v>
      </c>
      <c r="F343" t="str">
        <f>VLOOKUP(WEAPONS[[#This Row],[Name]],WPN_GUID_LOOK,2,FALSE)</f>
        <v>c9dcf78e-a46c-4959-aade-707d9dd2c51a</v>
      </c>
      <c r="G343" s="26" t="s">
        <v>3644</v>
      </c>
      <c r="H343" s="26" t="s">
        <v>3640</v>
      </c>
      <c r="I343" s="26" t="s">
        <v>3659</v>
      </c>
      <c r="J343" s="26" t="s">
        <v>3689</v>
      </c>
      <c r="K343" s="26">
        <v>1</v>
      </c>
      <c r="L343" s="26" t="s">
        <v>3701</v>
      </c>
      <c r="M343" s="26"/>
      <c r="N343" s="26"/>
      <c r="O343" s="26"/>
      <c r="P343" s="26">
        <v>0</v>
      </c>
      <c r="Q343" s="26">
        <v>0</v>
      </c>
      <c r="R343" s="26">
        <v>1</v>
      </c>
      <c r="S343" s="26">
        <v>0</v>
      </c>
      <c r="T343" s="26">
        <v>0</v>
      </c>
      <c r="U343" s="26">
        <v>0</v>
      </c>
      <c r="V343" s="26">
        <v>1</v>
      </c>
      <c r="AC343" s="18" t="str" cm="1">
        <f t="array" ref="AC343:AD343">_xlfn.REGEXEXTRACT(AF343,"(.*(?=_))_([a-z0-9-]+)",2)</f>
        <v>WPN_GOB_Shortbow_A_0_TEMP_GP_DUPLICATE_TO_BE_DELETED</v>
      </c>
      <c r="AD343" s="18" t="str">
        <v>5e0afa45-29ec-4154-ae8b-1c0b2bde5590</v>
      </c>
      <c r="AF343" t="s">
        <v>2219</v>
      </c>
    </row>
    <row r="344" spans="3:32" x14ac:dyDescent="0.4">
      <c r="C344" t="s">
        <v>3286</v>
      </c>
      <c r="D344" t="s">
        <v>1949</v>
      </c>
      <c r="E344" t="s">
        <v>3300</v>
      </c>
      <c r="F344" t="str">
        <f>VLOOKUP(WEAPONS[[#This Row],[Name]],WPN_GUID_LOOK,2,FALSE)</f>
        <v>0eadec28-a9ce-4dbf-be86-63f58a49b902</v>
      </c>
      <c r="G344" s="26" t="s">
        <v>3639</v>
      </c>
      <c r="H344" s="26" t="s">
        <v>3640</v>
      </c>
      <c r="I344" s="26" t="s">
        <v>3641</v>
      </c>
      <c r="J344" s="26" t="s">
        <v>3642</v>
      </c>
      <c r="K344" s="26"/>
      <c r="L344" s="26" t="s">
        <v>3643</v>
      </c>
      <c r="M344" s="26"/>
      <c r="N344" s="26"/>
      <c r="O344" s="26"/>
      <c r="P344" s="26">
        <v>1</v>
      </c>
      <c r="Q344" s="26">
        <v>0</v>
      </c>
      <c r="R344" s="26">
        <v>1</v>
      </c>
      <c r="S344" s="26">
        <v>0</v>
      </c>
      <c r="T344" s="26">
        <v>1</v>
      </c>
      <c r="U344" s="26">
        <v>0</v>
      </c>
      <c r="V344" s="26">
        <v>1</v>
      </c>
      <c r="AC344" s="18" t="str" cm="1">
        <f t="array" ref="AC344:AD344">_xlfn.REGEXEXTRACT(AF344,"(.*(?=_))_([a-z0-9-]+)",2)</f>
        <v>WPN_GOB_Spear_A</v>
      </c>
      <c r="AD344" s="18" t="str">
        <v>81b017b5-d185-4026-8871-a053aca8648c</v>
      </c>
      <c r="AF344" t="s">
        <v>2220</v>
      </c>
    </row>
    <row r="345" spans="3:32" x14ac:dyDescent="0.4">
      <c r="D345" t="s">
        <v>4235</v>
      </c>
      <c r="E345" t="s">
        <v>4232</v>
      </c>
      <c r="F345" t="str">
        <f>VLOOKUP(WEAPONS[[#This Row],[Name]],WPN_GUID_LOOK,2,FALSE)</f>
        <v>1667126c-fd47-4e83-919b-c7534081b9ad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AC345" s="18" t="str" cm="1">
        <f t="array" ref="AC345:AD345">_xlfn.REGEXEXTRACT(AF345,"(.*(?=_))_([a-z0-9-]+)",2)</f>
        <v>WPN_GOB_Staff_A</v>
      </c>
      <c r="AD345" s="18" t="str">
        <v>58c90cf9-5541-4909-a853-d1a0ca31c046</v>
      </c>
      <c r="AF345" t="s">
        <v>2221</v>
      </c>
    </row>
    <row r="346" spans="3:32" x14ac:dyDescent="0.4">
      <c r="C346" t="s">
        <v>3622</v>
      </c>
      <c r="D346" t="s">
        <v>2163</v>
      </c>
      <c r="E346" t="s">
        <v>3630</v>
      </c>
      <c r="F346" t="str">
        <f>VLOOKUP(WEAPONS[[#This Row],[Name]],WPN_GUID_LOOK,2,FALSE)</f>
        <v>daf0be7f-87d9-448a-b94e-471ffec40ac5</v>
      </c>
      <c r="G346" s="26" t="s">
        <v>3644</v>
      </c>
      <c r="H346" s="26" t="s">
        <v>3645</v>
      </c>
      <c r="I346" s="26" t="s">
        <v>3641</v>
      </c>
      <c r="J346" s="26" t="s">
        <v>3678</v>
      </c>
      <c r="K346" s="26">
        <v>3</v>
      </c>
      <c r="L346" s="26" t="s">
        <v>3643</v>
      </c>
      <c r="M346" s="26" t="s">
        <v>3685</v>
      </c>
      <c r="N346" s="26" t="s">
        <v>3702</v>
      </c>
      <c r="O346" s="26"/>
      <c r="P346" s="26">
        <v>0</v>
      </c>
      <c r="Q346" s="26">
        <v>0</v>
      </c>
      <c r="R346" s="26">
        <v>0</v>
      </c>
      <c r="S346" s="26">
        <v>0</v>
      </c>
      <c r="T346" s="26">
        <v>1</v>
      </c>
      <c r="U346" s="26">
        <v>0</v>
      </c>
      <c r="V346" s="26">
        <v>1</v>
      </c>
      <c r="AC346" s="18" t="str" cm="1">
        <f t="array" ref="AC346:AD346">_xlfn.REGEXEXTRACT(AF346,"(.*(?=_))_([a-z0-9-]+)",2)</f>
        <v>WPN_GTY_Greatsword_A</v>
      </c>
      <c r="AD346" s="18" t="str">
        <v>d1082e88-b1e2-479d-913f-1413784d95a1</v>
      </c>
      <c r="AF346" t="s">
        <v>2224</v>
      </c>
    </row>
    <row r="347" spans="3:32" x14ac:dyDescent="0.4">
      <c r="D347" t="s">
        <v>4124</v>
      </c>
      <c r="E347" t="s">
        <v>4125</v>
      </c>
      <c r="F347" t="str">
        <f>VLOOKUP(WEAPONS[[#This Row],[Name]],WPN_GUID_LOOK,2,FALSE)</f>
        <v>41b07341-1bf3-450d-9303-377c035c09ac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AC347" s="18" t="str" cm="1">
        <f t="array" ref="AC347:AD347">_xlfn.REGEXEXTRACT(AF347,"(.*(?=_))_([a-z0-9-]+)",2)</f>
        <v>WPN_GTY_Greatsword_A_LowHP_IncreasedDamagePsychic</v>
      </c>
      <c r="AD347" s="18" t="str">
        <v>769adbf8-d3bf-48f7-8c2b-21fb892b1d33</v>
      </c>
      <c r="AF347" t="s">
        <v>2225</v>
      </c>
    </row>
    <row r="348" spans="3:32" x14ac:dyDescent="0.4">
      <c r="C348" t="s">
        <v>3636</v>
      </c>
      <c r="D348" t="s">
        <v>2166</v>
      </c>
      <c r="E348" t="s">
        <v>4213</v>
      </c>
      <c r="F348" t="str">
        <f>VLOOKUP(WEAPONS[[#This Row],[Name]],WPN_GUID_LOOK,2,FALSE)</f>
        <v>776324ed-a368-4994-b5f6-fd9112a10c9b</v>
      </c>
      <c r="G348" s="26" t="s">
        <v>3644</v>
      </c>
      <c r="H348" s="26" t="s">
        <v>3645</v>
      </c>
      <c r="I348" s="26" t="s">
        <v>3641</v>
      </c>
      <c r="J348" s="26" t="s">
        <v>3646</v>
      </c>
      <c r="K348" s="26">
        <v>3</v>
      </c>
      <c r="L348" s="26" t="s">
        <v>3647</v>
      </c>
      <c r="M348" s="26" t="s">
        <v>3705</v>
      </c>
      <c r="N348" s="26"/>
      <c r="O348" s="26"/>
      <c r="P348" s="26">
        <v>0</v>
      </c>
      <c r="Q348" s="26">
        <v>0</v>
      </c>
      <c r="R348" s="26">
        <v>0</v>
      </c>
      <c r="S348" s="26">
        <v>0</v>
      </c>
      <c r="T348" s="26">
        <v>1</v>
      </c>
      <c r="U348" s="26">
        <v>0</v>
      </c>
      <c r="V348" s="26">
        <v>1</v>
      </c>
      <c r="AC348" s="18" t="str" cm="1">
        <f t="array" ref="AC348:AD348">_xlfn.REGEXEXTRACT(AF348,"(.*(?=_))_([a-z0-9-]+)",2)</f>
        <v>WPN_GTY_Greatsword_Vlaakith_A</v>
      </c>
      <c r="AD348" s="18" t="str">
        <v>91d38c71-4614-463f-8b35-338e5b3bbf9f</v>
      </c>
      <c r="AF348" t="s">
        <v>2226</v>
      </c>
    </row>
    <row r="349" spans="3:32" x14ac:dyDescent="0.4">
      <c r="C349" t="s">
        <v>3286</v>
      </c>
      <c r="D349" t="s">
        <v>1950</v>
      </c>
      <c r="E349" t="s">
        <v>3301</v>
      </c>
      <c r="F349" t="str">
        <f>VLOOKUP(WEAPONS[[#This Row],[Name]],WPN_GUID_LOOK,2,FALSE)</f>
        <v>407954e3-71e4-4611-9221-0ba3ea71d6e8</v>
      </c>
      <c r="G349" s="26" t="s">
        <v>3644</v>
      </c>
      <c r="H349" s="26" t="s">
        <v>3645</v>
      </c>
      <c r="I349" s="26" t="s">
        <v>3641</v>
      </c>
      <c r="J349" s="26" t="s">
        <v>3651</v>
      </c>
      <c r="K349" s="26"/>
      <c r="L349" s="26" t="s">
        <v>3650</v>
      </c>
      <c r="M349" s="26" t="s">
        <v>3648</v>
      </c>
      <c r="N349" s="26"/>
      <c r="O349" s="26"/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1</v>
      </c>
      <c r="AC349" s="18" t="str" cm="1">
        <f t="array" ref="AC349:AD349">_xlfn.REGEXEXTRACT(AF349,"(.*(?=_))_([a-z0-9-]+)",2)</f>
        <v>WPN_GTY_HeavyCrossbow_A</v>
      </c>
      <c r="AD349" s="18" t="str">
        <v>b674ea52-2b6f-4977-b6d5-98810304a98b</v>
      </c>
      <c r="AF349" t="s">
        <v>2227</v>
      </c>
    </row>
    <row r="350" spans="3:32" x14ac:dyDescent="0.4">
      <c r="C350" t="s">
        <v>3286</v>
      </c>
      <c r="D350" t="s">
        <v>1951</v>
      </c>
      <c r="E350" t="s">
        <v>3302</v>
      </c>
      <c r="F350" t="str">
        <f>VLOOKUP(WEAPONS[[#This Row],[Name]],WPN_GUID_LOOK,2,FALSE)</f>
        <v>e7dab8bd-8037-4d8e-9c4e-ebec705912aa</v>
      </c>
      <c r="G350" s="26" t="s">
        <v>3644</v>
      </c>
      <c r="H350" s="26" t="s">
        <v>3653</v>
      </c>
      <c r="I350" s="26" t="s">
        <v>3641</v>
      </c>
      <c r="J350" s="26" t="s">
        <v>3668</v>
      </c>
      <c r="K350" s="26"/>
      <c r="L350" s="26" t="s">
        <v>3650</v>
      </c>
      <c r="M350" s="26"/>
      <c r="N350" s="26"/>
      <c r="O350" s="26"/>
      <c r="P350" s="26">
        <v>0</v>
      </c>
      <c r="Q350" s="26">
        <v>1</v>
      </c>
      <c r="R350" s="26">
        <v>0</v>
      </c>
      <c r="S350" s="26">
        <v>1</v>
      </c>
      <c r="T350" s="26">
        <v>0</v>
      </c>
      <c r="U350" s="26">
        <v>0</v>
      </c>
      <c r="V350" s="26">
        <v>1</v>
      </c>
      <c r="AC350" s="18" t="str" cm="1">
        <f t="array" ref="AC350:AD350">_xlfn.REGEXEXTRACT(AF350,"(.*(?=_))_([a-z0-9-]+)",2)</f>
        <v>WPN_GTY_HeavyCrossbow_A_LowHP_IncreasedDamagePsychic</v>
      </c>
      <c r="AD350" s="18" t="str">
        <v>765dd845-e71c-4a96-bff2-b4ecb08478dc</v>
      </c>
      <c r="AF350" t="s">
        <v>2228</v>
      </c>
    </row>
    <row r="351" spans="3:32" x14ac:dyDescent="0.4">
      <c r="C351" t="s">
        <v>3286</v>
      </c>
      <c r="D351" t="s">
        <v>1952</v>
      </c>
      <c r="E351" t="s">
        <v>3303</v>
      </c>
      <c r="F351" t="str">
        <f>VLOOKUP(WEAPONS[[#This Row],[Name]],WPN_GUID_LOOK,2,FALSE)</f>
        <v>e90936db-7f65-446c-819d-c7fc6ba44d6c</v>
      </c>
      <c r="G351" s="26" t="s">
        <v>3644</v>
      </c>
      <c r="H351" s="26" t="s">
        <v>3653</v>
      </c>
      <c r="I351" s="26" t="s">
        <v>3641</v>
      </c>
      <c r="J351" s="26" t="s">
        <v>3672</v>
      </c>
      <c r="K351" s="26"/>
      <c r="L351" s="26" t="s">
        <v>3650</v>
      </c>
      <c r="M351" s="26"/>
      <c r="N351" s="26"/>
      <c r="O351" s="26"/>
      <c r="P351" s="26">
        <v>0</v>
      </c>
      <c r="Q351" s="26">
        <v>1</v>
      </c>
      <c r="R351" s="26">
        <v>0</v>
      </c>
      <c r="S351" s="26">
        <v>0</v>
      </c>
      <c r="T351" s="26">
        <v>0</v>
      </c>
      <c r="U351" s="26">
        <v>0</v>
      </c>
      <c r="V351" s="26">
        <v>1</v>
      </c>
      <c r="AC351" s="18" t="str" cm="1">
        <f t="array" ref="AC351:AD351">_xlfn.REGEXEXTRACT(AF351,"(.*(?=_))_([a-z0-9-]+)",2)</f>
        <v>WPN_GTY_Longsword_A</v>
      </c>
      <c r="AD351" s="18" t="str">
        <v>907a794b-b089-406b-880d-6f2df2bb3f13</v>
      </c>
      <c r="AF351" t="s">
        <v>2229</v>
      </c>
    </row>
    <row r="352" spans="3:32" x14ac:dyDescent="0.4">
      <c r="C352" t="s">
        <v>3286</v>
      </c>
      <c r="D352" t="s">
        <v>1953</v>
      </c>
      <c r="E352" t="s">
        <v>3304</v>
      </c>
      <c r="F352" t="str">
        <f>VLOOKUP(WEAPONS[[#This Row],[Name]],WPN_GUID_LOOK,2,FALSE)</f>
        <v>705662e8-2a7f-4c7e-b0a0-e505395a45e3</v>
      </c>
      <c r="G352" s="26" t="s">
        <v>3644</v>
      </c>
      <c r="H352" s="26" t="s">
        <v>3640</v>
      </c>
      <c r="I352" s="26" t="s">
        <v>3641</v>
      </c>
      <c r="J352" s="26" t="s">
        <v>3677</v>
      </c>
      <c r="K352" s="26"/>
      <c r="L352" s="26" t="s">
        <v>3643</v>
      </c>
      <c r="M352" s="26"/>
      <c r="N352" s="26"/>
      <c r="O352" s="26"/>
      <c r="P352" s="26">
        <v>1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1</v>
      </c>
      <c r="AC352" s="18" t="str" cm="1">
        <f t="array" ref="AC352:AD352">_xlfn.REGEXEXTRACT(AF352,"(.*(?=_))_([a-z0-9-]+)",2)</f>
        <v>WPN_GTY_Longsword_A_LowHP_IncreasedDamagePsychic</v>
      </c>
      <c r="AD352" s="18" t="str">
        <v>0553ced5-00b0-4c39-8ee4-519f6401f44a</v>
      </c>
      <c r="AF352" t="s">
        <v>2230</v>
      </c>
    </row>
    <row r="353" spans="3:32" x14ac:dyDescent="0.4">
      <c r="C353" t="s">
        <v>3286</v>
      </c>
      <c r="D353" t="s">
        <v>1954</v>
      </c>
      <c r="E353" t="s">
        <v>3305</v>
      </c>
      <c r="F353" t="str">
        <f>VLOOKUP(WEAPONS[[#This Row],[Name]],WPN_GUID_LOOK,2,FALSE)</f>
        <v>fd1b4c45-e2df-4add-bc56-697d0339c4bd</v>
      </c>
      <c r="G353" s="26" t="s">
        <v>3644</v>
      </c>
      <c r="H353" s="26" t="s">
        <v>3645</v>
      </c>
      <c r="I353" s="26" t="s">
        <v>3641</v>
      </c>
      <c r="J353" s="26" t="s">
        <v>3678</v>
      </c>
      <c r="K353" s="26"/>
      <c r="L353" s="26" t="s">
        <v>3643</v>
      </c>
      <c r="M353" s="26" t="s">
        <v>3664</v>
      </c>
      <c r="N353" s="26"/>
      <c r="O353" s="26"/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1</v>
      </c>
      <c r="AC353" s="18" t="str" cm="1">
        <f t="array" ref="AC353:AD353">_xlfn.REGEXEXTRACT(AF353,"(.*(?=_))_([a-z0-9-]+)",2)</f>
        <v>WPN_GTY_Orphic_Hammer_A</v>
      </c>
      <c r="AD353" s="18" t="str">
        <v>776324ed-a368-4994-b5f6-fd9112a10c9b</v>
      </c>
      <c r="AF353" t="s">
        <v>2231</v>
      </c>
    </row>
    <row r="354" spans="3:32" x14ac:dyDescent="0.4">
      <c r="C354" t="s">
        <v>3286</v>
      </c>
      <c r="D354" t="s">
        <v>1955</v>
      </c>
      <c r="E354" t="s">
        <v>3306</v>
      </c>
      <c r="F354" t="str">
        <f>VLOOKUP(WEAPONS[[#This Row],[Name]],WPN_GUID_LOOK,2,FALSE)</f>
        <v>fdaf8461-4d1a-4364-8d7d-4dd9ce824a1e</v>
      </c>
      <c r="G354" s="26" t="s">
        <v>3644</v>
      </c>
      <c r="H354" s="26" t="s">
        <v>3645</v>
      </c>
      <c r="I354" s="26" t="s">
        <v>3641</v>
      </c>
      <c r="J354" s="26" t="s">
        <v>3646</v>
      </c>
      <c r="K354" s="26"/>
      <c r="L354" s="26" t="s">
        <v>3647</v>
      </c>
      <c r="M354" s="26" t="s">
        <v>3648</v>
      </c>
      <c r="N354" s="26"/>
      <c r="O354" s="26"/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1</v>
      </c>
      <c r="AC354" s="18" t="str" cm="1">
        <f t="array" ref="AC354:AD354">_xlfn.REGEXEXTRACT(AF354,"(.*(?=_))_([a-z0-9-]+)",2)</f>
        <v>WPN_GTY_Shortsword_A</v>
      </c>
      <c r="AD354" s="18" t="str">
        <v>4b54911a-a32d-48ad-8691-ff28801e1275</v>
      </c>
      <c r="AF354" t="s">
        <v>2232</v>
      </c>
    </row>
    <row r="355" spans="3:32" x14ac:dyDescent="0.4">
      <c r="C355" t="s">
        <v>3493</v>
      </c>
      <c r="D355" t="s">
        <v>2101</v>
      </c>
      <c r="E355" t="s">
        <v>3552</v>
      </c>
      <c r="F355" t="str">
        <f>VLOOKUP(WEAPONS[[#This Row],[Name]],WPN_GUID_LOOK,2,FALSE)</f>
        <v>13f6ff0c-08c4-4e9f-a624-511389b68dc2</v>
      </c>
      <c r="G355" s="26" t="s">
        <v>3639</v>
      </c>
      <c r="H355" s="26" t="s">
        <v>3645</v>
      </c>
      <c r="I355" s="26" t="s">
        <v>3641</v>
      </c>
      <c r="J355" s="26" t="s">
        <v>3680</v>
      </c>
      <c r="K355" s="26"/>
      <c r="L355" s="26" t="s">
        <v>3647</v>
      </c>
      <c r="M355" s="26" t="s">
        <v>3664</v>
      </c>
      <c r="N355" s="26"/>
      <c r="O355" s="26"/>
      <c r="P355" s="26">
        <v>0</v>
      </c>
      <c r="Q355" s="26">
        <v>0</v>
      </c>
      <c r="R355" s="26">
        <v>0</v>
      </c>
      <c r="S355" s="26">
        <v>0</v>
      </c>
      <c r="T355" s="26">
        <v>0</v>
      </c>
      <c r="U355" s="26">
        <v>0</v>
      </c>
      <c r="V355" s="26">
        <v>1</v>
      </c>
      <c r="AC355" s="18" t="str" cm="1">
        <f t="array" ref="AC355:AD355">_xlfn.REGEXEXTRACT(AF355,"(.*(?=_))_([a-z0-9-]+)",2)</f>
        <v>WPN_GTY_Shortsword_A_LowHP_IncreasedDamagePsychic</v>
      </c>
      <c r="AD355" s="18" t="str">
        <v>824a370a-5fc6-4435-b58f-33a0d91f5b08</v>
      </c>
      <c r="AF355" t="s">
        <v>2233</v>
      </c>
    </row>
    <row r="356" spans="3:32" x14ac:dyDescent="0.4">
      <c r="C356" t="s">
        <v>3592</v>
      </c>
      <c r="D356" t="s">
        <v>2145</v>
      </c>
      <c r="E356" t="s">
        <v>3608</v>
      </c>
      <c r="F356" t="str">
        <f>VLOOKUP(WEAPONS[[#This Row],[Name]],WPN_GUID_LOOK,2,FALSE)</f>
        <v>467b9a2e-b7e8-4c01-b744-fae8e3b960fd</v>
      </c>
      <c r="G356" s="26" t="s">
        <v>3644</v>
      </c>
      <c r="H356" s="26" t="s">
        <v>3640</v>
      </c>
      <c r="I356" s="26" t="s">
        <v>3641</v>
      </c>
      <c r="J356" s="26" t="s">
        <v>3677</v>
      </c>
      <c r="K356" s="26">
        <v>1</v>
      </c>
      <c r="L356" s="26" t="s">
        <v>3643</v>
      </c>
      <c r="M356" s="26"/>
      <c r="N356" s="26" t="s">
        <v>3661</v>
      </c>
      <c r="O356" s="26"/>
      <c r="P356" s="26">
        <v>1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AC356" s="18" t="str" cm="1">
        <f t="array" ref="AC356:AD356">_xlfn.REGEXEXTRACT(AF356,"(.*(?=_))_([a-z0-9-]+)",2)</f>
        <v>WPN_Guardian_of_Faith_Shields_Selune</v>
      </c>
      <c r="AD356" s="18" t="str">
        <v>22dd91be-6433-4569-a7b3-ce3d6ea59b5b</v>
      </c>
      <c r="AF356" t="s">
        <v>2234</v>
      </c>
    </row>
    <row r="357" spans="3:32" x14ac:dyDescent="0.4">
      <c r="D357" t="s">
        <v>2102</v>
      </c>
      <c r="E357" t="s">
        <v>4017</v>
      </c>
      <c r="F357" t="str">
        <f>VLOOKUP(WEAPONS[[#This Row],[Name]],WPN_GUID_LOOK,2,FALSE)</f>
        <v>67914214-e45d-4181-97e6-1c22e406b031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AC357" s="18" t="str" cm="1">
        <f t="array" ref="AC357:AD357">_xlfn.REGEXEXTRACT(AF357,"(.*(?=_))_([a-z0-9-]+)",2)</f>
        <v>WPN_GuardianOfFaith_Shield_Evil</v>
      </c>
      <c r="AD357" s="18" t="str">
        <v>65fff410-33fd-49a6-aacd-d24610bc0e7b</v>
      </c>
      <c r="AF357" t="s">
        <v>2235</v>
      </c>
    </row>
    <row r="358" spans="3:32" x14ac:dyDescent="0.4">
      <c r="C358" t="s">
        <v>3493</v>
      </c>
      <c r="D358" t="s">
        <v>2102</v>
      </c>
      <c r="E358" t="s">
        <v>4049</v>
      </c>
      <c r="F358" t="str">
        <f>VLOOKUP(WEAPONS[[#This Row],[Name]],WPN_GUID_LOOK,2,FALSE)</f>
        <v>6d0d3206-50b5-48ed-af92-a146ed6b98f2</v>
      </c>
      <c r="G358" s="26" t="s">
        <v>3644</v>
      </c>
      <c r="H358" s="26" t="s">
        <v>3645</v>
      </c>
      <c r="I358" s="26" t="s">
        <v>3641</v>
      </c>
      <c r="J358" s="26" t="s">
        <v>3649</v>
      </c>
      <c r="K358" s="26">
        <v>1</v>
      </c>
      <c r="L358" s="26" t="s">
        <v>3650</v>
      </c>
      <c r="M358" s="26" t="s">
        <v>3698</v>
      </c>
      <c r="N358" s="26"/>
      <c r="O358" s="26"/>
      <c r="P358" s="26">
        <v>1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1</v>
      </c>
      <c r="AC358" s="18" t="str" cm="1">
        <f t="array" ref="AC358:AD358">_xlfn.REGEXEXTRACT(AF358,"(.*(?=_))_([a-z0-9-]+)",2)</f>
        <v>WPN_GuardianOfFaith_Shield_Good</v>
      </c>
      <c r="AD358" s="18" t="str">
        <v>efdb7b03-83b0-4284-b1fb-06c5c78424d0</v>
      </c>
      <c r="AF358" t="s">
        <v>2236</v>
      </c>
    </row>
    <row r="359" spans="3:32" x14ac:dyDescent="0.4">
      <c r="D359" t="s">
        <v>2102</v>
      </c>
      <c r="E359" t="s">
        <v>4061</v>
      </c>
      <c r="F359" t="str">
        <f>VLOOKUP(WEAPONS[[#This Row],[Name]],WPN_GUID_LOOK,2,FALSE)</f>
        <v>8f5915b3-3da6-4c27-9b36-c8734b0876a4</v>
      </c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AC359" s="18" t="str" cm="1">
        <f t="array" ref="AC359:AD359">_xlfn.REGEXEXTRACT(AF359,"(.*(?=_))_([a-z0-9-]+)",2)</f>
        <v>WPN_GuardianOfFaith_Shield_Neutral</v>
      </c>
      <c r="AD359" s="18" t="str">
        <v>134a78a5-7a20-415a-9af1-5b141db51d42</v>
      </c>
      <c r="AF359" t="s">
        <v>2237</v>
      </c>
    </row>
    <row r="360" spans="3:32" x14ac:dyDescent="0.4">
      <c r="C360" t="s">
        <v>3286</v>
      </c>
      <c r="D360" t="s">
        <v>1956</v>
      </c>
      <c r="E360" t="s">
        <v>3307</v>
      </c>
      <c r="F360" t="str">
        <f>VLOOKUP(WEAPONS[[#This Row],[Name]],WPN_GUID_LOOK,2,FALSE)</f>
        <v>8693aa7e-cd47-4990-80e7-51041f036400</v>
      </c>
      <c r="G360" s="26" t="s">
        <v>3644</v>
      </c>
      <c r="H360" s="26" t="s">
        <v>3653</v>
      </c>
      <c r="I360" s="26" t="s">
        <v>3641</v>
      </c>
      <c r="J360" s="26" t="s">
        <v>3679</v>
      </c>
      <c r="K360" s="26"/>
      <c r="L360" s="26" t="s">
        <v>3643</v>
      </c>
      <c r="M360" s="26"/>
      <c r="N360" s="26"/>
      <c r="O360" s="26"/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1</v>
      </c>
      <c r="AC360" s="18" t="str" cm="1">
        <f t="array" ref="AC360:AD360">_xlfn.REGEXEXTRACT(AF360,"(.*(?=_))_([a-z0-9-]+)",2)</f>
        <v>WPN_HAG_Sickle_A</v>
      </c>
      <c r="AD360" s="18" t="str">
        <v>f28bf96c-83ba-4536-936c-c2574db85569</v>
      </c>
      <c r="AF360" t="s">
        <v>2238</v>
      </c>
    </row>
    <row r="361" spans="3:32" x14ac:dyDescent="0.4">
      <c r="C361" t="s">
        <v>3286</v>
      </c>
      <c r="D361" t="s">
        <v>182</v>
      </c>
      <c r="E361" t="s">
        <v>3366</v>
      </c>
      <c r="F361" t="str">
        <f>VLOOKUP(WEAPONS[[#This Row],[Name]],WPN_GUID_LOOK,2,FALSE)</f>
        <v>baa5b139-42ad-40fd-b6c3-6b52b092c48e</v>
      </c>
      <c r="G361" s="26" t="s">
        <v>3644</v>
      </c>
      <c r="H361" s="26" t="s">
        <v>3653</v>
      </c>
      <c r="I361" s="26" t="s">
        <v>3641</v>
      </c>
      <c r="J361" s="26" t="s">
        <v>3654</v>
      </c>
      <c r="K361" s="26"/>
      <c r="L361" s="26" t="s">
        <v>3643</v>
      </c>
      <c r="M361" s="26"/>
      <c r="N361" s="26"/>
      <c r="O361" s="26"/>
      <c r="P361" s="26">
        <v>0</v>
      </c>
      <c r="Q361" s="26">
        <v>1</v>
      </c>
      <c r="R361" s="26">
        <v>0</v>
      </c>
      <c r="S361" s="26">
        <v>1</v>
      </c>
      <c r="T361" s="26">
        <v>0</v>
      </c>
      <c r="U361" s="26">
        <v>0</v>
      </c>
      <c r="V361" s="26">
        <v>1</v>
      </c>
      <c r="AC361" s="18" t="str" cm="1">
        <f t="array" ref="AC361:AD361">_xlfn.REGEXEXTRACT(AF361,"(.*(?=_))_([a-z0-9-]+)",2)</f>
        <v>WPN_Halberd_Automaton</v>
      </c>
      <c r="AD361" s="18" t="str">
        <v>1534c8ee-3651-477d-999c-b22efc9f850d</v>
      </c>
      <c r="AF361" t="s">
        <v>2239</v>
      </c>
    </row>
    <row r="362" spans="3:32" x14ac:dyDescent="0.4">
      <c r="C362" t="s">
        <v>3384</v>
      </c>
      <c r="D362" t="s">
        <v>3744</v>
      </c>
      <c r="E362" t="s">
        <v>3448</v>
      </c>
      <c r="F362" t="str">
        <f>VLOOKUP(WEAPONS[[#This Row],[Name]],WPN_GUID_LOOK,2,FALSE)</f>
        <v>40fa8049-b6c1-4463-b212-52ad13b5d687</v>
      </c>
      <c r="G362" s="26" t="s">
        <v>3644</v>
      </c>
      <c r="H362" s="26" t="s">
        <v>3653</v>
      </c>
      <c r="I362" s="26" t="s">
        <v>3641</v>
      </c>
      <c r="J362" s="26" t="s">
        <v>3654</v>
      </c>
      <c r="K362" s="26">
        <v>1</v>
      </c>
      <c r="L362" s="26" t="s">
        <v>3643</v>
      </c>
      <c r="M362" s="26"/>
      <c r="N362" s="26"/>
      <c r="O362" s="26"/>
      <c r="P362" s="26">
        <v>0</v>
      </c>
      <c r="Q362" s="26">
        <v>1</v>
      </c>
      <c r="R362" s="26">
        <v>0</v>
      </c>
      <c r="S362" s="26">
        <v>1</v>
      </c>
      <c r="T362" s="26">
        <v>0</v>
      </c>
      <c r="U362" s="26">
        <v>0</v>
      </c>
      <c r="V362" s="26">
        <v>1</v>
      </c>
      <c r="AC362" s="18" t="str" cm="1">
        <f t="array" ref="AC362:AD362">_xlfn.REGEXEXTRACT(AF362,"(.*(?=_))_([a-z0-9-]+)",2)</f>
        <v>WPN_HUM_Azer_Warhammer_A</v>
      </c>
      <c r="AD362" s="18" t="str">
        <v>22baa548-56a4-494c-a9d0-4880d6f1da91</v>
      </c>
      <c r="AF362" t="s">
        <v>2240</v>
      </c>
    </row>
    <row r="363" spans="3:32" x14ac:dyDescent="0.4">
      <c r="D363" t="s">
        <v>4289</v>
      </c>
      <c r="E363" t="s">
        <v>4288</v>
      </c>
      <c r="F363" t="str">
        <f>VLOOKUP(WEAPONS[[#This Row],[Name]],WPN_GUID_LOOK,2,FALSE)</f>
        <v>50ffcd8e-eaa2-479c-b8ed-117ef5436b49</v>
      </c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AC363" s="18" t="str" cm="1">
        <f t="array" ref="AC363:AD363">_xlfn.REGEXEXTRACT(AF363,"(.*(?=_))_([a-z0-9-]+)",2)</f>
        <v>WPN_HUM_Battleaxe_A_0</v>
      </c>
      <c r="AD363" s="18" t="str">
        <v>a086b825-8f17-4f0e-855b-178f8cdc515a</v>
      </c>
      <c r="AF363" t="s">
        <v>2241</v>
      </c>
    </row>
    <row r="364" spans="3:32" x14ac:dyDescent="0.4">
      <c r="C364" t="s">
        <v>3286</v>
      </c>
      <c r="D364" t="s">
        <v>1957</v>
      </c>
      <c r="E364" t="s">
        <v>3308</v>
      </c>
      <c r="F364" t="str">
        <f>VLOOKUP(WEAPONS[[#This Row],[Name]],WPN_GUID_LOOK,2,FALSE)</f>
        <v>c8274575-61a2-43a7-bde0-65a278dde287</v>
      </c>
      <c r="G364" s="26" t="s">
        <v>3639</v>
      </c>
      <c r="H364" s="26" t="s">
        <v>3653</v>
      </c>
      <c r="I364" s="26" t="s">
        <v>3641</v>
      </c>
      <c r="J364" s="26" t="s">
        <v>3663</v>
      </c>
      <c r="K364" s="26"/>
      <c r="L364" s="26" t="s">
        <v>3643</v>
      </c>
      <c r="M364" s="26"/>
      <c r="N364" s="26"/>
      <c r="O364" s="26"/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AC364" s="18" t="str" cm="1">
        <f t="array" ref="AC364:AD364">_xlfn.REGEXEXTRACT(AF364,"(.*(?=_))_([a-z0-9-]+)",2)</f>
        <v>WPN_HUM_Battleaxe_A_0_Rusty_A</v>
      </c>
      <c r="AD364" s="18" t="str">
        <v>3030f1f1-74fc-4008-9317-80c71075c8e3</v>
      </c>
      <c r="AF364" t="s">
        <v>2242</v>
      </c>
    </row>
    <row r="365" spans="3:32" x14ac:dyDescent="0.4">
      <c r="C365" t="s">
        <v>3286</v>
      </c>
      <c r="D365" t="s">
        <v>1958</v>
      </c>
      <c r="E365" t="s">
        <v>3309</v>
      </c>
      <c r="F365" t="str">
        <f>VLOOKUP(WEAPONS[[#This Row],[Name]],WPN_GUID_LOOK,2,FALSE)</f>
        <v>fabf8b48-9c73-498a-a4ad-f9bf07024f19</v>
      </c>
      <c r="G365" s="26" t="s">
        <v>3639</v>
      </c>
      <c r="H365" s="26" t="s">
        <v>3640</v>
      </c>
      <c r="I365" s="26" t="s">
        <v>3641</v>
      </c>
      <c r="J365" s="26" t="s">
        <v>3655</v>
      </c>
      <c r="K365" s="26"/>
      <c r="L365" s="26" t="s">
        <v>3647</v>
      </c>
      <c r="M365" s="26"/>
      <c r="N365" s="26" t="s">
        <v>3656</v>
      </c>
      <c r="O365" s="26"/>
      <c r="P365" s="26">
        <v>0</v>
      </c>
      <c r="Q365" s="26">
        <v>0</v>
      </c>
      <c r="R365" s="26">
        <v>1</v>
      </c>
      <c r="S365" s="26">
        <v>0</v>
      </c>
      <c r="T365" s="26">
        <v>0</v>
      </c>
      <c r="U365" s="26">
        <v>0</v>
      </c>
      <c r="V365" s="26">
        <v>1</v>
      </c>
      <c r="AC365" s="18" t="str" cm="1">
        <f t="array" ref="AC365:AD365">_xlfn.REGEXEXTRACT(AF365,"(.*(?=_))_([a-z0-9-]+)",2)</f>
        <v>WPN_HUM_Battleaxe_A_1</v>
      </c>
      <c r="AD365" s="18" t="str">
        <v>c17ee133-cbb5-418f-88be-5ef27991cf50</v>
      </c>
      <c r="AF365" t="s">
        <v>2243</v>
      </c>
    </row>
    <row r="366" spans="3:32" x14ac:dyDescent="0.4">
      <c r="C366" t="s">
        <v>3493</v>
      </c>
      <c r="D366" t="s">
        <v>2590</v>
      </c>
      <c r="E366" t="s">
        <v>3553</v>
      </c>
      <c r="F366" t="str">
        <f>VLOOKUP(WEAPONS[[#This Row],[Name]],WPN_GUID_LOOK,2,FALSE)</f>
        <v>8c733d14-6cbc-4227-9d87-0e42ce0965c4</v>
      </c>
      <c r="G366" s="26" t="s">
        <v>3644</v>
      </c>
      <c r="H366" s="26" t="s">
        <v>3640</v>
      </c>
      <c r="I366" s="26" t="s">
        <v>3641</v>
      </c>
      <c r="J366" s="26" t="s">
        <v>3665</v>
      </c>
      <c r="K366" s="26">
        <v>2</v>
      </c>
      <c r="L366" s="26" t="s">
        <v>3647</v>
      </c>
      <c r="M366" s="26"/>
      <c r="N366" s="26"/>
      <c r="O366" s="26"/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AC366" s="18" t="str" cm="1">
        <f t="array" ref="AC366:AD366">_xlfn.REGEXEXTRACT(AF366,"(.*(?=_))_([a-z0-9-]+)",2)</f>
        <v>WPN_HUM_Battleaxe_A_2_NOT_APPROVED</v>
      </c>
      <c r="AD366" s="18" t="str">
        <v>7faff867-9cb3-432b-aa27-8de281b7428e</v>
      </c>
      <c r="AF366" t="s">
        <v>2244</v>
      </c>
    </row>
    <row r="367" spans="3:32" x14ac:dyDescent="0.4">
      <c r="C367" t="s">
        <v>3286</v>
      </c>
      <c r="D367" t="s">
        <v>1959</v>
      </c>
      <c r="E367" t="s">
        <v>3310</v>
      </c>
      <c r="F367" t="str">
        <f>VLOOKUP(WEAPONS[[#This Row],[Name]],WPN_GUID_LOOK,2,FALSE)</f>
        <v>7dbbded9-04fa-4b70-8b5a-131beedc1479</v>
      </c>
      <c r="G367" s="26" t="s">
        <v>3639</v>
      </c>
      <c r="H367" s="26" t="s">
        <v>3640</v>
      </c>
      <c r="I367" s="26" t="s">
        <v>3641</v>
      </c>
      <c r="J367" s="26" t="s">
        <v>3642</v>
      </c>
      <c r="K367" s="26"/>
      <c r="L367" s="26" t="s">
        <v>3643</v>
      </c>
      <c r="M367" s="26"/>
      <c r="N367" s="26"/>
      <c r="O367" s="26"/>
      <c r="P367" s="26">
        <v>1</v>
      </c>
      <c r="Q367" s="26">
        <v>0</v>
      </c>
      <c r="R367" s="26">
        <v>1</v>
      </c>
      <c r="S367" s="26">
        <v>0</v>
      </c>
      <c r="T367" s="26">
        <v>1</v>
      </c>
      <c r="U367" s="26">
        <v>0</v>
      </c>
      <c r="V367" s="26">
        <v>1</v>
      </c>
      <c r="AC367" s="18" t="str" cm="1">
        <f t="array" ref="AC367:AD367">_xlfn.REGEXEXTRACT(AF367,"(.*(?=_))_([a-z0-9-]+)",2)</f>
        <v>WPN_HUM_Battleaxe_Pact</v>
      </c>
      <c r="AD367" s="18" t="str">
        <v>407954e3-71e4-4611-9221-0ba3ea71d6e8</v>
      </c>
      <c r="AF367" t="s">
        <v>2245</v>
      </c>
    </row>
    <row r="368" spans="3:32" x14ac:dyDescent="0.4">
      <c r="C368" t="s">
        <v>3286</v>
      </c>
      <c r="D368" t="s">
        <v>2001</v>
      </c>
      <c r="E368" t="s">
        <v>3367</v>
      </c>
      <c r="F368" t="e">
        <f>VLOOKUP(WEAPONS[[#This Row],[Name]],WPN_GUID_LOOK,2,FALSE)</f>
        <v>#N/A</v>
      </c>
      <c r="G368" s="26" t="s">
        <v>3639</v>
      </c>
      <c r="H368" s="26" t="s">
        <v>3640</v>
      </c>
      <c r="I368" s="26" t="s">
        <v>3641</v>
      </c>
      <c r="J368" s="26" t="s">
        <v>3642</v>
      </c>
      <c r="K368" s="26"/>
      <c r="L368" s="26" t="s">
        <v>3643</v>
      </c>
      <c r="M368" s="26"/>
      <c r="N368" s="26"/>
      <c r="O368" s="26"/>
      <c r="P368" s="26">
        <v>1</v>
      </c>
      <c r="Q368" s="26">
        <v>0</v>
      </c>
      <c r="R368" s="26">
        <v>1</v>
      </c>
      <c r="S368" s="26">
        <v>0</v>
      </c>
      <c r="T368" s="26">
        <v>1</v>
      </c>
      <c r="U368" s="26">
        <v>0</v>
      </c>
      <c r="V368" s="26">
        <v>0</v>
      </c>
      <c r="AC368" s="18" t="str" cm="1">
        <f t="array" ref="AC368:AD368">_xlfn.REGEXEXTRACT(AF368,"(.*(?=_))_([a-z0-9-]+)",2)</f>
        <v>WPN_HUM_BoneSaw_A</v>
      </c>
      <c r="AD368" s="18" t="str">
        <v>b9739be6-7c2b-4fe9-be36-13ff1094e79c</v>
      </c>
      <c r="AF368" t="s">
        <v>2246</v>
      </c>
    </row>
    <row r="369" spans="3:32" x14ac:dyDescent="0.4">
      <c r="C369" t="s">
        <v>3286</v>
      </c>
      <c r="D369" t="s">
        <v>1960</v>
      </c>
      <c r="E369" t="s">
        <v>3311</v>
      </c>
      <c r="F369" t="str">
        <f>VLOOKUP(WEAPONS[[#This Row],[Name]],WPN_GUID_LOOK,2,FALSE)</f>
        <v>5e651778-cc78-425e-b27d-483b1c8afa82</v>
      </c>
      <c r="G369" s="26" t="s">
        <v>3644</v>
      </c>
      <c r="H369" s="26" t="s">
        <v>3640</v>
      </c>
      <c r="I369" s="26" t="s">
        <v>3641</v>
      </c>
      <c r="J369" s="26" t="s">
        <v>3667</v>
      </c>
      <c r="K369" s="26"/>
      <c r="L369" s="26" t="s">
        <v>3647</v>
      </c>
      <c r="M369" s="26"/>
      <c r="N369" s="26"/>
      <c r="O369" s="26"/>
      <c r="P369" s="26">
        <v>1</v>
      </c>
      <c r="Q369" s="26">
        <v>0</v>
      </c>
      <c r="R369" s="26">
        <v>1</v>
      </c>
      <c r="S369" s="26">
        <v>0</v>
      </c>
      <c r="T369" s="26">
        <v>0</v>
      </c>
      <c r="U369" s="26">
        <v>0</v>
      </c>
      <c r="V369" s="26">
        <v>1</v>
      </c>
      <c r="AC369" s="18" t="str" cm="1">
        <f t="array" ref="AC369:AD369">_xlfn.REGEXEXTRACT(AF369,"(.*(?=_))_([a-z0-9-]+)",2)</f>
        <v>WPN_HUM_Cazador_Staff_A</v>
      </c>
      <c r="AD369" s="18" t="str">
        <v>3d4fa7bf-b914-47ff-b663-6566a335210e</v>
      </c>
      <c r="AF369" t="s">
        <v>2247</v>
      </c>
    </row>
    <row r="370" spans="3:32" x14ac:dyDescent="0.4">
      <c r="C370" t="s">
        <v>3384</v>
      </c>
      <c r="D370" t="s">
        <v>3449</v>
      </c>
      <c r="E370" t="s">
        <v>3450</v>
      </c>
      <c r="F370" t="str">
        <f>VLOOKUP(WEAPONS[[#This Row],[Name]],WPN_GUID_LOOK,2,FALSE)</f>
        <v>9e31fd58-c2a6-487c-9054-913aecd5ce32</v>
      </c>
      <c r="G370" s="26" t="s">
        <v>3639</v>
      </c>
      <c r="H370" s="26" t="s">
        <v>3640</v>
      </c>
      <c r="I370" s="26" t="s">
        <v>3641</v>
      </c>
      <c r="J370" s="26" t="s">
        <v>3642</v>
      </c>
      <c r="K370" s="26">
        <v>1</v>
      </c>
      <c r="L370" s="26" t="s">
        <v>3643</v>
      </c>
      <c r="M370" s="26"/>
      <c r="N370" s="26"/>
      <c r="O370" s="26"/>
      <c r="P370" s="26">
        <v>1</v>
      </c>
      <c r="Q370" s="26">
        <v>0</v>
      </c>
      <c r="R370" s="26">
        <v>1</v>
      </c>
      <c r="S370" s="26">
        <v>0</v>
      </c>
      <c r="T370" s="26">
        <v>1</v>
      </c>
      <c r="U370" s="26">
        <v>0</v>
      </c>
      <c r="V370" s="26">
        <v>0</v>
      </c>
      <c r="AC370" s="18" t="str" cm="1">
        <f t="array" ref="AC370:AD370">_xlfn.REGEXEXTRACT(AF370,"(.*(?=_))_([a-z0-9-]+)",2)</f>
        <v>WPN_HUM_CleaverAxe_A</v>
      </c>
      <c r="AD370" s="18" t="str">
        <v>b6b4ac25-e54b-441f-b6d3-423ea728cfb1</v>
      </c>
      <c r="AF370" t="s">
        <v>2248</v>
      </c>
    </row>
    <row r="371" spans="3:32" x14ac:dyDescent="0.4">
      <c r="C371" t="s">
        <v>3493</v>
      </c>
      <c r="D371" t="s">
        <v>2103</v>
      </c>
      <c r="E371" t="s">
        <v>3554</v>
      </c>
      <c r="F371" t="str">
        <f>VLOOKUP(WEAPONS[[#This Row],[Name]],WPN_GUID_LOOK,2,FALSE)</f>
        <v>82029987-a77c-4bb5-99b9-3b513cb551f1</v>
      </c>
      <c r="G371" s="26" t="s">
        <v>3639</v>
      </c>
      <c r="H371" s="26" t="s">
        <v>3653</v>
      </c>
      <c r="I371" s="26" t="s">
        <v>3641</v>
      </c>
      <c r="J371" s="26" t="s">
        <v>3669</v>
      </c>
      <c r="K371" s="26">
        <v>1</v>
      </c>
      <c r="L371" s="26" t="s">
        <v>3647</v>
      </c>
      <c r="M371" s="26"/>
      <c r="N371" s="26"/>
      <c r="O371" s="26"/>
      <c r="P371" s="26">
        <v>0</v>
      </c>
      <c r="Q371" s="26">
        <v>0</v>
      </c>
      <c r="R371" s="26">
        <v>0</v>
      </c>
      <c r="S371" s="26">
        <v>0</v>
      </c>
      <c r="T371" s="26">
        <v>0</v>
      </c>
      <c r="U371" s="26">
        <v>0</v>
      </c>
      <c r="V371" s="26">
        <v>1</v>
      </c>
      <c r="AC371" s="18" t="str" cm="1">
        <f t="array" ref="AC371:AD371">_xlfn.REGEXEXTRACT(AF371,"(.*(?=_))_([a-z0-9-]+)",2)</f>
        <v>WPN_HUM_Club_A_0</v>
      </c>
      <c r="AD371" s="18" t="str">
        <v>d9c87013-1f41-4c17-b71d-f353ec0d64e8</v>
      </c>
      <c r="AF371" t="s">
        <v>2249</v>
      </c>
    </row>
    <row r="372" spans="3:32" x14ac:dyDescent="0.4">
      <c r="C372" t="s">
        <v>3286</v>
      </c>
      <c r="D372" t="s">
        <v>183</v>
      </c>
      <c r="E372" t="s">
        <v>3368</v>
      </c>
      <c r="F372" t="str">
        <f>VLOOKUP(WEAPONS[[#This Row],[Name]],WPN_GUID_LOOK,2,FALSE)</f>
        <v>96e2abaf-78ff-4dcb-a6a3-a5f0c348bd9f</v>
      </c>
      <c r="G372" s="26" t="s">
        <v>3639</v>
      </c>
      <c r="H372" s="26" t="s">
        <v>3645</v>
      </c>
      <c r="I372" s="26" t="s">
        <v>3641</v>
      </c>
      <c r="J372" s="26" t="s">
        <v>3680</v>
      </c>
      <c r="K372" s="26"/>
      <c r="L372" s="26" t="s">
        <v>3647</v>
      </c>
      <c r="M372" s="26" t="s">
        <v>3664</v>
      </c>
      <c r="N372" s="26"/>
      <c r="O372" s="26"/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1</v>
      </c>
      <c r="AC372" s="18" t="str" cm="1">
        <f t="array" ref="AC372:AD372">_xlfn.REGEXEXTRACT(AF372,"(.*(?=_))_([a-z0-9-]+)",2)</f>
        <v>WPN_HUM_Club_A_1</v>
      </c>
      <c r="AD372" s="18" t="str">
        <v>b30dca22-22bc-496e-b3b6-dd5744b73869</v>
      </c>
      <c r="AF372" t="s">
        <v>2250</v>
      </c>
    </row>
    <row r="373" spans="3:32" x14ac:dyDescent="0.4">
      <c r="C373" t="s">
        <v>3286</v>
      </c>
      <c r="D373" t="s">
        <v>183</v>
      </c>
      <c r="E373" t="s">
        <v>3369</v>
      </c>
      <c r="F373" t="str">
        <f>VLOOKUP(WEAPONS[[#This Row],[Name]],WPN_GUID_LOOK,2,FALSE)</f>
        <v>f99fe985-168c-4ab6-8c21-8fbd1ef16a1a</v>
      </c>
      <c r="G373" s="26" t="s">
        <v>3639</v>
      </c>
      <c r="H373" s="26" t="s">
        <v>3645</v>
      </c>
      <c r="I373" s="26" t="s">
        <v>3641</v>
      </c>
      <c r="J373" s="26" t="s">
        <v>3680</v>
      </c>
      <c r="K373" s="26"/>
      <c r="L373" s="26" t="s">
        <v>3647</v>
      </c>
      <c r="M373" s="26" t="s">
        <v>3664</v>
      </c>
      <c r="N373" s="26"/>
      <c r="O373" s="26"/>
      <c r="P373" s="26">
        <v>0</v>
      </c>
      <c r="Q373" s="26">
        <v>0</v>
      </c>
      <c r="R373" s="26">
        <v>0</v>
      </c>
      <c r="S373" s="26">
        <v>0</v>
      </c>
      <c r="T373" s="26">
        <v>0</v>
      </c>
      <c r="U373" s="26">
        <v>0</v>
      </c>
      <c r="V373" s="26">
        <v>1</v>
      </c>
      <c r="AC373" s="18" t="str" cm="1">
        <f t="array" ref="AC373:AD373">_xlfn.REGEXEXTRACT(AF373,"(.*(?=_))_([a-z0-9-]+)",2)</f>
        <v>WPN_HUM_Club_Broken_A</v>
      </c>
      <c r="AD373" s="18" t="str">
        <v>0ca0e540-dabe-4bf4-9e23-c006f03ffae2</v>
      </c>
      <c r="AF373" t="s">
        <v>2251</v>
      </c>
    </row>
    <row r="374" spans="3:32" x14ac:dyDescent="0.4">
      <c r="C374" t="s">
        <v>3384</v>
      </c>
      <c r="D374" t="s">
        <v>3745</v>
      </c>
      <c r="E374" t="s">
        <v>3451</v>
      </c>
      <c r="F374" t="str">
        <f>VLOOKUP(WEAPONS[[#This Row],[Name]],WPN_GUID_LOOK,2,FALSE)</f>
        <v>2fa18ee4-92df-486f-97d2-dd0a720b6fad</v>
      </c>
      <c r="G374" s="26" t="s">
        <v>3639</v>
      </c>
      <c r="H374" s="26" t="s">
        <v>3645</v>
      </c>
      <c r="I374" s="26" t="s">
        <v>3641</v>
      </c>
      <c r="J374" s="26" t="s">
        <v>3680</v>
      </c>
      <c r="K374" s="26">
        <v>1</v>
      </c>
      <c r="L374" s="26" t="s">
        <v>3647</v>
      </c>
      <c r="M374" s="26" t="s">
        <v>3696</v>
      </c>
      <c r="N374" s="26"/>
      <c r="O374" s="26"/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6">
        <v>0</v>
      </c>
      <c r="V374" s="26">
        <v>1</v>
      </c>
      <c r="AC374" s="18" t="str" cm="1">
        <f t="array" ref="AC374:AD374">_xlfn.REGEXEXTRACT(AF374,"(.*(?=_))_([a-z0-9-]+)",2)</f>
        <v>WPN_HUM_Dagger_A_0</v>
      </c>
      <c r="AD374" s="18" t="str">
        <v>569b0f3d-abcd-4b01-aaf0-979091288163</v>
      </c>
      <c r="AF374" t="s">
        <v>2252</v>
      </c>
    </row>
    <row r="375" spans="3:32" x14ac:dyDescent="0.4">
      <c r="C375" t="s">
        <v>3493</v>
      </c>
      <c r="D375" t="s">
        <v>2562</v>
      </c>
      <c r="E375" t="s">
        <v>3555</v>
      </c>
      <c r="F375" t="str">
        <f>VLOOKUP(WEAPONS[[#This Row],[Name]],WPN_GUID_LOOK,2,FALSE)</f>
        <v>e1e112b2-5465-4e37-acdc-372666ec1521</v>
      </c>
      <c r="G375" s="26" t="s">
        <v>3639</v>
      </c>
      <c r="H375" s="26" t="s">
        <v>3645</v>
      </c>
      <c r="I375" s="26" t="s">
        <v>3641</v>
      </c>
      <c r="J375" s="26" t="s">
        <v>3680</v>
      </c>
      <c r="K375" s="26">
        <v>2</v>
      </c>
      <c r="L375" s="26" t="s">
        <v>3647</v>
      </c>
      <c r="M375" s="26" t="s">
        <v>3703</v>
      </c>
      <c r="N375" s="26"/>
      <c r="O375" s="26"/>
      <c r="P375" s="26">
        <v>0</v>
      </c>
      <c r="Q375" s="26">
        <v>0</v>
      </c>
      <c r="R375" s="26">
        <v>0</v>
      </c>
      <c r="S375" s="26">
        <v>0</v>
      </c>
      <c r="T375" s="26">
        <v>0</v>
      </c>
      <c r="U375" s="26">
        <v>0</v>
      </c>
      <c r="V375" s="26">
        <v>1</v>
      </c>
      <c r="AC375" s="18" t="str" cm="1">
        <f t="array" ref="AC375:AD375">_xlfn.REGEXEXTRACT(AF375,"(.*(?=_))_([a-z0-9-]+)",2)</f>
        <v>WPN_HUM_Dagger_A_0_Rusty_A</v>
      </c>
      <c r="AD375" s="18" t="str">
        <v>6a321455-d00f-4164-ab12-3601fef2ae6e</v>
      </c>
      <c r="AF375" t="s">
        <v>2253</v>
      </c>
    </row>
    <row r="376" spans="3:32" x14ac:dyDescent="0.4">
      <c r="C376" t="s">
        <v>3384</v>
      </c>
      <c r="D376" t="s">
        <v>2040</v>
      </c>
      <c r="E376" t="s">
        <v>3452</v>
      </c>
      <c r="F376" t="str">
        <f>VLOOKUP(WEAPONS[[#This Row],[Name]],WPN_GUID_LOOK,2,FALSE)</f>
        <v>28b38ae1-8d66-4d8e-a4f0-5d4c6c342c59</v>
      </c>
      <c r="G376" s="26" t="s">
        <v>3639</v>
      </c>
      <c r="H376" s="26" t="s">
        <v>3645</v>
      </c>
      <c r="I376" s="26" t="s">
        <v>3641</v>
      </c>
      <c r="J376" s="26" t="s">
        <v>3680</v>
      </c>
      <c r="K376" s="26"/>
      <c r="L376" s="26" t="s">
        <v>3647</v>
      </c>
      <c r="M376" s="26" t="s">
        <v>3664</v>
      </c>
      <c r="N376" s="26"/>
      <c r="O376" s="26"/>
      <c r="P376" s="26">
        <v>0</v>
      </c>
      <c r="Q376" s="26">
        <v>0</v>
      </c>
      <c r="R376" s="26">
        <v>0</v>
      </c>
      <c r="S376" s="26">
        <v>0</v>
      </c>
      <c r="T376" s="26">
        <v>0</v>
      </c>
      <c r="U376" s="26">
        <v>0</v>
      </c>
      <c r="V376" s="26">
        <v>1</v>
      </c>
      <c r="AC376" s="18" t="str" cm="1">
        <f t="array" ref="AC376:AD376">_xlfn.REGEXEXTRACT(AF376,"(.*(?=_))_([a-z0-9-]+)",2)</f>
        <v>WPN_HUM_Dagger_A_1</v>
      </c>
      <c r="AD376" s="18" t="str">
        <v>1eab180b-5bf9-48ea-aece-7ba20d1deb78</v>
      </c>
      <c r="AF376" t="s">
        <v>2254</v>
      </c>
    </row>
    <row r="377" spans="3:32" x14ac:dyDescent="0.4">
      <c r="C377" t="s">
        <v>3286</v>
      </c>
      <c r="D377" t="s">
        <v>184</v>
      </c>
      <c r="E377" t="s">
        <v>3370</v>
      </c>
      <c r="F377" t="str">
        <f>VLOOKUP(WEAPONS[[#This Row],[Name]],WPN_GUID_LOOK,2,FALSE)</f>
        <v>7061f489-4b13-4982-aa09-cf0ad961e75f</v>
      </c>
      <c r="G377" s="26" t="s">
        <v>3644</v>
      </c>
      <c r="H377" s="26" t="s">
        <v>3640</v>
      </c>
      <c r="I377" s="26" t="s">
        <v>3641</v>
      </c>
      <c r="J377" s="26" t="s">
        <v>3677</v>
      </c>
      <c r="K377" s="26"/>
      <c r="L377" s="26" t="s">
        <v>3643</v>
      </c>
      <c r="M377" s="26"/>
      <c r="N377" s="26"/>
      <c r="O377" s="26"/>
      <c r="P377" s="26">
        <v>1</v>
      </c>
      <c r="Q377" s="26">
        <v>0</v>
      </c>
      <c r="R377" s="26">
        <v>0</v>
      </c>
      <c r="S377" s="26">
        <v>0</v>
      </c>
      <c r="T377" s="26">
        <v>0</v>
      </c>
      <c r="U377" s="26">
        <v>0</v>
      </c>
      <c r="V377" s="26">
        <v>1</v>
      </c>
      <c r="AC377" s="18" t="str" cm="1">
        <f t="array" ref="AC377:AD377">_xlfn.REGEXEXTRACT(AF377,"(.*(?=_))_([a-z0-9-]+)",2)</f>
        <v>WPN_HUM_Dagger_A_1_Broken_Handle_A</v>
      </c>
      <c r="AD377" s="18" t="str">
        <v>7562984a-7680-4538-ab83-93c78e5b96c8</v>
      </c>
      <c r="AF377" t="s">
        <v>2255</v>
      </c>
    </row>
    <row r="378" spans="3:32" x14ac:dyDescent="0.4">
      <c r="C378" t="s">
        <v>3384</v>
      </c>
      <c r="D378" t="s">
        <v>3746</v>
      </c>
      <c r="E378" t="s">
        <v>3453</v>
      </c>
      <c r="F378" t="str">
        <f>VLOOKUP(WEAPONS[[#This Row],[Name]],WPN_GUID_LOOK,2,FALSE)</f>
        <v>5a6cea10-b3f6-4370-8eed-0b69b4ba531a</v>
      </c>
      <c r="G378" s="26" t="s">
        <v>3644</v>
      </c>
      <c r="H378" s="26" t="s">
        <v>3640</v>
      </c>
      <c r="I378" s="26" t="s">
        <v>3641</v>
      </c>
      <c r="J378" s="26" t="s">
        <v>3677</v>
      </c>
      <c r="K378" s="26">
        <v>1</v>
      </c>
      <c r="L378" s="26" t="s">
        <v>3643</v>
      </c>
      <c r="M378" s="26"/>
      <c r="N378" s="26"/>
      <c r="O378" s="26"/>
      <c r="P378" s="26">
        <v>1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1</v>
      </c>
      <c r="AC378" s="18" t="str" cm="1">
        <f t="array" ref="AC378:AD378">_xlfn.REGEXEXTRACT(AF378,"(.*(?=_))_([a-z0-9-]+)",2)</f>
        <v>WPN_HUM_Dagger_A_1_Broken_Tip_A</v>
      </c>
      <c r="AD378" s="18" t="str">
        <v>71195299-578a-4a38-b039-1046355c3181</v>
      </c>
      <c r="AF378" t="s">
        <v>2256</v>
      </c>
    </row>
    <row r="379" spans="3:32" x14ac:dyDescent="0.4">
      <c r="C379" t="s">
        <v>3493</v>
      </c>
      <c r="D379" t="s">
        <v>2563</v>
      </c>
      <c r="E379" t="s">
        <v>3556</v>
      </c>
      <c r="F379" t="str">
        <f>VLOOKUP(WEAPONS[[#This Row],[Name]],WPN_GUID_LOOK,2,FALSE)</f>
        <v>5c572e8e-8693-48cf-b494-2df0341f7ced</v>
      </c>
      <c r="G379" s="26" t="s">
        <v>3644</v>
      </c>
      <c r="H379" s="26" t="s">
        <v>3640</v>
      </c>
      <c r="I379" s="26" t="s">
        <v>3641</v>
      </c>
      <c r="J379" s="26" t="s">
        <v>3677</v>
      </c>
      <c r="K379" s="26">
        <v>2</v>
      </c>
      <c r="L379" s="26" t="s">
        <v>3643</v>
      </c>
      <c r="M379" s="26"/>
      <c r="N379" s="26"/>
      <c r="O379" s="26"/>
      <c r="P379" s="26">
        <v>1</v>
      </c>
      <c r="Q379" s="26">
        <v>0</v>
      </c>
      <c r="R379" s="26">
        <v>0</v>
      </c>
      <c r="S379" s="26">
        <v>0</v>
      </c>
      <c r="T379" s="26">
        <v>0</v>
      </c>
      <c r="U379" s="26">
        <v>0</v>
      </c>
      <c r="V379" s="26">
        <v>1</v>
      </c>
      <c r="AC379" s="18" t="str" cm="1">
        <f t="array" ref="AC379:AD379">_xlfn.REGEXEXTRACT(AF379,"(.*(?=_))_([a-z0-9-]+)",2)</f>
        <v>WPN_HUM_Dagger_A_2</v>
      </c>
      <c r="AD379" s="18" t="str">
        <v>c68026c8-8af9-4a05-b77a-246a01bafe61</v>
      </c>
      <c r="AF379" t="s">
        <v>2257</v>
      </c>
    </row>
    <row r="380" spans="3:32" x14ac:dyDescent="0.4">
      <c r="C380" t="s">
        <v>3493</v>
      </c>
      <c r="D380" t="s">
        <v>2104</v>
      </c>
      <c r="E380" t="s">
        <v>3557</v>
      </c>
      <c r="F380" t="str">
        <f>VLOOKUP(WEAPONS[[#This Row],[Name]],WPN_GUID_LOOK,2,FALSE)</f>
        <v>7ee0b513-403b-4fe3-a445-b599defa9331</v>
      </c>
      <c r="G380" s="26" t="s">
        <v>3644</v>
      </c>
      <c r="H380" s="26" t="s">
        <v>3653</v>
      </c>
      <c r="I380" s="26" t="s">
        <v>3641</v>
      </c>
      <c r="J380" s="26" t="s">
        <v>3669</v>
      </c>
      <c r="K380" s="26">
        <v>1</v>
      </c>
      <c r="L380" s="26" t="s">
        <v>3647</v>
      </c>
      <c r="M380" s="26"/>
      <c r="N380" s="26" t="s">
        <v>3643</v>
      </c>
      <c r="O380" s="26"/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6">
        <v>0</v>
      </c>
      <c r="V380" s="26">
        <v>1</v>
      </c>
      <c r="AC380" s="18" t="str" cm="1">
        <f t="array" ref="AC380:AD380">_xlfn.REGEXEXTRACT(AF380,"(.*(?=_))_([a-z0-9-]+)",2)</f>
        <v>WPN_HUM_Dagger_B_0</v>
      </c>
      <c r="AD380" s="18" t="str">
        <v>fbb9fdb1-932d-47df-81fb-5785cb19d3a3</v>
      </c>
      <c r="AF380" t="s">
        <v>2258</v>
      </c>
    </row>
    <row r="381" spans="3:32" x14ac:dyDescent="0.4">
      <c r="C381" t="s">
        <v>3493</v>
      </c>
      <c r="D381" t="s">
        <v>2546</v>
      </c>
      <c r="E381" t="s">
        <v>3558</v>
      </c>
      <c r="F381" t="str">
        <f>VLOOKUP(WEAPONS[[#This Row],[Name]],WPN_GUID_LOOK,2,FALSE)</f>
        <v>83715b12-8d39-48b7-a981-fe50a4ec2d4e</v>
      </c>
      <c r="G381" s="26" t="s">
        <v>3644</v>
      </c>
      <c r="H381" s="26" t="s">
        <v>3640</v>
      </c>
      <c r="I381" s="26" t="s">
        <v>3641</v>
      </c>
      <c r="J381" s="26" t="s">
        <v>3682</v>
      </c>
      <c r="K381" s="26">
        <v>2</v>
      </c>
      <c r="L381" s="26" t="s">
        <v>3643</v>
      </c>
      <c r="M381" s="26"/>
      <c r="N381" s="26"/>
      <c r="O381" s="26"/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AC381" s="18" t="str" cm="1">
        <f t="array" ref="AC381:AD381">_xlfn.REGEXEXTRACT(AF381,"(.*(?=_))_([a-z0-9-]+)",2)</f>
        <v>WPN_HUM_Dagger_B_1</v>
      </c>
      <c r="AD381" s="18" t="str">
        <v>46dc47d8-dc5c-4f97-87e2-596e594a3477</v>
      </c>
      <c r="AF381" t="s">
        <v>2259</v>
      </c>
    </row>
    <row r="382" spans="3:32" x14ac:dyDescent="0.4">
      <c r="C382" t="s">
        <v>3493</v>
      </c>
      <c r="D382" t="s">
        <v>2604</v>
      </c>
      <c r="E382" t="s">
        <v>3559</v>
      </c>
      <c r="F382" t="str">
        <f>VLOOKUP(WEAPONS[[#This Row],[Name]],WPN_GUID_LOOK,2,FALSE)</f>
        <v>d2d5141a-9804-49b6-96e2-5738d85feffa</v>
      </c>
      <c r="G382" s="26" t="s">
        <v>3644</v>
      </c>
      <c r="H382" s="26" t="s">
        <v>3645</v>
      </c>
      <c r="I382" s="26" t="s">
        <v>3641</v>
      </c>
      <c r="J382" s="26" t="s">
        <v>3651</v>
      </c>
      <c r="K382" s="26">
        <v>1</v>
      </c>
      <c r="L382" s="26" t="s">
        <v>3650</v>
      </c>
      <c r="M382" s="26" t="s">
        <v>3692</v>
      </c>
      <c r="N382" s="26"/>
      <c r="O382" s="26"/>
      <c r="P382" s="26">
        <v>0</v>
      </c>
      <c r="Q382" s="26">
        <v>0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AC382" s="18" t="str" cm="1">
        <f t="array" ref="AC382:AD382">_xlfn.REGEXEXTRACT(AF382,"(.*(?=_))_([a-z0-9-]+)",2)</f>
        <v>WPN_HUM_Dagger_Orin_A</v>
      </c>
      <c r="AD382" s="18" t="str">
        <v>9e6d5d59-e582-454f-a4e5-6dfffb1bfc9b</v>
      </c>
      <c r="AF382" t="s">
        <v>2260</v>
      </c>
    </row>
    <row r="383" spans="3:32" x14ac:dyDescent="0.4">
      <c r="C383" t="s">
        <v>3286</v>
      </c>
      <c r="D383" t="s">
        <v>1961</v>
      </c>
      <c r="E383" t="s">
        <v>4004</v>
      </c>
      <c r="F383" t="str">
        <f>VLOOKUP(WEAPONS[[#This Row],[Name]],WPN_GUID_LOOK,2,FALSE)</f>
        <v>0bf738cf-c0b7-471c-b66e-91578a6f657f</v>
      </c>
      <c r="G383" s="26" t="s">
        <v>3644</v>
      </c>
      <c r="H383" s="26" t="s">
        <v>3653</v>
      </c>
      <c r="I383" s="26" t="s">
        <v>3641</v>
      </c>
      <c r="J383" s="26" t="s">
        <v>3672</v>
      </c>
      <c r="K383" s="26"/>
      <c r="L383" s="26" t="s">
        <v>3650</v>
      </c>
      <c r="M383" s="26"/>
      <c r="N383" s="26"/>
      <c r="O383" s="26"/>
      <c r="P383" s="26">
        <v>0</v>
      </c>
      <c r="Q383" s="26">
        <v>1</v>
      </c>
      <c r="R383" s="26">
        <v>0</v>
      </c>
      <c r="S383" s="26">
        <v>0</v>
      </c>
      <c r="T383" s="26">
        <v>0</v>
      </c>
      <c r="U383" s="26">
        <v>0</v>
      </c>
      <c r="V383" s="26">
        <v>1</v>
      </c>
      <c r="AC383" s="18" t="str" cm="1">
        <f t="array" ref="AC383:AD383">_xlfn.REGEXEXTRACT(AF383,"(.*(?=_))_([a-z0-9-]+)",2)</f>
        <v>WPN_HUM_Dagger_Orin_A_Netherstone_A</v>
      </c>
      <c r="AD383" s="18" t="str">
        <v>1667126c-fd47-4e83-919b-c7534081b9ad</v>
      </c>
      <c r="AF383" t="s">
        <v>2261</v>
      </c>
    </row>
    <row r="384" spans="3:32" x14ac:dyDescent="0.4">
      <c r="C384" t="s">
        <v>3384</v>
      </c>
      <c r="D384" t="s">
        <v>2041</v>
      </c>
      <c r="E384" t="s">
        <v>3454</v>
      </c>
      <c r="F384" t="str">
        <f>VLOOKUP(WEAPONS[[#This Row],[Name]],WPN_GUID_LOOK,2,FALSE)</f>
        <v>f06c0554-bba8-4036-ac92-1b225a578f57</v>
      </c>
      <c r="G384" s="26" t="s">
        <v>3644</v>
      </c>
      <c r="H384" s="26" t="s">
        <v>3640</v>
      </c>
      <c r="I384" s="26" t="s">
        <v>3641</v>
      </c>
      <c r="J384" s="26" t="s">
        <v>3667</v>
      </c>
      <c r="K384" s="26">
        <v>1</v>
      </c>
      <c r="L384" s="26" t="s">
        <v>3643</v>
      </c>
      <c r="M384" s="26"/>
      <c r="N384" s="26"/>
      <c r="O384" s="26"/>
      <c r="P384" s="26">
        <v>1</v>
      </c>
      <c r="Q384" s="26">
        <v>0</v>
      </c>
      <c r="R384" s="26">
        <v>1</v>
      </c>
      <c r="S384" s="26">
        <v>0</v>
      </c>
      <c r="T384" s="26">
        <v>0</v>
      </c>
      <c r="U384" s="26">
        <v>0</v>
      </c>
      <c r="V384" s="26">
        <v>0</v>
      </c>
      <c r="AC384" s="18" t="str" cm="1">
        <f t="array" ref="AC384:AD384">_xlfn.REGEXEXTRACT(AF384,"(.*(?=_))_([a-z0-9-]+)",2)</f>
        <v>WPN_HUM_Dart_A_0</v>
      </c>
      <c r="AD384" s="18" t="str">
        <v>fb08eef6-f6a0-454e-ab14-c1470f3ba18d</v>
      </c>
      <c r="AF384" t="s">
        <v>2262</v>
      </c>
    </row>
    <row r="385" spans="3:32" x14ac:dyDescent="0.4">
      <c r="C385" t="s">
        <v>3493</v>
      </c>
      <c r="D385" t="s">
        <v>2596</v>
      </c>
      <c r="E385" t="s">
        <v>3560</v>
      </c>
      <c r="F385" t="str">
        <f>VLOOKUP(WEAPONS[[#This Row],[Name]],WPN_GUID_LOOK,2,FALSE)</f>
        <v>5c41bb72-9a50-4d98-a12a-0de374c43f19</v>
      </c>
      <c r="G385" s="26" t="s">
        <v>3644</v>
      </c>
      <c r="H385" s="26" t="s">
        <v>3645</v>
      </c>
      <c r="I385" s="26" t="s">
        <v>3641</v>
      </c>
      <c r="J385" s="26" t="s">
        <v>3649</v>
      </c>
      <c r="K385" s="26">
        <v>2</v>
      </c>
      <c r="L385" s="26" t="s">
        <v>3650</v>
      </c>
      <c r="M385" s="26" t="s">
        <v>3700</v>
      </c>
      <c r="N385" s="26" t="s">
        <v>3675</v>
      </c>
      <c r="O385" s="26"/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AC385" s="18" t="str" cm="1">
        <f t="array" ref="AC385:AD385">_xlfn.REGEXEXTRACT(AF385,"(.*(?=_))_([a-z0-9-]+)",2)</f>
        <v>WPN_HUM_Dart_A_1</v>
      </c>
      <c r="AD385" s="18" t="str">
        <v>5557cbf6-ce24-48de-beed-3be1a77e1c82</v>
      </c>
      <c r="AF385" t="s">
        <v>2263</v>
      </c>
    </row>
    <row r="386" spans="3:32" x14ac:dyDescent="0.4">
      <c r="C386" t="s">
        <v>3384</v>
      </c>
      <c r="D386" t="s">
        <v>2042</v>
      </c>
      <c r="E386" t="s">
        <v>3455</v>
      </c>
      <c r="F386" t="str">
        <f>VLOOKUP(WEAPONS[[#This Row],[Name]],WPN_GUID_LOOK,2,FALSE)</f>
        <v>1047ac9f-7860-44fd-9154-0f06fe64936c</v>
      </c>
      <c r="G386" s="26" t="s">
        <v>3644</v>
      </c>
      <c r="H386" s="26" t="s">
        <v>3653</v>
      </c>
      <c r="I386" s="26" t="s">
        <v>3641</v>
      </c>
      <c r="J386" s="26" t="s">
        <v>3654</v>
      </c>
      <c r="K386" s="26">
        <v>1</v>
      </c>
      <c r="L386" s="26" t="s">
        <v>3643</v>
      </c>
      <c r="M386" s="26"/>
      <c r="N386" s="26"/>
      <c r="O386" s="26"/>
      <c r="P386" s="26">
        <v>0</v>
      </c>
      <c r="Q386" s="26">
        <v>1</v>
      </c>
      <c r="R386" s="26">
        <v>0</v>
      </c>
      <c r="S386" s="26">
        <v>1</v>
      </c>
      <c r="T386" s="26">
        <v>1</v>
      </c>
      <c r="U386" s="26">
        <v>0</v>
      </c>
      <c r="V386" s="26">
        <v>1</v>
      </c>
      <c r="AC386" s="18" t="str" cm="1">
        <f t="array" ref="AC386:AD386">_xlfn.REGEXEXTRACT(AF386,"(.*(?=_))_([a-z0-9-]+)",2)</f>
        <v>WPN_HUM_Dart_A_2_NOT_APPROVED</v>
      </c>
      <c r="AD386" s="18" t="str">
        <v>e292c502-b116-4a46-a232-dd53f7838f6f</v>
      </c>
      <c r="AF386" t="s">
        <v>2264</v>
      </c>
    </row>
    <row r="387" spans="3:32" x14ac:dyDescent="0.4">
      <c r="C387" t="s">
        <v>3592</v>
      </c>
      <c r="D387" t="s">
        <v>2146</v>
      </c>
      <c r="E387" t="s">
        <v>3609</v>
      </c>
      <c r="F387" t="str">
        <f>VLOOKUP(WEAPONS[[#This Row],[Name]],WPN_GUID_LOOK,2,FALSE)</f>
        <v>c5375a2c-f03c-464b-a482-5251debbfabb</v>
      </c>
      <c r="G387" s="26" t="s">
        <v>3639</v>
      </c>
      <c r="H387" s="26" t="s">
        <v>3640</v>
      </c>
      <c r="I387" s="26" t="s">
        <v>3641</v>
      </c>
      <c r="J387" s="26" t="s">
        <v>3642</v>
      </c>
      <c r="K387" s="26">
        <v>1</v>
      </c>
      <c r="L387" s="26" t="s">
        <v>3643</v>
      </c>
      <c r="M387" s="26"/>
      <c r="N387" s="26"/>
      <c r="O387" s="26"/>
      <c r="P387" s="26">
        <v>1</v>
      </c>
      <c r="Q387" s="26">
        <v>0</v>
      </c>
      <c r="R387" s="26">
        <v>1</v>
      </c>
      <c r="S387" s="26">
        <v>0</v>
      </c>
      <c r="T387" s="26">
        <v>1</v>
      </c>
      <c r="U387" s="26">
        <v>0</v>
      </c>
      <c r="V387" s="26">
        <v>1</v>
      </c>
      <c r="AC387" s="18" t="str" cm="1">
        <f t="array" ref="AC387:AD387">_xlfn.REGEXEXTRACT(AF387,"(.*(?=_))_([a-z0-9-]+)",2)</f>
        <v>WPN_HUM_Fireplace_Poker_A</v>
      </c>
      <c r="AD387" s="18" t="str">
        <v>2ec0704c-eeaa-4a5e-b625-c6bb47c7598c</v>
      </c>
      <c r="AF387" t="s">
        <v>2265</v>
      </c>
    </row>
    <row r="388" spans="3:32" x14ac:dyDescent="0.4">
      <c r="C388" t="s">
        <v>3384</v>
      </c>
      <c r="D388" t="s">
        <v>2043</v>
      </c>
      <c r="E388" t="s">
        <v>3456</v>
      </c>
      <c r="F388" t="str">
        <f>VLOOKUP(WEAPONS[[#This Row],[Name]],WPN_GUID_LOOK,2,FALSE)</f>
        <v>5c996c03-99e9-40c1-8acf-d761550d26f5</v>
      </c>
      <c r="G388" s="26" t="s">
        <v>3639</v>
      </c>
      <c r="H388" s="26" t="s">
        <v>3640</v>
      </c>
      <c r="I388" s="26" t="s">
        <v>3641</v>
      </c>
      <c r="J388" s="26" t="s">
        <v>3657</v>
      </c>
      <c r="K388" s="26"/>
      <c r="L388" s="26" t="s">
        <v>3650</v>
      </c>
      <c r="M388" s="26"/>
      <c r="N388" s="26"/>
      <c r="O388" s="26"/>
      <c r="P388" s="26">
        <v>0</v>
      </c>
      <c r="Q388" s="26">
        <v>0</v>
      </c>
      <c r="R388" s="26">
        <v>1</v>
      </c>
      <c r="S388" s="26">
        <v>0</v>
      </c>
      <c r="T388" s="26">
        <v>1</v>
      </c>
      <c r="U388" s="26">
        <v>0</v>
      </c>
      <c r="V388" s="26">
        <v>1</v>
      </c>
      <c r="AC388" s="18" t="str" cm="1">
        <f t="array" ref="AC388:AD388">_xlfn.REGEXEXTRACT(AF388,"(.*(?=_))_([a-z0-9-]+)",2)</f>
        <v>WPN_HUM_Flail_A_0</v>
      </c>
      <c r="AD388" s="18" t="str">
        <v>9eadef92-5dd0-408e-9b55-1cf791cafe9d</v>
      </c>
      <c r="AF388" t="s">
        <v>2266</v>
      </c>
    </row>
    <row r="389" spans="3:32" x14ac:dyDescent="0.4">
      <c r="C389" t="s">
        <v>3384</v>
      </c>
      <c r="D389" t="s">
        <v>2044</v>
      </c>
      <c r="E389" t="s">
        <v>3998</v>
      </c>
      <c r="F389" t="str">
        <f>VLOOKUP(WEAPONS[[#This Row],[Name]],WPN_GUID_LOOK,2,FALSE)</f>
        <v>11aa209f-6e42-40bd-a12c-aa33445c21ea</v>
      </c>
      <c r="G389" s="26" t="s">
        <v>3639</v>
      </c>
      <c r="H389" s="26" t="s">
        <v>3640</v>
      </c>
      <c r="I389" s="26" t="s">
        <v>3641</v>
      </c>
      <c r="J389" s="26" t="s">
        <v>3642</v>
      </c>
      <c r="K389" s="26"/>
      <c r="L389" s="26" t="s">
        <v>3643</v>
      </c>
      <c r="M389" s="26"/>
      <c r="N389" s="26"/>
      <c r="O389" s="26"/>
      <c r="P389" s="26">
        <v>1</v>
      </c>
      <c r="Q389" s="26">
        <v>0</v>
      </c>
      <c r="R389" s="26">
        <v>1</v>
      </c>
      <c r="S389" s="26">
        <v>0</v>
      </c>
      <c r="T389" s="26">
        <v>1</v>
      </c>
      <c r="U389" s="26">
        <v>0</v>
      </c>
      <c r="V389" s="26">
        <v>1</v>
      </c>
      <c r="AC389" s="18" t="str" cm="1">
        <f t="array" ref="AC389:AD389">_xlfn.REGEXEXTRACT(AF389,"(.*(?=_))_([a-z0-9-]+)",2)</f>
        <v>WPN_HUM_Flail_A_0_Rusty_A</v>
      </c>
      <c r="AD389" s="18" t="str">
        <v>04ae8618-3f49-453a-91f2-e5ac68cf366f</v>
      </c>
      <c r="AF389" t="s">
        <v>2267</v>
      </c>
    </row>
    <row r="390" spans="3:32" x14ac:dyDescent="0.4">
      <c r="C390" t="s">
        <v>3286</v>
      </c>
      <c r="D390" t="s">
        <v>1962</v>
      </c>
      <c r="E390" t="s">
        <v>3312</v>
      </c>
      <c r="F390" t="str">
        <f>VLOOKUP(WEAPONS[[#This Row],[Name]],WPN_GUID_LOOK,2,FALSE)</f>
        <v>58c90cf9-5541-4909-a853-d1a0ca31c046</v>
      </c>
      <c r="G390" s="26" t="s">
        <v>3639</v>
      </c>
      <c r="H390" s="26" t="s">
        <v>3645</v>
      </c>
      <c r="I390" s="26" t="s">
        <v>3641</v>
      </c>
      <c r="J390" s="26" t="s">
        <v>3680</v>
      </c>
      <c r="K390" s="26"/>
      <c r="L390" s="26" t="s">
        <v>3647</v>
      </c>
      <c r="M390" s="26" t="s">
        <v>3664</v>
      </c>
      <c r="N390" s="26"/>
      <c r="O390" s="26"/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0</v>
      </c>
      <c r="V390" s="26">
        <v>1</v>
      </c>
      <c r="AC390" s="18" t="str" cm="1">
        <f t="array" ref="AC390:AD390">_xlfn.REGEXEXTRACT(AF390,"(.*(?=_))_([a-z0-9-]+)",2)</f>
        <v>WPN_HUM_Flail_A_1</v>
      </c>
      <c r="AD390" s="18" t="str">
        <v>9076abf1-1029-4be9-a7cf-428d2b6fdea5</v>
      </c>
      <c r="AF390" t="s">
        <v>2268</v>
      </c>
    </row>
    <row r="391" spans="3:32" x14ac:dyDescent="0.4">
      <c r="C391" t="s">
        <v>3286</v>
      </c>
      <c r="D391" t="s">
        <v>3313</v>
      </c>
      <c r="F391" t="e">
        <f>VLOOKUP(WEAPONS[[#This Row],[Name]],WPN_GUID_LOOK,2,FALSE)</f>
        <v>#N/A</v>
      </c>
      <c r="G391" s="26" t="s">
        <v>3639</v>
      </c>
      <c r="H391" s="26" t="s">
        <v>3645</v>
      </c>
      <c r="I391" s="26" t="s">
        <v>3641</v>
      </c>
      <c r="J391" s="26" t="s">
        <v>3680</v>
      </c>
      <c r="K391" s="26"/>
      <c r="L391" s="26" t="s">
        <v>3647</v>
      </c>
      <c r="M391" s="26" t="s">
        <v>3664</v>
      </c>
      <c r="N391" s="26"/>
      <c r="O391" s="26"/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0</v>
      </c>
      <c r="V391" s="26">
        <v>1</v>
      </c>
      <c r="Z391" t="s">
        <v>3723</v>
      </c>
      <c r="AC391" s="18" t="str" cm="1">
        <f t="array" ref="AC391:AD391">_xlfn.REGEXEXTRACT(AF391,"(.*(?=_))_([a-z0-9-]+)",2)</f>
        <v>WPN_HUM_Flail_A_2</v>
      </c>
      <c r="AD391" s="18" t="str">
        <v>23ab9011-ef66-463e-a8ee-012321be6d1c</v>
      </c>
      <c r="AF391" t="s">
        <v>2269</v>
      </c>
    </row>
    <row r="392" spans="3:32" x14ac:dyDescent="0.4">
      <c r="C392" t="s">
        <v>3384</v>
      </c>
      <c r="D392" t="s">
        <v>2045</v>
      </c>
      <c r="E392" t="s">
        <v>3457</v>
      </c>
      <c r="F392" t="str">
        <f>VLOOKUP(WEAPONS[[#This Row],[Name]],WPN_GUID_LOOK,2,FALSE)</f>
        <v>2d55309e-52ab-4270-9211-e432e4d8fc59</v>
      </c>
      <c r="G392" s="26" t="s">
        <v>3644</v>
      </c>
      <c r="H392" s="26" t="s">
        <v>3640</v>
      </c>
      <c r="I392" s="26" t="s">
        <v>3641</v>
      </c>
      <c r="J392" s="26" t="s">
        <v>3677</v>
      </c>
      <c r="K392" s="26">
        <v>1</v>
      </c>
      <c r="L392" s="26" t="s">
        <v>3643</v>
      </c>
      <c r="M392" s="26"/>
      <c r="N392" s="26"/>
      <c r="O392" s="26"/>
      <c r="P392" s="26">
        <v>1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1</v>
      </c>
      <c r="AC392" s="18" t="str" cm="1">
        <f t="array" ref="AC392:AD392">_xlfn.REGEXEXTRACT(AF392,"(.*(?=_))_([a-z0-9-]+)",2)</f>
        <v>WPN_HUM_Flail_Myrkul_A_0</v>
      </c>
      <c r="AD392" s="18" t="str">
        <v>4c86f6ac-5829-41f2-a3f0-d3e893334961</v>
      </c>
      <c r="AF392" t="s">
        <v>2270</v>
      </c>
    </row>
    <row r="393" spans="3:32" x14ac:dyDescent="0.4">
      <c r="C393" t="s">
        <v>3286</v>
      </c>
      <c r="D393" t="s">
        <v>1963</v>
      </c>
      <c r="E393" t="s">
        <v>3314</v>
      </c>
      <c r="F393" t="e">
        <f>VLOOKUP(WEAPONS[[#This Row],[Name]],WPN_GUID_LOOK,2,FALSE)</f>
        <v>#N/A</v>
      </c>
      <c r="G393" s="26" t="s">
        <v>3639</v>
      </c>
      <c r="H393" s="26" t="s">
        <v>3640</v>
      </c>
      <c r="I393" s="26" t="s">
        <v>3641</v>
      </c>
      <c r="J393" s="26" t="s">
        <v>3642</v>
      </c>
      <c r="K393" s="26"/>
      <c r="L393" s="26" t="s">
        <v>3643</v>
      </c>
      <c r="M393" s="26"/>
      <c r="N393" s="26"/>
      <c r="O393" s="26"/>
      <c r="P393" s="26">
        <v>1</v>
      </c>
      <c r="Q393" s="26">
        <v>0</v>
      </c>
      <c r="R393" s="26">
        <v>1</v>
      </c>
      <c r="S393" s="26">
        <v>0</v>
      </c>
      <c r="T393" s="26">
        <v>1</v>
      </c>
      <c r="U393" s="26">
        <v>0</v>
      </c>
      <c r="V393" s="26">
        <v>1</v>
      </c>
      <c r="AC393" s="18" t="str" cm="1">
        <f t="array" ref="AC393:AD393">_xlfn.REGEXEXTRACT(AF393,"(.*(?=_))_([a-z0-9-]+)",2)</f>
        <v>WPN_HUM_Flail_Myrkul_A_1</v>
      </c>
      <c r="AD393" s="18" t="str">
        <v>05ca18da-41f4-4385-b370-0f75a989e119</v>
      </c>
      <c r="AF393" t="s">
        <v>2271</v>
      </c>
    </row>
    <row r="394" spans="3:32" x14ac:dyDescent="0.4">
      <c r="D394" t="s">
        <v>4222</v>
      </c>
      <c r="E394" t="s">
        <v>4221</v>
      </c>
      <c r="F394" t="str">
        <f>VLOOKUP(WEAPONS[[#This Row],[Name]],WPN_GUID_LOOK,2,FALSE)</f>
        <v>3030f1f1-74fc-4008-9317-80c71075c8e3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AC394" s="18" t="str" cm="1">
        <f t="array" ref="AC394:AD394">_xlfn.REGEXEXTRACT(AF394,"(.*(?=_))_([a-z0-9-]+)",2)</f>
        <v>WPN_HUM_Glaive_A_0</v>
      </c>
      <c r="AD394" s="18" t="str">
        <v>99f3b2d9-e03d-4cd5-9a67-5435a95682da</v>
      </c>
      <c r="AF394" t="s">
        <v>2272</v>
      </c>
    </row>
    <row r="395" spans="3:32" x14ac:dyDescent="0.4">
      <c r="C395" t="s">
        <v>3286</v>
      </c>
      <c r="D395" t="s">
        <v>1964</v>
      </c>
      <c r="E395" t="s">
        <v>3315</v>
      </c>
      <c r="F395" t="str">
        <f>VLOOKUP(WEAPONS[[#This Row],[Name]],WPN_GUID_LOOK,2,FALSE)</f>
        <v>6a321455-d00f-4164-ab12-3601fef2ae6e</v>
      </c>
      <c r="G395" s="26" t="s">
        <v>3639</v>
      </c>
      <c r="H395" s="26" t="s">
        <v>3640</v>
      </c>
      <c r="I395" s="26" t="s">
        <v>3641</v>
      </c>
      <c r="J395" s="26" t="s">
        <v>3642</v>
      </c>
      <c r="K395" s="26"/>
      <c r="L395" s="26" t="s">
        <v>3643</v>
      </c>
      <c r="M395" s="26"/>
      <c r="N395" s="26"/>
      <c r="O395" s="26"/>
      <c r="P395" s="26">
        <v>1</v>
      </c>
      <c r="Q395" s="26">
        <v>0</v>
      </c>
      <c r="R395" s="26">
        <v>1</v>
      </c>
      <c r="S395" s="26">
        <v>0</v>
      </c>
      <c r="T395" s="26">
        <v>1</v>
      </c>
      <c r="U395" s="26">
        <v>0</v>
      </c>
      <c r="V395" s="26">
        <v>0</v>
      </c>
      <c r="AC395" s="18" t="str" cm="1">
        <f t="array" ref="AC395:AD395">_xlfn.REGEXEXTRACT(AF395,"(.*(?=_))_([a-z0-9-]+)",2)</f>
        <v>WPN_HUM_Glaive_A_0_Rusty_A</v>
      </c>
      <c r="AD395" s="18" t="str">
        <v>be861724-206e-483e-a42d-9dd131030ad6</v>
      </c>
      <c r="AF395" t="s">
        <v>2273</v>
      </c>
    </row>
    <row r="396" spans="3:32" x14ac:dyDescent="0.4">
      <c r="D396" t="s">
        <v>4239</v>
      </c>
      <c r="E396" t="s">
        <v>4238</v>
      </c>
      <c r="F396" t="str">
        <f>VLOOKUP(WEAPONS[[#This Row],[Name]],WPN_GUID_LOOK,2,FALSE)</f>
        <v>04ae8618-3f49-453a-91f2-e5ac68cf366f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AC396" s="18" t="str" cm="1">
        <f t="array" ref="AC396:AD396">_xlfn.REGEXEXTRACT(AF396,"(.*(?=_))_([a-z0-9-]+)",2)</f>
        <v>WPN_HUM_Glaive_A_1</v>
      </c>
      <c r="AD396" s="18" t="str">
        <v>15d2830c-ac76-4b5b-969d-05197875b1c2</v>
      </c>
      <c r="AF396" t="s">
        <v>2274</v>
      </c>
    </row>
    <row r="397" spans="3:32" x14ac:dyDescent="0.4">
      <c r="C397" t="s">
        <v>3286</v>
      </c>
      <c r="D397" t="s">
        <v>1965</v>
      </c>
      <c r="E397" t="s">
        <v>3316</v>
      </c>
      <c r="F397" t="str">
        <f>VLOOKUP(WEAPONS[[#This Row],[Name]],WPN_GUID_LOOK,2,FALSE)</f>
        <v>be861724-206e-483e-a42d-9dd131030ad6</v>
      </c>
      <c r="G397" s="26" t="s">
        <v>3644</v>
      </c>
      <c r="H397" s="26" t="s">
        <v>3653</v>
      </c>
      <c r="I397" s="26" t="s">
        <v>3641</v>
      </c>
      <c r="J397" s="26" t="s">
        <v>3668</v>
      </c>
      <c r="K397" s="26"/>
      <c r="L397" s="26" t="s">
        <v>3650</v>
      </c>
      <c r="M397" s="26"/>
      <c r="N397" s="26"/>
      <c r="O397" s="26"/>
      <c r="P397" s="26">
        <v>0</v>
      </c>
      <c r="Q397" s="26">
        <v>0</v>
      </c>
      <c r="R397" s="26">
        <v>0</v>
      </c>
      <c r="S397" s="26">
        <v>1</v>
      </c>
      <c r="T397" s="26">
        <v>0</v>
      </c>
      <c r="U397" s="26">
        <v>0</v>
      </c>
      <c r="V397" s="26">
        <v>1</v>
      </c>
      <c r="AC397" s="18" t="str" cm="1">
        <f t="array" ref="AC397:AD397">_xlfn.REGEXEXTRACT(AF397,"(.*(?=_))_([a-z0-9-]+)",2)</f>
        <v>WPN_HUM_Glaive_A_2</v>
      </c>
      <c r="AD397" s="18" t="str">
        <v>bc1c2a84-27f5-46e4-b4b4-0f5ca534469c</v>
      </c>
      <c r="AF397" t="s">
        <v>2275</v>
      </c>
    </row>
    <row r="398" spans="3:32" x14ac:dyDescent="0.4">
      <c r="D398" t="s">
        <v>4243</v>
      </c>
      <c r="E398" t="s">
        <v>4242</v>
      </c>
      <c r="F398" t="str">
        <f>VLOOKUP(WEAPONS[[#This Row],[Name]],WPN_GUID_LOOK,2,FALSE)</f>
        <v>a8f37e10-8590-4a65-85d1-29bf8ef5bd64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AC398" s="18" t="str" cm="1">
        <f t="array" ref="AC398:AD398">_xlfn.REGEXEXTRACT(AF398,"(.*(?=_))_([a-z0-9-]+)",2)</f>
        <v>WPN_HUM_Glaive_Pact</v>
      </c>
      <c r="AD398" s="18" t="str">
        <v>e7dab8bd-8037-4d8e-9c4e-ebec705912aa</v>
      </c>
      <c r="AF398" t="s">
        <v>2276</v>
      </c>
    </row>
    <row r="399" spans="3:32" x14ac:dyDescent="0.4">
      <c r="C399" t="s">
        <v>3286</v>
      </c>
      <c r="D399" t="s">
        <v>1966</v>
      </c>
      <c r="E399" t="s">
        <v>4005</v>
      </c>
      <c r="F399" t="str">
        <f>VLOOKUP(WEAPONS[[#This Row],[Name]],WPN_GUID_LOOK,2,FALSE)</f>
        <v>82311843-dae9-4bda-86fb-40b722daf82e</v>
      </c>
      <c r="G399" s="26" t="s">
        <v>3644</v>
      </c>
      <c r="H399" s="26" t="s">
        <v>3653</v>
      </c>
      <c r="I399" s="26" t="s">
        <v>3641</v>
      </c>
      <c r="J399" s="26" t="s">
        <v>3672</v>
      </c>
      <c r="K399" s="26"/>
      <c r="L399" s="26" t="s">
        <v>3650</v>
      </c>
      <c r="M399" s="26"/>
      <c r="N399" s="26"/>
      <c r="O399" s="26"/>
      <c r="P399" s="26">
        <v>0</v>
      </c>
      <c r="Q399" s="26">
        <v>1</v>
      </c>
      <c r="R399" s="26">
        <v>0</v>
      </c>
      <c r="S399" s="26">
        <v>0</v>
      </c>
      <c r="T399" s="26">
        <v>0</v>
      </c>
      <c r="U399" s="26">
        <v>0</v>
      </c>
      <c r="V399" s="26">
        <v>1</v>
      </c>
      <c r="AC399" s="18" t="str" cm="1">
        <f t="array" ref="AC399:AD399">_xlfn.REGEXEXTRACT(AF399,"(.*(?=_))_([a-z0-9-]+)",2)</f>
        <v>WPN_HUM_Greataxe_A_0</v>
      </c>
      <c r="AD399" s="18" t="str">
        <v>d5712e24-ce9e-42ce-8fad-6e049b62c28c</v>
      </c>
      <c r="AF399" t="s">
        <v>2277</v>
      </c>
    </row>
    <row r="400" spans="3:32" x14ac:dyDescent="0.4">
      <c r="C400" t="s">
        <v>3286</v>
      </c>
      <c r="D400" t="s">
        <v>1967</v>
      </c>
      <c r="E400" t="s">
        <v>3317</v>
      </c>
      <c r="F400" t="str">
        <f>VLOOKUP(WEAPONS[[#This Row],[Name]],WPN_GUID_LOOK,2,FALSE)</f>
        <v>7addb7c0-f428-4033-9065-f4ad6e4c7e81</v>
      </c>
      <c r="G400" s="26" t="s">
        <v>3644</v>
      </c>
      <c r="H400" s="26" t="s">
        <v>3653</v>
      </c>
      <c r="I400" s="26" t="s">
        <v>3641</v>
      </c>
      <c r="J400" s="26" t="s">
        <v>3673</v>
      </c>
      <c r="K400" s="26"/>
      <c r="L400" s="26" t="s">
        <v>3650</v>
      </c>
      <c r="M400" s="26"/>
      <c r="N400" s="26"/>
      <c r="O400" s="26"/>
      <c r="P400" s="26">
        <v>0</v>
      </c>
      <c r="Q400" s="26">
        <v>0</v>
      </c>
      <c r="R400" s="26">
        <v>0</v>
      </c>
      <c r="S400" s="26">
        <v>1</v>
      </c>
      <c r="T400" s="26">
        <v>0</v>
      </c>
      <c r="U400" s="26">
        <v>0</v>
      </c>
      <c r="V400" s="26">
        <v>1</v>
      </c>
      <c r="AC400" s="18" t="str" cm="1">
        <f t="array" ref="AC400:AD400">_xlfn.REGEXEXTRACT(AF400,"(.*(?=_))_([a-z0-9-]+)",2)</f>
        <v>WPN_HUM_Greataxe_A_0_Rusty_A</v>
      </c>
      <c r="AD400" s="18" t="str">
        <v>a8f37e10-8590-4a65-85d1-29bf8ef5bd64</v>
      </c>
      <c r="AF400" t="s">
        <v>2278</v>
      </c>
    </row>
    <row r="401" spans="3:32" x14ac:dyDescent="0.4">
      <c r="D401" t="s">
        <v>4252</v>
      </c>
      <c r="E401" t="s">
        <v>4251</v>
      </c>
      <c r="F401" t="str">
        <f>VLOOKUP(WEAPONS[[#This Row],[Name]],WPN_GUID_LOOK,2,FALSE)</f>
        <v>794f58a7-4bc5-4c98-8e66-7a8e242fb7ef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AC401" s="18" t="str" cm="1">
        <f t="array" ref="AC401:AD401">_xlfn.REGEXEXTRACT(AF401,"(.*(?=_))_([a-z0-9-]+)",2)</f>
        <v>WPN_HUM_Greataxe_A_1</v>
      </c>
      <c r="AD401" s="18" t="str">
        <v>afbfaee7-e2cd-48e7-8c46-d2377c7320e3</v>
      </c>
      <c r="AF401" t="s">
        <v>2279</v>
      </c>
    </row>
    <row r="402" spans="3:32" x14ac:dyDescent="0.4">
      <c r="C402" t="s">
        <v>3286</v>
      </c>
      <c r="D402" t="s">
        <v>1968</v>
      </c>
      <c r="E402" t="s">
        <v>3318</v>
      </c>
      <c r="F402" t="str">
        <f>VLOOKUP(WEAPONS[[#This Row],[Name]],WPN_GUID_LOOK,2,FALSE)</f>
        <v>2c362536-7ffa-43f4-926c-70dc682ffbff</v>
      </c>
      <c r="G402" s="26" t="s">
        <v>3639</v>
      </c>
      <c r="H402" s="26" t="s">
        <v>3640</v>
      </c>
      <c r="I402" s="26" t="s">
        <v>3641</v>
      </c>
      <c r="J402" s="26" t="s">
        <v>3657</v>
      </c>
      <c r="K402" s="26"/>
      <c r="L402" s="26" t="s">
        <v>3650</v>
      </c>
      <c r="M402" s="26"/>
      <c r="N402" s="26"/>
      <c r="O402" s="26"/>
      <c r="P402" s="26">
        <v>0</v>
      </c>
      <c r="Q402" s="26">
        <v>0</v>
      </c>
      <c r="R402" s="26">
        <v>1</v>
      </c>
      <c r="S402" s="26">
        <v>0</v>
      </c>
      <c r="T402" s="26">
        <v>1</v>
      </c>
      <c r="U402" s="26">
        <v>0</v>
      </c>
      <c r="V402" s="26">
        <v>0</v>
      </c>
      <c r="AC402" s="18" t="str" cm="1">
        <f t="array" ref="AC402:AD402">_xlfn.REGEXEXTRACT(AF402,"(.*(?=_))_([a-z0-9-]+)",2)</f>
        <v>WPN_HUM_Greataxe_A_2_NOT_APPROVED</v>
      </c>
      <c r="AD402" s="18" t="str">
        <v>ce8a894c-3dc6-48dc-bb8f-af5390890d43</v>
      </c>
      <c r="AF402" t="s">
        <v>2280</v>
      </c>
    </row>
    <row r="403" spans="3:32" x14ac:dyDescent="0.4">
      <c r="C403" t="s">
        <v>3286</v>
      </c>
      <c r="D403" t="s">
        <v>1969</v>
      </c>
      <c r="E403" t="s">
        <v>3319</v>
      </c>
      <c r="F403" t="str">
        <f>VLOOKUP(WEAPONS[[#This Row],[Name]],WPN_GUID_LOOK,2,FALSE)</f>
        <v>181104f6-6423-42de-b624-e225e5fb8a4d</v>
      </c>
      <c r="G403" s="26" t="s">
        <v>3644</v>
      </c>
      <c r="H403" s="26" t="s">
        <v>3653</v>
      </c>
      <c r="I403" s="26" t="s">
        <v>3659</v>
      </c>
      <c r="J403" s="26" t="s">
        <v>3681</v>
      </c>
      <c r="K403" s="26"/>
      <c r="L403" s="26" t="s">
        <v>3643</v>
      </c>
      <c r="M403" s="26"/>
      <c r="N403" s="26"/>
      <c r="O403" s="26"/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>
        <v>0</v>
      </c>
      <c r="AC403" s="18" t="str" cm="1">
        <f t="array" ref="AC403:AD403">_xlfn.REGEXEXTRACT(AF403,"(.*(?=_))_([a-z0-9-]+)",2)</f>
        <v>WPN_HUM_Greataxe_B_0</v>
      </c>
      <c r="AD403" s="18" t="str">
        <v>9fffd630-0361-4a3e-95b1-67bcfd43ca9b</v>
      </c>
      <c r="AF403" t="s">
        <v>2281</v>
      </c>
    </row>
    <row r="404" spans="3:32" x14ac:dyDescent="0.4">
      <c r="D404" t="s">
        <v>4261</v>
      </c>
      <c r="E404" t="s">
        <v>4260</v>
      </c>
      <c r="F404" t="str">
        <f>VLOOKUP(WEAPONS[[#This Row],[Name]],WPN_GUID_LOOK,2,FALSE)</f>
        <v>6f0568b1-86ac-4039-8d3a-5db844b55fe8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AC404" s="18" t="str" cm="1">
        <f t="array" ref="AC404:AD404">_xlfn.REGEXEXTRACT(AF404,"(.*(?=_))_([a-z0-9-]+)",2)</f>
        <v>WPN_HUM_Greataxe_B_1</v>
      </c>
      <c r="AD404" s="18" t="str">
        <v>17925d9f-e319-4b6d-8e25-90cb802d932c</v>
      </c>
      <c r="AF404" t="s">
        <v>2282</v>
      </c>
    </row>
    <row r="405" spans="3:32" x14ac:dyDescent="0.4">
      <c r="D405" t="s">
        <v>4265</v>
      </c>
      <c r="E405" t="s">
        <v>4264</v>
      </c>
      <c r="F405" t="str">
        <f>VLOOKUP(WEAPONS[[#This Row],[Name]],WPN_GUID_LOOK,2,FALSE)</f>
        <v>0c8a9530-273d-4f64-81b9-0d169d890483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AC405" s="18" t="str" cm="1">
        <f t="array" ref="AC405:AD405">_xlfn.REGEXEXTRACT(AF405,"(.*(?=_))_([a-z0-9-]+)",2)</f>
        <v>WPN_HUM_Greatclub_A_0</v>
      </c>
      <c r="AD405" s="18" t="str">
        <v>19ce6720-03b6-4d22-bf35-4963b510d1da</v>
      </c>
      <c r="AF405" t="s">
        <v>2283</v>
      </c>
    </row>
    <row r="406" spans="3:32" x14ac:dyDescent="0.4">
      <c r="C406" t="s">
        <v>3286</v>
      </c>
      <c r="D406" t="s">
        <v>1970</v>
      </c>
      <c r="E406" t="s">
        <v>3320</v>
      </c>
      <c r="F406" t="str">
        <f>VLOOKUP(WEAPONS[[#This Row],[Name]],WPN_GUID_LOOK,2,FALSE)</f>
        <v>dddd2204-0ee3-47b0-a7ea-6b5216a65e89</v>
      </c>
      <c r="G406" s="26" t="s">
        <v>3644</v>
      </c>
      <c r="H406" s="26" t="s">
        <v>3645</v>
      </c>
      <c r="I406" s="26" t="s">
        <v>3641</v>
      </c>
      <c r="J406" s="26" t="s">
        <v>3649</v>
      </c>
      <c r="K406" s="26"/>
      <c r="L406" s="26" t="s">
        <v>3650</v>
      </c>
      <c r="M406" s="26" t="s">
        <v>3648</v>
      </c>
      <c r="N406" s="26"/>
      <c r="O406" s="26"/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6">
        <v>0</v>
      </c>
      <c r="V406" s="26">
        <v>0</v>
      </c>
      <c r="AC406" s="18" t="str" cm="1">
        <f t="array" ref="AC406:AD406">_xlfn.REGEXEXTRACT(AF406,"(.*(?=_))_([a-z0-9-]+)",2)</f>
        <v>WPN_HUM_Greatclub_A_1</v>
      </c>
      <c r="AD406" s="18" t="str">
        <v>d64e1a13-18a5-4cdc-ac02-977523435f8f</v>
      </c>
      <c r="AF406" t="s">
        <v>2284</v>
      </c>
    </row>
    <row r="407" spans="3:32" x14ac:dyDescent="0.4">
      <c r="C407" t="s">
        <v>3286</v>
      </c>
      <c r="D407" t="s">
        <v>1971</v>
      </c>
      <c r="E407" t="s">
        <v>3321</v>
      </c>
      <c r="F407" t="str">
        <f>VLOOKUP(WEAPONS[[#This Row],[Name]],WPN_GUID_LOOK,2,FALSE)</f>
        <v>ce1c45a5-5606-4604-9afa-beca19fd03e1</v>
      </c>
      <c r="G407" s="26" t="s">
        <v>3639</v>
      </c>
      <c r="H407" s="26" t="s">
        <v>3640</v>
      </c>
      <c r="I407" s="26" t="s">
        <v>3641</v>
      </c>
      <c r="J407" s="26" t="s">
        <v>3658</v>
      </c>
      <c r="K407" s="26"/>
      <c r="L407" s="26" t="s">
        <v>3647</v>
      </c>
      <c r="M407" s="26"/>
      <c r="N407" s="26"/>
      <c r="O407" s="26"/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AC407" s="18" t="str" cm="1">
        <f t="array" ref="AC407:AD407">_xlfn.REGEXEXTRACT(AF407,"(.*(?=_))_([a-z0-9-]+)",2)</f>
        <v>WPN_HUM_Greatclub_A_2</v>
      </c>
      <c r="AD407" s="18" t="str">
        <v>adf0ef57-7811-40ed-9d29-05c6336f9e1f</v>
      </c>
      <c r="AF407" t="s">
        <v>2285</v>
      </c>
    </row>
    <row r="408" spans="3:32" x14ac:dyDescent="0.4">
      <c r="C408" t="s">
        <v>3286</v>
      </c>
      <c r="D408" t="s">
        <v>1972</v>
      </c>
      <c r="E408" t="s">
        <v>3322</v>
      </c>
      <c r="F408" t="str">
        <f>VLOOKUP(WEAPONS[[#This Row],[Name]],WPN_GUID_LOOK,2,FALSE)</f>
        <v>67e97333-2225-4797-9c06-0a0e08e6edd7</v>
      </c>
      <c r="G408" s="26" t="s">
        <v>3644</v>
      </c>
      <c r="H408" s="26" t="s">
        <v>3653</v>
      </c>
      <c r="I408" s="26" t="s">
        <v>3641</v>
      </c>
      <c r="J408" s="26" t="s">
        <v>3676</v>
      </c>
      <c r="K408" s="26"/>
      <c r="L408" s="26" t="s">
        <v>3647</v>
      </c>
      <c r="M408" s="26"/>
      <c r="N408" s="26"/>
      <c r="O408" s="26"/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0</v>
      </c>
      <c r="V408" s="26">
        <v>1</v>
      </c>
      <c r="AC408" s="18" t="str" cm="1">
        <f t="array" ref="AC408:AD408">_xlfn.REGEXEXTRACT(AF408,"(.*(?=_))_([a-z0-9-]+)",2)</f>
        <v>WPN_HUM_Greatsword_A_0</v>
      </c>
      <c r="AD408" s="18" t="str">
        <v>ecfb9f69-5bc3-402e-acd8-c91d57e28403</v>
      </c>
      <c r="AF408" t="s">
        <v>2286</v>
      </c>
    </row>
    <row r="409" spans="3:32" x14ac:dyDescent="0.4">
      <c r="C409" t="s">
        <v>3286</v>
      </c>
      <c r="D409" t="s">
        <v>1973</v>
      </c>
      <c r="E409" t="s">
        <v>3323</v>
      </c>
      <c r="F409" t="str">
        <f>VLOOKUP(WEAPONS[[#This Row],[Name]],WPN_GUID_LOOK,2,FALSE)</f>
        <v>f8856d2d-ffda-417c-b7a8-c7aa757903b7</v>
      </c>
      <c r="G409" s="26" t="s">
        <v>3644</v>
      </c>
      <c r="H409" s="26" t="s">
        <v>3640</v>
      </c>
      <c r="I409" s="26" t="s">
        <v>3641</v>
      </c>
      <c r="J409" s="26" t="s">
        <v>3682</v>
      </c>
      <c r="K409" s="26"/>
      <c r="L409" s="26" t="s">
        <v>3643</v>
      </c>
      <c r="M409" s="26"/>
      <c r="N409" s="26"/>
      <c r="O409" s="26"/>
      <c r="P409" s="26">
        <v>0</v>
      </c>
      <c r="Q409" s="26">
        <v>0</v>
      </c>
      <c r="R409" s="26">
        <v>0</v>
      </c>
      <c r="S409" s="26">
        <v>0</v>
      </c>
      <c r="T409" s="26">
        <v>0</v>
      </c>
      <c r="U409" s="26">
        <v>0</v>
      </c>
      <c r="V409" s="26">
        <v>1</v>
      </c>
      <c r="AC409" s="18" t="str" cm="1">
        <f t="array" ref="AC409:AD409">_xlfn.REGEXEXTRACT(AF409,"(.*(?=_))_([a-z0-9-]+)",2)</f>
        <v>WPN_HUM_Greatsword_A_0_Rusty_A</v>
      </c>
      <c r="AD409" s="18" t="str">
        <v>82311843-dae9-4bda-86fb-40b722daf82e</v>
      </c>
      <c r="AF409" t="s">
        <v>2287</v>
      </c>
    </row>
    <row r="410" spans="3:32" x14ac:dyDescent="0.4">
      <c r="C410" t="s">
        <v>3286</v>
      </c>
      <c r="D410" t="s">
        <v>1974</v>
      </c>
      <c r="E410" t="s">
        <v>3324</v>
      </c>
      <c r="F410" t="str">
        <f>VLOOKUP(WEAPONS[[#This Row],[Name]],WPN_GUID_LOOK,2,FALSE)</f>
        <v>0eddcd68-36fb-4c9f-8cbb-66513d8d718e</v>
      </c>
      <c r="G410" s="26" t="s">
        <v>3644</v>
      </c>
      <c r="H410" s="26" t="s">
        <v>3653</v>
      </c>
      <c r="I410" s="26" t="s">
        <v>3641</v>
      </c>
      <c r="J410" s="26" t="s">
        <v>3654</v>
      </c>
      <c r="K410" s="26"/>
      <c r="L410" s="26" t="s">
        <v>3643</v>
      </c>
      <c r="M410" s="26"/>
      <c r="N410" s="26"/>
      <c r="O410" s="26"/>
      <c r="P410" s="26">
        <v>0</v>
      </c>
      <c r="Q410" s="26">
        <v>0</v>
      </c>
      <c r="R410" s="26">
        <v>0</v>
      </c>
      <c r="S410" s="26">
        <v>1</v>
      </c>
      <c r="T410" s="26">
        <v>0</v>
      </c>
      <c r="U410" s="26">
        <v>0</v>
      </c>
      <c r="V410" s="26">
        <v>1</v>
      </c>
      <c r="AC410" s="18" t="str" cm="1">
        <f t="array" ref="AC410:AD410">_xlfn.REGEXEXTRACT(AF410,"(.*(?=_))_([a-z0-9-]+)",2)</f>
        <v>WPN_HUM_Greatsword_A_1</v>
      </c>
      <c r="AD410" s="18" t="str">
        <v>1a2a58b7-4bd5-44d5-b1fe-8cd7e5b53def</v>
      </c>
      <c r="AF410" t="s">
        <v>2288</v>
      </c>
    </row>
    <row r="411" spans="3:32" x14ac:dyDescent="0.4">
      <c r="D411" t="s">
        <v>4363</v>
      </c>
      <c r="E411" t="s">
        <v>4292</v>
      </c>
      <c r="F411" t="str">
        <f>VLOOKUP(WEAPONS[[#This Row],[Name]],WPN_GUID_LOOK,2,FALSE)</f>
        <v>1958c259-3772-46ac-9de3-741806f18703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AC411" s="18" t="str" cm="1">
        <f t="array" ref="AC411:AD411">_xlfn.REGEXEXTRACT(AF411,"(.*(?=_))_([a-z0-9-]+)",2)</f>
        <v>WPN_HUM_Greatsword_A_2</v>
      </c>
      <c r="AD411" s="18" t="str">
        <v>2741505a-9d0b-4c9e-adcd-2e6339491e95</v>
      </c>
      <c r="AF411" t="s">
        <v>2289</v>
      </c>
    </row>
    <row r="412" spans="3:32" x14ac:dyDescent="0.4">
      <c r="C412" t="s">
        <v>3286</v>
      </c>
      <c r="D412" t="s">
        <v>1975</v>
      </c>
      <c r="E412" t="s">
        <v>3325</v>
      </c>
      <c r="F412" t="str">
        <f>VLOOKUP(WEAPONS[[#This Row],[Name]],WPN_GUID_LOOK,2,FALSE)</f>
        <v>134cca90-23ea-497d-8698-b7a66bab59d3</v>
      </c>
      <c r="G412" s="26" t="s">
        <v>3644</v>
      </c>
      <c r="H412" s="26" t="s">
        <v>3640</v>
      </c>
      <c r="I412" s="26" t="s">
        <v>3641</v>
      </c>
      <c r="J412" s="26" t="s">
        <v>3662</v>
      </c>
      <c r="K412" s="26"/>
      <c r="L412" s="26" t="s">
        <v>3650</v>
      </c>
      <c r="M412" s="26"/>
      <c r="N412" s="26"/>
      <c r="O412" s="26"/>
      <c r="P412" s="26">
        <v>1</v>
      </c>
      <c r="Q412" s="26">
        <v>0</v>
      </c>
      <c r="R412" s="26">
        <v>1</v>
      </c>
      <c r="S412" s="26">
        <v>0</v>
      </c>
      <c r="T412" s="26">
        <v>0</v>
      </c>
      <c r="U412" s="26">
        <v>0</v>
      </c>
      <c r="V412" s="26">
        <v>1</v>
      </c>
      <c r="AC412" s="18" t="str" cm="1">
        <f t="array" ref="AC412:AD412">_xlfn.REGEXEXTRACT(AF412,"(.*(?=_))_([a-z0-9-]+)",2)</f>
        <v>WPN_HUM_Greatsword_B_0</v>
      </c>
      <c r="AD412" s="18" t="str">
        <v>5e8597e6-7695-4333-8895-1ffe7a47db1d</v>
      </c>
      <c r="AF412" t="s">
        <v>2290</v>
      </c>
    </row>
    <row r="413" spans="3:32" x14ac:dyDescent="0.4">
      <c r="C413" t="s">
        <v>3286</v>
      </c>
      <c r="D413" t="s">
        <v>1976</v>
      </c>
      <c r="E413" t="s">
        <v>3326</v>
      </c>
      <c r="F413" t="str">
        <f>VLOOKUP(WEAPONS[[#This Row],[Name]],WPN_GUID_LOOK,2,FALSE)</f>
        <v>9d66df2d-8e8f-4798-8684-77b738d26704</v>
      </c>
      <c r="G413" s="26" t="s">
        <v>3644</v>
      </c>
      <c r="H413" s="26" t="s">
        <v>3640</v>
      </c>
      <c r="I413" s="26" t="s">
        <v>3641</v>
      </c>
      <c r="J413" s="26" t="s">
        <v>3667</v>
      </c>
      <c r="K413" s="26"/>
      <c r="L413" s="26" t="s">
        <v>3643</v>
      </c>
      <c r="M413" s="26"/>
      <c r="N413" s="26"/>
      <c r="O413" s="26"/>
      <c r="P413" s="26">
        <v>1</v>
      </c>
      <c r="Q413" s="26">
        <v>0</v>
      </c>
      <c r="R413" s="26">
        <v>1</v>
      </c>
      <c r="S413" s="26">
        <v>0</v>
      </c>
      <c r="T413" s="26">
        <v>0</v>
      </c>
      <c r="U413" s="26">
        <v>0</v>
      </c>
      <c r="V413" s="26">
        <v>0</v>
      </c>
      <c r="AC413" s="18" t="str" cm="1">
        <f t="array" ref="AC413:AD413">_xlfn.REGEXEXTRACT(AF413,"(.*(?=_))_([a-z0-9-]+)",2)</f>
        <v>WPN_HUM_Greatsword_B_1</v>
      </c>
      <c r="AD413" s="18" t="str">
        <v>81a83529-5bb6-4c72-b1af-6fc8f45c5706</v>
      </c>
      <c r="AF413" t="s">
        <v>2291</v>
      </c>
    </row>
    <row r="414" spans="3:32" x14ac:dyDescent="0.4">
      <c r="C414" t="s">
        <v>3286</v>
      </c>
      <c r="D414" t="s">
        <v>1977</v>
      </c>
      <c r="E414" t="s">
        <v>3327</v>
      </c>
      <c r="F414" t="str">
        <f>VLOOKUP(WEAPONS[[#This Row],[Name]],WPN_GUID_LOOK,2,FALSE)</f>
        <v>1d75dc84-b276-47b0-a0be-a5b25dfcb086</v>
      </c>
      <c r="G414" s="26" t="s">
        <v>3639</v>
      </c>
      <c r="H414" s="26" t="s">
        <v>3640</v>
      </c>
      <c r="I414" s="26" t="s">
        <v>3641</v>
      </c>
      <c r="J414" s="26" t="s">
        <v>3683</v>
      </c>
      <c r="K414" s="26"/>
      <c r="L414" s="26" t="s">
        <v>3650</v>
      </c>
      <c r="M414" s="26"/>
      <c r="N414" s="26"/>
      <c r="O414" s="26"/>
      <c r="P414" s="26">
        <v>0</v>
      </c>
      <c r="Q414" s="26">
        <v>0</v>
      </c>
      <c r="R414" s="26">
        <v>1</v>
      </c>
      <c r="S414" s="26">
        <v>0</v>
      </c>
      <c r="T414" s="26">
        <v>0</v>
      </c>
      <c r="U414" s="26">
        <v>0</v>
      </c>
      <c r="V414" s="26">
        <v>0</v>
      </c>
      <c r="AC414" s="18" t="str" cm="1">
        <f t="array" ref="AC414:AD414">_xlfn.REGEXEXTRACT(AF414,"(.*(?=_))_([a-z0-9-]+)",2)</f>
        <v>WPN_HUM_Greatsword_Pact</v>
      </c>
      <c r="AD414" s="18" t="str">
        <v>e90936db-7f65-446c-819d-c7fc6ba44d6c</v>
      </c>
      <c r="AF414" t="s">
        <v>2292</v>
      </c>
    </row>
    <row r="415" spans="3:32" x14ac:dyDescent="0.4">
      <c r="C415" t="s">
        <v>3286</v>
      </c>
      <c r="D415" t="s">
        <v>1978</v>
      </c>
      <c r="E415" t="s">
        <v>3328</v>
      </c>
      <c r="F415" t="str">
        <f>VLOOKUP(WEAPONS[[#This Row],[Name]],WPN_GUID_LOOK,2,FALSE)</f>
        <v>86450ec8-d876-457f-92c0-7bb11e8f38f8</v>
      </c>
      <c r="G415" s="26" t="s">
        <v>3639</v>
      </c>
      <c r="H415" s="26" t="s">
        <v>3645</v>
      </c>
      <c r="I415" s="26" t="s">
        <v>3641</v>
      </c>
      <c r="J415" s="26" t="s">
        <v>3663</v>
      </c>
      <c r="K415" s="26"/>
      <c r="L415" s="26" t="s">
        <v>3643</v>
      </c>
      <c r="M415" s="26" t="s">
        <v>3664</v>
      </c>
      <c r="N415" s="26"/>
      <c r="O415" s="26"/>
      <c r="P415" s="26">
        <v>0</v>
      </c>
      <c r="Q415" s="26">
        <v>0</v>
      </c>
      <c r="R415" s="26">
        <v>0</v>
      </c>
      <c r="S415" s="26">
        <v>0</v>
      </c>
      <c r="T415" s="26">
        <v>1</v>
      </c>
      <c r="U415" s="26">
        <v>1</v>
      </c>
      <c r="V415" s="26">
        <v>1</v>
      </c>
      <c r="AC415" s="18" t="str" cm="1">
        <f t="array" ref="AC415:AD415">_xlfn.REGEXEXTRACT(AF415,"(.*(?=_))_([a-z0-9-]+)",2)</f>
        <v>WPN_HUM_Halberd_A_0</v>
      </c>
      <c r="AD415" s="18" t="str">
        <v>f928a70d-5b23-4605-9cae-5342f9ed206e</v>
      </c>
      <c r="AF415" t="s">
        <v>2293</v>
      </c>
    </row>
    <row r="416" spans="3:32" x14ac:dyDescent="0.4">
      <c r="D416" t="s">
        <v>4126</v>
      </c>
      <c r="E416" t="s">
        <v>4127</v>
      </c>
      <c r="F416" t="str">
        <f>VLOOKUP(WEAPONS[[#This Row],[Name]],WPN_GUID_LOOK,2,FALSE)</f>
        <v>8c02c87f-955d-4cc2-b547-f22462ad7106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AC416" s="18" t="str" cm="1">
        <f t="array" ref="AC416:AD416">_xlfn.REGEXEXTRACT(AF416,"(.*(?=_))_([a-z0-9-]+)",2)</f>
        <v>WPN_HUM_Halberd_A_0_Rusty_A</v>
      </c>
      <c r="AD416" s="18" t="str">
        <v>7addb7c0-f428-4033-9065-f4ad6e4c7e81</v>
      </c>
      <c r="AF416" t="s">
        <v>2294</v>
      </c>
    </row>
    <row r="417" spans="3:32" x14ac:dyDescent="0.4">
      <c r="C417" t="s">
        <v>3286</v>
      </c>
      <c r="D417" t="s">
        <v>1979</v>
      </c>
      <c r="E417" t="s">
        <v>3329</v>
      </c>
      <c r="F417" t="str">
        <f>VLOOKUP(WEAPONS[[#This Row],[Name]],WPN_GUID_LOOK,2,FALSE)</f>
        <v>27ef84b1-ea40-4f06-a013-f6281511f0e9</v>
      </c>
      <c r="G417" s="26" t="s">
        <v>3644</v>
      </c>
      <c r="H417" s="26" t="s">
        <v>3645</v>
      </c>
      <c r="I417" s="26" t="s">
        <v>3641</v>
      </c>
      <c r="J417" s="26" t="s">
        <v>3678</v>
      </c>
      <c r="K417" s="26"/>
      <c r="L417" s="26" t="s">
        <v>3643</v>
      </c>
      <c r="M417" s="26" t="s">
        <v>3664</v>
      </c>
      <c r="N417" s="26"/>
      <c r="O417" s="26"/>
      <c r="P417" s="26">
        <v>0</v>
      </c>
      <c r="Q417" s="26">
        <v>0</v>
      </c>
      <c r="R417" s="26">
        <v>0</v>
      </c>
      <c r="S417" s="26">
        <v>0</v>
      </c>
      <c r="T417" s="26">
        <v>1</v>
      </c>
      <c r="U417" s="26">
        <v>0</v>
      </c>
      <c r="V417" s="26">
        <v>1</v>
      </c>
      <c r="AC417" s="18" t="str" cm="1">
        <f t="array" ref="AC417:AD417">_xlfn.REGEXEXTRACT(AF417,"(.*(?=_))_([a-z0-9-]+)",2)</f>
        <v>WPN_HUM_Halberd_A_1</v>
      </c>
      <c r="AD417" s="18" t="str">
        <v>d1019d9d-e5ae-4601-8a63-1b33421926e1</v>
      </c>
      <c r="AF417" t="s">
        <v>2295</v>
      </c>
    </row>
    <row r="418" spans="3:32" x14ac:dyDescent="0.4">
      <c r="D418" t="s">
        <v>4329</v>
      </c>
      <c r="E418" t="s">
        <v>4328</v>
      </c>
      <c r="F418" t="str">
        <f>VLOOKUP(WEAPONS[[#This Row],[Name]],WPN_GUID_LOOK,2,FALSE)</f>
        <v>1d6d5983-4546-4eba-b9e6-d23021d08805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AC418" s="18" t="str" cm="1">
        <f t="array" ref="AC418:AD418">_xlfn.REGEXEXTRACT(AF418,"(.*(?=_))_([a-z0-9-]+)",2)</f>
        <v>WPN_HUM_Halberd_A_2</v>
      </c>
      <c r="AD418" s="18" t="str">
        <v>0e3b29e8-572f-459d-b382-234ec53b1c08</v>
      </c>
      <c r="AF418" t="s">
        <v>2296</v>
      </c>
    </row>
    <row r="419" spans="3:32" x14ac:dyDescent="0.4">
      <c r="D419" t="s">
        <v>4327</v>
      </c>
      <c r="E419" t="s">
        <v>4326</v>
      </c>
      <c r="F419" t="str">
        <f>VLOOKUP(WEAPONS[[#This Row],[Name]],WPN_GUID_LOOK,2,FALSE)</f>
        <v>ed53c828-d185-408e-8381-9b042849de8e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AC419" s="18" t="str" cm="1">
        <f t="array" ref="AC419:AD419">_xlfn.REGEXEXTRACT(AF419,"(.*(?=_))_([a-z0-9-]+)",2)</f>
        <v>WPN_HUM_Handaxe_A_0</v>
      </c>
      <c r="AD419" s="18" t="str">
        <v>46b64a36-8446-45bd-98e8-ee81e3136baa</v>
      </c>
      <c r="AF419" t="s">
        <v>2297</v>
      </c>
    </row>
    <row r="420" spans="3:32" x14ac:dyDescent="0.4">
      <c r="D420" t="s">
        <v>4151</v>
      </c>
      <c r="E420" t="s">
        <v>4152</v>
      </c>
      <c r="F420" t="str">
        <f>VLOOKUP(WEAPONS[[#This Row],[Name]],WPN_GUID_LOOK,2,FALSE)</f>
        <v>3138b480-3ef6-42af-ba35-e4cad4e962ee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AC420" s="18" t="str" cm="1">
        <f t="array" ref="AC420:AD420">_xlfn.REGEXEXTRACT(AF420,"(.*(?=_))_([a-z0-9-]+)",2)</f>
        <v>WPN_HUM_Handaxe_A_0_Rusty_A</v>
      </c>
      <c r="AD420" s="18" t="str">
        <v>2c362536-7ffa-43f4-926c-70dc682ffbff</v>
      </c>
      <c r="AF420" t="s">
        <v>2298</v>
      </c>
    </row>
    <row r="421" spans="3:32" x14ac:dyDescent="0.4">
      <c r="C421" t="s">
        <v>3286</v>
      </c>
      <c r="D421" t="s">
        <v>2002</v>
      </c>
      <c r="E421" t="s">
        <v>3371</v>
      </c>
      <c r="F421" t="str">
        <f>VLOOKUP(WEAPONS[[#This Row],[Name]],WPN_GUID_LOOK,2,FALSE)</f>
        <v>2b72f224-a182-43c7-97e9-dc9a6ba4f9f5</v>
      </c>
      <c r="G421" s="26" t="s">
        <v>3644</v>
      </c>
      <c r="H421" s="26" t="s">
        <v>3653</v>
      </c>
      <c r="I421" s="26" t="s">
        <v>3659</v>
      </c>
      <c r="J421" s="26" t="s">
        <v>3691</v>
      </c>
      <c r="K421" s="26"/>
      <c r="L421" s="26" t="s">
        <v>3643</v>
      </c>
      <c r="M421" s="26"/>
      <c r="N421" s="26"/>
      <c r="O421" s="26"/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>
        <v>1</v>
      </c>
      <c r="AC421" s="18" t="str" cm="1">
        <f t="array" ref="AC421:AD421">_xlfn.REGEXEXTRACT(AF421,"(.*(?=_))_([a-z0-9-]+)",2)</f>
        <v>WPN_HUM_Handaxe_A_1</v>
      </c>
      <c r="AD421" s="18" t="str">
        <v>7a05135d-b285-4186-8a32-a870f1684b60</v>
      </c>
      <c r="AF421" t="s">
        <v>2299</v>
      </c>
    </row>
    <row r="422" spans="3:32" x14ac:dyDescent="0.4">
      <c r="D422" t="s">
        <v>2003</v>
      </c>
      <c r="E422" t="s">
        <v>4341</v>
      </c>
      <c r="F422" t="str">
        <f>VLOOKUP(WEAPONS[[#This Row],[Name]],WPN_GUID_LOOK,2,FALSE)</f>
        <v>8323e1ec-1588-4044-9119-70b87a5fe938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AC422" s="18" t="str" cm="1">
        <f t="array" ref="AC422:AD422">_xlfn.REGEXEXTRACT(AF422,"(.*(?=_))_([a-z0-9-]+)",2)</f>
        <v>WPN_HUM_HandCrossbow_A_0</v>
      </c>
      <c r="AD422" s="18" t="str">
        <v>a5d843ab-c3af-4e60-a925-bb2e15828938</v>
      </c>
      <c r="AF422" t="s">
        <v>2300</v>
      </c>
    </row>
    <row r="423" spans="3:32" x14ac:dyDescent="0.4">
      <c r="C423" t="s">
        <v>3286</v>
      </c>
      <c r="D423" t="s">
        <v>2003</v>
      </c>
      <c r="E423" t="s">
        <v>3372</v>
      </c>
      <c r="F423" t="str">
        <f>VLOOKUP(WEAPONS[[#This Row],[Name]],WPN_GUID_LOOK,2,FALSE)</f>
        <v>b8878c58-e510-4c2f-97f0-da9cc442a75f</v>
      </c>
      <c r="G423" s="26" t="s">
        <v>3639</v>
      </c>
      <c r="H423" s="26" t="s">
        <v>3645</v>
      </c>
      <c r="I423" s="26" t="s">
        <v>3641</v>
      </c>
      <c r="J423" s="26" t="s">
        <v>3663</v>
      </c>
      <c r="K423" s="26"/>
      <c r="L423" s="26" t="s">
        <v>3643</v>
      </c>
      <c r="M423" s="26" t="s">
        <v>3664</v>
      </c>
      <c r="N423" s="26"/>
      <c r="O423" s="26"/>
      <c r="P423" s="26">
        <v>0</v>
      </c>
      <c r="Q423" s="26">
        <v>0</v>
      </c>
      <c r="R423" s="26">
        <v>0</v>
      </c>
      <c r="S423" s="26">
        <v>0</v>
      </c>
      <c r="T423" s="26">
        <v>1</v>
      </c>
      <c r="U423" s="26">
        <v>1</v>
      </c>
      <c r="V423" s="26">
        <v>1</v>
      </c>
      <c r="AC423" s="18" t="str" cm="1">
        <f t="array" ref="AC423:AD423">_xlfn.REGEXEXTRACT(AF423,"(.*(?=_))_([a-z0-9-]+)",2)</f>
        <v>WPN_HUM_HandCrossbow_A_0_Rusty_A</v>
      </c>
      <c r="AD423" s="18" t="str">
        <v>794f58a7-4bc5-4c98-8e66-7a8e242fb7ef</v>
      </c>
      <c r="AF423" t="s">
        <v>2301</v>
      </c>
    </row>
    <row r="424" spans="3:32" x14ac:dyDescent="0.4">
      <c r="C424" t="s">
        <v>3286</v>
      </c>
      <c r="D424" t="s">
        <v>2004</v>
      </c>
      <c r="E424" t="s">
        <v>3373</v>
      </c>
      <c r="F424" t="str">
        <f>VLOOKUP(WEAPONS[[#This Row],[Name]],WPN_GUID_LOOK,2,FALSE)</f>
        <v>e082f373-81ec-4f4b-818b-9ee86952e2fa</v>
      </c>
      <c r="G424" s="26" t="s">
        <v>3639</v>
      </c>
      <c r="H424" s="26" t="s">
        <v>3640</v>
      </c>
      <c r="I424" s="26" t="s">
        <v>3641</v>
      </c>
      <c r="J424" s="26" t="s">
        <v>3655</v>
      </c>
      <c r="K424" s="26"/>
      <c r="L424" s="26" t="s">
        <v>3647</v>
      </c>
      <c r="M424" s="26"/>
      <c r="N424" s="26"/>
      <c r="O424" s="26"/>
      <c r="P424" s="26">
        <v>0</v>
      </c>
      <c r="Q424" s="26">
        <v>0</v>
      </c>
      <c r="R424" s="26">
        <v>1</v>
      </c>
      <c r="S424" s="26">
        <v>0</v>
      </c>
      <c r="T424" s="26">
        <v>0</v>
      </c>
      <c r="U424" s="26">
        <v>0</v>
      </c>
      <c r="V424" s="26">
        <v>1</v>
      </c>
      <c r="AC424" s="18" t="str" cm="1">
        <f t="array" ref="AC424:AD424">_xlfn.REGEXEXTRACT(AF424,"(.*(?=_))_([a-z0-9-]+)",2)</f>
        <v>WPN_HUM_HandCrossbow_A_1</v>
      </c>
      <c r="AD424" s="18" t="str">
        <v>d2f396c2-9b1b-4eea-bf21-2f25934f092d</v>
      </c>
      <c r="AF424" t="s">
        <v>2302</v>
      </c>
    </row>
    <row r="425" spans="3:32" x14ac:dyDescent="0.4">
      <c r="C425" t="s">
        <v>3493</v>
      </c>
      <c r="D425" t="s">
        <v>2105</v>
      </c>
      <c r="E425" t="s">
        <v>3561</v>
      </c>
      <c r="F425" t="str">
        <f>VLOOKUP(WEAPONS[[#This Row],[Name]],WPN_GUID_LOOK,2,FALSE)</f>
        <v>f9100179-19f6-49f9-8ad5-bda4d21220bc</v>
      </c>
      <c r="G425" s="26" t="s">
        <v>3644</v>
      </c>
      <c r="H425" s="26" t="s">
        <v>3640</v>
      </c>
      <c r="I425" s="26" t="s">
        <v>3641</v>
      </c>
      <c r="J425" s="26" t="s">
        <v>3662</v>
      </c>
      <c r="K425" s="26">
        <v>2</v>
      </c>
      <c r="L425" s="26" t="s">
        <v>3650</v>
      </c>
      <c r="M425" s="26"/>
      <c r="N425" s="26"/>
      <c r="O425" s="26"/>
      <c r="P425" s="26">
        <v>1</v>
      </c>
      <c r="Q425" s="26">
        <v>0</v>
      </c>
      <c r="R425" s="26">
        <v>1</v>
      </c>
      <c r="S425" s="26">
        <v>0</v>
      </c>
      <c r="T425" s="26">
        <v>0</v>
      </c>
      <c r="U425" s="26">
        <v>0</v>
      </c>
      <c r="V425" s="26">
        <v>1</v>
      </c>
      <c r="AC425" s="18" t="str" cm="1">
        <f t="array" ref="AC425:AD425">_xlfn.REGEXEXTRACT(AF425,"(.*(?=_))_([a-z0-9-]+)",2)</f>
        <v>WPN_HUM_HandCrossbow_A_2_NOT_APPROVED</v>
      </c>
      <c r="AD425" s="18" t="str">
        <v>ab150a98-0a8e-4ee2-9dca-580d77f99be3</v>
      </c>
      <c r="AF425" t="s">
        <v>2303</v>
      </c>
    </row>
    <row r="426" spans="3:32" x14ac:dyDescent="0.4">
      <c r="C426" t="s">
        <v>3384</v>
      </c>
      <c r="D426" t="s">
        <v>2603</v>
      </c>
      <c r="E426" t="s">
        <v>3458</v>
      </c>
      <c r="F426" t="str">
        <f>VLOOKUP(WEAPONS[[#This Row],[Name]],WPN_GUID_LOOK,2,FALSE)</f>
        <v>a8dc9927-1aa3-45ee-8fea-4106e431c194</v>
      </c>
      <c r="G426" s="26"/>
      <c r="H426" s="26" t="s">
        <v>3640</v>
      </c>
      <c r="I426" s="26" t="s">
        <v>3641</v>
      </c>
      <c r="J426" s="26" t="s">
        <v>3677</v>
      </c>
      <c r="K426" s="26">
        <v>1</v>
      </c>
      <c r="L426" s="26" t="s">
        <v>3643</v>
      </c>
      <c r="M426" s="26"/>
      <c r="N426" s="26"/>
      <c r="O426" s="26"/>
      <c r="P426" s="26">
        <v>1</v>
      </c>
      <c r="Q426" s="26">
        <v>0</v>
      </c>
      <c r="R426" s="26">
        <v>0</v>
      </c>
      <c r="S426" s="26">
        <v>0</v>
      </c>
      <c r="T426" s="26">
        <v>0</v>
      </c>
      <c r="U426" s="26">
        <v>0</v>
      </c>
      <c r="V426" s="26">
        <v>1</v>
      </c>
      <c r="AC426" s="18" t="str" cm="1">
        <f t="array" ref="AC426:AD426">_xlfn.REGEXEXTRACT(AF426,"(.*(?=_))_([a-z0-9-]+)",2)</f>
        <v>WPN_HUM_HeavyCrossbow_A_0</v>
      </c>
      <c r="AD426" s="18" t="str">
        <v>04622e3d-5b3f-4f2c-a0db-513a717d911f</v>
      </c>
      <c r="AF426" t="s">
        <v>2304</v>
      </c>
    </row>
    <row r="427" spans="3:32" x14ac:dyDescent="0.4">
      <c r="C427" t="s">
        <v>3286</v>
      </c>
      <c r="D427" t="s">
        <v>1980</v>
      </c>
      <c r="E427" t="s">
        <v>3330</v>
      </c>
      <c r="F427" t="str">
        <f>VLOOKUP(WEAPONS[[#This Row],[Name]],WPN_GUID_LOOK,2,FALSE)</f>
        <v>3d01cf80-2d13-4225-a520-6558a7f407cd</v>
      </c>
      <c r="G427" s="26" t="s">
        <v>3639</v>
      </c>
      <c r="H427" s="26" t="s">
        <v>3640</v>
      </c>
      <c r="I427" s="26" t="s">
        <v>3641</v>
      </c>
      <c r="J427" s="26" t="s">
        <v>3642</v>
      </c>
      <c r="K427" s="26"/>
      <c r="L427" s="26" t="s">
        <v>3643</v>
      </c>
      <c r="M427" s="26"/>
      <c r="N427" s="26"/>
      <c r="O427" s="26"/>
      <c r="P427" s="26">
        <v>1</v>
      </c>
      <c r="Q427" s="26">
        <v>0</v>
      </c>
      <c r="R427" s="26">
        <v>1</v>
      </c>
      <c r="S427" s="26">
        <v>0</v>
      </c>
      <c r="T427" s="26">
        <v>1</v>
      </c>
      <c r="U427" s="26">
        <v>0</v>
      </c>
      <c r="V427" s="26">
        <v>1</v>
      </c>
      <c r="AC427" s="18" t="str" cm="1">
        <f t="array" ref="AC427:AD427">_xlfn.REGEXEXTRACT(AF427,"(.*(?=_))_([a-z0-9-]+)",2)</f>
        <v>WPN_HUM_HeavyCrossbow_A_0_Rusty_A</v>
      </c>
      <c r="AD427" s="18" t="str">
        <v>181104f6-6423-42de-b624-e225e5fb8a4d</v>
      </c>
      <c r="AF427" t="s">
        <v>2305</v>
      </c>
    </row>
    <row r="428" spans="3:32" x14ac:dyDescent="0.4">
      <c r="D428" t="s">
        <v>4364</v>
      </c>
      <c r="E428" t="s">
        <v>4293</v>
      </c>
      <c r="F428" t="str">
        <f>VLOOKUP(WEAPONS[[#This Row],[Name]],WPN_GUID_LOOK,2,FALSE)</f>
        <v>b47c0946-bac7-4c2e-9db8-f943728bedf9</v>
      </c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AC428" s="18" t="str" cm="1">
        <f t="array" ref="AC428:AD428">_xlfn.REGEXEXTRACT(AF428,"(.*(?=_))_([a-z0-9-]+)",2)</f>
        <v>WPN_HUM_HeavyCrossbow_A_1</v>
      </c>
      <c r="AD428" s="18" t="str">
        <v>6af59cba-cc38-4511-9c3b-75caac4b96b5</v>
      </c>
      <c r="AF428" t="s">
        <v>2306</v>
      </c>
    </row>
    <row r="429" spans="3:32" x14ac:dyDescent="0.4">
      <c r="C429" t="s">
        <v>3286</v>
      </c>
      <c r="D429" t="s">
        <v>185</v>
      </c>
      <c r="E429" t="s">
        <v>3374</v>
      </c>
      <c r="F429" t="str">
        <f>VLOOKUP(WEAPONS[[#This Row],[Name]],WPN_GUID_LOOK,2,FALSE)</f>
        <v>868217db-9dcb-414c-bb88-e321ab3e0349</v>
      </c>
      <c r="G429" s="26" t="s">
        <v>3644</v>
      </c>
      <c r="H429" s="26" t="s">
        <v>3640</v>
      </c>
      <c r="I429" s="26" t="s">
        <v>3641</v>
      </c>
      <c r="J429" s="26" t="s">
        <v>3662</v>
      </c>
      <c r="K429" s="26"/>
      <c r="L429" s="26" t="s">
        <v>3650</v>
      </c>
      <c r="M429" s="26"/>
      <c r="N429" s="26"/>
      <c r="O429" s="26"/>
      <c r="P429" s="26">
        <v>1</v>
      </c>
      <c r="Q429" s="26">
        <v>0</v>
      </c>
      <c r="R429" s="26">
        <v>1</v>
      </c>
      <c r="S429" s="26">
        <v>0</v>
      </c>
      <c r="T429" s="26">
        <v>0</v>
      </c>
      <c r="U429" s="26">
        <v>0</v>
      </c>
      <c r="V429" s="26">
        <v>1</v>
      </c>
      <c r="AC429" s="18" t="str" cm="1">
        <f t="array" ref="AC429:AD429">_xlfn.REGEXEXTRACT(AF429,"(.*(?=_))_([a-z0-9-]+)",2)</f>
        <v>WPN_HUM_HeavyCrossbow_A_2_NOT_APPROVED</v>
      </c>
      <c r="AD429" s="18" t="str">
        <v>59c190d2-4b91-44f5-a720-f75d338dd341</v>
      </c>
      <c r="AF429" t="s">
        <v>2307</v>
      </c>
    </row>
    <row r="430" spans="3:32" x14ac:dyDescent="0.4">
      <c r="C430" t="s">
        <v>3286</v>
      </c>
      <c r="D430" t="s">
        <v>185</v>
      </c>
      <c r="E430" t="s">
        <v>3331</v>
      </c>
      <c r="F430" t="str">
        <f>VLOOKUP(WEAPONS[[#This Row],[Name]],WPN_GUID_LOOK,2,FALSE)</f>
        <v>afdc3411-7dad-4483-8ee1-e6a8f37b3ee4</v>
      </c>
      <c r="G430" s="26" t="s">
        <v>3644</v>
      </c>
      <c r="H430" s="26" t="s">
        <v>3640</v>
      </c>
      <c r="I430" s="26" t="s">
        <v>3641</v>
      </c>
      <c r="J430" s="26" t="s">
        <v>3662</v>
      </c>
      <c r="K430" s="26"/>
      <c r="L430" s="26" t="s">
        <v>3650</v>
      </c>
      <c r="M430" s="26"/>
      <c r="N430" s="26"/>
      <c r="O430" s="26"/>
      <c r="P430" s="26">
        <v>1</v>
      </c>
      <c r="Q430" s="26">
        <v>0</v>
      </c>
      <c r="R430" s="26">
        <v>1</v>
      </c>
      <c r="S430" s="26">
        <v>0</v>
      </c>
      <c r="T430" s="26">
        <v>0</v>
      </c>
      <c r="U430" s="26">
        <v>0</v>
      </c>
      <c r="V430" s="26">
        <v>0</v>
      </c>
      <c r="AC430" s="18" t="str" cm="1">
        <f t="array" ref="AC430:AD430">_xlfn.REGEXEXTRACT(AF430,"(.*(?=_))_([a-z0-9-]+)",2)</f>
        <v>WPN_HUM_Javelin_A_0</v>
      </c>
      <c r="AD430" s="18" t="str">
        <v>0a7adc8d-b561-4f81-a8f2-ec07b5d54955</v>
      </c>
      <c r="AF430" t="s">
        <v>2308</v>
      </c>
    </row>
    <row r="431" spans="3:32" x14ac:dyDescent="0.4">
      <c r="D431" t="s">
        <v>185</v>
      </c>
      <c r="E431" t="s">
        <v>4345</v>
      </c>
      <c r="F431" t="str">
        <f>VLOOKUP(WEAPONS[[#This Row],[Name]],WPN_GUID_LOOK,2,FALSE)</f>
        <v>b8167a9b-44a8-4cfe-ad88-dbfb7f00c7da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AC431" s="18" t="str" cm="1">
        <f t="array" ref="AC431:AD431">_xlfn.REGEXEXTRACT(AF431,"(.*(?=_))_([a-z0-9-]+)",2)</f>
        <v>WPN_HUM_Javelin_A_1</v>
      </c>
      <c r="AD431" s="18" t="str">
        <v>b908f109-b379-4a49-8f41-5b7f154d9b76</v>
      </c>
      <c r="AF431" t="s">
        <v>2309</v>
      </c>
    </row>
    <row r="432" spans="3:32" x14ac:dyDescent="0.4">
      <c r="C432" t="s">
        <v>3286</v>
      </c>
      <c r="D432" t="s">
        <v>1981</v>
      </c>
      <c r="E432" t="s">
        <v>3332</v>
      </c>
      <c r="F432" t="str">
        <f>VLOOKUP(WEAPONS[[#This Row],[Name]],WPN_GUID_LOOK,2,FALSE)</f>
        <v>1576903a-cb77-4a05-be24-1714d8c61e34</v>
      </c>
      <c r="G432" s="26" t="s">
        <v>3644</v>
      </c>
      <c r="H432" s="26" t="s">
        <v>3640</v>
      </c>
      <c r="I432" s="26" t="s">
        <v>3641</v>
      </c>
      <c r="J432" s="26" t="s">
        <v>3662</v>
      </c>
      <c r="K432" s="26"/>
      <c r="L432" s="26" t="s">
        <v>3650</v>
      </c>
      <c r="M432" s="26"/>
      <c r="N432" s="26"/>
      <c r="O432" s="26"/>
      <c r="P432" s="26">
        <v>1</v>
      </c>
      <c r="Q432" s="26">
        <v>0</v>
      </c>
      <c r="R432" s="26">
        <v>1</v>
      </c>
      <c r="S432" s="26">
        <v>0</v>
      </c>
      <c r="T432" s="26">
        <v>0</v>
      </c>
      <c r="U432" s="26">
        <v>0</v>
      </c>
      <c r="V432" s="26">
        <v>1</v>
      </c>
      <c r="AC432" s="18" t="str" cm="1">
        <f t="array" ref="AC432:AD432">_xlfn.REGEXEXTRACT(AF432,"(.*(?=_))_([a-z0-9-]+)",2)</f>
        <v>WPN_HUM_Javelin_A_2</v>
      </c>
      <c r="AD432" s="18" t="str">
        <v>d8461adb-44f5-49b3-87ff-ea652f6d4081</v>
      </c>
      <c r="AF432" t="s">
        <v>2310</v>
      </c>
    </row>
    <row r="433" spans="3:32" x14ac:dyDescent="0.4">
      <c r="C433" t="s">
        <v>3384</v>
      </c>
      <c r="D433" t="s">
        <v>3747</v>
      </c>
      <c r="E433" t="s">
        <v>3459</v>
      </c>
      <c r="F433" t="str">
        <f>VLOOKUP(WEAPONS[[#This Row],[Name]],WPN_GUID_LOOK,2,FALSE)</f>
        <v>7cc7a0e1-d0b8-4569-afb2-d538e8941894</v>
      </c>
      <c r="G433" s="26" t="s">
        <v>3644</v>
      </c>
      <c r="H433" s="26" t="s">
        <v>3640</v>
      </c>
      <c r="I433" s="26" t="s">
        <v>3641</v>
      </c>
      <c r="J433" s="26" t="s">
        <v>3662</v>
      </c>
      <c r="K433" s="26">
        <v>1</v>
      </c>
      <c r="L433" s="26" t="s">
        <v>3650</v>
      </c>
      <c r="M433" s="26"/>
      <c r="N433" s="26"/>
      <c r="O433" s="26"/>
      <c r="P433" s="26">
        <v>1</v>
      </c>
      <c r="Q433" s="26">
        <v>0</v>
      </c>
      <c r="R433" s="26">
        <v>1</v>
      </c>
      <c r="S433" s="26">
        <v>0</v>
      </c>
      <c r="T433" s="26">
        <v>0</v>
      </c>
      <c r="U433" s="26">
        <v>0</v>
      </c>
      <c r="V433" s="26">
        <v>1</v>
      </c>
      <c r="AC433" s="18" t="str" cm="1">
        <f t="array" ref="AC433:AD433">_xlfn.REGEXEXTRACT(AF433,"(.*(?=_))_([a-z0-9-]+)",2)</f>
        <v>WPN_HUM_Katana_A</v>
      </c>
      <c r="AD433" s="18" t="str">
        <v>7050c02e-f0e1-46b8-9400-2514805ecd2e</v>
      </c>
      <c r="AF433" t="s">
        <v>2311</v>
      </c>
    </row>
    <row r="434" spans="3:32" x14ac:dyDescent="0.4">
      <c r="C434" t="s">
        <v>3493</v>
      </c>
      <c r="D434" t="s">
        <v>2564</v>
      </c>
      <c r="E434" t="s">
        <v>4024</v>
      </c>
      <c r="F434" t="str">
        <f>VLOOKUP(WEAPONS[[#This Row],[Name]],WPN_GUID_LOOK,2,FALSE)</f>
        <v>5193af64-48c1-406f-90bf-87f7f01b4684</v>
      </c>
      <c r="G434" s="26" t="s">
        <v>3644</v>
      </c>
      <c r="H434" s="26" t="s">
        <v>3640</v>
      </c>
      <c r="I434" s="26" t="s">
        <v>3641</v>
      </c>
      <c r="J434" s="26" t="s">
        <v>3662</v>
      </c>
      <c r="K434" s="26">
        <v>2</v>
      </c>
      <c r="L434" s="26" t="s">
        <v>3650</v>
      </c>
      <c r="M434" s="26"/>
      <c r="N434" s="26"/>
      <c r="O434" s="26"/>
      <c r="P434" s="26">
        <v>1</v>
      </c>
      <c r="Q434" s="26">
        <v>0</v>
      </c>
      <c r="R434" s="26">
        <v>1</v>
      </c>
      <c r="S434" s="26">
        <v>0</v>
      </c>
      <c r="T434" s="26">
        <v>0</v>
      </c>
      <c r="U434" s="26">
        <v>0</v>
      </c>
      <c r="V434" s="26">
        <v>1</v>
      </c>
      <c r="AC434" s="18" t="str" cm="1">
        <f t="array" ref="AC434:AD434">_xlfn.REGEXEXTRACT(AF434,"(.*(?=_))_([a-z0-9-]+)",2)</f>
        <v>WPN_HUM_Lancespear_A_0</v>
      </c>
      <c r="AD434" s="18" t="str">
        <v>91a45770-6596-4ca9-9ae8-eb35cb54a36f</v>
      </c>
      <c r="AF434" t="s">
        <v>2312</v>
      </c>
    </row>
    <row r="435" spans="3:32" x14ac:dyDescent="0.4">
      <c r="D435" t="s">
        <v>1982</v>
      </c>
      <c r="E435" t="s">
        <v>4344</v>
      </c>
      <c r="F435" t="str">
        <f>VLOOKUP(WEAPONS[[#This Row],[Name]],WPN_GUID_LOOK,2,FALSE)</f>
        <v>19710a61-25df-4851-884e-1c33d2fa4d45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AC435" s="18" t="str" cm="1">
        <f t="array" ref="AC435:AD435">_xlfn.REGEXEXTRACT(AF435,"(.*(?=_))_([a-z0-9-]+)",2)</f>
        <v>WPN_HUM_Leech_A</v>
      </c>
      <c r="AD435" s="18" t="str">
        <v>81158eec-1fd0-4fd7-8b02-ce7f5e45f8b5</v>
      </c>
      <c r="AF435" t="s">
        <v>2313</v>
      </c>
    </row>
    <row r="436" spans="3:32" x14ac:dyDescent="0.4">
      <c r="C436" t="s">
        <v>3286</v>
      </c>
      <c r="D436" t="s">
        <v>1982</v>
      </c>
      <c r="E436" t="s">
        <v>3333</v>
      </c>
      <c r="F436" t="str">
        <f>VLOOKUP(WEAPONS[[#This Row],[Name]],WPN_GUID_LOOK,2,FALSE)</f>
        <v>cac16ce7-f5fd-4314-8b79-94b56d6a8a09</v>
      </c>
      <c r="G436" s="26" t="s">
        <v>3644</v>
      </c>
      <c r="H436" s="26" t="s">
        <v>3640</v>
      </c>
      <c r="I436" s="26" t="s">
        <v>3641</v>
      </c>
      <c r="J436" s="26" t="s">
        <v>3662</v>
      </c>
      <c r="K436" s="26">
        <v>3</v>
      </c>
      <c r="L436" s="26" t="s">
        <v>3650</v>
      </c>
      <c r="M436" s="26"/>
      <c r="N436" s="26" t="s">
        <v>3656</v>
      </c>
      <c r="O436" s="26"/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AC436" s="18" t="str" cm="1">
        <f t="array" ref="AC436:AD436">_xlfn.REGEXEXTRACT(AF436,"(.*(?=_))_([a-z0-9-]+)",2)</f>
        <v>WPN_HUM_Legendary_Rapier_A</v>
      </c>
      <c r="AD436" s="18" t="str">
        <v>124c31a8-bd29-4262-81ca-267beaa26e03</v>
      </c>
      <c r="AF436" t="s">
        <v>2314</v>
      </c>
    </row>
    <row r="437" spans="3:32" x14ac:dyDescent="0.4">
      <c r="D437" t="s">
        <v>4209</v>
      </c>
      <c r="E437" t="s">
        <v>4210</v>
      </c>
      <c r="F437" t="str">
        <f>VLOOKUP(WEAPONS[[#This Row],[Name]],WPN_GUID_LOOK,2,FALSE)</f>
        <v>3af0f251-36b5-425f-8d2a-f81559a70967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AC437" s="18" t="str" cm="1">
        <f t="array" ref="AC437:AD437">_xlfn.REGEXEXTRACT(AF437,"(.*(?=_))_([a-z0-9-]+)",2)</f>
        <v>WPN_HUM_LightCrossbow_A_0</v>
      </c>
      <c r="AD437" s="18" t="str">
        <v>43b7fbf5-7f6e-4e9e-bce7-c679eea44593</v>
      </c>
      <c r="AF437" t="s">
        <v>2315</v>
      </c>
    </row>
    <row r="438" spans="3:32" x14ac:dyDescent="0.4">
      <c r="D438" t="s">
        <v>4112</v>
      </c>
      <c r="E438" t="s">
        <v>4115</v>
      </c>
      <c r="F438" t="str">
        <f>VLOOKUP(WEAPONS[[#This Row],[Name]],WPN_GUID_LOOK,2,FALSE)</f>
        <v>2ae874a1-4573-4de3-a595-444591564303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AC438" s="18" t="str" cm="1">
        <f t="array" ref="AC438:AD438">_xlfn.REGEXEXTRACT(AF438,"(.*(?=_))_([a-z0-9-]+)",2)</f>
        <v>WPN_HUM_LightCrossbow_A_0_Rusty_A</v>
      </c>
      <c r="AD438" s="18" t="str">
        <v>6f0568b1-86ac-4039-8d3a-5db844b55fe8</v>
      </c>
      <c r="AF438" t="s">
        <v>2316</v>
      </c>
    </row>
    <row r="439" spans="3:32" x14ac:dyDescent="0.4">
      <c r="D439" t="s">
        <v>4112</v>
      </c>
      <c r="E439" t="s">
        <v>4113</v>
      </c>
      <c r="F439" t="str">
        <f>VLOOKUP(WEAPONS[[#This Row],[Name]],WPN_GUID_LOOK,2,FALSE)</f>
        <v>33ab760a-e617-4e12-a3c6-1758c83cc3a7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AC439" s="18" t="str" cm="1">
        <f t="array" ref="AC439:AD439">_xlfn.REGEXEXTRACT(AF439,"(.*(?=_))_([a-z0-9-]+)",2)</f>
        <v>WPN_HUM_LightCrossbow_A_1</v>
      </c>
      <c r="AD439" s="18" t="str">
        <v>509dd5c3-7c72-4335-9b23-19a14a884f2e</v>
      </c>
      <c r="AF439" t="s">
        <v>2317</v>
      </c>
    </row>
    <row r="440" spans="3:32" x14ac:dyDescent="0.4">
      <c r="D440" t="s">
        <v>4112</v>
      </c>
      <c r="E440" t="s">
        <v>4114</v>
      </c>
      <c r="F440" t="str">
        <f>VLOOKUP(WEAPONS[[#This Row],[Name]],WPN_GUID_LOOK,2,FALSE)</f>
        <v>dd7550d6-112d-476e-9234-4901a95bd7f6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AC440" s="18" t="str" cm="1">
        <f t="array" ref="AC440:AD440">_xlfn.REGEXEXTRACT(AF440,"(.*(?=_))_([a-z0-9-]+)",2)</f>
        <v>WPN_HUM_LightCrossbow_A_2_NOT_APPROVED</v>
      </c>
      <c r="AD440" s="18" t="str">
        <v>fa9b6992-dbfc-4265-996b-73d9836cf7fe</v>
      </c>
      <c r="AF440" t="s">
        <v>2318</v>
      </c>
    </row>
    <row r="441" spans="3:32" x14ac:dyDescent="0.4">
      <c r="D441" t="s">
        <v>4219</v>
      </c>
      <c r="E441" t="s">
        <v>4220</v>
      </c>
      <c r="F441" t="str">
        <f>VLOOKUP(WEAPONS[[#This Row],[Name]],WPN_GUID_LOOK,2,FALSE)</f>
        <v>f28bf96c-83ba-4536-936c-c2574db85569</v>
      </c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AC441" s="18" t="str" cm="1">
        <f t="array" ref="AC441:AD441">_xlfn.REGEXEXTRACT(AF441,"(.*(?=_))_([a-z0-9-]+)",2)</f>
        <v>WPN_HUM_LightCrossbow_A_Makeshift</v>
      </c>
      <c r="AD441" s="18" t="str">
        <v>52f9bd01-fe6e-416d-896e-8600446abb0d</v>
      </c>
      <c r="AF441" t="s">
        <v>2319</v>
      </c>
    </row>
    <row r="442" spans="3:32" x14ac:dyDescent="0.4">
      <c r="C442" t="s">
        <v>3286</v>
      </c>
      <c r="D442" t="s">
        <v>2583</v>
      </c>
      <c r="E442" t="s">
        <v>3334</v>
      </c>
      <c r="F442" t="str">
        <f>VLOOKUP(WEAPONS[[#This Row],[Name]],WPN_GUID_LOOK,2,FALSE)</f>
        <v>3112f0f5-4073-45d2-8e37-eeafa1558896</v>
      </c>
      <c r="G442" s="26" t="s">
        <v>3644</v>
      </c>
      <c r="H442" s="26" t="s">
        <v>3653</v>
      </c>
      <c r="I442" s="26" t="s">
        <v>3641</v>
      </c>
      <c r="J442" s="26" t="s">
        <v>3668</v>
      </c>
      <c r="K442" s="26"/>
      <c r="L442" s="26" t="s">
        <v>3650</v>
      </c>
      <c r="M442" s="26"/>
      <c r="N442" s="26"/>
      <c r="O442" s="26"/>
      <c r="P442" s="26">
        <v>0</v>
      </c>
      <c r="Q442" s="26">
        <v>0</v>
      </c>
      <c r="R442" s="26">
        <v>0</v>
      </c>
      <c r="S442" s="26">
        <v>1</v>
      </c>
      <c r="T442" s="26">
        <v>0</v>
      </c>
      <c r="U442" s="26">
        <v>0</v>
      </c>
      <c r="V442" s="26">
        <v>1</v>
      </c>
      <c r="AC442" s="18" t="str" cm="1">
        <f t="array" ref="AC442:AD442">_xlfn.REGEXEXTRACT(AF442,"(.*(?=_))_([a-z0-9-]+)",2)</f>
        <v>WPN_HUM_LightHammer_A_0</v>
      </c>
      <c r="AD442" s="18" t="str">
        <v>494f21ac-5a1b-4e91-bd30-551b79532516</v>
      </c>
      <c r="AF442" t="s">
        <v>2320</v>
      </c>
    </row>
    <row r="443" spans="3:32" x14ac:dyDescent="0.4">
      <c r="C443" t="s">
        <v>3622</v>
      </c>
      <c r="D443" t="s">
        <v>2569</v>
      </c>
      <c r="E443" t="s">
        <v>3631</v>
      </c>
      <c r="F443" t="str">
        <f>VLOOKUP(WEAPONS[[#This Row],[Name]],WPN_GUID_LOOK,2,FALSE)</f>
        <v>2eeabe97-8f29-4f4f-827e-6cfcd8fd1779</v>
      </c>
      <c r="G443" s="26" t="s">
        <v>3639</v>
      </c>
      <c r="H443" s="26" t="s">
        <v>3645</v>
      </c>
      <c r="I443" s="26" t="s">
        <v>3641</v>
      </c>
      <c r="J443" s="26" t="s">
        <v>3663</v>
      </c>
      <c r="K443" s="26">
        <v>3</v>
      </c>
      <c r="L443" s="26" t="s">
        <v>3643</v>
      </c>
      <c r="M443" s="26" t="s">
        <v>3685</v>
      </c>
      <c r="N443" s="26"/>
      <c r="O443" s="26"/>
      <c r="P443" s="26">
        <v>0</v>
      </c>
      <c r="Q443" s="26">
        <v>0</v>
      </c>
      <c r="R443" s="26">
        <v>0</v>
      </c>
      <c r="S443" s="26">
        <v>0</v>
      </c>
      <c r="T443" s="26">
        <v>1</v>
      </c>
      <c r="U443" s="26">
        <v>0</v>
      </c>
      <c r="V443" s="26">
        <v>1</v>
      </c>
      <c r="AC443" s="18" t="str" cm="1">
        <f t="array" ref="AC443:AD443">_xlfn.REGEXEXTRACT(AF443,"(.*(?=_))_([a-z0-9-]+)",2)</f>
        <v>WPN_HUM_LightHammer_A_0_Rusty_A</v>
      </c>
      <c r="AD443" s="18" t="str">
        <v>0c8a9530-273d-4f64-81b9-0d169d890483</v>
      </c>
      <c r="AF443" t="s">
        <v>2321</v>
      </c>
    </row>
    <row r="444" spans="3:32" x14ac:dyDescent="0.4">
      <c r="D444" t="s">
        <v>4402</v>
      </c>
      <c r="E444" t="s">
        <v>4104</v>
      </c>
      <c r="F444" t="str">
        <f>VLOOKUP(WEAPONS[[#This Row],[Name]],WPN_GUID_LOOK,2,FALSE)</f>
        <v>d2fe9a24-affd-464a-b757-a48d6f50dd7d</v>
      </c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X444" t="s">
        <v>627</v>
      </c>
      <c r="AC444" s="18" t="str" cm="1">
        <f t="array" ref="AC444:AD444">_xlfn.REGEXEXTRACT(AF444,"(.*(?=_))_([a-z0-9-]+)",2)</f>
        <v>WPN_HUM_LightHammer_A_1</v>
      </c>
      <c r="AD444" s="18" t="str">
        <v>d0419aaf-9e20-4029-b8e9-9e1a62661b13</v>
      </c>
      <c r="AF444" t="s">
        <v>2322</v>
      </c>
    </row>
    <row r="445" spans="3:32" x14ac:dyDescent="0.4">
      <c r="D445" t="s">
        <v>4400</v>
      </c>
      <c r="E445" t="s">
        <v>4082</v>
      </c>
      <c r="F445" t="str">
        <f>VLOOKUP(WEAPONS[[#This Row],[Name]],WPN_GUID_LOOK,2,FALSE)</f>
        <v>8108ee1e-9992-4464-b679-cb70815aa750</v>
      </c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AC445" s="18" t="str" cm="1">
        <f t="array" ref="AC445:AD445">_xlfn.REGEXEXTRACT(AF445,"(.*(?=_))_([a-z0-9-]+)",2)</f>
        <v>WPN_HUM_LightHammer_A_2</v>
      </c>
      <c r="AD445" s="18" t="str">
        <v>647f2f89-f10f-4def-ba9e-9078e49b6157</v>
      </c>
      <c r="AF445" t="s">
        <v>2323</v>
      </c>
    </row>
    <row r="446" spans="3:32" x14ac:dyDescent="0.4">
      <c r="D446" t="s">
        <v>4401</v>
      </c>
      <c r="E446" t="s">
        <v>4103</v>
      </c>
      <c r="F446" t="str">
        <f>VLOOKUP(WEAPONS[[#This Row],[Name]],WPN_GUID_LOOK,2,FALSE)</f>
        <v>4c25cfed-9a0f-4c38-ba09-cf11f272c0e5</v>
      </c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X446" t="s">
        <v>627</v>
      </c>
      <c r="AC446" s="18" t="str" cm="1">
        <f t="array" ref="AC446:AD446">_xlfn.REGEXEXTRACT(AF446,"(.*(?=_))_([a-z0-9-]+)",2)</f>
        <v>WPN_HUM_LightHammer_B_0</v>
      </c>
      <c r="AD446" s="18" t="str">
        <v>d0bf4aef-e423-49ab-9177-c86b2a8efc9a</v>
      </c>
      <c r="AF446" t="s">
        <v>2324</v>
      </c>
    </row>
    <row r="447" spans="3:32" x14ac:dyDescent="0.4">
      <c r="D447" t="s">
        <v>4169</v>
      </c>
      <c r="E447" t="s">
        <v>4170</v>
      </c>
      <c r="F447" t="str">
        <f>VLOOKUP(WEAPONS[[#This Row],[Name]],WPN_GUID_LOOK,2,FALSE)</f>
        <v>2baa835f-1422-43f0-9d2a-11e601fbb25e</v>
      </c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AC447" s="18" t="str" cm="1">
        <f t="array" ref="AC447:AD447">_xlfn.REGEXEXTRACT(AF447,"(.*(?=_))_([a-z0-9-]+)",2)</f>
        <v>WPN_HUM_LightHammer_B_1</v>
      </c>
      <c r="AD447" s="18" t="str">
        <v>20e6fc7e-a9d1-403b-a725-e3fe781521bb</v>
      </c>
      <c r="AF447" t="s">
        <v>2325</v>
      </c>
    </row>
    <row r="448" spans="3:32" x14ac:dyDescent="0.4">
      <c r="D448" t="s">
        <v>4053</v>
      </c>
      <c r="E448" t="s">
        <v>4054</v>
      </c>
      <c r="F448" t="str">
        <f>VLOOKUP(WEAPONS[[#This Row],[Name]],WPN_GUID_LOOK,2,FALSE)</f>
        <v>f893a2a4-6b64-40c2-8130-26bd362e230f</v>
      </c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AC448" s="18" t="str" cm="1">
        <f t="array" ref="AC448:AD448">_xlfn.REGEXEXTRACT(AF448,"(.*(?=_))_([a-z0-9-]+)",2)</f>
        <v>WPN_HUM_Longbow_A_0</v>
      </c>
      <c r="AD448" s="18" t="str">
        <v>86e3d864-309c-4c17-ba38-877ce487d481</v>
      </c>
      <c r="AF448" t="s">
        <v>2326</v>
      </c>
    </row>
    <row r="449" spans="3:32" x14ac:dyDescent="0.4">
      <c r="C449" t="s">
        <v>3592</v>
      </c>
      <c r="D449" t="s">
        <v>2147</v>
      </c>
      <c r="E449" t="s">
        <v>3610</v>
      </c>
      <c r="F449" t="str">
        <f>VLOOKUP(WEAPONS[[#This Row],[Name]],WPN_GUID_LOOK,2,FALSE)</f>
        <v>7bbc2408-14de-4129-bab0-db29927b7f43</v>
      </c>
      <c r="G449" s="26" t="s">
        <v>3644</v>
      </c>
      <c r="H449" s="26" t="s">
        <v>3653</v>
      </c>
      <c r="I449" s="26" t="s">
        <v>3641</v>
      </c>
      <c r="J449" s="26" t="s">
        <v>3671</v>
      </c>
      <c r="K449" s="26">
        <v>2</v>
      </c>
      <c r="L449" s="26" t="s">
        <v>3650</v>
      </c>
      <c r="M449" s="26"/>
      <c r="N449" s="26"/>
      <c r="O449" s="26"/>
      <c r="P449" s="26">
        <v>0</v>
      </c>
      <c r="Q449" s="26">
        <v>1</v>
      </c>
      <c r="R449" s="26">
        <v>0</v>
      </c>
      <c r="S449" s="26">
        <v>0</v>
      </c>
      <c r="T449" s="26">
        <v>0</v>
      </c>
      <c r="U449" s="26">
        <v>0</v>
      </c>
      <c r="V449" s="26">
        <v>1</v>
      </c>
      <c r="AC449" s="18" t="str" cm="1">
        <f t="array" ref="AC449:AD449">_xlfn.REGEXEXTRACT(AF449,"(.*(?=_))_([a-z0-9-]+)",2)</f>
        <v>WPN_HUM_Longbow_A_1</v>
      </c>
      <c r="AD449" s="18" t="str">
        <v>049173ec-636a-487e-a9ed-bfafeadf6bb7</v>
      </c>
      <c r="AF449" t="s">
        <v>2327</v>
      </c>
    </row>
    <row r="450" spans="3:32" x14ac:dyDescent="0.4">
      <c r="C450" t="s">
        <v>3384</v>
      </c>
      <c r="D450" t="s">
        <v>2584</v>
      </c>
      <c r="E450" t="s">
        <v>3460</v>
      </c>
      <c r="F450" t="str">
        <f>VLOOKUP(WEAPONS[[#This Row],[Name]],WPN_GUID_LOOK,2,FALSE)</f>
        <v>6364a270-0ca4-45e2-aab2-7673bb5c156e</v>
      </c>
      <c r="G450" s="26" t="s">
        <v>3644</v>
      </c>
      <c r="H450" s="26" t="s">
        <v>3645</v>
      </c>
      <c r="I450" s="26" t="s">
        <v>3641</v>
      </c>
      <c r="J450" s="26" t="s">
        <v>3651</v>
      </c>
      <c r="K450" s="26">
        <v>1</v>
      </c>
      <c r="L450" s="26" t="s">
        <v>3650</v>
      </c>
      <c r="M450" s="26" t="s">
        <v>3692</v>
      </c>
      <c r="N450" s="26" t="s">
        <v>3675</v>
      </c>
      <c r="O450" s="26"/>
      <c r="P450" s="26">
        <v>0</v>
      </c>
      <c r="Q450" s="26">
        <v>0</v>
      </c>
      <c r="R450" s="26">
        <v>0</v>
      </c>
      <c r="S450" s="26">
        <v>0</v>
      </c>
      <c r="T450" s="26">
        <v>0</v>
      </c>
      <c r="U450" s="26">
        <v>0</v>
      </c>
      <c r="V450" s="26">
        <v>1</v>
      </c>
      <c r="AC450" s="18" t="str" cm="1">
        <f t="array" ref="AC450:AD450">_xlfn.REGEXEXTRACT(AF450,"(.*(?=_))_([a-z0-9-]+)",2)</f>
        <v>WPN_HUM_Longbow_A_2_NOT_APPROVED</v>
      </c>
      <c r="AD450" s="18" t="str">
        <v>118967f7-14de-41fa-bec8-3ba383252e9a</v>
      </c>
      <c r="AF450" t="s">
        <v>2328</v>
      </c>
    </row>
    <row r="451" spans="3:32" x14ac:dyDescent="0.4">
      <c r="C451" t="s">
        <v>3384</v>
      </c>
      <c r="D451" t="s">
        <v>3461</v>
      </c>
      <c r="E451" t="s">
        <v>3462</v>
      </c>
      <c r="F451" t="str">
        <f>VLOOKUP(WEAPONS[[#This Row],[Name]],WPN_GUID_LOOK,2,FALSE)</f>
        <v>66d6cbd5-c231-4fc4-a3b7-80f781b579f7</v>
      </c>
      <c r="G451" s="26" t="s">
        <v>3639</v>
      </c>
      <c r="H451" s="26" t="s">
        <v>3640</v>
      </c>
      <c r="I451" s="26" t="s">
        <v>3641</v>
      </c>
      <c r="J451" s="26" t="s">
        <v>3667</v>
      </c>
      <c r="K451" s="26"/>
      <c r="L451" s="26" t="s">
        <v>3695</v>
      </c>
      <c r="M451" s="26"/>
      <c r="N451" s="26"/>
      <c r="O451" s="26"/>
      <c r="P451" s="26">
        <v>1</v>
      </c>
      <c r="Q451" s="26">
        <v>0</v>
      </c>
      <c r="R451" s="26">
        <v>1</v>
      </c>
      <c r="S451" s="26">
        <v>0</v>
      </c>
      <c r="T451" s="26">
        <v>0</v>
      </c>
      <c r="U451" s="26">
        <v>0</v>
      </c>
      <c r="V451" s="26">
        <v>1</v>
      </c>
      <c r="AC451" s="18" t="str" cm="1">
        <f t="array" ref="AC451:AD451">_xlfn.REGEXEXTRACT(AF451,"(.*(?=_))_([a-z0-9-]+)",2)</f>
        <v>WPN_HUM_Longbow_Broken_A</v>
      </c>
      <c r="AD451" s="18" t="str">
        <v>9160904e-0c71-49df-8f9e-b1e232a2421d</v>
      </c>
      <c r="AF451" t="s">
        <v>2329</v>
      </c>
    </row>
    <row r="452" spans="3:32" x14ac:dyDescent="0.4">
      <c r="C452" t="s">
        <v>3493</v>
      </c>
      <c r="D452" t="s">
        <v>2106</v>
      </c>
      <c r="E452" t="s">
        <v>3562</v>
      </c>
      <c r="F452" t="str">
        <f>VLOOKUP(WEAPONS[[#This Row],[Name]],WPN_GUID_LOOK,2,FALSE)</f>
        <v>c9ebcfae-8c9a-4acc-8a30-da7830b32121</v>
      </c>
      <c r="G452" s="26" t="s">
        <v>3639</v>
      </c>
      <c r="H452" s="26" t="s">
        <v>3645</v>
      </c>
      <c r="I452" s="26" t="s">
        <v>3641</v>
      </c>
      <c r="J452" s="26" t="s">
        <v>3655</v>
      </c>
      <c r="K452" s="26"/>
      <c r="L452" s="26" t="s">
        <v>3647</v>
      </c>
      <c r="M452" s="26" t="s">
        <v>3704</v>
      </c>
      <c r="N452" s="26"/>
      <c r="O452" s="26"/>
      <c r="P452" s="26">
        <v>0</v>
      </c>
      <c r="Q452" s="26">
        <v>0</v>
      </c>
      <c r="R452" s="26">
        <v>1</v>
      </c>
      <c r="S452" s="26">
        <v>0</v>
      </c>
      <c r="T452" s="26">
        <v>0</v>
      </c>
      <c r="U452" s="26">
        <v>0</v>
      </c>
      <c r="V452" s="26">
        <v>0</v>
      </c>
      <c r="AC452" s="18" t="str" cm="1">
        <f t="array" ref="AC452:AD452">_xlfn.REGEXEXTRACT(AF452,"(.*(?=_))_([a-z0-9-]+)",2)</f>
        <v>WPN_HUM_Longsword_A_0</v>
      </c>
      <c r="AD452" s="18" t="str">
        <v>1865323f-b428-4791-a0a9-578841e57463</v>
      </c>
      <c r="AF452" t="s">
        <v>2330</v>
      </c>
    </row>
    <row r="453" spans="3:32" x14ac:dyDescent="0.4">
      <c r="D453" t="s">
        <v>4399</v>
      </c>
      <c r="E453" t="s">
        <v>4102</v>
      </c>
      <c r="F453" t="str">
        <f>VLOOKUP(WEAPONS[[#This Row],[Name]],WPN_GUID_LOOK,2,FALSE)</f>
        <v>414956be-4aa5-447f-99c0-fb6382881ff5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X453" t="s">
        <v>627</v>
      </c>
      <c r="AC453" s="18" t="str" cm="1">
        <f t="array" ref="AC453:AD453">_xlfn.REGEXEXTRACT(AF453,"(.*(?=_))_([a-z0-9-]+)",2)</f>
        <v>WPN_HUM_Longsword_A_0_Rusty_A</v>
      </c>
      <c r="AD453" s="18" t="str">
        <v>dddd2204-0ee3-47b0-a7ea-6b5216a65e89</v>
      </c>
      <c r="AF453" t="s">
        <v>2331</v>
      </c>
    </row>
    <row r="454" spans="3:32" x14ac:dyDescent="0.4">
      <c r="C454" t="s">
        <v>3622</v>
      </c>
      <c r="D454" t="s">
        <v>2554</v>
      </c>
      <c r="E454" t="s">
        <v>3632</v>
      </c>
      <c r="F454" t="str">
        <f>VLOOKUP(WEAPONS[[#This Row],[Name]],WPN_GUID_LOOK,2,FALSE)</f>
        <v>61f31bf6-47ec-41e1-9385-2f6c26facc87</v>
      </c>
      <c r="G454" s="26" t="s">
        <v>3639</v>
      </c>
      <c r="H454" s="26" t="s">
        <v>3645</v>
      </c>
      <c r="I454" s="26" t="s">
        <v>3641</v>
      </c>
      <c r="J454" s="26" t="s">
        <v>3663</v>
      </c>
      <c r="K454" s="26">
        <v>3</v>
      </c>
      <c r="L454" s="26" t="s">
        <v>3643</v>
      </c>
      <c r="M454" s="26" t="s">
        <v>3685</v>
      </c>
      <c r="N454" s="26"/>
      <c r="O454" s="26"/>
      <c r="P454" s="26">
        <v>0</v>
      </c>
      <c r="Q454" s="26">
        <v>0</v>
      </c>
      <c r="R454" s="26">
        <v>0</v>
      </c>
      <c r="S454" s="26">
        <v>0</v>
      </c>
      <c r="T454" s="26">
        <v>1</v>
      </c>
      <c r="U454" s="26">
        <v>0</v>
      </c>
      <c r="V454" s="26">
        <v>0</v>
      </c>
      <c r="AC454" s="18" t="str" cm="1">
        <f t="array" ref="AC454:AD454">_xlfn.REGEXEXTRACT(AF454,"(.*(?=_))_([a-z0-9-]+)",2)</f>
        <v>WPN_HUM_Longsword_A_1</v>
      </c>
      <c r="AD454" s="18" t="str">
        <v>3fc2ba50-3070-4caa-abe8-3bf885969bde</v>
      </c>
      <c r="AF454" t="s">
        <v>2332</v>
      </c>
    </row>
    <row r="455" spans="3:32" x14ac:dyDescent="0.4">
      <c r="C455" t="s">
        <v>3384</v>
      </c>
      <c r="D455" t="s">
        <v>2573</v>
      </c>
      <c r="E455" t="s">
        <v>3999</v>
      </c>
      <c r="F455" t="str">
        <f>VLOOKUP(WEAPONS[[#This Row],[Name]],WPN_GUID_LOOK,2,FALSE)</f>
        <v>7773610f-f246-4837-a75f-2d260f815718</v>
      </c>
      <c r="G455" s="26" t="s">
        <v>3639</v>
      </c>
      <c r="H455" s="26" t="s">
        <v>3640</v>
      </c>
      <c r="I455" s="26" t="s">
        <v>3641</v>
      </c>
      <c r="J455" s="26" t="s">
        <v>3642</v>
      </c>
      <c r="K455" s="26">
        <v>1</v>
      </c>
      <c r="L455" s="26" t="s">
        <v>3643</v>
      </c>
      <c r="M455" s="26"/>
      <c r="N455" s="26" t="s">
        <v>3675</v>
      </c>
      <c r="O455" s="26"/>
      <c r="P455" s="26">
        <v>1</v>
      </c>
      <c r="Q455" s="26">
        <v>0</v>
      </c>
      <c r="R455" s="26">
        <v>1</v>
      </c>
      <c r="S455" s="26">
        <v>0</v>
      </c>
      <c r="T455" s="26">
        <v>1</v>
      </c>
      <c r="U455" s="26">
        <v>0</v>
      </c>
      <c r="V455" s="26">
        <v>1</v>
      </c>
      <c r="AC455" s="18" t="str" cm="1">
        <f t="array" ref="AC455:AD455">_xlfn.REGEXEXTRACT(AF455,"(.*(?=_))_([a-z0-9-]+)",2)</f>
        <v>WPN_HUM_Longsword_A_1_Golden</v>
      </c>
      <c r="AD455" s="18" t="str">
        <v>970c962d-dca1-4b90-8d02-81a4e59e3f08</v>
      </c>
      <c r="AF455" t="s">
        <v>2333</v>
      </c>
    </row>
    <row r="456" spans="3:32" x14ac:dyDescent="0.4">
      <c r="C456" t="s">
        <v>3384</v>
      </c>
      <c r="D456" t="s">
        <v>2046</v>
      </c>
      <c r="E456" t="s">
        <v>3463</v>
      </c>
      <c r="F456" t="e">
        <f>VLOOKUP(WEAPONS[[#This Row],[Name]],WPN_GUID_LOOK,2,FALSE)</f>
        <v>#N/A</v>
      </c>
      <c r="G456" s="26" t="s">
        <v>3639</v>
      </c>
      <c r="H456" s="26" t="s">
        <v>3653</v>
      </c>
      <c r="I456" s="26" t="s">
        <v>3659</v>
      </c>
      <c r="J456" s="26" t="s">
        <v>3674</v>
      </c>
      <c r="K456" s="26">
        <v>1</v>
      </c>
      <c r="L456" s="26" t="s">
        <v>3643</v>
      </c>
      <c r="M456" s="26"/>
      <c r="N456" s="26"/>
      <c r="O456" s="26"/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6">
        <v>0</v>
      </c>
      <c r="V456" s="26">
        <v>1</v>
      </c>
      <c r="AC456" s="18" t="str" cm="1">
        <f t="array" ref="AC456:AD456">_xlfn.REGEXEXTRACT(AF456,"(.*(?=_))_([a-z0-9-]+)",2)</f>
        <v>WPN_HUM_Longsword_A_2</v>
      </c>
      <c r="AD456" s="18" t="str">
        <v>e3b2adb6-7493-466e-9c65-4281fb74e83f</v>
      </c>
      <c r="AF456" t="s">
        <v>2334</v>
      </c>
    </row>
    <row r="457" spans="3:32" x14ac:dyDescent="0.4">
      <c r="C457" t="s">
        <v>3493</v>
      </c>
      <c r="D457" t="s">
        <v>2107</v>
      </c>
      <c r="E457" t="s">
        <v>3563</v>
      </c>
      <c r="F457" t="str">
        <f>VLOOKUP(WEAPONS[[#This Row],[Name]],WPN_GUID_LOOK,2,FALSE)</f>
        <v>8a527abd-a2ff-4267-a067-d26bdf6742ee</v>
      </c>
      <c r="G457" s="26" t="s">
        <v>3639</v>
      </c>
      <c r="H457" s="26" t="s">
        <v>3640</v>
      </c>
      <c r="I457" s="26" t="s">
        <v>3641</v>
      </c>
      <c r="J457" s="26" t="s">
        <v>3658</v>
      </c>
      <c r="K457" s="26">
        <v>2</v>
      </c>
      <c r="L457" s="26" t="s">
        <v>3647</v>
      </c>
      <c r="M457" s="26"/>
      <c r="N457" s="26"/>
      <c r="O457" s="26"/>
      <c r="P457" s="26">
        <v>0</v>
      </c>
      <c r="Q457" s="26">
        <v>0</v>
      </c>
      <c r="R457" s="26">
        <v>0</v>
      </c>
      <c r="S457" s="26">
        <v>0</v>
      </c>
      <c r="T457" s="26">
        <v>0</v>
      </c>
      <c r="U457" s="26">
        <v>0</v>
      </c>
      <c r="V457" s="26">
        <v>1</v>
      </c>
      <c r="AC457" s="18" t="str" cm="1">
        <f t="array" ref="AC457:AD457">_xlfn.REGEXEXTRACT(AF457,"(.*(?=_))_([a-z0-9-]+)",2)</f>
        <v>WPN_HUM_Longsword_Adamantine_A</v>
      </c>
      <c r="AD457" s="18" t="str">
        <v>d116f35c-4399-408c-ba90-b455a5d29a1f</v>
      </c>
      <c r="AF457" t="s">
        <v>2335</v>
      </c>
    </row>
    <row r="458" spans="3:32" x14ac:dyDescent="0.4">
      <c r="D458" t="s">
        <v>4128</v>
      </c>
      <c r="E458" t="s">
        <v>4297</v>
      </c>
      <c r="F458" t="str">
        <f>VLOOKUP(WEAPONS[[#This Row],[Name]],WPN_GUID_LOOK,2,FALSE)</f>
        <v>5b8fe99f-56d9-48a8-a9d0-8290ebae6461</v>
      </c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AC458" s="18" t="str" cm="1">
        <f t="array" ref="AC458:AD458">_xlfn.REGEXEXTRACT(AF458,"(.*(?=_))_([a-z0-9-]+)",2)</f>
        <v>WPN_HUM_Longsword_Broken_A</v>
      </c>
      <c r="AD458" s="18" t="str">
        <v>2af7255d-bae1-4d4c-a8ba-4a2b5909a794</v>
      </c>
      <c r="AF458" t="s">
        <v>2336</v>
      </c>
    </row>
    <row r="459" spans="3:32" x14ac:dyDescent="0.4">
      <c r="D459" t="s">
        <v>4128</v>
      </c>
      <c r="E459" t="s">
        <v>4130</v>
      </c>
      <c r="F459" t="str">
        <f>VLOOKUP(WEAPONS[[#This Row],[Name]],WPN_GUID_LOOK,2,FALSE)</f>
        <v>89792dc1-221b-462e-adcb-026f2cafbb95</v>
      </c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AC459" s="18" t="str" cm="1">
        <f t="array" ref="AC459:AD459">_xlfn.REGEXEXTRACT(AF459,"(.*(?=_))_([a-z0-9-]+)",2)</f>
        <v>WPN_HUM_Longsword_Deathknight</v>
      </c>
      <c r="AD459" s="18" t="str">
        <v>a4338d7c-5b70-4076-9711-d3803fab2e1b</v>
      </c>
      <c r="AF459" t="s">
        <v>2337</v>
      </c>
    </row>
    <row r="460" spans="3:32" x14ac:dyDescent="0.4">
      <c r="D460" t="s">
        <v>4128</v>
      </c>
      <c r="E460" t="s">
        <v>4129</v>
      </c>
      <c r="F460" t="str">
        <f>VLOOKUP(WEAPONS[[#This Row],[Name]],WPN_GUID_LOOK,2,FALSE)</f>
        <v>c069f1f2-1040-4c71-b796-5a95eecfa711</v>
      </c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AC460" s="18" t="str" cm="1">
        <f t="array" ref="AC460:AD460">_xlfn.REGEXEXTRACT(AF460,"(.*(?=_))_([a-z0-9-]+)",2)</f>
        <v>WPN_HUM_Longsword_GuardianOfFaith_Evil</v>
      </c>
      <c r="AD460" s="18" t="str">
        <v>083ddacf-e03c-4681-887b-80dee8158b26</v>
      </c>
      <c r="AF460" t="s">
        <v>2338</v>
      </c>
    </row>
    <row r="461" spans="3:32" x14ac:dyDescent="0.4">
      <c r="D461" t="s">
        <v>4183</v>
      </c>
      <c r="F461" t="e">
        <f>VLOOKUP(WEAPONS[[#This Row],[Name]],WPN_GUID_LOOK,2,FALSE)</f>
        <v>#N/A</v>
      </c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AC461" s="18" t="str" cm="1">
        <f t="array" ref="AC461:AD461">_xlfn.REGEXEXTRACT(AF461,"(.*(?=_))_([a-z0-9-]+)",2)</f>
        <v>WPN_HUM_Longsword_GuardianOfFaith_Good</v>
      </c>
      <c r="AD461" s="18" t="str">
        <v>dd0e60fd-a334-411b-97cf-fa6a015c578b</v>
      </c>
      <c r="AF461" t="s">
        <v>2339</v>
      </c>
    </row>
    <row r="462" spans="3:32" x14ac:dyDescent="0.4">
      <c r="D462" t="s">
        <v>4171</v>
      </c>
      <c r="E462" t="s">
        <v>4172</v>
      </c>
      <c r="F462" t="str">
        <f>VLOOKUP(WEAPONS[[#This Row],[Name]],WPN_GUID_LOOK,2,FALSE)</f>
        <v>cb2d6c27-ec29-4555-adf2-41e8c1952439</v>
      </c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AC462" s="18" t="str" cm="1">
        <f t="array" ref="AC462:AD462">_xlfn.REGEXEXTRACT(AF462,"(.*(?=_))_([a-z0-9-]+)",2)</f>
        <v>WPN_HUM_Longsword_GuardianOfFaith_Neutral</v>
      </c>
      <c r="AD462" s="18" t="str">
        <v>82d42ba1-5488-49a7-b4db-32332cee7521</v>
      </c>
      <c r="AF462" t="s">
        <v>2340</v>
      </c>
    </row>
    <row r="463" spans="3:32" x14ac:dyDescent="0.4">
      <c r="D463" t="s">
        <v>4159</v>
      </c>
      <c r="E463" t="s">
        <v>4160</v>
      </c>
      <c r="F463" t="str">
        <f>VLOOKUP(WEAPONS[[#This Row],[Name]],WPN_GUID_LOOK,2,FALSE)</f>
        <v>49979c37-1a3a-46f8-af5b-2ea63fc11722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AC463" s="18" t="str" cm="1">
        <f t="array" ref="AC463:AD463">_xlfn.REGEXEXTRACT(AF463,"(.*(?=_))_([a-z0-9-]+)",2)</f>
        <v>WPN_HUM_Mace_A_0</v>
      </c>
      <c r="AD463" s="18" t="str">
        <v>3186796d-3ab3-4d49-bfc2-cba1aff0cf5a</v>
      </c>
      <c r="AF463" t="s">
        <v>2341</v>
      </c>
    </row>
    <row r="464" spans="3:32" x14ac:dyDescent="0.4">
      <c r="D464" t="s">
        <v>4188</v>
      </c>
      <c r="E464" t="s">
        <v>4189</v>
      </c>
      <c r="F464" t="str">
        <f>VLOOKUP(WEAPONS[[#This Row],[Name]],WPN_GUID_LOOK,2,FALSE)</f>
        <v>a0bc3295-c01d-405e-8396-e0fa7e1e5340</v>
      </c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AC464" s="18" t="str" cm="1">
        <f t="array" ref="AC464:AD464">_xlfn.REGEXEXTRACT(AF464,"(.*(?=_))_([a-z0-9-]+)",2)</f>
        <v>WPN_HUM_Mace_A_0_Rusty_A</v>
      </c>
      <c r="AD464" s="18" t="str">
        <v>ce1c45a5-5606-4604-9afa-beca19fd03e1</v>
      </c>
      <c r="AF464" t="s">
        <v>2342</v>
      </c>
    </row>
    <row r="465" spans="3:32" x14ac:dyDescent="0.4">
      <c r="D465" t="s">
        <v>4181</v>
      </c>
      <c r="E465" t="s">
        <v>4182</v>
      </c>
      <c r="F465" t="str">
        <f>VLOOKUP(WEAPONS[[#This Row],[Name]],WPN_GUID_LOOK,2,FALSE)</f>
        <v>3a8f9b79-1153-4128-8832-a306502fd512</v>
      </c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AC465" s="18" t="str" cm="1">
        <f t="array" ref="AC465:AD465">_xlfn.REGEXEXTRACT(AF465,"(.*(?=_))_([a-z0-9-]+)",2)</f>
        <v>WPN_HUM_Mace_A_1</v>
      </c>
      <c r="AD465" s="18" t="str">
        <v>5a948b12-ca43-4256-9821-0d151036dbd1</v>
      </c>
      <c r="AF465" t="s">
        <v>2343</v>
      </c>
    </row>
    <row r="466" spans="3:32" x14ac:dyDescent="0.4">
      <c r="D466" t="s">
        <v>4173</v>
      </c>
      <c r="E466" t="s">
        <v>4174</v>
      </c>
      <c r="F466" t="str">
        <f>VLOOKUP(WEAPONS[[#This Row],[Name]],WPN_GUID_LOOK,2,FALSE)</f>
        <v>8c7caa2a-7c11-4f0b-86a8-b8808057101b</v>
      </c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AC466" s="18" t="str" cm="1">
        <f t="array" ref="AC466:AD466">_xlfn.REGEXEXTRACT(AF466,"(.*(?=_))_([a-z0-9-]+)",2)</f>
        <v>WPN_HUM_Mace_A_2</v>
      </c>
      <c r="AD466" s="18" t="str">
        <v>f203a318-ea9a-4117-8d27-299dabafd1d3</v>
      </c>
      <c r="AF466" t="s">
        <v>2344</v>
      </c>
    </row>
    <row r="467" spans="3:32" x14ac:dyDescent="0.4">
      <c r="D467" t="s">
        <v>4175</v>
      </c>
      <c r="E467" t="s">
        <v>4176</v>
      </c>
      <c r="F467" t="str">
        <f>VLOOKUP(WEAPONS[[#This Row],[Name]],WPN_GUID_LOOK,2,FALSE)</f>
        <v>dfeaa5fd-1f87-4f99-85b0-8f49664d691f</v>
      </c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AC467" s="18" t="str" cm="1">
        <f t="array" ref="AC467:AD467">_xlfn.REGEXEXTRACT(AF467,"(.*(?=_))_([a-z0-9-]+)",2)</f>
        <v>WPN_HUM_Mace_Adamantine_A</v>
      </c>
      <c r="AD467" s="18" t="str">
        <v>df08ec01-52f0-4fdf-b5e7-4fa0970a480a</v>
      </c>
      <c r="AF467" t="s">
        <v>2345</v>
      </c>
    </row>
    <row r="468" spans="3:32" x14ac:dyDescent="0.4">
      <c r="D468" t="s">
        <v>4190</v>
      </c>
      <c r="E468" t="s">
        <v>4191</v>
      </c>
      <c r="F468" t="str">
        <f>VLOOKUP(WEAPONS[[#This Row],[Name]],WPN_GUID_LOOK,2,FALSE)</f>
        <v>b3571443-403b-431b-b4ba-3d943a500f4b</v>
      </c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AC468" s="18" t="str" cm="1">
        <f t="array" ref="AC468:AD468">_xlfn.REGEXEXTRACT(AF468,"(.*(?=_))_([a-z0-9-]+)",2)</f>
        <v>WPN_HUM_Magicstaff_A_0</v>
      </c>
      <c r="AD468" s="18" t="str">
        <v>6835bc61-36a4-4055-889b-4931e570682a</v>
      </c>
      <c r="AF468" t="s">
        <v>2346</v>
      </c>
    </row>
    <row r="469" spans="3:32" x14ac:dyDescent="0.4">
      <c r="C469" t="s">
        <v>3384</v>
      </c>
      <c r="D469" t="s">
        <v>2047</v>
      </c>
      <c r="E469" t="s">
        <v>3464</v>
      </c>
      <c r="F469" t="str">
        <f>VLOOKUP(WEAPONS[[#This Row],[Name]],WPN_GUID_LOOK,2,FALSE)</f>
        <v>b76baf78-5aaf-4c15-9468-6333a0eb4b92</v>
      </c>
      <c r="G469" s="26" t="s">
        <v>3639</v>
      </c>
      <c r="H469" s="26" t="s">
        <v>3640</v>
      </c>
      <c r="I469" s="26" t="s">
        <v>3641</v>
      </c>
      <c r="J469" s="26" t="s">
        <v>3690</v>
      </c>
      <c r="K469" s="26">
        <v>1</v>
      </c>
      <c r="L469" s="26" t="s">
        <v>3647</v>
      </c>
      <c r="M469" s="26"/>
      <c r="N469" s="26" t="s">
        <v>3661</v>
      </c>
      <c r="O469" s="26"/>
      <c r="P469" s="26">
        <v>0</v>
      </c>
      <c r="Q469" s="26">
        <v>0</v>
      </c>
      <c r="R469" s="26">
        <v>1</v>
      </c>
      <c r="S469" s="26">
        <v>0</v>
      </c>
      <c r="T469" s="26">
        <v>1</v>
      </c>
      <c r="U469" s="26">
        <v>0</v>
      </c>
      <c r="V469" s="26">
        <v>1</v>
      </c>
      <c r="AC469" s="18" t="str" cm="1">
        <f t="array" ref="AC469:AD469">_xlfn.REGEXEXTRACT(AF469,"(.*(?=_))_([a-z0-9-]+)",2)</f>
        <v>WPN_HUM_Magicstaff_B_0</v>
      </c>
      <c r="AD469" s="18" t="str">
        <v>d25bc94a-5ee9-448f-9210-f2dad61ae7e5</v>
      </c>
      <c r="AF469" t="s">
        <v>2347</v>
      </c>
    </row>
    <row r="470" spans="3:32" x14ac:dyDescent="0.4">
      <c r="C470" t="s">
        <v>3286</v>
      </c>
      <c r="D470" t="s">
        <v>186</v>
      </c>
      <c r="E470" t="s">
        <v>3375</v>
      </c>
      <c r="F470" t="str">
        <f>VLOOKUP(WEAPONS[[#This Row],[Name]],WPN_GUID_LOOK,2,FALSE)</f>
        <v>c5403c1d-f372-43e1-927a-9189e9e3545d</v>
      </c>
      <c r="G470" s="26" t="s">
        <v>3639</v>
      </c>
      <c r="H470" s="26" t="s">
        <v>3653</v>
      </c>
      <c r="I470" s="26" t="s">
        <v>3659</v>
      </c>
      <c r="J470" s="26" t="s">
        <v>3670</v>
      </c>
      <c r="K470" s="26"/>
      <c r="L470" s="26" t="s">
        <v>3643</v>
      </c>
      <c r="M470" s="26"/>
      <c r="N470" s="26"/>
      <c r="O470" s="26"/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1</v>
      </c>
      <c r="AC470" s="18" t="str" cm="1">
        <f t="array" ref="AC470:AD470">_xlfn.REGEXEXTRACT(AF470,"(.*(?=_))_([a-z0-9-]+)",2)</f>
        <v>WPN_HUM_Magicstaff_C_0</v>
      </c>
      <c r="AD470" s="18" t="str">
        <v>b46e702a-1094-4a58-9b91-c75ad5ddf57d</v>
      </c>
      <c r="AF470" t="s">
        <v>2348</v>
      </c>
    </row>
    <row r="471" spans="3:32" x14ac:dyDescent="0.4">
      <c r="C471" t="s">
        <v>3384</v>
      </c>
      <c r="D471" t="s">
        <v>3748</v>
      </c>
      <c r="E471" t="s">
        <v>3465</v>
      </c>
      <c r="F471" t="str">
        <f>VLOOKUP(WEAPONS[[#This Row],[Name]],WPN_GUID_LOOK,2,FALSE)</f>
        <v>a46173b7-afd6-48e0-9c76-817acd027574</v>
      </c>
      <c r="G471" s="26" t="s">
        <v>3639</v>
      </c>
      <c r="H471" s="26" t="s">
        <v>3653</v>
      </c>
      <c r="I471" s="26" t="s">
        <v>3659</v>
      </c>
      <c r="J471" s="26" t="s">
        <v>3670</v>
      </c>
      <c r="K471" s="26">
        <v>1</v>
      </c>
      <c r="L471" s="26" t="s">
        <v>3643</v>
      </c>
      <c r="M471" s="26"/>
      <c r="N471" s="26"/>
      <c r="O471" s="26"/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1</v>
      </c>
      <c r="AC471" s="18" t="str" cm="1">
        <f t="array" ref="AC471:AD471">_xlfn.REGEXEXTRACT(AF471,"(.*(?=_))_([a-z0-9-]+)",2)</f>
        <v>WPN_HUM_Magicstaff_D_0</v>
      </c>
      <c r="AD471" s="18" t="str">
        <v>48318705-311a-4b4c-b911-18d260d6db0f</v>
      </c>
      <c r="AF471" t="s">
        <v>2349</v>
      </c>
    </row>
    <row r="472" spans="3:32" x14ac:dyDescent="0.4">
      <c r="D472" t="s">
        <v>4303</v>
      </c>
      <c r="E472" t="s">
        <v>4302</v>
      </c>
      <c r="F472" t="str">
        <f>VLOOKUP(WEAPONS[[#This Row],[Name]],WPN_GUID_LOOK,2,FALSE)</f>
        <v>d9a98dce-1027-4324-939c-3c9cfe776731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AC472" s="18" t="str" cm="1">
        <f t="array" ref="AC472:AD472">_xlfn.REGEXEXTRACT(AF472,"(.*(?=_))_([a-z0-9-]+)",2)</f>
        <v>WPN_HUM_Magicstaff_E_0</v>
      </c>
      <c r="AD472" s="18" t="str">
        <v>506289c6-c461-4a6b-b6a5-aa78e55d7445</v>
      </c>
      <c r="AF472" t="s">
        <v>2350</v>
      </c>
    </row>
    <row r="473" spans="3:32" x14ac:dyDescent="0.4">
      <c r="D473" t="s">
        <v>187</v>
      </c>
      <c r="E473" t="s">
        <v>4284</v>
      </c>
      <c r="F473" t="str">
        <f>VLOOKUP(WEAPONS[[#This Row],[Name]],WPN_GUID_LOOK,2,FALSE)</f>
        <v>0a6f620d-32f4-499a-9c11-db105441a57a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AC473" s="18" t="str" cm="1">
        <f t="array" ref="AC473:AD473">_xlfn.REGEXEXTRACT(AF473,"(.*(?=_))_([a-z0-9-]+)",2)</f>
        <v>WPN_HUM_Magicstaff_Lorroakan_A</v>
      </c>
      <c r="AD473" s="18" t="str">
        <v>10123d22-dcba-4469-a45c-ca719f1f43df</v>
      </c>
      <c r="AF473" t="s">
        <v>2351</v>
      </c>
    </row>
    <row r="474" spans="3:32" x14ac:dyDescent="0.4">
      <c r="C474" t="s">
        <v>3286</v>
      </c>
      <c r="D474" t="s">
        <v>187</v>
      </c>
      <c r="E474" t="s">
        <v>3376</v>
      </c>
      <c r="F474" t="str">
        <f>VLOOKUP(WEAPONS[[#This Row],[Name]],WPN_GUID_LOOK,2,FALSE)</f>
        <v>467ddb4f-6791-41fa-99f7-ee8620d63bbe</v>
      </c>
      <c r="G474" s="26" t="s">
        <v>3644</v>
      </c>
      <c r="H474" s="26" t="s">
        <v>3640</v>
      </c>
      <c r="I474" s="26" t="s">
        <v>3641</v>
      </c>
      <c r="J474" s="26" t="s">
        <v>3667</v>
      </c>
      <c r="K474" s="26"/>
      <c r="L474" s="26" t="s">
        <v>3643</v>
      </c>
      <c r="M474" s="26"/>
      <c r="N474" s="26"/>
      <c r="O474" s="26"/>
      <c r="P474" s="26">
        <v>1</v>
      </c>
      <c r="Q474" s="26">
        <v>0</v>
      </c>
      <c r="R474" s="26">
        <v>1</v>
      </c>
      <c r="S474" s="26">
        <v>0</v>
      </c>
      <c r="T474" s="26">
        <v>0</v>
      </c>
      <c r="U474" s="26">
        <v>0</v>
      </c>
      <c r="V474" s="26">
        <v>1</v>
      </c>
      <c r="AC474" s="18" t="str" cm="1">
        <f t="array" ref="AC474:AD474">_xlfn.REGEXEXTRACT(AF474,"(.*(?=_))_([a-z0-9-]+)",2)</f>
        <v>WPN_HUM_Maul_A_0</v>
      </c>
      <c r="AD474" s="18" t="str">
        <v>5487ceb4-b009-46ae-8ed6-cd3baaf0a18d</v>
      </c>
      <c r="AF474" t="s">
        <v>2352</v>
      </c>
    </row>
    <row r="475" spans="3:32" x14ac:dyDescent="0.4">
      <c r="C475" t="s">
        <v>3286</v>
      </c>
      <c r="D475" t="s">
        <v>2005</v>
      </c>
      <c r="E475" t="s">
        <v>3377</v>
      </c>
      <c r="F475" t="str">
        <f>VLOOKUP(WEAPONS[[#This Row],[Name]],WPN_GUID_LOOK,2,FALSE)</f>
        <v>0d5e17a5-510d-468a-8607-77a326bc453c</v>
      </c>
      <c r="G475" s="26" t="s">
        <v>3644</v>
      </c>
      <c r="H475" s="26" t="s">
        <v>3640</v>
      </c>
      <c r="I475" s="26" t="s">
        <v>3641</v>
      </c>
      <c r="J475" s="26" t="s">
        <v>3667</v>
      </c>
      <c r="K475" s="26"/>
      <c r="L475" s="26" t="s">
        <v>3643</v>
      </c>
      <c r="M475" s="26"/>
      <c r="N475" s="26"/>
      <c r="O475" s="26"/>
      <c r="P475" s="26">
        <v>1</v>
      </c>
      <c r="Q475" s="26">
        <v>0</v>
      </c>
      <c r="R475" s="26">
        <v>1</v>
      </c>
      <c r="S475" s="26">
        <v>0</v>
      </c>
      <c r="T475" s="26">
        <v>0</v>
      </c>
      <c r="U475" s="26">
        <v>0</v>
      </c>
      <c r="V475" s="26">
        <v>1</v>
      </c>
      <c r="AC475" s="18" t="str" cm="1">
        <f t="array" ref="AC475:AD475">_xlfn.REGEXEXTRACT(AF475,"(.*(?=_))_([a-z0-9-]+)",2)</f>
        <v>WPN_HUM_Maul_A_0_Rusty_A</v>
      </c>
      <c r="AD475" s="18" t="str">
        <v>67e97333-2225-4797-9c06-0a0e08e6edd7</v>
      </c>
      <c r="AF475" t="s">
        <v>2353</v>
      </c>
    </row>
    <row r="476" spans="3:32" x14ac:dyDescent="0.4">
      <c r="C476" t="s">
        <v>3384</v>
      </c>
      <c r="D476" t="s">
        <v>3749</v>
      </c>
      <c r="E476" t="s">
        <v>3466</v>
      </c>
      <c r="F476" t="str">
        <f>VLOOKUP(WEAPONS[[#This Row],[Name]],WPN_GUID_LOOK,2,FALSE)</f>
        <v>261b946f-154b-4f75-8985-cab6531034a2</v>
      </c>
      <c r="G476" s="26" t="s">
        <v>3644</v>
      </c>
      <c r="H476" s="26" t="s">
        <v>3640</v>
      </c>
      <c r="I476" s="26" t="s">
        <v>3641</v>
      </c>
      <c r="J476" s="26" t="s">
        <v>3667</v>
      </c>
      <c r="K476" s="26">
        <v>1</v>
      </c>
      <c r="L476" s="26" t="s">
        <v>3643</v>
      </c>
      <c r="M476" s="26"/>
      <c r="N476" s="26"/>
      <c r="O476" s="26"/>
      <c r="P476" s="26">
        <v>1</v>
      </c>
      <c r="Q476" s="26">
        <v>0</v>
      </c>
      <c r="R476" s="26">
        <v>1</v>
      </c>
      <c r="S476" s="26">
        <v>0</v>
      </c>
      <c r="T476" s="26">
        <v>0</v>
      </c>
      <c r="U476" s="26">
        <v>0</v>
      </c>
      <c r="V476" s="26">
        <v>1</v>
      </c>
      <c r="AC476" s="18" t="str" cm="1">
        <f t="array" ref="AC476:AD476">_xlfn.REGEXEXTRACT(AF476,"(.*(?=_))_([a-z0-9-]+)",2)</f>
        <v>WPN_HUM_Maul_A_1</v>
      </c>
      <c r="AD476" s="18" t="str">
        <v>7e8ef269-0e7b-4352-8828-89c5fced943c</v>
      </c>
      <c r="AF476" t="s">
        <v>2354</v>
      </c>
    </row>
    <row r="477" spans="3:32" x14ac:dyDescent="0.4">
      <c r="C477" t="s">
        <v>3493</v>
      </c>
      <c r="D477" t="s">
        <v>2565</v>
      </c>
      <c r="E477" t="s">
        <v>3564</v>
      </c>
      <c r="F477" t="str">
        <f>VLOOKUP(WEAPONS[[#This Row],[Name]],WPN_GUID_LOOK,2,FALSE)</f>
        <v>0839fb15-24ab-4c3a-b168-413a47ed710a</v>
      </c>
      <c r="G477" s="26" t="s">
        <v>3644</v>
      </c>
      <c r="H477" s="26" t="s">
        <v>3640</v>
      </c>
      <c r="I477" s="26" t="s">
        <v>3641</v>
      </c>
      <c r="J477" s="26" t="s">
        <v>3667</v>
      </c>
      <c r="K477" s="26">
        <v>2</v>
      </c>
      <c r="L477" s="26" t="s">
        <v>3643</v>
      </c>
      <c r="M477" s="26"/>
      <c r="N477" s="26"/>
      <c r="O477" s="26"/>
      <c r="P477" s="26">
        <v>1</v>
      </c>
      <c r="Q477" s="26">
        <v>0</v>
      </c>
      <c r="R477" s="26">
        <v>1</v>
      </c>
      <c r="S477" s="26">
        <v>0</v>
      </c>
      <c r="T477" s="26">
        <v>0</v>
      </c>
      <c r="U477" s="26">
        <v>0</v>
      </c>
      <c r="V477" s="26">
        <v>1</v>
      </c>
      <c r="AC477" s="18" t="str" cm="1">
        <f t="array" ref="AC477:AD477">_xlfn.REGEXEXTRACT(AF477,"(.*(?=_))_([a-z0-9-]+)",2)</f>
        <v>WPN_HUM_Maul_A_2</v>
      </c>
      <c r="AD477" s="18" t="str">
        <v>904286be-03fc-4755-adf0-9fd5f44942f4</v>
      </c>
      <c r="AF477" t="s">
        <v>2355</v>
      </c>
    </row>
    <row r="478" spans="3:32" x14ac:dyDescent="0.4">
      <c r="C478" t="s">
        <v>3384</v>
      </c>
      <c r="D478" t="s">
        <v>2048</v>
      </c>
      <c r="E478" t="s">
        <v>3467</v>
      </c>
      <c r="F478" t="str">
        <f>VLOOKUP(WEAPONS[[#This Row],[Name]],WPN_GUID_LOOK,2,FALSE)</f>
        <v>1e172d76-3433-4ee7-ae1a-9e7d8ae0f12b</v>
      </c>
      <c r="G478" s="26" t="s">
        <v>3644</v>
      </c>
      <c r="H478" s="26" t="s">
        <v>3640</v>
      </c>
      <c r="I478" s="26" t="s">
        <v>3641</v>
      </c>
      <c r="J478" s="26" t="s">
        <v>3667</v>
      </c>
      <c r="K478" s="26"/>
      <c r="L478" s="26" t="s">
        <v>3643</v>
      </c>
      <c r="M478" s="26" t="s">
        <v>3697</v>
      </c>
      <c r="N478" s="26"/>
      <c r="O478" s="26"/>
      <c r="P478" s="26">
        <v>1</v>
      </c>
      <c r="Q478" s="26">
        <v>0</v>
      </c>
      <c r="R478" s="26">
        <v>1</v>
      </c>
      <c r="S478" s="26">
        <v>0</v>
      </c>
      <c r="T478" s="26">
        <v>0</v>
      </c>
      <c r="U478" s="26">
        <v>0</v>
      </c>
      <c r="V478" s="26">
        <v>1</v>
      </c>
      <c r="AC478" s="18" t="str" cm="1">
        <f t="array" ref="AC478:AD478">_xlfn.REGEXEXTRACT(AF478,"(.*(?=_))_([a-z0-9-]+)",2)</f>
        <v>WPN_HUM_Moonblade_A_NOT_APPROVED</v>
      </c>
      <c r="AD478" s="18" t="str">
        <v>0a6f620d-32f4-499a-9c11-db105441a57a</v>
      </c>
      <c r="AF478" t="s">
        <v>2356</v>
      </c>
    </row>
    <row r="479" spans="3:32" x14ac:dyDescent="0.4">
      <c r="C479" t="s">
        <v>3286</v>
      </c>
      <c r="D479" t="s">
        <v>188</v>
      </c>
      <c r="E479" t="s">
        <v>3378</v>
      </c>
      <c r="F479" t="str">
        <f>VLOOKUP(WEAPONS[[#This Row],[Name]],WPN_GUID_LOOK,2,FALSE)</f>
        <v>50d677ed-3a0e-40e9-8291-ee6823af5672</v>
      </c>
      <c r="G479" s="26" t="s">
        <v>3639</v>
      </c>
      <c r="H479" s="26" t="s">
        <v>3640</v>
      </c>
      <c r="I479" s="26" t="s">
        <v>3641</v>
      </c>
      <c r="J479" s="26" t="s">
        <v>3683</v>
      </c>
      <c r="K479" s="26"/>
      <c r="L479" s="26" t="s">
        <v>3650</v>
      </c>
      <c r="M479" s="26"/>
      <c r="N479" s="26"/>
      <c r="O479" s="26"/>
      <c r="P479" s="26">
        <v>0</v>
      </c>
      <c r="Q479" s="26">
        <v>0</v>
      </c>
      <c r="R479" s="26">
        <v>1</v>
      </c>
      <c r="S479" s="26">
        <v>0</v>
      </c>
      <c r="T479" s="26">
        <v>0</v>
      </c>
      <c r="U479" s="26">
        <v>0</v>
      </c>
      <c r="V479" s="26">
        <v>1</v>
      </c>
      <c r="AC479" s="18" t="str" cm="1">
        <f t="array" ref="AC479:AD479">_xlfn.REGEXEXTRACT(AF479,"(.*(?=_))_([a-z0-9-]+)",2)</f>
        <v>WPN_HUM_Morningstar_A_0</v>
      </c>
      <c r="AD479" s="18" t="str">
        <v>26a9fba6-1a60-4691-84ea-da7ffcb304e0</v>
      </c>
      <c r="AF479" t="s">
        <v>2357</v>
      </c>
    </row>
    <row r="480" spans="3:32" x14ac:dyDescent="0.4">
      <c r="C480" t="s">
        <v>3286</v>
      </c>
      <c r="D480" t="s">
        <v>2006</v>
      </c>
      <c r="F480" t="e">
        <f>VLOOKUP(WEAPONS[[#This Row],[Name]],WPN_GUID_LOOK,2,FALSE)</f>
        <v>#N/A</v>
      </c>
      <c r="G480" s="26" t="s">
        <v>3639</v>
      </c>
      <c r="H480" s="26" t="s">
        <v>3640</v>
      </c>
      <c r="I480" s="26" t="s">
        <v>3641</v>
      </c>
      <c r="J480" s="26" t="s">
        <v>3683</v>
      </c>
      <c r="K480" s="26"/>
      <c r="L480" s="26" t="s">
        <v>3650</v>
      </c>
      <c r="M480" s="26"/>
      <c r="N480" s="26"/>
      <c r="O480" s="26"/>
      <c r="P480" s="26">
        <v>0</v>
      </c>
      <c r="Q480" s="26">
        <v>0</v>
      </c>
      <c r="R480" s="26">
        <v>1</v>
      </c>
      <c r="S480" s="26">
        <v>0</v>
      </c>
      <c r="T480" s="26">
        <v>0</v>
      </c>
      <c r="U480" s="26">
        <v>0</v>
      </c>
      <c r="V480" s="26">
        <v>1</v>
      </c>
      <c r="AC480" s="18" t="str" cm="1">
        <f t="array" ref="AC480:AD480">_xlfn.REGEXEXTRACT(AF480,"(.*(?=_))_([a-z0-9-]+)",2)</f>
        <v>WPN_HUM_Morningstar_A_0_Rusty_A</v>
      </c>
      <c r="AD480" s="18" t="str">
        <v>f8856d2d-ffda-417c-b7a8-c7aa757903b7</v>
      </c>
      <c r="AF480" t="s">
        <v>2358</v>
      </c>
    </row>
    <row r="481" spans="3:32" x14ac:dyDescent="0.4">
      <c r="C481" t="s">
        <v>3493</v>
      </c>
      <c r="D481" t="s">
        <v>2108</v>
      </c>
      <c r="E481" t="s">
        <v>3565</v>
      </c>
      <c r="F481" t="str">
        <f>VLOOKUP(WEAPONS[[#This Row],[Name]],WPN_GUID_LOOK,2,FALSE)</f>
        <v>a07f2e91-e084-4fe5-9dbb-ef7de76a3c0a</v>
      </c>
      <c r="G481" s="26" t="s">
        <v>3688</v>
      </c>
      <c r="H481" s="26" t="s">
        <v>3640</v>
      </c>
      <c r="I481" s="26" t="s">
        <v>3641</v>
      </c>
      <c r="J481" s="26" t="s">
        <v>3683</v>
      </c>
      <c r="K481" s="26"/>
      <c r="L481" s="26" t="s">
        <v>3650</v>
      </c>
      <c r="M481" s="26"/>
      <c r="N481" s="26"/>
      <c r="O481" s="26"/>
      <c r="P481" s="26">
        <v>0</v>
      </c>
      <c r="Q481" s="26">
        <v>0</v>
      </c>
      <c r="R481" s="26">
        <v>1</v>
      </c>
      <c r="S481" s="26">
        <v>0</v>
      </c>
      <c r="T481" s="26">
        <v>0</v>
      </c>
      <c r="U481" s="26">
        <v>0</v>
      </c>
      <c r="V481" s="26">
        <v>1</v>
      </c>
      <c r="AC481" s="18" t="str" cm="1">
        <f t="array" ref="AC481:AD481">_xlfn.REGEXEXTRACT(AF481,"(.*(?=_))_([a-z0-9-]+)",2)</f>
        <v>WPN_HUM_Morningstar_A_1</v>
      </c>
      <c r="AD481" s="18" t="str">
        <v>deea755b-5335-49d9-bd0e-dbaab9eaf94c</v>
      </c>
      <c r="AF481" t="s">
        <v>2359</v>
      </c>
    </row>
    <row r="482" spans="3:32" x14ac:dyDescent="0.4">
      <c r="C482" t="s">
        <v>3622</v>
      </c>
      <c r="D482" t="s">
        <v>2164</v>
      </c>
      <c r="E482" t="s">
        <v>3633</v>
      </c>
      <c r="F482" t="str">
        <f>VLOOKUP(WEAPONS[[#This Row],[Name]],WPN_GUID_LOOK,2,FALSE)</f>
        <v>f01c3f5d-c542-420f-86c5-bdddf7819e29</v>
      </c>
      <c r="G482" s="26" t="s">
        <v>3644</v>
      </c>
      <c r="H482" s="26" t="s">
        <v>3653</v>
      </c>
      <c r="I482" s="26" t="s">
        <v>3641</v>
      </c>
      <c r="J482" s="26" t="s">
        <v>3672</v>
      </c>
      <c r="K482" s="26">
        <v>3</v>
      </c>
      <c r="L482" s="26" t="s">
        <v>3650</v>
      </c>
      <c r="M482" s="26"/>
      <c r="N482" s="26"/>
      <c r="O482" s="26"/>
      <c r="P482" s="26">
        <v>0</v>
      </c>
      <c r="Q482" s="26">
        <v>1</v>
      </c>
      <c r="R482" s="26">
        <v>0</v>
      </c>
      <c r="S482" s="26">
        <v>0</v>
      </c>
      <c r="T482" s="26">
        <v>0</v>
      </c>
      <c r="U482" s="26">
        <v>0</v>
      </c>
      <c r="V482" s="26">
        <v>1</v>
      </c>
      <c r="AC482" s="18" t="str" cm="1">
        <f t="array" ref="AC482:AD482">_xlfn.REGEXEXTRACT(AF482,"(.*(?=_))_([a-z0-9-]+)",2)</f>
        <v>WPN_HUM_Morningstar_A_2</v>
      </c>
      <c r="AD482" s="18" t="str">
        <v>9e2c45b2-0411-42cc-bac6-6222c1334cb0</v>
      </c>
      <c r="AF482" t="s">
        <v>2360</v>
      </c>
    </row>
    <row r="483" spans="3:32" x14ac:dyDescent="0.4">
      <c r="D483" t="s">
        <v>4369</v>
      </c>
      <c r="E483" t="s">
        <v>4074</v>
      </c>
      <c r="F483" t="str">
        <f>VLOOKUP(WEAPONS[[#This Row],[Name]],WPN_GUID_LOOK,2,FALSE)</f>
        <v>15fcfad4-c32c-40b8-a114-3c59cc25c64a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AC483" s="18" t="str" cm="1">
        <f t="array" ref="AC483:AD483">_xlfn.REGEXEXTRACT(AF483,"(.*(?=_))_([a-z0-9-]+)",2)</f>
        <v>WPN_HUM_Pike_A_0</v>
      </c>
      <c r="AD483" s="18" t="str">
        <v>baa5b139-42ad-40fd-b6c3-6b52b092c48e</v>
      </c>
      <c r="AF483" t="s">
        <v>2361</v>
      </c>
    </row>
    <row r="484" spans="3:32" x14ac:dyDescent="0.4">
      <c r="C484" t="s">
        <v>3384</v>
      </c>
      <c r="D484" t="s">
        <v>2593</v>
      </c>
      <c r="E484" t="s">
        <v>3468</v>
      </c>
      <c r="F484" t="str">
        <f>VLOOKUP(WEAPONS[[#This Row],[Name]],WPN_GUID_LOOK,2,FALSE)</f>
        <v>5e7030e9-d59c-4edf-8278-8981a8e8baef</v>
      </c>
      <c r="G484" s="26" t="s">
        <v>3644</v>
      </c>
      <c r="H484" s="26" t="s">
        <v>3645</v>
      </c>
      <c r="I484" s="26" t="s">
        <v>3641</v>
      </c>
      <c r="J484" s="26" t="s">
        <v>3649</v>
      </c>
      <c r="K484" s="26">
        <v>1</v>
      </c>
      <c r="L484" s="26" t="s">
        <v>3650</v>
      </c>
      <c r="M484" s="26" t="s">
        <v>3698</v>
      </c>
      <c r="N484" s="26"/>
      <c r="O484" s="26"/>
      <c r="P484" s="26">
        <v>0</v>
      </c>
      <c r="Q484" s="26">
        <v>0</v>
      </c>
      <c r="R484" s="26">
        <v>0</v>
      </c>
      <c r="S484" s="26">
        <v>0</v>
      </c>
      <c r="T484" s="26">
        <v>0</v>
      </c>
      <c r="U484" s="26">
        <v>0</v>
      </c>
      <c r="V484" s="26">
        <v>1</v>
      </c>
      <c r="AC484" s="18" t="str" cm="1">
        <f t="array" ref="AC484:AD484">_xlfn.REGEXEXTRACT(AF484,"(.*(?=_))_([a-z0-9-]+)",2)</f>
        <v>WPN_HUM_Pike_A_0_Rusty_A</v>
      </c>
      <c r="AD484" s="18" t="str">
        <v>0eddcd68-36fb-4c9f-8cbb-66513d8d718e</v>
      </c>
      <c r="AF484" t="s">
        <v>2362</v>
      </c>
    </row>
    <row r="485" spans="3:32" x14ac:dyDescent="0.4">
      <c r="C485" t="s">
        <v>3384</v>
      </c>
      <c r="D485" t="s">
        <v>2049</v>
      </c>
      <c r="E485" t="s">
        <v>3469</v>
      </c>
      <c r="F485" t="str">
        <f>VLOOKUP(WEAPONS[[#This Row],[Name]],WPN_GUID_LOOK,2,FALSE)</f>
        <v>733a70a1-2e0f-46f4-aca1-037c0335dc72</v>
      </c>
      <c r="G485" s="26" t="s">
        <v>3639</v>
      </c>
      <c r="H485" s="26" t="s">
        <v>3640</v>
      </c>
      <c r="I485" s="26" t="s">
        <v>3641</v>
      </c>
      <c r="J485" s="26" t="s">
        <v>3690</v>
      </c>
      <c r="K485" s="26">
        <v>1</v>
      </c>
      <c r="L485" s="26" t="s">
        <v>3647</v>
      </c>
      <c r="M485" s="26"/>
      <c r="N485" s="26"/>
      <c r="O485" s="26"/>
      <c r="P485" s="26">
        <v>0</v>
      </c>
      <c r="Q485" s="26">
        <v>0</v>
      </c>
      <c r="R485" s="26">
        <v>1</v>
      </c>
      <c r="S485" s="26">
        <v>0</v>
      </c>
      <c r="T485" s="26">
        <v>1</v>
      </c>
      <c r="U485" s="26">
        <v>0</v>
      </c>
      <c r="V485" s="26">
        <v>1</v>
      </c>
      <c r="AC485" s="18" t="str" cm="1">
        <f t="array" ref="AC485:AD485">_xlfn.REGEXEXTRACT(AF485,"(.*(?=_))_([a-z0-9-]+)",2)</f>
        <v>WPN_HUM_Pike_A_1</v>
      </c>
      <c r="AD485" s="18" t="str">
        <v>40fa8049-b6c1-4463-b212-52ad13b5d687</v>
      </c>
      <c r="AF485" t="s">
        <v>2363</v>
      </c>
    </row>
    <row r="486" spans="3:32" x14ac:dyDescent="0.4">
      <c r="C486" t="s">
        <v>3493</v>
      </c>
      <c r="D486" t="s">
        <v>2109</v>
      </c>
      <c r="E486" t="s">
        <v>3566</v>
      </c>
      <c r="F486" t="str">
        <f>VLOOKUP(WEAPONS[[#This Row],[Name]],WPN_GUID_LOOK,2,FALSE)</f>
        <v>de0e16f6-6dbb-4edd-8ba5-106486b05552</v>
      </c>
      <c r="G486" s="26" t="s">
        <v>3644</v>
      </c>
      <c r="H486" s="26" t="s">
        <v>3640</v>
      </c>
      <c r="I486" s="26" t="s">
        <v>3641</v>
      </c>
      <c r="J486" s="26" t="s">
        <v>3667</v>
      </c>
      <c r="K486" s="26">
        <v>1</v>
      </c>
      <c r="L486" s="26" t="s">
        <v>3643</v>
      </c>
      <c r="M486" s="26"/>
      <c r="N486" s="26"/>
      <c r="O486" s="26"/>
      <c r="P486" s="26">
        <v>1</v>
      </c>
      <c r="Q486" s="26">
        <v>0</v>
      </c>
      <c r="R486" s="26">
        <v>1</v>
      </c>
      <c r="S486" s="26">
        <v>0</v>
      </c>
      <c r="T486" s="26">
        <v>0</v>
      </c>
      <c r="U486" s="26">
        <v>0</v>
      </c>
      <c r="V486" s="26">
        <v>1</v>
      </c>
      <c r="AC486" s="18" t="str" cm="1">
        <f t="array" ref="AC486:AD486">_xlfn.REGEXEXTRACT(AF486,"(.*(?=_))_([a-z0-9-]+)",2)</f>
        <v>WPN_HUM_Pike_A_2</v>
      </c>
      <c r="AD486" s="18" t="str">
        <v>50ffcd8e-eaa2-479c-b8ed-117ef5436b49</v>
      </c>
      <c r="AF486" t="s">
        <v>2364</v>
      </c>
    </row>
    <row r="487" spans="3:32" x14ac:dyDescent="0.4">
      <c r="C487" t="s">
        <v>3286</v>
      </c>
      <c r="D487" t="s">
        <v>2601</v>
      </c>
      <c r="E487" t="s">
        <v>3335</v>
      </c>
      <c r="F487" t="str">
        <f>VLOOKUP(WEAPONS[[#This Row],[Name]],WPN_GUID_LOOK,2,FALSE)</f>
        <v>d31af642-ae35-4f22-b7a6-100f3048be33</v>
      </c>
      <c r="G487" s="26" t="s">
        <v>3639</v>
      </c>
      <c r="H487" s="26" t="s">
        <v>3640</v>
      </c>
      <c r="I487" s="26" t="s">
        <v>3659</v>
      </c>
      <c r="J487" s="26" t="s">
        <v>3684</v>
      </c>
      <c r="K487" s="26"/>
      <c r="L487" s="26" t="s">
        <v>3647</v>
      </c>
      <c r="M487" s="26"/>
      <c r="N487" s="26"/>
      <c r="O487" s="26"/>
      <c r="P487" s="26">
        <v>0</v>
      </c>
      <c r="Q487" s="26">
        <v>0</v>
      </c>
      <c r="R487" s="26">
        <v>0</v>
      </c>
      <c r="S487" s="26">
        <v>0</v>
      </c>
      <c r="T487" s="26">
        <v>0</v>
      </c>
      <c r="U487" s="26">
        <v>0</v>
      </c>
      <c r="V487" s="26">
        <v>1</v>
      </c>
      <c r="AC487" s="18" t="str" cm="1">
        <f t="array" ref="AC487:AD487">_xlfn.REGEXEXTRACT(AF487,"(.*(?=_))_([a-z0-9-]+)",2)</f>
        <v>WPN_HUM_Pike_Broken_A</v>
      </c>
      <c r="AD487" s="18" t="str">
        <v>8454a13e-291f-47ec-a600-d41c32391064</v>
      </c>
      <c r="AF487" t="s">
        <v>2365</v>
      </c>
    </row>
    <row r="488" spans="3:32" x14ac:dyDescent="0.4">
      <c r="C488" t="s">
        <v>3493</v>
      </c>
      <c r="D488" t="s">
        <v>2110</v>
      </c>
      <c r="E488" t="s">
        <v>4000</v>
      </c>
      <c r="F488" t="str">
        <f>VLOOKUP(WEAPONS[[#This Row],[Name]],WPN_GUID_LOOK,2,FALSE)</f>
        <v>0de9e072-7048-4d07-8bbe-79e0591674c2</v>
      </c>
      <c r="G488" s="26" t="s">
        <v>3644</v>
      </c>
      <c r="H488" s="26" t="s">
        <v>3653</v>
      </c>
      <c r="I488" s="26" t="s">
        <v>3641</v>
      </c>
      <c r="J488" s="26" t="s">
        <v>3668</v>
      </c>
      <c r="K488" s="26">
        <v>1</v>
      </c>
      <c r="L488" s="26" t="s">
        <v>3650</v>
      </c>
      <c r="M488" s="26"/>
      <c r="N488" s="26"/>
      <c r="O488" s="26"/>
      <c r="P488" s="26">
        <v>0</v>
      </c>
      <c r="Q488" s="26">
        <v>1</v>
      </c>
      <c r="R488" s="26">
        <v>0</v>
      </c>
      <c r="S488" s="26">
        <v>1</v>
      </c>
      <c r="T488" s="26">
        <v>0</v>
      </c>
      <c r="U488" s="26">
        <v>0</v>
      </c>
      <c r="V488" s="26">
        <v>1</v>
      </c>
      <c r="AC488" s="18" t="str" cm="1">
        <f t="array" ref="AC488:AD488">_xlfn.REGEXEXTRACT(AF488,"(.*(?=_))_([a-z0-9-]+)",2)</f>
        <v>WPN_HUM_Quarterstaff_A_0</v>
      </c>
      <c r="AD488" s="18" t="str">
        <v>96e2abaf-78ff-4dcb-a6a3-a5f0c348bd9f</v>
      </c>
      <c r="AF488" t="s">
        <v>2366</v>
      </c>
    </row>
    <row r="489" spans="3:32" x14ac:dyDescent="0.4">
      <c r="C489" t="s">
        <v>3493</v>
      </c>
      <c r="D489" t="s">
        <v>2111</v>
      </c>
      <c r="E489" t="s">
        <v>3567</v>
      </c>
      <c r="F489" t="str">
        <f>VLOOKUP(WEAPONS[[#This Row],[Name]],WPN_GUID_LOOK,2,FALSE)</f>
        <v>523a959d-4101-4beb-9a8e-276c3f687c02</v>
      </c>
      <c r="G489" s="26" t="s">
        <v>3644</v>
      </c>
      <c r="H489" s="26" t="s">
        <v>3653</v>
      </c>
      <c r="I489" s="26" t="s">
        <v>3641</v>
      </c>
      <c r="J489" s="26" t="s">
        <v>3672</v>
      </c>
      <c r="K489" s="26">
        <v>1</v>
      </c>
      <c r="L489" s="26" t="s">
        <v>3650</v>
      </c>
      <c r="M489" s="26"/>
      <c r="N489" s="26"/>
      <c r="O489" s="26"/>
      <c r="P489" s="26">
        <v>0</v>
      </c>
      <c r="Q489" s="26">
        <v>1</v>
      </c>
      <c r="R489" s="26">
        <v>0</v>
      </c>
      <c r="S489" s="26">
        <v>0</v>
      </c>
      <c r="T489" s="26">
        <v>0</v>
      </c>
      <c r="U489" s="26">
        <v>0</v>
      </c>
      <c r="V489" s="26">
        <v>1</v>
      </c>
      <c r="AC489" s="18" t="str" cm="1">
        <f t="array" ref="AC489:AD489">_xlfn.REGEXEXTRACT(AF489,"(.*(?=_))_([a-z0-9-]+)",2)</f>
        <v>WPN_HUM_Quarterstaff_A_1</v>
      </c>
      <c r="AD489" s="18" t="str">
        <v>2fa18ee4-92df-486f-97d2-dd0a720b6fad</v>
      </c>
      <c r="AF489" t="s">
        <v>2367</v>
      </c>
    </row>
    <row r="490" spans="3:32" x14ac:dyDescent="0.4">
      <c r="D490" t="s">
        <v>189</v>
      </c>
      <c r="E490" t="s">
        <v>4257</v>
      </c>
      <c r="F490" t="str">
        <f>VLOOKUP(WEAPONS[[#This Row],[Name]],WPN_GUID_LOOK,2,FALSE)</f>
        <v>91a45770-6596-4ca9-9ae8-eb35cb54a36f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AC490" s="18" t="str" cm="1">
        <f t="array" ref="AC490:AD490">_xlfn.REGEXEXTRACT(AF490,"(.*(?=_))_([a-z0-9-]+)",2)</f>
        <v>WPN_HUM_Quarterstaff_A_2</v>
      </c>
      <c r="AD490" s="18" t="str">
        <v>e1e112b2-5465-4e37-acdc-372666ec1521</v>
      </c>
      <c r="AF490" t="s">
        <v>2368</v>
      </c>
    </row>
    <row r="491" spans="3:32" x14ac:dyDescent="0.4">
      <c r="C491" t="s">
        <v>3286</v>
      </c>
      <c r="D491" t="s">
        <v>189</v>
      </c>
      <c r="E491" t="s">
        <v>3379</v>
      </c>
      <c r="F491" t="str">
        <f>VLOOKUP(WEAPONS[[#This Row],[Name]],WPN_GUID_LOOK,2,FALSE)</f>
        <v>9f0f1c0e-012d-44e1-9b29-86c64d2bf675</v>
      </c>
      <c r="G491" s="26" t="s">
        <v>3639</v>
      </c>
      <c r="H491" s="26" t="s">
        <v>3645</v>
      </c>
      <c r="I491" s="26" t="s">
        <v>3641</v>
      </c>
      <c r="J491" s="26" t="s">
        <v>3663</v>
      </c>
      <c r="K491" s="26"/>
      <c r="L491" s="26" t="s">
        <v>3643</v>
      </c>
      <c r="M491" s="26" t="s">
        <v>3664</v>
      </c>
      <c r="N491" s="26"/>
      <c r="O491" s="26"/>
      <c r="P491" s="26">
        <v>0</v>
      </c>
      <c r="Q491" s="26">
        <v>0</v>
      </c>
      <c r="R491" s="26">
        <v>0</v>
      </c>
      <c r="S491" s="26">
        <v>0</v>
      </c>
      <c r="T491" s="26">
        <v>1</v>
      </c>
      <c r="U491" s="26">
        <v>1</v>
      </c>
      <c r="V491" s="26">
        <v>1</v>
      </c>
      <c r="AC491" s="18" t="str" cm="1">
        <f t="array" ref="AC491:AD491">_xlfn.REGEXEXTRACT(AF491,"(.*(?=_))_([a-z0-9-]+)",2)</f>
        <v>WPN_HUM_Quarterstaff_B_0</v>
      </c>
      <c r="AD491" s="18" t="str">
        <v>f99fe985-168c-4ab6-8c21-8fbd1ef16a1a</v>
      </c>
      <c r="AF491" t="s">
        <v>2369</v>
      </c>
    </row>
    <row r="492" spans="3:32" x14ac:dyDescent="0.4">
      <c r="C492" t="s">
        <v>3384</v>
      </c>
      <c r="D492" t="s">
        <v>3750</v>
      </c>
      <c r="E492" t="s">
        <v>3470</v>
      </c>
      <c r="F492" t="str">
        <f>VLOOKUP(WEAPONS[[#This Row],[Name]],WPN_GUID_LOOK,2,FALSE)</f>
        <v>158e6f29-89e9-4279-8f8f-85078f047225</v>
      </c>
      <c r="G492" s="26" t="s">
        <v>3639</v>
      </c>
      <c r="H492" s="26" t="s">
        <v>3645</v>
      </c>
      <c r="I492" s="26" t="s">
        <v>3641</v>
      </c>
      <c r="J492" s="26" t="s">
        <v>3663</v>
      </c>
      <c r="K492" s="26">
        <v>1</v>
      </c>
      <c r="L492" s="26" t="s">
        <v>3643</v>
      </c>
      <c r="M492" s="26" t="s">
        <v>3694</v>
      </c>
      <c r="N492" s="26"/>
      <c r="O492" s="26"/>
      <c r="P492" s="26">
        <v>0</v>
      </c>
      <c r="Q492" s="26">
        <v>0</v>
      </c>
      <c r="R492" s="26">
        <v>0</v>
      </c>
      <c r="S492" s="26">
        <v>0</v>
      </c>
      <c r="T492" s="26">
        <v>1</v>
      </c>
      <c r="U492" s="26">
        <v>0</v>
      </c>
      <c r="V492" s="26">
        <v>1</v>
      </c>
      <c r="AC492" s="18" t="str" cm="1">
        <f t="array" ref="AC492:AD492">_xlfn.REGEXEXTRACT(AF492,"(.*(?=_))_([a-z0-9-]+)",2)</f>
        <v>WPN_HUM_Quarterstaff_Broken_A</v>
      </c>
      <c r="AD492" s="18" t="str">
        <v>45c9d3a2-8ea5-4bbf-b1cf-e0acaa0f23b2</v>
      </c>
      <c r="AF492" t="s">
        <v>2370</v>
      </c>
    </row>
    <row r="493" spans="3:32" x14ac:dyDescent="0.4">
      <c r="C493" t="s">
        <v>3493</v>
      </c>
      <c r="D493" t="s">
        <v>2566</v>
      </c>
      <c r="E493" t="s">
        <v>3568</v>
      </c>
      <c r="F493" t="str">
        <f>VLOOKUP(WEAPONS[[#This Row],[Name]],WPN_GUID_LOOK,2,FALSE)</f>
        <v>74d9758a-84e9-4244-9ae8-14acee76acb3</v>
      </c>
      <c r="G493" s="26" t="s">
        <v>3639</v>
      </c>
      <c r="H493" s="26" t="s">
        <v>3645</v>
      </c>
      <c r="I493" s="26" t="s">
        <v>3641</v>
      </c>
      <c r="J493" s="26" t="s">
        <v>3663</v>
      </c>
      <c r="K493" s="26">
        <v>2</v>
      </c>
      <c r="L493" s="26" t="s">
        <v>3643</v>
      </c>
      <c r="M493" s="26" t="s">
        <v>3699</v>
      </c>
      <c r="N493" s="26"/>
      <c r="O493" s="26"/>
      <c r="P493" s="26">
        <v>0</v>
      </c>
      <c r="Q493" s="26">
        <v>0</v>
      </c>
      <c r="R493" s="26">
        <v>0</v>
      </c>
      <c r="S493" s="26">
        <v>0</v>
      </c>
      <c r="T493" s="26">
        <v>1</v>
      </c>
      <c r="U493" s="26">
        <v>1</v>
      </c>
      <c r="V493" s="26">
        <v>1</v>
      </c>
      <c r="AC493" s="18" t="str" cm="1">
        <f t="array" ref="AC493:AD493">_xlfn.REGEXEXTRACT(AF493,"(.*(?=_))_([a-z0-9-]+)",2)</f>
        <v>WPN_HUM_Quarterstaff_C_0</v>
      </c>
      <c r="AD493" s="18" t="str">
        <v>b5c85eb7-ed4f-4e90-a317-5547ddaf3650</v>
      </c>
      <c r="AF493" t="s">
        <v>2371</v>
      </c>
    </row>
    <row r="494" spans="3:32" x14ac:dyDescent="0.4">
      <c r="D494" t="s">
        <v>2112</v>
      </c>
      <c r="E494" t="s">
        <v>4304</v>
      </c>
      <c r="F494" t="str">
        <f>VLOOKUP(WEAPONS[[#This Row],[Name]],WPN_GUID_LOOK,2,FALSE)</f>
        <v>bca0fca1-b81d-47a7-9be3-18e43a8fe626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AC494" s="18" t="str" cm="1">
        <f t="array" ref="AC494:AD494">_xlfn.REGEXEXTRACT(AF494,"(.*(?=_))_([a-z0-9-]+)",2)</f>
        <v>WPN_HUM_Rapier_A_0</v>
      </c>
      <c r="AD494" s="18" t="str">
        <v>7061f489-4b13-4982-aa09-cf0ad961e75f</v>
      </c>
      <c r="AF494" t="s">
        <v>2372</v>
      </c>
    </row>
    <row r="495" spans="3:32" x14ac:dyDescent="0.4">
      <c r="C495" t="s">
        <v>3493</v>
      </c>
      <c r="D495" t="s">
        <v>2112</v>
      </c>
      <c r="E495" t="s">
        <v>3569</v>
      </c>
      <c r="F495" t="str">
        <f>VLOOKUP(WEAPONS[[#This Row],[Name]],WPN_GUID_LOOK,2,FALSE)</f>
        <v>d590884d-55a2-4136-9777-531ee7d53f7e</v>
      </c>
      <c r="G495" s="26" t="s">
        <v>3639</v>
      </c>
      <c r="H495" s="26" t="s">
        <v>3645</v>
      </c>
      <c r="I495" s="26" t="s">
        <v>3641</v>
      </c>
      <c r="J495" s="26" t="s">
        <v>3663</v>
      </c>
      <c r="K495" s="26">
        <v>1</v>
      </c>
      <c r="L495" s="26" t="s">
        <v>3643</v>
      </c>
      <c r="M495" s="26" t="s">
        <v>3694</v>
      </c>
      <c r="N495" s="26"/>
      <c r="O495" s="26"/>
      <c r="P495" s="26">
        <v>0</v>
      </c>
      <c r="Q495" s="26">
        <v>0</v>
      </c>
      <c r="R495" s="26">
        <v>0</v>
      </c>
      <c r="S495" s="26">
        <v>0</v>
      </c>
      <c r="T495" s="26">
        <v>1</v>
      </c>
      <c r="U495" s="26">
        <v>0</v>
      </c>
      <c r="V495" s="26">
        <v>0</v>
      </c>
      <c r="AC495" s="18" t="str" cm="1">
        <f t="array" ref="AC495:AD495">_xlfn.REGEXEXTRACT(AF495,"(.*(?=_))_([a-z0-9-]+)",2)</f>
        <v>WPN_HUM_Rapier_A_0_Rusty_A</v>
      </c>
      <c r="AD495" s="18" t="str">
        <v>1958c259-3772-46ac-9de3-741806f18703</v>
      </c>
      <c r="AF495" t="s">
        <v>2373</v>
      </c>
    </row>
    <row r="496" spans="3:32" x14ac:dyDescent="0.4">
      <c r="C496" t="s">
        <v>3384</v>
      </c>
      <c r="D496" t="s">
        <v>2050</v>
      </c>
      <c r="E496" t="s">
        <v>3471</v>
      </c>
      <c r="F496" t="str">
        <f>VLOOKUP(WEAPONS[[#This Row],[Name]],WPN_GUID_LOOK,2,FALSE)</f>
        <v>4456e2ec-ba1f-4f53-aab8-847249cabc09</v>
      </c>
      <c r="G496" s="26" t="s">
        <v>3644</v>
      </c>
      <c r="H496" s="26" t="s">
        <v>3640</v>
      </c>
      <c r="I496" s="26" t="s">
        <v>3641</v>
      </c>
      <c r="J496" s="26" t="s">
        <v>3662</v>
      </c>
      <c r="K496" s="26"/>
      <c r="L496" s="26" t="s">
        <v>3650</v>
      </c>
      <c r="M496" s="26"/>
      <c r="N496" s="26"/>
      <c r="O496" s="26"/>
      <c r="P496" s="26">
        <v>1</v>
      </c>
      <c r="Q496" s="26">
        <v>0</v>
      </c>
      <c r="R496" s="26">
        <v>1</v>
      </c>
      <c r="S496" s="26">
        <v>0</v>
      </c>
      <c r="T496" s="26">
        <v>0</v>
      </c>
      <c r="U496" s="26">
        <v>0</v>
      </c>
      <c r="V496" s="26">
        <v>1</v>
      </c>
      <c r="AC496" s="18" t="str" cm="1">
        <f t="array" ref="AC496:AD496">_xlfn.REGEXEXTRACT(AF496,"(.*(?=_))_([a-z0-9-]+)",2)</f>
        <v>WPN_HUM_Rapier_A_1</v>
      </c>
      <c r="AD496" s="18" t="str">
        <v>5a6cea10-b3f6-4370-8eed-0b69b4ba531a</v>
      </c>
      <c r="AF496" t="s">
        <v>2374</v>
      </c>
    </row>
    <row r="497" spans="3:32" x14ac:dyDescent="0.4">
      <c r="C497" t="s">
        <v>3384</v>
      </c>
      <c r="D497" t="s">
        <v>2051</v>
      </c>
      <c r="E497" t="s">
        <v>3472</v>
      </c>
      <c r="F497" t="str">
        <f>VLOOKUP(WEAPONS[[#This Row],[Name]],WPN_GUID_LOOK,2,FALSE)</f>
        <v>db4a3e0f-6315-4337-abce-aad5f38513aa</v>
      </c>
      <c r="G497" s="26" t="s">
        <v>3644</v>
      </c>
      <c r="H497" s="26" t="s">
        <v>3653</v>
      </c>
      <c r="I497" s="26" t="s">
        <v>3659</v>
      </c>
      <c r="J497" s="26" t="s">
        <v>3691</v>
      </c>
      <c r="K497" s="26"/>
      <c r="L497" s="26" t="s">
        <v>3643</v>
      </c>
      <c r="M497" s="26"/>
      <c r="N497" s="26"/>
      <c r="O497" s="26"/>
      <c r="P497" s="26">
        <v>0</v>
      </c>
      <c r="Q497" s="26">
        <v>0</v>
      </c>
      <c r="R497" s="26">
        <v>0</v>
      </c>
      <c r="S497" s="26">
        <v>0</v>
      </c>
      <c r="T497" s="26">
        <v>0</v>
      </c>
      <c r="U497" s="26">
        <v>0</v>
      </c>
      <c r="V497" s="26">
        <v>1</v>
      </c>
      <c r="AC497" s="18" t="str" cm="1">
        <f t="array" ref="AC497:AD497">_xlfn.REGEXEXTRACT(AF497,"(.*(?=_))_([a-z0-9-]+)",2)</f>
        <v>WPN_HUM_Rapier_A_2</v>
      </c>
      <c r="AD497" s="18" t="str">
        <v>5c572e8e-8693-48cf-b494-2df0341f7ced</v>
      </c>
      <c r="AF497" t="s">
        <v>2375</v>
      </c>
    </row>
    <row r="498" spans="3:32" x14ac:dyDescent="0.4">
      <c r="C498" t="s">
        <v>3384</v>
      </c>
      <c r="D498" t="s">
        <v>2579</v>
      </c>
      <c r="E498" t="s">
        <v>3473</v>
      </c>
      <c r="F498" t="str">
        <f>VLOOKUP(WEAPONS[[#This Row],[Name]],WPN_GUID_LOOK,2,FALSE)</f>
        <v>baa8bd91-09ec-4c92-a0e1-4a5a9d4ea8ed</v>
      </c>
      <c r="G498" s="26" t="s">
        <v>3639</v>
      </c>
      <c r="H498" s="26" t="s">
        <v>3645</v>
      </c>
      <c r="I498" s="26" t="s">
        <v>3641</v>
      </c>
      <c r="J498" s="26" t="s">
        <v>3680</v>
      </c>
      <c r="K498" s="26"/>
      <c r="L498" s="26" t="s">
        <v>3647</v>
      </c>
      <c r="M498" s="26" t="s">
        <v>3664</v>
      </c>
      <c r="N498" s="26"/>
      <c r="O498" s="26"/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0</v>
      </c>
      <c r="V498" s="26">
        <v>1</v>
      </c>
      <c r="AC498" s="18" t="str" cm="1">
        <f t="array" ref="AC498:AD498">_xlfn.REGEXEXTRACT(AF498,"(.*(?=_))_([a-z0-9-]+)",2)</f>
        <v>WPN_HUM_Rapier_Pact</v>
      </c>
      <c r="AD498" s="18" t="str">
        <v>705662e8-2a7f-4c7e-b0a0-e505395a45e3</v>
      </c>
      <c r="AF498" t="s">
        <v>2376</v>
      </c>
    </row>
    <row r="499" spans="3:32" x14ac:dyDescent="0.4">
      <c r="D499" t="s">
        <v>4131</v>
      </c>
      <c r="E499" t="s">
        <v>4132</v>
      </c>
      <c r="F499" t="str">
        <f>VLOOKUP(WEAPONS[[#This Row],[Name]],WPN_GUID_LOOK,2,FALSE)</f>
        <v>e0d5a057-328a-467d-b8fb-1bfd298d59e7</v>
      </c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AC499" s="18" t="str" cm="1">
        <f t="array" ref="AC499:AD499">_xlfn.REGEXEXTRACT(AF499,"(.*(?=_))_([a-z0-9-]+)",2)</f>
        <v>WPN_HUM_Salami_A</v>
      </c>
      <c r="AD499" s="18" t="str">
        <v>e082f373-81ec-4f4b-818b-9ee86952e2fa</v>
      </c>
      <c r="AF499" t="s">
        <v>2377</v>
      </c>
    </row>
    <row r="500" spans="3:32" x14ac:dyDescent="0.4">
      <c r="C500" t="s">
        <v>3286</v>
      </c>
      <c r="D500" t="s">
        <v>179</v>
      </c>
      <c r="E500" t="s">
        <v>3380</v>
      </c>
      <c r="F500" t="str">
        <f>VLOOKUP(WEAPONS[[#This Row],[Name]],WPN_GUID_LOOK,2,FALSE)</f>
        <v>48318705-311a-4b4c-b911-18d260d6db0f</v>
      </c>
      <c r="G500" s="26" t="s">
        <v>3639</v>
      </c>
      <c r="H500" s="26" t="s">
        <v>3645</v>
      </c>
      <c r="I500" s="26" t="s">
        <v>3641</v>
      </c>
      <c r="J500" s="26" t="s">
        <v>3680</v>
      </c>
      <c r="K500" s="26"/>
      <c r="L500" s="26" t="s">
        <v>3647</v>
      </c>
      <c r="M500" s="26" t="s">
        <v>3664</v>
      </c>
      <c r="N500" s="26"/>
      <c r="O500" s="26"/>
      <c r="P500" s="26">
        <v>0</v>
      </c>
      <c r="Q500" s="26">
        <v>0</v>
      </c>
      <c r="R500" s="26">
        <v>0</v>
      </c>
      <c r="S500" s="26">
        <v>0</v>
      </c>
      <c r="T500" s="26">
        <v>0</v>
      </c>
      <c r="U500" s="26">
        <v>0</v>
      </c>
      <c r="V500" s="26">
        <v>1</v>
      </c>
      <c r="AC500" s="18" t="str" cm="1">
        <f t="array" ref="AC500:AD500">_xlfn.REGEXEXTRACT(AF500,"(.*(?=_))_([a-z0-9-]+)",2)</f>
        <v>WPN_HUM_Sceptre_Karsus_A</v>
      </c>
      <c r="AD500" s="18" t="str">
        <v>b47c0946-bac7-4c2e-9db8-f943728bedf9</v>
      </c>
      <c r="AF500" t="s">
        <v>2378</v>
      </c>
    </row>
    <row r="501" spans="3:32" x14ac:dyDescent="0.4">
      <c r="D501" t="s">
        <v>179</v>
      </c>
      <c r="E501" t="s">
        <v>4280</v>
      </c>
      <c r="F501" t="str">
        <f>VLOOKUP(WEAPONS[[#This Row],[Name]],WPN_GUID_LOOK,2,FALSE)</f>
        <v>506289c6-c461-4a6b-b6a5-aa78e55d7445</v>
      </c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AC501" s="18" t="str" cm="1">
        <f t="array" ref="AC501:AD501">_xlfn.REGEXEXTRACT(AF501,"(.*(?=_))_([a-z0-9-]+)",2)</f>
        <v>WPN_HUM_Scimitar_A_0</v>
      </c>
      <c r="AD501" s="18" t="str">
        <v>868217db-9dcb-414c-bb88-e321ab3e0349</v>
      </c>
      <c r="AF501" t="s">
        <v>2379</v>
      </c>
    </row>
    <row r="502" spans="3:32" x14ac:dyDescent="0.4">
      <c r="D502" t="s">
        <v>179</v>
      </c>
      <c r="E502" t="s">
        <v>4277</v>
      </c>
      <c r="F502" t="str">
        <f>VLOOKUP(WEAPONS[[#This Row],[Name]],WPN_GUID_LOOK,2,FALSE)</f>
        <v>6835bc61-36a4-4055-889b-4931e570682a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AC502" s="18" t="str" cm="1">
        <f t="array" ref="AC502:AD502">_xlfn.REGEXEXTRACT(AF502,"(.*(?=_))_([a-z0-9-]+)",2)</f>
        <v>WPN_HUM_Scimitar_A_0_Rusty_A</v>
      </c>
      <c r="AD502" s="18" t="str">
        <v>134cca90-23ea-497d-8698-b7a66bab59d3</v>
      </c>
      <c r="AF502" t="s">
        <v>2380</v>
      </c>
    </row>
    <row r="503" spans="3:32" x14ac:dyDescent="0.4">
      <c r="D503" t="s">
        <v>179</v>
      </c>
      <c r="E503" t="s">
        <v>4305</v>
      </c>
      <c r="F503" t="str">
        <f>VLOOKUP(WEAPONS[[#This Row],[Name]],WPN_GUID_LOOK,2,FALSE)</f>
        <v>9515172b-511a-44dc-bf97-8b63bca4ea10</v>
      </c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AC503" s="18" t="str" cm="1">
        <f t="array" ref="AC503:AD503">_xlfn.REGEXEXTRACT(AF503,"(.*(?=_))_([a-z0-9-]+)",2)</f>
        <v>WPN_HUM_Scimitar_A_1</v>
      </c>
      <c r="AD503" s="18" t="str">
        <v>7cc7a0e1-d0b8-4569-afb2-d538e8941894</v>
      </c>
      <c r="AF503" t="s">
        <v>2381</v>
      </c>
    </row>
    <row r="504" spans="3:32" x14ac:dyDescent="0.4">
      <c r="D504" t="s">
        <v>179</v>
      </c>
      <c r="E504" t="s">
        <v>4279</v>
      </c>
      <c r="F504" t="str">
        <f>VLOOKUP(WEAPONS[[#This Row],[Name]],WPN_GUID_LOOK,2,FALSE)</f>
        <v>b46e702a-1094-4a58-9b91-c75ad5ddf57d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AC504" s="18" t="str" cm="1">
        <f t="array" ref="AC504:AD504">_xlfn.REGEXEXTRACT(AF504,"(.*(?=_))_([a-z0-9-]+)",2)</f>
        <v>WPN_HUM_Scimitar_A_2</v>
      </c>
      <c r="AD504" s="18" t="str">
        <v>5193af64-48c1-406f-90bf-87f7f01b4684</v>
      </c>
      <c r="AF504" t="s">
        <v>2382</v>
      </c>
    </row>
    <row r="505" spans="3:32" x14ac:dyDescent="0.4">
      <c r="D505" t="s">
        <v>179</v>
      </c>
      <c r="E505" t="s">
        <v>4278</v>
      </c>
      <c r="F505" t="str">
        <f>VLOOKUP(WEAPONS[[#This Row],[Name]],WPN_GUID_LOOK,2,FALSE)</f>
        <v>d25bc94a-5ee9-448f-9210-f2dad61ae7e5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AC505" s="18" t="str" cm="1">
        <f t="array" ref="AC505:AD505">_xlfn.REGEXEXTRACT(AF505,"(.*(?=_))_([a-z0-9-]+)",2)</f>
        <v>WPN_HUM_Scimitar_Adamantine_A</v>
      </c>
      <c r="AD505" s="18" t="str">
        <v>503b4f8d-da61-4fc1-a4b7-cad124a10c69</v>
      </c>
      <c r="AF505" t="s">
        <v>2383</v>
      </c>
    </row>
    <row r="506" spans="3:32" x14ac:dyDescent="0.4">
      <c r="C506" t="s">
        <v>3384</v>
      </c>
      <c r="D506" t="s">
        <v>2052</v>
      </c>
      <c r="E506" t="s">
        <v>3474</v>
      </c>
      <c r="F506" t="str">
        <f>VLOOKUP(WEAPONS[[#This Row],[Name]],WPN_GUID_LOOK,2,FALSE)</f>
        <v>cd8e6f82-d128-4077-916e-a6179fd1d190</v>
      </c>
      <c r="G506" s="26" t="s">
        <v>3639</v>
      </c>
      <c r="H506" s="26" t="s">
        <v>3645</v>
      </c>
      <c r="I506" s="26" t="s">
        <v>3641</v>
      </c>
      <c r="J506" s="26" t="s">
        <v>3680</v>
      </c>
      <c r="K506" s="26"/>
      <c r="L506" s="26" t="s">
        <v>3647</v>
      </c>
      <c r="M506" s="26" t="s">
        <v>3664</v>
      </c>
      <c r="N506" s="26"/>
      <c r="O506" s="26"/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1</v>
      </c>
      <c r="AC506" s="18" t="str" cm="1">
        <f t="array" ref="AC506:AD506">_xlfn.REGEXEXTRACT(AF506,"(.*(?=_))_([a-z0-9-]+)",2)</f>
        <v>WPN_HUM_Shield_A_0</v>
      </c>
      <c r="AD506" s="18" t="str">
        <v>d2af60ea-1b72-4d25-a188-6d8bc4fe255b</v>
      </c>
      <c r="AF506" t="s">
        <v>2384</v>
      </c>
    </row>
    <row r="507" spans="3:32" x14ac:dyDescent="0.4">
      <c r="C507" t="s">
        <v>3493</v>
      </c>
      <c r="D507" t="s">
        <v>2580</v>
      </c>
      <c r="E507" t="s">
        <v>3570</v>
      </c>
      <c r="F507" t="str">
        <f>VLOOKUP(WEAPONS[[#This Row],[Name]],WPN_GUID_LOOK,2,FALSE)</f>
        <v>26c24ccf-8f4a-44a9-ba56-e1d8e9d49ae3</v>
      </c>
      <c r="G507" s="26" t="s">
        <v>3639</v>
      </c>
      <c r="H507" s="26" t="s">
        <v>3645</v>
      </c>
      <c r="I507" s="26" t="s">
        <v>3641</v>
      </c>
      <c r="J507" s="26" t="s">
        <v>3680</v>
      </c>
      <c r="K507" s="26">
        <v>1</v>
      </c>
      <c r="L507" s="26" t="s">
        <v>3647</v>
      </c>
      <c r="M507" s="26" t="s">
        <v>3694</v>
      </c>
      <c r="N507" s="26"/>
      <c r="O507" s="26"/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AC507" s="18" t="str" cm="1">
        <f t="array" ref="AC507:AD507">_xlfn.REGEXEXTRACT(AF507,"(.*(?=_))_([a-z0-9-]+)",2)</f>
        <v>WPN_HUM_Shield_A_1</v>
      </c>
      <c r="AD507" s="18" t="str">
        <v>cb2d6c27-ec29-4555-adf2-41e8c1952439</v>
      </c>
      <c r="AF507" t="s">
        <v>2385</v>
      </c>
    </row>
    <row r="508" spans="3:32" x14ac:dyDescent="0.4">
      <c r="C508" t="s">
        <v>3384</v>
      </c>
      <c r="D508" t="s">
        <v>2053</v>
      </c>
      <c r="E508" t="s">
        <v>3475</v>
      </c>
      <c r="F508" t="str">
        <f>VLOOKUP(WEAPONS[[#This Row],[Name]],WPN_GUID_LOOK,2,FALSE)</f>
        <v>da0ba39a-366d-456b-8dbd-1c5790ca40bf</v>
      </c>
      <c r="G508" s="26" t="s">
        <v>3639</v>
      </c>
      <c r="H508" s="26" t="s">
        <v>3645</v>
      </c>
      <c r="I508" s="26" t="s">
        <v>3641</v>
      </c>
      <c r="J508" s="26" t="s">
        <v>3680</v>
      </c>
      <c r="K508" s="26"/>
      <c r="L508" s="26" t="s">
        <v>3647</v>
      </c>
      <c r="M508" s="26" t="s">
        <v>3664</v>
      </c>
      <c r="N508" s="26"/>
      <c r="O508" s="26"/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1</v>
      </c>
      <c r="AC508" s="18" t="str" cm="1">
        <f t="array" ref="AC508:AD508">_xlfn.REGEXEXTRACT(AF508,"(.*(?=_))_([a-z0-9-]+)",2)</f>
        <v>WPN_HUM_Shield_A_2_NOT_APPROVED</v>
      </c>
      <c r="AD508" s="18" t="str">
        <v>49979c37-1a3a-46f8-af5b-2ea63fc11722</v>
      </c>
      <c r="AF508" t="s">
        <v>2386</v>
      </c>
    </row>
    <row r="509" spans="3:32" x14ac:dyDescent="0.4">
      <c r="C509" t="s">
        <v>3592</v>
      </c>
      <c r="D509" t="s">
        <v>2148</v>
      </c>
      <c r="E509" t="s">
        <v>3611</v>
      </c>
      <c r="F509" t="str">
        <f>VLOOKUP(WEAPONS[[#This Row],[Name]],WPN_GUID_LOOK,2,FALSE)</f>
        <v>ecb02247-a407-445e-8046-856133d198bf</v>
      </c>
      <c r="G509" s="26" t="s">
        <v>3639</v>
      </c>
      <c r="H509" s="26" t="s">
        <v>3645</v>
      </c>
      <c r="I509" s="26" t="s">
        <v>3641</v>
      </c>
      <c r="J509" s="26" t="s">
        <v>3680</v>
      </c>
      <c r="K509" s="26">
        <v>2</v>
      </c>
      <c r="L509" s="26" t="s">
        <v>3647</v>
      </c>
      <c r="M509" s="26" t="s">
        <v>3699</v>
      </c>
      <c r="N509" s="26" t="s">
        <v>3675</v>
      </c>
      <c r="O509" s="26"/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1</v>
      </c>
      <c r="AC509" s="18" t="str" cm="1">
        <f t="array" ref="AC509:AD509">_xlfn.REGEXEXTRACT(AF509,"(.*(?=_))_([a-z0-9-]+)",2)</f>
        <v>WPN_HUM_Shield_Adamantine_A</v>
      </c>
      <c r="AD509" s="18" t="str">
        <v>96907713-b560-4daf-ab32-3c1aec3f3890</v>
      </c>
      <c r="AF509" t="s">
        <v>2387</v>
      </c>
    </row>
    <row r="510" spans="3:32" x14ac:dyDescent="0.4">
      <c r="C510" t="s">
        <v>3384</v>
      </c>
      <c r="D510" t="s">
        <v>2054</v>
      </c>
      <c r="E510" t="s">
        <v>4021</v>
      </c>
      <c r="F510" t="str">
        <f>VLOOKUP(WEAPONS[[#This Row],[Name]],WPN_GUID_LOOK,2,FALSE)</f>
        <v>544e81be-cc28-4fdf-aea7-9a31940af4d0</v>
      </c>
      <c r="G510" s="26" t="s">
        <v>3639</v>
      </c>
      <c r="H510" s="26" t="s">
        <v>3645</v>
      </c>
      <c r="I510" s="26" t="s">
        <v>3641</v>
      </c>
      <c r="J510" s="26" t="s">
        <v>3680</v>
      </c>
      <c r="K510" s="26"/>
      <c r="L510" s="26" t="s">
        <v>3647</v>
      </c>
      <c r="M510" s="26" t="s">
        <v>3664</v>
      </c>
      <c r="N510" s="26"/>
      <c r="O510" s="26"/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1</v>
      </c>
      <c r="AC510" s="18" t="str" cm="1">
        <f t="array" ref="AC510:AD510">_xlfn.REGEXEXTRACT(AF510,"(.*(?=_))_([a-z0-9-]+)",2)</f>
        <v>WPN_HUM_Shield_B_0</v>
      </c>
      <c r="AD510" s="18" t="str">
        <v>24fa28d4-f679-44bf-865e-c7e70dcb9588</v>
      </c>
      <c r="AF510" t="s">
        <v>2388</v>
      </c>
    </row>
    <row r="511" spans="3:32" x14ac:dyDescent="0.4">
      <c r="C511" t="s">
        <v>3493</v>
      </c>
      <c r="D511" t="s">
        <v>2113</v>
      </c>
      <c r="E511" t="s">
        <v>3571</v>
      </c>
      <c r="F511" t="str">
        <f>VLOOKUP(WEAPONS[[#This Row],[Name]],WPN_GUID_LOOK,2,FALSE)</f>
        <v>fcbb2c63-ac59-42e0-ad0b-d91cf9a47b60</v>
      </c>
      <c r="G511" s="26" t="s">
        <v>3639</v>
      </c>
      <c r="H511" s="26" t="s">
        <v>3645</v>
      </c>
      <c r="I511" s="26" t="s">
        <v>3641</v>
      </c>
      <c r="J511" s="26" t="s">
        <v>3680</v>
      </c>
      <c r="K511" s="26">
        <v>2</v>
      </c>
      <c r="L511" s="26" t="s">
        <v>3647</v>
      </c>
      <c r="M511" s="26" t="s">
        <v>3699</v>
      </c>
      <c r="N511" s="26"/>
      <c r="O511" s="26"/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1</v>
      </c>
      <c r="AC511" s="18" t="str" cm="1">
        <f t="array" ref="AC511:AD511">_xlfn.REGEXEXTRACT(AF511,"(.*(?=_))_([a-z0-9-]+)",2)</f>
        <v>WPN_HUM_Shield_B_1</v>
      </c>
      <c r="AD511" s="18" t="str">
        <v>a28ecc05-b67b-493b-8cd2-ac7229e703d2</v>
      </c>
      <c r="AF511" t="s">
        <v>2389</v>
      </c>
    </row>
    <row r="512" spans="3:32" x14ac:dyDescent="0.4">
      <c r="D512" t="s">
        <v>4310</v>
      </c>
      <c r="E512" t="s">
        <v>4306</v>
      </c>
      <c r="F512" t="str">
        <f>VLOOKUP(WEAPONS[[#This Row],[Name]],WPN_GUID_LOOK,2,FALSE)</f>
        <v>81d1c0d2-ed2d-4261-9ea0-2b29c1cc21f5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AC512" s="18" t="str" cm="1">
        <f t="array" ref="AC512:AD512">_xlfn.REGEXEXTRACT(AF512,"(.*(?=_))_([a-z0-9-]+)",2)</f>
        <v>WPN_HUM_Shield_Broken_A</v>
      </c>
      <c r="AD512" s="18" t="str">
        <v>d59619ef-320f-4c16-8e21-0644034f0c26</v>
      </c>
      <c r="AF512" t="s">
        <v>2390</v>
      </c>
    </row>
    <row r="513" spans="3:32" x14ac:dyDescent="0.4">
      <c r="C513" t="s">
        <v>3592</v>
      </c>
      <c r="D513" t="s">
        <v>2149</v>
      </c>
      <c r="E513" t="s">
        <v>3612</v>
      </c>
      <c r="F513" t="str">
        <f>VLOOKUP(WEAPONS[[#This Row],[Name]],WPN_GUID_LOOK,2,FALSE)</f>
        <v>d09685e8-0122-4ecb-8e9d-2f6f1850427e</v>
      </c>
      <c r="G513" s="26" t="s">
        <v>3639</v>
      </c>
      <c r="H513" s="26" t="s">
        <v>3645</v>
      </c>
      <c r="I513" s="26" t="s">
        <v>3641</v>
      </c>
      <c r="J513" s="26" t="s">
        <v>3680</v>
      </c>
      <c r="K513" s="26">
        <v>2</v>
      </c>
      <c r="L513" s="26" t="s">
        <v>3647</v>
      </c>
      <c r="M513" s="26" t="s">
        <v>3699</v>
      </c>
      <c r="N513" s="26"/>
      <c r="O513" s="26"/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1</v>
      </c>
      <c r="AC513" s="18" t="str" cm="1">
        <f t="array" ref="AC513:AD513">_xlfn.REGEXEXTRACT(AF513,"(.*(?=_))_([a-z0-9-]+)",2)</f>
        <v>WPN_HUM_Shield_C_0</v>
      </c>
      <c r="AD513" s="18" t="str">
        <v>4491fcaf-03bf-4087-baf3-b638657080f6</v>
      </c>
      <c r="AF513" t="s">
        <v>2391</v>
      </c>
    </row>
    <row r="514" spans="3:32" x14ac:dyDescent="0.4">
      <c r="C514" t="s">
        <v>3493</v>
      </c>
      <c r="D514" t="s">
        <v>2114</v>
      </c>
      <c r="E514" t="s">
        <v>3572</v>
      </c>
      <c r="F514" t="str">
        <f>VLOOKUP(WEAPONS[[#This Row],[Name]],WPN_GUID_LOOK,2,FALSE)</f>
        <v>ff63ca4a-a990-43dc-a28b-c6bed7bfa617</v>
      </c>
      <c r="G514" s="26" t="s">
        <v>3639</v>
      </c>
      <c r="H514" s="26" t="s">
        <v>3645</v>
      </c>
      <c r="I514" s="26" t="s">
        <v>3641</v>
      </c>
      <c r="J514" s="26" t="s">
        <v>3680</v>
      </c>
      <c r="K514" s="26">
        <v>2</v>
      </c>
      <c r="L514" s="26" t="s">
        <v>3647</v>
      </c>
      <c r="M514" s="26" t="s">
        <v>3699</v>
      </c>
      <c r="N514" s="26"/>
      <c r="O514" s="26"/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1</v>
      </c>
      <c r="AC514" s="18" t="str" cm="1">
        <f t="array" ref="AC514:AD514">_xlfn.REGEXEXTRACT(AF514,"(.*(?=_))_([a-z0-9-]+)",2)</f>
        <v>WPN_HUM_Shield_C_1</v>
      </c>
      <c r="AD514" s="18" t="str">
        <v>badf2418-01ac-410d-931e-72b1dac071c7</v>
      </c>
      <c r="AF514" t="s">
        <v>2392</v>
      </c>
    </row>
    <row r="515" spans="3:32" x14ac:dyDescent="0.4">
      <c r="C515" t="s">
        <v>3286</v>
      </c>
      <c r="D515" t="s">
        <v>2007</v>
      </c>
      <c r="E515" t="s">
        <v>3381</v>
      </c>
      <c r="F515" t="str">
        <f>VLOOKUP(WEAPONS[[#This Row],[Name]],WPN_GUID_LOOK,2,FALSE)</f>
        <v>4f0bc5b8-ff1e-49cd-b1f0-ee45c1ae4a9e</v>
      </c>
      <c r="G515" s="26" t="s">
        <v>3639</v>
      </c>
      <c r="H515" s="26" t="s">
        <v>3645</v>
      </c>
      <c r="I515" s="26" t="s">
        <v>3641</v>
      </c>
      <c r="J515" s="26" t="s">
        <v>3680</v>
      </c>
      <c r="K515" s="26"/>
      <c r="L515" s="26" t="s">
        <v>3647</v>
      </c>
      <c r="M515" s="26" t="s">
        <v>3664</v>
      </c>
      <c r="N515" s="26"/>
      <c r="O515" s="26"/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1</v>
      </c>
      <c r="AC515" s="18" t="str" cm="1">
        <f t="array" ref="AC515:AD515">_xlfn.REGEXEXTRACT(AF515,"(.*(?=_))_([a-z0-9-]+)",2)</f>
        <v>WPN_HUM_Shield_D_0</v>
      </c>
      <c r="AD515" s="18" t="str">
        <v>c069f1f2-1040-4c71-b796-5a95eecfa711</v>
      </c>
      <c r="AF515" t="s">
        <v>2393</v>
      </c>
    </row>
    <row r="516" spans="3:32" x14ac:dyDescent="0.4">
      <c r="C516" t="s">
        <v>3592</v>
      </c>
      <c r="D516" t="s">
        <v>2150</v>
      </c>
      <c r="E516" t="s">
        <v>4022</v>
      </c>
      <c r="F516" t="str">
        <f>VLOOKUP(WEAPONS[[#This Row],[Name]],WPN_GUID_LOOK,2,FALSE)</f>
        <v>be48362b-f8f7-499d-ae64-156374852387</v>
      </c>
      <c r="G516" s="26" t="s">
        <v>3639</v>
      </c>
      <c r="H516" s="26" t="s">
        <v>3645</v>
      </c>
      <c r="I516" s="26" t="s">
        <v>3641</v>
      </c>
      <c r="J516" s="26" t="s">
        <v>3680</v>
      </c>
      <c r="K516" s="26">
        <v>2</v>
      </c>
      <c r="L516" s="26" t="s">
        <v>3647</v>
      </c>
      <c r="M516" s="26" t="s">
        <v>3699</v>
      </c>
      <c r="N516" s="26"/>
      <c r="O516" s="26"/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AC516" s="18" t="str" cm="1">
        <f t="array" ref="AC516:AD516">_xlfn.REGEXEXTRACT(AF516,"(.*(?=_))_([a-z0-9-]+)",2)</f>
        <v>WPN_HUM_Shield_D_0_Rusty_A</v>
      </c>
      <c r="AD516" s="18" t="str">
        <v>8c02c87f-955d-4cc2-b547-f22462ad7106</v>
      </c>
      <c r="AF516" t="s">
        <v>2394</v>
      </c>
    </row>
    <row r="517" spans="3:32" x14ac:dyDescent="0.4">
      <c r="C517" t="s">
        <v>3384</v>
      </c>
      <c r="D517" t="s">
        <v>2598</v>
      </c>
      <c r="E517" t="s">
        <v>3476</v>
      </c>
      <c r="F517" t="str">
        <f>VLOOKUP(WEAPONS[[#This Row],[Name]],WPN_GUID_LOOK,2,FALSE)</f>
        <v>9c0b228c-8330-4407-9877-3b980810a1ae</v>
      </c>
      <c r="G517" s="26" t="s">
        <v>3644</v>
      </c>
      <c r="H517" s="26" t="s">
        <v>3653</v>
      </c>
      <c r="I517" s="26" t="s">
        <v>3641</v>
      </c>
      <c r="J517" s="26" t="s">
        <v>3676</v>
      </c>
      <c r="K517" s="26">
        <v>1</v>
      </c>
      <c r="L517" s="26" t="s">
        <v>3647</v>
      </c>
      <c r="M517" s="26"/>
      <c r="N517" s="26"/>
      <c r="O517" s="26"/>
      <c r="P517" s="26">
        <v>0</v>
      </c>
      <c r="Q517" s="26">
        <v>1</v>
      </c>
      <c r="R517" s="26">
        <v>0</v>
      </c>
      <c r="S517" s="26">
        <v>0</v>
      </c>
      <c r="T517" s="26">
        <v>0</v>
      </c>
      <c r="U517" s="26">
        <v>0</v>
      </c>
      <c r="V517" s="26">
        <v>1</v>
      </c>
      <c r="AC517" s="18" t="str" cm="1">
        <f t="array" ref="AC517:AD517">_xlfn.REGEXEXTRACT(AF517,"(.*(?=_))_([a-z0-9-]+)",2)</f>
        <v>WPN_HUM_Shield_D_1</v>
      </c>
      <c r="AD517" s="18" t="str">
        <v>26b81847-b0dd-4150-aef7-602fcbb72eca</v>
      </c>
      <c r="AF517" t="s">
        <v>2395</v>
      </c>
    </row>
    <row r="518" spans="3:32" x14ac:dyDescent="0.4">
      <c r="C518" t="s">
        <v>3384</v>
      </c>
      <c r="D518" t="s">
        <v>2055</v>
      </c>
      <c r="E518" t="s">
        <v>3477</v>
      </c>
      <c r="F518" t="str">
        <f>VLOOKUP(WEAPONS[[#This Row],[Name]],WPN_GUID_LOOK,2,FALSE)</f>
        <v>65b41886-823d-416b-b53e-c332a3aad530</v>
      </c>
      <c r="G518" s="26" t="s">
        <v>3644</v>
      </c>
      <c r="H518" s="26" t="s">
        <v>3640</v>
      </c>
      <c r="I518" s="26" t="s">
        <v>3641</v>
      </c>
      <c r="J518" s="26" t="s">
        <v>3667</v>
      </c>
      <c r="K518" s="26">
        <v>1</v>
      </c>
      <c r="L518" s="26" t="s">
        <v>3643</v>
      </c>
      <c r="M518" s="26"/>
      <c r="N518" s="26"/>
      <c r="O518" s="26"/>
      <c r="P518" s="26">
        <v>1</v>
      </c>
      <c r="Q518" s="26">
        <v>0</v>
      </c>
      <c r="R518" s="26">
        <v>1</v>
      </c>
      <c r="S518" s="26">
        <v>0</v>
      </c>
      <c r="T518" s="26">
        <v>0</v>
      </c>
      <c r="U518" s="26">
        <v>0</v>
      </c>
      <c r="V518" s="26">
        <v>1</v>
      </c>
      <c r="AC518" s="18" t="str" cm="1">
        <f t="array" ref="AC518:AD518">_xlfn.REGEXEXTRACT(AF518,"(.*(?=_))_([a-z0-9-]+)",2)</f>
        <v>WPN_HUM_Shield_DeathKnight</v>
      </c>
      <c r="AD518" s="18" t="str">
        <v>5b8fe99f-56d9-48a8-a9d0-8290ebae6461</v>
      </c>
      <c r="AF518" t="s">
        <v>2396</v>
      </c>
    </row>
    <row r="519" spans="3:32" x14ac:dyDescent="0.4">
      <c r="C519" t="s">
        <v>3592</v>
      </c>
      <c r="D519" t="s">
        <v>2151</v>
      </c>
      <c r="E519" t="s">
        <v>3613</v>
      </c>
      <c r="F519" t="str">
        <f>VLOOKUP(WEAPONS[[#This Row],[Name]],WPN_GUID_LOOK,2,FALSE)</f>
        <v>0cfbd2ef-6eb3-4283-b0c9-8e23a4f9bf8c</v>
      </c>
      <c r="G519" s="26" t="s">
        <v>3639</v>
      </c>
      <c r="H519" s="26" t="s">
        <v>3640</v>
      </c>
      <c r="I519" s="26" t="s">
        <v>3641</v>
      </c>
      <c r="J519" s="26" t="s">
        <v>3642</v>
      </c>
      <c r="K519" s="26">
        <v>2</v>
      </c>
      <c r="L519" s="26" t="s">
        <v>3643</v>
      </c>
      <c r="M519" s="26"/>
      <c r="N519" s="26"/>
      <c r="O519" s="26"/>
      <c r="P519" s="26">
        <v>1</v>
      </c>
      <c r="Q519" s="26">
        <v>0</v>
      </c>
      <c r="R519" s="26">
        <v>1</v>
      </c>
      <c r="S519" s="26">
        <v>0</v>
      </c>
      <c r="T519" s="26">
        <v>1</v>
      </c>
      <c r="U519" s="26">
        <v>0</v>
      </c>
      <c r="V519" s="26">
        <v>1</v>
      </c>
      <c r="AC519" s="18" t="str" cm="1">
        <f t="array" ref="AC519:AD519">_xlfn.REGEXEXTRACT(AF519,"(.*(?=_))_([a-z0-9-]+)",2)</f>
        <v>WPN_HUM_Shield_E_2</v>
      </c>
      <c r="AD519" s="18" t="str">
        <v>89792dc1-221b-462e-adcb-026f2cafbb95</v>
      </c>
      <c r="AF519" t="s">
        <v>2397</v>
      </c>
    </row>
    <row r="520" spans="3:32" x14ac:dyDescent="0.4">
      <c r="D520" t="s">
        <v>4133</v>
      </c>
      <c r="E520" t="s">
        <v>4201</v>
      </c>
      <c r="F520" t="str">
        <f>VLOOKUP(WEAPONS[[#This Row],[Name]],WPN_GUID_LOOK,2,FALSE)</f>
        <v>31c99c28-f062-44ba-9ee6-cf969af920c4</v>
      </c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AC520" s="18" t="str" cm="1">
        <f t="array" ref="AC520:AD520">_xlfn.REGEXEXTRACT(AF520,"(.*(?=_))_([a-z0-9-]+)",2)</f>
        <v>WPN_HUM_Shield_FlamingFist_1</v>
      </c>
      <c r="AD520" s="18" t="str">
        <v>6fb7aabd-bdf8-4fd4-b43c-6cc6c07e99b1</v>
      </c>
      <c r="AF520" t="s">
        <v>2399</v>
      </c>
    </row>
    <row r="521" spans="3:32" x14ac:dyDescent="0.4">
      <c r="D521" t="s">
        <v>4133</v>
      </c>
      <c r="E521" t="s">
        <v>4200</v>
      </c>
      <c r="F521" t="str">
        <f>VLOOKUP(WEAPONS[[#This Row],[Name]],WPN_GUID_LOOK,2,FALSE)</f>
        <v>8cdcb6bb-be71-4f26-9871-9312514c2436</v>
      </c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AC521" s="18" t="str" cm="1">
        <f t="array" ref="AC521:AD521">_xlfn.REGEXEXTRACT(AF521,"(.*(?=_))_([a-z0-9-]+)",2)</f>
        <v>WPN_HUM_Shield_FlamingFist</v>
      </c>
      <c r="AD521" s="18" t="str">
        <v>ab10f66f-6e93-43f5-9384-82565f14124a</v>
      </c>
      <c r="AF521" t="s">
        <v>2398</v>
      </c>
    </row>
    <row r="522" spans="3:32" x14ac:dyDescent="0.4">
      <c r="D522" t="s">
        <v>4133</v>
      </c>
      <c r="E522" t="s">
        <v>4202</v>
      </c>
      <c r="F522" t="str">
        <f>VLOOKUP(WEAPONS[[#This Row],[Name]],WPN_GUID_LOOK,2,FALSE)</f>
        <v>b7d8a185-dfc5-4113-ab53-0ca009073c8d</v>
      </c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AC522" s="18" t="str" cm="1">
        <f t="array" ref="AC522:AD522">_xlfn.REGEXEXTRACT(AF522,"(.*(?=_))_([a-z0-9-]+)",2)</f>
        <v>WPN_HUM_Shield_Myrkul_A</v>
      </c>
      <c r="AD522" s="18" t="str">
        <v>5d4c7c48-8531-494f-8fc3-936122d8a6fa</v>
      </c>
      <c r="AF522" t="s">
        <v>2400</v>
      </c>
    </row>
    <row r="523" spans="3:32" x14ac:dyDescent="0.4">
      <c r="D523" t="s">
        <v>4133</v>
      </c>
      <c r="E523" t="s">
        <v>4134</v>
      </c>
      <c r="F523" t="str">
        <f>VLOOKUP(WEAPONS[[#This Row],[Name]],WPN_GUID_LOOK,2,FALSE)</f>
        <v>d2af60ea-1b72-4d25-a188-6d8bc4fe255b</v>
      </c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AC523" s="18" t="str" cm="1">
        <f t="array" ref="AC523:AD523">_xlfn.REGEXEXTRACT(AF523,"(.*(?=_))_([a-z0-9-]+)",2)</f>
        <v>WPN_HUM_Shortbow_A_0</v>
      </c>
      <c r="AD523" s="18" t="str">
        <v>c5403c1d-f372-43e1-927a-9189e9e3545d</v>
      </c>
      <c r="AF523" t="s">
        <v>2401</v>
      </c>
    </row>
    <row r="524" spans="3:32" x14ac:dyDescent="0.4">
      <c r="D524" t="s">
        <v>4161</v>
      </c>
      <c r="E524" t="s">
        <v>4162</v>
      </c>
      <c r="F524" t="str">
        <f>VLOOKUP(WEAPONS[[#This Row],[Name]],WPN_GUID_LOOK,2,FALSE)</f>
        <v>badf2418-01ac-410d-931e-72b1dac071c7</v>
      </c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AC524" s="18" t="str" cm="1">
        <f t="array" ref="AC524:AD524">_xlfn.REGEXEXTRACT(AF524,"(.*(?=_))_([a-z0-9-]+)",2)</f>
        <v>WPN_HUM_Shortbow_A_1</v>
      </c>
      <c r="AD524" s="18" t="str">
        <v>a46173b7-afd6-48e0-9c76-817acd027574</v>
      </c>
      <c r="AF524" t="s">
        <v>2402</v>
      </c>
    </row>
    <row r="525" spans="3:32" x14ac:dyDescent="0.4">
      <c r="D525" t="s">
        <v>4311</v>
      </c>
      <c r="E525" t="s">
        <v>4309</v>
      </c>
      <c r="F525" t="str">
        <f>VLOOKUP(WEAPONS[[#This Row],[Name]],WPN_GUID_LOOK,2,FALSE)</f>
        <v>3ff2f3b9-daf6-457b-85e3-bd5ac95b6318</v>
      </c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AC525" s="18" t="str" cm="1">
        <f t="array" ref="AC525:AD525">_xlfn.REGEXEXTRACT(AF525,"(.*(?=_))_([a-z0-9-]+)",2)</f>
        <v>WPN_HUM_Shortbow_A_2_NOT_APPROVED</v>
      </c>
      <c r="AD525" s="18" t="str">
        <v>d9a98dce-1027-4324-939c-3c9cfe776731</v>
      </c>
      <c r="AF525" t="s">
        <v>2403</v>
      </c>
    </row>
    <row r="526" spans="3:32" x14ac:dyDescent="0.4">
      <c r="C526" t="s">
        <v>3622</v>
      </c>
      <c r="D526" t="s">
        <v>4311</v>
      </c>
      <c r="E526" t="s">
        <v>3634</v>
      </c>
      <c r="F526" t="str">
        <f>VLOOKUP(WEAPONS[[#This Row],[Name]],WPN_GUID_LOOK,2,FALSE)</f>
        <v>7b961f08-46c1-46b1-99bc-c59283831a0b</v>
      </c>
      <c r="G526" s="26" t="s">
        <v>3639</v>
      </c>
      <c r="H526" s="26" t="s">
        <v>3640</v>
      </c>
      <c r="I526" s="26" t="s">
        <v>3641</v>
      </c>
      <c r="J526" s="26" t="s">
        <v>3658</v>
      </c>
      <c r="K526" s="26">
        <v>3</v>
      </c>
      <c r="L526" s="26" t="s">
        <v>3647</v>
      </c>
      <c r="M526" s="26"/>
      <c r="N526" s="26"/>
      <c r="O526" s="26"/>
      <c r="P526" s="26">
        <v>0</v>
      </c>
      <c r="Q526" s="26">
        <v>0</v>
      </c>
      <c r="R526" s="26">
        <v>0</v>
      </c>
      <c r="S526" s="26">
        <v>0</v>
      </c>
      <c r="T526" s="26">
        <v>0</v>
      </c>
      <c r="U526" s="26">
        <v>0</v>
      </c>
      <c r="V526" s="26">
        <v>1</v>
      </c>
      <c r="AC526" s="18" t="str" cm="1">
        <f t="array" ref="AC526:AD526">_xlfn.REGEXEXTRACT(AF526,"(.*(?=_))_([a-z0-9-]+)",2)</f>
        <v>WPN_HUM_Shortbow_A_Makeshift</v>
      </c>
      <c r="AD526" s="18" t="str">
        <v>82992370-cb61-4381-b390-891a3a9bd075</v>
      </c>
      <c r="AF526" t="s">
        <v>2404</v>
      </c>
    </row>
    <row r="527" spans="3:32" x14ac:dyDescent="0.4">
      <c r="D527" t="s">
        <v>4311</v>
      </c>
      <c r="E527" t="s">
        <v>4307</v>
      </c>
      <c r="F527" t="str">
        <f>VLOOKUP(WEAPONS[[#This Row],[Name]],WPN_GUID_LOOK,2,FALSE)</f>
        <v>a24ceeff-2db2-40be-b633-720b0bbab736</v>
      </c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AC527" s="18" t="str" cm="1">
        <f t="array" ref="AC527:AD527">_xlfn.REGEXEXTRACT(AF527,"(.*(?=_))_([a-z0-9-]+)",2)</f>
        <v>WPN_HUM_Shortsword_A_0</v>
      </c>
      <c r="AD527" s="18" t="str">
        <v>467ddb4f-6791-41fa-99f7-ee8620d63bbe</v>
      </c>
      <c r="AF527" t="s">
        <v>2405</v>
      </c>
    </row>
    <row r="528" spans="3:32" x14ac:dyDescent="0.4">
      <c r="C528" t="s">
        <v>3493</v>
      </c>
      <c r="D528" t="s">
        <v>2115</v>
      </c>
      <c r="E528" t="s">
        <v>3573</v>
      </c>
      <c r="F528" t="str">
        <f>VLOOKUP(WEAPONS[[#This Row],[Name]],WPN_GUID_LOOK,2,FALSE)</f>
        <v>8733edb7-f04e-4b6d-ad48-7d49fb782bef</v>
      </c>
      <c r="G528" s="26" t="s">
        <v>3639</v>
      </c>
      <c r="H528" s="26" t="s">
        <v>3640</v>
      </c>
      <c r="I528" s="26" t="s">
        <v>3641</v>
      </c>
      <c r="J528" s="26" t="s">
        <v>3642</v>
      </c>
      <c r="K528" s="26">
        <v>1</v>
      </c>
      <c r="L528" s="26" t="s">
        <v>3643</v>
      </c>
      <c r="M528" s="26"/>
      <c r="N528" s="26"/>
      <c r="O528" s="26"/>
      <c r="P528" s="26">
        <v>1</v>
      </c>
      <c r="Q528" s="26">
        <v>0</v>
      </c>
      <c r="R528" s="26">
        <v>1</v>
      </c>
      <c r="S528" s="26">
        <v>0</v>
      </c>
      <c r="T528" s="26">
        <v>1</v>
      </c>
      <c r="U528" s="26">
        <v>0</v>
      </c>
      <c r="V528" s="26">
        <v>1</v>
      </c>
      <c r="AC528" s="18" t="str" cm="1">
        <f t="array" ref="AC528:AD528">_xlfn.REGEXEXTRACT(AF528,"(.*(?=_))_([a-z0-9-]+)",2)</f>
        <v>WPN_HUM_Shortsword_A_0_Rusty_A</v>
      </c>
      <c r="AD528" s="18" t="str">
        <v>9d66df2d-8e8f-4798-8684-77b738d26704</v>
      </c>
      <c r="AF528" t="s">
        <v>2406</v>
      </c>
    </row>
    <row r="529" spans="3:32" x14ac:dyDescent="0.4">
      <c r="C529" t="s">
        <v>3493</v>
      </c>
      <c r="D529" t="s">
        <v>2116</v>
      </c>
      <c r="E529" t="s">
        <v>4006</v>
      </c>
      <c r="F529" t="str">
        <f>VLOOKUP(WEAPONS[[#This Row],[Name]],WPN_GUID_LOOK,2,FALSE)</f>
        <v>44dedec0-df82-4ed3-b9ca-147bd830e312</v>
      </c>
      <c r="G529" s="26" t="s">
        <v>3644</v>
      </c>
      <c r="H529" s="26" t="s">
        <v>3653</v>
      </c>
      <c r="I529" s="26" t="s">
        <v>3641</v>
      </c>
      <c r="J529" s="26" t="s">
        <v>3672</v>
      </c>
      <c r="K529" s="26">
        <v>1</v>
      </c>
      <c r="L529" s="26" t="s">
        <v>3650</v>
      </c>
      <c r="M529" s="26"/>
      <c r="N529" s="26"/>
      <c r="O529" s="26"/>
      <c r="P529" s="26">
        <v>0</v>
      </c>
      <c r="Q529" s="26">
        <v>1</v>
      </c>
      <c r="R529" s="26">
        <v>0</v>
      </c>
      <c r="S529" s="26">
        <v>0</v>
      </c>
      <c r="T529" s="26">
        <v>0</v>
      </c>
      <c r="U529" s="26">
        <v>0</v>
      </c>
      <c r="V529" s="26">
        <v>1</v>
      </c>
      <c r="AC529" s="18" t="str" cm="1">
        <f t="array" ref="AC529:AD529">_xlfn.REGEXEXTRACT(AF529,"(.*(?=_))_([a-z0-9-]+)",2)</f>
        <v>WPN_HUM_Shortsword_A_1</v>
      </c>
      <c r="AD529" s="18" t="str">
        <v>261b946f-154b-4f75-8985-cab6531034a2</v>
      </c>
      <c r="AF529" t="s">
        <v>2407</v>
      </c>
    </row>
    <row r="530" spans="3:32" x14ac:dyDescent="0.4">
      <c r="C530" t="s">
        <v>3493</v>
      </c>
      <c r="D530" t="s">
        <v>2117</v>
      </c>
      <c r="E530" t="s">
        <v>3574</v>
      </c>
      <c r="F530" t="str">
        <f>VLOOKUP(WEAPONS[[#This Row],[Name]],WPN_GUID_LOOK,2,FALSE)</f>
        <v>6b95bb45-41c3-4954-ac2f-ef1aa169b0b6</v>
      </c>
      <c r="G530" s="26" t="s">
        <v>3639</v>
      </c>
      <c r="H530" s="26" t="s">
        <v>3640</v>
      </c>
      <c r="I530" s="26" t="s">
        <v>3641</v>
      </c>
      <c r="J530" s="26" t="s">
        <v>3683</v>
      </c>
      <c r="K530" s="26">
        <v>1</v>
      </c>
      <c r="L530" s="26" t="s">
        <v>3650</v>
      </c>
      <c r="M530" s="26"/>
      <c r="N530" s="26"/>
      <c r="O530" s="26"/>
      <c r="P530" s="26">
        <v>0</v>
      </c>
      <c r="Q530" s="26">
        <v>0</v>
      </c>
      <c r="R530" s="26">
        <v>1</v>
      </c>
      <c r="S530" s="26">
        <v>0</v>
      </c>
      <c r="T530" s="26">
        <v>0</v>
      </c>
      <c r="U530" s="26">
        <v>0</v>
      </c>
      <c r="V530" s="26">
        <v>1</v>
      </c>
      <c r="AC530" s="18" t="str" cm="1">
        <f t="array" ref="AC530:AD530">_xlfn.REGEXEXTRACT(AF530,"(.*(?=_))_([a-z0-9-]+)",2)</f>
        <v>WPN_HUM_Shortsword_A_2</v>
      </c>
      <c r="AD530" s="18" t="str">
        <v>0839fb15-24ab-4c3a-b168-413a47ed710a</v>
      </c>
      <c r="AF530" t="s">
        <v>2408</v>
      </c>
    </row>
    <row r="531" spans="3:32" x14ac:dyDescent="0.4">
      <c r="C531" t="s">
        <v>3384</v>
      </c>
      <c r="D531" t="s">
        <v>2534</v>
      </c>
      <c r="E531" t="s">
        <v>3478</v>
      </c>
      <c r="F531" t="str">
        <f>VLOOKUP(WEAPONS[[#This Row],[Name]],WPN_GUID_LOOK,2,FALSE)</f>
        <v>56316970-8adb-4936-8c73-9d8a7c41a8a4</v>
      </c>
      <c r="G531" s="26" t="s">
        <v>3644</v>
      </c>
      <c r="H531" s="26" t="s">
        <v>3653</v>
      </c>
      <c r="I531" s="26" t="s">
        <v>3641</v>
      </c>
      <c r="J531" s="26" t="s">
        <v>3672</v>
      </c>
      <c r="K531" s="26">
        <v>1</v>
      </c>
      <c r="L531" s="26" t="s">
        <v>3650</v>
      </c>
      <c r="M531" s="26"/>
      <c r="N531" s="26"/>
      <c r="O531" s="26"/>
      <c r="P531" s="26">
        <v>0</v>
      </c>
      <c r="Q531" s="26">
        <v>1</v>
      </c>
      <c r="R531" s="26">
        <v>0</v>
      </c>
      <c r="S531" s="26">
        <v>0</v>
      </c>
      <c r="T531" s="26">
        <v>0</v>
      </c>
      <c r="U531" s="26">
        <v>0</v>
      </c>
      <c r="V531" s="26">
        <v>1</v>
      </c>
      <c r="AC531" s="18" t="str" cm="1">
        <f t="array" ref="AC531:AD531">_xlfn.REGEXEXTRACT(AF531,"(.*(?=_))_([a-z0-9-]+)",2)</f>
        <v>WPN_HUM_Sickle_A_0</v>
      </c>
      <c r="AD531" s="18" t="str">
        <v>50d677ed-3a0e-40e9-8291-ee6823af5672</v>
      </c>
      <c r="AF531" t="s">
        <v>2409</v>
      </c>
    </row>
    <row r="532" spans="3:32" x14ac:dyDescent="0.4">
      <c r="D532" t="s">
        <v>4184</v>
      </c>
      <c r="E532" t="s">
        <v>4185</v>
      </c>
      <c r="F532" t="str">
        <f>VLOOKUP(WEAPONS[[#This Row],[Name]],WPN_GUID_LOOK,2,FALSE)</f>
        <v>1cee750f-79c6-4109-8272-d27b97ef02df</v>
      </c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AC532" s="18" t="str" cm="1">
        <f t="array" ref="AC532:AD532">_xlfn.REGEXEXTRACT(AF532,"(.*(?=_))_([a-z0-9-]+)",2)</f>
        <v>WPN_HUM_Sickle_A_0_Rusty_A</v>
      </c>
      <c r="AD532" s="18" t="str">
        <v>1d75dc84-b276-47b0-a0be-a5b25dfcb086</v>
      </c>
      <c r="AF532" t="s">
        <v>2410</v>
      </c>
    </row>
    <row r="533" spans="3:32" x14ac:dyDescent="0.4">
      <c r="C533" t="s">
        <v>3592</v>
      </c>
      <c r="D533" t="s">
        <v>2152</v>
      </c>
      <c r="E533" t="s">
        <v>3614</v>
      </c>
      <c r="F533" t="str">
        <f>VLOOKUP(WEAPONS[[#This Row],[Name]],WPN_GUID_LOOK,2,FALSE)</f>
        <v>e76b0896-dc70-4fb9-b202-cf5efc2de15a</v>
      </c>
      <c r="G533" s="26" t="s">
        <v>3644</v>
      </c>
      <c r="H533" s="26" t="s">
        <v>3653</v>
      </c>
      <c r="I533" s="26" t="s">
        <v>3641</v>
      </c>
      <c r="J533" s="26" t="s">
        <v>3672</v>
      </c>
      <c r="K533" s="26">
        <v>2</v>
      </c>
      <c r="L533" s="26" t="s">
        <v>3650</v>
      </c>
      <c r="M533" s="26"/>
      <c r="N533" s="26" t="s">
        <v>3675</v>
      </c>
      <c r="O533" s="26"/>
      <c r="P533" s="26">
        <v>0</v>
      </c>
      <c r="Q533" s="26">
        <v>1</v>
      </c>
      <c r="R533" s="26">
        <v>0</v>
      </c>
      <c r="S533" s="26">
        <v>0</v>
      </c>
      <c r="T533" s="26">
        <v>0</v>
      </c>
      <c r="U533" s="26">
        <v>0</v>
      </c>
      <c r="V533" s="26">
        <v>1</v>
      </c>
      <c r="AC533" s="18" t="str" cm="1">
        <f t="array" ref="AC533:AD533">_xlfn.REGEXEXTRACT(AF533,"(.*(?=_))_([a-z0-9-]+)",2)</f>
        <v>WPN_HUM_Sling_A_0</v>
      </c>
      <c r="AD533" s="18" t="str">
        <v>d31af642-ae35-4f22-b7a6-100f3048be33</v>
      </c>
      <c r="AF533" t="s">
        <v>2411</v>
      </c>
    </row>
    <row r="534" spans="3:32" x14ac:dyDescent="0.4">
      <c r="D534" t="s">
        <v>2152</v>
      </c>
      <c r="E534" t="s">
        <v>4355</v>
      </c>
      <c r="F534" t="str">
        <f>VLOOKUP(WEAPONS[[#This Row],[Name]],WPN_GUID_LOOK,2,FALSE)</f>
        <v>ed8c8311-fb23-4620-95a9-8f2b24e10c91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AC534" s="18" t="str" cm="1">
        <f t="array" ref="AC534:AD534">_xlfn.REGEXEXTRACT(AF534,"(.*(?=_))_([a-z0-9-]+)",2)</f>
        <v>WPN_HUM_Spear_A_0</v>
      </c>
      <c r="AD534" s="18" t="str">
        <v>9f0f1c0e-012d-44e1-9b29-86c64d2bf675</v>
      </c>
      <c r="AF534" t="s">
        <v>2412</v>
      </c>
    </row>
    <row r="535" spans="3:32" x14ac:dyDescent="0.4">
      <c r="C535" t="s">
        <v>3493</v>
      </c>
      <c r="D535" t="s">
        <v>2118</v>
      </c>
      <c r="E535" t="s">
        <v>3575</v>
      </c>
      <c r="F535" t="str">
        <f>VLOOKUP(WEAPONS[[#This Row],[Name]],WPN_GUID_LOOK,2,FALSE)</f>
        <v>82afffba-16cb-47ff-8520-bac8b9c46ad3</v>
      </c>
      <c r="G535" s="26" t="s">
        <v>3644</v>
      </c>
      <c r="H535" s="26" t="s">
        <v>3640</v>
      </c>
      <c r="I535" s="26" t="s">
        <v>3641</v>
      </c>
      <c r="J535" s="26" t="s">
        <v>3667</v>
      </c>
      <c r="K535" s="26">
        <v>1</v>
      </c>
      <c r="L535" s="26" t="s">
        <v>3643</v>
      </c>
      <c r="M535" s="26"/>
      <c r="N535" s="26"/>
      <c r="O535" s="26"/>
      <c r="P535" s="26">
        <v>1</v>
      </c>
      <c r="Q535" s="26">
        <v>0</v>
      </c>
      <c r="R535" s="26">
        <v>1</v>
      </c>
      <c r="S535" s="26">
        <v>0</v>
      </c>
      <c r="T535" s="26">
        <v>0</v>
      </c>
      <c r="U535" s="26">
        <v>0</v>
      </c>
      <c r="V535" s="26">
        <v>0</v>
      </c>
      <c r="AC535" s="18" t="str" cm="1">
        <f t="array" ref="AC535:AD535">_xlfn.REGEXEXTRACT(AF535,"(.*(?=_))_([a-z0-9-]+)",2)</f>
        <v>WPN_HUM_Spear_A_0_Rusty_A</v>
      </c>
      <c r="AD535" s="18" t="str">
        <v>86450ec8-d876-457f-92c0-7bb11e8f38f8</v>
      </c>
      <c r="AF535" t="s">
        <v>2413</v>
      </c>
    </row>
    <row r="536" spans="3:32" x14ac:dyDescent="0.4">
      <c r="C536" t="s">
        <v>3384</v>
      </c>
      <c r="D536" t="s">
        <v>2056</v>
      </c>
      <c r="E536" t="s">
        <v>3851</v>
      </c>
      <c r="F536" t="str">
        <f>VLOOKUP(WEAPONS[[#This Row],[Name]],WPN_GUID_LOOK,2,FALSE)</f>
        <v>455383a5-1211-4500-85f9-b71fad3fbf15</v>
      </c>
      <c r="G536" s="26" t="s">
        <v>3644</v>
      </c>
      <c r="H536" s="26" t="s">
        <v>3653</v>
      </c>
      <c r="I536" s="26" t="s">
        <v>3641</v>
      </c>
      <c r="J536" s="26" t="s">
        <v>3672</v>
      </c>
      <c r="K536" s="26">
        <v>1</v>
      </c>
      <c r="L536" s="26" t="s">
        <v>3650</v>
      </c>
      <c r="M536" s="26"/>
      <c r="N536" s="26"/>
      <c r="O536" s="26"/>
      <c r="P536" s="26">
        <v>0</v>
      </c>
      <c r="Q536" s="26">
        <v>1</v>
      </c>
      <c r="R536" s="26">
        <v>0</v>
      </c>
      <c r="S536" s="26">
        <v>0</v>
      </c>
      <c r="T536" s="26">
        <v>0</v>
      </c>
      <c r="U536" s="26">
        <v>0</v>
      </c>
      <c r="V536" s="26">
        <v>1</v>
      </c>
      <c r="AC536" s="18" t="str" cm="1">
        <f t="array" ref="AC536:AD536">_xlfn.REGEXEXTRACT(AF536,"(.*(?=_))_([a-z0-9-]+)",2)</f>
        <v>WPN_HUM_Spear_A_1</v>
      </c>
      <c r="AD536" s="18" t="str">
        <v>158e6f29-89e9-4279-8f8f-85078f047225</v>
      </c>
      <c r="AF536" t="s">
        <v>2414</v>
      </c>
    </row>
    <row r="537" spans="3:32" x14ac:dyDescent="0.4">
      <c r="C537" t="s">
        <v>3592</v>
      </c>
      <c r="D537" t="s">
        <v>2153</v>
      </c>
      <c r="E537" t="s">
        <v>3615</v>
      </c>
      <c r="F537" t="str">
        <f>VLOOKUP(WEAPONS[[#This Row],[Name]],WPN_GUID_LOOK,2,FALSE)</f>
        <v>2b5243b8-658e-4ff2-bccf-0f39e5c53f3e</v>
      </c>
      <c r="G537" s="26" t="s">
        <v>3644</v>
      </c>
      <c r="H537" s="26" t="s">
        <v>3640</v>
      </c>
      <c r="I537" s="26" t="s">
        <v>3641</v>
      </c>
      <c r="J537" s="26" t="s">
        <v>3667</v>
      </c>
      <c r="K537" s="26">
        <v>2</v>
      </c>
      <c r="L537" s="26" t="s">
        <v>3643</v>
      </c>
      <c r="M537" s="26"/>
      <c r="N537" s="26"/>
      <c r="O537" s="26"/>
      <c r="P537" s="26">
        <v>1</v>
      </c>
      <c r="Q537" s="26">
        <v>0</v>
      </c>
      <c r="R537" s="26">
        <v>1</v>
      </c>
      <c r="S537" s="26">
        <v>0</v>
      </c>
      <c r="T537" s="26">
        <v>0</v>
      </c>
      <c r="U537" s="26">
        <v>0</v>
      </c>
      <c r="V537" s="26">
        <v>1</v>
      </c>
      <c r="AC537" s="18" t="str" cm="1">
        <f t="array" ref="AC537:AD537">_xlfn.REGEXEXTRACT(AF537,"(.*(?=_))_([a-z0-9-]+)",2)</f>
        <v>WPN_HUM_Spear_A_2</v>
      </c>
      <c r="AD537" s="18" t="str">
        <v>74d9758a-84e9-4244-9ae8-14acee76acb3</v>
      </c>
      <c r="AF537" t="s">
        <v>2415</v>
      </c>
    </row>
    <row r="538" spans="3:32" x14ac:dyDescent="0.4">
      <c r="C538" t="s">
        <v>3384</v>
      </c>
      <c r="D538" t="s">
        <v>2057</v>
      </c>
      <c r="E538" t="s">
        <v>4023</v>
      </c>
      <c r="F538" t="str">
        <f>VLOOKUP(WEAPONS[[#This Row],[Name]],WPN_GUID_LOOK,2,FALSE)</f>
        <v>df6698d2-b690-4aea-be83-956d3b2ea97e</v>
      </c>
      <c r="G538" s="26" t="s">
        <v>3644</v>
      </c>
      <c r="H538" s="26" t="s">
        <v>3640</v>
      </c>
      <c r="I538" s="26" t="s">
        <v>3641</v>
      </c>
      <c r="J538" s="26" t="s">
        <v>3677</v>
      </c>
      <c r="K538" s="26"/>
      <c r="L538" s="26" t="s">
        <v>3643</v>
      </c>
      <c r="M538" s="26"/>
      <c r="N538" s="26" t="s">
        <v>3695</v>
      </c>
      <c r="O538" s="26"/>
      <c r="P538" s="26">
        <v>1</v>
      </c>
      <c r="Q538" s="26">
        <v>0</v>
      </c>
      <c r="R538" s="26">
        <v>0</v>
      </c>
      <c r="S538" s="26">
        <v>0</v>
      </c>
      <c r="T538" s="26">
        <v>0</v>
      </c>
      <c r="U538" s="26">
        <v>0</v>
      </c>
      <c r="V538" s="26">
        <v>1</v>
      </c>
      <c r="AC538" s="18" t="str" cm="1">
        <f t="array" ref="AC538:AD538">_xlfn.REGEXEXTRACT(AF538,"(.*(?=_))_([a-z0-9-]+)",2)</f>
        <v>WPN_HUM_SpearOfNight_A</v>
      </c>
      <c r="AD538" s="18" t="str">
        <v>bca0fca1-b81d-47a7-9be3-18e43a8fe626</v>
      </c>
      <c r="AF538" t="s">
        <v>2416</v>
      </c>
    </row>
    <row r="539" spans="3:32" x14ac:dyDescent="0.4">
      <c r="C539" t="s">
        <v>3493</v>
      </c>
      <c r="D539" t="s">
        <v>2119</v>
      </c>
      <c r="E539" t="s">
        <v>3576</v>
      </c>
      <c r="F539" t="str">
        <f>VLOOKUP(WEAPONS[[#This Row],[Name]],WPN_GUID_LOOK,2,FALSE)</f>
        <v>777cb3d5-0689-4cfd-9719-b460897cb9e6</v>
      </c>
      <c r="G539" s="26" t="s">
        <v>3644</v>
      </c>
      <c r="H539" s="26" t="s">
        <v>3645</v>
      </c>
      <c r="I539" s="26" t="s">
        <v>3641</v>
      </c>
      <c r="J539" s="26" t="s">
        <v>3649</v>
      </c>
      <c r="K539" s="26">
        <v>2</v>
      </c>
      <c r="L539" s="26" t="s">
        <v>3650</v>
      </c>
      <c r="M539" s="26" t="s">
        <v>3700</v>
      </c>
      <c r="N539" s="26"/>
      <c r="O539" s="26"/>
      <c r="P539" s="26">
        <v>0</v>
      </c>
      <c r="Q539" s="26">
        <v>0</v>
      </c>
      <c r="R539" s="26">
        <v>0</v>
      </c>
      <c r="S539" s="26">
        <v>0</v>
      </c>
      <c r="T539" s="26">
        <v>0</v>
      </c>
      <c r="U539" s="26">
        <v>0</v>
      </c>
      <c r="V539" s="26">
        <v>0</v>
      </c>
      <c r="AC539" s="18" t="str" cm="1">
        <f t="array" ref="AC539:AD539">_xlfn.REGEXEXTRACT(AF539,"(.*(?=_))_([a-z0-9-]+)",2)</f>
        <v>WPN_HUM_Staff_Carrion_A</v>
      </c>
      <c r="AD539" s="18" t="str">
        <v>9515172b-511a-44dc-bf97-8b63bca4ea10</v>
      </c>
      <c r="AF539" t="s">
        <v>2417</v>
      </c>
    </row>
    <row r="540" spans="3:32" x14ac:dyDescent="0.4">
      <c r="C540" t="s">
        <v>3384</v>
      </c>
      <c r="D540" t="s">
        <v>2058</v>
      </c>
      <c r="E540" t="s">
        <v>3479</v>
      </c>
      <c r="F540" t="str">
        <f>VLOOKUP(WEAPONS[[#This Row],[Name]],WPN_GUID_LOOK,2,FALSE)</f>
        <v>b9656931-da39-4024-92a2-f45264593b14</v>
      </c>
      <c r="G540" s="26" t="s">
        <v>3644</v>
      </c>
      <c r="H540" s="26" t="s">
        <v>3640</v>
      </c>
      <c r="I540" s="26" t="s">
        <v>3641</v>
      </c>
      <c r="J540" s="26" t="s">
        <v>3662</v>
      </c>
      <c r="K540" s="26">
        <v>1</v>
      </c>
      <c r="L540" s="26" t="s">
        <v>3650</v>
      </c>
      <c r="M540" s="26"/>
      <c r="N540" s="26"/>
      <c r="O540" s="26"/>
      <c r="P540" s="26">
        <v>1</v>
      </c>
      <c r="Q540" s="26">
        <v>0</v>
      </c>
      <c r="R540" s="26">
        <v>1</v>
      </c>
      <c r="S540" s="26">
        <v>0</v>
      </c>
      <c r="T540" s="26">
        <v>0</v>
      </c>
      <c r="U540" s="26">
        <v>0</v>
      </c>
      <c r="V540" s="26">
        <v>1</v>
      </c>
      <c r="AC540" s="18" t="str" cm="1">
        <f t="array" ref="AC540:AD540">_xlfn.REGEXEXTRACT(AF540,"(.*(?=_))_([a-z0-9-]+)",2)</f>
        <v>WPN_HUM_Staff_Selune_A</v>
      </c>
      <c r="AD540" s="18" t="str">
        <v>4f0bc5b8-ff1e-49cd-b1f0-ee45c1ae4a9e</v>
      </c>
      <c r="AF540" t="s">
        <v>2418</v>
      </c>
    </row>
    <row r="541" spans="3:32" x14ac:dyDescent="0.4">
      <c r="C541" t="s">
        <v>3286</v>
      </c>
      <c r="D541" t="s">
        <v>1983</v>
      </c>
      <c r="E541" t="s">
        <v>3336</v>
      </c>
      <c r="F541" t="str">
        <f>VLOOKUP(WEAPONS[[#This Row],[Name]],WPN_GUID_LOOK,2,FALSE)</f>
        <v>75cea463-4395-4600-ad93-7017415b16e3</v>
      </c>
      <c r="G541" s="26" t="s">
        <v>3639</v>
      </c>
      <c r="H541" s="26" t="s">
        <v>3640</v>
      </c>
      <c r="I541" s="26" t="s">
        <v>3641</v>
      </c>
      <c r="J541" s="26" t="s">
        <v>3642</v>
      </c>
      <c r="K541" s="26"/>
      <c r="L541" s="26" t="s">
        <v>3643</v>
      </c>
      <c r="M541" s="26"/>
      <c r="N541" s="26"/>
      <c r="O541" s="26"/>
      <c r="P541" s="26">
        <v>1</v>
      </c>
      <c r="Q541" s="26">
        <v>0</v>
      </c>
      <c r="R541" s="26">
        <v>1</v>
      </c>
      <c r="S541" s="26">
        <v>0</v>
      </c>
      <c r="T541" s="26">
        <v>1</v>
      </c>
      <c r="U541" s="26">
        <v>0</v>
      </c>
      <c r="V541" s="26">
        <v>0</v>
      </c>
      <c r="AC541" s="18" t="str" cm="1">
        <f t="array" ref="AC541:AD541">_xlfn.REGEXEXTRACT(AF541,"(.*(?=_))_([a-z0-9-]+)",2)</f>
        <v>WPN_HUM_StaffOfCrones_A</v>
      </c>
      <c r="AD541" s="18" t="str">
        <v>81d1c0d2-ed2d-4261-9ea0-2b29c1cc21f5</v>
      </c>
      <c r="AF541" t="s">
        <v>2419</v>
      </c>
    </row>
    <row r="542" spans="3:32" x14ac:dyDescent="0.4">
      <c r="C542" t="s">
        <v>3384</v>
      </c>
      <c r="D542" t="s">
        <v>1983</v>
      </c>
      <c r="E542" t="s">
        <v>3480</v>
      </c>
      <c r="F542" t="str">
        <f>VLOOKUP(WEAPONS[[#This Row],[Name]],WPN_GUID_LOOK,2,FALSE)</f>
        <v>95c3af3c-83b9-4cc0-b633-1493b7daca4d</v>
      </c>
      <c r="G542" s="26" t="s">
        <v>3639</v>
      </c>
      <c r="H542" s="26" t="s">
        <v>3640</v>
      </c>
      <c r="I542" s="26" t="s">
        <v>3641</v>
      </c>
      <c r="J542" s="26" t="s">
        <v>3642</v>
      </c>
      <c r="K542" s="26">
        <v>1</v>
      </c>
      <c r="L542" s="26" t="s">
        <v>3643</v>
      </c>
      <c r="M542" s="26"/>
      <c r="N542" s="26"/>
      <c r="O542" s="26"/>
      <c r="P542" s="26">
        <v>1</v>
      </c>
      <c r="Q542" s="26">
        <v>0</v>
      </c>
      <c r="R542" s="26">
        <v>1</v>
      </c>
      <c r="S542" s="26">
        <v>0</v>
      </c>
      <c r="T542" s="26">
        <v>1</v>
      </c>
      <c r="U542" s="26">
        <v>0</v>
      </c>
      <c r="V542" s="26">
        <v>0</v>
      </c>
      <c r="AC542" s="18" t="str" cm="1">
        <f t="array" ref="AC542:AD542">_xlfn.REGEXEXTRACT(AF542,"(.*(?=_))_([a-z0-9-]+)",2)</f>
        <v>WPN_HUM_Sun_Mace_A</v>
      </c>
      <c r="AD542" s="18" t="str">
        <v>a24ceeff-2db2-40be-b633-720b0bbab736</v>
      </c>
      <c r="AF542" t="s">
        <v>2420</v>
      </c>
    </row>
    <row r="543" spans="3:32" x14ac:dyDescent="0.4">
      <c r="D543" t="s">
        <v>1983</v>
      </c>
      <c r="E543" t="s">
        <v>4347</v>
      </c>
      <c r="F543" t="str">
        <f>VLOOKUP(WEAPONS[[#This Row],[Name]],WPN_GUID_LOOK,2,FALSE)</f>
        <v>96c4bb75-ccc2-4a92-b81c-0465f10e3ea1</v>
      </c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AC543" s="18" t="str" cm="1">
        <f t="array" ref="AC543:AD543">_xlfn.REGEXEXTRACT(AF543,"(.*(?=_))_([a-z0-9-]+)",2)</f>
        <v>WPN_HUM_Sun_Mace_A_Glow</v>
      </c>
      <c r="AD543" s="18" t="str">
        <v>78837dd4-b4fb-4c9d-937d-d3ef56b4d9c9</v>
      </c>
      <c r="AF543" t="s">
        <v>2421</v>
      </c>
    </row>
    <row r="544" spans="3:32" x14ac:dyDescent="0.4">
      <c r="D544" t="s">
        <v>1983</v>
      </c>
      <c r="E544" t="s">
        <v>4348</v>
      </c>
      <c r="F544" t="str">
        <f>VLOOKUP(WEAPONS[[#This Row],[Name]],WPN_GUID_LOOK,2,FALSE)</f>
        <v>bd96b22d-cc43-4ce9-bd3b-7454262a0b9e</v>
      </c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AC544" s="18" t="str" cm="1">
        <f t="array" ref="AC544:AD544">_xlfn.REGEXEXTRACT(AF544,"(.*(?=_))_([a-z0-9-]+)",2)</f>
        <v>WPN_HUM_Sun_Mace_Lathander_Blood_A</v>
      </c>
      <c r="AD544" s="18" t="str">
        <v>3ff2f3b9-daf6-457b-85e3-bd5ac95b6318</v>
      </c>
      <c r="AF544" t="s">
        <v>2422</v>
      </c>
    </row>
    <row r="545" spans="3:32" x14ac:dyDescent="0.4">
      <c r="C545" t="s">
        <v>3493</v>
      </c>
      <c r="D545" t="s">
        <v>2120</v>
      </c>
      <c r="E545" t="s">
        <v>3577</v>
      </c>
      <c r="F545" t="str">
        <f>VLOOKUP(WEAPONS[[#This Row],[Name]],WPN_GUID_LOOK,2,FALSE)</f>
        <v>3b578a43-222e-480b-8a22-2c424471099f</v>
      </c>
      <c r="G545" s="26" t="s">
        <v>3644</v>
      </c>
      <c r="H545" s="26" t="s">
        <v>3640</v>
      </c>
      <c r="I545" s="26" t="s">
        <v>3641</v>
      </c>
      <c r="J545" s="26" t="s">
        <v>3667</v>
      </c>
      <c r="K545" s="26">
        <v>1</v>
      </c>
      <c r="L545" s="26" t="s">
        <v>3643</v>
      </c>
      <c r="M545" s="26"/>
      <c r="N545" s="26"/>
      <c r="O545" s="26"/>
      <c r="P545" s="26">
        <v>1</v>
      </c>
      <c r="Q545" s="26">
        <v>0</v>
      </c>
      <c r="R545" s="26">
        <v>1</v>
      </c>
      <c r="S545" s="26">
        <v>0</v>
      </c>
      <c r="T545" s="26">
        <v>0</v>
      </c>
      <c r="U545" s="26">
        <v>0</v>
      </c>
      <c r="V545" s="26">
        <v>1</v>
      </c>
      <c r="AC545" s="18" t="str" cm="1">
        <f t="array" ref="AC545:AD545">_xlfn.REGEXEXTRACT(AF545,"(.*(?=_))_([a-z0-9-]+)",2)</f>
        <v>WPN_HUM_Sun_Mace_Lathander_Blood_A_Glow</v>
      </c>
      <c r="AD545" s="18" t="str">
        <v>7b961f08-46c1-46b1-99bc-c59283831a0b</v>
      </c>
      <c r="AF545" t="s">
        <v>2423</v>
      </c>
    </row>
    <row r="546" spans="3:32" x14ac:dyDescent="0.4">
      <c r="C546" t="s">
        <v>3622</v>
      </c>
      <c r="D546" t="s">
        <v>2606</v>
      </c>
      <c r="E546" t="s">
        <v>3635</v>
      </c>
      <c r="F546" t="str">
        <f>VLOOKUP(WEAPONS[[#This Row],[Name]],WPN_GUID_LOOK,2,FALSE)</f>
        <v>517231eb-e812-43ed-9ce3-482ba7ed31e6</v>
      </c>
      <c r="G546" s="26" t="s">
        <v>3644</v>
      </c>
      <c r="H546" s="26" t="s">
        <v>3640</v>
      </c>
      <c r="I546" s="26" t="s">
        <v>3641</v>
      </c>
      <c r="J546" s="26" t="s">
        <v>3662</v>
      </c>
      <c r="K546" s="26">
        <v>2</v>
      </c>
      <c r="L546" s="26" t="s">
        <v>3650</v>
      </c>
      <c r="M546" s="26"/>
      <c r="N546" s="26"/>
      <c r="O546" s="26"/>
      <c r="P546" s="26">
        <v>1</v>
      </c>
      <c r="Q546" s="26">
        <v>0</v>
      </c>
      <c r="R546" s="26">
        <v>1</v>
      </c>
      <c r="S546" s="26">
        <v>0</v>
      </c>
      <c r="T546" s="26">
        <v>0</v>
      </c>
      <c r="U546" s="26">
        <v>0</v>
      </c>
      <c r="V546" s="26">
        <v>1</v>
      </c>
      <c r="AC546" s="18" t="str" cm="1">
        <f t="array" ref="AC546:AD546">_xlfn.REGEXEXTRACT(AF546,"(.*(?=_))_([a-z0-9-]+)",2)</f>
        <v>WPN_HUM_Sword_Shar_A</v>
      </c>
      <c r="AD546" s="18" t="str">
        <v>afdc3411-7dad-4483-8ee1-e6a8f37b3ee4</v>
      </c>
      <c r="AF546" t="s">
        <v>2424</v>
      </c>
    </row>
    <row r="547" spans="3:32" x14ac:dyDescent="0.4">
      <c r="C547" t="s">
        <v>3592</v>
      </c>
      <c r="D547" t="s">
        <v>2154</v>
      </c>
      <c r="E547" t="s">
        <v>3616</v>
      </c>
      <c r="F547" t="str">
        <f>VLOOKUP(WEAPONS[[#This Row],[Name]],WPN_GUID_LOOK,2,FALSE)</f>
        <v>0a6e5a22-414d-4f4e-b9e1-6083822648c4</v>
      </c>
      <c r="G547" s="26" t="s">
        <v>3644</v>
      </c>
      <c r="H547" s="26" t="s">
        <v>3653</v>
      </c>
      <c r="I547" s="26" t="s">
        <v>3641</v>
      </c>
      <c r="J547" s="26" t="s">
        <v>3668</v>
      </c>
      <c r="K547" s="26">
        <v>2</v>
      </c>
      <c r="L547" s="26" t="s">
        <v>3650</v>
      </c>
      <c r="M547" s="26"/>
      <c r="N547" s="26"/>
      <c r="O547" s="26"/>
      <c r="P547" s="26">
        <v>1</v>
      </c>
      <c r="Q547" s="26">
        <v>1</v>
      </c>
      <c r="R547" s="26">
        <v>0</v>
      </c>
      <c r="S547" s="26">
        <v>1</v>
      </c>
      <c r="T547" s="26">
        <v>0</v>
      </c>
      <c r="U547" s="26">
        <v>0</v>
      </c>
      <c r="V547" s="26">
        <v>1</v>
      </c>
      <c r="AC547" s="18" t="str" cm="1">
        <f t="array" ref="AC547:AD547">_xlfn.REGEXEXTRACT(AF547,"(.*(?=_))_([a-z0-9-]+)",2)</f>
        <v>WPN_HUM_Syringe_A</v>
      </c>
      <c r="AD547" s="18" t="str">
        <v>75cea463-4395-4600-ad93-7017415b16e3</v>
      </c>
      <c r="AF547" t="s">
        <v>2425</v>
      </c>
    </row>
    <row r="548" spans="3:32" x14ac:dyDescent="0.4">
      <c r="C548" t="s">
        <v>3592</v>
      </c>
      <c r="D548" t="s">
        <v>2155</v>
      </c>
      <c r="E548" t="s">
        <v>3617</v>
      </c>
      <c r="F548" t="str">
        <f>VLOOKUP(WEAPONS[[#This Row],[Name]],WPN_GUID_LOOK,2,FALSE)</f>
        <v>269b2b03-aaaf-4635-98e2-e9b32dab5ffa</v>
      </c>
      <c r="G548" s="26" t="s">
        <v>3644</v>
      </c>
      <c r="H548" s="26" t="s">
        <v>3653</v>
      </c>
      <c r="I548" s="26" t="s">
        <v>3659</v>
      </c>
      <c r="J548" s="26" t="s">
        <v>3691</v>
      </c>
      <c r="K548" s="26">
        <v>2</v>
      </c>
      <c r="L548" s="26" t="s">
        <v>3643</v>
      </c>
      <c r="M548" s="26"/>
      <c r="N548" s="26"/>
      <c r="O548" s="26"/>
      <c r="P548" s="26">
        <v>0</v>
      </c>
      <c r="Q548" s="26">
        <v>1</v>
      </c>
      <c r="R548" s="26">
        <v>0</v>
      </c>
      <c r="S548" s="26">
        <v>0</v>
      </c>
      <c r="T548" s="26">
        <v>0</v>
      </c>
      <c r="U548" s="26">
        <v>0</v>
      </c>
      <c r="V548" s="26">
        <v>1</v>
      </c>
      <c r="AC548" s="18" t="str" cm="1">
        <f t="array" ref="AC548:AD548">_xlfn.REGEXEXTRACT(AF548,"(.*(?=_))_([a-z0-9-]+)",2)</f>
        <v>WPN_HUM_Torch_A</v>
      </c>
      <c r="AD548" s="18" t="str">
        <v>50c43f27-a12e-412c-88f0-56e15eba692a</v>
      </c>
      <c r="AF548" t="s">
        <v>2426</v>
      </c>
    </row>
    <row r="549" spans="3:32" x14ac:dyDescent="0.4">
      <c r="C549" t="s">
        <v>3592</v>
      </c>
      <c r="D549" t="s">
        <v>2607</v>
      </c>
      <c r="E549" t="s">
        <v>4020</v>
      </c>
      <c r="F549" t="str">
        <f>VLOOKUP(WEAPONS[[#This Row],[Name]],WPN_GUID_LOOK,2,FALSE)</f>
        <v>53023726-12bd-4871-805a-66744321dfdb</v>
      </c>
      <c r="G549" s="26" t="s">
        <v>3644</v>
      </c>
      <c r="H549" s="26" t="s">
        <v>3653</v>
      </c>
      <c r="I549" s="26" t="s">
        <v>3641</v>
      </c>
      <c r="J549" s="26" t="s">
        <v>3654</v>
      </c>
      <c r="K549" s="26">
        <v>2</v>
      </c>
      <c r="L549" s="26" t="s">
        <v>3643</v>
      </c>
      <c r="M549" s="26"/>
      <c r="N549" s="26"/>
      <c r="O549" s="26"/>
      <c r="P549" s="26">
        <v>0</v>
      </c>
      <c r="Q549" s="26">
        <v>0</v>
      </c>
      <c r="R549" s="26">
        <v>0</v>
      </c>
      <c r="S549" s="26">
        <v>1</v>
      </c>
      <c r="T549" s="26">
        <v>0</v>
      </c>
      <c r="U549" s="26">
        <v>0</v>
      </c>
      <c r="V549" s="26">
        <v>1</v>
      </c>
      <c r="AC549" s="18" t="str" cm="1">
        <f t="array" ref="AC549:AD549">_xlfn.REGEXEXTRACT(AF549,"(.*(?=_))_([a-z0-9-]+)",2)</f>
        <v>WPN_HUM_Torch_A_StartLit</v>
      </c>
      <c r="AD549" s="18" t="str">
        <v>8d175e5e-355e-4b27-9890-d35e36204487</v>
      </c>
      <c r="AF549" t="s">
        <v>2427</v>
      </c>
    </row>
    <row r="550" spans="3:32" x14ac:dyDescent="0.4">
      <c r="C550" t="s">
        <v>3493</v>
      </c>
      <c r="D550" t="s">
        <v>2121</v>
      </c>
      <c r="E550" t="s">
        <v>3578</v>
      </c>
      <c r="F550" t="str">
        <f>VLOOKUP(WEAPONS[[#This Row],[Name]],WPN_GUID_LOOK,2,FALSE)</f>
        <v>38b80bf8-9cf8-4495-8267-eb84c7779d0c</v>
      </c>
      <c r="G550" s="26" t="s">
        <v>3644</v>
      </c>
      <c r="H550" s="26" t="s">
        <v>3653</v>
      </c>
      <c r="I550" s="26" t="s">
        <v>3659</v>
      </c>
      <c r="J550" s="26" t="s">
        <v>3691</v>
      </c>
      <c r="K550" s="26"/>
      <c r="L550" s="26" t="s">
        <v>3643</v>
      </c>
      <c r="M550" s="26"/>
      <c r="N550" s="26"/>
      <c r="O550" s="26"/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6">
        <v>0</v>
      </c>
      <c r="V550" s="26">
        <v>1</v>
      </c>
      <c r="AC550" s="18" t="str" cm="1">
        <f t="array" ref="AC550:AD550">_xlfn.REGEXEXTRACT(AF550,"(.*(?=_))_([a-z0-9-]+)",2)</f>
        <v>WPN_HUM_Torch_Lantern_A</v>
      </c>
      <c r="AD550" s="18" t="str">
        <v>81705db9-5b32-4ccd-91be-f8bad863ec48</v>
      </c>
      <c r="AF550" t="s">
        <v>2428</v>
      </c>
    </row>
    <row r="551" spans="3:32" x14ac:dyDescent="0.4">
      <c r="C551" t="s">
        <v>3493</v>
      </c>
      <c r="D551" t="s">
        <v>2122</v>
      </c>
      <c r="E551" t="s">
        <v>3579</v>
      </c>
      <c r="F551" t="e">
        <f>VLOOKUP(WEAPONS[[#This Row],[Name]],WPN_GUID_LOOK,2,FALSE)</f>
        <v>#N/A</v>
      </c>
      <c r="G551" s="26" t="s">
        <v>3644</v>
      </c>
      <c r="H551" s="26" t="s">
        <v>3653</v>
      </c>
      <c r="I551" s="26" t="s">
        <v>3659</v>
      </c>
      <c r="J551" s="26" t="s">
        <v>3681</v>
      </c>
      <c r="K551" s="26">
        <v>2</v>
      </c>
      <c r="L551" s="26" t="s">
        <v>3643</v>
      </c>
      <c r="M551" s="26"/>
      <c r="N551" s="26"/>
      <c r="O551" s="26"/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AC551" s="18" t="str" cm="1">
        <f t="array" ref="AC551:AD551">_xlfn.REGEXEXTRACT(AF551,"(.*(?=_))_([a-z0-9-]+)",2)</f>
        <v>WPN_HUM_Toy_Shield_A</v>
      </c>
      <c r="AD551" s="18" t="str">
        <v>e13facc6-aced-4b48-b239-b0e76448013f</v>
      </c>
      <c r="AF551" t="s">
        <v>2429</v>
      </c>
    </row>
    <row r="552" spans="3:32" x14ac:dyDescent="0.4">
      <c r="D552" t="s">
        <v>4153</v>
      </c>
      <c r="E552" t="s">
        <v>4154</v>
      </c>
      <c r="F552" t="str">
        <f>VLOOKUP(WEAPONS[[#This Row],[Name]],WPN_GUID_LOOK,2,FALSE)</f>
        <v>93c2143c-1c9f-493e-9fee-2310c7bee672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AC552" s="18" t="str" cm="1">
        <f t="array" ref="AC552:AD552">_xlfn.REGEXEXTRACT(AF552,"(.*(?=_))_([a-z0-9-]+)",2)</f>
        <v>WPN_HUM_Toy_Sword_A</v>
      </c>
      <c r="AD552" s="18" t="str">
        <v>5e651778-cc78-425e-b27d-483b1c8afa82</v>
      </c>
      <c r="AF552" t="s">
        <v>2430</v>
      </c>
    </row>
    <row r="553" spans="3:32" x14ac:dyDescent="0.4">
      <c r="C553" t="s">
        <v>3592</v>
      </c>
      <c r="D553" t="s">
        <v>2156</v>
      </c>
      <c r="E553" t="s">
        <v>3618</v>
      </c>
      <c r="F553" t="str">
        <f>VLOOKUP(WEAPONS[[#This Row],[Name]],WPN_GUID_LOOK,2,FALSE)</f>
        <v>5637bf93-ebd4-4170-a251-d77d9687c58a</v>
      </c>
      <c r="G553" s="26" t="s">
        <v>3644</v>
      </c>
      <c r="H553" s="26" t="s">
        <v>3640</v>
      </c>
      <c r="I553" s="26" t="s">
        <v>3641</v>
      </c>
      <c r="J553" s="26" t="s">
        <v>3682</v>
      </c>
      <c r="K553" s="26">
        <v>2</v>
      </c>
      <c r="L553" s="26" t="s">
        <v>3643</v>
      </c>
      <c r="M553" s="26" t="s">
        <v>3697</v>
      </c>
      <c r="N553" s="26" t="s">
        <v>3661</v>
      </c>
      <c r="O553" s="26"/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AC553" s="18" t="str" cm="1">
        <f t="array" ref="AC553:AD553">_xlfn.REGEXEXTRACT(AF553,"(.*(?=_))_([a-z0-9-]+)",2)</f>
        <v>WPN_HUM_Trepan_A</v>
      </c>
      <c r="AD553" s="18" t="str">
        <v>764dcd70-9206-457c-9366-7aa9e3370514</v>
      </c>
      <c r="AF553" t="s">
        <v>2431</v>
      </c>
    </row>
    <row r="554" spans="3:32" x14ac:dyDescent="0.4">
      <c r="C554" t="s">
        <v>3384</v>
      </c>
      <c r="D554" t="s">
        <v>2059</v>
      </c>
      <c r="E554" t="s">
        <v>3481</v>
      </c>
      <c r="F554" t="str">
        <f>VLOOKUP(WEAPONS[[#This Row],[Name]],WPN_GUID_LOOK,2,FALSE)</f>
        <v>64cdd668-5c09-48f3-a064-d4581156ca31</v>
      </c>
      <c r="G554" s="26" t="s">
        <v>3644</v>
      </c>
      <c r="H554" s="26" t="s">
        <v>3653</v>
      </c>
      <c r="I554" s="26" t="s">
        <v>3641</v>
      </c>
      <c r="J554" s="26" t="s">
        <v>3673</v>
      </c>
      <c r="K554" s="26">
        <v>1</v>
      </c>
      <c r="L554" s="26" t="s">
        <v>3650</v>
      </c>
      <c r="M554" s="26"/>
      <c r="N554" s="26"/>
      <c r="O554" s="26"/>
      <c r="P554" s="26">
        <v>0</v>
      </c>
      <c r="Q554" s="26">
        <v>1</v>
      </c>
      <c r="R554" s="26">
        <v>0</v>
      </c>
      <c r="S554" s="26">
        <v>1</v>
      </c>
      <c r="T554" s="26">
        <v>0</v>
      </c>
      <c r="U554" s="26">
        <v>0</v>
      </c>
      <c r="V554" s="26">
        <v>1</v>
      </c>
      <c r="AC554" s="18" t="str" cm="1">
        <f t="array" ref="AC554:AD554">_xlfn.REGEXEXTRACT(AF554,"(.*(?=_))_([a-z0-9-]+)",2)</f>
        <v>WPN_HUM_Trident_A_0</v>
      </c>
      <c r="AD554" s="18" t="str">
        <v>d3807461-7c32-44ae-9aba-49ef4d3bf35e</v>
      </c>
      <c r="AF554" t="s">
        <v>2432</v>
      </c>
    </row>
    <row r="555" spans="3:32" x14ac:dyDescent="0.4">
      <c r="C555" t="s">
        <v>3493</v>
      </c>
      <c r="D555" t="s">
        <v>2123</v>
      </c>
      <c r="E555" t="s">
        <v>3580</v>
      </c>
      <c r="F555" t="str">
        <f>VLOOKUP(WEAPONS[[#This Row],[Name]],WPN_GUID_LOOK,2,FALSE)</f>
        <v>cfdc8fdc-9f59-415f-8098-70035585eadb</v>
      </c>
      <c r="G555" s="26" t="s">
        <v>3639</v>
      </c>
      <c r="H555" s="26" t="s">
        <v>3645</v>
      </c>
      <c r="I555" s="26" t="s">
        <v>3641</v>
      </c>
      <c r="J555" s="26" t="s">
        <v>3678</v>
      </c>
      <c r="K555" s="26"/>
      <c r="L555" s="26" t="s">
        <v>3643</v>
      </c>
      <c r="M555" s="26" t="s">
        <v>3664</v>
      </c>
      <c r="N555" s="26"/>
      <c r="O555" s="26"/>
      <c r="P555" s="26">
        <v>0</v>
      </c>
      <c r="Q555" s="26">
        <v>0</v>
      </c>
      <c r="R555" s="26">
        <v>0</v>
      </c>
      <c r="S555" s="26">
        <v>0</v>
      </c>
      <c r="T555" s="26">
        <v>1</v>
      </c>
      <c r="U555" s="26">
        <v>0</v>
      </c>
      <c r="V555" s="26">
        <v>1</v>
      </c>
      <c r="AC555" s="18" t="str" cm="1">
        <f t="array" ref="AC555:AD555">_xlfn.REGEXEXTRACT(AF555,"(.*(?=_))_([a-z0-9-]+)",2)</f>
        <v>WPN_HUM_Trident_A_0_Rusty_A</v>
      </c>
      <c r="AD555" s="18" t="str">
        <v>27ef84b1-ea40-4f06-a013-f6281511f0e9</v>
      </c>
      <c r="AF555" t="s">
        <v>2433</v>
      </c>
    </row>
    <row r="556" spans="3:32" x14ac:dyDescent="0.4">
      <c r="C556" t="s">
        <v>3493</v>
      </c>
      <c r="D556" t="s">
        <v>2124</v>
      </c>
      <c r="E556" t="s">
        <v>3581</v>
      </c>
      <c r="F556" t="str">
        <f>VLOOKUP(WEAPONS[[#This Row],[Name]],WPN_GUID_LOOK,2,FALSE)</f>
        <v>53d6be1b-eac1-4b88-83ab-ba17956eca57</v>
      </c>
      <c r="G556" s="26" t="s">
        <v>3639</v>
      </c>
      <c r="H556" s="26" t="s">
        <v>3645</v>
      </c>
      <c r="I556" s="26" t="s">
        <v>3641</v>
      </c>
      <c r="J556" s="26" t="s">
        <v>3680</v>
      </c>
      <c r="K556" s="26"/>
      <c r="L556" s="26" t="s">
        <v>3647</v>
      </c>
      <c r="M556" s="26" t="s">
        <v>3664</v>
      </c>
      <c r="N556" s="26"/>
      <c r="O556" s="26"/>
      <c r="P556" s="26">
        <v>0</v>
      </c>
      <c r="Q556" s="26">
        <v>0</v>
      </c>
      <c r="R556" s="26">
        <v>0</v>
      </c>
      <c r="S556" s="26">
        <v>0</v>
      </c>
      <c r="T556" s="26">
        <v>0</v>
      </c>
      <c r="U556" s="26">
        <v>0</v>
      </c>
      <c r="V556" s="26">
        <v>1</v>
      </c>
      <c r="AC556" s="18" t="str" cm="1">
        <f t="array" ref="AC556:AD556">_xlfn.REGEXEXTRACT(AF556,"(.*(?=_))_([a-z0-9-]+)",2)</f>
        <v>WPN_HUM_Trident_A_1</v>
      </c>
      <c r="AD556" s="18" t="str">
        <v>2fab5801-76b1-4669-95d9-7df76bed12dd</v>
      </c>
      <c r="AF556" t="s">
        <v>2434</v>
      </c>
    </row>
    <row r="557" spans="3:32" x14ac:dyDescent="0.4">
      <c r="C557" t="s">
        <v>3384</v>
      </c>
      <c r="D557" t="s">
        <v>2060</v>
      </c>
      <c r="E557" t="s">
        <v>3482</v>
      </c>
      <c r="F557" t="str">
        <f>VLOOKUP(WEAPONS[[#This Row],[Name]],WPN_GUID_LOOK,2,FALSE)</f>
        <v>9a81cb70-6a5c-465b-b4b9-0931d544095c</v>
      </c>
      <c r="G557" s="26" t="s">
        <v>3644</v>
      </c>
      <c r="H557" s="26" t="s">
        <v>3653</v>
      </c>
      <c r="I557" s="26" t="s">
        <v>3641</v>
      </c>
      <c r="J557" s="26" t="s">
        <v>3671</v>
      </c>
      <c r="K557" s="26">
        <v>1</v>
      </c>
      <c r="L557" s="26" t="s">
        <v>3650</v>
      </c>
      <c r="M557" s="26"/>
      <c r="N557" s="26"/>
      <c r="O557" s="26"/>
      <c r="P557" s="26">
        <v>0</v>
      </c>
      <c r="Q557" s="26">
        <v>1</v>
      </c>
      <c r="R557" s="26">
        <v>0</v>
      </c>
      <c r="S557" s="26">
        <v>0</v>
      </c>
      <c r="T557" s="26">
        <v>0</v>
      </c>
      <c r="U557" s="26">
        <v>0</v>
      </c>
      <c r="V557" s="26">
        <v>1</v>
      </c>
      <c r="AC557" s="18" t="str" cm="1">
        <f t="array" ref="AC557:AD557">_xlfn.REGEXEXTRACT(AF557,"(.*(?=_))_([a-z0-9-]+)",2)</f>
        <v>WPN_HUM_Trident_A_2</v>
      </c>
      <c r="AD557" s="18" t="str">
        <v>6cf827d6-5bae-480a-a1b4-d7fdb0e68801</v>
      </c>
      <c r="AF557" t="s">
        <v>2435</v>
      </c>
    </row>
    <row r="558" spans="3:32" x14ac:dyDescent="0.4">
      <c r="C558" t="s">
        <v>3384</v>
      </c>
      <c r="D558" t="s">
        <v>2535</v>
      </c>
      <c r="E558" t="s">
        <v>3483</v>
      </c>
      <c r="F558" t="str">
        <f>VLOOKUP(WEAPONS[[#This Row],[Name]],WPN_GUID_LOOK,2,FALSE)</f>
        <v>7fdf8022-629a-4b34-b0c0-3295bfb2903d</v>
      </c>
      <c r="G558" s="26" t="s">
        <v>3639</v>
      </c>
      <c r="H558" s="26" t="s">
        <v>3645</v>
      </c>
      <c r="I558" s="26" t="s">
        <v>3641</v>
      </c>
      <c r="J558" s="26" t="s">
        <v>3663</v>
      </c>
      <c r="K558" s="26"/>
      <c r="L558" s="26" t="s">
        <v>3643</v>
      </c>
      <c r="M558" s="26" t="s">
        <v>3664</v>
      </c>
      <c r="N558" s="26"/>
      <c r="O558" s="26"/>
      <c r="P558" s="26">
        <v>0</v>
      </c>
      <c r="Q558" s="26">
        <v>0</v>
      </c>
      <c r="R558" s="26">
        <v>0</v>
      </c>
      <c r="S558" s="26">
        <v>0</v>
      </c>
      <c r="T558" s="26">
        <v>1</v>
      </c>
      <c r="U558" s="26">
        <v>1</v>
      </c>
      <c r="V558" s="26">
        <v>1</v>
      </c>
      <c r="AC558" s="18" t="str" cm="1">
        <f t="array" ref="AC558:AD558">_xlfn.REGEXEXTRACT(AF558,"(.*(?=_))_([a-z0-9-]+)",2)</f>
        <v>WPN_HUM_Trident_Pact</v>
      </c>
      <c r="AD558" s="18" t="str">
        <v>fd1b4c45-e2df-4add-bc56-697d0339c4bd</v>
      </c>
      <c r="AF558" t="s">
        <v>2436</v>
      </c>
    </row>
    <row r="559" spans="3:32" x14ac:dyDescent="0.4">
      <c r="C559" t="s">
        <v>3493</v>
      </c>
      <c r="D559" t="s">
        <v>2125</v>
      </c>
      <c r="E559" t="s">
        <v>3582</v>
      </c>
      <c r="F559" t="str">
        <f>VLOOKUP(WEAPONS[[#This Row],[Name]],WPN_GUID_LOOK,2,FALSE)</f>
        <v>b8f28da8-f8f5-4679-8c5f-ecc505811208</v>
      </c>
      <c r="G559" s="26" t="s">
        <v>3644</v>
      </c>
      <c r="H559" s="26" t="s">
        <v>3645</v>
      </c>
      <c r="I559" s="26" t="s">
        <v>3641</v>
      </c>
      <c r="J559" s="26" t="s">
        <v>3651</v>
      </c>
      <c r="K559" s="26">
        <v>1</v>
      </c>
      <c r="L559" s="26" t="s">
        <v>3650</v>
      </c>
      <c r="M559" s="26" t="s">
        <v>3692</v>
      </c>
      <c r="N559" s="26"/>
      <c r="O559" s="26"/>
      <c r="P559" s="26">
        <v>0</v>
      </c>
      <c r="Q559" s="26">
        <v>0</v>
      </c>
      <c r="R559" s="26">
        <v>0</v>
      </c>
      <c r="S559" s="26">
        <v>0</v>
      </c>
      <c r="T559" s="26">
        <v>0</v>
      </c>
      <c r="U559" s="26">
        <v>0</v>
      </c>
      <c r="V559" s="26">
        <v>0</v>
      </c>
      <c r="AC559" s="18" t="str" cm="1">
        <f t="array" ref="AC559:AD559">_xlfn.REGEXEXTRACT(AF559,"(.*(?=_))_([a-z0-9-]+)",2)</f>
        <v>WPN_HUM_Wand_A_0</v>
      </c>
      <c r="AD559" s="18" t="str">
        <v>0e74cc0c-efd5-4865-b0f3-327c8b87a269</v>
      </c>
      <c r="AF559" t="s">
        <v>2437</v>
      </c>
    </row>
    <row r="560" spans="3:32" x14ac:dyDescent="0.4">
      <c r="D560" t="s">
        <v>4360</v>
      </c>
      <c r="E560" t="s">
        <v>4359</v>
      </c>
      <c r="F560" t="str">
        <f>VLOOKUP(WEAPONS[[#This Row],[Name]],WPN_GUID_LOOK,2,FALSE)</f>
        <v>67a88e15-bccf-411c-941d-45f70685025f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Z560" t="s">
        <v>4358</v>
      </c>
      <c r="AC560" s="18" t="str" cm="1">
        <f t="array" ref="AC560:AD560">_xlfn.REGEXEXTRACT(AF560,"(.*(?=_))_([a-z0-9-]+)",2)</f>
        <v>WPN_HUM_Wand_A_1</v>
      </c>
      <c r="AD560" s="18" t="str">
        <v>bc817e28-0266-4453-8f79-aaa1ed6e1a2f</v>
      </c>
      <c r="AF560" t="s">
        <v>2438</v>
      </c>
    </row>
    <row r="561" spans="3:32" x14ac:dyDescent="0.4">
      <c r="C561" t="s">
        <v>3493</v>
      </c>
      <c r="D561" t="s">
        <v>2126</v>
      </c>
      <c r="E561" t="s">
        <v>3583</v>
      </c>
      <c r="F561" t="str">
        <f>VLOOKUP(WEAPONS[[#This Row],[Name]],WPN_GUID_LOOK,2,FALSE)</f>
        <v>3b44007e-eb36-4c03-b367-6619299b6994</v>
      </c>
      <c r="G561" s="26" t="s">
        <v>3644</v>
      </c>
      <c r="H561" s="26" t="s">
        <v>3640</v>
      </c>
      <c r="I561" s="26" t="s">
        <v>3641</v>
      </c>
      <c r="J561" s="26" t="s">
        <v>3662</v>
      </c>
      <c r="K561" s="26">
        <v>1</v>
      </c>
      <c r="L561" s="26" t="s">
        <v>3650</v>
      </c>
      <c r="M561" s="26"/>
      <c r="N561" s="26"/>
      <c r="O561" s="26"/>
      <c r="P561" s="26">
        <v>1</v>
      </c>
      <c r="Q561" s="26">
        <v>0</v>
      </c>
      <c r="R561" s="26">
        <v>1</v>
      </c>
      <c r="S561" s="26">
        <v>0</v>
      </c>
      <c r="T561" s="26">
        <v>0</v>
      </c>
      <c r="U561" s="26">
        <v>0</v>
      </c>
      <c r="V561" s="26">
        <v>0</v>
      </c>
      <c r="AC561" s="18" t="str" cm="1">
        <f t="array" ref="AC561:AD561">_xlfn.REGEXEXTRACT(AF561,"(.*(?=_))_([a-z0-9-]+)",2)</f>
        <v>WPN_HUM_Wand_B_0</v>
      </c>
      <c r="AD561" s="18" t="str">
        <v>60d6429b-eb12-4654-988d-911e2fab3b93</v>
      </c>
      <c r="AF561" t="s">
        <v>2439</v>
      </c>
    </row>
    <row r="562" spans="3:32" x14ac:dyDescent="0.4">
      <c r="C562" t="s">
        <v>3493</v>
      </c>
      <c r="D562" t="s">
        <v>2127</v>
      </c>
      <c r="E562" t="s">
        <v>3584</v>
      </c>
      <c r="F562" t="str">
        <f>VLOOKUP(WEAPONS[[#This Row],[Name]],WPN_GUID_LOOK,2,FALSE)</f>
        <v>13236988-83df-4bf2-8005-b4ac31f21ff4</v>
      </c>
      <c r="G562" s="26" t="s">
        <v>3644</v>
      </c>
      <c r="H562" s="26" t="s">
        <v>3653</v>
      </c>
      <c r="I562" s="26" t="s">
        <v>3659</v>
      </c>
      <c r="J562" s="26" t="s">
        <v>3691</v>
      </c>
      <c r="K562" s="26">
        <v>1</v>
      </c>
      <c r="L562" s="26" t="s">
        <v>3643</v>
      </c>
      <c r="M562" s="26"/>
      <c r="N562" s="26"/>
      <c r="O562" s="26"/>
      <c r="P562" s="26">
        <v>0</v>
      </c>
      <c r="Q562" s="26">
        <v>1</v>
      </c>
      <c r="R562" s="26">
        <v>0</v>
      </c>
      <c r="S562" s="26">
        <v>0</v>
      </c>
      <c r="T562" s="26">
        <v>0</v>
      </c>
      <c r="U562" s="26">
        <v>0</v>
      </c>
      <c r="V562" s="26">
        <v>1</v>
      </c>
      <c r="AC562" s="18" t="str" cm="1">
        <f t="array" ref="AC562:AD562">_xlfn.REGEXEXTRACT(AF562,"(.*(?=_))_([a-z0-9-]+)",2)</f>
        <v>WPN_HUM_Wand_C_0</v>
      </c>
      <c r="AD562" s="18" t="str">
        <v>251ff7e1-412e-4804-b8b3-8b9e3aad06be</v>
      </c>
      <c r="AF562" t="s">
        <v>2440</v>
      </c>
    </row>
    <row r="563" spans="3:32" x14ac:dyDescent="0.4">
      <c r="D563" t="s">
        <v>4351</v>
      </c>
      <c r="E563" t="s">
        <v>4349</v>
      </c>
      <c r="F563" t="str">
        <f>VLOOKUP(WEAPONS[[#This Row],[Name]],WPN_GUID_LOOK,2,FALSE)</f>
        <v>54616284-03ad-4a60-884c-91e43cdea83b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AC563" s="18" t="str" cm="1">
        <f t="array" ref="AC563:AD563">_xlfn.REGEXEXTRACT(AF563,"(.*(?=_))_([a-z0-9-]+)",2)</f>
        <v>WPN_HUM_Wand_D_0</v>
      </c>
      <c r="AD563" s="18" t="str">
        <v>c330eaf6-1616-42a6-b6aa-0fe9d6194d0f</v>
      </c>
      <c r="AF563" t="s">
        <v>2441</v>
      </c>
    </row>
    <row r="564" spans="3:32" x14ac:dyDescent="0.4">
      <c r="C564" t="s">
        <v>3286</v>
      </c>
      <c r="D564" t="s">
        <v>157</v>
      </c>
      <c r="E564" t="s">
        <v>3337</v>
      </c>
      <c r="F564" t="str">
        <f>VLOOKUP(WEAPONS[[#This Row],[Name]],WPN_GUID_LOOK,2,FALSE)</f>
        <v>50c43f27-a12e-412c-88f0-56e15eba692a</v>
      </c>
      <c r="G564" s="26" t="s">
        <v>3639</v>
      </c>
      <c r="H564" s="26" t="s">
        <v>3640</v>
      </c>
      <c r="I564" s="26" t="s">
        <v>3641</v>
      </c>
      <c r="J564" s="26" t="s">
        <v>3655</v>
      </c>
      <c r="K564" s="26"/>
      <c r="L564" s="26" t="s">
        <v>3647</v>
      </c>
      <c r="M564" s="26"/>
      <c r="N564" s="26" t="s">
        <v>3656</v>
      </c>
      <c r="O564" s="26"/>
      <c r="P564" s="26">
        <v>0</v>
      </c>
      <c r="Q564" s="26">
        <v>0</v>
      </c>
      <c r="R564" s="26">
        <v>1</v>
      </c>
      <c r="S564" s="26">
        <v>0</v>
      </c>
      <c r="T564" s="26">
        <v>0</v>
      </c>
      <c r="U564" s="26">
        <v>0</v>
      </c>
      <c r="V564" s="26">
        <v>1</v>
      </c>
      <c r="AC564" s="18" t="str" cm="1">
        <f t="array" ref="AC564:AD564">_xlfn.REGEXEXTRACT(AF564,"(.*(?=_))_([a-z0-9-]+)",2)</f>
        <v>WPN_HUM_Wand_E_0</v>
      </c>
      <c r="AD564" s="18" t="str">
        <v>fb6cf351-6071-4575-b3aa-22fa553cb210</v>
      </c>
      <c r="AF564" t="s">
        <v>2442</v>
      </c>
    </row>
    <row r="565" spans="3:32" x14ac:dyDescent="0.4">
      <c r="D565" t="s">
        <v>157</v>
      </c>
      <c r="E565" t="s">
        <v>4313</v>
      </c>
      <c r="F565" t="str">
        <f>VLOOKUP(WEAPONS[[#This Row],[Name]],WPN_GUID_LOOK,2,FALSE)</f>
        <v>8d175e5e-355e-4b27-9890-d35e36204487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AC565" s="18" t="str" cm="1">
        <f t="array" ref="AC565:AD565">_xlfn.REGEXEXTRACT(AF565,"(.*(?=_))_([a-z0-9-]+)",2)</f>
        <v>WPN_HUM_Wand_F_0</v>
      </c>
      <c r="AD565" s="18" t="str">
        <v>bcaf919a-f644-41f0-92c3-cb033fff27f7</v>
      </c>
      <c r="AF565" t="s">
        <v>2443</v>
      </c>
    </row>
    <row r="566" spans="3:32" x14ac:dyDescent="0.4">
      <c r="C566" t="s">
        <v>3636</v>
      </c>
      <c r="D566" t="s">
        <v>2167</v>
      </c>
      <c r="E566" t="s">
        <v>3638</v>
      </c>
      <c r="F566" t="str">
        <f>VLOOKUP(WEAPONS[[#This Row],[Name]],WPN_GUID_LOOK,2,FALSE)</f>
        <v>88be0257-cd9a-4922-85c9-178ad8579af2</v>
      </c>
      <c r="G566" s="26" t="s">
        <v>3639</v>
      </c>
      <c r="H566" s="26" t="s">
        <v>3640</v>
      </c>
      <c r="I566" s="26" t="s">
        <v>3641</v>
      </c>
      <c r="J566" s="26" t="s">
        <v>3655</v>
      </c>
      <c r="K566" s="26">
        <v>1</v>
      </c>
      <c r="L566" s="26" t="s">
        <v>3647</v>
      </c>
      <c r="M566" s="26"/>
      <c r="N566" s="26" t="s">
        <v>3675</v>
      </c>
      <c r="O566" s="26" t="s">
        <v>3656</v>
      </c>
      <c r="P566" s="26">
        <v>0</v>
      </c>
      <c r="Q566" s="26">
        <v>0</v>
      </c>
      <c r="R566" s="26">
        <v>1</v>
      </c>
      <c r="S566" s="26">
        <v>0</v>
      </c>
      <c r="T566" s="26">
        <v>0</v>
      </c>
      <c r="U566" s="26">
        <v>0</v>
      </c>
      <c r="V566" s="26">
        <v>1</v>
      </c>
      <c r="AC566" s="18" t="str" cm="1">
        <f t="array" ref="AC566:AD566">_xlfn.REGEXEXTRACT(AF566,"(.*(?=_))_([a-z0-9-]+)",2)</f>
        <v>WPN_HUM_Wand_G_0</v>
      </c>
      <c r="AD566" s="18" t="str">
        <v>edcfcd84-55ad-4b3c-a15f-70c587f2609b</v>
      </c>
      <c r="AF566" t="s">
        <v>2444</v>
      </c>
    </row>
    <row r="567" spans="3:32" x14ac:dyDescent="0.4">
      <c r="C567" t="s">
        <v>3384</v>
      </c>
      <c r="D567" t="s">
        <v>2574</v>
      </c>
      <c r="E567" t="s">
        <v>3484</v>
      </c>
      <c r="F567" t="str">
        <f>VLOOKUP(WEAPONS[[#This Row],[Name]],WPN_GUID_LOOK,2,FALSE)</f>
        <v>907df6ab-93ab-4f51-bf57-ac767d48e382</v>
      </c>
      <c r="G567" s="26" t="s">
        <v>3644</v>
      </c>
      <c r="H567" s="26" t="s">
        <v>3640</v>
      </c>
      <c r="I567" s="26" t="s">
        <v>3641</v>
      </c>
      <c r="J567" s="26" t="s">
        <v>3682</v>
      </c>
      <c r="K567" s="26">
        <v>1</v>
      </c>
      <c r="L567" s="26" t="s">
        <v>3643</v>
      </c>
      <c r="M567" s="26"/>
      <c r="N567" s="26"/>
      <c r="O567" s="26"/>
      <c r="P567" s="26">
        <v>0</v>
      </c>
      <c r="Q567" s="26">
        <v>0</v>
      </c>
      <c r="R567" s="26">
        <v>0</v>
      </c>
      <c r="S567" s="26">
        <v>0</v>
      </c>
      <c r="T567" s="26">
        <v>0</v>
      </c>
      <c r="U567" s="26">
        <v>0</v>
      </c>
      <c r="V567" s="26">
        <v>1</v>
      </c>
      <c r="AC567" s="18" t="str" cm="1">
        <f t="array" ref="AC567:AD567">_xlfn.REGEXEXTRACT(AF567,"(.*(?=_))_([a-z0-9-]+)",2)</f>
        <v>WPN_HUM_Wand_H_0</v>
      </c>
      <c r="AD567" s="18" t="str">
        <v>25e4f2e5-115d-4350-8f96-56955fb4026a</v>
      </c>
      <c r="AF567" t="s">
        <v>2445</v>
      </c>
    </row>
    <row r="568" spans="3:32" x14ac:dyDescent="0.4">
      <c r="D568" t="s">
        <v>4135</v>
      </c>
      <c r="E568" t="s">
        <v>4136</v>
      </c>
      <c r="F568" t="str">
        <f>VLOOKUP(WEAPONS[[#This Row],[Name]],WPN_GUID_LOOK,2,FALSE)</f>
        <v>e13facc6-aced-4b48-b239-b0e76448013f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AC568" s="18" t="str" cm="1">
        <f t="array" ref="AC568:AD568">_xlfn.REGEXEXTRACT(AF568,"(.*(?=_))_([a-z0-9-]+)",2)</f>
        <v>WPN_HUM_Wand_I_0</v>
      </c>
      <c r="AD568" s="18" t="str">
        <v>0ec20c3d-a446-40ac-aaed-8b973cae075f</v>
      </c>
      <c r="AF568" t="s">
        <v>2446</v>
      </c>
    </row>
    <row r="569" spans="3:32" x14ac:dyDescent="0.4">
      <c r="C569" t="s">
        <v>3286</v>
      </c>
      <c r="D569" t="s">
        <v>1984</v>
      </c>
      <c r="E569" t="s">
        <v>3338</v>
      </c>
      <c r="F569" t="str">
        <f>VLOOKUP(WEAPONS[[#This Row],[Name]],WPN_GUID_LOOK,2,FALSE)</f>
        <v>764dcd70-9206-457c-9366-7aa9e3370514</v>
      </c>
      <c r="G569" s="26" t="s">
        <v>3639</v>
      </c>
      <c r="H569" s="26" t="s">
        <v>3640</v>
      </c>
      <c r="I569" s="26" t="s">
        <v>3641</v>
      </c>
      <c r="J569" s="26" t="s">
        <v>3667</v>
      </c>
      <c r="K569" s="26"/>
      <c r="L569" s="26" t="s">
        <v>3643</v>
      </c>
      <c r="M569" s="26"/>
      <c r="N569" s="26"/>
      <c r="O569" s="26"/>
      <c r="P569" s="26">
        <v>1</v>
      </c>
      <c r="Q569" s="26">
        <v>0</v>
      </c>
      <c r="R569" s="26">
        <v>1</v>
      </c>
      <c r="S569" s="26">
        <v>0</v>
      </c>
      <c r="T569" s="26">
        <v>0</v>
      </c>
      <c r="U569" s="26">
        <v>0</v>
      </c>
      <c r="V569" s="26">
        <v>0</v>
      </c>
      <c r="AC569" s="18" t="str" cm="1">
        <f t="array" ref="AC569:AD569">_xlfn.REGEXEXTRACT(AF569,"(.*(?=_))_([a-z0-9-]+)",2)</f>
        <v>WPN_HUM_Wand_J_0</v>
      </c>
      <c r="AD569" s="18" t="str">
        <v>d4f00c34-9bb8-4175-9c1c-7487010e7f9d</v>
      </c>
      <c r="AF569" t="s">
        <v>2447</v>
      </c>
    </row>
    <row r="570" spans="3:32" x14ac:dyDescent="0.4">
      <c r="C570" t="s">
        <v>3384</v>
      </c>
      <c r="D570" t="s">
        <v>1984</v>
      </c>
      <c r="E570" t="s">
        <v>3485</v>
      </c>
      <c r="F570" t="str">
        <f>VLOOKUP(WEAPONS[[#This Row],[Name]],WPN_GUID_LOOK,2,FALSE)</f>
        <v>8fee8eb3-f16b-4b9a-85a0-d46a9cd4937e</v>
      </c>
      <c r="G570" s="26" t="s">
        <v>3639</v>
      </c>
      <c r="H570" s="26" t="s">
        <v>3640</v>
      </c>
      <c r="I570" s="26" t="s">
        <v>3641</v>
      </c>
      <c r="J570" s="26" t="s">
        <v>3667</v>
      </c>
      <c r="K570" s="26">
        <v>1</v>
      </c>
      <c r="L570" s="26" t="s">
        <v>3643</v>
      </c>
      <c r="M570" s="26"/>
      <c r="N570" s="26"/>
      <c r="O570" s="26"/>
      <c r="P570" s="26">
        <v>1</v>
      </c>
      <c r="Q570" s="26">
        <v>0</v>
      </c>
      <c r="R570" s="26">
        <v>1</v>
      </c>
      <c r="S570" s="26">
        <v>0</v>
      </c>
      <c r="T570" s="26">
        <v>0</v>
      </c>
      <c r="U570" s="26">
        <v>0</v>
      </c>
      <c r="V570" s="26">
        <v>0</v>
      </c>
      <c r="AC570" s="18" t="str" cm="1">
        <f t="array" ref="AC570:AD570">_xlfn.REGEXEXTRACT(AF570,"(.*(?=_))_([a-z0-9-]+)",2)</f>
        <v>WPN_HUM_Wand_K_0</v>
      </c>
      <c r="AD570" s="18" t="str">
        <v>07259e5d-53c1-413d-ab8d-c7b8dd9a8331</v>
      </c>
      <c r="AF570" t="s">
        <v>2448</v>
      </c>
    </row>
    <row r="571" spans="3:32" x14ac:dyDescent="0.4">
      <c r="C571" t="s">
        <v>3286</v>
      </c>
      <c r="D571" t="s">
        <v>190</v>
      </c>
      <c r="E571" t="s">
        <v>3382</v>
      </c>
      <c r="F571" t="str">
        <f>VLOOKUP(WEAPONS[[#This Row],[Name]],WPN_GUID_LOOK,2,FALSE)</f>
        <v>d3807461-7c32-44ae-9aba-49ef4d3bf35e</v>
      </c>
      <c r="G571" s="26" t="s">
        <v>3644</v>
      </c>
      <c r="H571" s="26" t="s">
        <v>3645</v>
      </c>
      <c r="I571" s="26" t="s">
        <v>3641</v>
      </c>
      <c r="J571" s="26" t="s">
        <v>3678</v>
      </c>
      <c r="K571" s="26"/>
      <c r="L571" s="26" t="s">
        <v>3643</v>
      </c>
      <c r="M571" s="26" t="s">
        <v>3664</v>
      </c>
      <c r="N571" s="26"/>
      <c r="O571" s="26"/>
      <c r="P571" s="26">
        <v>0</v>
      </c>
      <c r="Q571" s="26">
        <v>0</v>
      </c>
      <c r="R571" s="26">
        <v>0</v>
      </c>
      <c r="S571" s="26">
        <v>0</v>
      </c>
      <c r="T571" s="26">
        <v>1</v>
      </c>
      <c r="U571" s="26">
        <v>0</v>
      </c>
      <c r="V571" s="26">
        <v>1</v>
      </c>
      <c r="AC571" s="18" t="str" cm="1">
        <f t="array" ref="AC571:AD571">_xlfn.REGEXEXTRACT(AF571,"(.*(?=_))_([a-z0-9-]+)",2)</f>
        <v>WPN_HUM_Warhammer_A_0</v>
      </c>
      <c r="AD571" s="18" t="str">
        <v>6b17998d-2e79-405d-8b1f-beb53658312f</v>
      </c>
      <c r="AF571" t="s">
        <v>2449</v>
      </c>
    </row>
    <row r="572" spans="3:32" x14ac:dyDescent="0.4">
      <c r="C572" t="s">
        <v>3384</v>
      </c>
      <c r="D572" t="s">
        <v>3751</v>
      </c>
      <c r="E572" t="s">
        <v>3486</v>
      </c>
      <c r="F572" t="str">
        <f>VLOOKUP(WEAPONS[[#This Row],[Name]],WPN_GUID_LOOK,2,FALSE)</f>
        <v>2fab5801-76b1-4669-95d9-7df76bed12dd</v>
      </c>
      <c r="G572" s="26" t="s">
        <v>3644</v>
      </c>
      <c r="H572" s="26" t="s">
        <v>3645</v>
      </c>
      <c r="I572" s="26" t="s">
        <v>3641</v>
      </c>
      <c r="J572" s="26" t="s">
        <v>3678</v>
      </c>
      <c r="K572" s="26">
        <v>1</v>
      </c>
      <c r="L572" s="26" t="s">
        <v>3643</v>
      </c>
      <c r="M572" s="26" t="s">
        <v>3694</v>
      </c>
      <c r="N572" s="26"/>
      <c r="O572" s="26"/>
      <c r="P572" s="26">
        <v>0</v>
      </c>
      <c r="Q572" s="26">
        <v>0</v>
      </c>
      <c r="R572" s="26">
        <v>0</v>
      </c>
      <c r="S572" s="26">
        <v>0</v>
      </c>
      <c r="T572" s="26">
        <v>1</v>
      </c>
      <c r="U572" s="26">
        <v>0</v>
      </c>
      <c r="V572" s="26">
        <v>1</v>
      </c>
      <c r="AC572" s="18" t="str" cm="1">
        <f t="array" ref="AC572:AD572">_xlfn.REGEXEXTRACT(AF572,"(.*(?=_))_([a-z0-9-]+)",2)</f>
        <v>WPN_HUM_Warhammer_A_0_Rusty_A</v>
      </c>
      <c r="AD572" s="18" t="str">
        <v>ed53c828-d185-408e-8381-9b042849de8e</v>
      </c>
      <c r="AF572" t="s">
        <v>2450</v>
      </c>
    </row>
    <row r="573" spans="3:32" x14ac:dyDescent="0.4">
      <c r="C573" t="s">
        <v>3493</v>
      </c>
      <c r="D573" t="s">
        <v>2567</v>
      </c>
      <c r="E573" t="s">
        <v>3585</v>
      </c>
      <c r="F573" t="str">
        <f>VLOOKUP(WEAPONS[[#This Row],[Name]],WPN_GUID_LOOK,2,FALSE)</f>
        <v>6cf827d6-5bae-480a-a1b4-d7fdb0e68801</v>
      </c>
      <c r="G573" s="26" t="s">
        <v>3644</v>
      </c>
      <c r="H573" s="26" t="s">
        <v>3645</v>
      </c>
      <c r="I573" s="26" t="s">
        <v>3641</v>
      </c>
      <c r="J573" s="26" t="s">
        <v>3678</v>
      </c>
      <c r="K573" s="26">
        <v>2</v>
      </c>
      <c r="L573" s="26" t="s">
        <v>3643</v>
      </c>
      <c r="M573" s="26" t="s">
        <v>3699</v>
      </c>
      <c r="N573" s="26"/>
      <c r="O573" s="26"/>
      <c r="P573" s="26">
        <v>0</v>
      </c>
      <c r="Q573" s="26">
        <v>0</v>
      </c>
      <c r="R573" s="26">
        <v>0</v>
      </c>
      <c r="S573" s="26">
        <v>0</v>
      </c>
      <c r="T573" s="26">
        <v>1</v>
      </c>
      <c r="U573" s="26">
        <v>0</v>
      </c>
      <c r="V573" s="26">
        <v>1</v>
      </c>
      <c r="AC573" s="18" t="str" cm="1">
        <f t="array" ref="AC573:AD573">_xlfn.REGEXEXTRACT(AF573,"(.*(?=_))_([a-z0-9-]+)",2)</f>
        <v>WPN_HUM_Warhammer_A_1</v>
      </c>
      <c r="AD573" s="18" t="str">
        <v>3e1b3db9-036e-4931-ab92-c3730a1c3d5f</v>
      </c>
      <c r="AF573" t="s">
        <v>2451</v>
      </c>
    </row>
    <row r="574" spans="3:32" x14ac:dyDescent="0.4">
      <c r="D574" t="s">
        <v>1985</v>
      </c>
      <c r="E574" t="s">
        <v>4353</v>
      </c>
      <c r="F574" t="str">
        <f>VLOOKUP(WEAPONS[[#This Row],[Name]],WPN_GUID_LOOK,2,FALSE)</f>
        <v>639a6279-f487-4783-9381-493f63e66ade</v>
      </c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AC574" s="18" t="str" cm="1">
        <f t="array" ref="AC574:AD574">_xlfn.REGEXEXTRACT(AF574,"(.*(?=_))_([a-z0-9-]+)",2)</f>
        <v>WPN_HUM_Warhammer_A_2</v>
      </c>
      <c r="AD574" s="18" t="str">
        <v>e6b027a7-40bb-445e-b199-38b08d2b4832</v>
      </c>
      <c r="AF574" t="s">
        <v>2452</v>
      </c>
    </row>
    <row r="575" spans="3:32" x14ac:dyDescent="0.4">
      <c r="C575" t="s">
        <v>3286</v>
      </c>
      <c r="D575" t="s">
        <v>1985</v>
      </c>
      <c r="E575" t="s">
        <v>3339</v>
      </c>
      <c r="F575" t="str">
        <f>VLOOKUP(WEAPONS[[#This Row],[Name]],WPN_GUID_LOOK,2,FALSE)</f>
        <v>ba86b029-9232-4ad2-9e2d-9edcdd1d728b</v>
      </c>
      <c r="G575" s="26" t="s">
        <v>3644</v>
      </c>
      <c r="H575" s="26" t="s">
        <v>3645</v>
      </c>
      <c r="I575" s="26" t="s">
        <v>3641</v>
      </c>
      <c r="J575" s="26" t="s">
        <v>3678</v>
      </c>
      <c r="K575" s="26">
        <v>3</v>
      </c>
      <c r="L575" s="26" t="s">
        <v>3643</v>
      </c>
      <c r="M575" s="26" t="s">
        <v>3685</v>
      </c>
      <c r="N575" s="26" t="s">
        <v>3686</v>
      </c>
      <c r="O575" s="26"/>
      <c r="P575" s="26">
        <v>0</v>
      </c>
      <c r="Q575" s="26">
        <v>0</v>
      </c>
      <c r="R575" s="26">
        <v>0</v>
      </c>
      <c r="S575" s="26">
        <v>0</v>
      </c>
      <c r="T575" s="26">
        <v>0</v>
      </c>
      <c r="U575" s="26">
        <v>1</v>
      </c>
      <c r="V575" s="26">
        <v>0</v>
      </c>
      <c r="AC575" s="18" t="str" cm="1">
        <f t="array" ref="AC575:AD575">_xlfn.REGEXEXTRACT(AF575,"(.*(?=_))_([a-z0-9-]+)",2)</f>
        <v>WPN_HUM_Warhammer_Pact</v>
      </c>
      <c r="AD575" s="18" t="str">
        <v>fdaf8461-4d1a-4364-8d7d-4dd9ce824a1e</v>
      </c>
      <c r="AF575" t="s">
        <v>2453</v>
      </c>
    </row>
    <row r="576" spans="3:32" x14ac:dyDescent="0.4">
      <c r="C576" t="s">
        <v>3592</v>
      </c>
      <c r="D576" t="s">
        <v>2157</v>
      </c>
      <c r="E576" t="s">
        <v>3619</v>
      </c>
      <c r="F576" t="str">
        <f>VLOOKUP(WEAPONS[[#This Row],[Name]],WPN_GUID_LOOK,2,FALSE)</f>
        <v>657678f2-5924-4d8e-b8ce-a2079154c91b</v>
      </c>
      <c r="G576" s="26" t="s">
        <v>3644</v>
      </c>
      <c r="H576" s="26" t="s">
        <v>3645</v>
      </c>
      <c r="I576" s="26" t="s">
        <v>3641</v>
      </c>
      <c r="J576" s="26" t="s">
        <v>3678</v>
      </c>
      <c r="K576" s="26">
        <v>1</v>
      </c>
      <c r="L576" s="26" t="s">
        <v>3643</v>
      </c>
      <c r="M576" s="26" t="s">
        <v>3694</v>
      </c>
      <c r="N576" s="26"/>
      <c r="O576" s="26"/>
      <c r="P576" s="26">
        <v>0</v>
      </c>
      <c r="Q576" s="26">
        <v>0</v>
      </c>
      <c r="R576" s="26">
        <v>0</v>
      </c>
      <c r="S576" s="26">
        <v>0</v>
      </c>
      <c r="T576" s="26">
        <v>1</v>
      </c>
      <c r="U576" s="26">
        <v>0</v>
      </c>
      <c r="V576" s="26">
        <v>1</v>
      </c>
      <c r="AC576" s="18" t="str" cm="1">
        <f t="array" ref="AC576:AD576">_xlfn.REGEXEXTRACT(AF576,"(.*(?=_))_([a-z0-9-]+)",2)</f>
        <v>WPN_HUM_Warpick_A_0</v>
      </c>
      <c r="AD576" s="18" t="str">
        <v>a088775a-8f75-42f2-aa74-76a3f80701fa</v>
      </c>
      <c r="AF576" t="s">
        <v>2454</v>
      </c>
    </row>
    <row r="577" spans="3:32" x14ac:dyDescent="0.4">
      <c r="D577" t="s">
        <v>4352</v>
      </c>
      <c r="E577" t="s">
        <v>4350</v>
      </c>
      <c r="F577" t="str">
        <f>VLOOKUP(WEAPONS[[#This Row],[Name]],WPN_GUID_LOOK,2,FALSE)</f>
        <v>c818edc1-85c4-4c4b-bd62-03ba59265922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AC577" s="18" t="str" cm="1">
        <f t="array" ref="AC577:AD577">_xlfn.REGEXEXTRACT(AF577,"(.*(?=_))_([a-z0-9-]+)",2)</f>
        <v>WPN_HUM_Warpick_A_0_Rusty_A</v>
      </c>
      <c r="AD577" s="18" t="str">
        <v>1d6d5983-4546-4eba-b9e6-d23021d08805</v>
      </c>
      <c r="AF577" t="s">
        <v>2455</v>
      </c>
    </row>
    <row r="578" spans="3:32" x14ac:dyDescent="0.4">
      <c r="C578" t="s">
        <v>3493</v>
      </c>
      <c r="D578" t="s">
        <v>2128</v>
      </c>
      <c r="E578" t="s">
        <v>3586</v>
      </c>
      <c r="F578" t="str">
        <f>VLOOKUP(WEAPONS[[#This Row],[Name]],WPN_GUID_LOOK,2,FALSE)</f>
        <v>12e19834-cf53-4207-93c3-5f0facef5889</v>
      </c>
      <c r="G578" s="26" t="s">
        <v>3644</v>
      </c>
      <c r="H578" s="26" t="s">
        <v>3640</v>
      </c>
      <c r="I578" s="26" t="s">
        <v>3641</v>
      </c>
      <c r="J578" s="26" t="s">
        <v>3682</v>
      </c>
      <c r="K578" s="26">
        <v>1</v>
      </c>
      <c r="L578" s="26" t="s">
        <v>3643</v>
      </c>
      <c r="M578" s="26"/>
      <c r="N578" s="26"/>
      <c r="O578" s="26"/>
      <c r="P578" s="26">
        <v>0</v>
      </c>
      <c r="Q578" s="26">
        <v>0</v>
      </c>
      <c r="R578" s="26">
        <v>0</v>
      </c>
      <c r="S578" s="26">
        <v>0</v>
      </c>
      <c r="T578" s="26">
        <v>0</v>
      </c>
      <c r="U578" s="26">
        <v>0</v>
      </c>
      <c r="V578" s="26">
        <v>1</v>
      </c>
      <c r="AC578" s="18" t="str" cm="1">
        <f t="array" ref="AC578:AD578">_xlfn.REGEXEXTRACT(AF578,"(.*(?=_))_([a-z0-9-]+)",2)</f>
        <v>WPN_HUM_Warpick_A_1</v>
      </c>
      <c r="AD578" s="18" t="str">
        <v>75586d3e-21b2-4d94-ac99-99a6b0e8c3dd</v>
      </c>
      <c r="AF578" t="s">
        <v>2456</v>
      </c>
    </row>
    <row r="579" spans="3:32" x14ac:dyDescent="0.4">
      <c r="C579" t="s">
        <v>3286</v>
      </c>
      <c r="D579" t="s">
        <v>1986</v>
      </c>
      <c r="E579" t="s">
        <v>3340</v>
      </c>
      <c r="F579" t="str">
        <f>VLOOKUP(WEAPONS[[#This Row],[Name]],WPN_GUID_LOOK,2,FALSE)</f>
        <v>b61f3c6e-a224-4af8-ad16-51b3799e7715</v>
      </c>
      <c r="G579" s="26" t="s">
        <v>3639</v>
      </c>
      <c r="H579" s="26" t="s">
        <v>3645</v>
      </c>
      <c r="I579" s="26" t="s">
        <v>3641</v>
      </c>
      <c r="J579" s="26" t="s">
        <v>3680</v>
      </c>
      <c r="K579" s="26">
        <v>1</v>
      </c>
      <c r="L579" s="26" t="s">
        <v>3647</v>
      </c>
      <c r="M579" s="26" t="s">
        <v>3687</v>
      </c>
      <c r="N579" s="26"/>
      <c r="O579" s="26"/>
      <c r="P579" s="26">
        <v>0</v>
      </c>
      <c r="Q579" s="26">
        <v>0</v>
      </c>
      <c r="R579" s="26">
        <v>0</v>
      </c>
      <c r="S579" s="26">
        <v>0</v>
      </c>
      <c r="T579" s="26">
        <v>0</v>
      </c>
      <c r="U579" s="26">
        <v>0</v>
      </c>
      <c r="V579" s="26">
        <v>1</v>
      </c>
      <c r="AC579" s="18" t="str" cm="1">
        <f t="array" ref="AC579:AD579">_xlfn.REGEXEXTRACT(AF579,"(.*(?=_))_([a-z0-9-]+)",2)</f>
        <v>WPN_HUM_Warpick_A_2</v>
      </c>
      <c r="AD579" s="18" t="str">
        <v>a5012da9-9cfa-467b-901a-61e33db55516</v>
      </c>
      <c r="AF579" t="s">
        <v>2457</v>
      </c>
    </row>
    <row r="580" spans="3:32" x14ac:dyDescent="0.4">
      <c r="C580" t="s">
        <v>3286</v>
      </c>
      <c r="D580" t="s">
        <v>1987</v>
      </c>
      <c r="E580" t="s">
        <v>3341</v>
      </c>
      <c r="F580" t="str">
        <f>VLOOKUP(WEAPONS[[#This Row],[Name]],WPN_GUID_LOOK,2,FALSE)</f>
        <v>c71e2798-31ae-4f57-8073-c6195c2e9d02</v>
      </c>
      <c r="G580" s="26" t="s">
        <v>3639</v>
      </c>
      <c r="H580" s="26" t="s">
        <v>3640</v>
      </c>
      <c r="I580" s="26" t="s">
        <v>3641</v>
      </c>
      <c r="J580" s="26" t="s">
        <v>3655</v>
      </c>
      <c r="K580" s="26"/>
      <c r="L580" s="26" t="s">
        <v>3647</v>
      </c>
      <c r="M580" s="26"/>
      <c r="N580" s="26"/>
      <c r="O580" s="26"/>
      <c r="P580" s="26">
        <v>0</v>
      </c>
      <c r="Q580" s="26">
        <v>0</v>
      </c>
      <c r="R580" s="26">
        <v>1</v>
      </c>
      <c r="S580" s="26">
        <v>0</v>
      </c>
      <c r="T580" s="26">
        <v>0</v>
      </c>
      <c r="U580" s="26">
        <v>0</v>
      </c>
      <c r="V580" s="26">
        <v>1</v>
      </c>
      <c r="AC580" s="18" t="str" cm="1">
        <f t="array" ref="AC580:AD580">_xlfn.REGEXEXTRACT(AF580,"(.*(?=_))_([a-z0-9-]+)",2)</f>
        <v>WPN_HUM_WoodcutterAxe_Shadow_Curse_A</v>
      </c>
      <c r="AD580" s="18" t="str">
        <v>64000dd2-aae4-41c4-a16f-dca738d9743a</v>
      </c>
      <c r="AF580" t="s">
        <v>2458</v>
      </c>
    </row>
    <row r="581" spans="3:32" x14ac:dyDescent="0.4">
      <c r="D581" t="s">
        <v>4389</v>
      </c>
      <c r="E581" t="s">
        <v>4078</v>
      </c>
      <c r="F581" t="str">
        <f>VLOOKUP(WEAPONS[[#This Row],[Name]],WPN_GUID_LOOK,2,FALSE)</f>
        <v>85f60e49-d868-4897-afc5-b22e965a0471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AC581" s="18" t="str" cm="1">
        <f t="array" ref="AC581:AD581">_xlfn.REGEXEXTRACT(AF581,"(.*(?=_))_([a-z0-9-]+)",2)</f>
        <v>WPN_Javelin_REF</v>
      </c>
      <c r="AD581" s="18" t="str">
        <v>5cc3db84-3891-4795-afa3-d3cbfffc066e</v>
      </c>
      <c r="AF581" t="s">
        <v>2459</v>
      </c>
    </row>
    <row r="582" spans="3:32" x14ac:dyDescent="0.4">
      <c r="C582" t="s">
        <v>3493</v>
      </c>
      <c r="D582" t="s">
        <v>2129</v>
      </c>
      <c r="E582" t="s">
        <v>3587</v>
      </c>
      <c r="F582" t="str">
        <f>VLOOKUP(WEAPONS[[#This Row],[Name]],WPN_GUID_LOOK,2,FALSE)</f>
        <v>cd6c6adc-8792-4378-8c63-8169cfad6c55</v>
      </c>
      <c r="G582" s="26" t="s">
        <v>3644</v>
      </c>
      <c r="H582" s="26" t="s">
        <v>3653</v>
      </c>
      <c r="I582" s="26" t="s">
        <v>3641</v>
      </c>
      <c r="J582" s="26" t="s">
        <v>3654</v>
      </c>
      <c r="K582" s="26">
        <v>1</v>
      </c>
      <c r="L582" s="26" t="s">
        <v>3643</v>
      </c>
      <c r="M582" s="26"/>
      <c r="N582" s="26"/>
      <c r="O582" s="26"/>
      <c r="P582" s="26">
        <v>0</v>
      </c>
      <c r="Q582" s="26">
        <v>0</v>
      </c>
      <c r="R582" s="26">
        <v>0</v>
      </c>
      <c r="S582" s="26">
        <v>1</v>
      </c>
      <c r="T582" s="26">
        <v>0</v>
      </c>
      <c r="U582" s="26">
        <v>0</v>
      </c>
      <c r="V582" s="26">
        <v>1</v>
      </c>
      <c r="AC582" s="18" t="str" cm="1">
        <f t="array" ref="AC582:AD582">_xlfn.REGEXEXTRACT(AF582,"(.*(?=_))_([a-z0-9-]+)",2)</f>
        <v>WPN_JUSTIC_Greatsword_A</v>
      </c>
      <c r="AD582" s="18" t="str">
        <v>a0d3f2f8-3277-48fb-bc74-8d94d9d086d8</v>
      </c>
      <c r="AF582" t="s">
        <v>2460</v>
      </c>
    </row>
    <row r="583" spans="3:32" x14ac:dyDescent="0.4">
      <c r="C583" t="s">
        <v>3286</v>
      </c>
      <c r="D583" t="s">
        <v>2576</v>
      </c>
      <c r="E583" t="s">
        <v>3342</v>
      </c>
      <c r="F583" t="str">
        <f>VLOOKUP(WEAPONS[[#This Row],[Name]],WPN_GUID_LOOK,2,FALSE)</f>
        <v>4a997f13-4fb8-4aca-b3f1-cf206b108805</v>
      </c>
      <c r="G583" s="26" t="s">
        <v>3639</v>
      </c>
      <c r="H583" s="26" t="s">
        <v>3640</v>
      </c>
      <c r="I583" s="26" t="s">
        <v>3641</v>
      </c>
      <c r="J583" s="26" t="s">
        <v>3642</v>
      </c>
      <c r="K583" s="26"/>
      <c r="L583" s="26" t="s">
        <v>3643</v>
      </c>
      <c r="M583" s="26"/>
      <c r="N583" s="26"/>
      <c r="O583" s="26"/>
      <c r="P583" s="26">
        <v>1</v>
      </c>
      <c r="Q583" s="26">
        <v>0</v>
      </c>
      <c r="R583" s="26">
        <v>1</v>
      </c>
      <c r="S583" s="26">
        <v>0</v>
      </c>
      <c r="T583" s="26">
        <v>1</v>
      </c>
      <c r="U583" s="26">
        <v>0</v>
      </c>
      <c r="V583" s="26">
        <v>1</v>
      </c>
      <c r="AC583" s="18" t="str" cm="1">
        <f t="array" ref="AC583:AD583">_xlfn.REGEXEXTRACT(AF583,"(.*(?=_))_([a-z0-9-]+)",2)</f>
        <v>WPN_Kuotoa_Javelin_A_1</v>
      </c>
      <c r="AD583" s="18" t="str">
        <v>8fdd7b33-6740-4d15-935c-9e54f54e16d4</v>
      </c>
      <c r="AF583" t="s">
        <v>2461</v>
      </c>
    </row>
    <row r="584" spans="3:32" x14ac:dyDescent="0.4">
      <c r="C584" t="s">
        <v>3384</v>
      </c>
      <c r="D584" t="s">
        <v>2578</v>
      </c>
      <c r="E584" t="s">
        <v>3487</v>
      </c>
      <c r="F584" t="str">
        <f>VLOOKUP(WEAPONS[[#This Row],[Name]],WPN_GUID_LOOK,2,FALSE)</f>
        <v>31a0245d-48fe-462e-b4bc-4bfe906e49fd</v>
      </c>
      <c r="G584" s="26" t="s">
        <v>3644</v>
      </c>
      <c r="H584" s="26" t="s">
        <v>3640</v>
      </c>
      <c r="I584" s="26" t="s">
        <v>3641</v>
      </c>
      <c r="J584" s="26" t="s">
        <v>3677</v>
      </c>
      <c r="K584" s="26">
        <v>1</v>
      </c>
      <c r="L584" s="26" t="s">
        <v>3643</v>
      </c>
      <c r="M584" s="26"/>
      <c r="N584" s="26"/>
      <c r="O584" s="26"/>
      <c r="P584" s="26">
        <v>1</v>
      </c>
      <c r="Q584" s="26">
        <v>0</v>
      </c>
      <c r="R584" s="26">
        <v>0</v>
      </c>
      <c r="S584" s="26">
        <v>0</v>
      </c>
      <c r="T584" s="26">
        <v>0</v>
      </c>
      <c r="U584" s="26">
        <v>0</v>
      </c>
      <c r="V584" s="26">
        <v>1</v>
      </c>
      <c r="AC584" s="18" t="str" cm="1">
        <f t="array" ref="AC584:AD584">_xlfn.REGEXEXTRACT(AF584,"(.*(?=_))_([a-z0-9-]+)",2)</f>
        <v>WPN_Kuotoa_Shield_A_0</v>
      </c>
      <c r="AD584" s="18" t="str">
        <v>2099af4a-caa2-4e06-9b6d-fa6e9754bd09</v>
      </c>
      <c r="AF584" t="s">
        <v>2462</v>
      </c>
    </row>
    <row r="585" spans="3:32" x14ac:dyDescent="0.4">
      <c r="C585" t="s">
        <v>3384</v>
      </c>
      <c r="D585" t="s">
        <v>2061</v>
      </c>
      <c r="E585" t="s">
        <v>4105</v>
      </c>
      <c r="F585" t="str">
        <f>VLOOKUP(WEAPONS[[#This Row],[Name]],WPN_GUID_LOOK,2,FALSE)</f>
        <v>b3ed22d9-dd32-46c3-928a-e7253a843dfc</v>
      </c>
      <c r="G585" s="26" t="s">
        <v>3644</v>
      </c>
      <c r="H585" s="26" t="s">
        <v>3653</v>
      </c>
      <c r="I585" s="26" t="s">
        <v>3641</v>
      </c>
      <c r="J585" s="26" t="s">
        <v>3671</v>
      </c>
      <c r="K585" s="26">
        <v>1</v>
      </c>
      <c r="L585" s="26" t="s">
        <v>3650</v>
      </c>
      <c r="M585" s="26"/>
      <c r="N585" s="26"/>
      <c r="O585" s="26"/>
      <c r="P585" s="26">
        <v>0</v>
      </c>
      <c r="Q585" s="26">
        <v>1</v>
      </c>
      <c r="R585" s="26">
        <v>0</v>
      </c>
      <c r="S585" s="26">
        <v>0</v>
      </c>
      <c r="T585" s="26">
        <v>0</v>
      </c>
      <c r="U585" s="26">
        <v>0</v>
      </c>
      <c r="V585" s="26">
        <v>1</v>
      </c>
      <c r="AC585" s="18" t="str" cm="1">
        <f t="array" ref="AC585:AD585">_xlfn.REGEXEXTRACT(AF585,"(.*(?=_))_([a-z0-9-]+)",2)</f>
        <v>WPN_Kuotoa_Shield_A_1</v>
      </c>
      <c r="AD585" s="18" t="str">
        <v>917d76c0-1969-4cd5-b5fe-7bf406081283</v>
      </c>
      <c r="AF585" t="s">
        <v>2463</v>
      </c>
    </row>
    <row r="586" spans="3:32" x14ac:dyDescent="0.4">
      <c r="C586" t="s">
        <v>3493</v>
      </c>
      <c r="D586" t="s">
        <v>2130</v>
      </c>
      <c r="E586" t="s">
        <v>3588</v>
      </c>
      <c r="F586" t="str">
        <f>VLOOKUP(WEAPONS[[#This Row],[Name]],WPN_GUID_LOOK,2,FALSE)</f>
        <v>3ff89075-1ef3-487e-b456-a1b536fd681a</v>
      </c>
      <c r="G586" s="26" t="s">
        <v>3644</v>
      </c>
      <c r="H586" s="26" t="s">
        <v>3645</v>
      </c>
      <c r="I586" s="26" t="s">
        <v>3641</v>
      </c>
      <c r="J586" s="26" t="s">
        <v>3651</v>
      </c>
      <c r="K586" s="26">
        <v>2</v>
      </c>
      <c r="L586" s="26" t="s">
        <v>3650</v>
      </c>
      <c r="M586" s="26" t="s">
        <v>3697</v>
      </c>
      <c r="N586" s="26"/>
      <c r="O586" s="26"/>
      <c r="P586" s="26">
        <v>0</v>
      </c>
      <c r="Q586" s="26">
        <v>0</v>
      </c>
      <c r="R586" s="26">
        <v>0</v>
      </c>
      <c r="S586" s="26">
        <v>0</v>
      </c>
      <c r="T586" s="26">
        <v>0</v>
      </c>
      <c r="U586" s="26">
        <v>0</v>
      </c>
      <c r="V586" s="26">
        <v>0</v>
      </c>
      <c r="AC586" s="18" t="str" cm="1">
        <f t="array" ref="AC586:AD586">_xlfn.REGEXEXTRACT(AF586,"(.*(?=_))_([a-z0-9-]+)",2)</f>
        <v>WPN_LOW_KurwinCoffin_KurwinsCauteriserMace</v>
      </c>
      <c r="AD586" s="18" t="str">
        <v>91ae041c-b0b6-456a-805d-b2d7982f3d94</v>
      </c>
      <c r="AF586" t="s">
        <v>2464</v>
      </c>
    </row>
    <row r="587" spans="3:32" x14ac:dyDescent="0.4">
      <c r="C587" t="s">
        <v>3493</v>
      </c>
      <c r="D587" t="s">
        <v>2131</v>
      </c>
      <c r="E587" t="s">
        <v>3589</v>
      </c>
      <c r="F587" t="str">
        <f>VLOOKUP(WEAPONS[[#This Row],[Name]],WPN_GUID_LOOK,2,FALSE)</f>
        <v>0a17e147-25bf-4ae5-b24a-3307db4bec56</v>
      </c>
      <c r="G587" s="26" t="s">
        <v>3639</v>
      </c>
      <c r="H587" s="26" t="s">
        <v>3653</v>
      </c>
      <c r="I587" s="26" t="s">
        <v>3659</v>
      </c>
      <c r="J587" s="26" t="s">
        <v>3670</v>
      </c>
      <c r="K587" s="26">
        <v>2</v>
      </c>
      <c r="L587" s="26" t="s">
        <v>3643</v>
      </c>
      <c r="M587" s="26"/>
      <c r="N587" s="26"/>
      <c r="O587" s="26"/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6">
        <v>1</v>
      </c>
      <c r="V587" s="26">
        <v>1</v>
      </c>
      <c r="AC587" s="18" t="str" cm="1">
        <f t="array" ref="AC587:AD587">_xlfn.REGEXEXTRACT(AF587,"(.*(?=_))_([a-z0-9-]+)",2)</f>
        <v>WPN_LOW_RamazithsTower_Nightsong_Silver_Shield</v>
      </c>
      <c r="AD587" s="18" t="str">
        <v>daadda55-d439-47eb-a308-acaf575a7fd5</v>
      </c>
      <c r="AF587" t="s">
        <v>2465</v>
      </c>
    </row>
    <row r="588" spans="3:32" x14ac:dyDescent="0.4">
      <c r="D588" t="s">
        <v>4059</v>
      </c>
      <c r="E588" t="s">
        <v>4060</v>
      </c>
      <c r="F588" t="str">
        <f>VLOOKUP(WEAPONS[[#This Row],[Name]],WPN_GUID_LOOK,2,FALSE)</f>
        <v>0d3a133c-038c-48c6-a1a0-0faf22ce04cb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AC588" s="18" t="str" cm="1">
        <f t="array" ref="AC588:AD588">_xlfn.REGEXEXTRACT(AF588,"(.*(?=_))_([a-z0-9-]+)",2)</f>
        <v>WPN_LOW_RamazithsTower_Nightsong_Silver_Sword</v>
      </c>
      <c r="AD588" s="18" t="str">
        <v>a96c763c-db4e-4fc3-968b-ebed9d404aee</v>
      </c>
      <c r="AF588" t="s">
        <v>2466</v>
      </c>
    </row>
    <row r="589" spans="3:32" x14ac:dyDescent="0.4">
      <c r="D589" t="s">
        <v>4192</v>
      </c>
      <c r="E589" t="s">
        <v>4193</v>
      </c>
      <c r="F589" t="str">
        <f>VLOOKUP(WEAPONS[[#This Row],[Name]],WPN_GUID_LOOK,2,FALSE)</f>
        <v>4f313dde-14bb-43a2-abdd-07b2eb38b33a</v>
      </c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AC589" s="18" t="str" cm="1">
        <f t="array" ref="AC589:AD589">_xlfn.REGEXEXTRACT(AF589,"(.*(?=_))_([a-z0-9-]+)",2)</f>
        <v>WPN_Mace_Deva_A</v>
      </c>
      <c r="AD589" s="18" t="str">
        <v>c0fb0a11-1f29-470c-a95b-102377ef2356</v>
      </c>
      <c r="AF589" t="s">
        <v>2467</v>
      </c>
    </row>
    <row r="590" spans="3:32" x14ac:dyDescent="0.4">
      <c r="C590" t="s">
        <v>3384</v>
      </c>
      <c r="D590" t="s">
        <v>2062</v>
      </c>
      <c r="E590" t="s">
        <v>4033</v>
      </c>
      <c r="F590" t="str">
        <f>VLOOKUP(WEAPONS[[#This Row],[Name]],WPN_GUID_LOOK,2,FALSE)</f>
        <v>a2f4c951-7db4-4d60-9888-f2ad50af7110</v>
      </c>
      <c r="G590" s="26" t="s">
        <v>3639</v>
      </c>
      <c r="H590" s="26" t="s">
        <v>3645</v>
      </c>
      <c r="I590" s="26" t="s">
        <v>3641</v>
      </c>
      <c r="J590" s="26" t="s">
        <v>3663</v>
      </c>
      <c r="K590" s="26"/>
      <c r="L590" s="26" t="s">
        <v>3643</v>
      </c>
      <c r="M590" s="26" t="s">
        <v>3664</v>
      </c>
      <c r="N590" s="26"/>
      <c r="O590" s="26"/>
      <c r="P590" s="26">
        <v>0</v>
      </c>
      <c r="Q590" s="26">
        <v>0</v>
      </c>
      <c r="R590" s="26">
        <v>0</v>
      </c>
      <c r="S590" s="26">
        <v>0</v>
      </c>
      <c r="T590" s="26">
        <v>1</v>
      </c>
      <c r="U590" s="26">
        <v>1</v>
      </c>
      <c r="V590" s="26">
        <v>1</v>
      </c>
      <c r="AC590" s="18" t="str" cm="1">
        <f t="array" ref="AC590:AD590">_xlfn.REGEXEXTRACT(AF590,"(.*(?=_))_([a-z0-9-]+)",2)</f>
        <v>WPN_Merregon_Halberd_A</v>
      </c>
      <c r="AD590" s="18" t="str">
        <v>c86a3bf4-16b4-4d76-a33d-3df5c265aca8</v>
      </c>
      <c r="AF590" t="s">
        <v>2468</v>
      </c>
    </row>
    <row r="591" spans="3:32" x14ac:dyDescent="0.4">
      <c r="C591" t="s">
        <v>3592</v>
      </c>
      <c r="D591" t="s">
        <v>2550</v>
      </c>
      <c r="E591" t="s">
        <v>3620</v>
      </c>
      <c r="F591" t="str">
        <f>VLOOKUP(WEAPONS[[#This Row],[Name]],WPN_GUID_LOOK,2,FALSE)</f>
        <v>20c66f8d-f455-42fc-8e48-543512247e75</v>
      </c>
      <c r="G591" s="26" t="s">
        <v>3644</v>
      </c>
      <c r="H591" s="26" t="s">
        <v>3645</v>
      </c>
      <c r="I591" s="26" t="s">
        <v>3641</v>
      </c>
      <c r="J591" s="26" t="s">
        <v>3649</v>
      </c>
      <c r="K591" s="26">
        <v>2</v>
      </c>
      <c r="L591" s="26" t="s">
        <v>3650</v>
      </c>
      <c r="M591" s="26" t="s">
        <v>3697</v>
      </c>
      <c r="N591" s="26" t="s">
        <v>3695</v>
      </c>
      <c r="O591" s="26"/>
      <c r="P591" s="26">
        <v>0</v>
      </c>
      <c r="Q591" s="26">
        <v>0</v>
      </c>
      <c r="R591" s="26">
        <v>0</v>
      </c>
      <c r="S591" s="26">
        <v>0</v>
      </c>
      <c r="T591" s="26">
        <v>0</v>
      </c>
      <c r="U591" s="26">
        <v>0</v>
      </c>
      <c r="V591" s="26">
        <v>1</v>
      </c>
      <c r="AC591" s="18" t="str" cm="1">
        <f t="array" ref="AC591:AD591">_xlfn.REGEXEXTRACT(AF591,"(.*(?=_))_([a-z0-9-]+)",2)</f>
        <v>WPN_MINOTAUR_Greatclub_A</v>
      </c>
      <c r="AD591" s="18" t="str">
        <v>20bd2850-f6b3-4f13-bf96-c566d8df0de4</v>
      </c>
      <c r="AF591" t="s">
        <v>2469</v>
      </c>
    </row>
    <row r="592" spans="3:32" x14ac:dyDescent="0.4">
      <c r="D592" t="s">
        <v>77</v>
      </c>
      <c r="E592" t="s">
        <v>4325</v>
      </c>
      <c r="F592" t="str">
        <f>VLOOKUP(WEAPONS[[#This Row],[Name]],WPN_GUID_LOOK,2,FALSE)</f>
        <v>07259e5d-53c1-413d-ab8d-c7b8dd9a8331</v>
      </c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AC592" s="18" t="str" cm="1">
        <f t="array" ref="AC592:AD592">_xlfn.REGEXEXTRACT(AF592,"(.*(?=_))_([a-z0-9-]+)",2)</f>
        <v>WPN_Moonlantern_Quarterstaff_A_0</v>
      </c>
      <c r="AD592" s="18" t="str">
        <v>9a3a1719-3f18-400e-ab77-55b575c12090</v>
      </c>
      <c r="AF592" t="s">
        <v>2470</v>
      </c>
    </row>
    <row r="593" spans="3:32" x14ac:dyDescent="0.4">
      <c r="D593" t="s">
        <v>77</v>
      </c>
      <c r="E593" t="s">
        <v>4314</v>
      </c>
      <c r="F593" t="str">
        <f>VLOOKUP(WEAPONS[[#This Row],[Name]],WPN_GUID_LOOK,2,FALSE)</f>
        <v>0e74cc0c-efd5-4865-b0f3-327c8b87a269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AC593" s="18" t="str" cm="1">
        <f t="array" ref="AC593:AD593">_xlfn.REGEXEXTRACT(AF593,"(.*(?=_))_([a-z0-9-]+)",2)</f>
        <v>WPN_MYRKUL_Apostle_Scythe_A</v>
      </c>
      <c r="AD593" s="18" t="str">
        <v>3112f0f5-4073-45d2-8e37-eeafa1558896</v>
      </c>
      <c r="AF593" t="s">
        <v>2471</v>
      </c>
    </row>
    <row r="594" spans="3:32" x14ac:dyDescent="0.4">
      <c r="D594" t="s">
        <v>77</v>
      </c>
      <c r="E594" t="s">
        <v>4323</v>
      </c>
      <c r="F594" t="str">
        <f>VLOOKUP(WEAPONS[[#This Row],[Name]],WPN_GUID_LOOK,2,FALSE)</f>
        <v>0ec20c3d-a446-40ac-aaed-8b973cae075f</v>
      </c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AC594" s="18" t="str" cm="1">
        <f t="array" ref="AC594:AD594">_xlfn.REGEXEXTRACT(AF594,"(.*(?=_))_([a-z0-9-]+)",2)</f>
        <v>WPN_Ogre_Greatclub_A</v>
      </c>
      <c r="AD594" s="18" t="str">
        <v>01da5a5b-97cd-4989-9ae3-af646eb35bc9</v>
      </c>
      <c r="AF594" t="s">
        <v>2472</v>
      </c>
    </row>
    <row r="595" spans="3:32" x14ac:dyDescent="0.4">
      <c r="D595" t="s">
        <v>77</v>
      </c>
      <c r="E595" t="s">
        <v>4317</v>
      </c>
      <c r="F595" t="str">
        <f>VLOOKUP(WEAPONS[[#This Row],[Name]],WPN_GUID_LOOK,2,FALSE)</f>
        <v>251ff7e1-412e-4804-b8b3-8b9e3aad06be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AC595" s="18" t="str" cm="1">
        <f t="array" ref="AC595:AD595">_xlfn.REGEXEXTRACT(AF595,"(.*(?=_))_([a-z0-9-]+)",2)</f>
        <v>WPN_Ogre_Greatclub_B</v>
      </c>
      <c r="AD595" s="18" t="str">
        <v>1fdc0473-8d0f-4e59-8ef8-9bd67568c002</v>
      </c>
      <c r="AF595" t="s">
        <v>2473</v>
      </c>
    </row>
    <row r="596" spans="3:32" x14ac:dyDescent="0.4">
      <c r="D596" t="s">
        <v>77</v>
      </c>
      <c r="E596" t="s">
        <v>4322</v>
      </c>
      <c r="F596" t="str">
        <f>VLOOKUP(WEAPONS[[#This Row],[Name]],WPN_GUID_LOOK,2,FALSE)</f>
        <v>25e4f2e5-115d-4350-8f96-56955fb4026a</v>
      </c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AC596" s="18" t="str" cm="1">
        <f t="array" ref="AC596:AD596">_xlfn.REGEXEXTRACT(AF596,"(.*(?=_))_([a-z0-9-]+)",2)</f>
        <v>WPN_Ogre_Greatclub_B_1HS</v>
      </c>
      <c r="AD596" s="18" t="str">
        <v>3186614b-537e-44f1-82bc-c9edba59e593</v>
      </c>
      <c r="AF596" t="s">
        <v>2474</v>
      </c>
    </row>
    <row r="597" spans="3:32" x14ac:dyDescent="0.4">
      <c r="D597" t="s">
        <v>77</v>
      </c>
      <c r="E597" t="s">
        <v>4316</v>
      </c>
      <c r="F597" t="str">
        <f>VLOOKUP(WEAPONS[[#This Row],[Name]],WPN_GUID_LOOK,2,FALSE)</f>
        <v>60d6429b-eb12-4654-988d-911e2fab3b93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AC597" s="18" t="str" cm="1">
        <f t="array" ref="AC597:AD597">_xlfn.REGEXEXTRACT(AF597,"(.*(?=_))_([a-z0-9-]+)",2)</f>
        <v>WPN_ORTHON_HandCrossbow_A</v>
      </c>
      <c r="AD597" s="18" t="str">
        <v>f554e750-4a86-45d7-b1a5-027e27df55ef</v>
      </c>
      <c r="AF597" t="s">
        <v>2475</v>
      </c>
    </row>
    <row r="598" spans="3:32" x14ac:dyDescent="0.4">
      <c r="D598" t="s">
        <v>77</v>
      </c>
      <c r="E598" t="s">
        <v>4315</v>
      </c>
      <c r="F598" t="str">
        <f>VLOOKUP(WEAPONS[[#This Row],[Name]],WPN_GUID_LOOK,2,FALSE)</f>
        <v>bc817e28-0266-4453-8f79-aaa1ed6e1a2f</v>
      </c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AC598" s="18" t="str" cm="1">
        <f t="array" ref="AC598:AD598">_xlfn.REGEXEXTRACT(AF598,"(.*(?=_))_([a-z0-9-]+)",2)</f>
        <v>WPN_ORTHON_Shortsword_A</v>
      </c>
      <c r="AD598" s="18" t="str">
        <v>0d5e17a5-510d-468a-8607-77a326bc453c</v>
      </c>
      <c r="AF598" t="s">
        <v>2476</v>
      </c>
    </row>
    <row r="599" spans="3:32" x14ac:dyDescent="0.4">
      <c r="D599" t="s">
        <v>77</v>
      </c>
      <c r="E599" t="s">
        <v>4320</v>
      </c>
      <c r="F599" t="str">
        <f>VLOOKUP(WEAPONS[[#This Row],[Name]],WPN_GUID_LOOK,2,FALSE)</f>
        <v>bcaf919a-f644-41f0-92c3-cb033fff27f7</v>
      </c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AC599" s="18" t="str" cm="1">
        <f t="array" ref="AC599:AD599">_xlfn.REGEXEXTRACT(AF599,"(.*(?=_))_([a-z0-9-]+)",2)</f>
        <v>WPN_SAHUAGIN_Longbow_A</v>
      </c>
      <c r="AD599" s="18" t="str">
        <v>2b72f224-a182-43c7-97e9-dc9a6ba4f9f5</v>
      </c>
      <c r="AF599" t="s">
        <v>2477</v>
      </c>
    </row>
    <row r="600" spans="3:32" x14ac:dyDescent="0.4">
      <c r="D600" t="s">
        <v>77</v>
      </c>
      <c r="E600" t="s">
        <v>4318</v>
      </c>
      <c r="F600" t="str">
        <f>VLOOKUP(WEAPONS[[#This Row],[Name]],WPN_GUID_LOOK,2,FALSE)</f>
        <v>c330eaf6-1616-42a6-b6aa-0fe9d6194d0f</v>
      </c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AC600" s="18" t="str" cm="1">
        <f t="array" ref="AC600:AD600">_xlfn.REGEXEXTRACT(AF600,"(.*(?=_))_([a-z0-9-]+)",2)</f>
        <v>WPN_SAHUAGIN_Spear_A</v>
      </c>
      <c r="AD600" s="18" t="str">
        <v>b8878c58-e510-4c2f-97f0-da9cc442a75f</v>
      </c>
      <c r="AF600" t="s">
        <v>2478</v>
      </c>
    </row>
    <row r="601" spans="3:32" x14ac:dyDescent="0.4">
      <c r="D601" t="s">
        <v>77</v>
      </c>
      <c r="E601" t="s">
        <v>4324</v>
      </c>
      <c r="F601" t="str">
        <f>VLOOKUP(WEAPONS[[#This Row],[Name]],WPN_GUID_LOOK,2,FALSE)</f>
        <v>d4f00c34-9bb8-4175-9c1c-7487010e7f9d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AC601" s="18" t="str" cm="1">
        <f t="array" ref="AC601:AD601">_xlfn.REGEXEXTRACT(AF601,"(.*(?=_))_([a-z0-9-]+)",2)</f>
        <v>WPN_SAHUAGIN_Spear_B</v>
      </c>
      <c r="AD601" s="18" t="str">
        <v>8323e1ec-1588-4044-9119-70b87a5fe938</v>
      </c>
      <c r="AF601" t="s">
        <v>2479</v>
      </c>
    </row>
    <row r="602" spans="3:32" x14ac:dyDescent="0.4">
      <c r="D602" t="s">
        <v>77</v>
      </c>
      <c r="E602" t="s">
        <v>4321</v>
      </c>
      <c r="F602" t="str">
        <f>VLOOKUP(WEAPONS[[#This Row],[Name]],WPN_GUID_LOOK,2,FALSE)</f>
        <v>edcfcd84-55ad-4b3c-a15f-70c587f2609b</v>
      </c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AC602" s="18" t="str" cm="1">
        <f t="array" ref="AC602:AD602">_xlfn.REGEXEXTRACT(AF602,"(.*(?=_))_([a-z0-9-]+)",2)</f>
        <v>WPN_Scimitar_Fire_Myrmidon_A</v>
      </c>
      <c r="AD602" s="18" t="str">
        <v>1803db62-d4c8-4f36-a9b9-49e114d07570</v>
      </c>
      <c r="AF602" t="s">
        <v>2480</v>
      </c>
    </row>
    <row r="603" spans="3:32" x14ac:dyDescent="0.4">
      <c r="D603" t="s">
        <v>77</v>
      </c>
      <c r="E603" t="s">
        <v>4319</v>
      </c>
      <c r="F603" t="str">
        <f>VLOOKUP(WEAPONS[[#This Row],[Name]],WPN_GUID_LOOK,2,FALSE)</f>
        <v>fb6cf351-6071-4575-b3aa-22fa553cb210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AC603" s="18" t="str" cm="1">
        <f t="array" ref="AC603:AD603">_xlfn.REGEXEXTRACT(AF603,"(.*(?=_))_([a-z0-9-]+)",2)</f>
        <v>WPN_Scimitar_Fire_Myrmidon_ConjureElemental</v>
      </c>
      <c r="AD603" s="18" t="str">
        <v>cac16ce7-f5fd-4314-8b79-94b56d6a8a09</v>
      </c>
      <c r="AF603" t="s">
        <v>2481</v>
      </c>
    </row>
    <row r="604" spans="3:32" x14ac:dyDescent="0.4">
      <c r="C604" t="s">
        <v>3286</v>
      </c>
      <c r="D604" t="s">
        <v>1988</v>
      </c>
      <c r="E604" t="s">
        <v>3343</v>
      </c>
      <c r="F604" t="str">
        <f>VLOOKUP(WEAPONS[[#This Row],[Name]],WPN_GUID_LOOK,2,FALSE)</f>
        <v>a088775a-8f75-42f2-aa74-76a3f80701fa</v>
      </c>
      <c r="G604" s="26" t="s">
        <v>3644</v>
      </c>
      <c r="H604" s="26" t="s">
        <v>3640</v>
      </c>
      <c r="I604" s="26" t="s">
        <v>3641</v>
      </c>
      <c r="J604" s="26" t="s">
        <v>3679</v>
      </c>
      <c r="K604" s="26"/>
      <c r="L604" s="26" t="s">
        <v>3643</v>
      </c>
      <c r="M604" s="26"/>
      <c r="N604" s="26"/>
      <c r="O604" s="26"/>
      <c r="P604" s="26">
        <v>0</v>
      </c>
      <c r="Q604" s="26">
        <v>0</v>
      </c>
      <c r="R604" s="26">
        <v>0</v>
      </c>
      <c r="S604" s="26">
        <v>0</v>
      </c>
      <c r="T604" s="26">
        <v>0</v>
      </c>
      <c r="U604" s="26">
        <v>0</v>
      </c>
      <c r="V604" s="26">
        <v>1</v>
      </c>
      <c r="AC604" s="18" t="str" cm="1">
        <f t="array" ref="AC604:AD604">_xlfn.REGEXEXTRACT(AF604,"(.*(?=_))_([a-z0-9-]+)",2)</f>
        <v>WPN_Scimitar_Fire_Myrmidon_Wildshape</v>
      </c>
      <c r="AD604" s="18" t="str">
        <v>19710a61-25df-4851-884e-1c33d2fa4d45</v>
      </c>
      <c r="AF604" t="s">
        <v>2482</v>
      </c>
    </row>
    <row r="605" spans="3:32" x14ac:dyDescent="0.4">
      <c r="C605" t="s">
        <v>3384</v>
      </c>
      <c r="D605" t="s">
        <v>3752</v>
      </c>
      <c r="E605" t="s">
        <v>3488</v>
      </c>
      <c r="F605" t="str">
        <f>VLOOKUP(WEAPONS[[#This Row],[Name]],WPN_GUID_LOOK,2,FALSE)</f>
        <v>75586d3e-21b2-4d94-ac99-99a6b0e8c3dd</v>
      </c>
      <c r="G605" s="26" t="s">
        <v>3644</v>
      </c>
      <c r="H605" s="26" t="s">
        <v>3640</v>
      </c>
      <c r="I605" s="26" t="s">
        <v>3641</v>
      </c>
      <c r="J605" s="26" t="s">
        <v>3679</v>
      </c>
      <c r="K605" s="26">
        <v>1</v>
      </c>
      <c r="L605" s="26" t="s">
        <v>3643</v>
      </c>
      <c r="M605" s="26"/>
      <c r="N605" s="26"/>
      <c r="O605" s="26"/>
      <c r="P605" s="26">
        <v>0</v>
      </c>
      <c r="Q605" s="26">
        <v>0</v>
      </c>
      <c r="R605" s="26">
        <v>0</v>
      </c>
      <c r="S605" s="26">
        <v>0</v>
      </c>
      <c r="T605" s="26">
        <v>0</v>
      </c>
      <c r="U605" s="26">
        <v>0</v>
      </c>
      <c r="V605" s="26">
        <v>1</v>
      </c>
      <c r="AC605" s="18" t="str" cm="1">
        <f t="array" ref="AC605:AD605">_xlfn.REGEXEXTRACT(AF605,"(.*(?=_))_([a-z0-9-]+)",2)</f>
        <v>WPN_Scimitar_Water_Myrmidon_A</v>
      </c>
      <c r="AD605" s="18" t="str">
        <v>b8167a9b-44a8-4cfe-ad88-dbfb7f00c7da</v>
      </c>
      <c r="AF605" t="s">
        <v>2483</v>
      </c>
    </row>
    <row r="606" spans="3:32" x14ac:dyDescent="0.4">
      <c r="C606" t="s">
        <v>3286</v>
      </c>
      <c r="D606" t="s">
        <v>191</v>
      </c>
      <c r="E606" t="s">
        <v>3383</v>
      </c>
      <c r="F606" t="str">
        <f>VLOOKUP(WEAPONS[[#This Row],[Name]],WPN_GUID_LOOK,2,FALSE)</f>
        <v>6b17998d-2e79-405d-8b1f-beb53658312f</v>
      </c>
      <c r="G606" s="26" t="s">
        <v>3644</v>
      </c>
      <c r="H606" s="26" t="s">
        <v>3645</v>
      </c>
      <c r="I606" s="26" t="s">
        <v>3641</v>
      </c>
      <c r="J606" s="26" t="s">
        <v>3646</v>
      </c>
      <c r="K606" s="26"/>
      <c r="L606" s="26" t="s">
        <v>3647</v>
      </c>
      <c r="M606" s="26" t="s">
        <v>3648</v>
      </c>
      <c r="N606" s="26"/>
      <c r="O606" s="26"/>
      <c r="P606" s="26">
        <v>0</v>
      </c>
      <c r="Q606" s="26">
        <v>0</v>
      </c>
      <c r="R606" s="26">
        <v>0</v>
      </c>
      <c r="S606" s="26">
        <v>0</v>
      </c>
      <c r="T606" s="26">
        <v>0</v>
      </c>
      <c r="U606" s="26">
        <v>0</v>
      </c>
      <c r="V606" s="26">
        <v>1</v>
      </c>
      <c r="AC606" s="18" t="str" cm="1">
        <f t="array" ref="AC606:AD606">_xlfn.REGEXEXTRACT(AF606,"(.*(?=_))_([a-z0-9-]+)",2)</f>
        <v>WPN_SURGEON_BoneSaw</v>
      </c>
      <c r="AD606" s="18" t="str">
        <v>8dcd8335-c066-4b33-ac3a-00f29dedb05f</v>
      </c>
      <c r="AF606" t="s">
        <v>2484</v>
      </c>
    </row>
    <row r="607" spans="3:32" x14ac:dyDescent="0.4">
      <c r="C607" t="s">
        <v>3384</v>
      </c>
      <c r="D607" t="s">
        <v>3753</v>
      </c>
      <c r="E607" t="s">
        <v>3489</v>
      </c>
      <c r="F607" t="str">
        <f>VLOOKUP(WEAPONS[[#This Row],[Name]],WPN_GUID_LOOK,2,FALSE)</f>
        <v>3e1b3db9-036e-4931-ab92-c3730a1c3d5f</v>
      </c>
      <c r="G607" s="26" t="s">
        <v>3644</v>
      </c>
      <c r="H607" s="26" t="s">
        <v>3645</v>
      </c>
      <c r="I607" s="26" t="s">
        <v>3641</v>
      </c>
      <c r="J607" s="26" t="s">
        <v>3646</v>
      </c>
      <c r="K607" s="26">
        <v>1</v>
      </c>
      <c r="L607" s="26" t="s">
        <v>3647</v>
      </c>
      <c r="M607" s="26" t="s">
        <v>3692</v>
      </c>
      <c r="N607" s="26"/>
      <c r="O607" s="26"/>
      <c r="P607" s="26">
        <v>0</v>
      </c>
      <c r="Q607" s="26">
        <v>0</v>
      </c>
      <c r="R607" s="26">
        <v>0</v>
      </c>
      <c r="S607" s="26">
        <v>0</v>
      </c>
      <c r="T607" s="26">
        <v>0</v>
      </c>
      <c r="U607" s="26">
        <v>0</v>
      </c>
      <c r="V607" s="26">
        <v>1</v>
      </c>
      <c r="AC607" s="18" t="str" cm="1">
        <f t="array" ref="AC607:AD607">_xlfn.REGEXEXTRACT(AF607,"(.*(?=_))_([a-z0-9-]+)",2)</f>
        <v>WPN_SURGEON_Leech</v>
      </c>
      <c r="AD607" s="18" t="str">
        <v>9de4ffa7-4d2f-44c5-8bc9-0a17a732f74c</v>
      </c>
      <c r="AF607" t="s">
        <v>2169</v>
      </c>
    </row>
    <row r="608" spans="3:32" x14ac:dyDescent="0.4">
      <c r="C608" t="s">
        <v>3493</v>
      </c>
      <c r="D608" t="s">
        <v>2568</v>
      </c>
      <c r="E608" t="s">
        <v>3590</v>
      </c>
      <c r="F608" t="str">
        <f>VLOOKUP(WEAPONS[[#This Row],[Name]],WPN_GUID_LOOK,2,FALSE)</f>
        <v>e6b027a7-40bb-445e-b199-38b08d2b4832</v>
      </c>
      <c r="G608" s="26" t="s">
        <v>3644</v>
      </c>
      <c r="H608" s="26" t="s">
        <v>3645</v>
      </c>
      <c r="I608" s="26" t="s">
        <v>3641</v>
      </c>
      <c r="J608" s="26" t="s">
        <v>3646</v>
      </c>
      <c r="K608" s="26">
        <v>2</v>
      </c>
      <c r="L608" s="26" t="s">
        <v>3647</v>
      </c>
      <c r="M608" s="26" t="s">
        <v>3697</v>
      </c>
      <c r="N608" s="26"/>
      <c r="O608" s="26"/>
      <c r="P608" s="26">
        <v>0</v>
      </c>
      <c r="Q608" s="26">
        <v>0</v>
      </c>
      <c r="R608" s="26">
        <v>0</v>
      </c>
      <c r="S608" s="26">
        <v>0</v>
      </c>
      <c r="T608" s="26">
        <v>0</v>
      </c>
      <c r="U608" s="26">
        <v>0</v>
      </c>
      <c r="V608" s="26">
        <v>1</v>
      </c>
      <c r="AC608" s="18" t="str" cm="1">
        <f t="array" ref="AC608:AD608">_xlfn.REGEXEXTRACT(AF608,"(.*(?=_))_([a-z0-9-]+)",2)</f>
        <v>WPN_SURGEON_Syringe</v>
      </c>
      <c r="AD608" s="18" t="str">
        <v>96c4bb75-ccc2-4a92-b81c-0465f10e3ea1</v>
      </c>
      <c r="AF608" t="s">
        <v>2485</v>
      </c>
    </row>
    <row r="609" spans="3:32" x14ac:dyDescent="0.4">
      <c r="C609" t="s">
        <v>3286</v>
      </c>
      <c r="D609" t="s">
        <v>1989</v>
      </c>
      <c r="E609" t="s">
        <v>3344</v>
      </c>
      <c r="F609" t="str">
        <f>VLOOKUP(WEAPONS[[#This Row],[Name]],WPN_GUID_LOOK,2,FALSE)</f>
        <v>e2391c41-845c-4d8e-9aba-d2392e193bfd</v>
      </c>
      <c r="G609" s="26" t="s">
        <v>3644</v>
      </c>
      <c r="H609" s="26" t="s">
        <v>3653</v>
      </c>
      <c r="I609" s="26" t="s">
        <v>3659</v>
      </c>
      <c r="J609" s="26" t="s">
        <v>3681</v>
      </c>
      <c r="K609" s="26"/>
      <c r="L609" s="26" t="s">
        <v>3643</v>
      </c>
      <c r="M609" s="26"/>
      <c r="N609" s="26"/>
      <c r="O609" s="26"/>
      <c r="P609" s="26">
        <v>0</v>
      </c>
      <c r="Q609" s="26">
        <v>0</v>
      </c>
      <c r="R609" s="26">
        <v>0</v>
      </c>
      <c r="S609" s="26">
        <v>0</v>
      </c>
      <c r="T609" s="26">
        <v>0</v>
      </c>
      <c r="U609" s="26">
        <v>0</v>
      </c>
      <c r="V609" s="26">
        <v>0</v>
      </c>
      <c r="AC609" s="18" t="str" cm="1">
        <f t="array" ref="AC609:AD609">_xlfn.REGEXEXTRACT(AF609,"(.*(?=_))_([a-z0-9-]+)",2)</f>
        <v>WPN_SURGEON_Trepan</v>
      </c>
      <c r="AD609" s="18" t="str">
        <v>bd96b22d-cc43-4ce9-bd3b-7454262a0b9e</v>
      </c>
      <c r="AF609" t="s">
        <v>2486</v>
      </c>
    </row>
    <row r="610" spans="3:32" x14ac:dyDescent="0.4">
      <c r="D610" t="s">
        <v>1990</v>
      </c>
      <c r="E610" t="s">
        <v>4354</v>
      </c>
      <c r="F610" t="str">
        <f>VLOOKUP(WEAPONS[[#This Row],[Name]],WPN_GUID_LOOK,2,FALSE)</f>
        <v>c25e9381-7fbd-4e07-9383-9df8aa43d4ed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AC610" s="18" t="str" cm="1">
        <f t="array" ref="AC610:AD610">_xlfn.REGEXEXTRACT(AF610,"(.*(?=_))_([a-z0-9-]+)",2)</f>
        <v>WPN_Toll_Collector_Halberd_A</v>
      </c>
      <c r="AD610" s="18" t="str">
        <v>54616284-03ad-4a60-884c-91e43cdea83b</v>
      </c>
      <c r="AF610" t="s">
        <v>2487</v>
      </c>
    </row>
    <row r="611" spans="3:32" x14ac:dyDescent="0.4">
      <c r="C611" t="s">
        <v>3286</v>
      </c>
      <c r="D611" t="s">
        <v>1990</v>
      </c>
      <c r="E611" t="s">
        <v>3345</v>
      </c>
      <c r="F611" t="str">
        <f>VLOOKUP(WEAPONS[[#This Row],[Name]],WPN_GUID_LOOK,2,FALSE)</f>
        <v>ebdf1022-bb30-4a03-ac29-82f488bfce4f</v>
      </c>
      <c r="G611" s="26" t="s">
        <v>3644</v>
      </c>
      <c r="H611" s="26" t="s">
        <v>3653</v>
      </c>
      <c r="I611" s="26" t="s">
        <v>3641</v>
      </c>
      <c r="J611" s="26" t="s">
        <v>3672</v>
      </c>
      <c r="K611" s="26"/>
      <c r="L611" s="26" t="s">
        <v>3650</v>
      </c>
      <c r="M611" s="26"/>
      <c r="N611" s="26"/>
      <c r="O611" s="26"/>
      <c r="P611" s="26">
        <v>0</v>
      </c>
      <c r="Q611" s="26">
        <v>1</v>
      </c>
      <c r="R611" s="26">
        <v>0</v>
      </c>
      <c r="S611" s="26">
        <v>0</v>
      </c>
      <c r="T611" s="26">
        <v>0</v>
      </c>
      <c r="U611" s="26">
        <v>0</v>
      </c>
      <c r="V611" s="26">
        <v>0</v>
      </c>
      <c r="AC611" s="18" t="str" cm="1">
        <f t="array" ref="AC611:AD611">_xlfn.REGEXEXTRACT(AF611,"(.*(?=_))_([a-z0-9-]+)",2)</f>
        <v>WPN_Trident_Water_Myrmidon_A</v>
      </c>
      <c r="AD611" s="18" t="str">
        <v>c818edc1-85c4-4c4b-bd62-03ba59265922</v>
      </c>
      <c r="AF611" t="s">
        <v>2488</v>
      </c>
    </row>
    <row r="612" spans="3:32" x14ac:dyDescent="0.4">
      <c r="D612" t="s">
        <v>4155</v>
      </c>
      <c r="E612" t="s">
        <v>4156</v>
      </c>
      <c r="F612" t="str">
        <f>VLOOKUP(WEAPONS[[#This Row],[Name]],WPN_GUID_LOOK,2,FALSE)</f>
        <v>cb2b1ac8-5589-464f-ac9f-ccd6fd27ebed</v>
      </c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AC612" s="18" t="str" cm="1">
        <f t="array" ref="AC612:AD612">_xlfn.REGEXEXTRACT(AF612,"(.*(?=_))_([a-z0-9-]+)",2)</f>
        <v>WPN_Trident_Water_Myrmidon_ConjureElemental</v>
      </c>
      <c r="AD612" s="18" t="str">
        <v>ba86b029-9232-4ad2-9e2d-9edcdd1d728b</v>
      </c>
      <c r="AF612" t="s">
        <v>2489</v>
      </c>
    </row>
    <row r="613" spans="3:32" x14ac:dyDescent="0.4">
      <c r="C613" t="s">
        <v>3493</v>
      </c>
      <c r="D613" t="s">
        <v>2547</v>
      </c>
      <c r="E613" t="s">
        <v>3591</v>
      </c>
      <c r="F613" t="str">
        <f>VLOOKUP(WEAPONS[[#This Row],[Name]],WPN_GUID_LOOK,2,FALSE)</f>
        <v>5b4b10cd-089f-4675-8392-5bfa6749d79c</v>
      </c>
      <c r="G613" s="26" t="s">
        <v>3639</v>
      </c>
      <c r="H613" s="26" t="s">
        <v>3640</v>
      </c>
      <c r="I613" s="26" t="s">
        <v>3641</v>
      </c>
      <c r="J613" s="26" t="s">
        <v>3683</v>
      </c>
      <c r="K613" s="26">
        <v>2</v>
      </c>
      <c r="L613" s="26" t="s">
        <v>3650</v>
      </c>
      <c r="M613" s="26"/>
      <c r="N613" s="26" t="s">
        <v>3686</v>
      </c>
      <c r="O613" s="26"/>
      <c r="P613" s="26">
        <v>0</v>
      </c>
      <c r="Q613" s="26">
        <v>0</v>
      </c>
      <c r="R613" s="26">
        <v>1</v>
      </c>
      <c r="S613" s="26">
        <v>0</v>
      </c>
      <c r="T613" s="26">
        <v>0</v>
      </c>
      <c r="U613" s="26">
        <v>0</v>
      </c>
      <c r="V613" s="26">
        <v>0</v>
      </c>
      <c r="AC613" s="18" t="str" cm="1">
        <f t="array" ref="AC613:AD613">_xlfn.REGEXEXTRACT(AF613,"(.*(?=_))_([a-z0-9-]+)",2)</f>
        <v>WPN_Trident_Water_Myrmidon_Wildshape</v>
      </c>
      <c r="AD613" s="18" t="str">
        <v>639a6279-f487-4783-9381-493f63e66ade</v>
      </c>
      <c r="AF613" t="s">
        <v>2490</v>
      </c>
    </row>
    <row r="614" spans="3:32" x14ac:dyDescent="0.4">
      <c r="C614" t="s">
        <v>3286</v>
      </c>
      <c r="D614" t="s">
        <v>1991</v>
      </c>
      <c r="E614" t="s">
        <v>3346</v>
      </c>
      <c r="F614" t="str">
        <f>VLOOKUP(WEAPONS[[#This Row],[Name]],WPN_GUID_LOOK,2,FALSE)</f>
        <v>3a9e4e60-9f58-4fb9-8a16-4cf784ad6f0d</v>
      </c>
      <c r="G614" s="26" t="s">
        <v>3639</v>
      </c>
      <c r="H614" s="26" t="s">
        <v>3640</v>
      </c>
      <c r="I614" s="26" t="s">
        <v>3641</v>
      </c>
      <c r="J614" s="26" t="s">
        <v>3655</v>
      </c>
      <c r="K614" s="26"/>
      <c r="L614" s="26" t="s">
        <v>3647</v>
      </c>
      <c r="M614" s="26"/>
      <c r="N614" s="26"/>
      <c r="O614" s="26"/>
      <c r="P614" s="26">
        <v>0</v>
      </c>
      <c r="Q614" s="26">
        <v>0</v>
      </c>
      <c r="R614" s="26">
        <v>1</v>
      </c>
      <c r="S614" s="26">
        <v>0</v>
      </c>
      <c r="T614" s="26">
        <v>0</v>
      </c>
      <c r="U614" s="26">
        <v>0</v>
      </c>
      <c r="V614" s="26">
        <v>1</v>
      </c>
      <c r="AC614" s="18" t="str" cm="1">
        <f t="array" ref="AC614:AD614">_xlfn.REGEXEXTRACT(AF614,"(.*(?=_))_([a-z0-9-]+)",2)</f>
        <v>WPN_WATCHER_Crossbow</v>
      </c>
      <c r="AD614" s="18" t="str">
        <v>e2391c41-845c-4d8e-9aba-d2392e193bfd</v>
      </c>
      <c r="AF614" t="s">
        <v>2491</v>
      </c>
    </row>
    <row r="615" spans="3:32" x14ac:dyDescent="0.4">
      <c r="C615" t="s">
        <v>3384</v>
      </c>
      <c r="D615" t="s">
        <v>2063</v>
      </c>
      <c r="E615" t="s">
        <v>3490</v>
      </c>
      <c r="F615" t="str">
        <f>VLOOKUP(WEAPONS[[#This Row],[Name]],WPN_GUID_LOOK,2,FALSE)</f>
        <v>c77553e2-f192-4835-baa9-bdfb63521532</v>
      </c>
      <c r="G615" s="26" t="s">
        <v>3644</v>
      </c>
      <c r="H615" s="26" t="s">
        <v>3645</v>
      </c>
      <c r="I615" s="26" t="s">
        <v>3641</v>
      </c>
      <c r="J615" s="26" t="s">
        <v>3651</v>
      </c>
      <c r="K615" s="26">
        <v>1</v>
      </c>
      <c r="L615" s="26" t="s">
        <v>3650</v>
      </c>
      <c r="M615" s="26" t="s">
        <v>3692</v>
      </c>
      <c r="N615" s="26"/>
      <c r="O615" s="26"/>
      <c r="P615" s="26">
        <v>0</v>
      </c>
      <c r="Q615" s="26">
        <v>0</v>
      </c>
      <c r="R615" s="26">
        <v>0</v>
      </c>
      <c r="S615" s="26">
        <v>0</v>
      </c>
      <c r="T615" s="26">
        <v>0</v>
      </c>
      <c r="U615" s="26">
        <v>0</v>
      </c>
      <c r="V615" s="26">
        <v>1</v>
      </c>
      <c r="AC615" s="18" t="str" cm="1">
        <f t="array" ref="AC615:AD615">_xlfn.REGEXEXTRACT(AF615,"(.*(?=_))_([a-z0-9-]+)",2)</f>
        <v>WPN_WATCHER_Greatsword_A</v>
      </c>
      <c r="AD615" s="18" t="str">
        <v>c25e9381-7fbd-4e07-9383-9df8aa43d4ed</v>
      </c>
      <c r="AF615" t="s">
        <v>2492</v>
      </c>
    </row>
    <row r="616" spans="3:32" x14ac:dyDescent="0.4">
      <c r="C616" t="s">
        <v>3592</v>
      </c>
      <c r="D616" t="s">
        <v>2158</v>
      </c>
      <c r="E616" t="s">
        <v>3621</v>
      </c>
      <c r="F616" t="str">
        <f>VLOOKUP(WEAPONS[[#This Row],[Name]],WPN_GUID_LOOK,2,FALSE)</f>
        <v>cf42b0d0-89d8-4756-b6d7-1e258dceeab0</v>
      </c>
      <c r="G616" s="26" t="s">
        <v>3639</v>
      </c>
      <c r="H616" s="26" t="s">
        <v>3645</v>
      </c>
      <c r="I616" s="26" t="s">
        <v>3641</v>
      </c>
      <c r="J616" s="26" t="s">
        <v>3680</v>
      </c>
      <c r="K616" s="26">
        <v>2</v>
      </c>
      <c r="L616" s="26" t="s">
        <v>3647</v>
      </c>
      <c r="M616" s="26" t="s">
        <v>3699</v>
      </c>
      <c r="N616" s="26"/>
      <c r="O616" s="26"/>
      <c r="P616" s="26">
        <v>0</v>
      </c>
      <c r="Q616" s="26">
        <v>0</v>
      </c>
      <c r="R616" s="26">
        <v>0</v>
      </c>
      <c r="S616" s="26">
        <v>0</v>
      </c>
      <c r="T616" s="26">
        <v>0</v>
      </c>
      <c r="U616" s="26">
        <v>0</v>
      </c>
      <c r="V616" s="26">
        <v>1</v>
      </c>
      <c r="AC616" s="18" t="str" cm="1">
        <f t="array" ref="AC616:AD616">_xlfn.REGEXEXTRACT(AF616,"(.*(?=_))_([a-z0-9-]+)",2)</f>
        <v>WPN_WATCHER_Greatsword_B</v>
      </c>
      <c r="AD616" s="18" t="str">
        <v>ebdf1022-bb30-4a03-ac29-82f488bfce4f</v>
      </c>
      <c r="AF616" t="s">
        <v>2493</v>
      </c>
    </row>
    <row r="617" spans="3:32" x14ac:dyDescent="0.4">
      <c r="D617" t="s">
        <v>4157</v>
      </c>
      <c r="E617" t="s">
        <v>4158</v>
      </c>
      <c r="F617" t="str">
        <f>VLOOKUP(WEAPONS[[#This Row],[Name]],WPN_GUID_LOOK,2,FALSE)</f>
        <v>90ba50bd-3e65-42ec-9f21-6e07d3ed89ab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AC617" s="18" t="str" cm="1">
        <f t="array" ref="AC617:AD617">_xlfn.REGEXEXTRACT(AF617,"(.*(?=_))_([a-z0-9-]+)",2)</f>
        <v>WPN_Wood_Woad_Club</v>
      </c>
      <c r="AD617" s="18" t="str">
        <v>c71e2798-31ae-4f57-8073-c6195c2e9d02</v>
      </c>
      <c r="AF617" t="s">
        <v>2494</v>
      </c>
    </row>
    <row r="618" spans="3:32" x14ac:dyDescent="0.4">
      <c r="D618" t="s">
        <v>4137</v>
      </c>
      <c r="E618" t="s">
        <v>4139</v>
      </c>
      <c r="F618" t="str">
        <f>VLOOKUP(WEAPONS[[#This Row],[Name]],WPN_GUID_LOOK,2,FALSE)</f>
        <v>24fa28d4-f679-44bf-865e-c7e70dcb9588</v>
      </c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AC618" s="18" t="str" cm="1">
        <f t="array" ref="AC618:AD618">_xlfn.REGEXEXTRACT(AF618,"(.*(?=_))_([a-z0-9-]+)",2)</f>
        <v>WPN_Wood_Woad_Shield</v>
      </c>
      <c r="AD618" s="18" t="str">
        <v>41b07341-1bf3-450d-9303-377c035c09ac</v>
      </c>
      <c r="AF618" t="s">
        <v>2495</v>
      </c>
    </row>
    <row r="619" spans="3:32" x14ac:dyDescent="0.4">
      <c r="D619" t="s">
        <v>4137</v>
      </c>
      <c r="E619" t="s">
        <v>4138</v>
      </c>
      <c r="F619" t="str">
        <f>VLOOKUP(WEAPONS[[#This Row],[Name]],WPN_GUID_LOOK,2,FALSE)</f>
        <v>4491fcaf-03bf-4087-baf3-b638657080f6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AC619" s="18" t="e" cm="1" vm="1">
        <f t="array" ref="AC619">_xlfn.REGEXEXTRACT(AF619,"(.*(?=_))_([a-z0-9-]+)",2)</f>
        <v>#N/A</v>
      </c>
      <c r="AD619" s="18"/>
    </row>
    <row r="620" spans="3:32" x14ac:dyDescent="0.4">
      <c r="D620" t="s">
        <v>4137</v>
      </c>
      <c r="E620" t="s">
        <v>4140</v>
      </c>
      <c r="F620" t="str">
        <f>VLOOKUP(WEAPONS[[#This Row],[Name]],WPN_GUID_LOOK,2,FALSE)</f>
        <v>747387ac-0dc7-47ab-8c69-75269ffc4dbc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AC620" s="18" t="e" cm="1" vm="1">
        <f t="array" ref="AC620">_xlfn.REGEXEXTRACT(AF620,"(.*(?=_))_([a-z0-9-]+)",2)</f>
        <v>#N/A</v>
      </c>
      <c r="AD620" s="18"/>
    </row>
    <row r="621" spans="3:32" x14ac:dyDescent="0.4">
      <c r="C621" t="s">
        <v>3384</v>
      </c>
      <c r="D621" t="s">
        <v>2536</v>
      </c>
      <c r="E621" t="s">
        <v>3491</v>
      </c>
      <c r="F621" t="e">
        <f>VLOOKUP(WEAPONS[[#This Row],[Name]],WPN_GUID_LOOK,2,FALSE)</f>
        <v>#N/A</v>
      </c>
      <c r="G621" s="26" t="s">
        <v>3639</v>
      </c>
      <c r="H621" s="26" t="s">
        <v>3640</v>
      </c>
      <c r="I621" s="26" t="s">
        <v>3641</v>
      </c>
      <c r="J621" s="26" t="s">
        <v>3690</v>
      </c>
      <c r="K621" s="26">
        <v>1</v>
      </c>
      <c r="L621" s="26" t="s">
        <v>3647</v>
      </c>
      <c r="M621" s="26"/>
      <c r="N621" s="26"/>
      <c r="O621" s="26"/>
      <c r="P621" s="26">
        <v>0</v>
      </c>
      <c r="Q621" s="26">
        <v>0</v>
      </c>
      <c r="R621" s="26">
        <v>1</v>
      </c>
      <c r="S621" s="26">
        <v>0</v>
      </c>
      <c r="T621" s="26">
        <v>1</v>
      </c>
      <c r="U621" s="26">
        <v>0</v>
      </c>
      <c r="V621" s="26">
        <v>1</v>
      </c>
      <c r="AC621" s="18" t="e" cm="1" vm="1">
        <f t="array" ref="AC621">_xlfn.REGEXEXTRACT(AF621,"(.*(?=_))_([a-z0-9-]+)",2)</f>
        <v>#N/A</v>
      </c>
      <c r="AD621" s="18"/>
    </row>
    <row r="622" spans="3:32" x14ac:dyDescent="0.4">
      <c r="C622" t="s">
        <v>3384</v>
      </c>
      <c r="D622" t="s">
        <v>2064</v>
      </c>
      <c r="E622" t="s">
        <v>3492</v>
      </c>
      <c r="F622" t="str">
        <f>VLOOKUP(WEAPONS[[#This Row],[Name]],WPN_GUID_LOOK,2,FALSE)</f>
        <v>4b0131e0-875a-4f3c-8b41-dbf653857d00</v>
      </c>
      <c r="G622" s="26" t="s">
        <v>3644</v>
      </c>
      <c r="H622" s="26" t="s">
        <v>3640</v>
      </c>
      <c r="I622" s="26" t="s">
        <v>3641</v>
      </c>
      <c r="J622" s="26" t="s">
        <v>3658</v>
      </c>
      <c r="K622" s="26">
        <v>1</v>
      </c>
      <c r="L622" s="26" t="s">
        <v>3647</v>
      </c>
      <c r="M622" s="26"/>
      <c r="N622" s="26"/>
      <c r="O622" s="26"/>
      <c r="P622" s="26">
        <v>0</v>
      </c>
      <c r="Q622" s="26">
        <v>0</v>
      </c>
      <c r="R622" s="26">
        <v>0</v>
      </c>
      <c r="S622" s="26">
        <v>0</v>
      </c>
      <c r="T622" s="26">
        <v>0</v>
      </c>
      <c r="U622" s="26">
        <v>0</v>
      </c>
      <c r="V622" s="26">
        <v>1</v>
      </c>
      <c r="AC622" s="18" t="e" cm="1" vm="1">
        <f t="array" ref="AC622">_xlfn.REGEXEXTRACT(AF622,"(.*(?=_))_([a-z0-9-]+)",2)</f>
        <v>#N/A</v>
      </c>
      <c r="AD622" s="18"/>
    </row>
    <row r="623" spans="3:32" x14ac:dyDescent="0.4">
      <c r="E623" t="s">
        <v>4096</v>
      </c>
      <c r="F623" t="str">
        <f>VLOOKUP(WEAPONS[[#This Row],[Name]],WPN_GUID_LOOK,2,FALSE)</f>
        <v>16df888c-7794-4a92-849d-1390bae79c70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AC623" s="18" t="e" cm="1" vm="1">
        <f t="array" ref="AC623">_xlfn.REGEXEXTRACT(AF623,"(.*(?=_))_([a-z0-9-]+)",2)</f>
        <v>#N/A</v>
      </c>
      <c r="AD623" s="18"/>
    </row>
    <row r="624" spans="3:32" x14ac:dyDescent="0.4">
      <c r="E624" t="s">
        <v>4089</v>
      </c>
      <c r="F624" t="str">
        <f>VLOOKUP(WEAPONS[[#This Row],[Name]],WPN_GUID_LOOK,2,FALSE)</f>
        <v>35308cf1-3480-4a22-be9c-c0f41c3eb14c</v>
      </c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X624" t="s">
        <v>627</v>
      </c>
      <c r="AC624" s="18" t="e" cm="1" vm="1">
        <f t="array" ref="AC624">_xlfn.REGEXEXTRACT(AF624,"(.*(?=_))_([a-z0-9-]+)",2)</f>
        <v>#N/A</v>
      </c>
      <c r="AD624" s="18"/>
    </row>
    <row r="625" spans="5:30" x14ac:dyDescent="0.4">
      <c r="E625" t="s">
        <v>4090</v>
      </c>
      <c r="F625" t="str">
        <f>VLOOKUP(WEAPONS[[#This Row],[Name]],WPN_GUID_LOOK,2,FALSE)</f>
        <v>44bb4707-398c-4a38-9959-eb3052ebabc2</v>
      </c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X625" t="s">
        <v>627</v>
      </c>
      <c r="AC625" s="18" t="e" cm="1" vm="1">
        <f t="array" ref="AC625">_xlfn.REGEXEXTRACT(AF625,"(.*(?=_))_([a-z0-9-]+)",2)</f>
        <v>#N/A</v>
      </c>
      <c r="AD625" s="18"/>
    </row>
    <row r="626" spans="5:30" x14ac:dyDescent="0.4">
      <c r="E626" t="s">
        <v>4097</v>
      </c>
      <c r="F626" t="str">
        <f>VLOOKUP(WEAPONS[[#This Row],[Name]],WPN_GUID_LOOK,2,FALSE)</f>
        <v>484444a9-5a77-4117-b4d7-3878290c8234</v>
      </c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AC626" s="18" t="e" cm="1" vm="1">
        <f t="array" ref="AC626">_xlfn.REGEXEXTRACT(AF626,"(.*(?=_))_([a-z0-9-]+)",2)</f>
        <v>#N/A</v>
      </c>
      <c r="AD626" s="18"/>
    </row>
    <row r="627" spans="5:30" x14ac:dyDescent="0.4">
      <c r="E627" t="s">
        <v>4332</v>
      </c>
      <c r="F627" t="str">
        <f>VLOOKUP(WEAPONS[[#This Row],[Name]],WPN_GUID_LOOK,2,FALSE)</f>
        <v>5cc3db84-3891-4795-afa3-d3cbfffc066e</v>
      </c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AC627" s="18" t="e" cm="1" vm="1">
        <f t="array" ref="AC627">_xlfn.REGEXEXTRACT(AF627,"(.*(?=_))_([a-z0-9-]+)",2)</f>
        <v>#N/A</v>
      </c>
      <c r="AD627" s="18"/>
    </row>
    <row r="628" spans="5:30" x14ac:dyDescent="0.4">
      <c r="E628" t="s">
        <v>4331</v>
      </c>
      <c r="F628" t="str">
        <f>VLOOKUP(WEAPONS[[#This Row],[Name]],WPN_GUID_LOOK,2,FALSE)</f>
        <v>64000dd2-aae4-41c4-a16f-dca738d9743a</v>
      </c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AC628" s="18" t="e" cm="1" vm="1">
        <f t="array" ref="AC628">_xlfn.REGEXEXTRACT(AF628,"(.*(?=_))_([a-z0-9-]+)",2)</f>
        <v>#N/A</v>
      </c>
      <c r="AD628" s="18"/>
    </row>
    <row r="629" spans="5:30" x14ac:dyDescent="0.4">
      <c r="E629" t="s">
        <v>4346</v>
      </c>
      <c r="F629" t="str">
        <f>VLOOKUP(WEAPONS[[#This Row],[Name]],WPN_GUID_LOOK,2,FALSE)</f>
        <v>8dcd8335-c066-4b33-ac3a-00f29dedb05f</v>
      </c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AC629" s="18" t="e" cm="1" vm="1">
        <f t="array" ref="AC629">_xlfn.REGEXEXTRACT(AF629,"(.*(?=_))_([a-z0-9-]+)",2)</f>
        <v>#N/A</v>
      </c>
      <c r="AD629" s="18"/>
    </row>
    <row r="630" spans="5:30" x14ac:dyDescent="0.4">
      <c r="E630" t="s">
        <v>4334</v>
      </c>
      <c r="F630" t="str">
        <f>VLOOKUP(WEAPONS[[#This Row],[Name]],WPN_GUID_LOOK,2,FALSE)</f>
        <v>917d76c0-1969-4cd5-b5fe-7bf406081283</v>
      </c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AC630" s="18" t="e" cm="1" vm="1">
        <f t="array" ref="AC630">_xlfn.REGEXEXTRACT(AF630,"(.*(?=_))_([a-z0-9-]+)",2)</f>
        <v>#N/A</v>
      </c>
      <c r="AD630" s="18"/>
    </row>
    <row r="631" spans="5:30" x14ac:dyDescent="0.4">
      <c r="E631" t="s">
        <v>4335</v>
      </c>
      <c r="F631" t="str">
        <f>VLOOKUP(WEAPONS[[#This Row],[Name]],WPN_GUID_LOOK,2,FALSE)</f>
        <v>91ae041c-b0b6-456a-805d-b2d7982f3d94</v>
      </c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AC631" s="18" t="e" cm="1" vm="1">
        <f t="array" ref="AC631">_xlfn.REGEXEXTRACT(AF631,"(.*(?=_))_([a-z0-9-]+)",2)</f>
        <v>#N/A</v>
      </c>
      <c r="AD631" s="18"/>
    </row>
    <row r="632" spans="5:30" x14ac:dyDescent="0.4">
      <c r="E632" t="s">
        <v>4333</v>
      </c>
      <c r="F632" t="str">
        <f>VLOOKUP(WEAPONS[[#This Row],[Name]],WPN_GUID_LOOK,2,FALSE)</f>
        <v>a0d3f2f8-3277-48fb-bc74-8d94d9d086d8</v>
      </c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AC632" s="18" t="e" cm="1" vm="1">
        <f t="array" ref="AC632">_xlfn.REGEXEXTRACT(AF632,"(.*(?=_))_([a-z0-9-]+)",2)</f>
        <v>#N/A</v>
      </c>
      <c r="AD632" s="18"/>
    </row>
    <row r="633" spans="5:30" x14ac:dyDescent="0.4">
      <c r="E633" t="s">
        <v>4330</v>
      </c>
      <c r="F633" t="str">
        <f>VLOOKUP(WEAPONS[[#This Row],[Name]],WPN_GUID_LOOK,2,FALSE)</f>
        <v>a5012da9-9cfa-467b-901a-61e33db55516</v>
      </c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AC633" s="18" t="e" cm="1" vm="1">
        <f t="array" ref="AC633">_xlfn.REGEXEXTRACT(AF633,"(.*(?=_))_([a-z0-9-]+)",2)</f>
        <v>#N/A</v>
      </c>
      <c r="AD633" s="18"/>
    </row>
    <row r="634" spans="5:30" x14ac:dyDescent="0.4">
      <c r="E634" t="s">
        <v>4337</v>
      </c>
      <c r="F634" t="str">
        <f>VLOOKUP(WEAPONS[[#This Row],[Name]],WPN_GUID_LOOK,2,FALSE)</f>
        <v>a96c763c-db4e-4fc3-968b-ebed9d404aee</v>
      </c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AC634" s="18" t="e" cm="1" vm="1">
        <f t="array" ref="AC634">_xlfn.REGEXEXTRACT(AF634,"(.*(?=_))_([a-z0-9-]+)",2)</f>
        <v>#N/A</v>
      </c>
      <c r="AD634" s="18"/>
    </row>
    <row r="635" spans="5:30" x14ac:dyDescent="0.4">
      <c r="E635" t="s">
        <v>4095</v>
      </c>
      <c r="F635" t="str">
        <f>VLOOKUP(WEAPONS[[#This Row],[Name]],WPN_GUID_LOOK,2,FALSE)</f>
        <v>cb8405e3-704c-43d2-9bbe-89959b4f085e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AC635" s="18" t="e" cm="1" vm="1">
        <f t="array" ref="AC635">_xlfn.REGEXEXTRACT(AF635,"(.*(?=_))_([a-z0-9-]+)",2)</f>
        <v>#N/A</v>
      </c>
      <c r="AD635" s="18"/>
    </row>
    <row r="636" spans="5:30" x14ac:dyDescent="0.4">
      <c r="E636" t="s">
        <v>4336</v>
      </c>
      <c r="F636" t="str">
        <f>VLOOKUP(WEAPONS[[#This Row],[Name]],WPN_GUID_LOOK,2,FALSE)</f>
        <v>daadda55-d439-47eb-a308-acaf575a7fd5</v>
      </c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AC636" s="18" t="e" cm="1" vm="1">
        <f t="array" ref="AC636">_xlfn.REGEXEXTRACT(AF636,"(.*(?=_))_([a-z0-9-]+)",2)</f>
        <v>#N/A</v>
      </c>
      <c r="AD636" s="18"/>
    </row>
    <row r="637" spans="5:30" x14ac:dyDescent="0.4">
      <c r="E637" t="s">
        <v>4091</v>
      </c>
      <c r="F637" t="str">
        <f>VLOOKUP(WEAPONS[[#This Row],[Name]],WPN_GUID_LOOK,2,FALSE)</f>
        <v>db32d957-c708-4694-a863-271e6a9a4676</v>
      </c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X637" t="s">
        <v>627</v>
      </c>
      <c r="AC637" s="18" t="e" cm="1" vm="1">
        <f t="array" ref="AC637">_xlfn.REGEXEXTRACT(AF637,"(.*(?=_))_([a-z0-9-]+)",2)</f>
        <v>#N/A</v>
      </c>
      <c r="AD637" s="18"/>
    </row>
    <row r="638" spans="5:30" x14ac:dyDescent="0.4">
      <c r="E638" t="s">
        <v>4092</v>
      </c>
      <c r="F638" t="str">
        <f>VLOOKUP(WEAPONS[[#This Row],[Name]],WPN_GUID_LOOK,2,FALSE)</f>
        <v>f606e1cb-b6ad-4787-a633-d74c480e4eea</v>
      </c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AC638" s="18" t="e" cm="1" vm="1">
        <f t="array" ref="AC638">_xlfn.REGEXEXTRACT(AF638,"(.*(?=_))_([a-z0-9-]+)",2)</f>
        <v>#N/A</v>
      </c>
      <c r="AD638" s="18"/>
    </row>
    <row r="639" spans="5:30" x14ac:dyDescent="0.4">
      <c r="F639" t="e">
        <f>VLOOKUP(WEAPONS[[#This Row],[Name]],WPN_GUID_LOOK,2,FALSE)</f>
        <v>#N/A</v>
      </c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AC639" s="18" t="e" cm="1" vm="1">
        <f t="array" ref="AC639">_xlfn.REGEXEXTRACT(AF639,"(.*(?=_))_([a-z0-9-]+)",2)</f>
        <v>#N/A</v>
      </c>
      <c r="AD639" s="18"/>
    </row>
    <row r="640" spans="5:30" x14ac:dyDescent="0.4">
      <c r="F640" t="e">
        <f>VLOOKUP(WEAPONS[[#This Row],[Name]],WPN_GUID_LOOK,2,FALSE)</f>
        <v>#N/A</v>
      </c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AC640" s="18" t="e" cm="1" vm="1">
        <f t="array" ref="AC640">_xlfn.REGEXEXTRACT(AF640,"(.*(?=_))_([a-z0-9-]+)",2)</f>
        <v>#N/A</v>
      </c>
      <c r="AD640" s="18"/>
    </row>
    <row r="641" spans="6:30" x14ac:dyDescent="0.4">
      <c r="F641" t="e">
        <f>VLOOKUP(WEAPONS[[#This Row],[Name]],WPN_GUID_LOOK,2,FALSE)</f>
        <v>#N/A</v>
      </c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AC641" s="18" t="e" cm="1" vm="1">
        <f t="array" ref="AC641">_xlfn.REGEXEXTRACT(AF641,"(.*(?=_))_([a-z0-9-]+)",2)</f>
        <v>#N/A</v>
      </c>
      <c r="AD641" s="18"/>
    </row>
    <row r="642" spans="6:30" x14ac:dyDescent="0.4">
      <c r="F642" t="e">
        <f>VLOOKUP(WEAPONS[[#This Row],[Name]],WPN_GUID_LOOK,2,FALSE)</f>
        <v>#N/A</v>
      </c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AC642" s="18" t="e" cm="1" vm="1">
        <f t="array" ref="AC642">_xlfn.REGEXEXTRACT(AF642,"(.*(?=_))_([a-z0-9-]+)",2)</f>
        <v>#N/A</v>
      </c>
      <c r="AD642" s="18"/>
    </row>
    <row r="643" spans="6:30" x14ac:dyDescent="0.4">
      <c r="F643" t="e">
        <f>VLOOKUP(WEAPONS[[#This Row],[Name]],WPN_GUID_LOOK,2,FALSE)</f>
        <v>#N/A</v>
      </c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AC643" s="18" t="e" cm="1" vm="1">
        <f t="array" ref="AC643">_xlfn.REGEXEXTRACT(AF643,"(.*(?=_))_([a-z0-9-]+)",2)</f>
        <v>#N/A</v>
      </c>
      <c r="AD643" s="18"/>
    </row>
    <row r="644" spans="6:30" x14ac:dyDescent="0.4">
      <c r="F644" t="e">
        <f>VLOOKUP(WEAPONS[[#This Row],[Name]],WPN_GUID_LOOK,2,FALSE)</f>
        <v>#N/A</v>
      </c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AC644" s="18" t="e" cm="1" vm="1">
        <f t="array" ref="AC644">_xlfn.REGEXEXTRACT(AF644,"(.*(?=_))_([a-z0-9-]+)",2)</f>
        <v>#N/A</v>
      </c>
      <c r="AD644" s="18"/>
    </row>
    <row r="645" spans="6:30" x14ac:dyDescent="0.4">
      <c r="F645" t="e">
        <f>VLOOKUP(WEAPONS[[#This Row],[Name]],WPN_GUID_LOOK,2,FALSE)</f>
        <v>#N/A</v>
      </c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AC645" s="18" t="e" cm="1" vm="1">
        <f t="array" ref="AC645">_xlfn.REGEXEXTRACT(AF645,"(.*(?=_))_([a-z0-9-]+)",2)</f>
        <v>#N/A</v>
      </c>
      <c r="AD645" s="18"/>
    </row>
    <row r="646" spans="6:30" x14ac:dyDescent="0.4">
      <c r="F646" t="e">
        <f>VLOOKUP(WEAPONS[[#This Row],[Name]],WPN_GUID_LOOK,2,FALSE)</f>
        <v>#N/A</v>
      </c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AC646" s="18" t="e" cm="1" vm="1">
        <f t="array" ref="AC646">_xlfn.REGEXEXTRACT(AF646,"(.*(?=_))_([a-z0-9-]+)",2)</f>
        <v>#N/A</v>
      </c>
      <c r="AD646" s="18"/>
    </row>
    <row r="647" spans="6:30" x14ac:dyDescent="0.4">
      <c r="F647" t="e">
        <f>VLOOKUP(WEAPONS[[#This Row],[Name]],WPN_GUID_LOOK,2,FALSE)</f>
        <v>#N/A</v>
      </c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AC647" s="18" t="e" cm="1" vm="1">
        <f t="array" ref="AC647">_xlfn.REGEXEXTRACT(AF647,"(.*(?=_))_([a-z0-9-]+)",2)</f>
        <v>#N/A</v>
      </c>
      <c r="AD647" s="18"/>
    </row>
    <row r="648" spans="6:30" x14ac:dyDescent="0.4">
      <c r="F648" t="e">
        <f>VLOOKUP(WEAPONS[[#This Row],[Name]],WPN_GUID_LOOK,2,FALSE)</f>
        <v>#N/A</v>
      </c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AC648" s="18" t="e" cm="1" vm="1">
        <f t="array" ref="AC648">_xlfn.REGEXEXTRACT(AF648,"(.*(?=_))_([a-z0-9-]+)",2)</f>
        <v>#N/A</v>
      </c>
      <c r="AD648" s="18"/>
    </row>
    <row r="649" spans="6:30" x14ac:dyDescent="0.4">
      <c r="F649" t="e">
        <f>VLOOKUP(WEAPONS[[#This Row],[Name]],WPN_GUID_LOOK,2,FALSE)</f>
        <v>#N/A</v>
      </c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AC649" s="18" t="e" cm="1" vm="1">
        <f t="array" ref="AC649">_xlfn.REGEXEXTRACT(AF649,"(.*(?=_))_([a-z0-9-]+)",2)</f>
        <v>#N/A</v>
      </c>
      <c r="AD649" s="18"/>
    </row>
    <row r="650" spans="6:30" x14ac:dyDescent="0.4">
      <c r="F650" t="e">
        <f>VLOOKUP(WEAPONS[[#This Row],[Name]],WPN_GUID_LOOK,2,FALSE)</f>
        <v>#N/A</v>
      </c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AC650" s="18" t="e" cm="1" vm="1">
        <f t="array" ref="AC650">_xlfn.REGEXEXTRACT(AF650,"(.*(?=_))_([a-z0-9-]+)",2)</f>
        <v>#N/A</v>
      </c>
      <c r="AD650" s="18"/>
    </row>
    <row r="651" spans="6:30" x14ac:dyDescent="0.4">
      <c r="F651" t="e">
        <f>VLOOKUP(WEAPONS[[#This Row],[Name]],WPN_GUID_LOOK,2,FALSE)</f>
        <v>#N/A</v>
      </c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AC651" s="18" t="e" cm="1" vm="1">
        <f t="array" ref="AC651">_xlfn.REGEXEXTRACT(AF651,"(.*(?=_))_([a-z0-9-]+)",2)</f>
        <v>#N/A</v>
      </c>
      <c r="AD651" s="18"/>
    </row>
    <row r="652" spans="6:30" x14ac:dyDescent="0.4">
      <c r="F652" t="e">
        <f>VLOOKUP(WEAPONS[[#This Row],[Name]],WPN_GUID_LOOK,2,FALSE)</f>
        <v>#N/A</v>
      </c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AC652" s="18" t="e" cm="1" vm="1">
        <f t="array" ref="AC652">_xlfn.REGEXEXTRACT(AF652,"(.*(?=_))_([a-z0-9-]+)",2)</f>
        <v>#N/A</v>
      </c>
      <c r="AD652" s="18"/>
    </row>
    <row r="653" spans="6:30" x14ac:dyDescent="0.4">
      <c r="F653" t="e">
        <f>VLOOKUP(WEAPONS[[#This Row],[Name]],WPN_GUID_LOOK,2,FALSE)</f>
        <v>#N/A</v>
      </c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AC653" s="18" t="e" cm="1" vm="1">
        <f t="array" ref="AC653">_xlfn.REGEXEXTRACT(AF653,"(.*(?=_))_([a-z0-9-]+)",2)</f>
        <v>#N/A</v>
      </c>
      <c r="AD653" s="18"/>
    </row>
    <row r="654" spans="6:30" x14ac:dyDescent="0.4">
      <c r="F654" t="e">
        <f>VLOOKUP(WEAPONS[[#This Row],[Name]],WPN_GUID_LOOK,2,FALSE)</f>
        <v>#N/A</v>
      </c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AC654" s="18" t="e" cm="1" vm="1">
        <f t="array" ref="AC654">_xlfn.REGEXEXTRACT(AF654,"(.*(?=_))_([a-z0-9-]+)",2)</f>
        <v>#N/A</v>
      </c>
      <c r="AD654" s="18"/>
    </row>
    <row r="655" spans="6:30" x14ac:dyDescent="0.4">
      <c r="F655" t="e">
        <f>VLOOKUP(WEAPONS[[#This Row],[Name]],WPN_GUID_LOOK,2,FALSE)</f>
        <v>#N/A</v>
      </c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AC655" s="18" t="e" cm="1" vm="1">
        <f t="array" ref="AC655">_xlfn.REGEXEXTRACT(AF655,"(.*(?=_))_([a-z0-9-]+)",2)</f>
        <v>#N/A</v>
      </c>
      <c r="AD655" s="18"/>
    </row>
    <row r="656" spans="6:30" x14ac:dyDescent="0.4">
      <c r="F656" t="e">
        <f>VLOOKUP(WEAPONS[[#This Row],[Name]],WPN_GUID_LOOK,2,FALSE)</f>
        <v>#N/A</v>
      </c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AC656" s="18" t="e" cm="1" vm="1">
        <f t="array" ref="AC656">_xlfn.REGEXEXTRACT(AF656,"(.*(?=_))_([a-z0-9-]+)",2)</f>
        <v>#N/A</v>
      </c>
      <c r="AD656" s="18"/>
    </row>
    <row r="657" spans="6:30" x14ac:dyDescent="0.4">
      <c r="F657" t="e">
        <f>VLOOKUP(WEAPONS[[#This Row],[Name]],WPN_GUID_LOOK,2,FALSE)</f>
        <v>#N/A</v>
      </c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AC657" s="18" t="e" cm="1" vm="1">
        <f t="array" ref="AC657">_xlfn.REGEXEXTRACT(AF657,"(.*(?=_))_([a-z0-9-]+)",2)</f>
        <v>#N/A</v>
      </c>
      <c r="AD657" s="18"/>
    </row>
    <row r="658" spans="6:30" x14ac:dyDescent="0.4">
      <c r="F658" t="e">
        <f>VLOOKUP(WEAPONS[[#This Row],[Name]],WPN_GUID_LOOK,2,FALSE)</f>
        <v>#N/A</v>
      </c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AC658" s="18" t="e" cm="1" vm="1">
        <f t="array" ref="AC658">_xlfn.REGEXEXTRACT(AF658,"(.*(?=_))_([a-z0-9-]+)",2)</f>
        <v>#N/A</v>
      </c>
      <c r="AD658" s="18"/>
    </row>
    <row r="659" spans="6:30" x14ac:dyDescent="0.4">
      <c r="F659" t="e">
        <f>VLOOKUP(WEAPONS[[#This Row],[Name]],WPN_GUID_LOOK,2,FALSE)</f>
        <v>#N/A</v>
      </c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AC659" s="18" t="e" cm="1" vm="1">
        <f t="array" ref="AC659">_xlfn.REGEXEXTRACT(AF659,"(.*(?=_))_([a-z0-9-]+)",2)</f>
        <v>#N/A</v>
      </c>
      <c r="AD659" s="18"/>
    </row>
    <row r="660" spans="6:30" x14ac:dyDescent="0.4">
      <c r="F660" t="e">
        <f>VLOOKUP(WEAPONS[[#This Row],[Name]],WPN_GUID_LOOK,2,FALSE)</f>
        <v>#N/A</v>
      </c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AC660" s="18" t="e" cm="1" vm="1">
        <f t="array" ref="AC660">_xlfn.REGEXEXTRACT(AF660,"(.*(?=_))_([a-z0-9-]+)",2)</f>
        <v>#N/A</v>
      </c>
      <c r="AD660" s="18"/>
    </row>
    <row r="661" spans="6:30" x14ac:dyDescent="0.4">
      <c r="F661" t="e">
        <f>VLOOKUP(WEAPONS[[#This Row],[Name]],WPN_GUID_LOOK,2,FALSE)</f>
        <v>#N/A</v>
      </c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AC661" s="18" t="e" cm="1" vm="1">
        <f t="array" ref="AC661">_xlfn.REGEXEXTRACT(AF661,"(.*(?=_))_([a-z0-9-]+)",2)</f>
        <v>#N/A</v>
      </c>
      <c r="AD661" s="18"/>
    </row>
    <row r="662" spans="6:30" x14ac:dyDescent="0.4">
      <c r="F662" t="e">
        <f>VLOOKUP(WEAPONS[[#This Row],[Name]],WPN_GUID_LOOK,2,FALSE)</f>
        <v>#N/A</v>
      </c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AC662" s="18" t="e" cm="1" vm="1">
        <f t="array" ref="AC662">_xlfn.REGEXEXTRACT(AF662,"(.*(?=_))_([a-z0-9-]+)",2)</f>
        <v>#N/A</v>
      </c>
      <c r="AD662" s="18"/>
    </row>
    <row r="663" spans="6:30" x14ac:dyDescent="0.4">
      <c r="F663" t="e">
        <f>VLOOKUP(WEAPONS[[#This Row],[Name]],WPN_GUID_LOOK,2,FALSE)</f>
        <v>#N/A</v>
      </c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AC663" s="18" t="e" cm="1" vm="1">
        <f t="array" ref="AC663">_xlfn.REGEXEXTRACT(AF663,"(.*(?=_))_([a-z0-9-]+)",2)</f>
        <v>#N/A</v>
      </c>
      <c r="AD663" s="18"/>
    </row>
    <row r="664" spans="6:30" x14ac:dyDescent="0.4">
      <c r="F664" t="e">
        <f>VLOOKUP(WEAPONS[[#This Row],[Name]],WPN_GUID_LOOK,2,FALSE)</f>
        <v>#N/A</v>
      </c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AC664" s="18" t="e" cm="1" vm="1">
        <f t="array" ref="AC664">_xlfn.REGEXEXTRACT(AF664,"(.*(?=_))_([a-z0-9-]+)",2)</f>
        <v>#N/A</v>
      </c>
      <c r="AD664" s="18"/>
    </row>
    <row r="665" spans="6:30" x14ac:dyDescent="0.4">
      <c r="F665" t="e">
        <f>VLOOKUP(WEAPONS[[#This Row],[Name]],WPN_GUID_LOOK,2,FALSE)</f>
        <v>#N/A</v>
      </c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AC665" s="18" t="e" cm="1" vm="1">
        <f t="array" ref="AC665">_xlfn.REGEXEXTRACT(AF665,"(.*(?=_))_([a-z0-9-]+)",2)</f>
        <v>#N/A</v>
      </c>
      <c r="AD665" s="18"/>
    </row>
    <row r="666" spans="6:30" x14ac:dyDescent="0.4">
      <c r="F666" t="e">
        <f>VLOOKUP(WEAPONS[[#This Row],[Name]],WPN_GUID_LOOK,2,FALSE)</f>
        <v>#N/A</v>
      </c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AC666" s="18" t="e" cm="1" vm="1">
        <f t="array" ref="AC666">_xlfn.REGEXEXTRACT(AF666,"(.*(?=_))_([a-z0-9-]+)",2)</f>
        <v>#N/A</v>
      </c>
      <c r="AD666" s="18"/>
    </row>
    <row r="667" spans="6:30" x14ac:dyDescent="0.4">
      <c r="F667" t="e">
        <f>VLOOKUP(WEAPONS[[#This Row],[Name]],WPN_GUID_LOOK,2,FALSE)</f>
        <v>#N/A</v>
      </c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AC667" s="18" t="e" cm="1" vm="1">
        <f t="array" ref="AC667">_xlfn.REGEXEXTRACT(AF667,"(.*(?=_))_([a-z0-9-]+)",2)</f>
        <v>#N/A</v>
      </c>
      <c r="AD667" s="18"/>
    </row>
    <row r="668" spans="6:30" x14ac:dyDescent="0.4">
      <c r="F668" t="e">
        <f>VLOOKUP(WEAPONS[[#This Row],[Name]],WPN_GUID_LOOK,2,FALSE)</f>
        <v>#N/A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AC668" s="18" t="e" cm="1" vm="1">
        <f t="array" ref="AC668">_xlfn.REGEXEXTRACT(AF668,"(.*(?=_))_([a-z0-9-]+)",2)</f>
        <v>#N/A</v>
      </c>
      <c r="AD668" s="18"/>
    </row>
    <row r="669" spans="6:30" x14ac:dyDescent="0.4">
      <c r="F669" t="e">
        <f>VLOOKUP(WEAPONS[[#This Row],[Name]],WPN_GUID_LOOK,2,FALSE)</f>
        <v>#N/A</v>
      </c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AC669" s="18" t="e" cm="1" vm="1">
        <f t="array" ref="AC669">_xlfn.REGEXEXTRACT(AF669,"(.*(?=_))_([a-z0-9-]+)",2)</f>
        <v>#N/A</v>
      </c>
      <c r="AD669" s="18"/>
    </row>
    <row r="670" spans="6:30" x14ac:dyDescent="0.4">
      <c r="F670" t="e">
        <f>VLOOKUP(WEAPONS[[#This Row],[Name]],WPN_GUID_LOOK,2,FALSE)</f>
        <v>#N/A</v>
      </c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AC670" s="18" t="e" cm="1" vm="1">
        <f t="array" ref="AC670">_xlfn.REGEXEXTRACT(AF670,"(.*(?=_))_([a-z0-9-]+)",2)</f>
        <v>#N/A</v>
      </c>
      <c r="AD670" s="18"/>
    </row>
    <row r="671" spans="6:30" x14ac:dyDescent="0.4">
      <c r="F671" t="e">
        <f>VLOOKUP(WEAPONS[[#This Row],[Name]],WPN_GUID_LOOK,2,FALSE)</f>
        <v>#N/A</v>
      </c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AC671" s="18" t="e" cm="1" vm="1">
        <f t="array" ref="AC671">_xlfn.REGEXEXTRACT(AF671,"(.*(?=_))_([a-z0-9-]+)",2)</f>
        <v>#N/A</v>
      </c>
      <c r="AD671" s="18"/>
    </row>
    <row r="672" spans="6:30" x14ac:dyDescent="0.4">
      <c r="F672" t="e">
        <f>VLOOKUP(WEAPONS[[#This Row],[Name]],WPN_GUID_LOOK,2,FALSE)</f>
        <v>#N/A</v>
      </c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AC672" s="18" t="e" cm="1" vm="1">
        <f t="array" ref="AC672">_xlfn.REGEXEXTRACT(AF672,"(.*(?=_))_([a-z0-9-]+)",2)</f>
        <v>#N/A</v>
      </c>
      <c r="AD672" s="18"/>
    </row>
    <row r="673" spans="6:30" x14ac:dyDescent="0.4">
      <c r="F673" t="e">
        <f>VLOOKUP(WEAPONS[[#This Row],[Name]],WPN_GUID_LOOK,2,FALSE)</f>
        <v>#N/A</v>
      </c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AC673" s="18" t="e" cm="1" vm="1">
        <f t="array" ref="AC673">_xlfn.REGEXEXTRACT(AF673,"(.*(?=_))_([a-z0-9-]+)",2)</f>
        <v>#N/A</v>
      </c>
      <c r="AD673" s="18"/>
    </row>
    <row r="674" spans="6:30" x14ac:dyDescent="0.4">
      <c r="F674" t="e">
        <f>VLOOKUP(WEAPONS[[#This Row],[Name]],WPN_GUID_LOOK,2,FALSE)</f>
        <v>#N/A</v>
      </c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AC674" s="18" t="e" cm="1" vm="1">
        <f t="array" ref="AC674">_xlfn.REGEXEXTRACT(AF674,"(.*(?=_))_([a-z0-9-]+)",2)</f>
        <v>#N/A</v>
      </c>
      <c r="AD674" s="18"/>
    </row>
    <row r="675" spans="6:30" x14ac:dyDescent="0.4">
      <c r="F675" t="e">
        <f>VLOOKUP(WEAPONS[[#This Row],[Name]],WPN_GUID_LOOK,2,FALSE)</f>
        <v>#N/A</v>
      </c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AC675" s="18" t="e" cm="1" vm="1">
        <f t="array" ref="AC675">_xlfn.REGEXEXTRACT(AF675,"(.*(?=_))_([a-z0-9-]+)",2)</f>
        <v>#N/A</v>
      </c>
      <c r="AD675" s="18"/>
    </row>
    <row r="676" spans="6:30" x14ac:dyDescent="0.4">
      <c r="F676" t="e">
        <f>VLOOKUP(WEAPONS[[#This Row],[Name]],WPN_GUID_LOOK,2,FALSE)</f>
        <v>#N/A</v>
      </c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AC676" s="18" t="e" cm="1" vm="1">
        <f t="array" ref="AC676">_xlfn.REGEXEXTRACT(AF676,"(.*(?=_))_([a-z0-9-]+)",2)</f>
        <v>#N/A</v>
      </c>
      <c r="AD676" s="18"/>
    </row>
    <row r="677" spans="6:30" x14ac:dyDescent="0.4">
      <c r="F677" t="e">
        <f>VLOOKUP(WEAPONS[[#This Row],[Name]],WPN_GUID_LOOK,2,FALSE)</f>
        <v>#N/A</v>
      </c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AC677" s="18" t="e" cm="1" vm="1">
        <f t="array" ref="AC677">_xlfn.REGEXEXTRACT(AF677,"(.*(?=_))_([a-z0-9-]+)",2)</f>
        <v>#N/A</v>
      </c>
      <c r="AD677" s="18"/>
    </row>
    <row r="678" spans="6:30" x14ac:dyDescent="0.4">
      <c r="F678" t="e">
        <f>VLOOKUP(WEAPONS[[#This Row],[Name]],WPN_GUID_LOOK,2,FALSE)</f>
        <v>#N/A</v>
      </c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AC678" s="18" t="e" cm="1" vm="1">
        <f t="array" ref="AC678">_xlfn.REGEXEXTRACT(AF678,"(.*(?=_))_([a-z0-9-]+)",2)</f>
        <v>#N/A</v>
      </c>
      <c r="AD678" s="18"/>
    </row>
    <row r="679" spans="6:30" x14ac:dyDescent="0.4">
      <c r="F679" t="e">
        <f>VLOOKUP(WEAPONS[[#This Row],[Name]],WPN_GUID_LOOK,2,FALSE)</f>
        <v>#N/A</v>
      </c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AC679" s="18" t="e" cm="1" vm="1">
        <f t="array" ref="AC679">_xlfn.REGEXEXTRACT(AF679,"(.*(?=_))_([a-z0-9-]+)",2)</f>
        <v>#N/A</v>
      </c>
      <c r="AD679" s="18"/>
    </row>
    <row r="680" spans="6:30" x14ac:dyDescent="0.4">
      <c r="F680" t="e">
        <f>VLOOKUP(WEAPONS[[#This Row],[Name]],WPN_GUID_LOOK,2,FALSE)</f>
        <v>#N/A</v>
      </c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AC680" s="18" t="e" cm="1" vm="1">
        <f t="array" ref="AC680">_xlfn.REGEXEXTRACT(AF680,"(.*(?=_))_([a-z0-9-]+)",2)</f>
        <v>#N/A</v>
      </c>
      <c r="AD680" s="18"/>
    </row>
    <row r="681" spans="6:30" x14ac:dyDescent="0.4">
      <c r="F681" t="e">
        <f>VLOOKUP(WEAPONS[[#This Row],[Name]],WPN_GUID_LOOK,2,FALSE)</f>
        <v>#N/A</v>
      </c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AC681" s="18" t="e" cm="1" vm="1">
        <f t="array" ref="AC681">_xlfn.REGEXEXTRACT(AF681,"(.*(?=_))_([a-z0-9-]+)",2)</f>
        <v>#N/A</v>
      </c>
      <c r="AD681" s="18"/>
    </row>
    <row r="682" spans="6:30" x14ac:dyDescent="0.4">
      <c r="F682" t="e">
        <f>VLOOKUP(WEAPONS[[#This Row],[Name]],WPN_GUID_LOOK,2,FALSE)</f>
        <v>#N/A</v>
      </c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AC682" s="18" t="e" cm="1" vm="1">
        <f t="array" ref="AC682">_xlfn.REGEXEXTRACT(AF682,"(.*(?=_))_([a-z0-9-]+)",2)</f>
        <v>#N/A</v>
      </c>
      <c r="AD682" s="18"/>
    </row>
    <row r="683" spans="6:30" x14ac:dyDescent="0.4">
      <c r="F683" t="e">
        <f>VLOOKUP(WEAPONS[[#This Row],[Name]],WPN_GUID_LOOK,2,FALSE)</f>
        <v>#N/A</v>
      </c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AC683" s="18" t="e" cm="1" vm="1">
        <f t="array" ref="AC683">_xlfn.REGEXEXTRACT(AF683,"(.*(?=_))_([a-z0-9-]+)",2)</f>
        <v>#N/A</v>
      </c>
      <c r="AD683" s="18"/>
    </row>
    <row r="684" spans="6:30" x14ac:dyDescent="0.4">
      <c r="F684" t="e">
        <f>VLOOKUP(WEAPONS[[#This Row],[Name]],WPN_GUID_LOOK,2,FALSE)</f>
        <v>#N/A</v>
      </c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AC684" s="18" t="e" cm="1" vm="1">
        <f t="array" ref="AC684">_xlfn.REGEXEXTRACT(AF684,"(.*(?=_))_([a-z0-9-]+)",2)</f>
        <v>#N/A</v>
      </c>
      <c r="AD684" s="18"/>
    </row>
    <row r="685" spans="6:30" x14ac:dyDescent="0.4">
      <c r="F685" t="e">
        <f>VLOOKUP(WEAPONS[[#This Row],[Name]],WPN_GUID_LOOK,2,FALSE)</f>
        <v>#N/A</v>
      </c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AC685" s="18" t="e" cm="1" vm="1">
        <f t="array" ref="AC685">_xlfn.REGEXEXTRACT(AF685,"(.*(?=_))_([a-z0-9-]+)",2)</f>
        <v>#N/A</v>
      </c>
      <c r="AD685" s="18"/>
    </row>
    <row r="686" spans="6:30" x14ac:dyDescent="0.4">
      <c r="F686" t="e">
        <f>VLOOKUP(WEAPONS[[#This Row],[Name]],WPN_GUID_LOOK,2,FALSE)</f>
        <v>#N/A</v>
      </c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AC686" s="18" t="e" cm="1" vm="1">
        <f t="array" ref="AC686">_xlfn.REGEXEXTRACT(AF686,"(.*(?=_))_([a-z0-9-]+)",2)</f>
        <v>#N/A</v>
      </c>
      <c r="AD686" s="18"/>
    </row>
    <row r="687" spans="6:30" x14ac:dyDescent="0.4">
      <c r="F687" t="e">
        <f>VLOOKUP(WEAPONS[[#This Row],[Name]],WPN_GUID_LOOK,2,FALSE)</f>
        <v>#N/A</v>
      </c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AC687" s="18" t="e" cm="1" vm="1">
        <f t="array" ref="AC687">_xlfn.REGEXEXTRACT(AF687,"(.*(?=_))_([a-z0-9-]+)",2)</f>
        <v>#N/A</v>
      </c>
      <c r="AD687" s="18"/>
    </row>
    <row r="688" spans="6:30" x14ac:dyDescent="0.4">
      <c r="F688" t="e">
        <f>VLOOKUP(WEAPONS[[#This Row],[Name]],WPN_GUID_LOOK,2,FALSE)</f>
        <v>#N/A</v>
      </c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AC688" s="18" t="e" cm="1" vm="1">
        <f t="array" ref="AC688">_xlfn.REGEXEXTRACT(AF688,"(.*(?=_))_([a-z0-9-]+)",2)</f>
        <v>#N/A</v>
      </c>
      <c r="AD688" s="18"/>
    </row>
    <row r="689" spans="6:30" x14ac:dyDescent="0.4">
      <c r="F689" t="e">
        <f>VLOOKUP(WEAPONS[[#This Row],[Name]],WPN_GUID_LOOK,2,FALSE)</f>
        <v>#N/A</v>
      </c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AC689" s="18" t="e" cm="1" vm="1">
        <f t="array" ref="AC689">_xlfn.REGEXEXTRACT(AF689,"(.*(?=_))_([a-z0-9-]+)",2)</f>
        <v>#N/A</v>
      </c>
      <c r="AD689" s="18"/>
    </row>
    <row r="690" spans="6:30" x14ac:dyDescent="0.4">
      <c r="F690" t="e">
        <f>VLOOKUP(WEAPONS[[#This Row],[Name]],WPN_GUID_LOOK,2,FALSE)</f>
        <v>#N/A</v>
      </c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AC690" s="18" t="e" cm="1" vm="1">
        <f t="array" ref="AC690">_xlfn.REGEXEXTRACT(AF690,"(.*(?=_))_([a-z0-9-]+)",2)</f>
        <v>#N/A</v>
      </c>
      <c r="AD690" s="18"/>
    </row>
    <row r="691" spans="6:30" x14ac:dyDescent="0.4">
      <c r="F691" t="e">
        <f>VLOOKUP(WEAPONS[[#This Row],[Name]],WPN_GUID_LOOK,2,FALSE)</f>
        <v>#N/A</v>
      </c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AC691" s="18" t="e" cm="1" vm="1">
        <f t="array" ref="AC691">_xlfn.REGEXEXTRACT(AF691,"(.*(?=_))_([a-z0-9-]+)",2)</f>
        <v>#N/A</v>
      </c>
      <c r="AD691" s="18"/>
    </row>
    <row r="692" spans="6:30" x14ac:dyDescent="0.4">
      <c r="F692" t="e">
        <f>VLOOKUP(WEAPONS[[#This Row],[Name]],WPN_GUID_LOOK,2,FALSE)</f>
        <v>#N/A</v>
      </c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AC692" s="18" t="e" cm="1" vm="1">
        <f t="array" ref="AC692">_xlfn.REGEXEXTRACT(AF692,"(.*(?=_))_([a-z0-9-]+)",2)</f>
        <v>#N/A</v>
      </c>
      <c r="AD692" s="18"/>
    </row>
    <row r="693" spans="6:30" x14ac:dyDescent="0.4">
      <c r="F693" t="e">
        <f>VLOOKUP(WEAPONS[[#This Row],[Name]],WPN_GUID_LOOK,2,FALSE)</f>
        <v>#N/A</v>
      </c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AC693" s="18" t="e" cm="1" vm="1">
        <f t="array" ref="AC693">_xlfn.REGEXEXTRACT(AF693,"(.*(?=_))_([a-z0-9-]+)",2)</f>
        <v>#N/A</v>
      </c>
      <c r="AD693" s="18"/>
    </row>
    <row r="694" spans="6:30" x14ac:dyDescent="0.4">
      <c r="F694" t="e">
        <f>VLOOKUP(WEAPONS[[#This Row],[Name]],WPN_GUID_LOOK,2,FALSE)</f>
        <v>#N/A</v>
      </c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AC694" s="18" t="e" cm="1" vm="1">
        <f t="array" ref="AC694">_xlfn.REGEXEXTRACT(AF694,"(.*(?=_))_([a-z0-9-]+)",2)</f>
        <v>#N/A</v>
      </c>
      <c r="AD694" s="18"/>
    </row>
    <row r="695" spans="6:30" x14ac:dyDescent="0.4">
      <c r="F695" t="e">
        <f>VLOOKUP(WEAPONS[[#This Row],[Name]],WPN_GUID_LOOK,2,FALSE)</f>
        <v>#N/A</v>
      </c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AC695" s="18" t="e" cm="1" vm="1">
        <f t="array" ref="AC695">_xlfn.REGEXEXTRACT(AF695,"(.*(?=_))_([a-z0-9-]+)",2)</f>
        <v>#N/A</v>
      </c>
      <c r="AD695" s="18"/>
    </row>
    <row r="696" spans="6:30" x14ac:dyDescent="0.4">
      <c r="F696" t="e">
        <f>VLOOKUP(WEAPONS[[#This Row],[Name]],WPN_GUID_LOOK,2,FALSE)</f>
        <v>#N/A</v>
      </c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AC696" s="18" t="e" cm="1" vm="1">
        <f t="array" ref="AC696">_xlfn.REGEXEXTRACT(AF696,"(.*(?=_))_([a-z0-9-]+)",2)</f>
        <v>#N/A</v>
      </c>
      <c r="AD696" s="18"/>
    </row>
    <row r="697" spans="6:30" x14ac:dyDescent="0.4">
      <c r="F697" t="e">
        <f>VLOOKUP(WEAPONS[[#This Row],[Name]],WPN_GUID_LOOK,2,FALSE)</f>
        <v>#N/A</v>
      </c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AC697" s="18" t="e" cm="1" vm="1">
        <f t="array" ref="AC697">_xlfn.REGEXEXTRACT(AF697,"(.*(?=_))_([a-z0-9-]+)",2)</f>
        <v>#N/A</v>
      </c>
      <c r="AD697" s="18"/>
    </row>
    <row r="698" spans="6:30" x14ac:dyDescent="0.4">
      <c r="F698" t="e">
        <f>VLOOKUP(WEAPONS[[#This Row],[Name]],WPN_GUID_LOOK,2,FALSE)</f>
        <v>#N/A</v>
      </c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AC698" s="18" t="e" cm="1" vm="1">
        <f t="array" ref="AC698">_xlfn.REGEXEXTRACT(AF698,"(.*(?=_))_([a-z0-9-]+)",2)</f>
        <v>#N/A</v>
      </c>
      <c r="AD698" s="18"/>
    </row>
    <row r="699" spans="6:30" x14ac:dyDescent="0.4">
      <c r="F699" t="e">
        <f>VLOOKUP(WEAPONS[[#This Row],[Name]],WPN_GUID_LOOK,2,FALSE)</f>
        <v>#N/A</v>
      </c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AC699" s="18" t="e" cm="1" vm="1">
        <f t="array" ref="AC699">_xlfn.REGEXEXTRACT(AF699,"(.*(?=_))_([a-z0-9-]+)",2)</f>
        <v>#N/A</v>
      </c>
      <c r="AD699" s="18"/>
    </row>
    <row r="700" spans="6:30" x14ac:dyDescent="0.4">
      <c r="F700" t="e">
        <f>VLOOKUP(WEAPONS[[#This Row],[Name]],WPN_GUID_LOOK,2,FALSE)</f>
        <v>#N/A</v>
      </c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AC700" s="18" t="e" cm="1" vm="1">
        <f t="array" ref="AC700">_xlfn.REGEXEXTRACT(AF700,"(.*(?=_))_([a-z0-9-]+)",2)</f>
        <v>#N/A</v>
      </c>
      <c r="AD700" s="18"/>
    </row>
    <row r="701" spans="6:30" x14ac:dyDescent="0.4">
      <c r="F701" t="e">
        <f>VLOOKUP(WEAPONS[[#This Row],[Name]],WPN_GUID_LOOK,2,FALSE)</f>
        <v>#N/A</v>
      </c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AC701" s="18" t="e" cm="1" vm="1">
        <f t="array" ref="AC701">_xlfn.REGEXEXTRACT(AF701,"(.*(?=_))_([a-z0-9-]+)",2)</f>
        <v>#N/A</v>
      </c>
      <c r="AD701" s="18"/>
    </row>
    <row r="702" spans="6:30" x14ac:dyDescent="0.4">
      <c r="F702" t="e">
        <f>VLOOKUP(WEAPONS[[#This Row],[Name]],WPN_GUID_LOOK,2,FALSE)</f>
        <v>#N/A</v>
      </c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AC702" s="18" t="e" cm="1" vm="1">
        <f t="array" ref="AC702">_xlfn.REGEXEXTRACT(AF702,"(.*(?=_))_([a-z0-9-]+)",2)</f>
        <v>#N/A</v>
      </c>
      <c r="AD702" s="18"/>
    </row>
    <row r="703" spans="6:30" x14ac:dyDescent="0.4">
      <c r="F703" t="e">
        <f>VLOOKUP(WEAPONS[[#This Row],[Name]],WPN_GUID_LOOK,2,FALSE)</f>
        <v>#N/A</v>
      </c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AC703" s="18" t="e" cm="1" vm="1">
        <f t="array" ref="AC703">_xlfn.REGEXEXTRACT(AF703,"(.*(?=_))_([a-z0-9-]+)",2)</f>
        <v>#N/A</v>
      </c>
      <c r="AD703" s="18"/>
    </row>
    <row r="704" spans="6:30" x14ac:dyDescent="0.4">
      <c r="F704" t="e">
        <f>VLOOKUP(WEAPONS[[#This Row],[Name]],WPN_GUID_LOOK,2,FALSE)</f>
        <v>#N/A</v>
      </c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AC704" s="18" t="e" cm="1" vm="1">
        <f t="array" ref="AC704">_xlfn.REGEXEXTRACT(AF704,"(.*(?=_))_([a-z0-9-]+)",2)</f>
        <v>#N/A</v>
      </c>
      <c r="AD704" s="18"/>
    </row>
    <row r="705" spans="6:30" x14ac:dyDescent="0.4">
      <c r="F705" t="e">
        <f>VLOOKUP(WEAPONS[[#This Row],[Name]],WPN_GUID_LOOK,2,FALSE)</f>
        <v>#N/A</v>
      </c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AC705" s="18" t="e" cm="1" vm="1">
        <f t="array" ref="AC705">_xlfn.REGEXEXTRACT(AF705,"(.*(?=_))_([a-z0-9-]+)",2)</f>
        <v>#N/A</v>
      </c>
      <c r="AD705" s="18"/>
    </row>
    <row r="706" spans="6:30" x14ac:dyDescent="0.4">
      <c r="F706" t="e">
        <f>VLOOKUP(WEAPONS[[#This Row],[Name]],WPN_GUID_LOOK,2,FALSE)</f>
        <v>#N/A</v>
      </c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AC706" s="18" t="e" cm="1" vm="1">
        <f t="array" ref="AC706">_xlfn.REGEXEXTRACT(AF706,"(.*(?=_))_([a-z0-9-]+)",2)</f>
        <v>#N/A</v>
      </c>
      <c r="AD706" s="18"/>
    </row>
    <row r="707" spans="6:30" x14ac:dyDescent="0.4">
      <c r="F707" t="e">
        <f>VLOOKUP(WEAPONS[[#This Row],[Name]],WPN_GUID_LOOK,2,FALSE)</f>
        <v>#N/A</v>
      </c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AC707" s="18" t="e" cm="1" vm="1">
        <f t="array" ref="AC707">_xlfn.REGEXEXTRACT(AF707,"(.*(?=_))_([a-z0-9-]+)",2)</f>
        <v>#N/A</v>
      </c>
      <c r="AD707" s="18"/>
    </row>
    <row r="708" spans="6:30" x14ac:dyDescent="0.4">
      <c r="F708" t="e">
        <f>VLOOKUP(WEAPONS[[#This Row],[Name]],WPN_GUID_LOOK,2,FALSE)</f>
        <v>#N/A</v>
      </c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AC708" s="18" t="e" cm="1" vm="1">
        <f t="array" ref="AC708">_xlfn.REGEXEXTRACT(AF708,"(.*(?=_))_([a-z0-9-]+)",2)</f>
        <v>#N/A</v>
      </c>
      <c r="AD708" s="18"/>
    </row>
    <row r="709" spans="6:30" x14ac:dyDescent="0.4">
      <c r="F709" t="e">
        <f>VLOOKUP(WEAPONS[[#This Row],[Name]],WPN_GUID_LOOK,2,FALSE)</f>
        <v>#N/A</v>
      </c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AC709" s="18" t="e" cm="1" vm="1">
        <f t="array" ref="AC709">_xlfn.REGEXEXTRACT(AF709,"(.*(?=_))_([a-z0-9-]+)",2)</f>
        <v>#N/A</v>
      </c>
      <c r="AD709" s="18"/>
    </row>
    <row r="710" spans="6:30" x14ac:dyDescent="0.4">
      <c r="F710" t="e">
        <f>VLOOKUP(WEAPONS[[#This Row],[Name]],WPN_GUID_LOOK,2,FALSE)</f>
        <v>#N/A</v>
      </c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AC710" s="18" t="e" cm="1" vm="1">
        <f t="array" ref="AC710">_xlfn.REGEXEXTRACT(AF710,"(.*(?=_))_([a-z0-9-]+)",2)</f>
        <v>#N/A</v>
      </c>
      <c r="AD710" s="18"/>
    </row>
    <row r="711" spans="6:30" x14ac:dyDescent="0.4">
      <c r="F711" t="e">
        <f>VLOOKUP(WEAPONS[[#This Row],[Name]],WPN_GUID_LOOK,2,FALSE)</f>
        <v>#N/A</v>
      </c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AC711" s="18" t="e" cm="1" vm="1">
        <f t="array" ref="AC711">_xlfn.REGEXEXTRACT(AF711,"(.*(?=_))_([a-z0-9-]+)",2)</f>
        <v>#N/A</v>
      </c>
      <c r="AD711" s="18"/>
    </row>
    <row r="712" spans="6:30" x14ac:dyDescent="0.4">
      <c r="F712" t="e">
        <f>VLOOKUP(WEAPONS[[#This Row],[Name]],WPN_GUID_LOOK,2,FALSE)</f>
        <v>#N/A</v>
      </c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AC712" s="18" t="e" cm="1" vm="1">
        <f t="array" ref="AC712">_xlfn.REGEXEXTRACT(AF712,"(.*(?=_))_([a-z0-9-]+)",2)</f>
        <v>#N/A</v>
      </c>
      <c r="AD712" s="18"/>
    </row>
    <row r="713" spans="6:30" x14ac:dyDescent="0.4">
      <c r="F713" t="e">
        <f>VLOOKUP(WEAPONS[[#This Row],[Name]],WPN_GUID_LOOK,2,FALSE)</f>
        <v>#N/A</v>
      </c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AC713" s="18" t="e" cm="1" vm="1">
        <f t="array" ref="AC713">_xlfn.REGEXEXTRACT(AF713,"(.*(?=_))_([a-z0-9-]+)",2)</f>
        <v>#N/A</v>
      </c>
      <c r="AD713" s="18"/>
    </row>
    <row r="714" spans="6:30" x14ac:dyDescent="0.4">
      <c r="F714" t="e">
        <f>VLOOKUP(WEAPONS[[#This Row],[Name]],WPN_GUID_LOOK,2,FALSE)</f>
        <v>#N/A</v>
      </c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AC714" s="18" t="e" cm="1" vm="1">
        <f t="array" ref="AC714">_xlfn.REGEXEXTRACT(AF714,"(.*(?=_))_([a-z0-9-]+)",2)</f>
        <v>#N/A</v>
      </c>
      <c r="AD714" s="18"/>
    </row>
    <row r="715" spans="6:30" x14ac:dyDescent="0.4">
      <c r="F715" t="e">
        <f>VLOOKUP(WEAPONS[[#This Row],[Name]],WPN_GUID_LOOK,2,FALSE)</f>
        <v>#N/A</v>
      </c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AC715" s="18" t="e" cm="1" vm="1">
        <f t="array" ref="AC715">_xlfn.REGEXEXTRACT(AF715,"(.*(?=_))_([a-z0-9-]+)",2)</f>
        <v>#N/A</v>
      </c>
      <c r="AD715" s="18"/>
    </row>
    <row r="716" spans="6:30" x14ac:dyDescent="0.4">
      <c r="F716" t="e">
        <f>VLOOKUP(WEAPONS[[#This Row],[Name]],WPN_GUID_LOOK,2,FALSE)</f>
        <v>#N/A</v>
      </c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AC716" s="18" t="e" cm="1" vm="1">
        <f t="array" ref="AC716">_xlfn.REGEXEXTRACT(AF716,"(.*(?=_))_([a-z0-9-]+)",2)</f>
        <v>#N/A</v>
      </c>
      <c r="AD716" s="18"/>
    </row>
    <row r="717" spans="6:30" x14ac:dyDescent="0.4">
      <c r="F717" t="e">
        <f>VLOOKUP(WEAPONS[[#This Row],[Name]],WPN_GUID_LOOK,2,FALSE)</f>
        <v>#N/A</v>
      </c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AC717" s="18" t="e" cm="1" vm="1">
        <f t="array" ref="AC717">_xlfn.REGEXEXTRACT(AF717,"(.*(?=_))_([a-z0-9-]+)",2)</f>
        <v>#N/A</v>
      </c>
      <c r="AD717" s="18"/>
    </row>
    <row r="718" spans="6:30" x14ac:dyDescent="0.4">
      <c r="F718" t="e">
        <f>VLOOKUP(WEAPONS[[#This Row],[Name]],WPN_GUID_LOOK,2,FALSE)</f>
        <v>#N/A</v>
      </c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AC718" s="18" t="e" cm="1" vm="1">
        <f t="array" ref="AC718">_xlfn.REGEXEXTRACT(AF718,"(.*(?=_))_([a-z0-9-]+)",2)</f>
        <v>#N/A</v>
      </c>
      <c r="AD718" s="18"/>
    </row>
    <row r="719" spans="6:30" x14ac:dyDescent="0.4">
      <c r="F719" t="e">
        <f>VLOOKUP(WEAPONS[[#This Row],[Name]],WPN_GUID_LOOK,2,FALSE)</f>
        <v>#N/A</v>
      </c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AC719" s="18" t="e" cm="1" vm="1">
        <f t="array" ref="AC719">_xlfn.REGEXEXTRACT(AF719,"(.*(?=_))_([a-z0-9-]+)",2)</f>
        <v>#N/A</v>
      </c>
      <c r="AD719" s="18"/>
    </row>
    <row r="720" spans="6:30" x14ac:dyDescent="0.4">
      <c r="F720" t="e">
        <f>VLOOKUP(WEAPONS[[#This Row],[Name]],WPN_GUID_LOOK,2,FALSE)</f>
        <v>#N/A</v>
      </c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AC720" s="18" t="e" cm="1" vm="1">
        <f t="array" ref="AC720">_xlfn.REGEXEXTRACT(AF720,"(.*(?=_))_([a-z0-9-]+)",2)</f>
        <v>#N/A</v>
      </c>
      <c r="AD720" s="18"/>
    </row>
    <row r="721" spans="6:30" x14ac:dyDescent="0.4">
      <c r="F721" t="e">
        <f>VLOOKUP(WEAPONS[[#This Row],[Name]],WPN_GUID_LOOK,2,FALSE)</f>
        <v>#N/A</v>
      </c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AC721" s="18" t="e" cm="1" vm="1">
        <f t="array" ref="AC721">_xlfn.REGEXEXTRACT(AF721,"(.*(?=_))_([a-z0-9-]+)",2)</f>
        <v>#N/A</v>
      </c>
      <c r="AD721" s="18"/>
    </row>
    <row r="722" spans="6:30" x14ac:dyDescent="0.4">
      <c r="F722" t="e">
        <f>VLOOKUP(WEAPONS[[#This Row],[Name]],WPN_GUID_LOOK,2,FALSE)</f>
        <v>#N/A</v>
      </c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AC722" s="18" t="e" cm="1" vm="1">
        <f t="array" ref="AC722">_xlfn.REGEXEXTRACT(AF722,"(.*(?=_))_([a-z0-9-]+)",2)</f>
        <v>#N/A</v>
      </c>
      <c r="AD722" s="18"/>
    </row>
    <row r="723" spans="6:30" x14ac:dyDescent="0.4">
      <c r="F723" t="e">
        <f>VLOOKUP(WEAPONS[[#This Row],[Name]],WPN_GUID_LOOK,2,FALSE)</f>
        <v>#N/A</v>
      </c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AC723" s="18" t="e" cm="1" vm="1">
        <f t="array" ref="AC723">_xlfn.REGEXEXTRACT(AF723,"(.*(?=_))_([a-z0-9-]+)",2)</f>
        <v>#N/A</v>
      </c>
      <c r="AD723" s="18"/>
    </row>
    <row r="724" spans="6:30" x14ac:dyDescent="0.4">
      <c r="F724" t="e">
        <f>VLOOKUP(WEAPONS[[#This Row],[Name]],WPN_GUID_LOOK,2,FALSE)</f>
        <v>#N/A</v>
      </c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AC724" s="18" t="e" cm="1" vm="1">
        <f t="array" ref="AC724">_xlfn.REGEXEXTRACT(AF724,"(.*(?=_))_([a-z0-9-]+)",2)</f>
        <v>#N/A</v>
      </c>
      <c r="AD724" s="18"/>
    </row>
    <row r="725" spans="6:30" x14ac:dyDescent="0.4">
      <c r="F725" t="e">
        <f>VLOOKUP(WEAPONS[[#This Row],[Name]],WPN_GUID_LOOK,2,FALSE)</f>
        <v>#N/A</v>
      </c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AC725" s="18" t="e" cm="1" vm="1">
        <f t="array" ref="AC725">_xlfn.REGEXEXTRACT(AF725,"(.*(?=_))_([a-z0-9-]+)",2)</f>
        <v>#N/A</v>
      </c>
      <c r="AD725" s="18"/>
    </row>
    <row r="726" spans="6:30" x14ac:dyDescent="0.4">
      <c r="F726" t="e">
        <f>VLOOKUP(WEAPONS[[#This Row],[Name]],WPN_GUID_LOOK,2,FALSE)</f>
        <v>#N/A</v>
      </c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AC726" s="18" t="e" cm="1" vm="1">
        <f t="array" ref="AC726">_xlfn.REGEXEXTRACT(AF726,"(.*(?=_))_([a-z0-9-]+)",2)</f>
        <v>#N/A</v>
      </c>
      <c r="AD726" s="18"/>
    </row>
    <row r="727" spans="6:30" x14ac:dyDescent="0.4">
      <c r="F727" t="e">
        <f>VLOOKUP(WEAPONS[[#This Row],[Name]],WPN_GUID_LOOK,2,FALSE)</f>
        <v>#N/A</v>
      </c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AC727" s="18" t="e" cm="1" vm="1">
        <f t="array" ref="AC727">_xlfn.REGEXEXTRACT(AF727,"(.*(?=_))_([a-z0-9-]+)",2)</f>
        <v>#N/A</v>
      </c>
      <c r="AD727" s="18"/>
    </row>
    <row r="728" spans="6:30" x14ac:dyDescent="0.4">
      <c r="F728" t="e">
        <f>VLOOKUP(WEAPONS[[#This Row],[Name]],WPN_GUID_LOOK,2,FALSE)</f>
        <v>#N/A</v>
      </c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AC728" s="18" t="e" cm="1" vm="1">
        <f t="array" ref="AC728">_xlfn.REGEXEXTRACT(AF728,"(.*(?=_))_([a-z0-9-]+)",2)</f>
        <v>#N/A</v>
      </c>
      <c r="AD728" s="18"/>
    </row>
    <row r="729" spans="6:30" x14ac:dyDescent="0.4">
      <c r="AC729" s="18" t="e" cm="1" vm="1">
        <f t="array" ref="AC729">_xlfn.REGEXEXTRACT(AF729,"(.*(?=_))_([a-z0-9-]+)",2)</f>
        <v>#N/A</v>
      </c>
      <c r="AD729" s="18"/>
    </row>
    <row r="730" spans="6:30" x14ac:dyDescent="0.4">
      <c r="AC730" s="18" t="e" cm="1" vm="1">
        <f t="array" ref="AC730">_xlfn.REGEXEXTRACT(AF730,"(.*(?=_))_([a-z0-9-]+)",2)</f>
        <v>#N/A</v>
      </c>
      <c r="AD730" s="18"/>
    </row>
    <row r="731" spans="6:30" x14ac:dyDescent="0.4">
      <c r="AC731" s="18" t="e" cm="1" vm="1">
        <f t="array" ref="AC731">_xlfn.REGEXEXTRACT(AF731,"(.*(?=_))_([a-z0-9-]+)",2)</f>
        <v>#N/A</v>
      </c>
      <c r="AD731" s="18"/>
    </row>
    <row r="732" spans="6:30" x14ac:dyDescent="0.4">
      <c r="AC732" s="18" t="e" cm="1" vm="1">
        <f t="array" ref="AC732">_xlfn.REGEXEXTRACT(AF732,"(.*(?=_))_([a-z0-9-]+)",2)</f>
        <v>#N/A</v>
      </c>
      <c r="AD732" s="18"/>
    </row>
    <row r="733" spans="6:30" x14ac:dyDescent="0.4">
      <c r="AC733" s="18" t="e" cm="1" vm="1">
        <f t="array" ref="AC733">_xlfn.REGEXEXTRACT(AF733,"(.*(?=_))_([a-z0-9-]+)",2)</f>
        <v>#N/A</v>
      </c>
      <c r="AD733" s="18"/>
    </row>
    <row r="734" spans="6:30" x14ac:dyDescent="0.4">
      <c r="AC734" s="18" t="e" cm="1" vm="1">
        <f t="array" ref="AC734">_xlfn.REGEXEXTRACT(AF734,"(.*(?=_))_([a-z0-9-]+)",2)</f>
        <v>#N/A</v>
      </c>
      <c r="AD734" s="18"/>
    </row>
    <row r="735" spans="6:30" x14ac:dyDescent="0.4">
      <c r="AC735" s="18" t="e" cm="1" vm="1">
        <f t="array" ref="AC735">_xlfn.REGEXEXTRACT(AF735,"(.*(?=_))_([a-z0-9-]+)",2)</f>
        <v>#N/A</v>
      </c>
      <c r="AD735" s="18"/>
    </row>
    <row r="736" spans="6:30" x14ac:dyDescent="0.4">
      <c r="AC736" s="18" t="e" cm="1" vm="1">
        <f t="array" ref="AC736">_xlfn.REGEXEXTRACT(AF736,"(.*(?=_))_([a-z0-9-]+)",2)</f>
        <v>#N/A</v>
      </c>
      <c r="AD736" s="18"/>
    </row>
    <row r="737" spans="29:30" x14ac:dyDescent="0.4">
      <c r="AC737" s="18" t="e" cm="1" vm="1">
        <f t="array" ref="AC737">_xlfn.REGEXEXTRACT(AF737,"(.*(?=_))_([a-z0-9-]+)",2)</f>
        <v>#N/A</v>
      </c>
      <c r="AD737" s="18"/>
    </row>
    <row r="738" spans="29:30" x14ac:dyDescent="0.4">
      <c r="AC738" s="18" t="e" cm="1" vm="1">
        <f t="array" ref="AC738">_xlfn.REGEXEXTRACT(AF738,"(.*(?=_))_([a-z0-9-]+)",2)</f>
        <v>#N/A</v>
      </c>
      <c r="AD738" s="18"/>
    </row>
    <row r="739" spans="29:30" x14ac:dyDescent="0.4">
      <c r="AC739" s="18" t="e" cm="1" vm="1">
        <f t="array" ref="AC739">_xlfn.REGEXEXTRACT(AF739,"(.*(?=_))_([a-z0-9-]+)",2)</f>
        <v>#N/A</v>
      </c>
      <c r="AD739" s="18"/>
    </row>
    <row r="740" spans="29:30" x14ac:dyDescent="0.4">
      <c r="AC740" s="18" t="e" cm="1" vm="1">
        <f t="array" ref="AC740">_xlfn.REGEXEXTRACT(AF740,"(.*(?=_))_([a-z0-9-]+)",2)</f>
        <v>#N/A</v>
      </c>
      <c r="AD740" s="18"/>
    </row>
    <row r="741" spans="29:30" x14ac:dyDescent="0.4">
      <c r="AC741" s="18" t="e" cm="1" vm="1">
        <f t="array" ref="AC741">_xlfn.REGEXEXTRACT(AF741,"(.*(?=_))_([a-z0-9-]+)",2)</f>
        <v>#N/A</v>
      </c>
      <c r="AD741" s="18"/>
    </row>
    <row r="742" spans="29:30" x14ac:dyDescent="0.4">
      <c r="AC742" s="18" t="e" cm="1" vm="1">
        <f t="array" ref="AC742">_xlfn.REGEXEXTRACT(AF742,"(.*(?=_))_([a-z0-9-]+)",2)</f>
        <v>#N/A</v>
      </c>
      <c r="AD742" s="18"/>
    </row>
    <row r="743" spans="29:30" x14ac:dyDescent="0.4">
      <c r="AC743" s="18" t="e" cm="1" vm="1">
        <f t="array" ref="AC743">_xlfn.REGEXEXTRACT(AF743,"(.*(?=_))_([a-z0-9-]+)",2)</f>
        <v>#N/A</v>
      </c>
      <c r="AD743" s="18"/>
    </row>
    <row r="744" spans="29:30" x14ac:dyDescent="0.4">
      <c r="AC744" s="18" t="e" cm="1" vm="1">
        <f t="array" ref="AC744">_xlfn.REGEXEXTRACT(AF744,"(.*(?=_))_([a-z0-9-]+)",2)</f>
        <v>#N/A</v>
      </c>
      <c r="AD744" s="18"/>
    </row>
    <row r="745" spans="29:30" x14ac:dyDescent="0.4">
      <c r="AC745" s="18" t="e" cm="1" vm="1">
        <f t="array" ref="AC745">_xlfn.REGEXEXTRACT(AF745,"(.*(?=_))_([a-z0-9-]+)",2)</f>
        <v>#N/A</v>
      </c>
      <c r="AD745" s="18"/>
    </row>
    <row r="746" spans="29:30" x14ac:dyDescent="0.4">
      <c r="AC746" s="18" t="e" cm="1" vm="1">
        <f t="array" ref="AC746">_xlfn.REGEXEXTRACT(AF746,"(.*(?=_))_([a-z0-9-]+)",2)</f>
        <v>#N/A</v>
      </c>
      <c r="AD746" s="18"/>
    </row>
    <row r="747" spans="29:30" x14ac:dyDescent="0.4">
      <c r="AC747" s="18" t="e" cm="1" vm="1">
        <f t="array" ref="AC747">_xlfn.REGEXEXTRACT(AF747,"(.*(?=_))_([a-z0-9-]+)",2)</f>
        <v>#N/A</v>
      </c>
      <c r="AD747" s="18"/>
    </row>
    <row r="748" spans="29:30" x14ac:dyDescent="0.4">
      <c r="AC748" s="18" t="e" cm="1" vm="1">
        <f t="array" ref="AC748">_xlfn.REGEXEXTRACT(AF748,"(.*(?=_))_([a-z0-9-]+)",2)</f>
        <v>#N/A</v>
      </c>
      <c r="AD748" s="18"/>
    </row>
    <row r="749" spans="29:30" x14ac:dyDescent="0.4">
      <c r="AC749" s="18" t="e" cm="1" vm="1">
        <f t="array" ref="AC749">_xlfn.REGEXEXTRACT(AF749,"(.*(?=_))_([a-z0-9-]+)",2)</f>
        <v>#N/A</v>
      </c>
      <c r="AD749" s="18"/>
    </row>
    <row r="750" spans="29:30" x14ac:dyDescent="0.4">
      <c r="AC750" s="18" t="e" cm="1" vm="1">
        <f t="array" ref="AC750">_xlfn.REGEXEXTRACT(AF750,"(.*(?=_))_([a-z0-9-]+)",2)</f>
        <v>#N/A</v>
      </c>
      <c r="AD750" s="18"/>
    </row>
    <row r="751" spans="29:30" x14ac:dyDescent="0.4">
      <c r="AC751" s="18" t="e" cm="1" vm="1">
        <f t="array" ref="AC751">_xlfn.REGEXEXTRACT(AF751,"(.*(?=_))_([a-z0-9-]+)",2)</f>
        <v>#N/A</v>
      </c>
      <c r="AD751" s="18"/>
    </row>
    <row r="752" spans="29:30" x14ac:dyDescent="0.4">
      <c r="AC752" s="18" t="e" cm="1" vm="1">
        <f t="array" ref="AC752">_xlfn.REGEXEXTRACT(AF752,"(.*(?=_))_([a-z0-9-]+)",2)</f>
        <v>#N/A</v>
      </c>
      <c r="AD752" s="18"/>
    </row>
    <row r="753" spans="29:30" x14ac:dyDescent="0.4">
      <c r="AC753" s="18" t="e" cm="1" vm="1">
        <f t="array" ref="AC753">_xlfn.REGEXEXTRACT(AF753,"(.*(?=_))_([a-z0-9-]+)",2)</f>
        <v>#N/A</v>
      </c>
      <c r="AD753" s="18"/>
    </row>
    <row r="754" spans="29:30" x14ac:dyDescent="0.4">
      <c r="AC754" s="18" t="e" cm="1" vm="1">
        <f t="array" ref="AC754">_xlfn.REGEXEXTRACT(AF754,"(.*(?=_))_([a-z0-9-]+)",2)</f>
        <v>#N/A</v>
      </c>
      <c r="AD754" s="18"/>
    </row>
    <row r="755" spans="29:30" x14ac:dyDescent="0.4">
      <c r="AC755" s="18" t="e" cm="1" vm="1">
        <f t="array" ref="AC755">_xlfn.REGEXEXTRACT(AF755,"(.*(?=_))_([a-z0-9-]+)",2)</f>
        <v>#N/A</v>
      </c>
      <c r="AD755" s="18"/>
    </row>
    <row r="756" spans="29:30" x14ac:dyDescent="0.4">
      <c r="AC756" s="18" t="e" cm="1" vm="1">
        <f t="array" ref="AC756">_xlfn.REGEXEXTRACT(AF756,"(.*(?=_))_([a-z0-9-]+)",2)</f>
        <v>#N/A</v>
      </c>
      <c r="AD756" s="18"/>
    </row>
    <row r="757" spans="29:30" x14ac:dyDescent="0.4">
      <c r="AC757" s="18" t="e" cm="1" vm="1">
        <f t="array" ref="AC757">_xlfn.REGEXEXTRACT(AF757,"(.*(?=_))_([a-z0-9-]+)",2)</f>
        <v>#N/A</v>
      </c>
      <c r="AD757" s="18"/>
    </row>
    <row r="758" spans="29:30" x14ac:dyDescent="0.4">
      <c r="AC758" s="18" t="e" cm="1" vm="1">
        <f t="array" ref="AC758">_xlfn.REGEXEXTRACT(AF758,"(.*(?=_))_([a-z0-9-]+)",2)</f>
        <v>#N/A</v>
      </c>
      <c r="AD758" s="18"/>
    </row>
    <row r="759" spans="29:30" x14ac:dyDescent="0.4">
      <c r="AC759" s="18" t="e" cm="1" vm="1">
        <f t="array" ref="AC759">_xlfn.REGEXEXTRACT(AF759,"(.*(?=_))_([a-z0-9-]+)",2)</f>
        <v>#N/A</v>
      </c>
      <c r="AD759" s="18"/>
    </row>
    <row r="760" spans="29:30" x14ac:dyDescent="0.4">
      <c r="AC760" s="18" t="e" cm="1" vm="1">
        <f t="array" ref="AC760">_xlfn.REGEXEXTRACT(AF760,"(.*(?=_))_([a-z0-9-]+)",2)</f>
        <v>#N/A</v>
      </c>
      <c r="AD760" s="18"/>
    </row>
    <row r="761" spans="29:30" x14ac:dyDescent="0.4">
      <c r="AC761" s="18" t="e" cm="1" vm="1">
        <f t="array" ref="AC761">_xlfn.REGEXEXTRACT(AF761,"(.*(?=_))_([a-z0-9-]+)",2)</f>
        <v>#N/A</v>
      </c>
      <c r="AD761" s="18"/>
    </row>
    <row r="762" spans="29:30" x14ac:dyDescent="0.4">
      <c r="AC762" s="18" t="e" cm="1" vm="1">
        <f t="array" ref="AC762">_xlfn.REGEXEXTRACT(AF762,"(.*(?=_))_([a-z0-9-]+)",2)</f>
        <v>#N/A</v>
      </c>
      <c r="AD762" s="18"/>
    </row>
    <row r="763" spans="29:30" x14ac:dyDescent="0.4">
      <c r="AC763" s="18" t="e" cm="1" vm="1">
        <f t="array" ref="AC763">_xlfn.REGEXEXTRACT(AF763,"(.*(?=_))_([a-z0-9-]+)",2)</f>
        <v>#N/A</v>
      </c>
      <c r="AD763" s="18"/>
    </row>
    <row r="764" spans="29:30" x14ac:dyDescent="0.4">
      <c r="AC764" s="18" t="e" cm="1" vm="1">
        <f t="array" ref="AC764">_xlfn.REGEXEXTRACT(AF764,"(.*(?=_))_([a-z0-9-]+)",2)</f>
        <v>#N/A</v>
      </c>
      <c r="AD764" s="18"/>
    </row>
    <row r="765" spans="29:30" x14ac:dyDescent="0.4">
      <c r="AC765" s="18" t="e" cm="1" vm="1">
        <f t="array" ref="AC765">_xlfn.REGEXEXTRACT(AF765,"(.*(?=_))_([a-z0-9-]+)",2)</f>
        <v>#N/A</v>
      </c>
      <c r="AD765" s="18"/>
    </row>
    <row r="766" spans="29:30" x14ac:dyDescent="0.4">
      <c r="AC766" s="18" t="e" cm="1" vm="1">
        <f t="array" ref="AC766">_xlfn.REGEXEXTRACT(AF766,"(.*(?=_))_([a-z0-9-]+)",2)</f>
        <v>#N/A</v>
      </c>
      <c r="AD766" s="18"/>
    </row>
    <row r="767" spans="29:30" x14ac:dyDescent="0.4">
      <c r="AC767" s="18" t="e" cm="1" vm="1">
        <f t="array" ref="AC767">_xlfn.REGEXEXTRACT(AF767,"(.*(?=_))_([a-z0-9-]+)",2)</f>
        <v>#N/A</v>
      </c>
      <c r="AD767" s="18"/>
    </row>
    <row r="768" spans="29:30" x14ac:dyDescent="0.4">
      <c r="AC768" s="18" t="e" cm="1" vm="1">
        <f t="array" ref="AC768">_xlfn.REGEXEXTRACT(AF768,"(.*(?=_))_([a-z0-9-]+)",2)</f>
        <v>#N/A</v>
      </c>
      <c r="AD768" s="18"/>
    </row>
    <row r="769" spans="29:30" x14ac:dyDescent="0.4">
      <c r="AC769" s="18" t="e" cm="1" vm="1">
        <f t="array" ref="AC769">_xlfn.REGEXEXTRACT(AF769,"(.*(?=_))_([a-z0-9-]+)",2)</f>
        <v>#N/A</v>
      </c>
      <c r="AD769" s="18"/>
    </row>
    <row r="770" spans="29:30" x14ac:dyDescent="0.4">
      <c r="AC770" s="18" t="e" cm="1" vm="1">
        <f t="array" ref="AC770">_xlfn.REGEXEXTRACT(AF770,"(.*(?=_))_([a-z0-9-]+)",2)</f>
        <v>#N/A</v>
      </c>
      <c r="AD770" s="18"/>
    </row>
    <row r="771" spans="29:30" x14ac:dyDescent="0.4">
      <c r="AC771" s="18" t="e" cm="1" vm="1">
        <f t="array" ref="AC771">_xlfn.REGEXEXTRACT(AF771,"(.*(?=_))_([a-z0-9-]+)",2)</f>
        <v>#N/A</v>
      </c>
      <c r="AD771" s="18"/>
    </row>
    <row r="772" spans="29:30" x14ac:dyDescent="0.4">
      <c r="AC772" s="18" t="e" cm="1" vm="1">
        <f t="array" ref="AC772">_xlfn.REGEXEXTRACT(AF772,"(.*(?=_))_([a-z0-9-]+)",2)</f>
        <v>#N/A</v>
      </c>
      <c r="AD772" s="18"/>
    </row>
    <row r="773" spans="29:30" x14ac:dyDescent="0.4">
      <c r="AC773" s="18" t="e" cm="1" vm="1">
        <f t="array" ref="AC773">_xlfn.REGEXEXTRACT(AF773,"(.*(?=_))_([a-z0-9-]+)",2)</f>
        <v>#N/A</v>
      </c>
      <c r="AD773" s="18"/>
    </row>
    <row r="774" spans="29:30" x14ac:dyDescent="0.4">
      <c r="AC774" s="18" t="e" cm="1" vm="1">
        <f t="array" ref="AC774">_xlfn.REGEXEXTRACT(AF774,"(.*(?=_))_([a-z0-9-]+)",2)</f>
        <v>#N/A</v>
      </c>
      <c r="AD774" s="18"/>
    </row>
    <row r="775" spans="29:30" x14ac:dyDescent="0.4">
      <c r="AC775" s="18" t="e" cm="1" vm="1">
        <f t="array" ref="AC775">_xlfn.REGEXEXTRACT(AF775,"(.*(?=_))_([a-z0-9-]+)",2)</f>
        <v>#N/A</v>
      </c>
      <c r="AD775" s="18"/>
    </row>
    <row r="776" spans="29:30" x14ac:dyDescent="0.4">
      <c r="AC776" s="18" t="e" cm="1" vm="1">
        <f t="array" ref="AC776">_xlfn.REGEXEXTRACT(AF776,"(.*(?=_))_([a-z0-9-]+)",2)</f>
        <v>#N/A</v>
      </c>
      <c r="AD776" s="18"/>
    </row>
    <row r="777" spans="29:30" x14ac:dyDescent="0.4">
      <c r="AC777" s="18" t="e" cm="1" vm="1">
        <f t="array" ref="AC777">_xlfn.REGEXEXTRACT(AF777,"(.*(?=_))_([a-z0-9-]+)",2)</f>
        <v>#N/A</v>
      </c>
      <c r="AD777" s="18"/>
    </row>
    <row r="778" spans="29:30" x14ac:dyDescent="0.4">
      <c r="AC778" s="18" t="e" cm="1" vm="1">
        <f t="array" ref="AC778">_xlfn.REGEXEXTRACT(AF778,"(.*(?=_))_([a-z0-9-]+)",2)</f>
        <v>#N/A</v>
      </c>
      <c r="AD778" s="18"/>
    </row>
    <row r="779" spans="29:30" x14ac:dyDescent="0.4">
      <c r="AC779" s="18" t="e" cm="1" vm="1">
        <f t="array" ref="AC779">_xlfn.REGEXEXTRACT(AF779,"(.*(?=_))_([a-z0-9-]+)",2)</f>
        <v>#N/A</v>
      </c>
      <c r="AD779" s="18"/>
    </row>
    <row r="780" spans="29:30" x14ac:dyDescent="0.4">
      <c r="AC780" s="18" t="e" cm="1" vm="1">
        <f t="array" ref="AC780">_xlfn.REGEXEXTRACT(AF780,"(.*(?=_))_([a-z0-9-]+)",2)</f>
        <v>#N/A</v>
      </c>
      <c r="AD780" s="18"/>
    </row>
    <row r="781" spans="29:30" x14ac:dyDescent="0.4">
      <c r="AC781" s="18" t="e" cm="1" vm="1">
        <f t="array" ref="AC781">_xlfn.REGEXEXTRACT(AF781,"(.*(?=_))_([a-z0-9-]+)",2)</f>
        <v>#N/A</v>
      </c>
      <c r="AD781" s="18"/>
    </row>
    <row r="782" spans="29:30" x14ac:dyDescent="0.4">
      <c r="AC782" s="18" t="e" cm="1" vm="1">
        <f t="array" ref="AC782">_xlfn.REGEXEXTRACT(AF782,"(.*(?=_))_([a-z0-9-]+)",2)</f>
        <v>#N/A</v>
      </c>
      <c r="AD782" s="18"/>
    </row>
    <row r="783" spans="29:30" x14ac:dyDescent="0.4">
      <c r="AC783" s="18" t="e" cm="1" vm="1">
        <f t="array" ref="AC783">_xlfn.REGEXEXTRACT(AF783,"(.*(?=_))_([a-z0-9-]+)",2)</f>
        <v>#N/A</v>
      </c>
      <c r="AD783" s="18"/>
    </row>
    <row r="784" spans="29:30" x14ac:dyDescent="0.4">
      <c r="AC784" s="18" t="e" cm="1" vm="1">
        <f t="array" ref="AC784">_xlfn.REGEXEXTRACT(AF784,"(.*(?=_))_([a-z0-9-]+)",2)</f>
        <v>#N/A</v>
      </c>
      <c r="AD784" s="18"/>
    </row>
    <row r="785" spans="29:30" x14ac:dyDescent="0.4">
      <c r="AC785" s="18" t="e" cm="1" vm="1">
        <f t="array" ref="AC785">_xlfn.REGEXEXTRACT(AF785,"(.*(?=_))_([a-z0-9-]+)",2)</f>
        <v>#N/A</v>
      </c>
      <c r="AD785" s="18"/>
    </row>
    <row r="786" spans="29:30" x14ac:dyDescent="0.4">
      <c r="AC786" s="18" t="e" cm="1" vm="1">
        <f t="array" ref="AC786">_xlfn.REGEXEXTRACT(AF786,"(.*(?=_))_([a-z0-9-]+)",2)</f>
        <v>#N/A</v>
      </c>
      <c r="AD786" s="18"/>
    </row>
    <row r="787" spans="29:30" x14ac:dyDescent="0.4">
      <c r="AC787" s="18" t="e" cm="1" vm="1">
        <f t="array" ref="AC787">_xlfn.REGEXEXTRACT(AF787,"(.*(?=_))_([a-z0-9-]+)",2)</f>
        <v>#N/A</v>
      </c>
      <c r="AD787" s="18"/>
    </row>
    <row r="788" spans="29:30" x14ac:dyDescent="0.4">
      <c r="AC788" s="18" t="e" cm="1" vm="1">
        <f t="array" ref="AC788">_xlfn.REGEXEXTRACT(AF788,"(.*(?=_))_([a-z0-9-]+)",2)</f>
        <v>#N/A</v>
      </c>
      <c r="AD788" s="18"/>
    </row>
    <row r="789" spans="29:30" x14ac:dyDescent="0.4">
      <c r="AC789" s="18" t="e" cm="1" vm="1">
        <f t="array" ref="AC789">_xlfn.REGEXEXTRACT(AF789,"(.*(?=_))_([a-z0-9-]+)",2)</f>
        <v>#N/A</v>
      </c>
      <c r="AD789" s="18"/>
    </row>
    <row r="790" spans="29:30" x14ac:dyDescent="0.4">
      <c r="AC790" s="18" t="e" cm="1" vm="1">
        <f t="array" ref="AC790">_xlfn.REGEXEXTRACT(AF790,"(.*(?=_))_([a-z0-9-]+)",2)</f>
        <v>#N/A</v>
      </c>
      <c r="AD790" s="18"/>
    </row>
    <row r="791" spans="29:30" x14ac:dyDescent="0.4">
      <c r="AC791" s="18" t="e" cm="1" vm="1">
        <f t="array" ref="AC791">_xlfn.REGEXEXTRACT(AF791,"(.*(?=_))_([a-z0-9-]+)",2)</f>
        <v>#N/A</v>
      </c>
      <c r="AD791" s="18"/>
    </row>
    <row r="792" spans="29:30" x14ac:dyDescent="0.4">
      <c r="AC792" s="18" t="e" cm="1" vm="1">
        <f t="array" ref="AC792">_xlfn.REGEXEXTRACT(AF792,"(.*(?=_))_([a-z0-9-]+)",2)</f>
        <v>#N/A</v>
      </c>
      <c r="AD792" s="18"/>
    </row>
    <row r="793" spans="29:30" x14ac:dyDescent="0.4">
      <c r="AC793" s="18" t="e" cm="1" vm="1">
        <f t="array" ref="AC793">_xlfn.REGEXEXTRACT(AF793,"(.*(?=_))_([a-z0-9-]+)",2)</f>
        <v>#N/A</v>
      </c>
      <c r="AD793" s="18"/>
    </row>
    <row r="794" spans="29:30" x14ac:dyDescent="0.4">
      <c r="AC794" s="18" t="e" cm="1" vm="1">
        <f t="array" ref="AC794">_xlfn.REGEXEXTRACT(AF794,"(.*(?=_))_([a-z0-9-]+)",2)</f>
        <v>#N/A</v>
      </c>
      <c r="AD794" s="18"/>
    </row>
    <row r="795" spans="29:30" x14ac:dyDescent="0.4">
      <c r="AC795" s="18" t="e" cm="1" vm="1">
        <f t="array" ref="AC795">_xlfn.REGEXEXTRACT(AF795,"(.*(?=_))_([a-z0-9-]+)",2)</f>
        <v>#N/A</v>
      </c>
      <c r="AD795" s="18"/>
    </row>
    <row r="796" spans="29:30" x14ac:dyDescent="0.4">
      <c r="AC796" s="18" t="e" cm="1" vm="1">
        <f t="array" ref="AC796">_xlfn.REGEXEXTRACT(AF796,"(.*(?=_))_([a-z0-9-]+)",2)</f>
        <v>#N/A</v>
      </c>
      <c r="AD796" s="18"/>
    </row>
    <row r="797" spans="29:30" x14ac:dyDescent="0.4">
      <c r="AC797" s="18" t="e" cm="1" vm="1">
        <f t="array" ref="AC797">_xlfn.REGEXEXTRACT(AF797,"(.*(?=_))_([a-z0-9-]+)",2)</f>
        <v>#N/A</v>
      </c>
      <c r="AD797" s="18"/>
    </row>
    <row r="798" spans="29:30" x14ac:dyDescent="0.4">
      <c r="AC798" s="18" t="e" cm="1" vm="1">
        <f t="array" ref="AC798">_xlfn.REGEXEXTRACT(AF798,"(.*(?=_))_([a-z0-9-]+)",2)</f>
        <v>#N/A</v>
      </c>
      <c r="AD798" s="18"/>
    </row>
    <row r="799" spans="29:30" x14ac:dyDescent="0.4">
      <c r="AC799" s="18" t="e" cm="1" vm="1">
        <f t="array" ref="AC799">_xlfn.REGEXEXTRACT(AF799,"(.*(?=_))_([a-z0-9-]+)",2)</f>
        <v>#N/A</v>
      </c>
      <c r="AD799" s="18"/>
    </row>
    <row r="800" spans="29:30" x14ac:dyDescent="0.4">
      <c r="AC800" s="18" t="e" cm="1" vm="1">
        <f t="array" ref="AC800">_xlfn.REGEXEXTRACT(AF800,"(.*(?=_))_([a-z0-9-]+)",2)</f>
        <v>#N/A</v>
      </c>
      <c r="AD800" s="18"/>
    </row>
    <row r="801" spans="29:30" x14ac:dyDescent="0.4">
      <c r="AC801" s="18" t="e" cm="1" vm="1">
        <f t="array" ref="AC801">_xlfn.REGEXEXTRACT(AF801,"(.*(?=_))_([a-z0-9-]+)",2)</f>
        <v>#N/A</v>
      </c>
      <c r="AD801" s="18"/>
    </row>
    <row r="802" spans="29:30" x14ac:dyDescent="0.4">
      <c r="AC802" s="18" t="e" cm="1" vm="1">
        <f t="array" ref="AC802">_xlfn.REGEXEXTRACT(AF802,"(.*(?=_))_([a-z0-9-]+)",2)</f>
        <v>#N/A</v>
      </c>
      <c r="AD802" s="18"/>
    </row>
    <row r="803" spans="29:30" x14ac:dyDescent="0.4">
      <c r="AC803" s="18" t="e" cm="1" vm="1">
        <f t="array" ref="AC803">_xlfn.REGEXEXTRACT(AF803,"(.*(?=_))_([a-z0-9-]+)",2)</f>
        <v>#N/A</v>
      </c>
      <c r="AD803" s="18"/>
    </row>
    <row r="804" spans="29:30" x14ac:dyDescent="0.4">
      <c r="AC804" s="18" t="e" cm="1" vm="1">
        <f t="array" ref="AC804">_xlfn.REGEXEXTRACT(AF804,"(.*(?=_))_([a-z0-9-]+)",2)</f>
        <v>#N/A</v>
      </c>
      <c r="AD804" s="18"/>
    </row>
    <row r="805" spans="29:30" x14ac:dyDescent="0.4">
      <c r="AC805" s="18" t="e" cm="1" vm="1">
        <f t="array" ref="AC805">_xlfn.REGEXEXTRACT(AF805,"(.*(?=_))_([a-z0-9-]+)",2)</f>
        <v>#N/A</v>
      </c>
      <c r="AD805" s="18"/>
    </row>
    <row r="806" spans="29:30" x14ac:dyDescent="0.4">
      <c r="AC806" s="18" t="e" cm="1" vm="1">
        <f t="array" ref="AC806">_xlfn.REGEXEXTRACT(AF806,"(.*(?=_))_([a-z0-9-]+)",2)</f>
        <v>#N/A</v>
      </c>
      <c r="AD806" s="18"/>
    </row>
    <row r="807" spans="29:30" x14ac:dyDescent="0.4">
      <c r="AC807" s="18" t="e" cm="1" vm="1">
        <f t="array" ref="AC807">_xlfn.REGEXEXTRACT(AF807,"(.*(?=_))_([a-z0-9-]+)",2)</f>
        <v>#N/A</v>
      </c>
      <c r="AD807" s="18"/>
    </row>
    <row r="808" spans="29:30" x14ac:dyDescent="0.4">
      <c r="AC808" s="18" t="e" cm="1" vm="1">
        <f t="array" ref="AC808">_xlfn.REGEXEXTRACT(AF808,"(.*(?=_))_([a-z0-9-]+)",2)</f>
        <v>#N/A</v>
      </c>
      <c r="AD808" s="18"/>
    </row>
    <row r="809" spans="29:30" x14ac:dyDescent="0.4">
      <c r="AC809" s="18" t="e" cm="1" vm="1">
        <f t="array" ref="AC809">_xlfn.REGEXEXTRACT(AF809,"(.*(?=_))_([a-z0-9-]+)",2)</f>
        <v>#N/A</v>
      </c>
      <c r="AD809" s="18"/>
    </row>
    <row r="810" spans="29:30" x14ac:dyDescent="0.4">
      <c r="AC810" s="18" t="e" cm="1" vm="1">
        <f t="array" ref="AC810">_xlfn.REGEXEXTRACT(AF810,"(.*(?=_))_([a-z0-9-]+)",2)</f>
        <v>#N/A</v>
      </c>
      <c r="AD810" s="18"/>
    </row>
    <row r="811" spans="29:30" x14ac:dyDescent="0.4">
      <c r="AC811" s="18" t="e" cm="1" vm="1">
        <f t="array" ref="AC811">_xlfn.REGEXEXTRACT(AF811,"(.*(?=_))_([a-z0-9-]+)",2)</f>
        <v>#N/A</v>
      </c>
      <c r="AD811" s="18"/>
    </row>
    <row r="812" spans="29:30" x14ac:dyDescent="0.4">
      <c r="AC812" s="18" t="e" cm="1" vm="1">
        <f t="array" ref="AC812">_xlfn.REGEXEXTRACT(AF812,"(.*(?=_))_([a-z0-9-]+)",2)</f>
        <v>#N/A</v>
      </c>
      <c r="AD812" s="18"/>
    </row>
    <row r="813" spans="29:30" x14ac:dyDescent="0.4">
      <c r="AC813" s="18" t="e" cm="1" vm="1">
        <f t="array" ref="AC813">_xlfn.REGEXEXTRACT(AF813,"(.*(?=_))_([a-z0-9-]+)",2)</f>
        <v>#N/A</v>
      </c>
      <c r="AD813" s="18"/>
    </row>
    <row r="814" spans="29:30" x14ac:dyDescent="0.4">
      <c r="AC814" s="18" t="e" cm="1" vm="1">
        <f t="array" ref="AC814">_xlfn.REGEXEXTRACT(AF814,"(.*(?=_))_([a-z0-9-]+)",2)</f>
        <v>#N/A</v>
      </c>
      <c r="AD814" s="18"/>
    </row>
    <row r="815" spans="29:30" x14ac:dyDescent="0.4">
      <c r="AC815" s="18" t="e" cm="1" vm="1">
        <f t="array" ref="AC815">_xlfn.REGEXEXTRACT(AF815,"(.*(?=_))_([a-z0-9-]+)",2)</f>
        <v>#N/A</v>
      </c>
      <c r="AD815" s="18"/>
    </row>
    <row r="816" spans="29:30" x14ac:dyDescent="0.4">
      <c r="AC816" s="18" t="e" cm="1" vm="1">
        <f t="array" ref="AC816">_xlfn.REGEXEXTRACT(AF816,"(.*(?=_))_([a-z0-9-]+)",2)</f>
        <v>#N/A</v>
      </c>
      <c r="AD816" s="18"/>
    </row>
    <row r="817" spans="29:30" x14ac:dyDescent="0.4">
      <c r="AC817" s="18" t="e" cm="1" vm="1">
        <f t="array" ref="AC817">_xlfn.REGEXEXTRACT(AF817,"(.*(?=_))_([a-z0-9-]+)",2)</f>
        <v>#N/A</v>
      </c>
      <c r="AD817" s="18"/>
    </row>
    <row r="818" spans="29:30" x14ac:dyDescent="0.4">
      <c r="AC818" s="18" t="e" cm="1" vm="1">
        <f t="array" ref="AC818">_xlfn.REGEXEXTRACT(AF818,"(.*(?=_))_([a-z0-9-]+)",2)</f>
        <v>#N/A</v>
      </c>
      <c r="AD818" s="18"/>
    </row>
    <row r="819" spans="29:30" x14ac:dyDescent="0.4">
      <c r="AC819" s="18" t="e" cm="1" vm="1">
        <f t="array" ref="AC819">_xlfn.REGEXEXTRACT(AF819,"(.*(?=_))_([a-z0-9-]+)",2)</f>
        <v>#N/A</v>
      </c>
      <c r="AD819" s="18"/>
    </row>
    <row r="820" spans="29:30" x14ac:dyDescent="0.4">
      <c r="AC820" s="18" t="e" cm="1" vm="1">
        <f t="array" ref="AC820">_xlfn.REGEXEXTRACT(AF820,"(.*(?=_))_([a-z0-9-]+)",2)</f>
        <v>#N/A</v>
      </c>
      <c r="AD820" s="18"/>
    </row>
    <row r="821" spans="29:30" x14ac:dyDescent="0.4">
      <c r="AC821" s="18" t="e" cm="1" vm="1">
        <f t="array" ref="AC821">_xlfn.REGEXEXTRACT(AF821,"(.*(?=_))_([a-z0-9-]+)",2)</f>
        <v>#N/A</v>
      </c>
      <c r="AD821" s="18"/>
    </row>
    <row r="822" spans="29:30" x14ac:dyDescent="0.4">
      <c r="AC822" s="18" t="e" cm="1" vm="1">
        <f t="array" ref="AC822">_xlfn.REGEXEXTRACT(AF822,"(.*(?=_))_([a-z0-9-]+)",2)</f>
        <v>#N/A</v>
      </c>
      <c r="AD822" s="18"/>
    </row>
    <row r="823" spans="29:30" x14ac:dyDescent="0.4">
      <c r="AC823" s="18" t="e" cm="1" vm="1">
        <f t="array" ref="AC823">_xlfn.REGEXEXTRACT(AF823,"(.*(?=_))_([a-z0-9-]+)",2)</f>
        <v>#N/A</v>
      </c>
      <c r="AD823" s="18"/>
    </row>
    <row r="824" spans="29:30" x14ac:dyDescent="0.4">
      <c r="AC824" s="18" t="e" cm="1" vm="1">
        <f t="array" ref="AC824">_xlfn.REGEXEXTRACT(AF824,"(.*(?=_))_([a-z0-9-]+)",2)</f>
        <v>#N/A</v>
      </c>
      <c r="AD824" s="18"/>
    </row>
    <row r="825" spans="29:30" x14ac:dyDescent="0.4">
      <c r="AC825" s="18" t="e" cm="1" vm="1">
        <f t="array" ref="AC825">_xlfn.REGEXEXTRACT(AF825,"(.*(?=_))_([a-z0-9-]+)",2)</f>
        <v>#N/A</v>
      </c>
      <c r="AD825" s="18"/>
    </row>
    <row r="826" spans="29:30" x14ac:dyDescent="0.4">
      <c r="AC826" s="18" t="e" cm="1" vm="1">
        <f t="array" ref="AC826">_xlfn.REGEXEXTRACT(AF826,"(.*(?=_))_([a-z0-9-]+)",2)</f>
        <v>#N/A</v>
      </c>
      <c r="AD826" s="18"/>
    </row>
    <row r="827" spans="29:30" x14ac:dyDescent="0.4">
      <c r="AC827" s="18" t="e" cm="1" vm="1">
        <f t="array" ref="AC827">_xlfn.REGEXEXTRACT(AF827,"(.*(?=_))_([a-z0-9-]+)",2)</f>
        <v>#N/A</v>
      </c>
      <c r="AD827" s="18"/>
    </row>
    <row r="828" spans="29:30" x14ac:dyDescent="0.4">
      <c r="AC828" s="18" t="e" cm="1" vm="1">
        <f t="array" ref="AC828">_xlfn.REGEXEXTRACT(AF828,"(.*(?=_))_([a-z0-9-]+)",2)</f>
        <v>#N/A</v>
      </c>
      <c r="AD828" s="18"/>
    </row>
    <row r="829" spans="29:30" x14ac:dyDescent="0.4">
      <c r="AC829" s="18" t="e" cm="1" vm="1">
        <f t="array" ref="AC829">_xlfn.REGEXEXTRACT(AF829,"(.*(?=_))_([a-z0-9-]+)",2)</f>
        <v>#N/A</v>
      </c>
      <c r="AD829" s="18"/>
    </row>
    <row r="830" spans="29:30" x14ac:dyDescent="0.4">
      <c r="AC830" s="18" t="e" cm="1" vm="1">
        <f t="array" ref="AC830">_xlfn.REGEXEXTRACT(AF830,"(.*(?=_))_([a-z0-9-]+)",2)</f>
        <v>#N/A</v>
      </c>
      <c r="AD830" s="18"/>
    </row>
    <row r="831" spans="29:30" x14ac:dyDescent="0.4">
      <c r="AC831" s="18" t="e" cm="1" vm="1">
        <f t="array" ref="AC831">_xlfn.REGEXEXTRACT(AF831,"(.*(?=_))_([a-z0-9-]+)",2)</f>
        <v>#N/A</v>
      </c>
      <c r="AD831" s="18"/>
    </row>
    <row r="832" spans="29:30" x14ac:dyDescent="0.4">
      <c r="AC832" s="18" t="e" cm="1" vm="1">
        <f t="array" ref="AC832">_xlfn.REGEXEXTRACT(AF832,"(.*(?=_))_([a-z0-9-]+)",2)</f>
        <v>#N/A</v>
      </c>
      <c r="AD832" s="18"/>
    </row>
    <row r="833" spans="29:30" x14ac:dyDescent="0.4">
      <c r="AC833" s="18" t="e" cm="1" vm="1">
        <f t="array" ref="AC833">_xlfn.REGEXEXTRACT(AF833,"(.*(?=_))_([a-z0-9-]+)",2)</f>
        <v>#N/A</v>
      </c>
      <c r="AD833" s="18"/>
    </row>
    <row r="834" spans="29:30" x14ac:dyDescent="0.4">
      <c r="AC834" s="18" t="e" cm="1" vm="1">
        <f t="array" ref="AC834">_xlfn.REGEXEXTRACT(AF834,"(.*(?=_))_([a-z0-9-]+)",2)</f>
        <v>#N/A</v>
      </c>
      <c r="AD834" s="18"/>
    </row>
    <row r="835" spans="29:30" x14ac:dyDescent="0.4">
      <c r="AC835" s="18" t="e" cm="1" vm="1">
        <f t="array" ref="AC835">_xlfn.REGEXEXTRACT(AF835,"(.*(?=_))_([a-z0-9-]+)",2)</f>
        <v>#N/A</v>
      </c>
      <c r="AD835" s="18"/>
    </row>
    <row r="836" spans="29:30" x14ac:dyDescent="0.4">
      <c r="AC836" s="18" t="e" cm="1" vm="1">
        <f t="array" ref="AC836">_xlfn.REGEXEXTRACT(AF836,"(.*(?=_))_([a-z0-9-]+)",2)</f>
        <v>#N/A</v>
      </c>
      <c r="AD836" s="18"/>
    </row>
    <row r="837" spans="29:30" x14ac:dyDescent="0.4">
      <c r="AC837" s="18" t="e" cm="1" vm="1">
        <f t="array" ref="AC837">_xlfn.REGEXEXTRACT(AF837,"(.*(?=_))_([a-z0-9-]+)",2)</f>
        <v>#N/A</v>
      </c>
      <c r="AD837" s="18"/>
    </row>
    <row r="838" spans="29:30" x14ac:dyDescent="0.4">
      <c r="AC838" s="18" t="e" cm="1" vm="1">
        <f t="array" ref="AC838">_xlfn.REGEXEXTRACT(AF838,"(.*(?=_))_([a-z0-9-]+)",2)</f>
        <v>#N/A</v>
      </c>
      <c r="AD838" s="18"/>
    </row>
    <row r="839" spans="29:30" x14ac:dyDescent="0.4">
      <c r="AC839" s="18" t="e" cm="1" vm="1">
        <f t="array" ref="AC839">_xlfn.REGEXEXTRACT(AF839,"(.*(?=_))_([a-z0-9-]+)",2)</f>
        <v>#N/A</v>
      </c>
      <c r="AD839" s="18"/>
    </row>
    <row r="840" spans="29:30" x14ac:dyDescent="0.4">
      <c r="AC840" s="18" t="e" cm="1" vm="1">
        <f t="array" ref="AC840">_xlfn.REGEXEXTRACT(AF840,"(.*(?=_))_([a-z0-9-]+)",2)</f>
        <v>#N/A</v>
      </c>
      <c r="AD840" s="18"/>
    </row>
    <row r="841" spans="29:30" x14ac:dyDescent="0.4">
      <c r="AC841" s="18" t="e" cm="1" vm="1">
        <f t="array" ref="AC841">_xlfn.REGEXEXTRACT(AF841,"(.*(?=_))_([a-z0-9-]+)",2)</f>
        <v>#N/A</v>
      </c>
      <c r="AD841" s="18"/>
    </row>
    <row r="842" spans="29:30" x14ac:dyDescent="0.4">
      <c r="AC842" s="18" t="e" cm="1" vm="1">
        <f t="array" ref="AC842">_xlfn.REGEXEXTRACT(AF842,"(.*(?=_))_([a-z0-9-]+)",2)</f>
        <v>#N/A</v>
      </c>
      <c r="AD842" s="18"/>
    </row>
    <row r="843" spans="29:30" x14ac:dyDescent="0.4">
      <c r="AC843" s="18" t="e" cm="1" vm="1">
        <f t="array" ref="AC843">_xlfn.REGEXEXTRACT(AF843,"(.*(?=_))_([a-z0-9-]+)",2)</f>
        <v>#N/A</v>
      </c>
      <c r="AD843" s="18"/>
    </row>
    <row r="844" spans="29:30" x14ac:dyDescent="0.4">
      <c r="AC844" s="18" t="e" cm="1" vm="1">
        <f t="array" ref="AC844">_xlfn.REGEXEXTRACT(AF844,"(.*(?=_))_([a-z0-9-]+)",2)</f>
        <v>#N/A</v>
      </c>
      <c r="AD844" s="18"/>
    </row>
    <row r="845" spans="29:30" x14ac:dyDescent="0.4">
      <c r="AC845" s="18" t="e" cm="1" vm="1">
        <f t="array" ref="AC845">_xlfn.REGEXEXTRACT(AF845,"(.*(?=_))_([a-z0-9-]+)",2)</f>
        <v>#N/A</v>
      </c>
      <c r="AD845" s="18"/>
    </row>
    <row r="846" spans="29:30" x14ac:dyDescent="0.4">
      <c r="AC846" s="18" t="e" cm="1" vm="1">
        <f t="array" ref="AC846">_xlfn.REGEXEXTRACT(AF846,"(.*(?=_))_([a-z0-9-]+)",2)</f>
        <v>#N/A</v>
      </c>
      <c r="AD846" s="18"/>
    </row>
    <row r="847" spans="29:30" x14ac:dyDescent="0.4">
      <c r="AC847" s="18" t="e" cm="1" vm="1">
        <f t="array" ref="AC847">_xlfn.REGEXEXTRACT(AF847,"(.*(?=_))_([a-z0-9-]+)",2)</f>
        <v>#N/A</v>
      </c>
      <c r="AD847" s="18"/>
    </row>
    <row r="848" spans="29:30" x14ac:dyDescent="0.4">
      <c r="AC848" s="18" t="e" cm="1" vm="1">
        <f t="array" ref="AC848">_xlfn.REGEXEXTRACT(AF848,"(.*(?=_))_([a-z0-9-]+)",2)</f>
        <v>#N/A</v>
      </c>
      <c r="AD848" s="18"/>
    </row>
    <row r="849" spans="29:30" x14ac:dyDescent="0.4">
      <c r="AC849" s="18" t="e" cm="1" vm="1">
        <f t="array" ref="AC849">_xlfn.REGEXEXTRACT(AF849,"(.*(?=_))_([a-z0-9-]+)",2)</f>
        <v>#N/A</v>
      </c>
      <c r="AD849" s="18"/>
    </row>
    <row r="850" spans="29:30" x14ac:dyDescent="0.4">
      <c r="AC850" s="18" t="e" cm="1" vm="1">
        <f t="array" ref="AC850">_xlfn.REGEXEXTRACT(AF850,"(.*(?=_))_([a-z0-9-]+)",2)</f>
        <v>#N/A</v>
      </c>
      <c r="AD850" s="18"/>
    </row>
    <row r="851" spans="29:30" x14ac:dyDescent="0.4">
      <c r="AC851" s="18" t="e" cm="1" vm="1">
        <f t="array" ref="AC851">_xlfn.REGEXEXTRACT(AF851,"(.*(?=_))_([a-z0-9-]+)",2)</f>
        <v>#N/A</v>
      </c>
      <c r="AD851" s="18"/>
    </row>
    <row r="852" spans="29:30" x14ac:dyDescent="0.4">
      <c r="AC852" s="18" t="e" cm="1" vm="1">
        <f t="array" ref="AC852">_xlfn.REGEXEXTRACT(AF852,"(.*(?=_))_([a-z0-9-]+)",2)</f>
        <v>#N/A</v>
      </c>
      <c r="AD852" s="18"/>
    </row>
    <row r="853" spans="29:30" x14ac:dyDescent="0.4">
      <c r="AC853" s="18" t="e" cm="1" vm="1">
        <f t="array" ref="AC853">_xlfn.REGEXEXTRACT(AF853,"(.*(?=_))_([a-z0-9-]+)",2)</f>
        <v>#N/A</v>
      </c>
      <c r="AD853" s="18"/>
    </row>
    <row r="854" spans="29:30" x14ac:dyDescent="0.4">
      <c r="AC854" s="18" t="e" cm="1" vm="1">
        <f t="array" ref="AC854">_xlfn.REGEXEXTRACT(AF854,"(.*(?=_))_([a-z0-9-]+)",2)</f>
        <v>#N/A</v>
      </c>
      <c r="AD854" s="18"/>
    </row>
    <row r="855" spans="29:30" x14ac:dyDescent="0.4">
      <c r="AC855" s="18" t="e" cm="1" vm="1">
        <f t="array" ref="AC855">_xlfn.REGEXEXTRACT(AF855,"(.*(?=_))_([a-z0-9-]+)",2)</f>
        <v>#N/A</v>
      </c>
      <c r="AD855" s="18"/>
    </row>
    <row r="856" spans="29:30" x14ac:dyDescent="0.4">
      <c r="AC856" s="18" t="e" cm="1" vm="1">
        <f t="array" ref="AC856">_xlfn.REGEXEXTRACT(AF856,"(.*(?=_))_([a-z0-9-]+)",2)</f>
        <v>#N/A</v>
      </c>
      <c r="AD856" s="18"/>
    </row>
    <row r="857" spans="29:30" x14ac:dyDescent="0.4">
      <c r="AC857" s="18" t="e" cm="1" vm="1">
        <f t="array" ref="AC857">_xlfn.REGEXEXTRACT(AF857,"(.*(?=_))_([a-z0-9-]+)",2)</f>
        <v>#N/A</v>
      </c>
      <c r="AD857" s="18"/>
    </row>
    <row r="858" spans="29:30" x14ac:dyDescent="0.4">
      <c r="AC858" s="18" t="e" cm="1" vm="1">
        <f t="array" ref="AC858">_xlfn.REGEXEXTRACT(AF858,"(.*(?=_))_([a-z0-9-]+)",2)</f>
        <v>#N/A</v>
      </c>
      <c r="AD858" s="18"/>
    </row>
    <row r="859" spans="29:30" x14ac:dyDescent="0.4">
      <c r="AC859" s="18" t="e" cm="1" vm="1">
        <f t="array" ref="AC859">_xlfn.REGEXEXTRACT(AF859,"(.*(?=_))_([a-z0-9-]+)",2)</f>
        <v>#N/A</v>
      </c>
      <c r="AD859" s="18"/>
    </row>
    <row r="860" spans="29:30" x14ac:dyDescent="0.4">
      <c r="AC860" s="18" t="e" cm="1" vm="1">
        <f t="array" ref="AC860">_xlfn.REGEXEXTRACT(AF860,"(.*(?=_))_([a-z0-9-]+)",2)</f>
        <v>#N/A</v>
      </c>
      <c r="AD860" s="18"/>
    </row>
    <row r="861" spans="29:30" x14ac:dyDescent="0.4">
      <c r="AC861" s="18" t="e" cm="1" vm="1">
        <f t="array" ref="AC861">_xlfn.REGEXEXTRACT(AF861,"(.*(?=_))_([a-z0-9-]+)",2)</f>
        <v>#N/A</v>
      </c>
      <c r="AD861" s="18"/>
    </row>
    <row r="862" spans="29:30" x14ac:dyDescent="0.4">
      <c r="AC862" s="18" t="e" cm="1" vm="1">
        <f t="array" ref="AC862">_xlfn.REGEXEXTRACT(AF862,"(.*(?=_))_([a-z0-9-]+)",2)</f>
        <v>#N/A</v>
      </c>
      <c r="AD862" s="18"/>
    </row>
    <row r="863" spans="29:30" x14ac:dyDescent="0.4">
      <c r="AC863" s="18" t="e" cm="1" vm="1">
        <f t="array" ref="AC863">_xlfn.REGEXEXTRACT(AF863,"(.*(?=_))_([a-z0-9-]+)",2)</f>
        <v>#N/A</v>
      </c>
      <c r="AD863" s="18"/>
    </row>
    <row r="864" spans="29:30" x14ac:dyDescent="0.4">
      <c r="AC864" s="18" t="e" cm="1" vm="1">
        <f t="array" ref="AC864">_xlfn.REGEXEXTRACT(AF864,"(.*(?=_))_([a-z0-9-]+)",2)</f>
        <v>#N/A</v>
      </c>
      <c r="AD864" s="18"/>
    </row>
    <row r="865" spans="29:30" x14ac:dyDescent="0.4">
      <c r="AC865" s="18" t="e" cm="1" vm="1">
        <f t="array" ref="AC865">_xlfn.REGEXEXTRACT(AF865,"(.*(?=_))_([a-z0-9-]+)",2)</f>
        <v>#N/A</v>
      </c>
      <c r="AD865" s="18"/>
    </row>
    <row r="866" spans="29:30" x14ac:dyDescent="0.4">
      <c r="AC866" s="18" t="e" cm="1" vm="1">
        <f t="array" ref="AC866">_xlfn.REGEXEXTRACT(AF866,"(.*(?=_))_([a-z0-9-]+)",2)</f>
        <v>#N/A</v>
      </c>
      <c r="AD866" s="18"/>
    </row>
    <row r="867" spans="29:30" x14ac:dyDescent="0.4">
      <c r="AC867" s="18" t="e" cm="1" vm="1">
        <f t="array" ref="AC867">_xlfn.REGEXEXTRACT(AF867,"(.*(?=_))_([a-z0-9-]+)",2)</f>
        <v>#N/A</v>
      </c>
      <c r="AD867" s="18"/>
    </row>
    <row r="868" spans="29:30" x14ac:dyDescent="0.4">
      <c r="AC868" s="18" t="e" cm="1" vm="1">
        <f t="array" ref="AC868">_xlfn.REGEXEXTRACT(AF868,"(.*(?=_))_([a-z0-9-]+)",2)</f>
        <v>#N/A</v>
      </c>
      <c r="AD868" s="18"/>
    </row>
    <row r="869" spans="29:30" x14ac:dyDescent="0.4">
      <c r="AC869" s="18" t="e" cm="1" vm="1">
        <f t="array" ref="AC869">_xlfn.REGEXEXTRACT(AF869,"(.*(?=_))_([a-z0-9-]+)",2)</f>
        <v>#N/A</v>
      </c>
      <c r="AD869" s="18"/>
    </row>
    <row r="870" spans="29:30" x14ac:dyDescent="0.4">
      <c r="AC870" s="18" t="e" cm="1" vm="1">
        <f t="array" ref="AC870">_xlfn.REGEXEXTRACT(AF870,"(.*(?=_))_([a-z0-9-]+)",2)</f>
        <v>#N/A</v>
      </c>
      <c r="AD870" s="18"/>
    </row>
    <row r="871" spans="29:30" x14ac:dyDescent="0.4">
      <c r="AC871" s="18" t="e" cm="1" vm="1">
        <f t="array" ref="AC871">_xlfn.REGEXEXTRACT(AF871,"(.*(?=_))_([a-z0-9-]+)",2)</f>
        <v>#N/A</v>
      </c>
      <c r="AD871" s="18"/>
    </row>
    <row r="872" spans="29:30" x14ac:dyDescent="0.4">
      <c r="AC872" s="18" t="e" cm="1" vm="1">
        <f t="array" ref="AC872">_xlfn.REGEXEXTRACT(AF872,"(.*(?=_))_([a-z0-9-]+)",2)</f>
        <v>#N/A</v>
      </c>
      <c r="AD872" s="18"/>
    </row>
    <row r="873" spans="29:30" x14ac:dyDescent="0.4">
      <c r="AC873" s="18" t="e" cm="1" vm="1">
        <f t="array" ref="AC873">_xlfn.REGEXEXTRACT(AF873,"(.*(?=_))_([a-z0-9-]+)",2)</f>
        <v>#N/A</v>
      </c>
      <c r="AD873" s="18"/>
    </row>
    <row r="874" spans="29:30" x14ac:dyDescent="0.4">
      <c r="AC874" s="18" t="e" cm="1" vm="1">
        <f t="array" ref="AC874">_xlfn.REGEXEXTRACT(AF874,"(.*(?=_))_([a-z0-9-]+)",2)</f>
        <v>#N/A</v>
      </c>
      <c r="AD874" s="18"/>
    </row>
    <row r="875" spans="29:30" x14ac:dyDescent="0.4">
      <c r="AC875" s="18" t="e" cm="1" vm="1">
        <f t="array" ref="AC875">_xlfn.REGEXEXTRACT(AF875,"(.*(?=_))_([a-z0-9-]+)",2)</f>
        <v>#N/A</v>
      </c>
      <c r="AD875" s="18"/>
    </row>
    <row r="876" spans="29:30" x14ac:dyDescent="0.4">
      <c r="AC876" s="18" t="e" cm="1" vm="1">
        <f t="array" ref="AC876">_xlfn.REGEXEXTRACT(AF876,"(.*(?=_))_([a-z0-9-]+)",2)</f>
        <v>#N/A</v>
      </c>
      <c r="AD876" s="18"/>
    </row>
    <row r="877" spans="29:30" x14ac:dyDescent="0.4">
      <c r="AC877" s="18" t="e" cm="1" vm="1">
        <f t="array" ref="AC877">_xlfn.REGEXEXTRACT(AF877,"(.*(?=_))_([a-z0-9-]+)",2)</f>
        <v>#N/A</v>
      </c>
      <c r="AD877" s="18"/>
    </row>
    <row r="878" spans="29:30" x14ac:dyDescent="0.4">
      <c r="AC878" s="18" t="e" cm="1" vm="1">
        <f t="array" ref="AC878">_xlfn.REGEXEXTRACT(AF878,"(.*(?=_))_([a-z0-9-]+)",2)</f>
        <v>#N/A</v>
      </c>
      <c r="AD878" s="18"/>
    </row>
    <row r="879" spans="29:30" x14ac:dyDescent="0.4">
      <c r="AC879" s="18" t="e" cm="1" vm="1">
        <f t="array" ref="AC879">_xlfn.REGEXEXTRACT(AF879,"(.*(?=_))_([a-z0-9-]+)",2)</f>
        <v>#N/A</v>
      </c>
      <c r="AD879" s="18"/>
    </row>
    <row r="880" spans="29:30" x14ac:dyDescent="0.4">
      <c r="AC880" s="18" t="e" cm="1" vm="1">
        <f t="array" ref="AC880">_xlfn.REGEXEXTRACT(AF880,"(.*(?=_))_([a-z0-9-]+)",2)</f>
        <v>#N/A</v>
      </c>
      <c r="AD880" s="18"/>
    </row>
    <row r="881" spans="29:30" x14ac:dyDescent="0.4">
      <c r="AC881" s="18" t="e" cm="1" vm="1">
        <f t="array" ref="AC881">_xlfn.REGEXEXTRACT(AF881,"(.*(?=_))_([a-z0-9-]+)",2)</f>
        <v>#N/A</v>
      </c>
      <c r="AD881" s="18"/>
    </row>
    <row r="882" spans="29:30" x14ac:dyDescent="0.4">
      <c r="AC882" s="18" t="e" cm="1" vm="1">
        <f t="array" ref="AC882">_xlfn.REGEXEXTRACT(AF882,"(.*(?=_))_([a-z0-9-]+)",2)</f>
        <v>#N/A</v>
      </c>
      <c r="AD882" s="18"/>
    </row>
    <row r="883" spans="29:30" x14ac:dyDescent="0.4">
      <c r="AC883" s="18" t="e" cm="1" vm="1">
        <f t="array" ref="AC883">_xlfn.REGEXEXTRACT(AF883,"(.*(?=_))_([a-z0-9-]+)",2)</f>
        <v>#N/A</v>
      </c>
      <c r="AD883" s="18"/>
    </row>
    <row r="884" spans="29:30" x14ac:dyDescent="0.4">
      <c r="AC884" s="18" t="e" cm="1" vm="1">
        <f t="array" ref="AC884">_xlfn.REGEXEXTRACT(AF884,"(.*(?=_))_([a-z0-9-]+)",2)</f>
        <v>#N/A</v>
      </c>
      <c r="AD884" s="18"/>
    </row>
    <row r="885" spans="29:30" x14ac:dyDescent="0.4">
      <c r="AC885" s="18" t="e" cm="1" vm="1">
        <f t="array" ref="AC885">_xlfn.REGEXEXTRACT(AF885,"(.*(?=_))_([a-z0-9-]+)",2)</f>
        <v>#N/A</v>
      </c>
      <c r="AD885" s="18"/>
    </row>
    <row r="886" spans="29:30" x14ac:dyDescent="0.4">
      <c r="AC886" s="18" t="e" cm="1" vm="1">
        <f t="array" ref="AC886">_xlfn.REGEXEXTRACT(AF886,"(.*(?=_))_([a-z0-9-]+)",2)</f>
        <v>#N/A</v>
      </c>
      <c r="AD886" s="18"/>
    </row>
    <row r="887" spans="29:30" x14ac:dyDescent="0.4">
      <c r="AC887" s="18" t="e" cm="1" vm="1">
        <f t="array" ref="AC887">_xlfn.REGEXEXTRACT(AF887,"(.*(?=_))_([a-z0-9-]+)",2)</f>
        <v>#N/A</v>
      </c>
      <c r="AD887" s="18"/>
    </row>
    <row r="888" spans="29:30" x14ac:dyDescent="0.4">
      <c r="AC888" s="18" t="e" cm="1" vm="1">
        <f t="array" ref="AC888">_xlfn.REGEXEXTRACT(AF888,"(.*(?=_))_([a-z0-9-]+)",2)</f>
        <v>#N/A</v>
      </c>
      <c r="AD888" s="18"/>
    </row>
    <row r="889" spans="29:30" x14ac:dyDescent="0.4">
      <c r="AC889" s="18" t="e" cm="1" vm="1">
        <f t="array" ref="AC889">_xlfn.REGEXEXTRACT(AF889,"(.*(?=_))_([a-z0-9-]+)",2)</f>
        <v>#N/A</v>
      </c>
      <c r="AD889" s="18"/>
    </row>
    <row r="890" spans="29:30" x14ac:dyDescent="0.4">
      <c r="AC890" s="18" t="e" cm="1" vm="1">
        <f t="array" ref="AC890">_xlfn.REGEXEXTRACT(AF890,"(.*(?=_))_([a-z0-9-]+)",2)</f>
        <v>#N/A</v>
      </c>
      <c r="AD890" s="18"/>
    </row>
    <row r="891" spans="29:30" x14ac:dyDescent="0.4">
      <c r="AC891" s="18" t="e" cm="1" vm="1">
        <f t="array" ref="AC891">_xlfn.REGEXEXTRACT(AF891,"(.*(?=_))_([a-z0-9-]+)",2)</f>
        <v>#N/A</v>
      </c>
      <c r="AD891" s="18"/>
    </row>
    <row r="892" spans="29:30" x14ac:dyDescent="0.4">
      <c r="AC892" s="18" t="e" cm="1" vm="1">
        <f t="array" ref="AC892">_xlfn.REGEXEXTRACT(AF892,"(.*(?=_))_([a-z0-9-]+)",2)</f>
        <v>#N/A</v>
      </c>
      <c r="AD892" s="18"/>
    </row>
    <row r="893" spans="29:30" x14ac:dyDescent="0.4">
      <c r="AC893" s="18" t="e" cm="1" vm="1">
        <f t="array" ref="AC893">_xlfn.REGEXEXTRACT(AF893,"(.*(?=_))_([a-z0-9-]+)",2)</f>
        <v>#N/A</v>
      </c>
      <c r="AD893" s="18"/>
    </row>
    <row r="894" spans="29:30" x14ac:dyDescent="0.4">
      <c r="AC894" s="18" t="e" cm="1" vm="1">
        <f t="array" ref="AC894">_xlfn.REGEXEXTRACT(AF894,"(.*(?=_))_([a-z0-9-]+)",2)</f>
        <v>#N/A</v>
      </c>
      <c r="AD894" s="18"/>
    </row>
    <row r="895" spans="29:30" x14ac:dyDescent="0.4">
      <c r="AC895" s="18" t="e" cm="1" vm="1">
        <f t="array" ref="AC895">_xlfn.REGEXEXTRACT(AF895,"(.*(?=_))_([a-z0-9-]+)",2)</f>
        <v>#N/A</v>
      </c>
      <c r="AD895" s="18"/>
    </row>
    <row r="896" spans="29:30" x14ac:dyDescent="0.4">
      <c r="AC896" s="18" t="e" cm="1" vm="1">
        <f t="array" ref="AC896">_xlfn.REGEXEXTRACT(AF896,"(.*(?=_))_([a-z0-9-]+)",2)</f>
        <v>#N/A</v>
      </c>
      <c r="AD896" s="18"/>
    </row>
    <row r="897" spans="29:30" x14ac:dyDescent="0.4">
      <c r="AC897" s="18" t="e" cm="1" vm="1">
        <f t="array" ref="AC897">_xlfn.REGEXEXTRACT(AF897,"(.*(?=_))_([a-z0-9-]+)",2)</f>
        <v>#N/A</v>
      </c>
      <c r="AD897" s="18"/>
    </row>
    <row r="898" spans="29:30" x14ac:dyDescent="0.4">
      <c r="AC898" s="18" t="e" cm="1" vm="1">
        <f t="array" ref="AC898">_xlfn.REGEXEXTRACT(AF898,"(.*(?=_))_([a-z0-9-]+)",2)</f>
        <v>#N/A</v>
      </c>
      <c r="AD898" s="18"/>
    </row>
    <row r="899" spans="29:30" x14ac:dyDescent="0.4">
      <c r="AC899" s="18" t="e" cm="1" vm="1">
        <f t="array" ref="AC899">_xlfn.REGEXEXTRACT(AF899,"(.*(?=_))_([a-z0-9-]+)",2)</f>
        <v>#N/A</v>
      </c>
      <c r="AD899" s="18"/>
    </row>
  </sheetData>
  <sortState xmlns:xlrd2="http://schemas.microsoft.com/office/spreadsheetml/2017/richdata2" ref="AF2:AF618">
    <sortCondition ref="AF2:AF618"/>
  </sortState>
  <phoneticPr fontId="3" type="noConversion"/>
  <conditionalFormatting sqref="F1:F1048576">
    <cfRule type="duplicateValues" dxfId="32" priority="1"/>
  </conditionalFormatting>
  <dataValidations count="3">
    <dataValidation type="list" allowBlank="1" showInputMessage="1" showErrorMessage="1" sqref="W2:W728" xr:uid="{C84BC707-A1F1-4077-BFFF-A83A04DA7B7B}">
      <formula1>LAR_TAGS</formula1>
    </dataValidation>
    <dataValidation type="list" allowBlank="1" showInputMessage="1" showErrorMessage="1" sqref="X2:X728" xr:uid="{136ADEE8-1C11-4482-9AF0-6CE7147521E8}">
      <formula1>AB_TAGS</formula1>
    </dataValidation>
    <dataValidation type="list" allowBlank="1" showInputMessage="1" showErrorMessage="1" sqref="B2:B728" xr:uid="{CE33541E-9C29-46FF-90B2-2BC67CD6BB82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38C-07A0-4958-B436-3773000C330A}">
  <dimension ref="B1:P36"/>
  <sheetViews>
    <sheetView workbookViewId="0">
      <selection activeCell="E5" sqref="E5"/>
    </sheetView>
  </sheetViews>
  <sheetFormatPr defaultRowHeight="14.6" x14ac:dyDescent="0.4"/>
  <cols>
    <col min="1" max="1" width="2.921875" customWidth="1"/>
    <col min="2" max="2" width="8.4609375" bestFit="1" customWidth="1"/>
    <col min="3" max="3" width="8" bestFit="1" customWidth="1"/>
    <col min="4" max="4" width="23.84375" bestFit="1" customWidth="1"/>
    <col min="5" max="5" width="41.15234375" bestFit="1" customWidth="1"/>
    <col min="6" max="6" width="35.921875" bestFit="1" customWidth="1"/>
    <col min="7" max="7" width="10.3828125" bestFit="1" customWidth="1"/>
    <col min="8" max="8" width="15.15234375" bestFit="1" customWidth="1"/>
    <col min="9" max="9" width="10.69140625" bestFit="1" customWidth="1"/>
    <col min="10" max="10" width="18.69140625" bestFit="1" customWidth="1"/>
    <col min="11" max="11" width="11.69140625" bestFit="1" customWidth="1"/>
    <col min="13" max="13" width="41.15234375" bestFit="1" customWidth="1"/>
    <col min="14" max="14" width="35.921875" bestFit="1" customWidth="1"/>
    <col min="16" max="16" width="76.4609375" bestFit="1" customWidth="1"/>
    <col min="20" max="20" width="60.6914062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D2" t="s">
        <v>4618</v>
      </c>
      <c r="E2" t="s">
        <v>4656</v>
      </c>
      <c r="F2" t="str">
        <f>VLOOKUP(GRENADES[[#This Row],[Name]],GRN_GUID_LOOK,2,FALSE)</f>
        <v>3850ec1a-d951-45b7-9363-dc82e20bd28a</v>
      </c>
      <c r="G2" t="s">
        <v>85</v>
      </c>
      <c r="H2" t="s">
        <v>644</v>
      </c>
      <c r="M2" s="18" t="str" cm="1">
        <f t="array" ref="M2:N2">_xlfn.REGEXEXTRACT(P2,"(.*(?=_))_([a-z0-9-]+)",2)</f>
        <v>ALCH_Solution_Grenade_Light</v>
      </c>
      <c r="N2" s="18" t="str">
        <v>c3236e6e-21e4-4e39-a5b4-fda105d8ce3f</v>
      </c>
      <c r="P2" t="s">
        <v>4655</v>
      </c>
    </row>
    <row r="3" spans="2:16" x14ac:dyDescent="0.4">
      <c r="D3" t="s">
        <v>4619</v>
      </c>
      <c r="E3" t="s">
        <v>4657</v>
      </c>
      <c r="F3" t="str">
        <f>VLOOKUP(GRENADES[[#This Row],[Name]],GRN_GUID_LOOK,2,FALSE)</f>
        <v>0b1aa718-fe45-4e4c-8811-ced51c581075</v>
      </c>
      <c r="G3" t="s">
        <v>85</v>
      </c>
      <c r="H3" t="s">
        <v>644</v>
      </c>
      <c r="M3" s="18" t="str" cm="1">
        <f t="array" ref="M3:N3">_xlfn.REGEXEXTRACT(P3,"(.*(?=_))_([a-z0-9-]+)",2)</f>
        <v>ALCH_Solution_Grenade_SporesConfusion</v>
      </c>
      <c r="N3" s="18" t="str">
        <v>cbc47f2b-b88a-4bd8-99cd-aacc2dc2ea44</v>
      </c>
      <c r="P3" t="s">
        <v>4677</v>
      </c>
    </row>
    <row r="4" spans="2:16" x14ac:dyDescent="0.4">
      <c r="D4" t="s">
        <v>4648</v>
      </c>
      <c r="E4" t="s">
        <v>4708</v>
      </c>
      <c r="F4" t="str">
        <f>VLOOKUP(GRENADES[[#This Row],[Name]],GRN_GUID_LOOK,2,FALSE)</f>
        <v>11f7c9b6-6210-44f2-ae59-2f61f6ad7563</v>
      </c>
      <c r="G4" t="s">
        <v>85</v>
      </c>
      <c r="H4" t="s">
        <v>644</v>
      </c>
      <c r="M4" s="18" t="str" cm="1">
        <f t="array" ref="M4:N4">_xlfn.REGEXEXTRACT(P4,"(.*(?=_))_([a-z0-9-]+)",2)</f>
        <v>ALCH_Solution_Grenade_SporesHaste</v>
      </c>
      <c r="N4" s="18" t="str">
        <v>6008231b-9f5a-44f6-8050-14586b7626fd</v>
      </c>
      <c r="P4" t="s">
        <v>4679</v>
      </c>
    </row>
    <row r="5" spans="2:16" x14ac:dyDescent="0.4">
      <c r="D5" t="s">
        <v>4620</v>
      </c>
      <c r="E5" t="s">
        <v>4658</v>
      </c>
      <c r="F5" t="str">
        <f>VLOOKUP(GRENADES[[#This Row],[Name]],GRN_GUID_LOOK,2,FALSE)</f>
        <v>1fd5d25c-806e-44ea-9f52-20df63a44e98</v>
      </c>
      <c r="G5" t="s">
        <v>85</v>
      </c>
      <c r="H5" t="s">
        <v>644</v>
      </c>
      <c r="M5" s="18" t="str" cm="1">
        <f t="array" ref="M5:N5">_xlfn.REGEXEXTRACT(P5,"(.*(?=_))_([a-z0-9-]+)",2)</f>
        <v>ALCH_Solution_Grenade_SporesToxic</v>
      </c>
      <c r="N5" s="18" t="str">
        <v>9320005f-18c6-4c2b-be7f-e168d3b15573</v>
      </c>
      <c r="P5" t="s">
        <v>4681</v>
      </c>
    </row>
    <row r="6" spans="2:16" x14ac:dyDescent="0.4">
      <c r="D6" t="s">
        <v>4639</v>
      </c>
      <c r="E6" t="s">
        <v>4712</v>
      </c>
      <c r="F6" t="str">
        <f>VLOOKUP(GRENADES[[#This Row],[Name]],GRN_GUID_LOOK,2,FALSE)</f>
        <v>98f2cb6a-e268-4f99-aac3-62edabd8774c</v>
      </c>
      <c r="G6" t="s">
        <v>85</v>
      </c>
      <c r="H6" t="s">
        <v>644</v>
      </c>
      <c r="M6" s="18" t="str" cm="1">
        <f t="array" ref="M6:N6">_xlfn.REGEXEXTRACT(P6,"(.*(?=_))_([a-z0-9-]+)",2)</f>
        <v>ALCH_Solution_Grenade_Web</v>
      </c>
      <c r="N6" s="18" t="str">
        <v>a4d98266-948b-4467-96cd-6a316f37ceda</v>
      </c>
      <c r="P6" t="s">
        <v>4675</v>
      </c>
    </row>
    <row r="7" spans="2:16" x14ac:dyDescent="0.4">
      <c r="D7" t="s">
        <v>4640</v>
      </c>
      <c r="E7" t="s">
        <v>4693</v>
      </c>
      <c r="F7" t="str">
        <f>VLOOKUP(GRENADES[[#This Row],[Name]],GRN_GUID_LOOK,2,FALSE)</f>
        <v>a0b56e94-bd59-4cfd-af1b-bb07ff95f931</v>
      </c>
      <c r="G7" t="s">
        <v>85</v>
      </c>
      <c r="H7" t="s">
        <v>644</v>
      </c>
      <c r="M7" s="18" t="str" cm="1">
        <f t="array" ref="M7:N7">_xlfn.REGEXEXTRACT(P7,"(.*(?=_))_([a-z0-9-]+)",2)</f>
        <v>GRN_AcidBottle_A</v>
      </c>
      <c r="N7" s="18" t="str">
        <v>3850ec1a-d951-45b7-9363-dc82e20bd28a</v>
      </c>
      <c r="P7" t="s">
        <v>4650</v>
      </c>
    </row>
    <row r="8" spans="2:16" x14ac:dyDescent="0.4">
      <c r="D8" t="s">
        <v>4635</v>
      </c>
      <c r="E8" t="s">
        <v>4684</v>
      </c>
      <c r="F8" t="str">
        <f>VLOOKUP(GRENADES[[#This Row],[Name]],GRN_GUID_LOOK,2,FALSE)</f>
        <v>5e282d02-6a10-44cb-9737-9d52aab0701c</v>
      </c>
      <c r="G8" t="s">
        <v>85</v>
      </c>
      <c r="H8" t="s">
        <v>644</v>
      </c>
      <c r="M8" s="18" t="str" cm="1">
        <f t="array" ref="M8:N8">_xlfn.REGEXEXTRACT(P8,"(.*(?=_))_([a-z0-9-]+)",2)</f>
        <v>GRN_Alchemy_Device_B</v>
      </c>
      <c r="N8" s="18" t="str">
        <v>249ff64e-818b-4dc8-919b-7f297f64a2a3</v>
      </c>
      <c r="P8" t="s">
        <v>4671</v>
      </c>
    </row>
    <row r="9" spans="2:16" x14ac:dyDescent="0.4">
      <c r="D9" t="s">
        <v>4632</v>
      </c>
      <c r="E9" t="s">
        <v>4678</v>
      </c>
      <c r="F9" t="str">
        <f>VLOOKUP(GRENADES[[#This Row],[Name]],GRN_GUID_LOOK,2,FALSE)</f>
        <v>cbc47f2b-b88a-4bd8-99cd-aacc2dc2ea44</v>
      </c>
      <c r="G9" t="s">
        <v>85</v>
      </c>
      <c r="H9" t="s">
        <v>644</v>
      </c>
      <c r="M9" s="18" t="str" cm="1">
        <f t="array" ref="M9:N9">_xlfn.REGEXEXTRACT(P9,"(.*(?=_))_([a-z0-9-]+)",2)</f>
        <v>GRN_Bomb_A</v>
      </c>
      <c r="N9" s="18" t="str">
        <v>278271f9-3fbc-4cf7-a5dc-b36527f521b2</v>
      </c>
      <c r="P9" t="s">
        <v>4669</v>
      </c>
    </row>
    <row r="10" spans="2:16" x14ac:dyDescent="0.4">
      <c r="D10" t="s">
        <v>4621</v>
      </c>
      <c r="E10" t="s">
        <v>4659</v>
      </c>
      <c r="F10" t="str">
        <f>VLOOKUP(GRENADES[[#This Row],[Name]],GRN_GUID_LOOK,2,FALSE)</f>
        <v>e2968a2e-bc83-4d50-99ef-39ce78d2d630</v>
      </c>
      <c r="G10" t="s">
        <v>85</v>
      </c>
      <c r="H10" t="s">
        <v>644</v>
      </c>
      <c r="M10" s="18" t="str" cm="1">
        <f t="array" ref="M10:N10">_xlfn.REGEXEXTRACT(P10,"(.*(?=_))_([a-z0-9-]+)",2)</f>
        <v>GRN_Bomb_Orthon</v>
      </c>
      <c r="N10" s="18" t="str">
        <v>29d32b36-390f-4fe8-b27b-931393d76c2a</v>
      </c>
      <c r="P10" t="s">
        <v>4698</v>
      </c>
    </row>
    <row r="11" spans="2:16" x14ac:dyDescent="0.4">
      <c r="D11" t="s">
        <v>4641</v>
      </c>
      <c r="E11" t="s">
        <v>4695</v>
      </c>
      <c r="F11" t="str">
        <f>VLOOKUP(GRENADES[[#This Row],[Name]],GRN_GUID_LOOK,2,FALSE)</f>
        <v>df5f8cbf-42c5-4c0d-a0ec-ce5046474d8e</v>
      </c>
      <c r="G11" t="s">
        <v>85</v>
      </c>
      <c r="H11" t="s">
        <v>644</v>
      </c>
      <c r="M11" s="18" t="str" cm="1">
        <f t="array" ref="M11:N11">_xlfn.REGEXEXTRACT(P11,"(.*(?=_))_([a-z0-9-]+)",2)</f>
        <v>GRN_FireFlask_A</v>
      </c>
      <c r="N11" s="18" t="str">
        <v>0b1aa718-fe45-4e4c-8811-ced51c581075</v>
      </c>
      <c r="P11" t="s">
        <v>4651</v>
      </c>
    </row>
    <row r="12" spans="2:16" x14ac:dyDescent="0.4">
      <c r="D12" t="s">
        <v>4622</v>
      </c>
      <c r="E12" t="s">
        <v>4660</v>
      </c>
      <c r="F12" t="str">
        <f>VLOOKUP(GRENADES[[#This Row],[Name]],GRN_GUID_LOOK,2,FALSE)</f>
        <v>b09296f1-2bc3-422e-8735-c13e83ac8801</v>
      </c>
      <c r="G12" t="s">
        <v>85</v>
      </c>
      <c r="H12" t="s">
        <v>644</v>
      </c>
      <c r="M12" s="18" t="str" cm="1">
        <f t="array" ref="M12:N12">_xlfn.REGEXEXTRACT(P12,"(.*(?=_))_([a-z0-9-]+)",2)</f>
        <v>GRN_GreaseBottle_A</v>
      </c>
      <c r="N12" s="18" t="str">
        <v>e2968a2e-bc83-4d50-99ef-39ce78d2d630</v>
      </c>
      <c r="P12" t="s">
        <v>4653</v>
      </c>
    </row>
    <row r="13" spans="2:16" x14ac:dyDescent="0.4">
      <c r="D13" t="s">
        <v>4633</v>
      </c>
      <c r="E13" t="s">
        <v>4680</v>
      </c>
      <c r="F13" t="str">
        <f>VLOOKUP(GRENADES[[#This Row],[Name]],GRN_GUID_LOOK,2,FALSE)</f>
        <v>6008231b-9f5a-44f6-8050-14586b7626fd</v>
      </c>
      <c r="G13" t="s">
        <v>85</v>
      </c>
      <c r="H13" t="s">
        <v>644</v>
      </c>
      <c r="M13" s="18" t="str" cm="1">
        <f t="array" ref="M13:N13">_xlfn.REGEXEXTRACT(P13,"(.*(?=_))_([a-z0-9-]+)",2)</f>
        <v>GRN_HolyWaterFlask_A</v>
      </c>
      <c r="N13" s="18" t="str">
        <v>b878380f-7248-4b06-83f8-2d26055497c8</v>
      </c>
      <c r="P13" t="s">
        <v>4662</v>
      </c>
    </row>
    <row r="14" spans="2:16" x14ac:dyDescent="0.4">
      <c r="D14" t="s">
        <v>4623</v>
      </c>
      <c r="E14" t="s">
        <v>4661</v>
      </c>
      <c r="F14" t="str">
        <f>VLOOKUP(GRENADES[[#This Row],[Name]],GRN_GUID_LOOK,2,FALSE)</f>
        <v>c3236e6e-21e4-4e39-a5b4-fda105d8ce3f</v>
      </c>
      <c r="G14" t="s">
        <v>85</v>
      </c>
      <c r="H14" t="s">
        <v>644</v>
      </c>
      <c r="M14" s="18" t="str" cm="1">
        <f t="array" ref="M14:N14">_xlfn.REGEXEXTRACT(P14,"(.*(?=_))_([a-z0-9-]+)",2)</f>
        <v>GRN_LOW_BloodBomb</v>
      </c>
      <c r="N14" s="18" t="str">
        <v>21756f85-a506-4e80-bdec-50bdbcbacab4</v>
      </c>
      <c r="P14" t="s">
        <v>4667</v>
      </c>
    </row>
    <row r="15" spans="2:16" x14ac:dyDescent="0.4">
      <c r="D15" t="s">
        <v>4624</v>
      </c>
      <c r="E15" t="s">
        <v>4663</v>
      </c>
      <c r="F15" t="str">
        <f>VLOOKUP(GRENADES[[#This Row],[Name]],GRN_GUID_LOOK,2,FALSE)</f>
        <v>b878380f-7248-4b06-83f8-2d26055497c8</v>
      </c>
      <c r="G15" t="s">
        <v>85</v>
      </c>
      <c r="H15" t="s">
        <v>644</v>
      </c>
      <c r="M15" s="18" t="str" cm="1">
        <f t="array" ref="M15:N15">_xlfn.REGEXEXTRACT(P15,"(.*(?=_))_([a-z0-9-]+)",2)</f>
        <v>GRN_StrangeLoot_A</v>
      </c>
      <c r="N15" s="18" t="str">
        <v>1fd5d25c-806e-44ea-9f52-20df63a44e98</v>
      </c>
      <c r="P15" t="s">
        <v>4652</v>
      </c>
    </row>
    <row r="16" spans="2:16" x14ac:dyDescent="0.4">
      <c r="D16" t="s">
        <v>4649</v>
      </c>
      <c r="E16" t="s">
        <v>4710</v>
      </c>
      <c r="F16" t="str">
        <f>VLOOKUP(GRENADES[[#This Row],[Name]],GRN_GUID_LOOK,2,FALSE)</f>
        <v>d993f25c-4eea-4b9f-b2b9-b14282b8cf3d</v>
      </c>
      <c r="G16" t="s">
        <v>85</v>
      </c>
      <c r="H16" t="s">
        <v>644</v>
      </c>
      <c r="M16" s="18" t="str" cm="1">
        <f t="array" ref="M16:N16">_xlfn.REGEXEXTRACT(P16,"(.*(?=_))_([a-z0-9-]+)",2)</f>
        <v>GRN_StrangeLoot_B</v>
      </c>
      <c r="N16" s="18" t="str">
        <v>10b6acda-aa4e-46b1-aa9a-e45ab914a28d</v>
      </c>
      <c r="P16" t="s">
        <v>4673</v>
      </c>
    </row>
    <row r="17" spans="4:16" x14ac:dyDescent="0.4">
      <c r="D17" t="s">
        <v>4634</v>
      </c>
      <c r="E17" t="s">
        <v>4682</v>
      </c>
      <c r="F17" t="str">
        <f>VLOOKUP(GRENADES[[#This Row],[Name]],GRN_GUID_LOOK,2,FALSE)</f>
        <v>9320005f-18c6-4c2b-be7f-e168d3b15573</v>
      </c>
      <c r="G17" t="s">
        <v>85</v>
      </c>
      <c r="H17" t="s">
        <v>644</v>
      </c>
      <c r="M17" s="18" t="str" cm="1">
        <f t="array" ref="M17:N17">_xlfn.REGEXEXTRACT(P17,"(.*(?=_))_([a-z0-9-]+)",2)</f>
        <v>GRN_Sunflash_Grenade_A</v>
      </c>
      <c r="N17" s="18" t="str">
        <v>5e282d02-6a10-44cb-9737-9d52aab0701c</v>
      </c>
      <c r="P17" t="s">
        <v>4683</v>
      </c>
    </row>
    <row r="18" spans="4:16" x14ac:dyDescent="0.4">
      <c r="D18" t="s">
        <v>4625</v>
      </c>
      <c r="E18" t="s">
        <v>4665</v>
      </c>
      <c r="F18" t="str">
        <f>VLOOKUP(GRENADES[[#This Row],[Name]],GRN_GUID_LOOK,2,FALSE)</f>
        <v>91947f48-4368-4794-8429-2f57172dc53d</v>
      </c>
      <c r="G18" t="s">
        <v>85</v>
      </c>
      <c r="H18" t="s">
        <v>644</v>
      </c>
      <c r="M18" s="18" t="str" cm="1">
        <f t="array" ref="M18:N18">_xlfn.REGEXEXTRACT(P18,"(.*(?=_))_([a-z0-9-]+)",2)</f>
        <v>GRN_UNI_BrilliantRetort</v>
      </c>
      <c r="N18" s="18" t="str">
        <v>11f7c9b6-6210-44f2-ae59-2f61f6ad7563</v>
      </c>
      <c r="P18" t="s">
        <v>4707</v>
      </c>
    </row>
    <row r="19" spans="4:16" x14ac:dyDescent="0.4">
      <c r="D19" t="s">
        <v>4642</v>
      </c>
      <c r="E19" t="s">
        <v>4697</v>
      </c>
      <c r="F19" t="str">
        <f>VLOOKUP(GRENADES[[#This Row],[Name]],GRN_GUID_LOOK,2,FALSE)</f>
        <v>b9eeaebb-9b00-4552-940f-5d829a66e8cb</v>
      </c>
      <c r="G19" t="s">
        <v>85</v>
      </c>
      <c r="H19" t="s">
        <v>644</v>
      </c>
      <c r="M19" s="18" t="str" cm="1">
        <f t="array" ref="M19:N19">_xlfn.REGEXEXTRACT(P19,"(.*(?=_))_([a-z0-9-]+)",2)</f>
        <v>LOOT_GEN_Throwable_Iron_Flask_A</v>
      </c>
      <c r="N19" s="18" t="str">
        <v>d993f25c-4eea-4b9f-b2b9-b14282b8cf3d</v>
      </c>
      <c r="P19" t="s">
        <v>4709</v>
      </c>
    </row>
    <row r="20" spans="4:16" x14ac:dyDescent="0.4">
      <c r="D20" t="s">
        <v>4643</v>
      </c>
      <c r="E20" t="s">
        <v>4699</v>
      </c>
      <c r="F20" t="str">
        <f>VLOOKUP(GRENADES[[#This Row],[Name]],GRN_GUID_LOOK,2,FALSE)</f>
        <v>29d32b36-390f-4fe8-b27b-931393d76c2a</v>
      </c>
      <c r="G20" t="s">
        <v>85</v>
      </c>
      <c r="H20" t="s">
        <v>644</v>
      </c>
      <c r="M20" s="18" t="str" cm="1">
        <f t="array" ref="M20:N20">_xlfn.REGEXEXTRACT(P20,"(.*(?=_))_([a-z0-9-]+)",2)</f>
        <v>LOOT_GEN_Throwable_Oil_Flask_A</v>
      </c>
      <c r="N20" s="18" t="str">
        <v>91947f48-4368-4794-8429-2f57172dc53d</v>
      </c>
      <c r="P20" t="s">
        <v>4664</v>
      </c>
    </row>
    <row r="21" spans="4:16" x14ac:dyDescent="0.4">
      <c r="D21" t="s">
        <v>4643</v>
      </c>
      <c r="E21" t="s">
        <v>4700</v>
      </c>
      <c r="F21" t="str">
        <f>VLOOKUP(GRENADES[[#This Row],[Name]],GRN_GUID_LOOK,2,FALSE)</f>
        <v>f8a1cb8d-3e40-4c33-8a92-92ee742b6439</v>
      </c>
      <c r="H21" t="s">
        <v>644</v>
      </c>
      <c r="M21" s="18" t="str" cm="1">
        <f t="array" ref="M21:N21">_xlfn.REGEXEXTRACT(P21,"(.*(?=_))_([a-z0-9-]+)",2)</f>
        <v>LOOT_GRN_Spore_Haste</v>
      </c>
      <c r="N21" s="18" t="str">
        <v>b09296f1-2bc3-422e-8735-c13e83ac8801</v>
      </c>
      <c r="P21" t="s">
        <v>4654</v>
      </c>
    </row>
    <row r="22" spans="4:16" x14ac:dyDescent="0.4">
      <c r="D22" t="s">
        <v>4644</v>
      </c>
      <c r="E22" t="s">
        <v>4702</v>
      </c>
      <c r="F22" t="str">
        <f>VLOOKUP(GRENADES[[#This Row],[Name]],GRN_GUID_LOOK,2,FALSE)</f>
        <v>f36d0687-46e4-4899-930e-8f635e50948e</v>
      </c>
      <c r="G22" t="s">
        <v>85</v>
      </c>
      <c r="H22" t="s">
        <v>644</v>
      </c>
      <c r="M22" s="18" t="str" cm="1">
        <f t="array" ref="M22:N22">_xlfn.REGEXEXTRACT(P22,"(.*(?=_))_([a-z0-9-]+)",2)</f>
        <v>LOOT_HAG_Throwable_Goo_Ball_A_Fire_A</v>
      </c>
      <c r="N22" s="18" t="str">
        <v>a0b56e94-bd59-4cfd-af1b-bb07ff95f931</v>
      </c>
      <c r="P22" t="s">
        <v>4692</v>
      </c>
    </row>
    <row r="23" spans="4:16" x14ac:dyDescent="0.4">
      <c r="D23" t="s">
        <v>4645</v>
      </c>
      <c r="E23" t="s">
        <v>4704</v>
      </c>
      <c r="F23" t="str">
        <f>VLOOKUP(GRENADES[[#This Row],[Name]],GRN_GUID_LOOK,2,FALSE)</f>
        <v>dfafe6b2-fa8a-49c2-bf93-1966736a7ce9</v>
      </c>
      <c r="G23" t="s">
        <v>85</v>
      </c>
      <c r="H23" t="s">
        <v>644</v>
      </c>
      <c r="M23" s="18" t="str" cm="1">
        <f t="array" ref="M23:N23">_xlfn.REGEXEXTRACT(P23,"(.*(?=_))_([a-z0-9-]+)",2)</f>
        <v>LOOT_HAG_Throwable_Goo_Ball_A_Poison_A</v>
      </c>
      <c r="N23" s="18" t="str">
        <v>dfafe6b2-fa8a-49c2-bf93-1966736a7ce9</v>
      </c>
      <c r="P23" t="s">
        <v>4703</v>
      </c>
    </row>
    <row r="24" spans="4:16" x14ac:dyDescent="0.4">
      <c r="D24" t="s">
        <v>4646</v>
      </c>
      <c r="E24" t="s">
        <v>4706</v>
      </c>
      <c r="F24" t="str">
        <f>VLOOKUP(GRENADES[[#This Row],[Name]],GRN_GUID_LOOK,2,FALSE)</f>
        <v>e5544395-3752-463c-80a8-e9b9b7ed1263</v>
      </c>
      <c r="G24" t="s">
        <v>85</v>
      </c>
      <c r="H24" t="s">
        <v>644</v>
      </c>
      <c r="M24" s="18" t="str" cm="1">
        <f t="array" ref="M24:N24">_xlfn.REGEXEXTRACT(P24,"(.*(?=_))_([a-z0-9-]+)",2)</f>
        <v>LOW_RegenerationPrevention_Grenade</v>
      </c>
      <c r="N24" s="18" t="str">
        <v>df5f8cbf-42c5-4c0d-a0ec-ce5046474d8e</v>
      </c>
      <c r="P24" t="s">
        <v>4694</v>
      </c>
    </row>
    <row r="25" spans="4:16" x14ac:dyDescent="0.4">
      <c r="D25" t="s">
        <v>4638</v>
      </c>
      <c r="E25" t="s">
        <v>4690</v>
      </c>
      <c r="F25" t="str">
        <f>VLOOKUP(GRENADES[[#This Row],[Name]],GRN_GUID_LOOK,2,FALSE)</f>
        <v>9220d896-4ff3-430f-9523-00d2a4dfbc17</v>
      </c>
      <c r="G25" t="s">
        <v>85</v>
      </c>
      <c r="H25" t="s">
        <v>644</v>
      </c>
      <c r="M25" s="18" t="str" cm="1">
        <f t="array" ref="M25:N25">_xlfn.REGEXEXTRACT(P25,"(.*(?=_))_([a-z0-9-]+)",2)</f>
        <v>PUZ_Trap_Gortash_GrenadeInstantiator_Grenade</v>
      </c>
      <c r="N25" s="18" t="str">
        <v>98f2cb6a-e268-4f99-aac3-62edabd8774c</v>
      </c>
      <c r="P25" t="s">
        <v>4691</v>
      </c>
    </row>
    <row r="26" spans="4:16" x14ac:dyDescent="0.4">
      <c r="D26" t="s">
        <v>4626</v>
      </c>
      <c r="E26" t="s">
        <v>4666</v>
      </c>
      <c r="F26" t="str">
        <f>VLOOKUP(GRENADES[[#This Row],[Name]],GRN_GUID_LOOK,2,FALSE)</f>
        <v>7821978d-c720-4651-9693-936960145636</v>
      </c>
      <c r="G26" t="s">
        <v>85</v>
      </c>
      <c r="H26" t="s">
        <v>644</v>
      </c>
      <c r="M26" s="18" t="str" cm="1">
        <f t="array" ref="M26:N26">_xlfn.REGEXEXTRACT(P26,"(.*(?=_))_([a-z0-9-]+)",2)</f>
        <v>PUZ_Trap_Gortash_PhaseOptimizer</v>
      </c>
      <c r="N26" s="18" t="str">
        <v>f36d0687-46e4-4899-930e-8f635e50948e</v>
      </c>
      <c r="P26" t="s">
        <v>4701</v>
      </c>
    </row>
    <row r="27" spans="4:16" x14ac:dyDescent="0.4">
      <c r="D27" t="s">
        <v>4627</v>
      </c>
      <c r="E27" t="s">
        <v>4668</v>
      </c>
      <c r="F27" t="str">
        <f>VLOOKUP(GRENADES[[#This Row],[Name]],GRN_GUID_LOOK,2,FALSE)</f>
        <v>21756f85-a506-4e80-bdec-50bdbcbacab4</v>
      </c>
      <c r="G27" t="s">
        <v>85</v>
      </c>
      <c r="H27" t="s">
        <v>644</v>
      </c>
      <c r="M27" s="18" t="str" cm="1">
        <f t="array" ref="M27:N27">_xlfn.REGEXEXTRACT(P27,"(.*(?=_))_([a-z0-9-]+)",2)</f>
        <v>PUZ_Trap_Gortash_Reflectoguard</v>
      </c>
      <c r="N27" s="18" t="str">
        <v>e5544395-3752-463c-80a8-e9b9b7ed1263</v>
      </c>
      <c r="P27" t="s">
        <v>4705</v>
      </c>
    </row>
    <row r="28" spans="4:16" x14ac:dyDescent="0.4">
      <c r="D28" t="s">
        <v>4628</v>
      </c>
      <c r="E28" t="s">
        <v>4670</v>
      </c>
      <c r="F28" t="str">
        <f>VLOOKUP(GRENADES[[#This Row],[Name]],GRN_GUID_LOOK,2,FALSE)</f>
        <v>278271f9-3fbc-4cf7-a5dc-b36527f521b2</v>
      </c>
      <c r="G28" t="s">
        <v>85</v>
      </c>
      <c r="H28" t="s">
        <v>644</v>
      </c>
      <c r="M28" s="18" t="str" cm="1">
        <f t="array" ref="M28:N28">_xlfn.REGEXEXTRACT(P28,"(.*(?=_))_([a-z0-9-]+)",2)</f>
        <v>QUEST_HAV_InfernalReward_004</v>
      </c>
      <c r="N28" s="18" t="str">
        <v>b9eeaebb-9b00-4552-940f-5d829a66e8cb</v>
      </c>
      <c r="P28" t="s">
        <v>4696</v>
      </c>
    </row>
    <row r="29" spans="4:16" x14ac:dyDescent="0.4">
      <c r="D29" t="s">
        <v>4636</v>
      </c>
      <c r="E29" t="s">
        <v>4687</v>
      </c>
      <c r="F29" t="str">
        <f>VLOOKUP(GRENADES[[#This Row],[Name]],GRN_GUID_LOOK,2,FALSE)</f>
        <v>08c75e58-6e70-469a-a22e-44c184995e6c</v>
      </c>
      <c r="G29" t="s">
        <v>85</v>
      </c>
      <c r="H29" t="s">
        <v>644</v>
      </c>
      <c r="M29" s="18" t="str" cm="1">
        <f t="array" ref="M29:N29">_xlfn.REGEXEXTRACT(P29,"(.*(?=_))_([a-z0-9-]+)",2)</f>
        <v>UNI_Bag_Blackpowder</v>
      </c>
      <c r="N29" s="18" t="str">
        <v>08c75e58-6e70-469a-a22e-44c184995e6c</v>
      </c>
      <c r="P29" t="s">
        <v>4685</v>
      </c>
    </row>
    <row r="30" spans="4:16" x14ac:dyDescent="0.4">
      <c r="D30" t="s">
        <v>4629</v>
      </c>
      <c r="E30" t="s">
        <v>4672</v>
      </c>
      <c r="F30" t="str">
        <f>VLOOKUP(GRENADES[[#This Row],[Name]],GRN_GUID_LOOK,2,FALSE)</f>
        <v>249ff64e-818b-4dc8-919b-7f297f64a2a3</v>
      </c>
      <c r="G30" t="s">
        <v>85</v>
      </c>
      <c r="H30" t="s">
        <v>644</v>
      </c>
      <c r="M30" s="18" t="str" cm="1">
        <f t="array" ref="M30:N30">_xlfn.REGEXEXTRACT(P30,"(.*(?=_))_([a-z0-9-]+)",2)</f>
        <v>UNI_UND_Runepowder_Vial</v>
      </c>
      <c r="N30" s="18" t="str">
        <v>9220d896-4ff3-430f-9523-00d2a4dfbc17</v>
      </c>
      <c r="P30" t="s">
        <v>4689</v>
      </c>
    </row>
    <row r="31" spans="4:16" x14ac:dyDescent="0.4">
      <c r="D31" t="s">
        <v>4637</v>
      </c>
      <c r="E31" t="s">
        <v>4688</v>
      </c>
      <c r="F31" t="str">
        <f>VLOOKUP(GRENADES[[#This Row],[Name]],GRN_GUID_LOOK,2,FALSE)</f>
        <v>e077ef28-5de9-439d-bbaf-59536585c938</v>
      </c>
      <c r="G31" t="s">
        <v>85</v>
      </c>
      <c r="H31" t="s">
        <v>644</v>
      </c>
      <c r="M31" s="18" t="str" cm="1">
        <f t="array" ref="M31:N31">_xlfn.REGEXEXTRACT(P31,"(.*(?=_))_([a-z0-9-]+)",2)</f>
        <v>UNI_WYR_ExplosiveToy</v>
      </c>
      <c r="N31" s="18" t="str">
        <v>e077ef28-5de9-439d-bbaf-59536585c938</v>
      </c>
      <c r="P31" t="s">
        <v>4686</v>
      </c>
    </row>
    <row r="32" spans="4:16" x14ac:dyDescent="0.4">
      <c r="D32" t="s">
        <v>4711</v>
      </c>
      <c r="F32" t="e">
        <f>VLOOKUP(GRENADES[[#This Row],[Name]],GRN_GUID_LOOK,2,FALSE)</f>
        <v>#N/A</v>
      </c>
      <c r="G32" t="s">
        <v>85</v>
      </c>
      <c r="H32" t="s">
        <v>644</v>
      </c>
      <c r="J32" t="s">
        <v>4714</v>
      </c>
      <c r="M32" s="18" t="str" cm="1">
        <f t="array" ref="M32:N32">_xlfn.REGEXEXTRACT(P32,"(.*(?=_))_([a-z0-9-]+)",2)</f>
        <v>WPN_Grenade_BloodSurface</v>
      </c>
      <c r="N32" s="18" t="str">
        <v>7821978d-c720-4651-9693-936960145636</v>
      </c>
      <c r="P32" t="s">
        <v>2222</v>
      </c>
    </row>
    <row r="33" spans="4:16" x14ac:dyDescent="0.4">
      <c r="D33" t="s">
        <v>4630</v>
      </c>
      <c r="E33" t="s">
        <v>4674</v>
      </c>
      <c r="F33" t="str">
        <f>VLOOKUP(GRENADES[[#This Row],[Name]],GRN_GUID_LOOK,2,FALSE)</f>
        <v>10b6acda-aa4e-46b1-aa9a-e45ab914a28d</v>
      </c>
      <c r="G33" t="s">
        <v>85</v>
      </c>
      <c r="H33" t="s">
        <v>644</v>
      </c>
      <c r="M33" s="18" t="str" cm="1">
        <f t="array" ref="M33:N33">_xlfn.REGEXEXTRACT(P33,"(.*(?=_))_([a-z0-9-]+)",2)</f>
        <v>WPN_Grenade_Orthon_A</v>
      </c>
      <c r="N33" s="18" t="str">
        <v>f8a1cb8d-3e40-4c33-8a92-92ee742b6439</v>
      </c>
      <c r="P33" t="s">
        <v>2223</v>
      </c>
    </row>
    <row r="34" spans="4:16" x14ac:dyDescent="0.4">
      <c r="D34" t="s">
        <v>4647</v>
      </c>
      <c r="F34" t="e">
        <f>VLOOKUP(GRENADES[[#This Row],[Name]],GRN_GUID_LOOK,2,FALSE)</f>
        <v>#N/A</v>
      </c>
      <c r="G34" t="s">
        <v>85</v>
      </c>
      <c r="H34" t="s">
        <v>644</v>
      </c>
      <c r="J34" t="s">
        <v>4713</v>
      </c>
      <c r="M34" s="18" t="str" cm="1">
        <f t="array" ref="M34:N34">_xlfn.REGEXEXTRACT(P34,"(.*(?=_))_([a-z0-9-]+)",2)</f>
        <v>CONS_Poison_Essence_Of_Ether_DONOTUSE</v>
      </c>
      <c r="N34" s="18" t="str">
        <v>6dae19c6-685d-4a06-9ecf-10df814932dc</v>
      </c>
      <c r="P34" t="s">
        <v>4940</v>
      </c>
    </row>
    <row r="35" spans="4:16" x14ac:dyDescent="0.4">
      <c r="D35" t="s">
        <v>4631</v>
      </c>
      <c r="E35" t="s">
        <v>4676</v>
      </c>
      <c r="F35" t="str">
        <f>VLOOKUP(GRENADES[[#This Row],[Name]],GRN_GUID_LOOK,2,FALSE)</f>
        <v>a4d98266-948b-4467-96cd-6a316f37ceda</v>
      </c>
      <c r="G35" t="s">
        <v>85</v>
      </c>
      <c r="H35" t="s">
        <v>644</v>
      </c>
      <c r="M35" s="18" t="e" cm="1" vm="1">
        <f t="array" ref="M35">_xlfn.REGEXEXTRACT(P35,"(.*(?=_))_([a-z0-9-]+)",2)</f>
        <v>#N/A</v>
      </c>
      <c r="N35" s="18"/>
    </row>
    <row r="36" spans="4:16" x14ac:dyDescent="0.4">
      <c r="D36" t="s">
        <v>4870</v>
      </c>
      <c r="E36" t="s">
        <v>4984</v>
      </c>
      <c r="F36" t="str">
        <f>VLOOKUP(GRENADES[[#This Row],[Name]],GRN_GUID_LOOK,2,FALSE)</f>
        <v>6dae19c6-685d-4a06-9ecf-10df814932dc</v>
      </c>
    </row>
  </sheetData>
  <sortState xmlns:xlrd2="http://schemas.microsoft.com/office/spreadsheetml/2017/richdata2" ref="P2:P34">
    <sortCondition ref="P2:P34"/>
  </sortState>
  <dataValidations count="3">
    <dataValidation type="list" allowBlank="1" showInputMessage="1" showErrorMessage="1" sqref="G2:G36" xr:uid="{B1DAD831-D44A-4F88-A7DE-128F8A198047}">
      <formula1>LAR_TAGS</formula1>
    </dataValidation>
    <dataValidation type="list" allowBlank="1" showInputMessage="1" showErrorMessage="1" sqref="H2:H36" xr:uid="{BE2B6574-C128-4E34-8A88-187E24EF6A61}">
      <formula1>AB_TAGS</formula1>
    </dataValidation>
    <dataValidation type="list" allowBlank="1" showInputMessage="1" showErrorMessage="1" sqref="B2:B36" xr:uid="{51AAE4B5-ACB9-4FC8-9E8D-3B300438730B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CAB8-C926-4F59-8E6F-4A8F320A5BD6}">
  <dimension ref="A1:P22"/>
  <sheetViews>
    <sheetView workbookViewId="0">
      <selection activeCell="E3" sqref="E3"/>
    </sheetView>
  </sheetViews>
  <sheetFormatPr defaultRowHeight="14.6" x14ac:dyDescent="0.4"/>
  <cols>
    <col min="1" max="1" width="3.07421875" customWidth="1"/>
    <col min="2" max="2" width="8.4609375" bestFit="1" customWidth="1"/>
    <col min="3" max="3" width="8" bestFit="1" customWidth="1"/>
    <col min="4" max="4" width="30.84375" bestFit="1" customWidth="1"/>
    <col min="5" max="5" width="37.07421875" bestFit="1" customWidth="1"/>
    <col min="6" max="6" width="35.921875" bestFit="1" customWidth="1"/>
    <col min="7" max="7" width="23.4609375" bestFit="1" customWidth="1"/>
    <col min="8" max="8" width="14.84375" bestFit="1" customWidth="1"/>
    <col min="9" max="9" width="10.69140625" bestFit="1" customWidth="1"/>
    <col min="10" max="10" width="7.921875" bestFit="1" customWidth="1"/>
    <col min="11" max="11" width="11.69140625" bestFit="1" customWidth="1"/>
    <col min="13" max="13" width="37.07421875" bestFit="1" customWidth="1"/>
    <col min="14" max="14" width="35.921875" bestFit="1" customWidth="1"/>
    <col min="16" max="16" width="72.84375" bestFit="1" customWidth="1"/>
  </cols>
  <sheetData>
    <row r="1" spans="1:16" x14ac:dyDescent="0.4">
      <c r="A1" t="s">
        <v>5053</v>
      </c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1:16" x14ac:dyDescent="0.4">
      <c r="D2" t="s">
        <v>4422</v>
      </c>
      <c r="E2" t="s">
        <v>4735</v>
      </c>
      <c r="F2" t="str">
        <f>VLOOKUP(COATINGS[[#This Row],[Name]],COAT_GUID_LOOK,2,FALSE)</f>
        <v>bd118cc0-eb90-412d-8229-6749f42df5c6</v>
      </c>
      <c r="G2" t="s">
        <v>556</v>
      </c>
      <c r="H2" t="s">
        <v>645</v>
      </c>
      <c r="M2" s="18" t="str" cm="1">
        <f t="array" ref="M2:N2">_xlfn.REGEXEXTRACT(P2,"(.*(?=_))_([a-z0-9-]+)",2)</f>
        <v>ALCH_Soultion_Oil_RemoveResistanceFire</v>
      </c>
      <c r="N2" s="18" t="str">
        <v>bd118cc0-eb90-412d-8229-6749f42df5c6</v>
      </c>
      <c r="P2" t="s">
        <v>4715</v>
      </c>
    </row>
    <row r="3" spans="1:16" x14ac:dyDescent="0.4">
      <c r="D3" t="s">
        <v>4423</v>
      </c>
      <c r="E3" t="s">
        <v>4736</v>
      </c>
      <c r="F3" t="str">
        <f>VLOOKUP(COATINGS[[#This Row],[Name]],COAT_GUID_LOOK,2,FALSE)</f>
        <v>28645376-e6e8-436a-8e9a-c62877fae07d</v>
      </c>
      <c r="G3" t="s">
        <v>556</v>
      </c>
      <c r="H3" t="s">
        <v>645</v>
      </c>
      <c r="M3" s="18" t="str" cm="1">
        <f t="array" ref="M3:N3">_xlfn.REGEXEXTRACT(P3,"(.*(?=_))_([a-z0-9-]+)",2)</f>
        <v>CONS_Poison_Basic</v>
      </c>
      <c r="N3" s="18" t="str">
        <v>28645376-e6e8-436a-8e9a-c62877fae07d</v>
      </c>
      <c r="P3" t="s">
        <v>4716</v>
      </c>
    </row>
    <row r="4" spans="1:16" x14ac:dyDescent="0.4">
      <c r="D4" t="s">
        <v>4424</v>
      </c>
      <c r="E4" t="s">
        <v>4737</v>
      </c>
      <c r="F4" t="str">
        <f>VLOOKUP(COATINGS[[#This Row],[Name]],COAT_GUID_LOOK,2,FALSE)</f>
        <v>5865caed-4a5d-45b7-b365-1113334a8e7b</v>
      </c>
      <c r="G4" t="s">
        <v>556</v>
      </c>
      <c r="H4" t="s">
        <v>645</v>
      </c>
      <c r="M4" s="18" t="str" cm="1">
        <f t="array" ref="M4:N4">_xlfn.REGEXEXTRACT(P4,"(.*(?=_))_([a-z0-9-]+)",2)</f>
        <v>CONS_Poison_Crawler_Mucus</v>
      </c>
      <c r="N4" s="18" t="str">
        <v>5865caed-4a5d-45b7-b365-1113334a8e7b</v>
      </c>
      <c r="P4" t="s">
        <v>4717</v>
      </c>
    </row>
    <row r="5" spans="1:16" x14ac:dyDescent="0.4">
      <c r="D5" t="s">
        <v>4425</v>
      </c>
      <c r="E5" t="s">
        <v>4738</v>
      </c>
      <c r="F5" t="str">
        <f>VLOOKUP(COATINGS[[#This Row],[Name]],COAT_GUID_LOOK,2,FALSE)</f>
        <v>955d3880-3d10-4fb5-845b-96b6b52aef9a</v>
      </c>
      <c r="G5" t="s">
        <v>556</v>
      </c>
      <c r="H5" t="s">
        <v>645</v>
      </c>
      <c r="M5" s="18" t="str" cm="1">
        <f t="array" ref="M5:N5">_xlfn.REGEXEXTRACT(P5,"(.*(?=_))_([a-z0-9-]+)",2)</f>
        <v>ALCH_Solution_Oil_DamageAttackBuff</v>
      </c>
      <c r="N5" s="18" t="str">
        <v>955d3880-3d10-4fb5-845b-96b6b52aef9a</v>
      </c>
      <c r="P5" t="s">
        <v>4718</v>
      </c>
    </row>
    <row r="6" spans="1:16" x14ac:dyDescent="0.4">
      <c r="D6" t="s">
        <v>4426</v>
      </c>
      <c r="E6" t="s">
        <v>4739</v>
      </c>
      <c r="F6" t="str">
        <f>VLOOKUP(COATINGS[[#This Row],[Name]],COAT_GUID_LOOK,2,FALSE)</f>
        <v>f528a334-bdb3-4cf1-b74c-0e08942daeb1</v>
      </c>
      <c r="G6" t="s">
        <v>556</v>
      </c>
      <c r="H6" t="s">
        <v>645</v>
      </c>
      <c r="M6" s="18" t="str" cm="1">
        <f t="array" ref="M6:N6">_xlfn.REGEXEXTRACT(P6,"(.*(?=_))_([a-z0-9-]+)",2)</f>
        <v>CONS_Poison_Drow</v>
      </c>
      <c r="N6" s="18" t="str">
        <v>f528a334-bdb3-4cf1-b74c-0e08942daeb1</v>
      </c>
      <c r="P6" t="s">
        <v>4719</v>
      </c>
    </row>
    <row r="7" spans="1:16" x14ac:dyDescent="0.4">
      <c r="D7" t="s">
        <v>4427</v>
      </c>
      <c r="E7" t="s">
        <v>4740</v>
      </c>
      <c r="F7" t="str">
        <f>VLOOKUP(COATINGS[[#This Row],[Name]],COAT_GUID_LOOK,2,FALSE)</f>
        <v>a5d93495-c01c-4dd4-928c-3793f620121f</v>
      </c>
      <c r="G7" t="s">
        <v>556</v>
      </c>
      <c r="H7" t="s">
        <v>645</v>
      </c>
      <c r="M7" s="18" t="str" cm="1">
        <f t="array" ref="M7:N7">_xlfn.REGEXEXTRACT(P7,"(.*(?=_))_([a-z0-9-]+)",2)</f>
        <v>TWN_Poison_Paralytic_A</v>
      </c>
      <c r="N7" s="18" t="str">
        <v>a5d93495-c01c-4dd4-928c-3793f620121f</v>
      </c>
      <c r="P7" t="s">
        <v>4720</v>
      </c>
    </row>
    <row r="8" spans="1:16" x14ac:dyDescent="0.4">
      <c r="D8" t="s">
        <v>4428</v>
      </c>
      <c r="E8" t="s">
        <v>4741</v>
      </c>
      <c r="F8" t="str">
        <f>VLOOKUP(COATINGS[[#This Row],[Name]],COAT_GUID_LOOK,2,FALSE)</f>
        <v>d990fefe-e0f3-46ba-915e-35aebc6c6599</v>
      </c>
      <c r="G8" t="s">
        <v>556</v>
      </c>
      <c r="H8" t="s">
        <v>645</v>
      </c>
      <c r="M8" s="18" t="str" cm="1">
        <f t="array" ref="M8:N8">_xlfn.REGEXEXTRACT(P8,"(.*(?=_))_([a-z0-9-]+)",2)</f>
        <v>CONS_Poison_Malice</v>
      </c>
      <c r="N8" s="18" t="str">
        <v>d990fefe-e0f3-46ba-915e-35aebc6c6599</v>
      </c>
      <c r="P8" t="s">
        <v>4721</v>
      </c>
    </row>
    <row r="9" spans="1:16" x14ac:dyDescent="0.4">
      <c r="D9" t="s">
        <v>4429</v>
      </c>
      <c r="E9" t="s">
        <v>4742</v>
      </c>
      <c r="F9" t="str">
        <f>VLOOKUP(COATINGS[[#This Row],[Name]],COAT_GUID_LOOK,2,FALSE)</f>
        <v>3383e241-4d1c-41ad-bc81-fc548fa9062d</v>
      </c>
      <c r="G9" t="s">
        <v>556</v>
      </c>
      <c r="H9" t="s">
        <v>645</v>
      </c>
      <c r="M9" s="18" t="str" cm="1">
        <f t="array" ref="M9:N9">_xlfn.REGEXEXTRACT(P9,"(.*(?=_))_([a-z0-9-]+)",2)</f>
        <v>ALCH_Solution_Oil_AttackBuff</v>
      </c>
      <c r="N9" s="18" t="str">
        <v>3383e241-4d1c-41ad-bc81-fc548fa9062d</v>
      </c>
      <c r="P9" t="s">
        <v>4722</v>
      </c>
    </row>
    <row r="10" spans="1:16" x14ac:dyDescent="0.4">
      <c r="D10" t="s">
        <v>4430</v>
      </c>
      <c r="E10" t="s">
        <v>4743</v>
      </c>
      <c r="F10" t="str">
        <f>VLOOKUP(COATINGS[[#This Row],[Name]],COAT_GUID_LOOK,2,FALSE)</f>
        <v>08789f74-3f63-4e7c-8288-b8d873542c15</v>
      </c>
      <c r="G10" t="s">
        <v>556</v>
      </c>
      <c r="H10" t="s">
        <v>645</v>
      </c>
      <c r="M10" s="18" t="str" cm="1">
        <f t="array" ref="M10:N10">_xlfn.REGEXEXTRACT(P10,"(.*(?=_))_([a-z0-9-]+)",2)</f>
        <v>ALCH_Solution_Oil_Bane</v>
      </c>
      <c r="N10" s="18" t="str">
        <v>08789f74-3f63-4e7c-8288-b8d873542c15</v>
      </c>
      <c r="P10" t="s">
        <v>4723</v>
      </c>
    </row>
    <row r="11" spans="1:16" x14ac:dyDescent="0.4">
      <c r="D11" t="s">
        <v>4431</v>
      </c>
      <c r="E11" t="s">
        <v>4744</v>
      </c>
      <c r="F11" t="str">
        <f>VLOOKUP(COATINGS[[#This Row],[Name]],COAT_GUID_LOOK,2,FALSE)</f>
        <v>bb750807-895b-468d-81e1-4378797d11ca</v>
      </c>
      <c r="G11" t="s">
        <v>556</v>
      </c>
      <c r="H11" t="s">
        <v>645</v>
      </c>
      <c r="M11" s="18" t="str" cm="1">
        <f t="array" ref="M11:N11">_xlfn.REGEXEXTRACT(P11,"(.*(?=_))_([a-z0-9-]+)",2)</f>
        <v>ALCH_Solution_Oil_Combustion</v>
      </c>
      <c r="N11" s="18" t="str">
        <v>bb750807-895b-468d-81e1-4378797d11ca</v>
      </c>
      <c r="P11" t="s">
        <v>4724</v>
      </c>
    </row>
    <row r="12" spans="1:16" x14ac:dyDescent="0.4">
      <c r="D12" t="s">
        <v>4432</v>
      </c>
      <c r="E12" t="s">
        <v>4745</v>
      </c>
      <c r="F12" t="str">
        <f>VLOOKUP(COATINGS[[#This Row],[Name]],COAT_GUID_LOOK,2,FALSE)</f>
        <v>01985597-fceb-47d1-93ae-9cc9928ed9e7</v>
      </c>
      <c r="G12" t="s">
        <v>556</v>
      </c>
      <c r="H12" t="s">
        <v>645</v>
      </c>
      <c r="M12" s="18" t="str" cm="1">
        <f t="array" ref="M12:N12">_xlfn.REGEXEXTRACT(P12,"(.*(?=_))_([a-z0-9-]+)",2)</f>
        <v>ALCH_Solution_Oil_Reduce</v>
      </c>
      <c r="N12" s="18" t="str">
        <v>01985597-fceb-47d1-93ae-9cc9928ed9e7</v>
      </c>
      <c r="P12" t="s">
        <v>4725</v>
      </c>
    </row>
    <row r="13" spans="1:16" x14ac:dyDescent="0.4">
      <c r="D13" t="s">
        <v>4433</v>
      </c>
      <c r="E13" t="s">
        <v>4746</v>
      </c>
      <c r="F13" t="str">
        <f>VLOOKUP(COATINGS[[#This Row],[Name]],COAT_GUID_LOOK,2,FALSE)</f>
        <v>3e4ce3e8-fbae-4e78-9198-e4c15485a928</v>
      </c>
      <c r="G13" t="s">
        <v>556</v>
      </c>
      <c r="H13" t="s">
        <v>645</v>
      </c>
      <c r="M13" s="18" t="str" cm="1">
        <f t="array" ref="M13:N13">_xlfn.REGEXEXTRACT(P13,"(.*(?=_))_([a-z0-9-]+)",2)</f>
        <v>ALCH_Solution_Oil_Frost</v>
      </c>
      <c r="N13" s="18" t="str">
        <v>3e4ce3e8-fbae-4e78-9198-e4c15485a928</v>
      </c>
      <c r="P13" t="s">
        <v>4726</v>
      </c>
    </row>
    <row r="14" spans="1:16" x14ac:dyDescent="0.4">
      <c r="D14" t="s">
        <v>4434</v>
      </c>
      <c r="E14" t="s">
        <v>4747</v>
      </c>
      <c r="F14" t="str">
        <f>VLOOKUP(COATINGS[[#This Row],[Name]],COAT_GUID_LOOK,2,FALSE)</f>
        <v>56e531e9-78e4-430b-bc98-611c1b1ccd08</v>
      </c>
      <c r="G14" t="s">
        <v>556</v>
      </c>
      <c r="H14" t="s">
        <v>645</v>
      </c>
      <c r="M14" s="18" t="str" cm="1">
        <f t="array" ref="M14:N14">_xlfn.REGEXEXTRACT(P14,"(.*(?=_))_([a-z0-9-]+)",2)</f>
        <v>CONS_Poison_Purple_Worm</v>
      </c>
      <c r="N14" s="18" t="str">
        <v>56e531e9-78e4-430b-bc98-611c1b1ccd08</v>
      </c>
      <c r="P14" t="s">
        <v>4727</v>
      </c>
    </row>
    <row r="15" spans="1:16" x14ac:dyDescent="0.4">
      <c r="D15" t="s">
        <v>4435</v>
      </c>
      <c r="E15" t="s">
        <v>4748</v>
      </c>
      <c r="F15" t="str">
        <f>VLOOKUP(COATINGS[[#This Row],[Name]],COAT_GUID_LOOK,2,FALSE)</f>
        <v>b0385b93-f525-4740-8126-471a76fa31a2</v>
      </c>
      <c r="G15" t="s">
        <v>556</v>
      </c>
      <c r="H15" t="s">
        <v>645</v>
      </c>
      <c r="M15" s="18" t="str" cm="1">
        <f t="array" ref="M15:N15">_xlfn.REGEXEXTRACT(P15,"(.*(?=_))_([a-z0-9-]+)",2)</f>
        <v>CONS_Poison_Serpent_Venom</v>
      </c>
      <c r="N15" s="18" t="str">
        <v>b0385b93-f525-4740-8126-471a76fa31a2</v>
      </c>
      <c r="P15" t="s">
        <v>4728</v>
      </c>
    </row>
    <row r="16" spans="1:16" x14ac:dyDescent="0.4">
      <c r="D16" t="s">
        <v>4436</v>
      </c>
      <c r="E16" t="s">
        <v>4749</v>
      </c>
      <c r="F16" t="str">
        <f>VLOOKUP(COATINGS[[#This Row],[Name]],COAT_GUID_LOOK,2,FALSE)</f>
        <v>8b5f7965-6cd1-42c1-8449-c6562a270ad9</v>
      </c>
      <c r="G16" t="s">
        <v>556</v>
      </c>
      <c r="H16" t="s">
        <v>645</v>
      </c>
      <c r="M16" s="18" t="str" cm="1">
        <f t="array" ref="M16:N16">_xlfn.REGEXEXTRACT(P16,"(.*(?=_))_([a-z0-9-]+)",2)</f>
        <v>Solution_Toxin_Basic</v>
      </c>
      <c r="N16" s="18" t="str">
        <v>8b5f7965-6cd1-42c1-8449-c6562a270ad9</v>
      </c>
      <c r="P16" t="s">
        <v>4729</v>
      </c>
    </row>
    <row r="17" spans="4:16" x14ac:dyDescent="0.4">
      <c r="D17" t="s">
        <v>4437</v>
      </c>
      <c r="E17" t="s">
        <v>4750</v>
      </c>
      <c r="F17" t="str">
        <f>VLOOKUP(COATINGS[[#This Row],[Name]],COAT_GUID_LOOK,2,FALSE)</f>
        <v>6db9ed3d-2d72-43ad-a2b8-02365728f29f</v>
      </c>
      <c r="G17" t="s">
        <v>556</v>
      </c>
      <c r="H17" t="s">
        <v>645</v>
      </c>
      <c r="M17" s="18" t="str" cm="1">
        <f t="array" ref="M17:N17">_xlfn.REGEXEXTRACT(P17,"(.*(?=_))_([a-z0-9-]+)",2)</f>
        <v>UNI_Poison_Brewer</v>
      </c>
      <c r="N17" s="18" t="str">
        <v>6db9ed3d-2d72-43ad-a2b8-02365728f29f</v>
      </c>
      <c r="P17" t="s">
        <v>4730</v>
      </c>
    </row>
    <row r="18" spans="4:16" x14ac:dyDescent="0.4">
      <c r="D18" t="s">
        <v>4438</v>
      </c>
      <c r="E18" t="s">
        <v>4751</v>
      </c>
      <c r="F18" t="str">
        <f>VLOOKUP(COATINGS[[#This Row],[Name]],COAT_GUID_LOOK,2,FALSE)</f>
        <v>e4f7cb7f-1cb3-411b-b078-f4ac25b750a8</v>
      </c>
      <c r="G18" t="s">
        <v>556</v>
      </c>
      <c r="H18" t="s">
        <v>645</v>
      </c>
      <c r="M18" s="18" t="str" cm="1">
        <f t="array" ref="M18:N18">_xlfn.REGEXEXTRACT(P18,"(.*(?=_))_([a-z0-9-]+)",2)</f>
        <v>ALCH_Solution_Oil_Wizardsbane</v>
      </c>
      <c r="N18" s="18" t="str">
        <v>e4f7cb7f-1cb3-411b-b078-f4ac25b750a8</v>
      </c>
      <c r="P18" t="s">
        <v>4731</v>
      </c>
    </row>
    <row r="19" spans="4:16" x14ac:dyDescent="0.4">
      <c r="D19" t="s">
        <v>4439</v>
      </c>
      <c r="E19" t="s">
        <v>4752</v>
      </c>
      <c r="F19" t="str">
        <f>VLOOKUP(COATINGS[[#This Row],[Name]],COAT_GUID_LOOK,2,FALSE)</f>
        <v>eca393b0-3f8e-4862-814b-9e236a0d4129</v>
      </c>
      <c r="G19" t="s">
        <v>556</v>
      </c>
      <c r="H19" t="s">
        <v>645</v>
      </c>
      <c r="M19" s="18" t="str" cm="1">
        <f t="array" ref="M19:N19">_xlfn.REGEXEXTRACT(P19,"(.*(?=_))_([a-z0-9-]+)",2)</f>
        <v>CONS_Poison_Wyvern</v>
      </c>
      <c r="N19" s="18" t="str">
        <v>eca393b0-3f8e-4862-814b-9e236a0d4129</v>
      </c>
      <c r="P19" t="s">
        <v>4732</v>
      </c>
    </row>
    <row r="20" spans="4:16" x14ac:dyDescent="0.4">
      <c r="D20" t="s">
        <v>4440</v>
      </c>
      <c r="E20" t="s">
        <v>4753</v>
      </c>
      <c r="F20" t="str">
        <f>VLOOKUP(COATINGS[[#This Row],[Name]],COAT_GUID_LOOK,2,FALSE)</f>
        <v>84eedc44-3b1b-49c4-9417-9e5a99ea6e56</v>
      </c>
      <c r="G20" t="s">
        <v>556</v>
      </c>
      <c r="H20" t="s">
        <v>645</v>
      </c>
      <c r="M20" s="18" t="str" cm="1">
        <f t="array" ref="M20:N20">_xlfn.REGEXEXTRACT(P20,"(.*(?=_))_([a-z0-9-]+)",2)</f>
        <v>CONS_Oil_Of_Sharpness_DONOTUSE</v>
      </c>
      <c r="N20" s="18" t="str">
        <v>84eedc44-3b1b-49c4-9417-9e5a99ea6e56</v>
      </c>
      <c r="P20" t="s">
        <v>4733</v>
      </c>
    </row>
    <row r="21" spans="4:16" x14ac:dyDescent="0.4">
      <c r="D21" t="s">
        <v>4441</v>
      </c>
      <c r="E21" t="s">
        <v>4754</v>
      </c>
      <c r="F21" t="str">
        <f>VLOOKUP(COATINGS[[#This Row],[Name]],COAT_GUID_LOOK,2,FALSE)</f>
        <v>ee5d2d95-7451-4c4e-b58e-6c211e7fc96b</v>
      </c>
      <c r="G21" t="s">
        <v>85</v>
      </c>
      <c r="H21" t="s">
        <v>645</v>
      </c>
      <c r="M21" s="18" t="str" cm="1">
        <f t="array" ref="M21:N21">_xlfn.REGEXEXTRACT(P21,"(.*(?=_))_([a-z0-9-]+)",2)</f>
        <v>CONS_Poison_Assassins_Blood_DONOTUSE</v>
      </c>
      <c r="N21" s="18" t="str">
        <v>ee5d2d95-7451-4c4e-b58e-6c211e7fc96b</v>
      </c>
      <c r="P21" t="s">
        <v>4734</v>
      </c>
    </row>
    <row r="22" spans="4:16" x14ac:dyDescent="0.4">
      <c r="D22" t="s">
        <v>4442</v>
      </c>
      <c r="E22" t="s">
        <v>4752</v>
      </c>
      <c r="F22" t="str">
        <f>VLOOKUP(COATINGS[[#This Row],[Name]],COAT_GUID_LOOK,2,FALSE)</f>
        <v>eca393b0-3f8e-4862-814b-9e236a0d4129</v>
      </c>
      <c r="G22" t="s">
        <v>556</v>
      </c>
      <c r="H22" t="s">
        <v>645</v>
      </c>
      <c r="M22" s="18" t="str" cm="1">
        <f t="array" ref="M22:N22">_xlfn.REGEXEXTRACT(P22,"(.*(?=_))_([a-z0-9-]+)",2)</f>
        <v>CONS_Poison_Wyvern</v>
      </c>
      <c r="N22" s="18" t="str">
        <v>eca393b0-3f8e-4862-814b-9e236a0d4129</v>
      </c>
      <c r="P22" t="s">
        <v>4732</v>
      </c>
    </row>
  </sheetData>
  <dataValidations disablePrompts="1" count="3">
    <dataValidation type="list" allowBlank="1" showInputMessage="1" showErrorMessage="1" sqref="B2:B22" xr:uid="{1D78F13C-DC61-4C81-A849-72704C42D7F0}">
      <formula1>"Open,Done"</formula1>
    </dataValidation>
    <dataValidation type="list" allowBlank="1" showInputMessage="1" showErrorMessage="1" sqref="G2:G22" xr:uid="{EA5EA893-A423-45D7-83C4-5899856DD762}">
      <formula1>LAR_TAGS</formula1>
    </dataValidation>
    <dataValidation type="list" allowBlank="1" showInputMessage="1" showErrorMessage="1" sqref="H2:H22" xr:uid="{AE278FDD-DBE1-40F4-9C10-F8A66E83D3C6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30B-DD8D-4BA7-B2AE-D01EBD6E7BE5}">
  <dimension ref="B1:P43"/>
  <sheetViews>
    <sheetView workbookViewId="0"/>
  </sheetViews>
  <sheetFormatPr defaultRowHeight="14.6" x14ac:dyDescent="0.4"/>
  <cols>
    <col min="2" max="2" width="8.4609375" bestFit="1" customWidth="1"/>
    <col min="3" max="3" width="8" bestFit="1" customWidth="1"/>
    <col min="4" max="4" width="25.69140625" bestFit="1" customWidth="1"/>
    <col min="5" max="5" width="23.921875" bestFit="1" customWidth="1"/>
    <col min="6" max="6" width="35.921875" bestFit="1" customWidth="1"/>
    <col min="7" max="8" width="10.3828125" bestFit="1" customWidth="1"/>
    <col min="9" max="9" width="10.69140625" bestFit="1" customWidth="1"/>
    <col min="10" max="10" width="7.921875" bestFit="1" customWidth="1"/>
    <col min="11" max="11" width="11.69140625" bestFit="1" customWidth="1"/>
    <col min="13" max="13" width="23.921875" bestFit="1" customWidth="1"/>
    <col min="14" max="14" width="35.921875" bestFit="1" customWidth="1"/>
    <col min="16" max="16" width="59.1523437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D2" t="s">
        <v>4456</v>
      </c>
      <c r="E2" t="s">
        <v>4807</v>
      </c>
      <c r="F2" t="str">
        <f>VLOOKUP(DYE[[#This Row],[Name]],DYE_GUID_LOOK,2,FALSE)</f>
        <v>1dec170b-101f-457b-b22d-8d38c45168c7</v>
      </c>
      <c r="G2" t="s">
        <v>83</v>
      </c>
      <c r="H2" t="s">
        <v>623</v>
      </c>
      <c r="M2" s="18" t="str" cm="1">
        <f t="array" ref="M2:N2">_xlfn.REGEXEXTRACT(P2,"(.*(?=_))_([a-z0-9-]+)",2)</f>
        <v>DLC_LOOT_Dye_Larian</v>
      </c>
      <c r="N2" s="18" t="str">
        <v>dfb0bd5d-e4ed-4bd3-bcfe-45195260e7dc</v>
      </c>
      <c r="P2" t="s">
        <v>4755</v>
      </c>
    </row>
    <row r="3" spans="2:16" x14ac:dyDescent="0.4">
      <c r="D3" t="s">
        <v>4457</v>
      </c>
      <c r="E3" t="s">
        <v>4798</v>
      </c>
      <c r="F3" t="str">
        <f>VLOOKUP(DYE[[#This Row],[Name]],DYE_GUID_LOOK,2,FALSE)</f>
        <v>02bb51c0-00e5-408c-8e11-8de7b9580c04</v>
      </c>
      <c r="G3" t="s">
        <v>83</v>
      </c>
      <c r="H3" t="s">
        <v>623</v>
      </c>
      <c r="M3" s="18" t="str" cm="1">
        <f t="array" ref="M3:N3">_xlfn.REGEXEXTRACT(P3,"(.*(?=_))_([a-z0-9-]+)",2)</f>
        <v>LOOT_Dye_Azure_01</v>
      </c>
      <c r="N3" s="18" t="str">
        <v>eedbd9cc-5072-47fd-90a6-36a24c435620</v>
      </c>
      <c r="P3" t="s">
        <v>4756</v>
      </c>
    </row>
    <row r="4" spans="2:16" x14ac:dyDescent="0.4">
      <c r="D4" t="s">
        <v>4458</v>
      </c>
      <c r="E4" t="s">
        <v>4801</v>
      </c>
      <c r="F4" t="str">
        <f>VLOOKUP(DYE[[#This Row],[Name]],DYE_GUID_LOOK,2,FALSE)</f>
        <v>bb108620-186f-4a00-b7de-af9329d5497b</v>
      </c>
      <c r="G4" t="s">
        <v>83</v>
      </c>
      <c r="H4" t="s">
        <v>623</v>
      </c>
      <c r="M4" s="18" t="str" cm="1">
        <f t="array" ref="M4:N4">_xlfn.REGEXEXTRACT(P4,"(.*(?=_))_([a-z0-9-]+)",2)</f>
        <v>LOOT_Dye_BlackBlue_01</v>
      </c>
      <c r="N4" s="18" t="str">
        <v>02bb51c0-00e5-408c-8e11-8de7b9580c04</v>
      </c>
      <c r="P4" t="s">
        <v>4757</v>
      </c>
    </row>
    <row r="5" spans="2:16" x14ac:dyDescent="0.4">
      <c r="D5" t="s">
        <v>4461</v>
      </c>
      <c r="E5" t="s">
        <v>4802</v>
      </c>
      <c r="F5" t="str">
        <f>VLOOKUP(DYE[[#This Row],[Name]],DYE_GUID_LOOK,2,FALSE)</f>
        <v>94ef7170-1c1d-489a-9c18-55209d864e3a</v>
      </c>
      <c r="G5" t="s">
        <v>83</v>
      </c>
      <c r="H5" t="s">
        <v>623</v>
      </c>
      <c r="M5" s="18" t="str" cm="1">
        <f t="array" ref="M5:N5">_xlfn.REGEXEXTRACT(P5,"(.*(?=_))_([a-z0-9-]+)",2)</f>
        <v>LOOT_Dye_BlackGreen_01</v>
      </c>
      <c r="N5" s="18" t="str">
        <v>81512e6c-dbe4-451c-b5cc-7268656444c1</v>
      </c>
      <c r="P5" t="s">
        <v>4758</v>
      </c>
    </row>
    <row r="6" spans="2:16" x14ac:dyDescent="0.4">
      <c r="D6" t="s">
        <v>4462</v>
      </c>
      <c r="E6" t="s">
        <v>4799</v>
      </c>
      <c r="F6" t="str">
        <f>VLOOKUP(DYE[[#This Row],[Name]],DYE_GUID_LOOK,2,FALSE)</f>
        <v>81512e6c-dbe4-451c-b5cc-7268656444c1</v>
      </c>
      <c r="G6" t="s">
        <v>83</v>
      </c>
      <c r="H6" t="s">
        <v>623</v>
      </c>
      <c r="M6" s="18" t="str" cm="1">
        <f t="array" ref="M6:N6">_xlfn.REGEXEXTRACT(P6,"(.*(?=_))_([a-z0-9-]+)",2)</f>
        <v>LOOT_Dye_BlackPink_01</v>
      </c>
      <c r="N6" s="18" t="str">
        <v>db4761b2-cce8-4d6d-86ec-5cf0924a5f4c</v>
      </c>
      <c r="P6" t="s">
        <v>4759</v>
      </c>
    </row>
    <row r="7" spans="2:16" x14ac:dyDescent="0.4">
      <c r="D7" t="s">
        <v>4459</v>
      </c>
      <c r="E7" t="s">
        <v>4827</v>
      </c>
      <c r="F7" t="str">
        <f>VLOOKUP(DYE[[#This Row],[Name]],DYE_GUID_LOOK,2,FALSE)</f>
        <v>2292d37f-7cb2-4458-83c6-1f2e48ffa23e</v>
      </c>
      <c r="G7" t="s">
        <v>83</v>
      </c>
      <c r="H7" t="s">
        <v>623</v>
      </c>
      <c r="M7" s="18" t="str" cm="1">
        <f t="array" ref="M7:N7">_xlfn.REGEXEXTRACT(P7,"(.*(?=_))_([a-z0-9-]+)",2)</f>
        <v>LOOT_Dye_BlackRed_01</v>
      </c>
      <c r="N7" s="18" t="str">
        <v>bb108620-186f-4a00-b7de-af9329d5497b</v>
      </c>
      <c r="P7" t="s">
        <v>4760</v>
      </c>
    </row>
    <row r="8" spans="2:16" x14ac:dyDescent="0.4">
      <c r="D8" t="s">
        <v>4443</v>
      </c>
      <c r="E8" t="s">
        <v>4806</v>
      </c>
      <c r="F8" t="str">
        <f>VLOOKUP(DYE[[#This Row],[Name]],DYE_GUID_LOOK,2,FALSE)</f>
        <v>a4c2594e-33a6-49b2-ab6f-e992a3e0257e</v>
      </c>
      <c r="G8" t="s">
        <v>83</v>
      </c>
      <c r="H8" t="s">
        <v>623</v>
      </c>
      <c r="M8" s="18" t="str" cm="1">
        <f t="array" ref="M8:N8">_xlfn.REGEXEXTRACT(P8,"(.*(?=_))_([a-z0-9-]+)",2)</f>
        <v>LOOT_Dye_BlackTeal_01</v>
      </c>
      <c r="N8" s="18" t="str">
        <v>94ef7170-1c1d-489a-9c18-55209d864e3a</v>
      </c>
      <c r="P8" t="s">
        <v>4761</v>
      </c>
    </row>
    <row r="9" spans="2:16" x14ac:dyDescent="0.4">
      <c r="D9" t="s">
        <v>4473</v>
      </c>
      <c r="E9" t="s">
        <v>4834</v>
      </c>
      <c r="F9" t="str">
        <f>VLOOKUP(DYE[[#This Row],[Name]],DYE_GUID_LOOK,2,FALSE)</f>
        <v>17f6e66e-1c23-41d2-9370-3bd9a5a90b4a</v>
      </c>
      <c r="G9" t="s">
        <v>83</v>
      </c>
      <c r="H9" t="s">
        <v>623</v>
      </c>
      <c r="M9" s="18" t="str" cm="1">
        <f t="array" ref="M9:N9">_xlfn.REGEXEXTRACT(P9,"(.*(?=_))_([a-z0-9-]+)",2)</f>
        <v>LOOT_Dye_Blue_01</v>
      </c>
      <c r="N9" s="18" t="str">
        <v>a94ac1cd-96c9-4775-8dcd-c2b581bfeb50</v>
      </c>
      <c r="P9" t="s">
        <v>4762</v>
      </c>
    </row>
    <row r="10" spans="2:16" x14ac:dyDescent="0.4">
      <c r="D10" t="s">
        <v>4460</v>
      </c>
      <c r="E10" t="s">
        <v>4837</v>
      </c>
      <c r="F10" t="str">
        <f>VLOOKUP(DYE[[#This Row],[Name]],DYE_GUID_LOOK,2,FALSE)</f>
        <v>3336e3a5-0be1-407d-9c37-01536bb2e6c5</v>
      </c>
      <c r="G10" t="s">
        <v>83</v>
      </c>
      <c r="H10" t="s">
        <v>623</v>
      </c>
      <c r="M10" s="18" t="str" cm="1">
        <f t="array" ref="M10:N10">_xlfn.REGEXEXTRACT(P10,"(.*(?=_))_([a-z0-9-]+)",2)</f>
        <v>LOOT_Dye_BlueGreen_01</v>
      </c>
      <c r="N10" s="18" t="str">
        <v>b702ddc5-f4fc-4976-adc4-18a8ddaab8d5</v>
      </c>
      <c r="P10" t="s">
        <v>4763</v>
      </c>
    </row>
    <row r="11" spans="2:16" x14ac:dyDescent="0.4">
      <c r="D11" t="s">
        <v>4474</v>
      </c>
      <c r="E11" t="s">
        <v>4797</v>
      </c>
      <c r="F11" t="str">
        <f>VLOOKUP(DYE[[#This Row],[Name]],DYE_GUID_LOOK,2,FALSE)</f>
        <v>eedbd9cc-5072-47fd-90a6-36a24c435620</v>
      </c>
      <c r="G11" t="s">
        <v>83</v>
      </c>
      <c r="H11" t="s">
        <v>623</v>
      </c>
      <c r="M11" s="18" t="str" cm="1">
        <f t="array" ref="M11:N11">_xlfn.REGEXEXTRACT(P11,"(.*(?=_))_([a-z0-9-]+)",2)</f>
        <v>LOOT_Dye_BluePurple_01</v>
      </c>
      <c r="N11" s="18" t="str">
        <v>83cde47b-9e15-4ea5-98f4-4efd9ce93861</v>
      </c>
      <c r="P11" t="s">
        <v>4764</v>
      </c>
    </row>
    <row r="12" spans="2:16" x14ac:dyDescent="0.4">
      <c r="D12" t="s">
        <v>4475</v>
      </c>
      <c r="E12" t="s">
        <v>4814</v>
      </c>
      <c r="F12" t="str">
        <f>VLOOKUP(DYE[[#This Row],[Name]],DYE_GUID_LOOK,2,FALSE)</f>
        <v>23899dcd-8f27-4144-b29d-ae61eaacd8c3</v>
      </c>
      <c r="G12" t="s">
        <v>83</v>
      </c>
      <c r="H12" t="s">
        <v>623</v>
      </c>
      <c r="M12" s="18" t="str" cm="1">
        <f t="array" ref="M12:N12">_xlfn.REGEXEXTRACT(P12,"(.*(?=_))_([a-z0-9-]+)",2)</f>
        <v>LOOT_Dye_BlueYellow_01</v>
      </c>
      <c r="N12" s="18" t="str">
        <v>a4c2594e-33a6-49b2-ab6f-e992a3e0257e</v>
      </c>
      <c r="P12" t="s">
        <v>4765</v>
      </c>
    </row>
    <row r="13" spans="2:16" x14ac:dyDescent="0.4">
      <c r="D13" t="s">
        <v>4476</v>
      </c>
      <c r="E13" t="s">
        <v>4823</v>
      </c>
      <c r="F13" t="str">
        <f>VLOOKUP(DYE[[#This Row],[Name]],DYE_GUID_LOOK,2,FALSE)</f>
        <v>808cd643-ac73-415c-8ed8-0a81b8b71dd8</v>
      </c>
      <c r="G13" t="s">
        <v>83</v>
      </c>
      <c r="H13" t="s">
        <v>623</v>
      </c>
      <c r="M13" s="18" t="str" cm="1">
        <f t="array" ref="M13:N13">_xlfn.REGEXEXTRACT(P13,"(.*(?=_))_([a-z0-9-]+)",2)</f>
        <v>LOOT_Dye_BlueYellow_02</v>
      </c>
      <c r="N13" s="18" t="str">
        <v>1dec170b-101f-457b-b22d-8d38c45168c7</v>
      </c>
      <c r="P13" t="s">
        <v>4766</v>
      </c>
    </row>
    <row r="14" spans="2:16" x14ac:dyDescent="0.4">
      <c r="D14" t="s">
        <v>4463</v>
      </c>
      <c r="E14" t="s">
        <v>4826</v>
      </c>
      <c r="F14" t="str">
        <f>VLOOKUP(DYE[[#This Row],[Name]],DYE_GUID_LOOK,2,FALSE)</f>
        <v>7ac1bb07-e494-42d2-bb8d-6bf9e553a52a</v>
      </c>
      <c r="G14" t="s">
        <v>83</v>
      </c>
      <c r="H14" t="s">
        <v>623</v>
      </c>
      <c r="M14" s="18" t="str" cm="1">
        <f t="array" ref="M14:N14">_xlfn.REGEXEXTRACT(P14,"(.*(?=_))_([a-z0-9-]+)",2)</f>
        <v>LOOT_Dye_Golden_01</v>
      </c>
      <c r="N14" s="18" t="str">
        <v>09e48b43-f567-4acc-b98d-0c86c1396084</v>
      </c>
      <c r="P14" t="s">
        <v>4767</v>
      </c>
    </row>
    <row r="15" spans="2:16" x14ac:dyDescent="0.4">
      <c r="D15" t="s">
        <v>4477</v>
      </c>
      <c r="E15" t="s">
        <v>4839</v>
      </c>
      <c r="F15" t="str">
        <f>VLOOKUP(DYE[[#This Row],[Name]],DYE_GUID_LOOK,2,FALSE)</f>
        <v>dfb0bd5d-e4ed-4bd3-bcfe-45195260e7dc</v>
      </c>
      <c r="G15" t="s">
        <v>83</v>
      </c>
      <c r="H15" t="s">
        <v>623</v>
      </c>
      <c r="M15" s="18" t="str" cm="1">
        <f t="array" ref="M15:N15">_xlfn.REGEXEXTRACT(P15,"(.*(?=_))_([a-z0-9-]+)",2)</f>
        <v>LOOT_Dye_Green_01</v>
      </c>
      <c r="N15" s="18" t="str">
        <v>e6f417bd-9d84-416f-8c96-5a6917977b77</v>
      </c>
      <c r="P15" t="s">
        <v>4768</v>
      </c>
    </row>
    <row r="16" spans="2:16" x14ac:dyDescent="0.4">
      <c r="D16" t="s">
        <v>4478</v>
      </c>
      <c r="E16" t="s">
        <v>4810</v>
      </c>
      <c r="F16" t="str">
        <f>VLOOKUP(DYE[[#This Row],[Name]],DYE_GUID_LOOK,2,FALSE)</f>
        <v>ea46200e-001b-45a1-b1d9-20920e747ba2</v>
      </c>
      <c r="G16" t="s">
        <v>83</v>
      </c>
      <c r="H16" t="s">
        <v>623</v>
      </c>
      <c r="M16" s="18" t="str" cm="1">
        <f t="array" ref="M16:N16">_xlfn.REGEXEXTRACT(P16,"(.*(?=_))_([a-z0-9-]+)",2)</f>
        <v>LOOT_Dye_Green_02</v>
      </c>
      <c r="N16" s="18" t="str">
        <v>ea46200e-001b-45a1-b1d9-20920e747ba2</v>
      </c>
      <c r="P16" t="s">
        <v>4769</v>
      </c>
    </row>
    <row r="17" spans="4:16" x14ac:dyDescent="0.4">
      <c r="D17" t="s">
        <v>4479</v>
      </c>
      <c r="E17" t="s">
        <v>4818</v>
      </c>
      <c r="F17" t="str">
        <f>VLOOKUP(DYE[[#This Row],[Name]],DYE_GUID_LOOK,2,FALSE)</f>
        <v>10e79bfb-c448-4af4-a153-bf3d19f83c62</v>
      </c>
      <c r="G17" t="s">
        <v>83</v>
      </c>
      <c r="H17" t="s">
        <v>623</v>
      </c>
      <c r="M17" s="18" t="str" cm="1">
        <f t="array" ref="M17:N17">_xlfn.REGEXEXTRACT(P17,"(.*(?=_))_([a-z0-9-]+)",2)</f>
        <v>LOOT_Dye_GreenPink_01</v>
      </c>
      <c r="N17" s="18" t="str">
        <v>78f41a7b-4742-419d-a0ac-b9a90a9e198e</v>
      </c>
      <c r="P17" t="s">
        <v>4770</v>
      </c>
    </row>
    <row r="18" spans="4:16" x14ac:dyDescent="0.4">
      <c r="D18" t="s">
        <v>4444</v>
      </c>
      <c r="E18" t="s">
        <v>4809</v>
      </c>
      <c r="F18" t="str">
        <f>VLOOKUP(DYE[[#This Row],[Name]],DYE_GUID_LOOK,2,FALSE)</f>
        <v>e6f417bd-9d84-416f-8c96-5a6917977b77</v>
      </c>
      <c r="G18" t="s">
        <v>83</v>
      </c>
      <c r="H18" t="s">
        <v>623</v>
      </c>
      <c r="M18" s="18" t="str" cm="1">
        <f t="array" ref="M18:N18">_xlfn.REGEXEXTRACT(P18,"(.*(?=_))_([a-z0-9-]+)",2)</f>
        <v>LOOT_Dye_GreenSage_01</v>
      </c>
      <c r="N18" s="18" t="str">
        <v>ad60be55-7a95-4dcb-ae55-908a97f9955a</v>
      </c>
      <c r="P18" t="s">
        <v>4771</v>
      </c>
    </row>
    <row r="19" spans="4:16" x14ac:dyDescent="0.4">
      <c r="D19" t="s">
        <v>4464</v>
      </c>
      <c r="E19" t="s">
        <v>4836</v>
      </c>
      <c r="F19" t="str">
        <f>VLOOKUP(DYE[[#This Row],[Name]],DYE_GUID_LOOK,2,FALSE)</f>
        <v>ffdb4490-cbaf-4eac-97f8-893564d7ead9</v>
      </c>
      <c r="G19" t="s">
        <v>83</v>
      </c>
      <c r="H19" t="s">
        <v>623</v>
      </c>
      <c r="M19" s="18" t="str" cm="1">
        <f t="array" ref="M19:N19">_xlfn.REGEXEXTRACT(P19,"(.*(?=_))_([a-z0-9-]+)",2)</f>
        <v>LOOT_Dye_GreenSwamp_01</v>
      </c>
      <c r="N19" s="18" t="str">
        <v>a13f6fad-bca8-40c0-b5b1-592832c73050</v>
      </c>
      <c r="P19" t="s">
        <v>4772</v>
      </c>
    </row>
    <row r="20" spans="4:16" x14ac:dyDescent="0.4">
      <c r="D20" t="s">
        <v>4465</v>
      </c>
      <c r="E20" t="s">
        <v>4825</v>
      </c>
      <c r="F20" t="str">
        <f>VLOOKUP(DYE[[#This Row],[Name]],DYE_GUID_LOOK,2,FALSE)</f>
        <v>5adba582-b552-4850-9be9-c6e28f656675</v>
      </c>
      <c r="G20" t="s">
        <v>83</v>
      </c>
      <c r="H20" t="s">
        <v>623</v>
      </c>
      <c r="M20" s="18" t="str" cm="1">
        <f t="array" ref="M20:N20">_xlfn.REGEXEXTRACT(P20,"(.*(?=_))_([a-z0-9-]+)",2)</f>
        <v>LOOT_Dye_IceCream_01</v>
      </c>
      <c r="N20" s="18" t="str">
        <v>23899dcd-8f27-4144-b29d-ae61eaacd8c3</v>
      </c>
      <c r="P20" t="s">
        <v>4773</v>
      </c>
    </row>
    <row r="21" spans="4:16" x14ac:dyDescent="0.4">
      <c r="D21" t="s">
        <v>4480</v>
      </c>
      <c r="E21" t="s">
        <v>4800</v>
      </c>
      <c r="F21" t="str">
        <f>VLOOKUP(DYE[[#This Row],[Name]],DYE_GUID_LOOK,2,FALSE)</f>
        <v>db4761b2-cce8-4d6d-86ec-5cf0924a5f4c</v>
      </c>
      <c r="G21" t="s">
        <v>83</v>
      </c>
      <c r="H21" t="s">
        <v>623</v>
      </c>
      <c r="M21" s="18" t="str" cm="1">
        <f t="array" ref="M21:N21">_xlfn.REGEXEXTRACT(P21,"(.*(?=_))_([a-z0-9-]+)",2)</f>
        <v>LOOT_Dye_IceCream_02</v>
      </c>
      <c r="N21" s="18" t="str">
        <v>0e339e21-df58-4e46-a263-e91d4ed19dc9</v>
      </c>
      <c r="P21" t="s">
        <v>4774</v>
      </c>
    </row>
    <row r="22" spans="4:16" x14ac:dyDescent="0.4">
      <c r="D22" t="s">
        <v>4466</v>
      </c>
      <c r="E22" t="s">
        <v>4805</v>
      </c>
      <c r="F22" t="str">
        <f>VLOOKUP(DYE[[#This Row],[Name]],DYE_GUID_LOOK,2,FALSE)</f>
        <v>83cde47b-9e15-4ea5-98f4-4efd9ce93861</v>
      </c>
      <c r="G22" t="s">
        <v>83</v>
      </c>
      <c r="H22" t="s">
        <v>623</v>
      </c>
      <c r="M22" s="18" t="str" cm="1">
        <f t="array" ref="M22:N22">_xlfn.REGEXEXTRACT(P22,"(.*(?=_))_([a-z0-9-]+)",2)</f>
        <v>LOOT_Dye_IceCream_03</v>
      </c>
      <c r="N22" s="18" t="str">
        <v>2cd56a6a-35bb-417c-9eb6-d78bbe73d3cc</v>
      </c>
      <c r="P22" t="s">
        <v>4775</v>
      </c>
    </row>
    <row r="23" spans="4:16" x14ac:dyDescent="0.4">
      <c r="D23" t="s">
        <v>4445</v>
      </c>
      <c r="E23" t="s">
        <v>4803</v>
      </c>
      <c r="F23" t="str">
        <f>VLOOKUP(DYE[[#This Row],[Name]],DYE_GUID_LOOK,2,FALSE)</f>
        <v>a94ac1cd-96c9-4775-8dcd-c2b581bfeb50</v>
      </c>
      <c r="G23" t="s">
        <v>83</v>
      </c>
      <c r="H23" t="s">
        <v>623</v>
      </c>
      <c r="M23" s="18" t="str" cm="1">
        <f t="array" ref="M23:N23">_xlfn.REGEXEXTRACT(P23,"(.*(?=_))_([a-z0-9-]+)",2)</f>
        <v>LOOT_Dye_IceCream_04</v>
      </c>
      <c r="N23" s="18" t="str">
        <v>43da55c8-55b7-41c6-9a44-3dd6843875f8</v>
      </c>
      <c r="P23" t="s">
        <v>4776</v>
      </c>
    </row>
    <row r="24" spans="4:16" x14ac:dyDescent="0.4">
      <c r="D24" t="s">
        <v>4467</v>
      </c>
      <c r="E24" t="s">
        <v>4817</v>
      </c>
      <c r="F24" t="str">
        <f>VLOOKUP(DYE[[#This Row],[Name]],DYE_GUID_LOOK,2,FALSE)</f>
        <v>43da55c8-55b7-41c6-9a44-3dd6843875f8</v>
      </c>
      <c r="G24" t="s">
        <v>83</v>
      </c>
      <c r="H24" t="s">
        <v>623</v>
      </c>
      <c r="M24" s="18" t="str" cm="1">
        <f t="array" ref="M24:N24">_xlfn.REGEXEXTRACT(P24,"(.*(?=_))_([a-z0-9-]+)",2)</f>
        <v>LOOT_Dye_Maroon_01</v>
      </c>
      <c r="N24" s="18" t="str">
        <v>10e79bfb-c448-4af4-a153-bf3d19f83c62</v>
      </c>
      <c r="P24" t="s">
        <v>4777</v>
      </c>
    </row>
    <row r="25" spans="4:16" x14ac:dyDescent="0.4">
      <c r="D25" t="s">
        <v>4481</v>
      </c>
      <c r="E25" t="s">
        <v>4833</v>
      </c>
      <c r="F25" t="str">
        <f>VLOOKUP(DYE[[#This Row],[Name]],DYE_GUID_LOOK,2,FALSE)</f>
        <v>51cd678b-6a27-490d-b4d1-17cc89a32e40</v>
      </c>
      <c r="G25" t="s">
        <v>83</v>
      </c>
      <c r="H25" t="s">
        <v>623</v>
      </c>
      <c r="M25" s="18" t="str" cm="1">
        <f t="array" ref="M25:N25">_xlfn.REGEXEXTRACT(P25,"(.*(?=_))_([a-z0-9-]+)",2)</f>
        <v>LOOT_Dye_Ocean_01</v>
      </c>
      <c r="N25" s="18" t="str">
        <v>54cd5913-5226-4143-9186-6c1a8499de1c</v>
      </c>
      <c r="P25" t="s">
        <v>4778</v>
      </c>
    </row>
    <row r="26" spans="4:16" x14ac:dyDescent="0.4">
      <c r="D26" t="s">
        <v>4468</v>
      </c>
      <c r="E26" t="s">
        <v>4816</v>
      </c>
      <c r="F26" t="str">
        <f>VLOOKUP(DYE[[#This Row],[Name]],DYE_GUID_LOOK,2,FALSE)</f>
        <v>2cd56a6a-35bb-417c-9eb6-d78bbe73d3cc</v>
      </c>
      <c r="G26" t="s">
        <v>83</v>
      </c>
      <c r="H26" t="s">
        <v>623</v>
      </c>
      <c r="M26" s="18" t="str" cm="1">
        <f t="array" ref="M26:N26">_xlfn.REGEXEXTRACT(P26,"(.*(?=_))_([a-z0-9-]+)",2)</f>
        <v>LOOT_Dye_Orange_01</v>
      </c>
      <c r="N26" s="18" t="str">
        <v>1bb2ba7b-1ac3-4c2e-bcd3-85886d294204</v>
      </c>
      <c r="P26" t="s">
        <v>4779</v>
      </c>
    </row>
    <row r="27" spans="4:16" x14ac:dyDescent="0.4">
      <c r="D27" t="s">
        <v>4446</v>
      </c>
      <c r="E27" t="s">
        <v>4829</v>
      </c>
      <c r="F27" t="str">
        <f>VLOOKUP(DYE[[#This Row],[Name]],DYE_GUID_LOOK,2,FALSE)</f>
        <v>6904ea3d-89b6-4db7-a0bc-d890423e9312</v>
      </c>
      <c r="G27" t="s">
        <v>83</v>
      </c>
      <c r="H27" t="s">
        <v>623</v>
      </c>
      <c r="M27" s="18" t="str" cm="1">
        <f t="array" ref="M27:N27">_xlfn.REGEXEXTRACT(P27,"(.*(?=_))_([a-z0-9-]+)",2)</f>
        <v>LOOT_Dye_OrangeBlue_01</v>
      </c>
      <c r="N27" s="18" t="str">
        <v>84f7b0a1-8840-47a1-a27a-1ac79e383520</v>
      </c>
      <c r="P27" t="s">
        <v>4780</v>
      </c>
    </row>
    <row r="28" spans="4:16" x14ac:dyDescent="0.4">
      <c r="D28" t="s">
        <v>4447</v>
      </c>
      <c r="E28" t="s">
        <v>4819</v>
      </c>
      <c r="F28" t="str">
        <f>VLOOKUP(DYE[[#This Row],[Name]],DYE_GUID_LOOK,2,FALSE)</f>
        <v>54cd5913-5226-4143-9186-6c1a8499de1c</v>
      </c>
      <c r="G28" t="s">
        <v>83</v>
      </c>
      <c r="H28" t="s">
        <v>623</v>
      </c>
      <c r="M28" s="18" t="str" cm="1">
        <f t="array" ref="M28:N28">_xlfn.REGEXEXTRACT(P28,"(.*(?=_))_([a-z0-9-]+)",2)</f>
        <v>LOOT_Dye_Pink_01</v>
      </c>
      <c r="N28" s="18" t="str">
        <v>48a27277-7c18-49fe-9124-899919e162bc</v>
      </c>
      <c r="P28" t="s">
        <v>4781</v>
      </c>
    </row>
    <row r="29" spans="4:16" x14ac:dyDescent="0.4">
      <c r="D29" t="s">
        <v>4448</v>
      </c>
      <c r="E29" t="s">
        <v>4820</v>
      </c>
      <c r="F29" t="str">
        <f>VLOOKUP(DYE[[#This Row],[Name]],DYE_GUID_LOOK,2,FALSE)</f>
        <v>1bb2ba7b-1ac3-4c2e-bcd3-85886d294204</v>
      </c>
      <c r="G29" t="s">
        <v>83</v>
      </c>
      <c r="H29" t="s">
        <v>623</v>
      </c>
      <c r="M29" s="18" t="str" cm="1">
        <f t="array" ref="M29:N29">_xlfn.REGEXEXTRACT(P29,"(.*(?=_))_([a-z0-9-]+)",2)</f>
        <v>LOOT_Dye_Purple_01</v>
      </c>
      <c r="N29" s="18" t="str">
        <v>808cd643-ac73-415c-8ed8-0a81b8b71dd8</v>
      </c>
      <c r="P29" t="s">
        <v>4782</v>
      </c>
    </row>
    <row r="30" spans="4:16" x14ac:dyDescent="0.4">
      <c r="D30" t="s">
        <v>4449</v>
      </c>
      <c r="E30" t="s">
        <v>4835</v>
      </c>
      <c r="F30" t="str">
        <f>VLOOKUP(DYE[[#This Row],[Name]],DYE_GUID_LOOK,2,FALSE)</f>
        <v>6d90deb8-8df3-4a6f-b31f-f13cf2eb68f9</v>
      </c>
      <c r="G30" t="s">
        <v>83</v>
      </c>
      <c r="H30" t="s">
        <v>623</v>
      </c>
      <c r="M30" s="18" t="str" cm="1">
        <f t="array" ref="M30:N30">_xlfn.REGEXEXTRACT(P30,"(.*(?=_))_([a-z0-9-]+)",2)</f>
        <v>LOOT_Dye_Purple_02</v>
      </c>
      <c r="N30" s="18" t="str">
        <v>fecebc29-385d-4bef-a18a-79705fb0ecf3</v>
      </c>
      <c r="P30" t="s">
        <v>4783</v>
      </c>
    </row>
    <row r="31" spans="4:16" x14ac:dyDescent="0.4">
      <c r="D31" t="s">
        <v>4450</v>
      </c>
      <c r="E31" t="s">
        <v>4821</v>
      </c>
      <c r="F31" t="str">
        <f>VLOOKUP(DYE[[#This Row],[Name]],DYE_GUID_LOOK,2,FALSE)</f>
        <v>84f7b0a1-8840-47a1-a27a-1ac79e383520</v>
      </c>
      <c r="G31" t="s">
        <v>83</v>
      </c>
      <c r="H31" t="s">
        <v>623</v>
      </c>
      <c r="M31" s="18" t="str" cm="1">
        <f t="array" ref="M31:N31">_xlfn.REGEXEXTRACT(P31,"(.*(?=_))_([a-z0-9-]+)",2)</f>
        <v>LOOT_Dye_Purple_03</v>
      </c>
      <c r="N31" s="18" t="str">
        <v>5adba582-b552-4850-9be9-c6e28f656675</v>
      </c>
      <c r="P31" t="s">
        <v>4784</v>
      </c>
    </row>
    <row r="32" spans="4:16" x14ac:dyDescent="0.4">
      <c r="D32" t="s">
        <v>4469</v>
      </c>
      <c r="E32" t="s">
        <v>4822</v>
      </c>
      <c r="F32" t="str">
        <f>VLOOKUP(DYE[[#This Row],[Name]],DYE_GUID_LOOK,2,FALSE)</f>
        <v>48a27277-7c18-49fe-9124-899919e162bc</v>
      </c>
      <c r="G32" t="s">
        <v>83</v>
      </c>
      <c r="H32" t="s">
        <v>623</v>
      </c>
      <c r="M32" s="18" t="str" cm="1">
        <f t="array" ref="M32:N32">_xlfn.REGEXEXTRACT(P32,"(.*(?=_))_([a-z0-9-]+)",2)</f>
        <v>LOOT_Dye_Purple_04</v>
      </c>
      <c r="N32" s="18" t="str">
        <v>7ac1bb07-e494-42d2-bb8d-6bf9e553a52a</v>
      </c>
      <c r="P32" t="s">
        <v>4785</v>
      </c>
    </row>
    <row r="33" spans="4:16" x14ac:dyDescent="0.4">
      <c r="D33" t="s">
        <v>4482</v>
      </c>
      <c r="E33" t="s">
        <v>4815</v>
      </c>
      <c r="F33" t="str">
        <f>VLOOKUP(DYE[[#This Row],[Name]],DYE_GUID_LOOK,2,FALSE)</f>
        <v>0e339e21-df58-4e46-a263-e91d4ed19dc9</v>
      </c>
      <c r="G33" t="s">
        <v>83</v>
      </c>
      <c r="H33" t="s">
        <v>623</v>
      </c>
      <c r="M33" s="18" t="str" cm="1">
        <f t="array" ref="M33:N33">_xlfn.REGEXEXTRACT(P33,"(.*(?=_))_([a-z0-9-]+)",2)</f>
        <v>LOOT_Dye_PurpleRed_01</v>
      </c>
      <c r="N33" s="18" t="str">
        <v>2292d37f-7cb2-4458-83c6-1f2e48ffa23e</v>
      </c>
      <c r="P33" t="s">
        <v>4786</v>
      </c>
    </row>
    <row r="34" spans="4:16" x14ac:dyDescent="0.4">
      <c r="D34" t="s">
        <v>4470</v>
      </c>
      <c r="E34" t="s">
        <v>4811</v>
      </c>
      <c r="F34" t="str">
        <f>VLOOKUP(DYE[[#This Row],[Name]],DYE_GUID_LOOK,2,FALSE)</f>
        <v>78f41a7b-4742-419d-a0ac-b9a90a9e198e</v>
      </c>
      <c r="G34" t="s">
        <v>83</v>
      </c>
      <c r="H34" t="s">
        <v>623</v>
      </c>
      <c r="M34" s="18" t="str" cm="1">
        <f t="array" ref="M34:N34">_xlfn.REGEXEXTRACT(P34,"(.*(?=_))_([a-z0-9-]+)",2)</f>
        <v>LOOT_Dye_Red</v>
      </c>
      <c r="N34" s="18" t="str">
        <v>809f228e-8d2b-46b8-8a33-51181505bc61</v>
      </c>
      <c r="P34" t="s">
        <v>4787</v>
      </c>
    </row>
    <row r="35" spans="4:16" x14ac:dyDescent="0.4">
      <c r="D35" t="s">
        <v>4451</v>
      </c>
      <c r="E35" t="s">
        <v>4824</v>
      </c>
      <c r="F35" t="str">
        <f>VLOOKUP(DYE[[#This Row],[Name]],DYE_GUID_LOOK,2,FALSE)</f>
        <v>fecebc29-385d-4bef-a18a-79705fb0ecf3</v>
      </c>
      <c r="G35" t="s">
        <v>83</v>
      </c>
      <c r="H35" t="s">
        <v>623</v>
      </c>
      <c r="M35" s="18" t="str" cm="1">
        <f t="array" ref="M35:N35">_xlfn.REGEXEXTRACT(P35,"(.*(?=_))_([a-z0-9-]+)",2)</f>
        <v>LOOT_Dye_RedBrown_01</v>
      </c>
      <c r="N35" s="18" t="str">
        <v>6904ea3d-89b6-4db7-a0bc-d890423e9312</v>
      </c>
      <c r="P35" t="s">
        <v>4788</v>
      </c>
    </row>
    <row r="36" spans="4:16" x14ac:dyDescent="0.4">
      <c r="D36" t="s">
        <v>4452</v>
      </c>
      <c r="E36" t="s">
        <v>4828</v>
      </c>
      <c r="F36" t="str">
        <f>VLOOKUP(DYE[[#This Row],[Name]],DYE_GUID_LOOK,2,FALSE)</f>
        <v>809f228e-8d2b-46b8-8a33-51181505bc61</v>
      </c>
      <c r="G36" t="s">
        <v>83</v>
      </c>
      <c r="H36" t="s">
        <v>623</v>
      </c>
      <c r="M36" s="18" t="str" cm="1">
        <f t="array" ref="M36:N36">_xlfn.REGEXEXTRACT(P36,"(.*(?=_))_([a-z0-9-]+)",2)</f>
        <v>LOOT_Dye_RedWhite_01</v>
      </c>
      <c r="N36" s="18" t="str">
        <v>f42e3c96-e622-4d3a-97da-ce5a939feb3c</v>
      </c>
      <c r="P36" t="s">
        <v>4789</v>
      </c>
    </row>
    <row r="37" spans="4:16" x14ac:dyDescent="0.4">
      <c r="D37" t="s">
        <v>4471</v>
      </c>
      <c r="E37" t="s">
        <v>4813</v>
      </c>
      <c r="F37" t="str">
        <f>VLOOKUP(DYE[[#This Row],[Name]],DYE_GUID_LOOK,2,FALSE)</f>
        <v>a13f6fad-bca8-40c0-b5b1-592832c73050</v>
      </c>
      <c r="G37" t="s">
        <v>83</v>
      </c>
      <c r="H37" t="s">
        <v>623</v>
      </c>
      <c r="M37" s="18" t="str" cm="1">
        <f t="array" ref="M37:N37">_xlfn.REGEXEXTRACT(P37,"(.*(?=_))_([a-z0-9-]+)",2)</f>
        <v>LOOT_Dye_Remover</v>
      </c>
      <c r="N37" s="18" t="str">
        <v>19c7bbb1-29f5-4ec9-a72c-74a73318f8da</v>
      </c>
      <c r="P37" t="s">
        <v>4790</v>
      </c>
    </row>
    <row r="38" spans="4:16" x14ac:dyDescent="0.4">
      <c r="D38" t="s">
        <v>4453</v>
      </c>
      <c r="E38" t="s">
        <v>4804</v>
      </c>
      <c r="F38" t="str">
        <f>VLOOKUP(DYE[[#This Row],[Name]],DYE_GUID_LOOK,2,FALSE)</f>
        <v>b702ddc5-f4fc-4976-adc4-18a8ddaab8d5</v>
      </c>
      <c r="G38" t="s">
        <v>83</v>
      </c>
      <c r="H38" t="s">
        <v>623</v>
      </c>
      <c r="M38" s="18" t="str" cm="1">
        <f t="array" ref="M38:N38">_xlfn.REGEXEXTRACT(P38,"(.*(?=_))_([a-z0-9-]+)",2)</f>
        <v>LOOT_Dye_RichRed_01</v>
      </c>
      <c r="N38" s="18" t="str">
        <v>51cd678b-6a27-490d-b4d1-17cc89a32e40</v>
      </c>
      <c r="P38" t="s">
        <v>4791</v>
      </c>
    </row>
    <row r="39" spans="4:16" x14ac:dyDescent="0.4">
      <c r="D39" t="s">
        <v>4483</v>
      </c>
      <c r="E39" t="s">
        <v>4838</v>
      </c>
      <c r="F39" t="str">
        <f>VLOOKUP(DYE[[#This Row],[Name]],DYE_GUID_LOOK,2,FALSE)</f>
        <v>1d0d3883-6196-4ccd-8a49-8e4fb84f6c6b</v>
      </c>
      <c r="G39" t="s">
        <v>83</v>
      </c>
      <c r="H39" t="s">
        <v>623</v>
      </c>
      <c r="M39" s="18" t="str" cm="1">
        <f t="array" ref="M39:N39">_xlfn.REGEXEXTRACT(P39,"(.*(?=_))_([a-z0-9-]+)",2)</f>
        <v>LOOT_Dye_RoyalBlue_01</v>
      </c>
      <c r="N39" s="18" t="str">
        <v>17f6e66e-1c23-41d2-9370-3bd9a5a90b4a</v>
      </c>
      <c r="P39" t="s">
        <v>4792</v>
      </c>
    </row>
    <row r="40" spans="4:16" x14ac:dyDescent="0.4">
      <c r="D40" t="s">
        <v>4454</v>
      </c>
      <c r="E40" t="s">
        <v>4812</v>
      </c>
      <c r="F40" t="str">
        <f>VLOOKUP(DYE[[#This Row],[Name]],DYE_GUID_LOOK,2,FALSE)</f>
        <v>ad60be55-7a95-4dcb-ae55-908a97f9955a</v>
      </c>
      <c r="G40" t="s">
        <v>83</v>
      </c>
      <c r="H40" t="s">
        <v>623</v>
      </c>
      <c r="M40" s="18" t="str" cm="1">
        <f t="array" ref="M40:N40">_xlfn.REGEXEXTRACT(P40,"(.*(?=_))_([a-z0-9-]+)",2)</f>
        <v>LOOT_Dye_Teal_01</v>
      </c>
      <c r="N40" s="18" t="str">
        <v>6d90deb8-8df3-4a6f-b31f-f13cf2eb68f9</v>
      </c>
      <c r="P40" t="s">
        <v>4793</v>
      </c>
    </row>
    <row r="41" spans="4:16" x14ac:dyDescent="0.4">
      <c r="D41" t="s">
        <v>4472</v>
      </c>
      <c r="E41" t="s">
        <v>4830</v>
      </c>
      <c r="F41" t="str">
        <f>VLOOKUP(DYE[[#This Row],[Name]],DYE_GUID_LOOK,2,FALSE)</f>
        <v>f42e3c96-e622-4d3a-97da-ce5a939feb3c</v>
      </c>
      <c r="G41" t="s">
        <v>83</v>
      </c>
      <c r="H41" t="s">
        <v>623</v>
      </c>
      <c r="M41" s="18" t="str" cm="1">
        <f t="array" ref="M41:N41">_xlfn.REGEXEXTRACT(P41,"(.*(?=_))_([a-z0-9-]+)",2)</f>
        <v>LOOT_Dye_WhiteBlack_01</v>
      </c>
      <c r="N41" s="18" t="str">
        <v>ffdb4490-cbaf-4eac-97f8-893564d7ead9</v>
      </c>
      <c r="P41" t="s">
        <v>4794</v>
      </c>
    </row>
    <row r="42" spans="4:16" x14ac:dyDescent="0.4">
      <c r="D42" t="s">
        <v>4455</v>
      </c>
      <c r="E42" t="s">
        <v>4808</v>
      </c>
      <c r="F42" t="str">
        <f>VLOOKUP(DYE[[#This Row],[Name]],DYE_GUID_LOOK,2,FALSE)</f>
        <v>09e48b43-f567-4acc-b98d-0c86c1396084</v>
      </c>
      <c r="G42" t="s">
        <v>83</v>
      </c>
      <c r="H42" t="s">
        <v>623</v>
      </c>
      <c r="M42" s="18" t="str" cm="1">
        <f t="array" ref="M42:N42">_xlfn.REGEXEXTRACT(P42,"(.*(?=_))_([a-z0-9-]+)",2)</f>
        <v>LOOT_Dye_WhiteBrown_01</v>
      </c>
      <c r="N42" s="18" t="str">
        <v>3336e3a5-0be1-407d-9c37-01536bb2e6c5</v>
      </c>
      <c r="P42" t="s">
        <v>4795</v>
      </c>
    </row>
    <row r="43" spans="4:16" x14ac:dyDescent="0.4">
      <c r="D43" t="s">
        <v>4831</v>
      </c>
      <c r="E43" t="s">
        <v>4832</v>
      </c>
      <c r="F43" t="str">
        <f>VLOOKUP(DYE[[#This Row],[Name]],DYE_GUID_LOOK,2,FALSE)</f>
        <v>19c7bbb1-29f5-4ec9-a72c-74a73318f8da</v>
      </c>
      <c r="G43" t="s">
        <v>83</v>
      </c>
      <c r="H43" t="s">
        <v>623</v>
      </c>
      <c r="M43" s="18" t="str" cm="1">
        <f t="array" ref="M43:N43">_xlfn.REGEXEXTRACT(P43,"(.*(?=_))_([a-z0-9-]+)",2)</f>
        <v>LOOT_Dye_WhiteRed_01</v>
      </c>
      <c r="N43" s="18" t="str">
        <v>1d0d3883-6196-4ccd-8a49-8e4fb84f6c6b</v>
      </c>
      <c r="P43" t="s">
        <v>4796</v>
      </c>
    </row>
  </sheetData>
  <dataValidations count="3">
    <dataValidation type="list" allowBlank="1" showInputMessage="1" showErrorMessage="1" sqref="B2:B43" xr:uid="{1C0B14DF-0940-42F4-A42D-ACDC7D598B16}">
      <formula1>"Open,Done"</formula1>
    </dataValidation>
    <dataValidation type="list" allowBlank="1" showInputMessage="1" showErrorMessage="1" sqref="G2:G43" xr:uid="{7C0ACC62-936E-4D43-A1B4-C581D8D01909}">
      <formula1>LAR_TAGS</formula1>
    </dataValidation>
    <dataValidation type="list" allowBlank="1" showInputMessage="1" showErrorMessage="1" sqref="H2:H43" xr:uid="{20BFAF17-070C-49DD-9117-BA8407A9D2CE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31C-F324-4FDB-8AAC-1F61B29366A0}">
  <dimension ref="B1:P46"/>
  <sheetViews>
    <sheetView workbookViewId="0"/>
  </sheetViews>
  <sheetFormatPr defaultRowHeight="14.6" x14ac:dyDescent="0.4"/>
  <cols>
    <col min="2" max="2" width="8.4609375" bestFit="1" customWidth="1"/>
    <col min="3" max="3" width="8" bestFit="1" customWidth="1"/>
    <col min="4" max="4" width="32.15234375" bestFit="1" customWidth="1"/>
    <col min="5" max="5" width="39.84375" bestFit="1" customWidth="1"/>
    <col min="6" max="6" width="35.921875" bestFit="1" customWidth="1"/>
    <col min="7" max="7" width="10.3828125" bestFit="1" customWidth="1"/>
    <col min="8" max="8" width="12" bestFit="1" customWidth="1"/>
    <col min="9" max="9" width="10.69140625" bestFit="1" customWidth="1"/>
    <col min="10" max="10" width="7.921875" bestFit="1" customWidth="1"/>
    <col min="11" max="11" width="11.69140625" bestFit="1" customWidth="1"/>
    <col min="13" max="13" width="39.84375" bestFit="1" customWidth="1"/>
    <col min="14" max="14" width="35.921875" bestFit="1" customWidth="1"/>
    <col min="16" max="16" width="75.5351562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D2" t="s">
        <v>4484</v>
      </c>
      <c r="E2" t="s">
        <v>4608</v>
      </c>
      <c r="F2" t="str">
        <f>VLOOKUP(ELIXIRS[[#This Row],[Name]],ELX_GUID_LOOK,2,FALSE)</f>
        <v>6f328fc5-6f54-4aad-959d-0825290a2763</v>
      </c>
      <c r="H2" t="s">
        <v>637</v>
      </c>
      <c r="M2" s="18" t="str" cm="1">
        <f t="array" ref="M2:N2">_xlfn.REGEXEXTRACT(P2,"(.*(?=_))_([a-z0-9-]+)",2)</f>
        <v>CONS_Elixir_Blood_Dragonborn_Acid</v>
      </c>
      <c r="N2" s="18" t="str">
        <v>f21d19ce-b550-4d08-8eaf-55129772c6f2</v>
      </c>
      <c r="P2" t="s">
        <v>4527</v>
      </c>
    </row>
    <row r="3" spans="2:16" x14ac:dyDescent="0.4">
      <c r="D3" t="s">
        <v>4496</v>
      </c>
      <c r="E3" t="s">
        <v>4609</v>
      </c>
      <c r="F3" t="str">
        <f>VLOOKUP(ELIXIRS[[#This Row],[Name]],ELX_GUID_LOOK,2,FALSE)</f>
        <v>8c7656f5-507a-4cee-8e15-320c968539f0</v>
      </c>
      <c r="H3" t="s">
        <v>637</v>
      </c>
      <c r="M3" s="18" t="str" cm="1">
        <f t="array" ref="M3:N3">_xlfn.REGEXEXTRACT(P3,"(.*(?=_))_([a-z0-9-]+)",2)</f>
        <v>CONS_Elixir_Blood_Dragonborn_Fire</v>
      </c>
      <c r="N3" s="18" t="str">
        <v>e258a58f-eda6-44f8-bba6-689b275d9d8f</v>
      </c>
      <c r="P3" t="s">
        <v>4528</v>
      </c>
    </row>
    <row r="4" spans="2:16" x14ac:dyDescent="0.4">
      <c r="D4" t="s">
        <v>4497</v>
      </c>
      <c r="E4" t="s">
        <v>4610</v>
      </c>
      <c r="F4" t="str">
        <f>VLOOKUP(ELIXIRS[[#This Row],[Name]],ELX_GUID_LOOK,2,FALSE)</f>
        <v>fb16d5a8-866f-4c17-9591-0df1372b49c9</v>
      </c>
      <c r="H4" t="s">
        <v>637</v>
      </c>
      <c r="M4" s="18" t="str" cm="1">
        <f t="array" ref="M4:N4">_xlfn.REGEXEXTRACT(P4,"(.*(?=_))_([a-z0-9-]+)",2)</f>
        <v>CONS_Elixir_Blood_Dragonborn_Ice</v>
      </c>
      <c r="N4" s="18" t="str">
        <v>5e556eca-2989-42c7-a018-95770ae779a2</v>
      </c>
      <c r="P4" t="s">
        <v>4529</v>
      </c>
    </row>
    <row r="5" spans="2:16" x14ac:dyDescent="0.4">
      <c r="D5" t="s">
        <v>4498</v>
      </c>
      <c r="E5" t="s">
        <v>4611</v>
      </c>
      <c r="F5" t="str">
        <f>VLOOKUP(ELIXIRS[[#This Row],[Name]],ELX_GUID_LOOK,2,FALSE)</f>
        <v>4f17f210-9cde-4dad-80b5-fc4f9ddb1e1f</v>
      </c>
      <c r="H5" t="s">
        <v>637</v>
      </c>
      <c r="M5" s="18" t="str" cm="1">
        <f t="array" ref="M5:N5">_xlfn.REGEXEXTRACT(P5,"(.*(?=_))_([a-z0-9-]+)",2)</f>
        <v>CONS_Elixir_Blood_Dragonborn_Lightning</v>
      </c>
      <c r="N5" s="18" t="str">
        <v>b86d9910-d55e-4a16-a6b5-9f221071efa2</v>
      </c>
      <c r="P5" t="s">
        <v>4530</v>
      </c>
    </row>
    <row r="6" spans="2:16" x14ac:dyDescent="0.4">
      <c r="D6" t="s">
        <v>4488</v>
      </c>
      <c r="E6" t="s">
        <v>4572</v>
      </c>
      <c r="F6" t="str">
        <f>VLOOKUP(ELIXIRS[[#This Row],[Name]],ELX_GUID_LOOK,2,FALSE)</f>
        <v>491921dd-5c64-45da-a150-7ff7030705f7</v>
      </c>
      <c r="H6" t="s">
        <v>637</v>
      </c>
      <c r="M6" s="18" t="str" cm="1">
        <f t="array" ref="M6:N6">_xlfn.REGEXEXTRACT(P6,"(.*(?=_))_([a-z0-9-]+)",2)</f>
        <v>CONS_Elixir_Blood_Dragonborn_Poison</v>
      </c>
      <c r="N6" s="18" t="str">
        <v>f737ed58-b467-4d6b-b1d0-76df984ec092</v>
      </c>
      <c r="P6" t="s">
        <v>4531</v>
      </c>
    </row>
    <row r="7" spans="2:16" x14ac:dyDescent="0.4">
      <c r="D7" t="s">
        <v>4485</v>
      </c>
      <c r="E7" t="s">
        <v>4575</v>
      </c>
      <c r="F7" t="str">
        <f>VLOOKUP(ELIXIRS[[#This Row],[Name]],ELX_GUID_LOOK,2,FALSE)</f>
        <v>ce8a15ef-be30-4af1-9ecb-ebfcf8b637a9</v>
      </c>
      <c r="H7" t="s">
        <v>637</v>
      </c>
      <c r="M7" s="18" t="str" cm="1">
        <f t="array" ref="M7:N7">_xlfn.REGEXEXTRACT(P7,"(.*(?=_))_([a-z0-9-]+)",2)</f>
        <v>CONS_Elixir_Blood_Dwarf</v>
      </c>
      <c r="N7" s="18" t="str">
        <v>7196e628-a512-4447-94b3-49b2a9d1c182</v>
      </c>
      <c r="P7" t="s">
        <v>4532</v>
      </c>
    </row>
    <row r="8" spans="2:16" x14ac:dyDescent="0.4">
      <c r="D8" t="s">
        <v>4486</v>
      </c>
      <c r="E8" t="s">
        <v>4574</v>
      </c>
      <c r="F8" t="str">
        <f>VLOOKUP(ELIXIRS[[#This Row],[Name]],ELX_GUID_LOOK,2,FALSE)</f>
        <v>2608c096-a0f5-4172-ad04-c1b170e10d95</v>
      </c>
      <c r="H8" t="s">
        <v>637</v>
      </c>
      <c r="M8" s="18" t="str" cm="1">
        <f t="array" ref="M8:N8">_xlfn.REGEXEXTRACT(P8,"(.*(?=_))_([a-z0-9-]+)",2)</f>
        <v>CONS_Elixir_Blood_Elf</v>
      </c>
      <c r="N8" s="18" t="str">
        <v>9c96bc7d-5546-4f0b-8980-286325050e23</v>
      </c>
      <c r="P8" t="s">
        <v>4533</v>
      </c>
    </row>
    <row r="9" spans="2:16" x14ac:dyDescent="0.4">
      <c r="D9" t="s">
        <v>4487</v>
      </c>
      <c r="E9" t="s">
        <v>4576</v>
      </c>
      <c r="F9" t="str">
        <f>VLOOKUP(ELIXIRS[[#This Row],[Name]],ELX_GUID_LOOK,2,FALSE)</f>
        <v>71efff8a-d8fe-4aeb-8ea6-22d076021fca</v>
      </c>
      <c r="H9" t="s">
        <v>637</v>
      </c>
      <c r="M9" s="18" t="str" cm="1">
        <f t="array" ref="M9:N9">_xlfn.REGEXEXTRACT(P9,"(.*(?=_))_([a-z0-9-]+)",2)</f>
        <v>CONS_Elixir_Blood_Githyanki</v>
      </c>
      <c r="N9" s="18" t="str">
        <v>ff858bad-e2fa-499b-bb43-c36349a09e4b</v>
      </c>
      <c r="P9" t="s">
        <v>4534</v>
      </c>
    </row>
    <row r="10" spans="2:16" x14ac:dyDescent="0.4">
      <c r="D10" t="s">
        <v>4489</v>
      </c>
      <c r="E10" t="s">
        <v>4577</v>
      </c>
      <c r="F10" t="str">
        <f>VLOOKUP(ELIXIRS[[#This Row],[Name]],ELX_GUID_LOOK,2,FALSE)</f>
        <v>05257244-ab59-4eab-9745-d1fea7b8cd10</v>
      </c>
      <c r="H10" t="s">
        <v>637</v>
      </c>
      <c r="M10" s="18" t="str" cm="1">
        <f t="array" ref="M10:N10">_xlfn.REGEXEXTRACT(P10,"(.*(?=_))_([a-z0-9-]+)",2)</f>
        <v>CONS_Elixir_Blood_Gnome</v>
      </c>
      <c r="N10" s="18" t="str">
        <v>65e56bb5-909b-4f52-99e9-18fd1f39ef19</v>
      </c>
      <c r="P10" t="s">
        <v>4535</v>
      </c>
    </row>
    <row r="11" spans="2:16" x14ac:dyDescent="0.4">
      <c r="D11" t="s">
        <v>4490</v>
      </c>
      <c r="E11" t="s">
        <v>4578</v>
      </c>
      <c r="F11" t="str">
        <f>VLOOKUP(ELIXIRS[[#This Row],[Name]],ELX_GUID_LOOK,2,FALSE)</f>
        <v>f3c0aefb-a399-42c6-8d85-7fdceb6d18f5</v>
      </c>
      <c r="H11" t="s">
        <v>637</v>
      </c>
      <c r="M11" s="18" t="str" cm="1">
        <f t="array" ref="M11:N11">_xlfn.REGEXEXTRACT(P11,"(.*(?=_))_([a-z0-9-]+)",2)</f>
        <v>CONS_Elixir_Blood_HalfElf</v>
      </c>
      <c r="N11" s="18" t="str">
        <v>293ffe17-abc1-4842-b338-cd9482e3bcbc</v>
      </c>
      <c r="P11" t="s">
        <v>4536</v>
      </c>
    </row>
    <row r="12" spans="2:16" x14ac:dyDescent="0.4">
      <c r="D12" t="s">
        <v>4491</v>
      </c>
      <c r="E12" t="s">
        <v>4579</v>
      </c>
      <c r="F12" t="str">
        <f>VLOOKUP(ELIXIRS[[#This Row],[Name]],ELX_GUID_LOOK,2,FALSE)</f>
        <v>ae28b14c-0881-45fe-8237-9fcb1c951d3d</v>
      </c>
      <c r="H12" t="s">
        <v>637</v>
      </c>
      <c r="M12" s="18" t="str" cm="1">
        <f t="array" ref="M12:N12">_xlfn.REGEXEXTRACT(P12,"(.*(?=_))_([a-z0-9-]+)",2)</f>
        <v>CONS_Elixir_Blood_Halfling</v>
      </c>
      <c r="N12" s="18" t="str">
        <v>dbeafcaf-825d-4b49-b36e-11aaf11ec794</v>
      </c>
      <c r="P12" t="s">
        <v>4537</v>
      </c>
    </row>
    <row r="13" spans="2:16" x14ac:dyDescent="0.4">
      <c r="D13" t="s">
        <v>4492</v>
      </c>
      <c r="E13" t="s">
        <v>4580</v>
      </c>
      <c r="F13" t="str">
        <f>VLOOKUP(ELIXIRS[[#This Row],[Name]],ELX_GUID_LOOK,2,FALSE)</f>
        <v>164ac6f3-8f93-4d74-9f72-e7c49723dedb</v>
      </c>
      <c r="H13" t="s">
        <v>637</v>
      </c>
      <c r="M13" s="18" t="str" cm="1">
        <f t="array" ref="M13:N13">_xlfn.REGEXEXTRACT(P13,"(.*(?=_))_([a-z0-9-]+)",2)</f>
        <v>CONS_Elixir_Blood_HalfOrc</v>
      </c>
      <c r="N13" s="18" t="str">
        <v>b4b4a84c-95a2-46f5-9cb3-c0c53af11bde</v>
      </c>
      <c r="P13" t="s">
        <v>4538</v>
      </c>
    </row>
    <row r="14" spans="2:16" x14ac:dyDescent="0.4">
      <c r="D14" t="s">
        <v>4493</v>
      </c>
      <c r="E14" t="s">
        <v>4581</v>
      </c>
      <c r="F14" t="str">
        <f>VLOOKUP(ELIXIRS[[#This Row],[Name]],ELX_GUID_LOOK,2,FALSE)</f>
        <v>58142e85-57d4-4bdf-b7f1-04f5804bcce6</v>
      </c>
      <c r="H14" t="s">
        <v>637</v>
      </c>
      <c r="M14" s="18" t="str" cm="1">
        <f t="array" ref="M14:N14">_xlfn.REGEXEXTRACT(P14,"(.*(?=_))_([a-z0-9-]+)",2)</f>
        <v>CONS_Elixir_Blood_Human</v>
      </c>
      <c r="N14" s="18" t="str">
        <v>04edf181-9063-417f-a197-2d0c008b5943</v>
      </c>
      <c r="P14" t="s">
        <v>4539</v>
      </c>
    </row>
    <row r="15" spans="2:16" x14ac:dyDescent="0.4">
      <c r="D15" t="s">
        <v>4494</v>
      </c>
      <c r="E15" t="s">
        <v>4583</v>
      </c>
      <c r="F15" t="str">
        <f>VLOOKUP(ELIXIRS[[#This Row],[Name]],ELX_GUID_LOOK,2,FALSE)</f>
        <v>1ada79f3-5993-4be2-908e-d397c395905a</v>
      </c>
      <c r="H15" t="s">
        <v>637</v>
      </c>
      <c r="M15" s="18" t="str" cm="1">
        <f t="array" ref="M15:N15">_xlfn.REGEXEXTRACT(P15,"(.*(?=_))_([a-z0-9-]+)",2)</f>
        <v>CONS_Elixir_Blood_Tiefling</v>
      </c>
      <c r="N15" s="18" t="str">
        <v>9cd26812-b428-45be-9fa9-8ef55856c52b</v>
      </c>
      <c r="P15" t="s">
        <v>4540</v>
      </c>
    </row>
    <row r="16" spans="2:16" x14ac:dyDescent="0.4">
      <c r="D16" t="s">
        <v>4495</v>
      </c>
      <c r="E16" t="s">
        <v>4582</v>
      </c>
      <c r="F16" t="str">
        <f>VLOOKUP(ELIXIRS[[#This Row],[Name]],ELX_GUID_LOOK,2,FALSE)</f>
        <v>c945e502-cd72-4fc8-9d56-a6d7691916c9</v>
      </c>
      <c r="H16" t="s">
        <v>637</v>
      </c>
      <c r="M16" s="18" t="str" cm="1">
        <f t="array" ref="M16:N16">_xlfn.REGEXEXTRACT(P16,"(.*(?=_))_([a-z0-9-]+)",2)</f>
        <v>CONS_ElixirOfHealth_DONOTUSE</v>
      </c>
      <c r="N16" s="18" t="str">
        <v>f75e153a-e357-49f9-9f51-0bfeffb8e00f</v>
      </c>
      <c r="P16" t="s">
        <v>4541</v>
      </c>
    </row>
    <row r="17" spans="4:16" x14ac:dyDescent="0.4">
      <c r="D17" t="s">
        <v>4499</v>
      </c>
      <c r="E17" t="s">
        <v>4573</v>
      </c>
      <c r="F17" t="str">
        <f>VLOOKUP(ELIXIRS[[#This Row],[Name]],ELX_GUID_LOOK,2,FALSE)</f>
        <v>e6490cc8-7f81-4aac-95e8-a58ce5e88a31</v>
      </c>
      <c r="H17" t="s">
        <v>637</v>
      </c>
      <c r="M17" s="18" t="str" cm="1">
        <f t="array" ref="M17:N17">_xlfn.REGEXEXTRACT(P17,"(.*(?=_))_([a-z0-9-]+)",2)</f>
        <v>CONS_Potion_Acid_Resistance</v>
      </c>
      <c r="N17" s="18" t="str">
        <v>491921dd-5c64-45da-a150-7ff7030705f7</v>
      </c>
      <c r="P17" t="s">
        <v>4542</v>
      </c>
    </row>
    <row r="18" spans="4:16" x14ac:dyDescent="0.4">
      <c r="D18" t="s">
        <v>4500</v>
      </c>
      <c r="E18" t="s">
        <v>4584</v>
      </c>
      <c r="F18" t="str">
        <f>VLOOKUP(ELIXIRS[[#This Row],[Name]],ELX_GUID_LOOK,2,FALSE)</f>
        <v>c69fb092-2f4f-4688-82b6-7d92405626b1</v>
      </c>
      <c r="H18" t="s">
        <v>637</v>
      </c>
      <c r="M18" s="18" t="str" cm="1">
        <f t="array" ref="M18:N18">_xlfn.REGEXEXTRACT(P18,"(.*(?=_))_([a-z0-9-]+)",2)</f>
        <v>CONS_Potion_Cloud_Giant_Strength</v>
      </c>
      <c r="N18" s="18" t="str">
        <v>e6490cc8-7f81-4aac-95e8-a58ce5e88a31</v>
      </c>
      <c r="P18" t="s">
        <v>4543</v>
      </c>
    </row>
    <row r="19" spans="4:16" x14ac:dyDescent="0.4">
      <c r="D19" t="s">
        <v>4501</v>
      </c>
      <c r="E19" t="s">
        <v>4614</v>
      </c>
      <c r="F19" t="str">
        <f>VLOOKUP(ELIXIRS[[#This Row],[Name]],ELX_GUID_LOOK,2,FALSE)</f>
        <v>cc1a8802-675a-426b-a791-ec1d5a5b6328</v>
      </c>
      <c r="H19" t="s">
        <v>637</v>
      </c>
      <c r="M19" s="18" t="str" cm="1">
        <f t="array" ref="M19:N19">_xlfn.REGEXEXTRACT(P19,"(.*(?=_))_([a-z0-9-]+)",2)</f>
        <v>CONS_Potion_Cold_Resistance_DONOTUSE</v>
      </c>
      <c r="N19" s="18" t="str">
        <v>ce8a15ef-be30-4af1-9ecb-ebfcf8b637a9</v>
      </c>
      <c r="P19" t="s">
        <v>4544</v>
      </c>
    </row>
    <row r="20" spans="4:16" x14ac:dyDescent="0.4">
      <c r="D20" t="s">
        <v>4502</v>
      </c>
      <c r="E20" t="s">
        <v>4601</v>
      </c>
      <c r="F20" t="str">
        <f>VLOOKUP(ELIXIRS[[#This Row],[Name]],ELX_GUID_LOOK,2,FALSE)</f>
        <v>7d1699d9-c3fa-4761-9718-28230f78420b</v>
      </c>
      <c r="H20" t="s">
        <v>637</v>
      </c>
      <c r="M20" s="18" t="str" cm="1">
        <f t="array" ref="M20:N20">_xlfn.REGEXEXTRACT(P20,"(.*(?=_))_([a-z0-9-]+)",2)</f>
        <v>CONS_Potion_Fire_Resistance</v>
      </c>
      <c r="N20" s="18" t="str">
        <v>2608c096-a0f5-4172-ad04-c1b170e10d95</v>
      </c>
      <c r="P20" t="s">
        <v>4545</v>
      </c>
    </row>
    <row r="21" spans="4:16" x14ac:dyDescent="0.4">
      <c r="D21" t="s">
        <v>4503</v>
      </c>
      <c r="E21" t="s">
        <v>4602</v>
      </c>
      <c r="F21" t="str">
        <f>VLOOKUP(ELIXIRS[[#This Row],[Name]],ELX_GUID_LOOK,2,FALSE)</f>
        <v>45a775f8-2cf9-440d-b9eb-4ee5f17efca8</v>
      </c>
      <c r="H21" t="s">
        <v>637</v>
      </c>
      <c r="M21" s="18" t="str" cm="1">
        <f t="array" ref="M21:N21">_xlfn.REGEXEXTRACT(P21,"(.*(?=_))_([a-z0-9-]+)",2)</f>
        <v>CONS_Potion_Force_Resistance_DONOTUSE</v>
      </c>
      <c r="N21" s="18" t="str">
        <v>71efff8a-d8fe-4aeb-8ea6-22d076021fca</v>
      </c>
      <c r="P21" t="s">
        <v>4546</v>
      </c>
    </row>
    <row r="22" spans="4:16" x14ac:dyDescent="0.4">
      <c r="D22" t="s">
        <v>4504</v>
      </c>
      <c r="E22" t="s">
        <v>4605</v>
      </c>
      <c r="F22" t="str">
        <f>VLOOKUP(ELIXIRS[[#This Row],[Name]],ELX_GUID_LOOK,2,FALSE)</f>
        <v>0f2ccca6-3ce8-4271-aec0-820f6581c551</v>
      </c>
      <c r="H22" t="s">
        <v>637</v>
      </c>
      <c r="M22" s="18" t="str" cm="1">
        <f t="array" ref="M22:N22">_xlfn.REGEXEXTRACT(P22,"(.*(?=_))_([a-z0-9-]+)",2)</f>
        <v>CONS_Potion_Heroism_A</v>
      </c>
      <c r="N22" s="18" t="str">
        <v>bb27cc17-5af9-4d53-818b-3e620f3f59f2</v>
      </c>
      <c r="P22" t="s">
        <v>4547</v>
      </c>
    </row>
    <row r="23" spans="4:16" x14ac:dyDescent="0.4">
      <c r="D23" t="s">
        <v>4505</v>
      </c>
      <c r="E23" t="s">
        <v>4607</v>
      </c>
      <c r="F23" t="str">
        <f>VLOOKUP(ELIXIRS[[#This Row],[Name]],ELX_GUID_LOOK,2,FALSE)</f>
        <v>b8a2f9e4-3b5e-4418-af05-5ca3cd40dd71</v>
      </c>
      <c r="H23" t="s">
        <v>637</v>
      </c>
      <c r="M23" s="18" t="str" cm="1">
        <f t="array" ref="M23:N23">_xlfn.REGEXEXTRACT(P23,"(.*(?=_))_([a-z0-9-]+)",2)</f>
        <v>CONS_Potion_Hill_Giant_Strength</v>
      </c>
      <c r="N23" s="18" t="str">
        <v>c69fb092-2f4f-4688-82b6-7d92405626b1</v>
      </c>
      <c r="P23" t="s">
        <v>4548</v>
      </c>
    </row>
    <row r="24" spans="4:16" x14ac:dyDescent="0.4">
      <c r="D24" t="s">
        <v>4616</v>
      </c>
      <c r="E24" t="s">
        <v>4617</v>
      </c>
      <c r="F24" t="str">
        <f>VLOOKUP(ELIXIRS[[#This Row],[Name]],ELX_GUID_LOOK,2,FALSE)</f>
        <v>f75e153a-e357-49f9-9f51-0bfeffb8e00f</v>
      </c>
      <c r="H24" t="s">
        <v>637</v>
      </c>
      <c r="M24" s="18" t="str" cm="1">
        <f t="array" ref="M24:N24">_xlfn.REGEXEXTRACT(P24,"(.*(?=_))_([a-z0-9-]+)",2)</f>
        <v>CONS_Potion_Invulnerability</v>
      </c>
      <c r="N24" s="18" t="str">
        <v>7eb0b7b6-97fa-4ff5-a7bb-570ca11a3c64</v>
      </c>
      <c r="P24" t="s">
        <v>4549</v>
      </c>
    </row>
    <row r="25" spans="4:16" x14ac:dyDescent="0.4">
      <c r="D25" t="s">
        <v>4506</v>
      </c>
      <c r="E25" t="s">
        <v>4615</v>
      </c>
      <c r="F25" t="str">
        <f>VLOOKUP(ELIXIRS[[#This Row],[Name]],ELX_GUID_LOOK,2,FALSE)</f>
        <v>bb27cc17-5af9-4d53-818b-3e620f3f59f2</v>
      </c>
      <c r="H25" t="s">
        <v>637</v>
      </c>
      <c r="M25" s="18" t="str" cm="1">
        <f t="array" ref="M25:N25">_xlfn.REGEXEXTRACT(P25,"(.*(?=_))_([a-z0-9-]+)",2)</f>
        <v>CONS_Potion_Lightning_Resistance</v>
      </c>
      <c r="N25" s="18" t="str">
        <v>05257244-ab59-4eab-9745-d1fea7b8cd10</v>
      </c>
      <c r="P25" t="s">
        <v>4550</v>
      </c>
    </row>
    <row r="26" spans="4:16" x14ac:dyDescent="0.4">
      <c r="D26" t="s">
        <v>4507</v>
      </c>
      <c r="E26" t="s">
        <v>4603</v>
      </c>
      <c r="F26" t="str">
        <f>VLOOKUP(ELIXIRS[[#This Row],[Name]],ELX_GUID_LOOK,2,FALSE)</f>
        <v>45cdcf69-bfd2-4311-a883-3f3631ab3959</v>
      </c>
      <c r="H26" t="s">
        <v>637</v>
      </c>
      <c r="M26" s="18" t="str" cm="1">
        <f t="array" ref="M26:N26">_xlfn.REGEXEXTRACT(P26,"(.*(?=_))_([a-z0-9-]+)",2)</f>
        <v>CONS_Potion_Necrotic_Resistance</v>
      </c>
      <c r="N26" s="18" t="str">
        <v>f3c0aefb-a399-42c6-8d85-7fdceb6d18f5</v>
      </c>
      <c r="P26" t="s">
        <v>4551</v>
      </c>
    </row>
    <row r="27" spans="4:16" x14ac:dyDescent="0.4">
      <c r="D27" t="s">
        <v>4508</v>
      </c>
      <c r="E27" t="s">
        <v>4612</v>
      </c>
      <c r="F27" t="str">
        <f>VLOOKUP(ELIXIRS[[#This Row],[Name]],ELX_GUID_LOOK,2,FALSE)</f>
        <v>d106106a-3905-4acb-a24a-764940b61d9c</v>
      </c>
      <c r="H27" t="s">
        <v>637</v>
      </c>
      <c r="M27" s="18" t="str" cm="1">
        <f t="array" ref="M27:N27">_xlfn.REGEXEXTRACT(P27,"(.*(?=_))_([a-z0-9-]+)",2)</f>
        <v>CONS_Potion_Poison_Resistance</v>
      </c>
      <c r="N27" s="18" t="str">
        <v>ae28b14c-0881-45fe-8237-9fcb1c951d3d</v>
      </c>
      <c r="P27" t="s">
        <v>4552</v>
      </c>
    </row>
    <row r="28" spans="4:16" x14ac:dyDescent="0.4">
      <c r="D28" t="s">
        <v>4509</v>
      </c>
      <c r="E28" t="s">
        <v>4606</v>
      </c>
      <c r="F28" t="str">
        <f>VLOOKUP(ELIXIRS[[#This Row],[Name]],ELX_GUID_LOOK,2,FALSE)</f>
        <v>0aacb1f9-116a-45ec-9b0c-cb436301d4b2</v>
      </c>
      <c r="H28" t="s">
        <v>637</v>
      </c>
      <c r="M28" s="18" t="str" cm="1">
        <f t="array" ref="M28:N28">_xlfn.REGEXEXTRACT(P28,"(.*(?=_))_([a-z0-9-]+)",2)</f>
        <v>CONS_Potion_Psychic_Resistance</v>
      </c>
      <c r="N28" s="18" t="str">
        <v>164ac6f3-8f93-4d74-9f72-e7c49723dedb</v>
      </c>
      <c r="P28" t="s">
        <v>4553</v>
      </c>
    </row>
    <row r="29" spans="4:16" x14ac:dyDescent="0.4">
      <c r="D29" t="s">
        <v>4510</v>
      </c>
      <c r="E29" t="s">
        <v>4604</v>
      </c>
      <c r="F29" t="str">
        <f>VLOOKUP(ELIXIRS[[#This Row],[Name]],ELX_GUID_LOOK,2,FALSE)</f>
        <v>44cd95a7-4791-4ace-bea0-a5ca4421171b</v>
      </c>
      <c r="H29" t="s">
        <v>637</v>
      </c>
      <c r="M29" s="18" t="str" cm="1">
        <f t="array" ref="M29:N29">_xlfn.REGEXEXTRACT(P29,"(.*(?=_))_([a-z0-9-]+)",2)</f>
        <v>CONS_Potion_Radiant_Resistance_DONOTUSE</v>
      </c>
      <c r="N29" s="18" t="str">
        <v>58142e85-57d4-4bdf-b7f1-04f5804bcce6</v>
      </c>
      <c r="P29" t="s">
        <v>4554</v>
      </c>
    </row>
    <row r="30" spans="4:16" x14ac:dyDescent="0.4">
      <c r="D30" t="s">
        <v>4511</v>
      </c>
      <c r="E30" t="s">
        <v>4600</v>
      </c>
      <c r="F30" t="str">
        <f>VLOOKUP(ELIXIRS[[#This Row],[Name]],ELX_GUID_LOOK,2,FALSE)</f>
        <v>17066367-7b64-402e-951d-9dcc1407c278</v>
      </c>
      <c r="H30" t="s">
        <v>637</v>
      </c>
      <c r="M30" s="18" t="str" cm="1">
        <f t="array" ref="M30:N30">_xlfn.REGEXEXTRACT(P30,"(.*(?=_))_([a-z0-9-]+)",2)</f>
        <v>CONS_Potion_Resistance_DONOTUSE</v>
      </c>
      <c r="N30" s="18" t="str">
        <v>c945e502-cd72-4fc8-9d56-a6d7691916c9</v>
      </c>
      <c r="P30" t="s">
        <v>4555</v>
      </c>
    </row>
    <row r="31" spans="4:16" x14ac:dyDescent="0.4">
      <c r="D31" t="s">
        <v>4512</v>
      </c>
      <c r="E31" t="s">
        <v>4613</v>
      </c>
      <c r="F31" t="str">
        <f>VLOOKUP(ELIXIRS[[#This Row],[Name]],ELX_GUID_LOOK,2,FALSE)</f>
        <v>d44a454c-3a09-4b93-b982-79f7ee019703</v>
      </c>
      <c r="H31" t="s">
        <v>637</v>
      </c>
      <c r="M31" s="18" t="str" cm="1">
        <f t="array" ref="M31:N31">_xlfn.REGEXEXTRACT(P31,"(.*(?=_))_([a-z0-9-]+)",2)</f>
        <v>CONS_Potion_Thunder_Resistance_DONOTUSE</v>
      </c>
      <c r="N31" s="18" t="str">
        <v>1ada79f3-5993-4be2-908e-d397c395905a</v>
      </c>
      <c r="P31" t="s">
        <v>4556</v>
      </c>
    </row>
    <row r="32" spans="4:16" x14ac:dyDescent="0.4">
      <c r="D32" t="s">
        <v>4513</v>
      </c>
      <c r="E32" t="s">
        <v>4557</v>
      </c>
      <c r="F32" t="str">
        <f>VLOOKUP(ELIXIRS[[#This Row],[Name]],ELX_GUID_LOOK,2,FALSE)</f>
        <v>f21d19ce-b550-4d08-8eaf-55129772c6f2</v>
      </c>
      <c r="H32" t="s">
        <v>637</v>
      </c>
      <c r="M32" s="18" t="str" cm="1">
        <f t="array" ref="M32:N32">_xlfn.REGEXEXTRACT(P32,"(.*(?=_))_([a-z0-9-]+)",2)</f>
        <v>ALCH_Soultion_Elixir_Barkskin</v>
      </c>
      <c r="N32" s="18" t="str">
        <v>cc1a8802-675a-426b-a791-ec1d5a5b6328</v>
      </c>
      <c r="P32" t="s">
        <v>4585</v>
      </c>
    </row>
    <row r="33" spans="4:16" x14ac:dyDescent="0.4">
      <c r="D33" t="s">
        <v>4514</v>
      </c>
      <c r="E33" t="s">
        <v>4558</v>
      </c>
      <c r="F33" t="str">
        <f>VLOOKUP(ELIXIRS[[#This Row],[Name]],ELX_GUID_LOOK,2,FALSE)</f>
        <v>e258a58f-eda6-44f8-bba6-689b275d9d8f</v>
      </c>
      <c r="H33" t="s">
        <v>637</v>
      </c>
      <c r="M33" s="18" t="str" cm="1">
        <f t="array" ref="M33:N33">_xlfn.REGEXEXTRACT(P33,"(.*(?=_))_([a-z0-9-]+)",2)</f>
        <v>ALCH_Solution_Elixir_Alertness</v>
      </c>
      <c r="N33" s="18" t="str">
        <v>17066367-7b64-402e-951d-9dcc1407c278</v>
      </c>
      <c r="P33" t="s">
        <v>4586</v>
      </c>
    </row>
    <row r="34" spans="4:16" x14ac:dyDescent="0.4">
      <c r="D34" t="s">
        <v>4515</v>
      </c>
      <c r="E34" t="s">
        <v>4559</v>
      </c>
      <c r="F34" t="str">
        <f>VLOOKUP(ELIXIRS[[#This Row],[Name]],ELX_GUID_LOOK,2,FALSE)</f>
        <v>5e556eca-2989-42c7-a018-95770ae779a2</v>
      </c>
      <c r="H34" t="s">
        <v>637</v>
      </c>
      <c r="M34" s="18" t="str" cm="1">
        <f t="array" ref="M34:N34">_xlfn.REGEXEXTRACT(P34,"(.*(?=_))_([a-z0-9-]+)",2)</f>
        <v>ALCH_Solution_Elixir_ArcaneAcuity</v>
      </c>
      <c r="N34" s="18" t="str">
        <v>7d1699d9-c3fa-4761-9718-28230f78420b</v>
      </c>
      <c r="P34" t="s">
        <v>4587</v>
      </c>
    </row>
    <row r="35" spans="4:16" x14ac:dyDescent="0.4">
      <c r="D35" t="s">
        <v>4516</v>
      </c>
      <c r="E35" t="s">
        <v>4560</v>
      </c>
      <c r="F35" t="str">
        <f>VLOOKUP(ELIXIRS[[#This Row],[Name]],ELX_GUID_LOOK,2,FALSE)</f>
        <v>b86d9910-d55e-4a16-a6b5-9f221071efa2</v>
      </c>
      <c r="H35" t="s">
        <v>637</v>
      </c>
      <c r="M35" s="18" t="str" cm="1">
        <f t="array" ref="M35:N35">_xlfn.REGEXEXTRACT(P35,"(.*(?=_))_([a-z0-9-]+)",2)</f>
        <v>ALCH_Solution_Elixir_Bloodlust</v>
      </c>
      <c r="N35" s="18" t="str">
        <v>45a775f8-2cf9-440d-b9eb-4ee5f17efca8</v>
      </c>
      <c r="P35" t="s">
        <v>4588</v>
      </c>
    </row>
    <row r="36" spans="4:16" x14ac:dyDescent="0.4">
      <c r="D36" t="s">
        <v>4517</v>
      </c>
      <c r="E36" t="s">
        <v>4561</v>
      </c>
      <c r="F36" t="str">
        <f>VLOOKUP(ELIXIRS[[#This Row],[Name]],ELX_GUID_LOOK,2,FALSE)</f>
        <v>f737ed58-b467-4d6b-b1d0-76df984ec092</v>
      </c>
      <c r="H36" t="s">
        <v>637</v>
      </c>
      <c r="M36" s="18" t="str" cm="1">
        <f t="array" ref="M36:N36">_xlfn.REGEXEXTRACT(P36,"(.*(?=_))_([a-z0-9-]+)",2)</f>
        <v>ALCH_Solution_Elixir_Concentration</v>
      </c>
      <c r="N36" s="18" t="str">
        <v>45cdcf69-bfd2-4311-a883-3f3631ab3959</v>
      </c>
      <c r="P36" t="s">
        <v>4589</v>
      </c>
    </row>
    <row r="37" spans="4:16" x14ac:dyDescent="0.4">
      <c r="D37" t="s">
        <v>4518</v>
      </c>
      <c r="E37" t="s">
        <v>4562</v>
      </c>
      <c r="F37" t="str">
        <f>VLOOKUP(ELIXIRS[[#This Row],[Name]],ELX_GUID_LOOK,2,FALSE)</f>
        <v>7196e628-a512-4447-94b3-49b2a9d1c182</v>
      </c>
      <c r="H37" t="s">
        <v>637</v>
      </c>
      <c r="M37" s="18" t="str" cm="1">
        <f t="array" ref="M37:N37">_xlfn.REGEXEXTRACT(P37,"(.*(?=_))_([a-z0-9-]+)",2)</f>
        <v>ALCH_Solution_Elixir_Criticals</v>
      </c>
      <c r="N37" s="18" t="str">
        <v>44cd95a7-4791-4ace-bea0-a5ca4421171b</v>
      </c>
      <c r="P37" t="s">
        <v>4590</v>
      </c>
    </row>
    <row r="38" spans="4:16" x14ac:dyDescent="0.4">
      <c r="D38" t="s">
        <v>4519</v>
      </c>
      <c r="E38" t="s">
        <v>4563</v>
      </c>
      <c r="F38" t="str">
        <f>VLOOKUP(ELIXIRS[[#This Row],[Name]],ELX_GUID_LOOK,2,FALSE)</f>
        <v>9c96bc7d-5546-4f0b-8980-286325050e23</v>
      </c>
      <c r="H38" t="s">
        <v>637</v>
      </c>
      <c r="M38" s="18" t="str" cm="1">
        <f t="array" ref="M38:N38">_xlfn.REGEXEXTRACT(P38,"(.*(?=_))_([a-z0-9-]+)",2)</f>
        <v>ALCH_Solution_Elixir_Darkvision</v>
      </c>
      <c r="N38" s="18" t="str">
        <v>0f2ccca6-3ce8-4271-aec0-820f6581c551</v>
      </c>
      <c r="P38" t="s">
        <v>4591</v>
      </c>
    </row>
    <row r="39" spans="4:16" x14ac:dyDescent="0.4">
      <c r="D39" t="s">
        <v>4520</v>
      </c>
      <c r="E39" t="s">
        <v>4564</v>
      </c>
      <c r="F39" t="str">
        <f>VLOOKUP(ELIXIRS[[#This Row],[Name]],ELX_GUID_LOOK,2,FALSE)</f>
        <v>ff858bad-e2fa-499b-bb43-c36349a09e4b</v>
      </c>
      <c r="H39" t="s">
        <v>637</v>
      </c>
      <c r="M39" s="18" t="str" cm="1">
        <f t="array" ref="M39:N39">_xlfn.REGEXEXTRACT(P39,"(.*(?=_))_([a-z0-9-]+)",2)</f>
        <v>ALCH_Solution_Elixir_Enlarge</v>
      </c>
      <c r="N39" s="18" t="str">
        <v>0aacb1f9-116a-45ec-9b0c-cb436301d4b2</v>
      </c>
      <c r="P39" t="s">
        <v>4592</v>
      </c>
    </row>
    <row r="40" spans="4:16" x14ac:dyDescent="0.4">
      <c r="D40" t="s">
        <v>4521</v>
      </c>
      <c r="E40" t="s">
        <v>4565</v>
      </c>
      <c r="F40" t="str">
        <f>VLOOKUP(ELIXIRS[[#This Row],[Name]],ELX_GUID_LOOK,2,FALSE)</f>
        <v>65e56bb5-909b-4f52-99e9-18fd1f39ef19</v>
      </c>
      <c r="H40" t="s">
        <v>637</v>
      </c>
      <c r="M40" s="18" t="str" cm="1">
        <f t="array" ref="M40:N40">_xlfn.REGEXEXTRACT(P40,"(.*(?=_))_([a-z0-9-]+)",2)</f>
        <v>ALCH_Solution_Elixir_Freedom</v>
      </c>
      <c r="N40" s="18" t="str">
        <v>b8a2f9e4-3b5e-4418-af05-5ca3cd40dd71</v>
      </c>
      <c r="P40" t="s">
        <v>4593</v>
      </c>
    </row>
    <row r="41" spans="4:16" x14ac:dyDescent="0.4">
      <c r="D41" t="s">
        <v>4522</v>
      </c>
      <c r="E41" t="s">
        <v>4566</v>
      </c>
      <c r="F41" t="str">
        <f>VLOOKUP(ELIXIRS[[#This Row],[Name]],ELX_GUID_LOOK,2,FALSE)</f>
        <v>293ffe17-abc1-4842-b338-cd9482e3bcbc</v>
      </c>
      <c r="H41" t="s">
        <v>637</v>
      </c>
      <c r="M41" s="18" t="str" cm="1">
        <f t="array" ref="M41:N41">_xlfn.REGEXEXTRACT(P41,"(.*(?=_))_([a-z0-9-]+)",2)</f>
        <v>ALCH_Solution_Elixir_Meditation</v>
      </c>
      <c r="N41" s="18" t="str">
        <v>6f328fc5-6f54-4aad-959d-0825290a2763</v>
      </c>
      <c r="P41" t="s">
        <v>4594</v>
      </c>
    </row>
    <row r="42" spans="4:16" x14ac:dyDescent="0.4">
      <c r="D42" t="s">
        <v>4523</v>
      </c>
      <c r="E42" t="s">
        <v>4568</v>
      </c>
      <c r="F42" t="str">
        <f>VLOOKUP(ELIXIRS[[#This Row],[Name]],ELX_GUID_LOOK,2,FALSE)</f>
        <v>b4b4a84c-95a2-46f5-9cb3-c0c53af11bde</v>
      </c>
      <c r="H42" t="s">
        <v>637</v>
      </c>
      <c r="M42" s="18" t="str" cm="1">
        <f t="array" ref="M42:N42">_xlfn.REGEXEXTRACT(P42,"(.*(?=_))_([a-z0-9-]+)",2)</f>
        <v>ALCH_Solution_Elixir_Meditation_Greater</v>
      </c>
      <c r="N42" s="18" t="str">
        <v>8c7656f5-507a-4cee-8e15-320c968539f0</v>
      </c>
      <c r="P42" t="s">
        <v>4595</v>
      </c>
    </row>
    <row r="43" spans="4:16" x14ac:dyDescent="0.4">
      <c r="D43" t="s">
        <v>4524</v>
      </c>
      <c r="E43" t="s">
        <v>4567</v>
      </c>
      <c r="F43" t="str">
        <f>VLOOKUP(ELIXIRS[[#This Row],[Name]],ELX_GUID_LOOK,2,FALSE)</f>
        <v>dbeafcaf-825d-4b49-b36e-11aaf11ec794</v>
      </c>
      <c r="H43" t="s">
        <v>637</v>
      </c>
      <c r="M43" s="18" t="str" cm="1">
        <f t="array" ref="M43:N43">_xlfn.REGEXEXTRACT(P43,"(.*(?=_))_([a-z0-9-]+)",2)</f>
        <v>ALCH_Solution_Elixir_Meditation_Superior</v>
      </c>
      <c r="N43" s="18" t="str">
        <v>fb16d5a8-866f-4c17-9591-0df1372b49c9</v>
      </c>
      <c r="P43" t="s">
        <v>4596</v>
      </c>
    </row>
    <row r="44" spans="4:16" x14ac:dyDescent="0.4">
      <c r="D44" t="s">
        <v>4525</v>
      </c>
      <c r="E44" t="s">
        <v>4569</v>
      </c>
      <c r="F44" t="str">
        <f>VLOOKUP(ELIXIRS[[#This Row],[Name]],ELX_GUID_LOOK,2,FALSE)</f>
        <v>04edf181-9063-417f-a197-2d0c008b5943</v>
      </c>
      <c r="H44" t="s">
        <v>637</v>
      </c>
      <c r="M44" s="18" t="str" cm="1">
        <f t="array" ref="M44:N44">_xlfn.REGEXEXTRACT(P44,"(.*(?=_))_([a-z0-9-]+)",2)</f>
        <v>ALCH_Solution_Elixir_Meditation_Supreme</v>
      </c>
      <c r="N44" s="18" t="str">
        <v>4f17f210-9cde-4dad-80b5-fc4f9ddb1e1f</v>
      </c>
      <c r="P44" t="s">
        <v>4597</v>
      </c>
    </row>
    <row r="45" spans="4:16" x14ac:dyDescent="0.4">
      <c r="D45" t="s">
        <v>4526</v>
      </c>
      <c r="E45" t="s">
        <v>4570</v>
      </c>
      <c r="F45" t="str">
        <f>VLOOKUP(ELIXIRS[[#This Row],[Name]],ELX_GUID_LOOK,2,FALSE)</f>
        <v>9cd26812-b428-45be-9fa9-8ef55856c52b</v>
      </c>
      <c r="H45" t="s">
        <v>637</v>
      </c>
      <c r="M45" s="18" t="str" cm="1">
        <f t="array" ref="M45:N45">_xlfn.REGEXEXTRACT(P45,"(.*(?=_))_([a-z0-9-]+)",2)</f>
        <v>ALCH_Solution_Elixir_SeeInvisible</v>
      </c>
      <c r="N45" s="18" t="str">
        <v>d106106a-3905-4acb-a24a-764940b61d9c</v>
      </c>
      <c r="P45" t="s">
        <v>4598</v>
      </c>
    </row>
    <row r="46" spans="4:16" x14ac:dyDescent="0.4">
      <c r="D46" t="s">
        <v>4495</v>
      </c>
      <c r="E46" t="s">
        <v>4571</v>
      </c>
      <c r="F46" t="str">
        <f>VLOOKUP(ELIXIRS[[#This Row],[Name]],ELX_GUID_LOOK,2,FALSE)</f>
        <v>7eb0b7b6-97fa-4ff5-a7bb-570ca11a3c64</v>
      </c>
      <c r="H46" t="s">
        <v>637</v>
      </c>
      <c r="M46" s="18" t="str" cm="1">
        <f t="array" ref="M46:N46">_xlfn.REGEXEXTRACT(P46,"(.*(?=_))_([a-z0-9-]+)",2)</f>
        <v>ALCH_Solution_Elixir_Tadpole</v>
      </c>
      <c r="N46" s="18" t="str">
        <v>d44a454c-3a09-4b93-b982-79f7ee019703</v>
      </c>
      <c r="P46" t="s">
        <v>4599</v>
      </c>
    </row>
  </sheetData>
  <dataValidations count="2">
    <dataValidation type="list" allowBlank="1" showInputMessage="1" showErrorMessage="1" sqref="H2:H46" xr:uid="{68EF2010-1005-4414-AF96-3C178B628CF1}">
      <formula1>AB_TAGS</formula1>
    </dataValidation>
    <dataValidation type="list" allowBlank="1" showInputMessage="1" showErrorMessage="1" sqref="G2:G46" xr:uid="{0C72ECB5-0EAA-41BE-850B-479F507238F9}">
      <formula1>LAR_TAGS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A4D9-2F9D-4FAE-B985-08BEA23558D5}">
  <dimension ref="B1:P51"/>
  <sheetViews>
    <sheetView workbookViewId="0">
      <selection activeCell="J3" sqref="J3"/>
    </sheetView>
  </sheetViews>
  <sheetFormatPr defaultRowHeight="14.6" x14ac:dyDescent="0.4"/>
  <cols>
    <col min="1" max="1" width="3.07421875" customWidth="1"/>
    <col min="2" max="2" width="8.4609375" bestFit="1" customWidth="1"/>
    <col min="3" max="3" width="8" bestFit="1" customWidth="1"/>
    <col min="4" max="4" width="22.84375" bestFit="1" customWidth="1"/>
    <col min="5" max="5" width="37.23046875" bestFit="1" customWidth="1"/>
    <col min="6" max="6" width="35.921875" bestFit="1" customWidth="1"/>
    <col min="7" max="7" width="10.3828125" bestFit="1" customWidth="1"/>
    <col min="8" max="8" width="9.3828125" bestFit="1" customWidth="1"/>
    <col min="9" max="9" width="10.69140625" bestFit="1" customWidth="1"/>
    <col min="10" max="10" width="7.921875" bestFit="1" customWidth="1"/>
    <col min="11" max="11" width="11.69140625" bestFit="1" customWidth="1"/>
    <col min="13" max="13" width="44.15234375" customWidth="1"/>
    <col min="14" max="14" width="35.921875" bestFit="1" customWidth="1"/>
    <col min="16" max="16" width="64.1523437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D2" t="s">
        <v>4854</v>
      </c>
      <c r="E2" t="s">
        <v>4959</v>
      </c>
      <c r="F2" t="str">
        <f>VLOOKUP(POTIONS[[#This Row],[Name]],POT_GUID_LOOK,2,FALSE)</f>
        <v>91da7fe8-a5f7-4132-9096-e8da4916a42e</v>
      </c>
      <c r="J2" t="s">
        <v>5052</v>
      </c>
      <c r="M2" s="18" t="str" cm="1">
        <f t="array" ref="M2:N2">_xlfn.REGEXEXTRACT(P2,"(.*(?=_))_([a-z0-9-]+)",2)</f>
        <v>ALCH_Solution_Potion_DetectThoughts</v>
      </c>
      <c r="N2" s="18" t="str">
        <v>91da7fe8-a5f7-4132-9096-e8da4916a42e</v>
      </c>
      <c r="P2" t="s">
        <v>4985</v>
      </c>
    </row>
    <row r="3" spans="2:16" x14ac:dyDescent="0.4">
      <c r="D3" t="s">
        <v>4849</v>
      </c>
      <c r="E3" t="s">
        <v>4899</v>
      </c>
      <c r="F3" t="str">
        <f>VLOOKUP(POTIONS[[#This Row],[Name]],POT_GUID_LOOK,2,FALSE)</f>
        <v>179cfdd4-40ef-4f5c-ba6e-8c13f20aadc9</v>
      </c>
      <c r="M3" s="18" t="str" cm="1">
        <f t="array" ref="M3:N3">_xlfn.REGEXEXTRACT(P3,"(.*(?=_))_([a-z0-9-]+)",2)</f>
        <v>ALCH_Solution_Potion_FeatherFall</v>
      </c>
      <c r="N3" s="18" t="str">
        <v>179cfdd4-40ef-4f5c-ba6e-8c13f20aadc9</v>
      </c>
      <c r="P3" t="s">
        <v>4898</v>
      </c>
    </row>
    <row r="4" spans="2:16" x14ac:dyDescent="0.4">
      <c r="D4" t="s">
        <v>4850</v>
      </c>
      <c r="E4" t="s">
        <v>4963</v>
      </c>
      <c r="F4" t="str">
        <f>VLOOKUP(POTIONS[[#This Row],[Name]],POT_GUID_LOOK,2,FALSE)</f>
        <v>8b870692-8491-4f1b-9b5c-58cb0b47a62b</v>
      </c>
      <c r="M4" s="18" t="str" cm="1">
        <f t="array" ref="M4:N4">_xlfn.REGEXEXTRACT(P4,"(.*(?=_))_([a-z0-9-]+)",2)</f>
        <v>ALCH_Solution_Potion_Flying</v>
      </c>
      <c r="N4" s="18" t="str">
        <v>8b870692-8491-4f1b-9b5c-58cb0b47a62b</v>
      </c>
      <c r="P4" t="s">
        <v>4900</v>
      </c>
    </row>
    <row r="5" spans="2:16" x14ac:dyDescent="0.4">
      <c r="D5" t="s">
        <v>4852</v>
      </c>
      <c r="E5" t="s">
        <v>4961</v>
      </c>
      <c r="F5" t="str">
        <f>VLOOKUP(POTIONS[[#This Row],[Name]],POT_GUID_LOOK,2,FALSE)</f>
        <v>7406ffa4-930c-437f-b201-57b951e5165f</v>
      </c>
      <c r="M5" s="18" t="str" cm="1">
        <f t="array" ref="M5:N5">_xlfn.REGEXEXTRACT(P5,"(.*(?=_))_([a-z0-9-]+)",2)</f>
        <v>ALCH_Solution_Potion_Jump</v>
      </c>
      <c r="N5" s="18" t="str">
        <v>7406ffa4-930c-437f-b201-57b951e5165f</v>
      </c>
      <c r="P5" t="s">
        <v>4901</v>
      </c>
    </row>
    <row r="6" spans="2:16" x14ac:dyDescent="0.4">
      <c r="D6" t="s">
        <v>4858</v>
      </c>
      <c r="E6" t="s">
        <v>4955</v>
      </c>
      <c r="F6" t="str">
        <f>VLOOKUP(POTIONS[[#This Row],[Name]],POT_GUID_LOOK,2,FALSE)</f>
        <v>ae9a9360-7cbe-4f72-8bea-1dd5747c180d</v>
      </c>
      <c r="M6" s="18" t="str" cm="1">
        <f t="array" ref="M6:N6">_xlfn.REGEXEXTRACT(P6,"(.*(?=_))_([a-z0-9-]+)",2)</f>
        <v>ALCH_Solution_Potion_Remedy</v>
      </c>
      <c r="N6" s="18" t="str">
        <v>ae9a9360-7cbe-4f72-8bea-1dd5747c180d</v>
      </c>
      <c r="P6" t="s">
        <v>4986</v>
      </c>
    </row>
    <row r="7" spans="2:16" x14ac:dyDescent="0.4">
      <c r="D7" t="s">
        <v>4847</v>
      </c>
      <c r="E7" t="s">
        <v>4895</v>
      </c>
      <c r="F7" t="str">
        <f>VLOOKUP(POTIONS[[#This Row],[Name]],POT_GUID_LOOK,2,FALSE)</f>
        <v>4d801c1a-691e-47c8-88e7-78367b4e2c8e</v>
      </c>
      <c r="M7" s="18" t="str" cm="1">
        <f t="array" ref="M7:N7">_xlfn.REGEXEXTRACT(P7,"(.*(?=_))_([a-z0-9-]+)",2)</f>
        <v>ALCH_Solution_Potion_Rest_Greater</v>
      </c>
      <c r="N7" s="18" t="str">
        <v>4d801c1a-691e-47c8-88e7-78367b4e2c8e</v>
      </c>
      <c r="P7" t="s">
        <v>4894</v>
      </c>
    </row>
    <row r="8" spans="2:16" x14ac:dyDescent="0.4">
      <c r="D8" t="s">
        <v>4846</v>
      </c>
      <c r="E8" t="s">
        <v>4893</v>
      </c>
      <c r="F8" t="str">
        <f>VLOOKUP(POTIONS[[#This Row],[Name]],POT_GUID_LOOK,2,FALSE)</f>
        <v>b0ff8d30-5825-49d4-8cd4-ebf3a3d0a024</v>
      </c>
      <c r="M8" s="18" t="str" cm="1">
        <f t="array" ref="M8:N8">_xlfn.REGEXEXTRACT(P8,"(.*(?=_))_([a-z0-9-]+)",2)</f>
        <v>ALCH_Solution_Potion_Rest_Lesser</v>
      </c>
      <c r="N8" s="18" t="str">
        <v>b0ff8d30-5825-49d4-8cd4-ebf3a3d0a024</v>
      </c>
      <c r="P8" t="s">
        <v>4892</v>
      </c>
    </row>
    <row r="9" spans="2:16" x14ac:dyDescent="0.4">
      <c r="D9" t="s">
        <v>4869</v>
      </c>
      <c r="E9" t="s">
        <v>4942</v>
      </c>
      <c r="F9" t="str">
        <f>VLOOKUP(POTIONS[[#This Row],[Name]],POT_GUID_LOOK,2,FALSE)</f>
        <v>71e89ceb-08d3-40f4-9f59-a768342a7357</v>
      </c>
      <c r="M9" s="18" t="str" cm="1">
        <f t="array" ref="M9:N9">_xlfn.REGEXEXTRACT(P9,"(.*(?=_))_([a-z0-9-]+)",2)</f>
        <v>CONS_Drug_Dreammist_A</v>
      </c>
      <c r="N9" s="18" t="str">
        <v>71e89ceb-08d3-40f4-9f59-a768342a7357</v>
      </c>
      <c r="P9" t="s">
        <v>4987</v>
      </c>
    </row>
    <row r="10" spans="2:16" x14ac:dyDescent="0.4">
      <c r="D10" t="s">
        <v>4870</v>
      </c>
      <c r="E10" t="s">
        <v>4938</v>
      </c>
      <c r="F10" t="str">
        <f>VLOOKUP(POTIONS[[#This Row],[Name]],POT_GUID_LOOK,2,FALSE)</f>
        <v>49458a4c-c5e3-42a4-88e4-c03e14343575</v>
      </c>
      <c r="M10" s="18" t="str" cm="1">
        <f t="array" ref="M10:N10">_xlfn.REGEXEXTRACT(P10,"(.*(?=_))_([a-z0-9-]+)",2)</f>
        <v>CONS_Drug_Essence_Ether_A</v>
      </c>
      <c r="N10" s="18" t="str">
        <v>49458a4c-c5e3-42a4-88e4-c03e14343575</v>
      </c>
      <c r="P10" t="s">
        <v>4939</v>
      </c>
    </row>
    <row r="11" spans="2:16" x14ac:dyDescent="0.4">
      <c r="D11" t="s">
        <v>4871</v>
      </c>
      <c r="E11" t="s">
        <v>4937</v>
      </c>
      <c r="F11" t="str">
        <f>VLOOKUP(POTIONS[[#This Row],[Name]],POT_GUID_LOOK,2,FALSE)</f>
        <v>667d2f69-1ba4-427a-96f6-890fc034a3ec</v>
      </c>
      <c r="M11" s="18" t="str" cm="1">
        <f t="array" ref="M11:N11">_xlfn.REGEXEXTRACT(P11,"(.*(?=_))_([a-z0-9-]+)",2)</f>
        <v>CONS_Drug_Silkroot_A</v>
      </c>
      <c r="N11" s="18" t="str">
        <v>667d2f69-1ba4-427a-96f6-890fc034a3ec</v>
      </c>
      <c r="P11" t="s">
        <v>4941</v>
      </c>
    </row>
    <row r="12" spans="2:16" x14ac:dyDescent="0.4">
      <c r="D12" t="s">
        <v>4872</v>
      </c>
      <c r="E12" t="s">
        <v>4936</v>
      </c>
      <c r="F12" t="str">
        <f>VLOOKUP(POTIONS[[#This Row],[Name]],POT_GUID_LOOK,2,FALSE)</f>
        <v>3f922527-94d9-4ecb-b160-116ad05db83c</v>
      </c>
      <c r="M12" s="18" t="str" cm="1">
        <f t="array" ref="M12:N12">_xlfn.REGEXEXTRACT(P12,"(.*(?=_))_([a-z0-9-]+)",2)</f>
        <v>CONS_Drug_Terazul_A</v>
      </c>
      <c r="N12" s="18" t="str">
        <v>3f922527-94d9-4ecb-b160-116ad05db83c</v>
      </c>
      <c r="P12" t="s">
        <v>4988</v>
      </c>
    </row>
    <row r="13" spans="2:16" x14ac:dyDescent="0.4">
      <c r="D13" t="s">
        <v>4875</v>
      </c>
      <c r="E13" t="s">
        <v>4617</v>
      </c>
      <c r="F13" t="str">
        <f>VLOOKUP(POTIONS[[#This Row],[Name]],POT_GUID_LOOK,2,FALSE)</f>
        <v>f75e153a-e357-49f9-9f51-0bfeffb8e00f</v>
      </c>
      <c r="M13" s="18" t="str" cm="1">
        <f t="array" ref="M13:N13">_xlfn.REGEXEXTRACT(P13,"(.*(?=_))_([a-z0-9-]+)",2)</f>
        <v>CONS_ElixirOfHealth_DONOTUSE</v>
      </c>
      <c r="N13" s="18" t="str">
        <v>f75e153a-e357-49f9-9f51-0bfeffb8e00f</v>
      </c>
      <c r="P13" t="s">
        <v>4541</v>
      </c>
    </row>
    <row r="14" spans="2:16" x14ac:dyDescent="0.4">
      <c r="D14" t="s">
        <v>4860</v>
      </c>
      <c r="E14" t="s">
        <v>4953</v>
      </c>
      <c r="F14" t="str">
        <f>VLOOKUP(POTIONS[[#This Row],[Name]],POT_GUID_LOOK,2,FALSE)</f>
        <v>3575950d-c41a-448d-bb2d-cd08c78c88c6</v>
      </c>
      <c r="M14" s="18" t="str" cm="1">
        <f t="array" ref="M14:N14">_xlfn.REGEXEXTRACT(P14,"(.*(?=_))_([a-z0-9-]+)",2)</f>
        <v>CONS_Hag_Broken_Promises</v>
      </c>
      <c r="N14" s="18" t="str">
        <v>3575950d-c41a-448d-bb2d-cd08c78c88c6</v>
      </c>
      <c r="P14" t="s">
        <v>4914</v>
      </c>
    </row>
    <row r="15" spans="2:16" x14ac:dyDescent="0.4">
      <c r="D15" t="s">
        <v>4862</v>
      </c>
      <c r="E15" t="s">
        <v>4952</v>
      </c>
      <c r="F15" t="str">
        <f>VLOOKUP(POTIONS[[#This Row],[Name]],POT_GUID_LOOK,2,FALSE)</f>
        <v>4d37061a-901d-47d7-9c11-4237e34b98a1</v>
      </c>
      <c r="M15" s="18" t="str" cm="1">
        <f t="array" ref="M15:N15">_xlfn.REGEXEXTRACT(P15,"(.*(?=_))_([a-z0-9-]+)",2)</f>
        <v>CONS_Hag_Faltering_Will</v>
      </c>
      <c r="N15" s="18" t="str">
        <v>4d37061a-901d-47d7-9c11-4237e34b98a1</v>
      </c>
      <c r="P15" t="s">
        <v>4915</v>
      </c>
    </row>
    <row r="16" spans="2:16" x14ac:dyDescent="0.4">
      <c r="D16" t="s">
        <v>4863</v>
      </c>
      <c r="E16" t="s">
        <v>4951</v>
      </c>
      <c r="F16" t="str">
        <f>VLOOKUP(POTIONS[[#This Row],[Name]],POT_GUID_LOOK,2,FALSE)</f>
        <v>0e54d347-dffa-4d13-92c0-74c82decefba</v>
      </c>
      <c r="M16" s="18" t="str" cm="1">
        <f t="array" ref="M16:N16">_xlfn.REGEXEXTRACT(P16,"(.*(?=_))_([a-z0-9-]+)",2)</f>
        <v>CONS_Hag_Heart_Of_Stone</v>
      </c>
      <c r="N16" s="18" t="str">
        <v>0e54d347-dffa-4d13-92c0-74c82decefba</v>
      </c>
      <c r="P16" t="s">
        <v>4916</v>
      </c>
    </row>
    <row r="17" spans="4:16" x14ac:dyDescent="0.4">
      <c r="D17" t="s">
        <v>4864</v>
      </c>
      <c r="E17" t="s">
        <v>4950</v>
      </c>
      <c r="F17" t="str">
        <f>VLOOKUP(POTIONS[[#This Row],[Name]],POT_GUID_LOOK,2,FALSE)</f>
        <v>b1b5590b-e246-4e33-acaa-5984b2e2306f</v>
      </c>
      <c r="M17" s="18" t="str" cm="1">
        <f t="array" ref="M17:N17">_xlfn.REGEXEXTRACT(P17,"(.*(?=_))_([a-z0-9-]+)",2)</f>
        <v>CONS_Hag_Insanitys_Kiss</v>
      </c>
      <c r="N17" s="18" t="str">
        <v>b1b5590b-e246-4e33-acaa-5984b2e2306f</v>
      </c>
      <c r="P17" t="s">
        <v>4917</v>
      </c>
    </row>
    <row r="18" spans="4:16" x14ac:dyDescent="0.4">
      <c r="D18" t="s">
        <v>4866</v>
      </c>
      <c r="E18" t="s">
        <v>4949</v>
      </c>
      <c r="F18" t="str">
        <f>VLOOKUP(POTIONS[[#This Row],[Name]],POT_GUID_LOOK,2,FALSE)</f>
        <v>a46558fe-54a8-4720-a12e-7470e072a9d7</v>
      </c>
      <c r="M18" s="18" t="str" cm="1">
        <f t="array" ref="M18:N18">_xlfn.REGEXEXTRACT(P18,"(.*(?=_))_([a-z0-9-]+)",2)</f>
        <v>CONS_Hag_Lost_Time</v>
      </c>
      <c r="N18" s="18" t="str">
        <v>a46558fe-54a8-4720-a12e-7470e072a9d7</v>
      </c>
      <c r="P18" t="s">
        <v>4918</v>
      </c>
    </row>
    <row r="19" spans="4:16" x14ac:dyDescent="0.4">
      <c r="D19" t="s">
        <v>4865</v>
      </c>
      <c r="E19" t="s">
        <v>4948</v>
      </c>
      <c r="F19" t="str">
        <f>VLOOKUP(POTIONS[[#This Row],[Name]],POT_GUID_LOOK,2,FALSE)</f>
        <v>920dcb59-b732-4d97-ae1a-fadbb5955fe5</v>
      </c>
      <c r="M19" s="18" t="str" cm="1">
        <f t="array" ref="M19:N19">_xlfn.REGEXEXTRACT(P19,"(.*(?=_))_([a-z0-9-]+)",2)</f>
        <v>CONS_Hag_Lovers_Avarice</v>
      </c>
      <c r="N19" s="18" t="str">
        <v>920dcb59-b732-4d97-ae1a-fadbb5955fe5</v>
      </c>
      <c r="P19" t="s">
        <v>4919</v>
      </c>
    </row>
    <row r="20" spans="4:16" x14ac:dyDescent="0.4">
      <c r="D20" t="s">
        <v>4867</v>
      </c>
      <c r="E20" t="s">
        <v>4947</v>
      </c>
      <c r="F20" t="str">
        <f>VLOOKUP(POTIONS[[#This Row],[Name]],POT_GUID_LOOK,2,FALSE)</f>
        <v>44da51b6-6d05-488c-9097-99dd6c795ed3</v>
      </c>
      <c r="M20" s="18" t="str" cm="1">
        <f t="array" ref="M20:N20">_xlfn.REGEXEXTRACT(P20,"(.*(?=_))_([a-z0-9-]+)",2)</f>
        <v>CONS_Hag_Missing_Pets</v>
      </c>
      <c r="N20" s="18" t="str">
        <v>44da51b6-6d05-488c-9097-99dd6c795ed3</v>
      </c>
      <c r="P20" t="s">
        <v>4920</v>
      </c>
    </row>
    <row r="21" spans="4:16" x14ac:dyDescent="0.4">
      <c r="D21" t="s">
        <v>4859</v>
      </c>
      <c r="E21" t="s">
        <v>4946</v>
      </c>
      <c r="F21" t="str">
        <f>VLOOKUP(POTIONS[[#This Row],[Name]],POT_GUID_LOOK,2,FALSE)</f>
        <v>d4fc499a-945e-4e0b-a4db-ba6157281616</v>
      </c>
      <c r="M21" s="18" t="str" cm="1">
        <f t="array" ref="M21:N21">_xlfn.REGEXEXTRACT(P21,"(.*(?=_))_([a-z0-9-]+)",2)</f>
        <v>CONS_Hag_Mothers_Loathing</v>
      </c>
      <c r="N21" s="18" t="str">
        <v>d4fc499a-945e-4e0b-a4db-ba6157281616</v>
      </c>
      <c r="P21" t="s">
        <v>4921</v>
      </c>
    </row>
    <row r="22" spans="4:16" x14ac:dyDescent="0.4">
      <c r="D22" t="s">
        <v>4944</v>
      </c>
      <c r="E22" t="s">
        <v>4945</v>
      </c>
      <c r="F22" t="str">
        <f>VLOOKUP(POTIONS[[#This Row],[Name]],POT_GUID_LOOK,2,FALSE)</f>
        <v>27d74bd9-b852-43fd-98ac-999f33e05aa9</v>
      </c>
      <c r="M22" s="18" t="str" cm="1">
        <f t="array" ref="M22:N22">_xlfn.REGEXEXTRACT(P22,"(.*(?=_))_([a-z0-9-]+)",2)</f>
        <v>CONS_Hag_MysteriousGift</v>
      </c>
      <c r="N22" s="18" t="str">
        <v>27d74bd9-b852-43fd-98ac-999f33e05aa9</v>
      </c>
      <c r="P22" t="s">
        <v>4922</v>
      </c>
    </row>
    <row r="23" spans="4:16" x14ac:dyDescent="0.4">
      <c r="D23" t="s">
        <v>4861</v>
      </c>
      <c r="E23" t="s">
        <v>4943</v>
      </c>
      <c r="F23" t="str">
        <f>VLOOKUP(POTIONS[[#This Row],[Name]],POT_GUID_LOOK,2,FALSE)</f>
        <v>9d98eb5a-08c1-471a-84d5-76dbb098f160</v>
      </c>
      <c r="M23" s="18" t="str" cm="1">
        <f t="array" ref="M23:N23">_xlfn.REGEXEXTRACT(P23,"(.*(?=_))_([a-z0-9-]+)",2)</f>
        <v>CONS_Hag_Stillborn</v>
      </c>
      <c r="N23" s="18" t="str">
        <v>9d98eb5a-08c1-471a-84d5-76dbb098f160</v>
      </c>
      <c r="P23" t="s">
        <v>4923</v>
      </c>
    </row>
    <row r="24" spans="4:16" x14ac:dyDescent="0.4">
      <c r="D24" t="s">
        <v>4868</v>
      </c>
      <c r="E24" t="s">
        <v>4954</v>
      </c>
      <c r="F24" t="str">
        <f>VLOOKUP(POTIONS[[#This Row],[Name]],POT_GUID_LOOK,2,FALSE)</f>
        <v>2a507888-cf2b-425a-8920-dc0ca35cfa2e</v>
      </c>
      <c r="M24" s="18" t="str" cm="1">
        <f t="array" ref="M24:N24">_xlfn.REGEXEXTRACT(P24,"(.*(?=_))_([a-z0-9-]+)",2)</f>
        <v>CONS_Hag_Wilted_Dreams</v>
      </c>
      <c r="N24" s="18" t="str">
        <v>2a507888-cf2b-425a-8920-dc0ca35cfa2e</v>
      </c>
      <c r="P24" t="s">
        <v>4924</v>
      </c>
    </row>
    <row r="25" spans="4:16" x14ac:dyDescent="0.4">
      <c r="D25" t="s">
        <v>4879</v>
      </c>
      <c r="E25" t="s">
        <v>4933</v>
      </c>
      <c r="F25" t="str">
        <f>VLOOKUP(POTIONS[[#This Row],[Name]],POT_GUID_LOOK,2,FALSE)</f>
        <v>a61f62e4-fbf2-44aa-95c6-f0f0884e9023</v>
      </c>
      <c r="M25" s="18" t="str" cm="1">
        <f t="array" ref="M25:N25">_xlfn.REGEXEXTRACT(P25,"(.*(?=_))_([a-z0-9-]+)",2)</f>
        <v>CONS_Oil_Of_Slipperiness_DONOTUSE</v>
      </c>
      <c r="N25" s="18" t="str">
        <v>a61f62e4-fbf2-44aa-95c6-f0f0884e9023</v>
      </c>
      <c r="P25" t="s">
        <v>4932</v>
      </c>
    </row>
    <row r="26" spans="4:16" x14ac:dyDescent="0.4">
      <c r="D26" t="s">
        <v>4845</v>
      </c>
      <c r="E26" t="s">
        <v>4891</v>
      </c>
      <c r="F26" t="str">
        <f>VLOOKUP(POTIONS[[#This Row],[Name]],POT_GUID_LOOK,2,FALSE)</f>
        <v>212ca846-4766-4370-8847-454e59751598</v>
      </c>
      <c r="M26" s="18" t="str" cm="1">
        <f t="array" ref="M26:N26">_xlfn.REGEXEXTRACT(P26,"(.*(?=_))_([a-z0-9-]+)",2)</f>
        <v>CONS_Oil_Of_The_Basilisk</v>
      </c>
      <c r="N26" s="18" t="str">
        <v>212ca846-4766-4370-8847-454e59751598</v>
      </c>
      <c r="P26" t="s">
        <v>4890</v>
      </c>
    </row>
    <row r="27" spans="4:16" x14ac:dyDescent="0.4">
      <c r="D27" t="s">
        <v>4848</v>
      </c>
      <c r="E27" t="s">
        <v>4897</v>
      </c>
      <c r="F27" t="str">
        <f>VLOOKUP(POTIONS[[#This Row],[Name]],POT_GUID_LOOK,2,FALSE)</f>
        <v>447ee8a9-9319-4758-9dc7-2d8ba94e45b5</v>
      </c>
      <c r="M27" s="18" t="str" cm="1">
        <f t="array" ref="M27:N27">_xlfn.REGEXEXTRACT(P27,"(.*(?=_))_([a-z0-9-]+)",2)</f>
        <v>CONS_Potion_AnimalSpeaking_A</v>
      </c>
      <c r="N27" s="18" t="str">
        <v>447ee8a9-9319-4758-9dc7-2d8ba94e45b5</v>
      </c>
      <c r="P27" t="s">
        <v>4896</v>
      </c>
    </row>
    <row r="28" spans="4:16" x14ac:dyDescent="0.4">
      <c r="D28" t="s">
        <v>4844</v>
      </c>
      <c r="E28" t="s">
        <v>4889</v>
      </c>
      <c r="F28" t="str">
        <f>VLOOKUP(POTIONS[[#This Row],[Name]],POT_GUID_LOOK,2,FALSE)</f>
        <v>f0c7d8bb-85e9-4937-96bb-49ba69d28631</v>
      </c>
      <c r="M28" s="18" t="str" cm="1">
        <f t="array" ref="M28:N28">_xlfn.REGEXEXTRACT(P28,"(.*(?=_))_([a-z0-9-]+)",2)</f>
        <v>CONS_Potion_Antitoxin</v>
      </c>
      <c r="N28" s="18" t="str">
        <v>f0c7d8bb-85e9-4937-96bb-49ba69d28631</v>
      </c>
      <c r="P28" t="s">
        <v>4888</v>
      </c>
    </row>
    <row r="29" spans="4:16" x14ac:dyDescent="0.4">
      <c r="D29" t="s">
        <v>4964</v>
      </c>
      <c r="E29" t="s">
        <v>4965</v>
      </c>
      <c r="F29" t="str">
        <f>VLOOKUP(POTIONS[[#This Row],[Name]],POT_GUID_LOOK,2,FALSE)</f>
        <v>7a32c0ba-42df-4bd3-b572-e218ada381dc</v>
      </c>
      <c r="M29" s="18" t="str" cm="1">
        <f t="array" ref="M29:N29">_xlfn.REGEXEXTRACT(P29,"(.*(?=_))_([a-z0-9-]+)",2)</f>
        <v>CONS_Potion_ArmsOfHadar_A_DONOTUSE</v>
      </c>
      <c r="N29" s="18" t="str">
        <v>7a32c0ba-42df-4bd3-b572-e218ada381dc</v>
      </c>
      <c r="P29" t="s">
        <v>4902</v>
      </c>
    </row>
    <row r="30" spans="4:16" x14ac:dyDescent="0.4">
      <c r="D30" t="s">
        <v>4970</v>
      </c>
      <c r="E30" t="s">
        <v>4969</v>
      </c>
      <c r="F30" t="str">
        <f>VLOOKUP(POTIONS[[#This Row],[Name]],POT_GUID_LOOK,2,FALSE)</f>
        <v>6921107b-1543-487e-8df2-ac586b88e8c9</v>
      </c>
      <c r="M30" s="18" t="str" cm="1">
        <f t="array" ref="M30:N30">_xlfn.REGEXEXTRACT(P30,"(.*(?=_))_([a-z0-9-]+)",2)</f>
        <v>CONS_Potion_Attack_Buff_A_DONOTUSE</v>
      </c>
      <c r="N30" s="18" t="str">
        <v>6921107b-1543-487e-8df2-ac586b88e8c9</v>
      </c>
      <c r="P30" t="s">
        <v>4966</v>
      </c>
    </row>
    <row r="31" spans="4:16" x14ac:dyDescent="0.4">
      <c r="D31" t="s">
        <v>4878</v>
      </c>
      <c r="E31" t="s">
        <v>4931</v>
      </c>
      <c r="F31" t="str">
        <f>VLOOKUP(POTIONS[[#This Row],[Name]],POT_GUID_LOOK,2,FALSE)</f>
        <v>cc426fc4-a82e-4375-8a77-31f2344b71b4</v>
      </c>
      <c r="M31" s="18" t="str" cm="1">
        <f t="array" ref="M31:N31">_xlfn.REGEXEXTRACT(P31,"(.*(?=_))_([a-z0-9-]+)",2)</f>
        <v>CONS_Potion_Blood_Astarion</v>
      </c>
      <c r="N31" s="18" t="str">
        <v>cc426fc4-a82e-4375-8a77-31f2344b71b4</v>
      </c>
      <c r="P31" t="s">
        <v>4903</v>
      </c>
    </row>
    <row r="32" spans="4:16" x14ac:dyDescent="0.4">
      <c r="D32" t="s">
        <v>4873</v>
      </c>
      <c r="E32" t="s">
        <v>4934</v>
      </c>
      <c r="F32" t="str">
        <f>VLOOKUP(POTIONS[[#This Row],[Name]],POT_GUID_LOOK,2,FALSE)</f>
        <v>98ed535a-269e-42a9-a488-e57976729319</v>
      </c>
      <c r="M32" s="18" t="str" cm="1">
        <f t="array" ref="M32:N32">_xlfn.REGEXEXTRACT(P32,"(.*(?=_))_([a-z0-9-]+)",2)</f>
        <v>CONS_Potion_Bottled_Breath_A_DONOTUSE</v>
      </c>
      <c r="N32" s="18" t="str">
        <v>98ed535a-269e-42a9-a488-e57976729319</v>
      </c>
      <c r="P32" t="s">
        <v>4935</v>
      </c>
    </row>
    <row r="33" spans="4:16" x14ac:dyDescent="0.4">
      <c r="D33" t="s">
        <v>4967</v>
      </c>
      <c r="E33" t="s">
        <v>4968</v>
      </c>
      <c r="F33" t="str">
        <f>VLOOKUP(POTIONS[[#This Row],[Name]],POT_GUID_LOOK,2,FALSE)</f>
        <v>4daa7042-1af6-443c-aec2-4a541b7999a5</v>
      </c>
      <c r="M33" s="18" t="str" cm="1">
        <f t="array" ref="M33:N33">_xlfn.REGEXEXTRACT(P33,"(.*(?=_))_([a-z0-9-]+)",2)</f>
        <v>CONS_Potion_Brine</v>
      </c>
      <c r="N33" s="18" t="str">
        <v>4daa7042-1af6-443c-aec2-4a541b7999a5</v>
      </c>
      <c r="P33" t="s">
        <v>4989</v>
      </c>
    </row>
    <row r="34" spans="4:16" x14ac:dyDescent="0.4">
      <c r="D34" t="s">
        <v>4851</v>
      </c>
      <c r="E34" t="s">
        <v>4962</v>
      </c>
      <c r="F34" t="str">
        <f>VLOOKUP(POTIONS[[#This Row],[Name]],POT_GUID_LOOK,2,FALSE)</f>
        <v>0138e3a4-4576-45a8-8592-85fa9adaee59</v>
      </c>
      <c r="M34" s="18" t="str" cm="1">
        <f t="array" ref="M34:N34">_xlfn.REGEXEXTRACT(P34,"(.*(?=_))_([a-z0-9-]+)",2)</f>
        <v>CONS_Potion_Gaseous_Form_A</v>
      </c>
      <c r="N34" s="18" t="str">
        <v>0138e3a4-4576-45a8-8592-85fa9adaee59</v>
      </c>
      <c r="P34" t="s">
        <v>4904</v>
      </c>
    </row>
    <row r="35" spans="4:16" x14ac:dyDescent="0.4">
      <c r="D35" t="s">
        <v>4840</v>
      </c>
      <c r="E35" t="s">
        <v>4884</v>
      </c>
      <c r="F35" t="str">
        <f>VLOOKUP(POTIONS[[#This Row],[Name]],POT_GUID_LOOK,2,FALSE)</f>
        <v>d47006e9-8a51-453d-b200-9e0d42e9bbab</v>
      </c>
      <c r="M35" s="18" t="str" cm="1">
        <f t="array" ref="M35:N35">_xlfn.REGEXEXTRACT(P35,"(.*(?=_))_([a-z0-9-]+)",2)</f>
        <v>CONS_Potion_Healing_A</v>
      </c>
      <c r="N35" s="18" t="str">
        <v>d47006e9-8a51-453d-b200-9e0d42e9bbab</v>
      </c>
      <c r="P35" t="s">
        <v>4880</v>
      </c>
    </row>
    <row r="36" spans="4:16" x14ac:dyDescent="0.4">
      <c r="D36" t="s">
        <v>4841</v>
      </c>
      <c r="E36" t="s">
        <v>4885</v>
      </c>
      <c r="F36" t="str">
        <f>VLOOKUP(POTIONS[[#This Row],[Name]],POT_GUID_LOOK,2,FALSE)</f>
        <v>e3b95c96-dc26-40fe-bfc0-baa05e1abd20</v>
      </c>
      <c r="M36" s="18" t="str" cm="1">
        <f t="array" ref="M36:N36">_xlfn.REGEXEXTRACT(P36,"(.*(?=_))_([a-z0-9-]+)",2)</f>
        <v>CONS_Potion_Healing_A_Greater</v>
      </c>
      <c r="N36" s="18" t="str">
        <v>e3b95c96-dc26-40fe-bfc0-baa05e1abd20</v>
      </c>
      <c r="P36" t="s">
        <v>4881</v>
      </c>
    </row>
    <row r="37" spans="4:16" x14ac:dyDescent="0.4">
      <c r="D37" t="s">
        <v>4842</v>
      </c>
      <c r="E37" t="s">
        <v>4886</v>
      </c>
      <c r="F37" t="str">
        <f>VLOOKUP(POTIONS[[#This Row],[Name]],POT_GUID_LOOK,2,FALSE)</f>
        <v>df4f3495-abaf-4732-b82f-55bcccd561db</v>
      </c>
      <c r="M37" s="18" t="str" cm="1">
        <f t="array" ref="M37:N37">_xlfn.REGEXEXTRACT(P37,"(.*(?=_))_([a-z0-9-]+)",2)</f>
        <v>CONS_Potion_Healing_A_Superior</v>
      </c>
      <c r="N37" s="18" t="str">
        <v>df4f3495-abaf-4732-b82f-55bcccd561db</v>
      </c>
      <c r="P37" t="s">
        <v>4882</v>
      </c>
    </row>
    <row r="38" spans="4:16" x14ac:dyDescent="0.4">
      <c r="D38" t="s">
        <v>4843</v>
      </c>
      <c r="E38" t="s">
        <v>4887</v>
      </c>
      <c r="F38" t="str">
        <f>VLOOKUP(POTIONS[[#This Row],[Name]],POT_GUID_LOOK,2,FALSE)</f>
        <v>7d78f227-e8d4-486d-8121-25cf0bee751d</v>
      </c>
      <c r="M38" s="18" t="str" cm="1">
        <f t="array" ref="M38:N38">_xlfn.REGEXEXTRACT(P38,"(.*(?=_))_([a-z0-9-]+)",2)</f>
        <v>CONS_Potion_Healing_A_Supreme</v>
      </c>
      <c r="N38" s="18" t="str">
        <v>7d78f227-e8d4-486d-8121-25cf0bee751d</v>
      </c>
      <c r="P38" t="s">
        <v>4883</v>
      </c>
    </row>
    <row r="39" spans="4:16" x14ac:dyDescent="0.4">
      <c r="D39" t="s">
        <v>4973</v>
      </c>
      <c r="E39" t="s">
        <v>4972</v>
      </c>
      <c r="F39" t="str">
        <f>VLOOKUP(POTIONS[[#This Row],[Name]],POT_GUID_LOOK,2,FALSE)</f>
        <v>605ba0c6-3f7d-4167-81d8-8fea7e9354aa</v>
      </c>
      <c r="M39" s="18" t="str" cm="1">
        <f t="array" ref="M39:N39">_xlfn.REGEXEXTRACT(P39,"(.*(?=_))_([a-z0-9-]+)",2)</f>
        <v>CONS_Potion_Heated_A_DONOTUSE</v>
      </c>
      <c r="N39" s="18" t="str">
        <v>605ba0c6-3f7d-4167-81d8-8fea7e9354aa</v>
      </c>
      <c r="P39" t="s">
        <v>4971</v>
      </c>
    </row>
    <row r="40" spans="4:16" x14ac:dyDescent="0.4">
      <c r="D40" t="s">
        <v>4853</v>
      </c>
      <c r="E40" t="s">
        <v>4960</v>
      </c>
      <c r="F40" t="str">
        <f>VLOOKUP(POTIONS[[#This Row],[Name]],POT_GUID_LOOK,2,FALSE)</f>
        <v>809d5026-4896-4b3a-986e-95da58da77e2</v>
      </c>
      <c r="M40" s="18" t="str" cm="1">
        <f t="array" ref="M40:N40">_xlfn.REGEXEXTRACT(P40,"(.*(?=_))_([a-z0-9-]+)",2)</f>
        <v>CONS_Potion_Invisible_A</v>
      </c>
      <c r="N40" s="18" t="str">
        <v>809d5026-4896-4b3a-986e-95da58da77e2</v>
      </c>
      <c r="P40" t="s">
        <v>4905</v>
      </c>
    </row>
    <row r="41" spans="4:16" x14ac:dyDescent="0.4">
      <c r="D41" t="s">
        <v>4974</v>
      </c>
      <c r="E41" t="s">
        <v>4978</v>
      </c>
      <c r="F41" t="str">
        <f>VLOOKUP(POTIONS[[#This Row],[Name]],POT_GUID_LOOK,2,FALSE)</f>
        <v>55fc1672-14fc-4386-82c2-ec3ca0fd3f6a</v>
      </c>
      <c r="M41" s="18" t="str" cm="1">
        <f t="array" ref="M41:N41">_xlfn.REGEXEXTRACT(P41,"(.*(?=_))_([a-z0-9-]+)",2)</f>
        <v>CONS_Potion_Of_Fire_Breath_DONOTUSE</v>
      </c>
      <c r="N41" s="18" t="str">
        <v>55fc1672-14fc-4386-82c2-ec3ca0fd3f6a</v>
      </c>
      <c r="P41" t="s">
        <v>4906</v>
      </c>
    </row>
    <row r="42" spans="4:16" x14ac:dyDescent="0.4">
      <c r="D42" t="s">
        <v>4975</v>
      </c>
      <c r="E42" t="s">
        <v>4979</v>
      </c>
      <c r="F42" t="str">
        <f>VLOOKUP(POTIONS[[#This Row],[Name]],POT_GUID_LOOK,2,FALSE)</f>
        <v>f1ca893c-f665-4a63-9a5a-6eb2ba338534</v>
      </c>
      <c r="M42" s="18" t="str" cm="1">
        <f t="array" ref="M42:N42">_xlfn.REGEXEXTRACT(P42,"(.*(?=_))_([a-z0-9-]+)",2)</f>
        <v>CONS_Potion_Poison_A_DONOTUSE</v>
      </c>
      <c r="N42" s="18" t="str">
        <v>f1ca893c-f665-4a63-9a5a-6eb2ba338534</v>
      </c>
      <c r="P42" t="s">
        <v>4907</v>
      </c>
    </row>
    <row r="43" spans="4:16" x14ac:dyDescent="0.4">
      <c r="D43" t="s">
        <v>4976</v>
      </c>
      <c r="E43" t="s">
        <v>4980</v>
      </c>
      <c r="F43" t="str">
        <f>VLOOKUP(POTIONS[[#This Row],[Name]],POT_GUID_LOOK,2,FALSE)</f>
        <v>f768dbf5-d829-4f15-be1c-ee1f0d71f775</v>
      </c>
      <c r="M43" s="18" t="str" cm="1">
        <f t="array" ref="M43:N43">_xlfn.REGEXEXTRACT(P43,"(.*(?=_))_([a-z0-9-]+)",2)</f>
        <v>CONS_Potion_Regeneration_A_DONOTUSE</v>
      </c>
      <c r="N43" s="18" t="str">
        <v>f768dbf5-d829-4f15-be1c-ee1f0d71f775</v>
      </c>
      <c r="P43" t="s">
        <v>4908</v>
      </c>
    </row>
    <row r="44" spans="4:16" x14ac:dyDescent="0.4">
      <c r="D44" t="s">
        <v>4977</v>
      </c>
      <c r="E44" t="s">
        <v>4981</v>
      </c>
      <c r="F44" t="str">
        <f>VLOOKUP(POTIONS[[#This Row],[Name]],POT_GUID_LOOK,2,FALSE)</f>
        <v>9e4f294c-5567-47eb-a1e6-cd04199bc596</v>
      </c>
      <c r="M44" s="18" t="str" cm="1">
        <f t="array" ref="M44:N44">_xlfn.REGEXEXTRACT(P44,"(.*(?=_))_([a-z0-9-]+)",2)</f>
        <v>CONS_Potion_Shrinking_DONOTUSE</v>
      </c>
      <c r="N44" s="18" t="str">
        <v>9e4f294c-5567-47eb-a1e6-cd04199bc596</v>
      </c>
      <c r="P44" t="s">
        <v>4909</v>
      </c>
    </row>
    <row r="45" spans="4:16" x14ac:dyDescent="0.4">
      <c r="D45" t="s">
        <v>4856</v>
      </c>
      <c r="E45" t="s">
        <v>4957</v>
      </c>
      <c r="F45" t="str">
        <f>VLOOKUP(POTIONS[[#This Row],[Name]],POT_GUID_LOOK,2,FALSE)</f>
        <v>ad9f3f24-d755-48b6-aa7b-c34da068209f</v>
      </c>
      <c r="M45" s="18" t="str" cm="1">
        <f t="array" ref="M45:N45">_xlfn.REGEXEXTRACT(P45,"(.*(?=_))_([a-z0-9-]+)",2)</f>
        <v>CONS_Potion_Speed</v>
      </c>
      <c r="N45" s="18" t="str">
        <v>ad9f3f24-d755-48b6-aa7b-c34da068209f</v>
      </c>
      <c r="P45" t="s">
        <v>4910</v>
      </c>
    </row>
    <row r="46" spans="4:16" x14ac:dyDescent="0.4">
      <c r="D46" t="s">
        <v>4857</v>
      </c>
      <c r="E46" t="s">
        <v>4956</v>
      </c>
      <c r="F46" t="str">
        <f>VLOOKUP(POTIONS[[#This Row],[Name]],POT_GUID_LOOK,2,FALSE)</f>
        <v>0df06118-c4c3-4521-a6f5-f94ead4abb6c</v>
      </c>
      <c r="M46" s="18" t="str" cm="1">
        <f t="array" ref="M46:N46">_xlfn.REGEXEXTRACT(P46,"(.*(?=_))_([a-z0-9-]+)",2)</f>
        <v>CONS_Potion_Vitality_DONOTUSE</v>
      </c>
      <c r="N46" s="18" t="str">
        <v>0df06118-c4c3-4521-a6f5-f94ead4abb6c</v>
      </c>
      <c r="P46" t="s">
        <v>4911</v>
      </c>
    </row>
    <row r="47" spans="4:16" x14ac:dyDescent="0.4">
      <c r="D47" t="s">
        <v>4876</v>
      </c>
      <c r="E47" t="s">
        <v>4928</v>
      </c>
      <c r="F47" t="str">
        <f>VLOOKUP(POTIONS[[#This Row],[Name]],POT_GUID_LOOK,2,FALSE)</f>
        <v>25fea821-5ec1-4052-bd6c-60c249e72a79</v>
      </c>
      <c r="M47" s="18" t="str" cm="1">
        <f t="array" ref="M47:N47">_xlfn.REGEXEXTRACT(P47,"(.*(?=_))_([a-z0-9-]+)",2)</f>
        <v>UNI_Apprentice_Antidote</v>
      </c>
      <c r="N47" s="18" t="str">
        <v>25fea821-5ec1-4052-bd6c-60c249e72a79</v>
      </c>
      <c r="P47" t="s">
        <v>4927</v>
      </c>
    </row>
    <row r="48" spans="4:16" x14ac:dyDescent="0.4">
      <c r="D48" t="s">
        <v>4877</v>
      </c>
      <c r="E48" t="s">
        <v>4930</v>
      </c>
      <c r="F48" t="str">
        <f>VLOOKUP(POTIONS[[#This Row],[Name]],POT_GUID_LOOK,2,FALSE)</f>
        <v>9f8a0a1c-b1f0-4f09-93eb-de364f1063f1</v>
      </c>
      <c r="M48" s="18" t="str" cm="1">
        <f t="array" ref="M48:N48">_xlfn.REGEXEXTRACT(P48,"(.*(?=_))_([a-z0-9-]+)",2)</f>
        <v>UNI_Cazador_FeignDeathPotion</v>
      </c>
      <c r="N48" s="18" t="str">
        <v>9f8a0a1c-b1f0-4f09-93eb-de364f1063f1</v>
      </c>
      <c r="P48" t="s">
        <v>4929</v>
      </c>
    </row>
    <row r="49" spans="4:16" x14ac:dyDescent="0.4">
      <c r="D49" t="s">
        <v>4855</v>
      </c>
      <c r="E49" t="s">
        <v>4958</v>
      </c>
      <c r="F49" t="str">
        <f>VLOOKUP(POTIONS[[#This Row],[Name]],POT_GUID_LOOK,2,FALSE)</f>
        <v>7090a500-c392-4566-a79f-0c9453323bc8</v>
      </c>
      <c r="M49" s="18" t="str" cm="1">
        <f t="array" ref="M49:N49">_xlfn.REGEXEXTRACT(P49,"(.*(?=_))_([a-z0-9-]+)",2)</f>
        <v>UNI_CONS_Potion_Sleep_A</v>
      </c>
      <c r="N49" s="18" t="str">
        <v>7090a500-c392-4566-a79f-0c9453323bc8</v>
      </c>
      <c r="P49" t="s">
        <v>4912</v>
      </c>
    </row>
    <row r="50" spans="4:16" x14ac:dyDescent="0.4">
      <c r="D50" t="s">
        <v>4983</v>
      </c>
      <c r="E50" t="s">
        <v>4982</v>
      </c>
      <c r="F50" t="str">
        <f>VLOOKUP(POTIONS[[#This Row],[Name]],POT_GUID_LOOK,2,FALSE)</f>
        <v>f73bb86b-6091-4b5e-b5d5-ccf730971fd9</v>
      </c>
      <c r="M50" s="18" t="str" cm="1">
        <f t="array" ref="M50:N50">_xlfn.REGEXEXTRACT(P50,"(.*(?=_))_([a-z0-9-]+)",2)</f>
        <v>UNI_CONS_Potion_Sleep_A_Opened_A</v>
      </c>
      <c r="N50" s="18" t="str">
        <v>f73bb86b-6091-4b5e-b5d5-ccf730971fd9</v>
      </c>
      <c r="P50" t="s">
        <v>4913</v>
      </c>
    </row>
    <row r="51" spans="4:16" x14ac:dyDescent="0.4">
      <c r="D51" t="s">
        <v>4874</v>
      </c>
      <c r="E51" t="s">
        <v>4926</v>
      </c>
      <c r="F51" t="str">
        <f>VLOOKUP(POTIONS[[#This Row],[Name]],POT_GUID_LOOK,2,FALSE)</f>
        <v>d0e9a8cd-ca87-42bc-bc48-8bf20975a927</v>
      </c>
      <c r="M51" s="18" t="str" cm="1">
        <f t="array" ref="M51:N51">_xlfn.REGEXEXTRACT(P51,"(.*(?=_))_([a-z0-9-]+)",2)</f>
        <v>UNI_UND_InjuredGnome_DuergarAntidote</v>
      </c>
      <c r="N51" s="18" t="str">
        <v>d0e9a8cd-ca87-42bc-bc48-8bf20975a927</v>
      </c>
      <c r="P51" t="s">
        <v>4925</v>
      </c>
    </row>
  </sheetData>
  <sortState xmlns:xlrd2="http://schemas.microsoft.com/office/spreadsheetml/2017/richdata2" ref="P2:P51">
    <sortCondition ref="P2:P5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DC1-753C-41EE-AA34-E6BB7DABA122}">
  <dimension ref="B1:P68"/>
  <sheetViews>
    <sheetView topLeftCell="A28" workbookViewId="0"/>
  </sheetViews>
  <sheetFormatPr defaultRowHeight="14.6" x14ac:dyDescent="0.4"/>
  <cols>
    <col min="3" max="3" width="15.53515625" bestFit="1" customWidth="1"/>
    <col min="4" max="4" width="34" bestFit="1" customWidth="1"/>
    <col min="5" max="5" width="49.4609375" bestFit="1" customWidth="1"/>
    <col min="6" max="6" width="35.921875" bestFit="1" customWidth="1"/>
    <col min="7" max="7" width="15.53515625" customWidth="1"/>
    <col min="8" max="8" width="15.3828125" bestFit="1" customWidth="1"/>
    <col min="9" max="9" width="10.69140625" bestFit="1" customWidth="1"/>
    <col min="10" max="10" width="22.07421875" bestFit="1" customWidth="1"/>
    <col min="13" max="13" width="50.3828125" customWidth="1"/>
    <col min="14" max="14" width="35.92187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B2" t="s">
        <v>1414</v>
      </c>
      <c r="C2" t="s">
        <v>311</v>
      </c>
      <c r="D2" t="s">
        <v>215</v>
      </c>
      <c r="E2" t="s">
        <v>270</v>
      </c>
      <c r="F2" t="str">
        <f>VLOOKUP(AMULETS[[#This Row],[Name]],AMU_GUID_LOOK,2,FALSE)</f>
        <v>8b5fb90f-f957-4a1a-b8eb-2baff0c3b40b</v>
      </c>
      <c r="H2" t="s">
        <v>622</v>
      </c>
      <c r="K2" s="13"/>
      <c r="M2" s="18" t="str" cm="1">
        <f t="array" ref="M2:N2">_xlfn.REGEXEXTRACT(P2,"(.*(?=_))_([a-z0-9-]+)",2)</f>
        <v>CRE_MAG_Githborn_Amulet</v>
      </c>
      <c r="N2" s="18" t="str">
        <v>1310524f-408e-405d-8d75-7a6d3cb18bcc</v>
      </c>
      <c r="P2" t="s">
        <v>1450</v>
      </c>
    </row>
    <row r="3" spans="2:16" x14ac:dyDescent="0.4">
      <c r="B3" t="s">
        <v>1414</v>
      </c>
      <c r="C3" t="s">
        <v>311</v>
      </c>
      <c r="D3" t="s">
        <v>195</v>
      </c>
      <c r="E3" t="s">
        <v>250</v>
      </c>
      <c r="F3" t="str">
        <f>VLOOKUP(AMULETS[[#This Row],[Name]],AMU_GUID_LOOK,2,FALSE)</f>
        <v>1310524f-408e-405d-8d75-7a6d3cb18bcc</v>
      </c>
      <c r="H3" t="s">
        <v>622</v>
      </c>
      <c r="K3" s="13"/>
      <c r="M3" s="15" t="str" cm="1">
        <f t="array" ref="M3:N3">_xlfn.REGEXEXTRACT(P3,"(.*(?=_))_([a-z0-9-]+)",2)</f>
        <v>DEN_BearRerward_Amulet</v>
      </c>
      <c r="N3" s="15" t="str">
        <v>c0b04c1c-afb5-4f02-b832-e12043a2d2c4</v>
      </c>
      <c r="P3" t="s">
        <v>1451</v>
      </c>
    </row>
    <row r="4" spans="2:16" x14ac:dyDescent="0.4">
      <c r="B4" t="s">
        <v>1414</v>
      </c>
      <c r="C4" t="s">
        <v>311</v>
      </c>
      <c r="D4" t="s">
        <v>201</v>
      </c>
      <c r="E4" t="s">
        <v>256</v>
      </c>
      <c r="F4" t="str">
        <f>VLOOKUP(AMULETS[[#This Row],[Name]],AMU_GUID_LOOK,2,FALSE)</f>
        <v>c0b04c1c-afb5-4f02-b832-e12043a2d2c4</v>
      </c>
      <c r="H4" t="s">
        <v>622</v>
      </c>
      <c r="K4" s="13"/>
      <c r="M4" s="14" t="str" cm="1">
        <f t="array" ref="M4:N4">_xlfn.REGEXEXTRACT(P4,"(.*(?=_))_([a-z0-9-]+)",2)</f>
        <v>LOOT_GEN_Amulet_of_Bhaal_A</v>
      </c>
      <c r="N4" s="14" t="str">
        <v>16a632e2-45b1-4ff1-8250-513eb271abea</v>
      </c>
      <c r="P4" t="s">
        <v>1452</v>
      </c>
    </row>
    <row r="5" spans="2:16" x14ac:dyDescent="0.4">
      <c r="B5" t="s">
        <v>1414</v>
      </c>
      <c r="C5" t="s">
        <v>311</v>
      </c>
      <c r="D5" t="s">
        <v>217</v>
      </c>
      <c r="E5" t="s">
        <v>272</v>
      </c>
      <c r="F5" t="str">
        <f>VLOOKUP(AMULETS[[#This Row],[Name]],AMU_GUID_LOOK,2,FALSE)</f>
        <v>6d02f3e8-9c0e-49ce-993e-035e433d02b2</v>
      </c>
      <c r="H5" t="s">
        <v>622</v>
      </c>
      <c r="K5" s="13"/>
      <c r="M5" s="15" t="str" cm="1">
        <f t="array" ref="M5:N5">_xlfn.REGEXEXTRACT(P5,"(.*(?=_))_([a-z0-9-]+)",2)</f>
        <v>LOOT_GEN_Amulet_Wulbren_A_Blood_Speckeled_A</v>
      </c>
      <c r="N5" s="15" t="str">
        <v>a06c5fe3-3149-4972-8ca0-b584a461d57c</v>
      </c>
      <c r="P5" t="s">
        <v>1453</v>
      </c>
    </row>
    <row r="6" spans="2:16" x14ac:dyDescent="0.4">
      <c r="B6" t="s">
        <v>1414</v>
      </c>
      <c r="C6" t="s">
        <v>311</v>
      </c>
      <c r="D6" t="s">
        <v>219</v>
      </c>
      <c r="E6" t="s">
        <v>274</v>
      </c>
      <c r="F6" t="str">
        <f>VLOOKUP(AMULETS[[#This Row],[Name]],AMU_GUID_LOOK,2,FALSE)</f>
        <v>3af0e44d-309a-4a42-818a-288af77a7350</v>
      </c>
      <c r="H6" t="s">
        <v>622</v>
      </c>
      <c r="K6" s="13"/>
      <c r="M6" s="14" t="str" cm="1">
        <f t="array" ref="M6:N6">_xlfn.REGEXEXTRACT(P6,"(.*(?=_))_([a-z0-9-]+)",2)</f>
        <v>LOOT_GEN_Locket_Keepsake_Closed_A</v>
      </c>
      <c r="N6" s="14" t="str">
        <v>fa28af9d-f179-4eeb-9780-a4cde893ac1f</v>
      </c>
      <c r="P6" t="s">
        <v>1454</v>
      </c>
    </row>
    <row r="7" spans="2:16" x14ac:dyDescent="0.4">
      <c r="B7" t="s">
        <v>1414</v>
      </c>
      <c r="C7" t="s">
        <v>160</v>
      </c>
      <c r="D7" t="s">
        <v>245</v>
      </c>
      <c r="E7" t="s">
        <v>300</v>
      </c>
      <c r="F7" t="str">
        <f>VLOOKUP(AMULETS[[#This Row],[Name]],AMU_GUID_LOOK,2,FALSE)</f>
        <v>16a632e2-45b1-4ff1-8250-513eb271abea</v>
      </c>
      <c r="H7" t="s">
        <v>622</v>
      </c>
      <c r="K7" s="13"/>
      <c r="M7" s="15" t="str" cm="1">
        <f t="array" ref="M7:N7">_xlfn.REGEXEXTRACT(P7,"(.*(?=_))_([a-z0-9-]+)",2)</f>
        <v>LOOT_GEN_Locket_Mayrina_Open_A</v>
      </c>
      <c r="N7" s="15" t="str">
        <v>0ecfe9e6-f7f9-45a4-89b0-1db1ed8e8c56</v>
      </c>
      <c r="P7" t="s">
        <v>1455</v>
      </c>
    </row>
    <row r="8" spans="2:16" x14ac:dyDescent="0.4">
      <c r="B8" t="s">
        <v>1414</v>
      </c>
      <c r="C8" t="s">
        <v>160</v>
      </c>
      <c r="D8" t="s">
        <v>246</v>
      </c>
      <c r="E8" t="s">
        <v>303</v>
      </c>
      <c r="F8" t="str">
        <f>VLOOKUP(AMULETS[[#This Row],[Name]],AMU_GUID_LOOK,2,FALSE)</f>
        <v>a06c5fe3-3149-4972-8ca0-b584a461d57c</v>
      </c>
      <c r="H8" t="s">
        <v>625</v>
      </c>
      <c r="K8" s="13"/>
      <c r="M8" s="14" t="str" cm="1">
        <f t="array" ref="M8:N8">_xlfn.REGEXEXTRACT(P8,"(.*(?=_))_([a-z0-9-]+)",2)</f>
        <v>LOOT_MAG_LegendaryEvasion_Amulet_A</v>
      </c>
      <c r="N8" s="14" t="str">
        <v>ed529c1b-abb0-4efa-8f5b-c4ed8560dfd3</v>
      </c>
      <c r="P8" t="s">
        <v>1456</v>
      </c>
    </row>
    <row r="9" spans="2:16" x14ac:dyDescent="0.4">
      <c r="B9" t="s">
        <v>1414</v>
      </c>
      <c r="C9" t="s">
        <v>160</v>
      </c>
      <c r="D9" t="s">
        <v>247</v>
      </c>
      <c r="E9" t="s">
        <v>301</v>
      </c>
      <c r="F9" t="str">
        <f>VLOOKUP(AMULETS[[#This Row],[Name]],AMU_GUID_LOOK,2,FALSE)</f>
        <v>fa28af9d-f179-4eeb-9780-a4cde893ac1f</v>
      </c>
      <c r="H9" t="s">
        <v>625</v>
      </c>
      <c r="K9" s="13"/>
      <c r="M9" s="15" t="str" cm="1">
        <f t="array" ref="M9:N9">_xlfn.REGEXEXTRACT(P9,"(.*(?=_))_([a-z0-9-]+)",2)</f>
        <v>MAG_Generic_01_Amulet_1</v>
      </c>
      <c r="N9" s="15" t="str">
        <v>49c2d3d1-f489-4433-8f9a-bdef766ee9f1</v>
      </c>
      <c r="P9" t="s">
        <v>1457</v>
      </c>
    </row>
    <row r="10" spans="2:16" x14ac:dyDescent="0.4">
      <c r="B10" t="s">
        <v>1414</v>
      </c>
      <c r="C10" t="s">
        <v>160</v>
      </c>
      <c r="D10" t="s">
        <v>248</v>
      </c>
      <c r="E10" t="s">
        <v>302</v>
      </c>
      <c r="F10" t="str">
        <f>VLOOKUP(AMULETS[[#This Row],[Name]],AMU_GUID_LOOK,2,FALSE)</f>
        <v>0ecfe9e6-f7f9-45a4-89b0-1db1ed8e8c56</v>
      </c>
      <c r="H10" t="s">
        <v>625</v>
      </c>
      <c r="K10" s="13"/>
      <c r="M10" s="14" t="str" cm="1">
        <f t="array" ref="M10:N10">_xlfn.REGEXEXTRACT(P10,"(.*(?=_))_([a-z0-9-]+)",2)</f>
        <v>CHA_OutpostJewelry</v>
      </c>
      <c r="N10" s="14" t="str">
        <v>8b5fb90f-f957-4a1a-b8eb-2baff0c3b40b</v>
      </c>
      <c r="P10" t="s">
        <v>1458</v>
      </c>
    </row>
    <row r="11" spans="2:16" x14ac:dyDescent="0.4">
      <c r="B11" t="s">
        <v>1414</v>
      </c>
      <c r="C11" t="s">
        <v>313</v>
      </c>
      <c r="D11" t="s">
        <v>244</v>
      </c>
      <c r="E11" t="s">
        <v>299</v>
      </c>
      <c r="F11" t="str">
        <f>VLOOKUP(AMULETS[[#This Row],[Name]],AMU_GUID_LOOK,2,FALSE)</f>
        <v>ed529c1b-abb0-4efa-8f5b-c4ed8560dfd3</v>
      </c>
      <c r="H11" t="s">
        <v>622</v>
      </c>
      <c r="K11" s="13"/>
      <c r="M11" s="15" t="str" cm="1">
        <f t="array" ref="M11:N11">_xlfn.REGEXEXTRACT(P11,"(.*(?=_))_([a-z0-9-]+)",2)</f>
        <v>EQ_HAG_Phylactery</v>
      </c>
      <c r="N11" s="15" t="str">
        <v>6d02f3e8-9c0e-49ce-993e-035e433d02b2</v>
      </c>
      <c r="P11" t="s">
        <v>1459</v>
      </c>
    </row>
    <row r="12" spans="2:16" x14ac:dyDescent="0.4">
      <c r="B12" t="s">
        <v>1414</v>
      </c>
      <c r="C12" t="s">
        <v>313</v>
      </c>
      <c r="D12" t="s">
        <v>236</v>
      </c>
      <c r="E12" t="s">
        <v>292</v>
      </c>
      <c r="F12" t="str">
        <f>VLOOKUP(AMULETS[[#This Row],[Name]],AMU_GUID_LOOK,2,FALSE)</f>
        <v>489290fd-c517-4c26-83e8-db102d8db25b</v>
      </c>
      <c r="H12" t="s">
        <v>622</v>
      </c>
      <c r="K12" s="13"/>
      <c r="M12" s="14" t="str" cm="1">
        <f t="array" ref="M12:N12">_xlfn.REGEXEXTRACT(P12,"(.*(?=_))_([a-z0-9-]+)",2)</f>
        <v>HAG_HagLair_EyeballNecklace</v>
      </c>
      <c r="N12" s="14" t="str">
        <v>3af0e44d-309a-4a42-818a-288af77a7350</v>
      </c>
      <c r="P12" t="s">
        <v>1447</v>
      </c>
    </row>
    <row r="13" spans="2:16" x14ac:dyDescent="0.4">
      <c r="B13" t="s">
        <v>1414</v>
      </c>
      <c r="C13" t="s">
        <v>311</v>
      </c>
      <c r="D13" t="s">
        <v>218</v>
      </c>
      <c r="E13" t="s">
        <v>273</v>
      </c>
      <c r="F13" t="str">
        <f>VLOOKUP(AMULETS[[#This Row],[Name]],AMU_GUID_LOOK,2,FALSE)</f>
        <v>c2bbb262-34ee-4483-a0f8-f72cb7794ff1</v>
      </c>
      <c r="H13" t="s">
        <v>622</v>
      </c>
      <c r="K13" s="13"/>
      <c r="M13" s="15" t="str" cm="1">
        <f t="array" ref="M13:N13">_xlfn.REGEXEXTRACT(P13,"(.*(?=_))_([a-z0-9-]+)",2)</f>
        <v>LOW_OfWindrider_Amulet</v>
      </c>
      <c r="N13" s="15" t="str">
        <v>489290fd-c517-4c26-83e8-db102d8db25b</v>
      </c>
      <c r="P13" t="s">
        <v>1460</v>
      </c>
    </row>
    <row r="14" spans="2:16" x14ac:dyDescent="0.4">
      <c r="B14" t="s">
        <v>504</v>
      </c>
      <c r="C14" t="s">
        <v>1415</v>
      </c>
      <c r="D14" t="s">
        <v>1416</v>
      </c>
      <c r="E14" t="s">
        <v>1417</v>
      </c>
      <c r="F14" t="str">
        <f>VLOOKUP(AMULETS[[#This Row],[Name]],AMU_GUID_LOOK,2,FALSE)</f>
        <v>defadacf-466a-4a4e-85e4-84e2fb7266d2</v>
      </c>
      <c r="H14" t="s">
        <v>622</v>
      </c>
      <c r="J14" t="s">
        <v>1437</v>
      </c>
      <c r="K14" s="13" t="s">
        <v>1441</v>
      </c>
      <c r="M14" s="14" t="str" cm="1">
        <f t="array" ref="M14:N14">_xlfn.REGEXEXTRACT(P14,"(.*(?=_))_([a-z0-9-]+)",2)</f>
        <v>MAG_ChargedLightning_LightningBlast_Amulet</v>
      </c>
      <c r="N14" s="14" t="str">
        <v>c2bbb262-34ee-4483-a0f8-f72cb7794ff1</v>
      </c>
      <c r="P14" t="s">
        <v>1461</v>
      </c>
    </row>
    <row r="15" spans="2:16" x14ac:dyDescent="0.4">
      <c r="B15" t="s">
        <v>1414</v>
      </c>
      <c r="C15" t="s">
        <v>312</v>
      </c>
      <c r="D15" t="s">
        <v>222</v>
      </c>
      <c r="E15" t="s">
        <v>278</v>
      </c>
      <c r="F15" t="str">
        <f>VLOOKUP(AMULETS[[#This Row],[Name]],AMU_GUID_LOOK,2,FALSE)</f>
        <v>b6510e39-54fc-45fa-a49e-e7d8cbfdafe6</v>
      </c>
      <c r="H15" t="s">
        <v>622</v>
      </c>
      <c r="K15" s="13"/>
      <c r="M15" s="15" t="str" cm="1">
        <f t="array" ref="M15:N15">_xlfn.REGEXEXTRACT(P15,"(.*(?=_))_([a-z0-9-]+)",2)</f>
        <v>MAG_ChargedLightning_StaticDischarge_Amulet</v>
      </c>
      <c r="N15" s="15" t="str">
        <v>defadacf-466a-4a4e-85e4-84e2fb7266d2</v>
      </c>
      <c r="P15" t="s">
        <v>1462</v>
      </c>
    </row>
    <row r="16" spans="2:16" x14ac:dyDescent="0.4">
      <c r="B16" t="s">
        <v>1414</v>
      </c>
      <c r="C16" t="s">
        <v>311</v>
      </c>
      <c r="D16" t="s">
        <v>211</v>
      </c>
      <c r="E16" t="s">
        <v>266</v>
      </c>
      <c r="F16" t="str">
        <f>VLOOKUP(AMULETS[[#This Row],[Name]],AMU_GUID_LOOK,2,FALSE)</f>
        <v>a92cec2f-3a86-4aa1-a7e9-1d6dc9e12957</v>
      </c>
      <c r="H16" t="s">
        <v>622</v>
      </c>
      <c r="K16" s="13"/>
      <c r="M16" s="14" t="str" cm="1">
        <f t="array" ref="M16:N16">_xlfn.REGEXEXTRACT(P16,"(.*(?=_))_([a-z0-9-]+)",2)</f>
        <v>MAG_EGW_OfTheDrunkard_Amulet</v>
      </c>
      <c r="N16" s="14" t="str">
        <v>b6510e39-54fc-45fa-a49e-e7d8cbfdafe6</v>
      </c>
      <c r="P16" t="s">
        <v>1463</v>
      </c>
    </row>
    <row r="17" spans="2:16" x14ac:dyDescent="0.4">
      <c r="B17" t="s">
        <v>1414</v>
      </c>
      <c r="C17" t="s">
        <v>311</v>
      </c>
      <c r="D17" t="s">
        <v>205</v>
      </c>
      <c r="E17" t="s">
        <v>260</v>
      </c>
      <c r="F17" t="str">
        <f>VLOOKUP(AMULETS[[#This Row],[Name]],AMU_GUID_LOOK,2,FALSE)</f>
        <v>ad278f33-7c10-4779-88fc-d1448f25ae72</v>
      </c>
      <c r="H17" t="s">
        <v>622</v>
      </c>
      <c r="K17" s="13"/>
      <c r="M17" s="15" t="str" cm="1">
        <f t="array" ref="M17:N17">_xlfn.REGEXEXTRACT(P17,"(.*(?=_))_([a-z0-9-]+)",2)</f>
        <v>MAG_ElementalGish_CantripBooster_Amulet</v>
      </c>
      <c r="N17" s="15" t="str">
        <v>a92cec2f-3a86-4aa1-a7e9-1d6dc9e12957</v>
      </c>
      <c r="P17" t="s">
        <v>1464</v>
      </c>
    </row>
    <row r="18" spans="2:16" x14ac:dyDescent="0.4">
      <c r="B18" t="s">
        <v>1414</v>
      </c>
      <c r="C18" t="s">
        <v>311</v>
      </c>
      <c r="D18" t="s">
        <v>206</v>
      </c>
      <c r="E18" t="s">
        <v>261</v>
      </c>
      <c r="F18" t="str">
        <f>VLOOKUP(AMULETS[[#This Row],[Name]],AMU_GUID_LOOK,2,FALSE)</f>
        <v>6cc1bd88-9ff8-42bc-ac63-495d0cc027e4</v>
      </c>
      <c r="H18" t="s">
        <v>622</v>
      </c>
      <c r="K18" s="13"/>
      <c r="M18" s="14" t="str" cm="1">
        <f t="array" ref="M18:N18">_xlfn.REGEXEXTRACT(P18,"(.*(?=_))_([a-z0-9-]+)",2)</f>
        <v>MAG_Fire_HeatOnTakingFireDamage_Amulet</v>
      </c>
      <c r="N18" s="14" t="str">
        <v>ad278f33-7c10-4779-88fc-d1448f25ae72</v>
      </c>
      <c r="P18" t="s">
        <v>1465</v>
      </c>
    </row>
    <row r="19" spans="2:16" x14ac:dyDescent="0.4">
      <c r="B19" t="s">
        <v>1414</v>
      </c>
      <c r="C19" t="s">
        <v>312</v>
      </c>
      <c r="D19" t="s">
        <v>225</v>
      </c>
      <c r="E19" t="s">
        <v>281</v>
      </c>
      <c r="F19" t="str">
        <f>VLOOKUP(AMULETS[[#This Row],[Name]],AMU_GUID_LOOK,2,FALSE)</f>
        <v>49c2d3d1-f489-4433-8f9a-bdef766ee9f1</v>
      </c>
      <c r="H19" t="s">
        <v>622</v>
      </c>
      <c r="K19" s="13"/>
      <c r="M19" s="15" t="str" cm="1">
        <f t="array" ref="M19:N19">_xlfn.REGEXEXTRACT(P19,"(.*(?=_))_([a-z0-9-]+)",2)</f>
        <v>MAG_Frost_Frostbite_Amulet</v>
      </c>
      <c r="N19" s="15" t="str">
        <v>6cc1bd88-9ff8-42bc-ac63-495d0cc027e4</v>
      </c>
      <c r="P19" t="s">
        <v>1466</v>
      </c>
    </row>
    <row r="20" spans="2:16" x14ac:dyDescent="0.4">
      <c r="B20" t="s">
        <v>1414</v>
      </c>
      <c r="C20" t="s">
        <v>313</v>
      </c>
      <c r="D20" t="s">
        <v>243</v>
      </c>
      <c r="E20" t="s">
        <v>298</v>
      </c>
      <c r="F20" t="str">
        <f>VLOOKUP(AMULETS[[#This Row],[Name]],AMU_GUID_LOOK,2,FALSE)</f>
        <v>7d4b8a5c-7748-4021-a760-4bf646518a88</v>
      </c>
      <c r="H20" t="s">
        <v>622</v>
      </c>
      <c r="K20" s="13"/>
      <c r="M20" s="14" t="str" cm="1">
        <f t="array" ref="M20:N20">_xlfn.REGEXEXTRACT(P20,"(.*(?=_))_([a-z0-9-]+)",2)</f>
        <v>MAG_Generic_01_Amulet_2</v>
      </c>
      <c r="N20" s="14" t="str">
        <v>7d4b8a5c-7748-4021-a760-4bf646518a88</v>
      </c>
      <c r="P20" t="s">
        <v>1467</v>
      </c>
    </row>
    <row r="21" spans="2:16" x14ac:dyDescent="0.4">
      <c r="B21" t="s">
        <v>1414</v>
      </c>
      <c r="C21" t="s">
        <v>312</v>
      </c>
      <c r="D21" t="s">
        <v>230</v>
      </c>
      <c r="E21" t="s">
        <v>286</v>
      </c>
      <c r="F21" t="str">
        <f>VLOOKUP(AMULETS[[#This Row],[Name]],AMU_GUID_LOOK,2,FALSE)</f>
        <v>757d37d1-a225-448f-a25b-02daffbdec97</v>
      </c>
      <c r="H21" t="s">
        <v>622</v>
      </c>
      <c r="K21" s="13"/>
      <c r="M21" s="15" t="str" cm="1">
        <f t="array" ref="M21:N21">_xlfn.REGEXEXTRACT(P21,"(.*(?=_))_([a-z0-9-]+)",2)</f>
        <v>MAG_Generic_03_Amulet_1</v>
      </c>
      <c r="N21" s="15" t="str">
        <v>757d37d1-a225-448f-a25b-02daffbdec97</v>
      </c>
      <c r="P21" t="s">
        <v>1468</v>
      </c>
    </row>
    <row r="22" spans="2:16" x14ac:dyDescent="0.4">
      <c r="B22" t="s">
        <v>1414</v>
      </c>
      <c r="C22" t="s">
        <v>312</v>
      </c>
      <c r="D22" t="s">
        <v>220</v>
      </c>
      <c r="E22" t="s">
        <v>276</v>
      </c>
      <c r="F22" t="str">
        <f>VLOOKUP(AMULETS[[#This Row],[Name]],AMU_GUID_LOOK,2,FALSE)</f>
        <v>894a6847-3d80-4368-86fb-354c8cb23525</v>
      </c>
      <c r="H22" t="s">
        <v>622</v>
      </c>
      <c r="K22" s="13"/>
      <c r="M22" s="14" t="str" cm="1">
        <f t="array" ref="M22:N22">_xlfn.REGEXEXTRACT(P22,"(.*(?=_))_([a-z0-9-]+)",2)</f>
        <v>MAG_Gish_WeaknessBranding_Amulet</v>
      </c>
      <c r="N22" s="14" t="str">
        <v>894a6847-3d80-4368-86fb-354c8cb23525</v>
      </c>
      <c r="P22" t="s">
        <v>1469</v>
      </c>
    </row>
    <row r="23" spans="2:16" x14ac:dyDescent="0.4">
      <c r="B23" t="s">
        <v>1414</v>
      </c>
      <c r="C23" t="s">
        <v>313</v>
      </c>
      <c r="D23" t="s">
        <v>238</v>
      </c>
      <c r="E23" t="s">
        <v>294</v>
      </c>
      <c r="F23" t="str">
        <f>VLOOKUP(AMULETS[[#This Row],[Name]],AMU_GUID_LOOK,2,FALSE)</f>
        <v>e4d2562d-2789-4598-befe-d46b255f551a</v>
      </c>
      <c r="H23" t="s">
        <v>622</v>
      </c>
      <c r="K23" s="13"/>
      <c r="M23" s="15" t="str" cm="1">
        <f t="array" ref="M23:N23">_xlfn.REGEXEXTRACT(P23,"(.*(?=_))_([a-z0-9-]+)",2)</f>
        <v>MAG_Greenstone_Amulet</v>
      </c>
      <c r="N23" s="15" t="str">
        <v>e4d2562d-2789-4598-befe-d46b255f551a</v>
      </c>
      <c r="P23" t="s">
        <v>1470</v>
      </c>
    </row>
    <row r="24" spans="2:16" x14ac:dyDescent="0.4">
      <c r="B24" t="s">
        <v>1414</v>
      </c>
      <c r="C24" t="s">
        <v>312</v>
      </c>
      <c r="D24" t="s">
        <v>223</v>
      </c>
      <c r="E24" t="s">
        <v>279</v>
      </c>
      <c r="F24" t="str">
        <f>VLOOKUP(AMULETS[[#This Row],[Name]],AMU_GUID_LOOK,2,FALSE)</f>
        <v>ddc9ac0b-8e68-422b-8d9d-c081629ab4ad</v>
      </c>
      <c r="H24" t="s">
        <v>622</v>
      </c>
      <c r="K24" s="13"/>
      <c r="M24" s="14" t="str" cm="1">
        <f t="array" ref="M24:N24">_xlfn.REGEXEXTRACT(P24,"(.*(?=_))_([a-z0-9-]+)",2)</f>
        <v>MAG_Harpers_HarpersAmulet</v>
      </c>
      <c r="N24" s="14" t="str">
        <v>ddc9ac0b-8e68-422b-8d9d-c081629ab4ad</v>
      </c>
      <c r="P24" t="s">
        <v>1471</v>
      </c>
    </row>
    <row r="25" spans="2:16" x14ac:dyDescent="0.4">
      <c r="B25" t="s">
        <v>1414</v>
      </c>
      <c r="C25" t="s">
        <v>311</v>
      </c>
      <c r="D25" t="s">
        <v>204</v>
      </c>
      <c r="E25" t="s">
        <v>259</v>
      </c>
      <c r="F25" t="str">
        <f>VLOOKUP(AMULETS[[#This Row],[Name]],AMU_GUID_LOOK,2,FALSE)</f>
        <v>21abc023-343a-4693-b63f-3ba07a231864</v>
      </c>
      <c r="H25" t="s">
        <v>622</v>
      </c>
      <c r="K25" s="13"/>
      <c r="M25" s="15" t="str" cm="1">
        <f t="array" ref="M25:N25">_xlfn.REGEXEXTRACT(P25,"(.*(?=_))_([a-z0-9-]+)",2)</f>
        <v>MAG_Healer_HealSelfPoisonWeapon_Amulet</v>
      </c>
      <c r="N25" s="15" t="str">
        <v>21abc023-343a-4693-b63f-3ba07a231864</v>
      </c>
      <c r="P25" t="s">
        <v>1472</v>
      </c>
    </row>
    <row r="26" spans="2:16" x14ac:dyDescent="0.4">
      <c r="B26" t="s">
        <v>1414</v>
      </c>
      <c r="C26" t="s">
        <v>312</v>
      </c>
      <c r="D26" t="s">
        <v>221</v>
      </c>
      <c r="E26" t="s">
        <v>277</v>
      </c>
      <c r="F26" t="str">
        <f>VLOOKUP(AMULETS[[#This Row],[Name]],AMU_GUID_LOOK,2,FALSE)</f>
        <v>b648ee98-f648-411b-be7e-6c50ca9b463c</v>
      </c>
      <c r="H26" t="s">
        <v>622</v>
      </c>
      <c r="K26" s="13"/>
      <c r="M26" s="14" t="str" cm="1">
        <f t="array" ref="M26:N26">_xlfn.REGEXEXTRACT(P26,"(.*(?=_))_([a-z0-9-]+)",2)</f>
        <v>MAG_Healer_HPRestoration_Amulet</v>
      </c>
      <c r="N26" s="14" t="str">
        <v>b648ee98-f648-411b-be7e-6c50ca9b463c</v>
      </c>
      <c r="P26" t="s">
        <v>1473</v>
      </c>
    </row>
    <row r="27" spans="2:16" x14ac:dyDescent="0.4">
      <c r="B27" t="s">
        <v>504</v>
      </c>
      <c r="C27" t="s">
        <v>1415</v>
      </c>
      <c r="D27" t="s">
        <v>1430</v>
      </c>
      <c r="E27" t="s">
        <v>310</v>
      </c>
      <c r="F27" t="str">
        <f>VLOOKUP(AMULETS[[#This Row],[Name]],AMU_GUID_LOOK,2,FALSE)</f>
        <v>28daf3e2-18c6-479d-82f6-54041596980e</v>
      </c>
      <c r="H27" t="s">
        <v>622</v>
      </c>
      <c r="J27" t="s">
        <v>1437</v>
      </c>
      <c r="K27" s="13" t="s">
        <v>1441</v>
      </c>
      <c r="M27" s="15" t="str" cm="1">
        <f t="array" ref="M27:N27">_xlfn.REGEXEXTRACT(P27,"(.*(?=_))_([a-z0-9-]+)",2)</f>
        <v>MAG_Illithid_MindTax_Amulet</v>
      </c>
      <c r="N27" s="15" t="str">
        <v>28daf3e2-18c6-479d-82f6-54041596980e</v>
      </c>
      <c r="P27" t="s">
        <v>1474</v>
      </c>
    </row>
    <row r="28" spans="2:16" x14ac:dyDescent="0.4">
      <c r="B28" t="s">
        <v>504</v>
      </c>
      <c r="C28" t="s">
        <v>1415</v>
      </c>
      <c r="D28" t="s">
        <v>1431</v>
      </c>
      <c r="E28" t="s">
        <v>304</v>
      </c>
      <c r="F28" t="str">
        <f>VLOOKUP(AMULETS[[#This Row],[Name]],AMU_GUID_LOOK,2,FALSE)</f>
        <v>a67c7aa5-7b3f-4222-a655-6e4217d3b8e6</v>
      </c>
      <c r="H28" t="s">
        <v>622</v>
      </c>
      <c r="J28" t="s">
        <v>1437</v>
      </c>
      <c r="K28" s="13" t="s">
        <v>1441</v>
      </c>
      <c r="M28" s="14" t="str" cm="1">
        <f t="array" ref="M28:N28">_xlfn.REGEXEXTRACT(P28,"(.*(?=_))_([a-z0-9-]+)",2)</f>
        <v>MAG_LC_Cyric_FearImmunity_Amulet</v>
      </c>
      <c r="N28" s="14" t="str">
        <v>a67c7aa5-7b3f-4222-a655-6e4217d3b8e6</v>
      </c>
      <c r="P28" t="s">
        <v>1475</v>
      </c>
    </row>
    <row r="29" spans="2:16" x14ac:dyDescent="0.4">
      <c r="B29" t="s">
        <v>504</v>
      </c>
      <c r="C29" t="s">
        <v>1415</v>
      </c>
      <c r="D29" t="s">
        <v>1432</v>
      </c>
      <c r="E29" t="s">
        <v>309</v>
      </c>
      <c r="F29" t="str">
        <f>VLOOKUP(AMULETS[[#This Row],[Name]],AMU_GUID_LOOK,2,FALSE)</f>
        <v>52503330-69de-427a-a443-b49ab748fc1c</v>
      </c>
      <c r="H29" t="s">
        <v>622</v>
      </c>
      <c r="J29" t="s">
        <v>1437</v>
      </c>
      <c r="K29" s="13" t="s">
        <v>1441</v>
      </c>
      <c r="M29" s="15" t="str" cm="1">
        <f t="array" ref="M29:N29">_xlfn.REGEXEXTRACT(P29,"(.*(?=_))_([a-z0-9-]+)",2)</f>
        <v>MAG_LC_HellishMadness_Amulet</v>
      </c>
      <c r="N29" s="15" t="str">
        <v>52503330-69de-427a-a443-b49ab748fc1c</v>
      </c>
      <c r="P29" t="s">
        <v>1476</v>
      </c>
    </row>
    <row r="30" spans="2:16" x14ac:dyDescent="0.4">
      <c r="B30" t="s">
        <v>1414</v>
      </c>
      <c r="C30" t="s">
        <v>312</v>
      </c>
      <c r="D30" t="s">
        <v>229</v>
      </c>
      <c r="E30" t="s">
        <v>285</v>
      </c>
      <c r="F30" t="str">
        <f>VLOOKUP(AMULETS[[#This Row],[Name]],AMU_GUID_LOOK,2,FALSE)</f>
        <v>a3964bb7-abe5-49f3-a1b1-30ff160ecbf3</v>
      </c>
      <c r="H30" t="s">
        <v>622</v>
      </c>
      <c r="K30" s="13"/>
      <c r="M30" s="14" t="str" cm="1">
        <f t="array" ref="M30:N30">_xlfn.REGEXEXTRACT(P30,"(.*(?=_))_([a-z0-9-]+)",2)</f>
        <v>MAG_LC_TheAmplifier_Amulet</v>
      </c>
      <c r="N30" s="14" t="str">
        <v>a3964bb7-abe5-49f3-a1b1-30ff160ecbf3</v>
      </c>
      <c r="P30" t="s">
        <v>1477</v>
      </c>
    </row>
    <row r="31" spans="2:16" x14ac:dyDescent="0.4">
      <c r="B31" t="s">
        <v>1414</v>
      </c>
      <c r="C31" t="s">
        <v>311</v>
      </c>
      <c r="D31" t="s">
        <v>210</v>
      </c>
      <c r="E31" t="s">
        <v>265</v>
      </c>
      <c r="F31" t="str">
        <f>VLOOKUP(AMULETS[[#This Row],[Name]],AMU_GUID_LOOK,2,FALSE)</f>
        <v>5bf24229-7a46-46d7-94d7-766ea5591ec2</v>
      </c>
      <c r="H31" t="s">
        <v>622</v>
      </c>
      <c r="K31" s="13"/>
      <c r="M31" s="15" t="str" cm="1">
        <f t="array" ref="M31:N31">_xlfn.REGEXEXTRACT(P31,"(.*(?=_))_([a-z0-9-]+)",2)</f>
        <v>MAG_LowHP_IgnoreAttackOfOpportunity_Amulet</v>
      </c>
      <c r="N31" s="15" t="str">
        <v>5bf24229-7a46-46d7-94d7-766ea5591ec2</v>
      </c>
      <c r="P31" t="s">
        <v>1478</v>
      </c>
    </row>
    <row r="32" spans="2:16" x14ac:dyDescent="0.4">
      <c r="B32" t="s">
        <v>504</v>
      </c>
      <c r="C32" t="s">
        <v>1415</v>
      </c>
      <c r="D32" t="s">
        <v>1433</v>
      </c>
      <c r="E32" t="s">
        <v>306</v>
      </c>
      <c r="F32" t="str">
        <f>VLOOKUP(AMULETS[[#This Row],[Name]],AMU_GUID_LOOK,2,FALSE)</f>
        <v>49a3a5ac-4e04-497a-a721-1decf89ea077</v>
      </c>
      <c r="H32" t="s">
        <v>622</v>
      </c>
      <c r="J32" t="s">
        <v>1437</v>
      </c>
      <c r="K32" s="13" t="s">
        <v>1441</v>
      </c>
      <c r="M32" s="14" t="str" cm="1">
        <f t="array" ref="M32:N32">_xlfn.REGEXEXTRACT(P32,"(.*(?=_))_([a-z0-9-]+)",2)</f>
        <v>MAG_LowHP_IncreasedSpellDamage_Amulet</v>
      </c>
      <c r="N32" s="14" t="str">
        <v>49a3a5ac-4e04-497a-a721-1decf89ea077</v>
      </c>
      <c r="P32" t="s">
        <v>1479</v>
      </c>
    </row>
    <row r="33" spans="2:16" x14ac:dyDescent="0.4">
      <c r="B33" t="s">
        <v>1414</v>
      </c>
      <c r="C33" t="s">
        <v>313</v>
      </c>
      <c r="D33" t="s">
        <v>237</v>
      </c>
      <c r="E33" t="s">
        <v>293</v>
      </c>
      <c r="F33" t="str">
        <f>VLOOKUP(AMULETS[[#This Row],[Name]],AMU_GUID_LOOK,2,FALSE)</f>
        <v>95f850c6-ccaf-4f37-8c7a-33f740765ec0</v>
      </c>
      <c r="H33" t="s">
        <v>622</v>
      </c>
      <c r="K33" s="13"/>
      <c r="M33" s="15" t="str" cm="1">
        <f t="array" ref="M33:N33">_xlfn.REGEXEXTRACT(P33,"(.*(?=_))_([a-z0-9-]+)",2)</f>
        <v>MAG_LuckySeven_Amulet</v>
      </c>
      <c r="N33" s="15" t="str">
        <v>95f850c6-ccaf-4f37-8c7a-33f740765ec0</v>
      </c>
      <c r="P33" t="s">
        <v>1480</v>
      </c>
    </row>
    <row r="34" spans="2:16" x14ac:dyDescent="0.4">
      <c r="B34" t="s">
        <v>1414</v>
      </c>
      <c r="C34" t="s">
        <v>313</v>
      </c>
      <c r="D34" t="s">
        <v>234</v>
      </c>
      <c r="E34" t="s">
        <v>290</v>
      </c>
      <c r="F34" t="str">
        <f>VLOOKUP(AMULETS[[#This Row],[Name]],AMU_GUID_LOOK,2,FALSE)</f>
        <v>5ed63342-30c9-456d-9a57-a88c8596c0c9</v>
      </c>
      <c r="H34" t="s">
        <v>622</v>
      </c>
      <c r="K34" s="13"/>
      <c r="M34" s="14" t="str" cm="1">
        <f t="array" ref="M34:N34">_xlfn.REGEXEXTRACT(P34,"(.*(?=_))_([a-z0-9-]+)",2)</f>
        <v>MAG_ofGreaterHealth_Amulet</v>
      </c>
      <c r="N34" s="14" t="str">
        <v>5ed63342-30c9-456d-9a57-a88c8596c0c9</v>
      </c>
      <c r="P34" t="s">
        <v>1481</v>
      </c>
    </row>
    <row r="35" spans="2:16" x14ac:dyDescent="0.4">
      <c r="B35" t="s">
        <v>504</v>
      </c>
      <c r="C35" t="s">
        <v>1415</v>
      </c>
      <c r="D35" t="s">
        <v>1434</v>
      </c>
      <c r="E35" t="s">
        <v>305</v>
      </c>
      <c r="F35" t="str">
        <f>VLOOKUP(AMULETS[[#This Row],[Name]],AMU_GUID_LOOK,2,FALSE)</f>
        <v>99864ac4-824c-4049-8933-e81667c4a408</v>
      </c>
      <c r="H35" t="s">
        <v>622</v>
      </c>
      <c r="J35" t="s">
        <v>1437</v>
      </c>
      <c r="K35" s="13" t="s">
        <v>1441</v>
      </c>
      <c r="M35" s="15" t="str" cm="1">
        <f t="array" ref="M35:N35">_xlfn.REGEXEXTRACT(P35,"(.*(?=_))_([a-z0-9-]+)",2)</f>
        <v>MAG_OfGreaterSorcery_Amulet</v>
      </c>
      <c r="N35" s="15" t="str">
        <v>99864ac4-824c-4049-8933-e81667c4a408</v>
      </c>
      <c r="P35" t="s">
        <v>1482</v>
      </c>
    </row>
    <row r="36" spans="2:16" x14ac:dyDescent="0.4">
      <c r="B36" t="s">
        <v>1414</v>
      </c>
      <c r="C36" t="s">
        <v>313</v>
      </c>
      <c r="D36" t="s">
        <v>235</v>
      </c>
      <c r="E36" t="s">
        <v>291</v>
      </c>
      <c r="F36" t="str">
        <f>VLOOKUP(AMULETS[[#This Row],[Name]],AMU_GUID_LOOK,2,FALSE)</f>
        <v>1acf71e6-6bca-4d9b-9d24-739823e10723</v>
      </c>
      <c r="H36" t="s">
        <v>622</v>
      </c>
      <c r="K36" s="13"/>
      <c r="M36" s="14" t="str" cm="1">
        <f t="array" ref="M36:N36">_xlfn.REGEXEXTRACT(P36,"(.*(?=_))_([a-z0-9-]+)",2)</f>
        <v>MAG_OfTheDevout_Amulet</v>
      </c>
      <c r="N36" s="14" t="str">
        <v>1acf71e6-6bca-4d9b-9d24-739823e10723</v>
      </c>
      <c r="P36" t="s">
        <v>1483</v>
      </c>
    </row>
    <row r="37" spans="2:16" x14ac:dyDescent="0.4">
      <c r="B37" t="s">
        <v>1414</v>
      </c>
      <c r="C37" t="s">
        <v>311</v>
      </c>
      <c r="D37" t="s">
        <v>212</v>
      </c>
      <c r="E37" t="s">
        <v>267</v>
      </c>
      <c r="F37" t="str">
        <f>VLOOKUP(AMULETS[[#This Row],[Name]],AMU_GUID_LOOK,2,FALSE)</f>
        <v>6b8fcc06-fa6a-4a11-8318-075d90d8e909</v>
      </c>
      <c r="H37" t="s">
        <v>622</v>
      </c>
      <c r="K37" s="13"/>
      <c r="M37" s="15" t="str" cm="1">
        <f t="array" ref="M37:N37">_xlfn.REGEXEXTRACT(P37,"(.*(?=_))_([a-z0-9-]+)",2)</f>
        <v>MAG_PHB_ofPower_Pearl_Amulet</v>
      </c>
      <c r="N37" s="15" t="str">
        <v>6b8fcc06-fa6a-4a11-8318-075d90d8e909</v>
      </c>
      <c r="P37" t="s">
        <v>1484</v>
      </c>
    </row>
    <row r="38" spans="2:16" x14ac:dyDescent="0.4">
      <c r="B38" t="s">
        <v>1414</v>
      </c>
      <c r="C38" t="s">
        <v>312</v>
      </c>
      <c r="D38" t="s">
        <v>227</v>
      </c>
      <c r="E38" t="s">
        <v>283</v>
      </c>
      <c r="F38" t="str">
        <f>VLOOKUP(AMULETS[[#This Row],[Name]],AMU_GUID_LOOK,2,FALSE)</f>
        <v>716e94de-130b-4f54-84d9-a14fc60adcfb</v>
      </c>
      <c r="H38" t="s">
        <v>622</v>
      </c>
      <c r="K38" s="13"/>
      <c r="M38" s="14" t="str" cm="1">
        <f t="array" ref="M38:N38">_xlfn.REGEXEXTRACT(P38,"(.*(?=_))_([a-z0-9-]+)",2)</f>
        <v>MAG_PHB_PeriaptofWoundClosure_Amulet</v>
      </c>
      <c r="N38" s="14" t="str">
        <v>716e94de-130b-4f54-84d9-a14fc60adcfb</v>
      </c>
      <c r="P38" t="s">
        <v>1485</v>
      </c>
    </row>
    <row r="39" spans="2:16" x14ac:dyDescent="0.4">
      <c r="B39" t="s">
        <v>504</v>
      </c>
      <c r="C39" t="s">
        <v>1415</v>
      </c>
      <c r="D39" t="s">
        <v>1435</v>
      </c>
      <c r="E39" t="s">
        <v>308</v>
      </c>
      <c r="F39" t="str">
        <f>VLOOKUP(AMULETS[[#This Row],[Name]],AMU_GUID_LOOK,2,FALSE)</f>
        <v>7107c86e-ec6a-4bd8-bc93-8147412fc501</v>
      </c>
      <c r="H39" t="s">
        <v>622</v>
      </c>
      <c r="J39" t="s">
        <v>1437</v>
      </c>
      <c r="K39" s="13" t="s">
        <v>1441</v>
      </c>
      <c r="M39" s="15" t="str" cm="1">
        <f t="array" ref="M39:N39">_xlfn.REGEXEXTRACT(P39,"(.*(?=_))_([a-z0-9-]+)",2)</f>
        <v>MAG_PHB_ScarabOfProtection_Amulet</v>
      </c>
      <c r="N39" s="15" t="str">
        <v>7107c86e-ec6a-4bd8-bc93-8147412fc501</v>
      </c>
      <c r="P39" t="s">
        <v>1486</v>
      </c>
    </row>
    <row r="40" spans="2:16" x14ac:dyDescent="0.4">
      <c r="B40" t="s">
        <v>504</v>
      </c>
      <c r="C40" t="s">
        <v>1415</v>
      </c>
      <c r="D40" t="s">
        <v>1419</v>
      </c>
      <c r="E40" t="s">
        <v>1420</v>
      </c>
      <c r="F40" t="str">
        <f>VLOOKUP(AMULETS[[#This Row],[Name]],AMU_GUID_LOOK,2,FALSE)</f>
        <v>ebe323ad-029a-4d04-8564-106e45d32f12</v>
      </c>
      <c r="H40" t="s">
        <v>622</v>
      </c>
      <c r="J40" t="s">
        <v>1437</v>
      </c>
      <c r="K40" s="13" t="s">
        <v>1441</v>
      </c>
      <c r="M40" s="14" t="str" cm="1">
        <f t="array" ref="M40:N40">_xlfn.REGEXEXTRACT(P40,"(.*(?=_))_([a-z0-9-]+)",2)</f>
        <v>MAG_Psychic_Staggering_Amulet</v>
      </c>
      <c r="N40" s="14" t="str">
        <v>ebe323ad-029a-4d04-8564-106e45d32f12</v>
      </c>
      <c r="P40" t="s">
        <v>1487</v>
      </c>
    </row>
    <row r="41" spans="2:16" x14ac:dyDescent="0.4">
      <c r="B41" t="s">
        <v>1414</v>
      </c>
      <c r="C41" t="s">
        <v>313</v>
      </c>
      <c r="D41" t="s">
        <v>241</v>
      </c>
      <c r="E41" t="s">
        <v>296</v>
      </c>
      <c r="F41" t="str">
        <f>VLOOKUP(AMULETS[[#This Row],[Name]],AMU_GUID_LOOK,2,FALSE)</f>
        <v>ba147dc7-98bc-4bfb-9fbc-efa1735d0841</v>
      </c>
      <c r="H41" t="s">
        <v>622</v>
      </c>
      <c r="K41" s="13"/>
      <c r="M41" s="15" t="str" cm="1">
        <f t="array" ref="M41:N41">_xlfn.REGEXEXTRACT(P41,"(.*(?=_))_([a-z0-9-]+)",2)</f>
        <v>MAG_Restoration_SpellSlotRestoration_Amulet</v>
      </c>
      <c r="N41" s="15" t="str">
        <v>ba147dc7-98bc-4bfb-9fbc-efa1735d0841</v>
      </c>
      <c r="P41" t="s">
        <v>1488</v>
      </c>
    </row>
    <row r="42" spans="2:16" x14ac:dyDescent="0.4">
      <c r="B42" t="s">
        <v>1414</v>
      </c>
      <c r="C42" t="s">
        <v>311</v>
      </c>
      <c r="D42" t="s">
        <v>207</v>
      </c>
      <c r="E42" t="s">
        <v>262</v>
      </c>
      <c r="F42" t="str">
        <f>VLOOKUP(AMULETS[[#This Row],[Name]],AMU_GUID_LOOK,2,FALSE)</f>
        <v>17a817b0-ea8b-492c-8925-402ad5cd84d5</v>
      </c>
      <c r="H42" t="s">
        <v>622</v>
      </c>
      <c r="K42" s="13"/>
      <c r="M42" s="14" t="str" cm="1">
        <f t="array" ref="M42:N42">_xlfn.REGEXEXTRACT(P42,"(.*(?=_))_([a-z0-9-]+)",2)</f>
        <v>MAG_Shadow_FogCloud_Amulet</v>
      </c>
      <c r="N42" s="14" t="str">
        <v>17a817b0-ea8b-492c-8925-402ad5cd84d5</v>
      </c>
      <c r="P42" t="s">
        <v>1489</v>
      </c>
    </row>
    <row r="43" spans="2:16" x14ac:dyDescent="0.4">
      <c r="B43" t="s">
        <v>1414</v>
      </c>
      <c r="C43" t="s">
        <v>313</v>
      </c>
      <c r="D43" t="s">
        <v>242</v>
      </c>
      <c r="E43" t="s">
        <v>297</v>
      </c>
      <c r="F43" t="str">
        <f>VLOOKUP(AMULETS[[#This Row],[Name]],AMU_GUID_LOOK,2,FALSE)</f>
        <v>6fe3b3f6-22f4-4745-9be0-25d0e36a1a4f</v>
      </c>
      <c r="H43" t="s">
        <v>622</v>
      </c>
      <c r="K43" s="13"/>
      <c r="M43" s="15" t="str" cm="1">
        <f t="array" ref="M43:N43">_xlfn.REGEXEXTRACT(P43,"(.*(?=_))_([a-z0-9-]+)",2)</f>
        <v>MAG_SpectatorEye_Amulet</v>
      </c>
      <c r="N43" s="15" t="str">
        <v>6fe3b3f6-22f4-4745-9be0-25d0e36a1a4f</v>
      </c>
      <c r="P43" t="s">
        <v>1490</v>
      </c>
    </row>
    <row r="44" spans="2:16" x14ac:dyDescent="0.4">
      <c r="B44" t="s">
        <v>1414</v>
      </c>
      <c r="C44" t="s">
        <v>311</v>
      </c>
      <c r="D44" t="s">
        <v>196</v>
      </c>
      <c r="E44" t="s">
        <v>251</v>
      </c>
      <c r="F44" t="str">
        <f>VLOOKUP(AMULETS[[#This Row],[Name]],AMU_GUID_LOOK,2,FALSE)</f>
        <v>b4f88dd8-0a5b-4641-937e-a882bebc26b1</v>
      </c>
      <c r="H44" t="s">
        <v>622</v>
      </c>
      <c r="K44" s="13"/>
      <c r="M44" s="14" t="str" cm="1">
        <f t="array" ref="M44:N44">_xlfn.REGEXEXTRACT(P44,"(.*(?=_))_([a-z0-9-]+)",2)</f>
        <v>MAG_TheOptimist_Amulet</v>
      </c>
      <c r="N44" s="14" t="str">
        <v>b4f88dd8-0a5b-4641-937e-a882bebc26b1</v>
      </c>
      <c r="P44" t="s">
        <v>1491</v>
      </c>
    </row>
    <row r="45" spans="2:16" x14ac:dyDescent="0.4">
      <c r="B45" t="s">
        <v>1414</v>
      </c>
      <c r="C45" t="s">
        <v>311</v>
      </c>
      <c r="D45" t="s">
        <v>216</v>
      </c>
      <c r="E45" t="s">
        <v>271</v>
      </c>
      <c r="F45" t="str">
        <f>VLOOKUP(AMULETS[[#This Row],[Name]],AMU_GUID_LOOK,2,FALSE)</f>
        <v>203321f7-74f6-428c-90be-5d8b12da23ec</v>
      </c>
      <c r="H45" t="s">
        <v>622</v>
      </c>
      <c r="K45" s="13"/>
      <c r="M45" s="15" t="str" cm="1">
        <f t="array" ref="M45:N45">_xlfn.REGEXEXTRACT(P45,"(.*(?=_))_([a-z0-9-]+)",2)</f>
        <v>MAG_Thunder_ReverberationOnRangeSpellDamage_Amulet</v>
      </c>
      <c r="N45" s="15" t="str">
        <v>203321f7-74f6-428c-90be-5d8b12da23ec</v>
      </c>
      <c r="P45" t="s">
        <v>1492</v>
      </c>
    </row>
    <row r="46" spans="2:16" x14ac:dyDescent="0.4">
      <c r="B46" t="s">
        <v>1414</v>
      </c>
      <c r="C46" t="s">
        <v>312</v>
      </c>
      <c r="D46" t="s">
        <v>231</v>
      </c>
      <c r="E46" t="s">
        <v>287</v>
      </c>
      <c r="F46" t="str">
        <f>VLOOKUP(AMULETS[[#This Row],[Name]],AMU_GUID_LOOK,2,FALSE)</f>
        <v>d6db1ae8-8e8e-49d1-8968-5cdb7fa3a02a</v>
      </c>
      <c r="H46" t="s">
        <v>622</v>
      </c>
      <c r="K46" s="13"/>
      <c r="M46" s="14" t="str" cm="1">
        <f t="array" ref="M46:N46">_xlfn.REGEXEXTRACT(P46,"(.*(?=_))_([a-z0-9-]+)",2)</f>
        <v>MAG_TWN_Surgeon_ParalyzingCritical_Amulet</v>
      </c>
      <c r="N46" s="14" t="str">
        <v>d6db1ae8-8e8e-49d1-8968-5cdb7fa3a02a</v>
      </c>
      <c r="P46" t="s">
        <v>1493</v>
      </c>
    </row>
    <row r="47" spans="2:16" x14ac:dyDescent="0.4">
      <c r="B47" t="s">
        <v>504</v>
      </c>
      <c r="C47" t="s">
        <v>1415</v>
      </c>
      <c r="D47" t="s">
        <v>1436</v>
      </c>
      <c r="E47" t="s">
        <v>307</v>
      </c>
      <c r="F47" t="str">
        <f>VLOOKUP(AMULETS[[#This Row],[Name]],AMU_GUID_LOOK,2,FALSE)</f>
        <v>20beaa42-f9fb-4b53-9c86-b971059b845b</v>
      </c>
      <c r="H47" t="s">
        <v>622</v>
      </c>
      <c r="J47" t="s">
        <v>1437</v>
      </c>
      <c r="K47" s="13" t="s">
        <v>1441</v>
      </c>
      <c r="M47" s="15" t="str" cm="1">
        <f t="array" ref="M47:N47">_xlfn.REGEXEXTRACT(P47,"(.*(?=_))_([a-z0-9-]+)",2)</f>
        <v>MAG_WYRM_SleepImmunity_Amulet</v>
      </c>
      <c r="N47" s="15" t="str">
        <v>d9ee5eb0-3fa8-4d9c-96d2-676798791095</v>
      </c>
      <c r="P47" t="s">
        <v>1494</v>
      </c>
    </row>
    <row r="48" spans="2:16" x14ac:dyDescent="0.4">
      <c r="B48" t="s">
        <v>504</v>
      </c>
      <c r="C48" t="s">
        <v>1415</v>
      </c>
      <c r="D48" t="s">
        <v>1442</v>
      </c>
      <c r="E48" t="s">
        <v>1443</v>
      </c>
      <c r="F48" t="str">
        <f>VLOOKUP(AMULETS[[#This Row],[Name]],AMU_GUID_LOOK,2,FALSE)</f>
        <v>d9ee5eb0-3fa8-4d9c-96d2-676798791095</v>
      </c>
      <c r="H48" t="s">
        <v>622</v>
      </c>
      <c r="J48" t="s">
        <v>1437</v>
      </c>
      <c r="K48" s="13" t="s">
        <v>1441</v>
      </c>
      <c r="M48" s="14" t="str" cm="1">
        <f t="array" ref="M48:N48">_xlfn.REGEXEXTRACT(P48,"(.*(?=_))_([a-z0-9-]+)",2)</f>
        <v>MAG_ZOC_RampartAura_Amulet</v>
      </c>
      <c r="N48" s="14" t="str">
        <v>20beaa42-f9fb-4b53-9c86-b971059b845b</v>
      </c>
      <c r="P48" t="s">
        <v>1495</v>
      </c>
    </row>
    <row r="49" spans="2:16" x14ac:dyDescent="0.4">
      <c r="B49" t="s">
        <v>1414</v>
      </c>
      <c r="C49" t="s">
        <v>311</v>
      </c>
      <c r="D49" t="s">
        <v>203</v>
      </c>
      <c r="E49" t="s">
        <v>258</v>
      </c>
      <c r="F49" t="str">
        <f>VLOOKUP(AMULETS[[#This Row],[Name]],AMU_GUID_LOOK,2,FALSE)</f>
        <v>01d74aea-9e8a-4d03-9b55-e43458b61163</v>
      </c>
      <c r="H49" t="s">
        <v>622</v>
      </c>
      <c r="K49" s="13"/>
      <c r="M49" s="15" t="str" cm="1">
        <f t="array" ref="M49:N49">_xlfn.REGEXEXTRACT(P49,"(.*(?=_))_([a-z0-9-]+)",2)</f>
        <v>Quest_GOB_WolfPens_AmuletOfBeastmaster</v>
      </c>
      <c r="N49" s="15" t="str">
        <v>01d74aea-9e8a-4d03-9b55-e43458b61163</v>
      </c>
      <c r="P49" t="s">
        <v>1496</v>
      </c>
    </row>
    <row r="50" spans="2:16" x14ac:dyDescent="0.4">
      <c r="B50" t="s">
        <v>1414</v>
      </c>
      <c r="C50" t="s">
        <v>311</v>
      </c>
      <c r="D50" t="s">
        <v>208</v>
      </c>
      <c r="E50" t="s">
        <v>263</v>
      </c>
      <c r="F50" t="str">
        <f>VLOOKUP(AMULETS[[#This Row],[Name]],AMU_GUID_LOOK,2,FALSE)</f>
        <v>2071b74c-95b4-4490-91b7-cf5e250f22ab</v>
      </c>
      <c r="H50" t="s">
        <v>627</v>
      </c>
      <c r="K50" s="13"/>
      <c r="M50" s="14" t="str" cm="1">
        <f t="array" ref="M50:N50">_xlfn.REGEXEXTRACT(P50,"(.*(?=_))_([a-z0-9-]+)",2)</f>
        <v>QUEST_LOW_SteelWatchFoundry_DestroyedCollar</v>
      </c>
      <c r="N50" s="14" t="str">
        <v>2071b74c-95b4-4490-91b7-cf5e250f22ab</v>
      </c>
      <c r="P50" t="s">
        <v>1497</v>
      </c>
    </row>
    <row r="51" spans="2:16" x14ac:dyDescent="0.4">
      <c r="B51" t="s">
        <v>1414</v>
      </c>
      <c r="C51" t="s">
        <v>311</v>
      </c>
      <c r="D51" t="s">
        <v>198</v>
      </c>
      <c r="E51" t="s">
        <v>253</v>
      </c>
      <c r="F51" t="str">
        <f>VLOOKUP(AMULETS[[#This Row],[Name]],AMU_GUID_LOOK,2,FALSE)</f>
        <v>c1cb7388-bd2f-4cc7-8305-7d7a0651874f</v>
      </c>
      <c r="H51" t="s">
        <v>622</v>
      </c>
      <c r="K51" s="13"/>
      <c r="M51" s="15" t="str" cm="1">
        <f t="array" ref="M51:N51">_xlfn.REGEXEXTRACT(P51,"(.*(?=_))_([a-z0-9-]+)",2)</f>
        <v>UNI_ARM_MartyrAmulet</v>
      </c>
      <c r="N51" s="15" t="str">
        <v>c1cb7388-bd2f-4cc7-8305-7d7a0651874f</v>
      </c>
      <c r="P51" t="s">
        <v>1498</v>
      </c>
    </row>
    <row r="52" spans="2:16" x14ac:dyDescent="0.4">
      <c r="B52" t="s">
        <v>1414</v>
      </c>
      <c r="C52" t="s">
        <v>312</v>
      </c>
      <c r="D52" t="s">
        <v>232</v>
      </c>
      <c r="E52" t="s">
        <v>288</v>
      </c>
      <c r="F52" t="str">
        <f>VLOOKUP(AMULETS[[#This Row],[Name]],AMU_GUID_LOOK,2,FALSE)</f>
        <v>e89d55a7-9a68-445a-bac9-b4a02654f0c7</v>
      </c>
      <c r="H52" t="s">
        <v>622</v>
      </c>
      <c r="K52" s="13"/>
      <c r="M52" s="14" t="str" cm="1">
        <f t="array" ref="M52:N52">_xlfn.REGEXEXTRACT(P52,"(.*(?=_))_([a-z0-9-]+)",2)</f>
        <v>UNI_CHA_TalismanOfJergal</v>
      </c>
      <c r="N52" s="14" t="str">
        <v>e89d55a7-9a68-445a-bac9-b4a02654f0c7</v>
      </c>
      <c r="P52" t="s">
        <v>1499</v>
      </c>
    </row>
    <row r="53" spans="2:16" x14ac:dyDescent="0.4">
      <c r="B53" t="s">
        <v>1414</v>
      </c>
      <c r="C53" t="s">
        <v>275</v>
      </c>
      <c r="D53" t="s">
        <v>194</v>
      </c>
      <c r="E53" t="s">
        <v>249</v>
      </c>
      <c r="F53" t="str">
        <f>VLOOKUP(AMULETS[[#This Row],[Name]],AMU_GUID_LOOK,2,FALSE)</f>
        <v>b1e7bbad-db77-4790-af6b-f300b52498e7</v>
      </c>
      <c r="H53" t="s">
        <v>86</v>
      </c>
      <c r="K53" s="13"/>
      <c r="M53" s="15" t="str" cm="1">
        <f t="array" ref="M53:N53">_xlfn.REGEXEXTRACT(P53,"(.*(?=_))_([a-z0-9-]+)",2)</f>
        <v>UNI_DEN_Arabella_Locket</v>
      </c>
      <c r="N53" s="15" t="str">
        <v>be745c7b-f5a0-48cb-a7bd-3b7713f6e702</v>
      </c>
      <c r="P53" t="s">
        <v>1500</v>
      </c>
    </row>
    <row r="54" spans="2:16" x14ac:dyDescent="0.4">
      <c r="B54" t="s">
        <v>1414</v>
      </c>
      <c r="C54" t="s">
        <v>311</v>
      </c>
      <c r="D54" t="s">
        <v>209</v>
      </c>
      <c r="E54" t="s">
        <v>264</v>
      </c>
      <c r="F54" t="str">
        <f>VLOOKUP(AMULETS[[#This Row],[Name]],AMU_GUID_LOOK,2,FALSE)</f>
        <v>be745c7b-f5a0-48cb-a7bd-3b7713f6e702</v>
      </c>
      <c r="H54" t="s">
        <v>622</v>
      </c>
      <c r="K54" s="13"/>
      <c r="M54" s="14" t="str" cm="1">
        <f t="array" ref="M54:N54">_xlfn.REGEXEXTRACT(P54,"(.*(?=_))_([a-z0-9-]+)",2)</f>
        <v>UNI_GOB_DrowCommander_Amulet</v>
      </c>
      <c r="N54" s="14" t="str">
        <v>338848e7-b2c6-4f97-879b-cb3439b4f959</v>
      </c>
      <c r="P54" t="s">
        <v>1501</v>
      </c>
    </row>
    <row r="55" spans="2:16" x14ac:dyDescent="0.4">
      <c r="B55" t="s">
        <v>1414</v>
      </c>
      <c r="C55" t="s">
        <v>311</v>
      </c>
      <c r="D55" t="s">
        <v>199</v>
      </c>
      <c r="E55" t="s">
        <v>254</v>
      </c>
      <c r="F55" t="str">
        <f>VLOOKUP(AMULETS[[#This Row],[Name]],AMU_GUID_LOOK,2,FALSE)</f>
        <v>338848e7-b2c6-4f97-879b-cb3439b4f959</v>
      </c>
      <c r="H55" t="s">
        <v>622</v>
      </c>
      <c r="K55" s="13"/>
      <c r="M55" s="15" t="str" cm="1">
        <f t="array" ref="M55:N55">_xlfn.REGEXEXTRACT(P55,"(.*(?=_))_([a-z0-9-]+)",2)</f>
        <v>UNI_GOB_Priest_Amulet</v>
      </c>
      <c r="N55" s="15" t="str">
        <v>95b04c9c-8b58-44c5-bf1f-7d4d1027d57e</v>
      </c>
      <c r="P55" t="s">
        <v>1502</v>
      </c>
    </row>
    <row r="56" spans="2:16" x14ac:dyDescent="0.4">
      <c r="B56" t="s">
        <v>1414</v>
      </c>
      <c r="C56" t="s">
        <v>311</v>
      </c>
      <c r="D56" t="s">
        <v>197</v>
      </c>
      <c r="E56" t="s">
        <v>252</v>
      </c>
      <c r="F56" t="str">
        <f>VLOOKUP(AMULETS[[#This Row],[Name]],AMU_GUID_LOOK,2,FALSE)</f>
        <v>95b04c9c-8b58-44c5-bf1f-7d4d1027d57e</v>
      </c>
      <c r="H56" t="s">
        <v>622</v>
      </c>
      <c r="K56" s="13"/>
      <c r="M56" s="14" t="str" cm="1">
        <f t="array" ref="M56:N56">_xlfn.REGEXEXTRACT(P56,"(.*(?=_))_([a-z0-9-]+)",2)</f>
        <v>UNI_GOB_SeluneAmulet</v>
      </c>
      <c r="N56" s="14" t="str">
        <v>e7bf966a-b611-4c36-89fe-0a3b28393d97</v>
      </c>
      <c r="P56" t="s">
        <v>1503</v>
      </c>
    </row>
    <row r="57" spans="2:16" x14ac:dyDescent="0.4">
      <c r="B57" t="s">
        <v>1414</v>
      </c>
      <c r="C57" t="s">
        <v>311</v>
      </c>
      <c r="D57" t="s">
        <v>200</v>
      </c>
      <c r="E57" t="s">
        <v>255</v>
      </c>
      <c r="F57" t="str">
        <f>VLOOKUP(AMULETS[[#This Row],[Name]],AMU_GUID_LOOK,2,FALSE)</f>
        <v>e7bf966a-b611-4c36-89fe-0a3b28393d97</v>
      </c>
      <c r="H57" t="s">
        <v>622</v>
      </c>
      <c r="K57" s="13"/>
      <c r="M57" s="15" t="str" cm="1">
        <f t="array" ref="M57:N57">_xlfn.REGEXEXTRACT(P57,"(.*(?=_))_([a-z0-9-]+)",2)</f>
        <v>UNI_SCE_KhalidsGift</v>
      </c>
      <c r="N57" s="15" t="str">
        <v>64b31781-85f6-4266-8fac-430d79bcbdb4</v>
      </c>
      <c r="P57" t="s">
        <v>1504</v>
      </c>
    </row>
    <row r="58" spans="2:16" x14ac:dyDescent="0.4">
      <c r="B58" t="s">
        <v>1414</v>
      </c>
      <c r="C58" t="s">
        <v>313</v>
      </c>
      <c r="D58" t="s">
        <v>239</v>
      </c>
      <c r="E58" t="s">
        <v>295</v>
      </c>
      <c r="F58" t="str">
        <f>VLOOKUP(AMULETS[[#This Row],[Name]],AMU_GUID_LOOK,2,FALSE)</f>
        <v>64b31781-85f6-4266-8fac-430d79bcbdb4</v>
      </c>
      <c r="H58" t="s">
        <v>622</v>
      </c>
      <c r="K58" s="13"/>
      <c r="M58" s="14" t="str" cm="1">
        <f t="array" ref="M58:N58">_xlfn.REGEXEXTRACT(P58,"(.*(?=_))_([a-z0-9-]+)",2)</f>
        <v>UNI_TWN_NecklaceOfCharming</v>
      </c>
      <c r="N58" s="14" t="str">
        <v>9c10ac72-da07-4aca-a2ce-3d04d1ce3485</v>
      </c>
      <c r="P58" t="s">
        <v>1505</v>
      </c>
    </row>
    <row r="59" spans="2:16" x14ac:dyDescent="0.4">
      <c r="B59" t="s">
        <v>1414</v>
      </c>
      <c r="C59" t="s">
        <v>311</v>
      </c>
      <c r="D59" t="s">
        <v>214</v>
      </c>
      <c r="E59" t="s">
        <v>269</v>
      </c>
      <c r="F59" t="str">
        <f>VLOOKUP(AMULETS[[#This Row],[Name]],AMU_GUID_LOOK,2,FALSE)</f>
        <v>9c10ac72-da07-4aca-a2ce-3d04d1ce3485</v>
      </c>
      <c r="H59" t="s">
        <v>622</v>
      </c>
      <c r="K59" s="13"/>
      <c r="M59" s="15" t="str" cm="1">
        <f t="array" ref="M59:N59">_xlfn.REGEXEXTRACT(P59,"(.*(?=_))_([a-z0-9-]+)",2)</f>
        <v>UNI_UND_Minotaur_BeltAmulet</v>
      </c>
      <c r="N59" s="15" t="str">
        <v>b96d16dc-da98-4108-9a0e-5e55720dbf5c</v>
      </c>
      <c r="P59" t="s">
        <v>1506</v>
      </c>
    </row>
    <row r="60" spans="2:16" x14ac:dyDescent="0.4">
      <c r="B60" t="s">
        <v>1414</v>
      </c>
      <c r="C60" t="s">
        <v>311</v>
      </c>
      <c r="D60" t="s">
        <v>202</v>
      </c>
      <c r="E60" t="s">
        <v>257</v>
      </c>
      <c r="F60" t="str">
        <f>VLOOKUP(AMULETS[[#This Row],[Name]],AMU_GUID_LOOK,2,FALSE)</f>
        <v>b96d16dc-da98-4108-9a0e-5e55720dbf5c</v>
      </c>
      <c r="H60" t="s">
        <v>622</v>
      </c>
      <c r="K60" s="13"/>
      <c r="M60" s="14" t="str" cm="1">
        <f t="array" ref="M60:N60">_xlfn.REGEXEXTRACT(P60,"(.*(?=_))_([a-z0-9-]+)",2)</f>
        <v>UNI_UND_MonkAmulet</v>
      </c>
      <c r="N60" s="14" t="str">
        <v>086ae8fd-c44e-43a7-b8be-777b551a06d6</v>
      </c>
      <c r="P60" t="s">
        <v>1507</v>
      </c>
    </row>
    <row r="61" spans="2:16" x14ac:dyDescent="0.4">
      <c r="B61" t="s">
        <v>1414</v>
      </c>
      <c r="C61" t="s">
        <v>312</v>
      </c>
      <c r="D61" t="s">
        <v>228</v>
      </c>
      <c r="E61" t="s">
        <v>284</v>
      </c>
      <c r="F61" t="str">
        <f>VLOOKUP(AMULETS[[#This Row],[Name]],AMU_GUID_LOOK,2,FALSE)</f>
        <v>086ae8fd-c44e-43a7-b8be-777b551a06d6</v>
      </c>
      <c r="H61" t="s">
        <v>622</v>
      </c>
      <c r="K61" s="13"/>
      <c r="M61" s="15" t="str" cm="1">
        <f t="array" ref="M61:N61">_xlfn.REGEXEXTRACT(P61,"(.*(?=_))_([a-z0-9-]+)",2)</f>
        <v>UNI_UND_MyconidAmulet_Evil</v>
      </c>
      <c r="N61" s="15" t="str">
        <v>f6963e1e-b95a-496d-9d57-d4ad79a4394c</v>
      </c>
      <c r="P61" t="s">
        <v>1508</v>
      </c>
    </row>
    <row r="62" spans="2:16" x14ac:dyDescent="0.4">
      <c r="B62" t="s">
        <v>1414</v>
      </c>
      <c r="C62" t="s">
        <v>313</v>
      </c>
      <c r="D62" t="s">
        <v>240</v>
      </c>
      <c r="E62" t="s">
        <v>284</v>
      </c>
      <c r="F62" t="str">
        <f>VLOOKUP(AMULETS[[#This Row],[Name]],AMU_GUID_LOOK,2,FALSE)</f>
        <v>086ae8fd-c44e-43a7-b8be-777b551a06d6</v>
      </c>
      <c r="H62" t="s">
        <v>622</v>
      </c>
      <c r="K62" s="13"/>
      <c r="M62" s="14" t="str" cm="1">
        <f t="array" ref="M62:N62">_xlfn.REGEXEXTRACT(P62,"(.*(?=_))_([a-z0-9-]+)",2)</f>
        <v>UNI_UND_MyconidAmulet_Good</v>
      </c>
      <c r="N62" s="14" t="str">
        <v>5556b0c1-5b0a-47f9-8bc6-91c8f293f83e</v>
      </c>
      <c r="P62" t="s">
        <v>1509</v>
      </c>
    </row>
    <row r="63" spans="2:16" x14ac:dyDescent="0.4">
      <c r="B63" t="s">
        <v>1414</v>
      </c>
      <c r="C63" t="s">
        <v>312</v>
      </c>
      <c r="D63" t="s">
        <v>224</v>
      </c>
      <c r="E63" t="s">
        <v>280</v>
      </c>
      <c r="F63" t="str">
        <f>VLOOKUP(AMULETS[[#This Row],[Name]],AMU_GUID_LOOK,2,FALSE)</f>
        <v>f6963e1e-b95a-496d-9d57-d4ad79a4394c</v>
      </c>
      <c r="H63" t="s">
        <v>622</v>
      </c>
      <c r="K63" s="13"/>
      <c r="M63" s="15" t="str" cm="1">
        <f t="array" ref="M63:N63">_xlfn.REGEXEXTRACT(P63,"(.*(?=_))_([a-z0-9-]+)",2)</f>
        <v>UNI_UND_SocietyOfBrilliance_MagicMissileNecklace</v>
      </c>
      <c r="N63" s="15" t="str">
        <v>4a9f0479-954f-486c-9534-d7d72c11f919</v>
      </c>
      <c r="P63" t="s">
        <v>1510</v>
      </c>
    </row>
    <row r="64" spans="2:16" x14ac:dyDescent="0.4">
      <c r="B64" t="s">
        <v>1414</v>
      </c>
      <c r="C64" t="s">
        <v>312</v>
      </c>
      <c r="D64" t="s">
        <v>226</v>
      </c>
      <c r="E64" t="s">
        <v>282</v>
      </c>
      <c r="F64" t="str">
        <f>VLOOKUP(AMULETS[[#This Row],[Name]],AMU_GUID_LOOK,2,FALSE)</f>
        <v>5556b0c1-5b0a-47f9-8bc6-91c8f293f83e</v>
      </c>
      <c r="H64" t="s">
        <v>622</v>
      </c>
      <c r="K64" s="13"/>
      <c r="M64" s="16" t="str" cm="1">
        <f t="array" ref="M64:N64">_xlfn.REGEXEXTRACT(P64,"(.*(?=_))_([a-z0-9-]+)",2)</f>
        <v>UNI_UND_Tower_AmuletDetectThoughts</v>
      </c>
      <c r="N64" s="16" t="str">
        <v>cfbda235-8cb7-4ee7-bd94-b9a2249ed82e</v>
      </c>
      <c r="P64" t="s">
        <v>1511</v>
      </c>
    </row>
    <row r="65" spans="2:16" x14ac:dyDescent="0.4">
      <c r="B65" t="s">
        <v>1414</v>
      </c>
      <c r="C65" t="s">
        <v>311</v>
      </c>
      <c r="D65" t="s">
        <v>213</v>
      </c>
      <c r="E65" t="s">
        <v>268</v>
      </c>
      <c r="F65" t="str">
        <f>VLOOKUP(AMULETS[[#This Row],[Name]],AMU_GUID_LOOK,2,FALSE)</f>
        <v>4a9f0479-954f-486c-9534-d7d72c11f919</v>
      </c>
      <c r="H65" t="s">
        <v>622</v>
      </c>
      <c r="K65" s="13"/>
      <c r="M65" s="16" t="str" cm="1">
        <f t="array" ref="M65:N65">_xlfn.REGEXEXTRACT(P65,"(.*(?=_))_([a-z0-9-]+)",2)</f>
        <v>UNI_WYR_MonkAmulet_AfterCombat</v>
      </c>
      <c r="N65" t="str">
        <v>7eaa1331-877c-40d7-9811-8238aee09f68</v>
      </c>
      <c r="P65" t="s">
        <v>1512</v>
      </c>
    </row>
    <row r="66" spans="2:16" x14ac:dyDescent="0.4">
      <c r="B66" t="s">
        <v>1414</v>
      </c>
      <c r="C66" t="s">
        <v>312</v>
      </c>
      <c r="D66" t="s">
        <v>233</v>
      </c>
      <c r="E66" t="s">
        <v>289</v>
      </c>
      <c r="F66" t="str">
        <f>VLOOKUP(AMULETS[[#This Row],[Name]],AMU_GUID_LOOK,2,FALSE)</f>
        <v>cfbda235-8cb7-4ee7-bd94-b9a2249ed82e</v>
      </c>
      <c r="H66" t="s">
        <v>622</v>
      </c>
      <c r="K66" s="13"/>
      <c r="M66" s="16" t="str" cm="1">
        <f t="array" ref="M66:N66">_xlfn.REGEXEXTRACT(P66,"(.*(?=_))_([a-z0-9-]+)",2)</f>
        <v>UNI_WYR_MonkAmulet_NoGhost</v>
      </c>
      <c r="N66" t="str">
        <v>14a6da9a-6689-4c70-96a1-d03319ba3278</v>
      </c>
      <c r="P66" t="s">
        <v>1513</v>
      </c>
    </row>
    <row r="67" spans="2:16" x14ac:dyDescent="0.4">
      <c r="B67" t="s">
        <v>1414</v>
      </c>
      <c r="C67" t="s">
        <v>311</v>
      </c>
      <c r="D67" t="s">
        <v>1446</v>
      </c>
      <c r="E67" t="s">
        <v>1444</v>
      </c>
      <c r="F67" t="str">
        <f>VLOOKUP(AMULETS[[#This Row],[Name]],AMU_GUID_LOOK,2,FALSE)</f>
        <v>7eaa1331-877c-40d7-9811-8238aee09f68</v>
      </c>
      <c r="H67" t="s">
        <v>622</v>
      </c>
      <c r="K67" s="13"/>
      <c r="M67" s="16" t="str" cm="1">
        <f t="array" ref="M67:N67">_xlfn.REGEXEXTRACT(P67,"(.*(?=_))_([a-z0-9-]+)",2)</f>
        <v>UNI_ClericPetCollar</v>
      </c>
      <c r="N67" t="str">
        <v>b1e7bbad-db77-4790-af6b-f300b52498e7</v>
      </c>
      <c r="P67" t="s">
        <v>1514</v>
      </c>
    </row>
    <row r="68" spans="2:16" x14ac:dyDescent="0.4">
      <c r="B68" t="s">
        <v>1414</v>
      </c>
      <c r="C68" t="s">
        <v>311</v>
      </c>
      <c r="D68" t="s">
        <v>1446</v>
      </c>
      <c r="E68" t="s">
        <v>1445</v>
      </c>
      <c r="F68" t="str">
        <f>VLOOKUP(AMULETS[[#This Row],[Name]],AMU_GUID_LOOK,2,FALSE)</f>
        <v>14a6da9a-6689-4c70-96a1-d03319ba3278</v>
      </c>
      <c r="H68" t="s">
        <v>622</v>
      </c>
      <c r="K68" s="13"/>
      <c r="M68" s="16" t="e" cm="1" vm="1">
        <f t="array" ref="M68">_xlfn.REGEXEXTRACT(P68,"(.*(?=_))_([a-z0-9-]+)",2)</f>
        <v>#N/A</v>
      </c>
    </row>
  </sheetData>
  <conditionalFormatting sqref="B2:K68">
    <cfRule type="expression" dxfId="31" priority="24" stopIfTrue="1">
      <formula>$B2="Done"</formula>
    </cfRule>
    <cfRule type="expression" dxfId="30" priority="25" stopIfTrue="1">
      <formula>ISTEXT($I2)</formula>
    </cfRule>
    <cfRule type="expression" dxfId="29" priority="26" stopIfTrue="1">
      <formula>IF(COUNTIF(AB_TAGS,$H2)&gt;=1,TRUE,FALSE)</formula>
    </cfRule>
    <cfRule type="expression" dxfId="28" priority="27" stopIfTrue="1">
      <formula>IF(COUNTIF(LAR_TAGS,$G2)&gt;=1,TRUE,FALSE)</formula>
    </cfRule>
  </conditionalFormatting>
  <dataValidations disablePrompts="1" count="3">
    <dataValidation type="list" allowBlank="1" showInputMessage="1" showErrorMessage="1" sqref="G2:G68" xr:uid="{27DE2177-A769-4443-844D-213B5B2D8630}">
      <formula1>LAR_TAGS</formula1>
    </dataValidation>
    <dataValidation type="list" allowBlank="1" showInputMessage="1" showErrorMessage="1" sqref="B2:B68" xr:uid="{35620288-E2F6-4C6C-B346-AAF5E35E39E6}">
      <formula1>"Open,Done"</formula1>
    </dataValidation>
    <dataValidation type="list" allowBlank="1" showInputMessage="1" showErrorMessage="1" sqref="H2:H68 F67:F68" xr:uid="{BD3CF39E-E415-4A55-A378-A6068963B6C4}">
      <formula1>AB_TAGS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6151-7002-493E-A551-741A5B39C946}">
  <dimension ref="B1:P81"/>
  <sheetViews>
    <sheetView topLeftCell="A34" workbookViewId="0"/>
  </sheetViews>
  <sheetFormatPr defaultRowHeight="14.6" x14ac:dyDescent="0.4"/>
  <cols>
    <col min="2" max="2" width="8.4609375" bestFit="1" customWidth="1"/>
    <col min="3" max="3" width="11.61328125" bestFit="1" customWidth="1"/>
    <col min="4" max="4" width="29.4609375" bestFit="1" customWidth="1"/>
    <col min="5" max="5" width="55.921875" bestFit="1" customWidth="1"/>
    <col min="6" max="6" width="35.921875" bestFit="1" customWidth="1"/>
    <col min="7" max="7" width="10.3828125" bestFit="1" customWidth="1"/>
    <col min="8" max="8" width="15.3828125" bestFit="1" customWidth="1"/>
    <col min="9" max="9" width="10.69140625" bestFit="1" customWidth="1"/>
    <col min="10" max="10" width="71.3828125" bestFit="1" customWidth="1"/>
    <col min="11" max="11" width="11.69140625" bestFit="1" customWidth="1"/>
    <col min="13" max="13" width="55.921875" bestFit="1" customWidth="1"/>
    <col min="14" max="14" width="35.4609375" bestFit="1" customWidth="1"/>
    <col min="16" max="16" width="59.15234375" bestFit="1" customWidth="1"/>
  </cols>
  <sheetData>
    <row r="1" spans="2:16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620</v>
      </c>
      <c r="H1" t="s">
        <v>621</v>
      </c>
      <c r="I1" t="s">
        <v>384</v>
      </c>
      <c r="J1" t="s">
        <v>84</v>
      </c>
      <c r="K1" t="s">
        <v>1440</v>
      </c>
      <c r="M1" s="17" t="s">
        <v>1449</v>
      </c>
      <c r="N1" s="17" t="s">
        <v>81</v>
      </c>
      <c r="P1" s="19" t="str">
        <f ca="1">"PASTE NAME_GUID in "&amp; ADDRESS(ROW(OFFSET(P1,1,0,1,1)),COLUMN(OFFSET(P1,1,0,1,1)))</f>
        <v>PASTE NAME_GUID in $P$2</v>
      </c>
    </row>
    <row r="2" spans="2:16" x14ac:dyDescent="0.4">
      <c r="B2" t="s">
        <v>504</v>
      </c>
      <c r="C2" t="s">
        <v>1415</v>
      </c>
      <c r="D2" t="s">
        <v>1428</v>
      </c>
      <c r="E2" t="s">
        <v>462</v>
      </c>
      <c r="F2" t="str">
        <f>VLOOKUP(RINGS[[#This Row],[Name]],RING_GUID_LOOK,2,FALSE)</f>
        <v>139a436b-120a-413e-a36e-c0e2c970439c</v>
      </c>
      <c r="H2" t="s">
        <v>631</v>
      </c>
      <c r="J2" t="s">
        <v>1437</v>
      </c>
      <c r="K2" t="s">
        <v>1441</v>
      </c>
      <c r="M2" s="18" t="str" cm="1">
        <f t="array" ref="M2:N2">_xlfn.REGEXEXTRACT(P2,"(.*(?=_))_([a-z0-9-]+)",2)</f>
        <v>HAG_HagsRing</v>
      </c>
      <c r="N2" s="18" t="str">
        <v>139a436b-120a-413e-a36e-c0e2c970439c</v>
      </c>
      <c r="P2" t="s">
        <v>1845</v>
      </c>
    </row>
    <row r="3" spans="2:16" x14ac:dyDescent="0.4">
      <c r="B3" t="s">
        <v>1414</v>
      </c>
      <c r="C3" t="s">
        <v>312</v>
      </c>
      <c r="D3" t="s">
        <v>372</v>
      </c>
      <c r="E3" t="s">
        <v>446</v>
      </c>
      <c r="F3" t="str">
        <f>VLOOKUP(RINGS[[#This Row],[Name]],RING_GUID_LOOK,2,FALSE)</f>
        <v>d5617279-2a10-4749-9d2d-686144178689</v>
      </c>
      <c r="H3" t="s">
        <v>631</v>
      </c>
      <c r="M3" s="18" t="str" cm="1">
        <f t="array" ref="M3:N3">_xlfn.REGEXEXTRACT(P3,"(.*(?=_))_([a-z0-9-]+)",2)</f>
        <v>LOW_JannathRing_Ring</v>
      </c>
      <c r="N3" t="str">
        <v>d5617279-2a10-4749-9d2d-686144178689</v>
      </c>
      <c r="P3" t="s">
        <v>1846</v>
      </c>
    </row>
    <row r="4" spans="2:16" x14ac:dyDescent="0.4">
      <c r="B4" t="s">
        <v>1414</v>
      </c>
      <c r="C4" t="s">
        <v>312</v>
      </c>
      <c r="D4" t="s">
        <v>357</v>
      </c>
      <c r="E4" t="s">
        <v>431</v>
      </c>
      <c r="F4" t="str">
        <f>VLOOKUP(RINGS[[#This Row],[Name]],RING_GUID_LOOK,2,FALSE)</f>
        <v>d874115c-6b92-4222-b1a2-594cf111b075</v>
      </c>
      <c r="H4" t="s">
        <v>631</v>
      </c>
      <c r="M4" s="18" t="str" cm="1">
        <f t="array" ref="M4:N4">_xlfn.REGEXEXTRACT(P4,"(.*(?=_))_([a-z0-9-]+)",2)</f>
        <v>LOW_KerriRing_Ring</v>
      </c>
      <c r="N4" t="str">
        <v>d874115c-6b92-4222-b1a2-594cf111b075</v>
      </c>
      <c r="P4" t="s">
        <v>1847</v>
      </c>
    </row>
    <row r="5" spans="2:16" x14ac:dyDescent="0.4">
      <c r="B5" t="s">
        <v>1414</v>
      </c>
      <c r="C5" t="s">
        <v>311</v>
      </c>
      <c r="D5" t="s">
        <v>324</v>
      </c>
      <c r="E5" t="s">
        <v>395</v>
      </c>
      <c r="F5" t="str">
        <f>VLOOKUP(RINGS[[#This Row],[Name]],RING_GUID_LOOK,2,FALSE)</f>
        <v>463b0a81-1fc3-4db1-bafe-a915f9a8e028</v>
      </c>
      <c r="H5" t="s">
        <v>631</v>
      </c>
      <c r="M5" s="18" t="str" cm="1">
        <f t="array" ref="M5:N5">_xlfn.REGEXEXTRACT(P5,"(.*(?=_))_([a-z0-9-]+)",2)</f>
        <v>MAG_Acid_AcidDamageOnWeaponAttack_Ring</v>
      </c>
      <c r="N5" t="str">
        <v>463b0a81-1fc3-4db1-bafe-a915f9a8e028</v>
      </c>
      <c r="P5" t="s">
        <v>1848</v>
      </c>
    </row>
    <row r="6" spans="2:16" x14ac:dyDescent="0.4">
      <c r="B6" t="s">
        <v>1414</v>
      </c>
      <c r="C6" t="s">
        <v>312</v>
      </c>
      <c r="D6" t="s">
        <v>358</v>
      </c>
      <c r="E6" t="s">
        <v>432</v>
      </c>
      <c r="F6" t="str">
        <f>VLOOKUP(RINGS[[#This Row],[Name]],RING_GUID_LOOK,2,FALSE)</f>
        <v>5b74c9d8-cb88-4a29-99c4-25d98c7d88f7</v>
      </c>
      <c r="H6" t="s">
        <v>631</v>
      </c>
      <c r="M6" s="18" t="str" cm="1">
        <f t="array" ref="M6:N6">_xlfn.REGEXEXTRACT(P6,"(.*(?=_))_([a-z0-9-]+)",2)</f>
        <v>MAG_ArcaneTrickster_Ring</v>
      </c>
      <c r="N6" t="str">
        <v>5b74c9d8-cb88-4a29-99c4-25d98c7d88f7</v>
      </c>
      <c r="P6" t="s">
        <v>1849</v>
      </c>
    </row>
    <row r="7" spans="2:16" x14ac:dyDescent="0.4">
      <c r="B7" t="s">
        <v>504</v>
      </c>
      <c r="C7" t="s">
        <v>1415</v>
      </c>
      <c r="D7" t="s">
        <v>1418</v>
      </c>
      <c r="E7" t="s">
        <v>461</v>
      </c>
      <c r="F7" t="str">
        <f>VLOOKUP(RINGS[[#This Row],[Name]],RING_GUID_LOOK,2,FALSE)</f>
        <v>5c8235c3-1aad-4b6d-bd0c-9753c77da5d2</v>
      </c>
      <c r="H7" t="s">
        <v>631</v>
      </c>
      <c r="J7" t="s">
        <v>1437</v>
      </c>
      <c r="K7" t="s">
        <v>1441</v>
      </c>
      <c r="M7" s="18" t="str" cm="1">
        <f t="array" ref="M7:N7">_xlfn.REGEXEXTRACT(P7,"(.*(?=_))_([a-z0-9-]+)",2)</f>
        <v>MAG_ChargedLightning_EnsnaringShock_Ring</v>
      </c>
      <c r="N7" t="str">
        <v>5c8235c3-1aad-4b6d-bd0c-9753c77da5d2</v>
      </c>
      <c r="P7" t="s">
        <v>1850</v>
      </c>
    </row>
    <row r="8" spans="2:16" x14ac:dyDescent="0.4">
      <c r="B8" t="s">
        <v>1414</v>
      </c>
      <c r="C8" t="s">
        <v>311</v>
      </c>
      <c r="D8" t="s">
        <v>355</v>
      </c>
      <c r="E8" t="s">
        <v>429</v>
      </c>
      <c r="F8" t="str">
        <f>VLOOKUP(RINGS[[#This Row],[Name]],RING_GUID_LOOK,2,FALSE)</f>
        <v>a72120e6-aa1c-4a2b-89ae-a0469fb5b088</v>
      </c>
      <c r="H8" t="s">
        <v>631</v>
      </c>
      <c r="M8" s="18" t="str" cm="1">
        <f t="array" ref="M8:N8">_xlfn.REGEXEXTRACT(P8,"(.*(?=_))_([a-z0-9-]+)",2)</f>
        <v>MAG_ChargedLightning_Resistance_Ring</v>
      </c>
      <c r="N8" t="str">
        <v>a72120e6-aa1c-4a2b-89ae-a0469fb5b088</v>
      </c>
      <c r="P8" t="s">
        <v>1851</v>
      </c>
    </row>
    <row r="9" spans="2:16" x14ac:dyDescent="0.4">
      <c r="B9" t="s">
        <v>1414</v>
      </c>
      <c r="C9" t="s">
        <v>313</v>
      </c>
      <c r="D9" t="s">
        <v>377</v>
      </c>
      <c r="E9" t="s">
        <v>451</v>
      </c>
      <c r="F9" t="str">
        <f>VLOOKUP(RINGS[[#This Row],[Name]],RING_GUID_LOOK,2,FALSE)</f>
        <v>2f2d4bf3-6a14-43f5-81fe-e14aa9871215</v>
      </c>
      <c r="H9" t="s">
        <v>631</v>
      </c>
      <c r="M9" s="18" t="str" cm="1">
        <f t="array" ref="M9:N9">_xlfn.REGEXEXTRACT(P9,"(.*(?=_))_([a-z0-9-]+)",2)</f>
        <v>MAG_Critical_CriticalExecution_Ring</v>
      </c>
      <c r="N9" t="str">
        <v>2f2d4bf3-6a14-43f5-81fe-e14aa9871215</v>
      </c>
      <c r="P9" t="s">
        <v>1852</v>
      </c>
    </row>
    <row r="10" spans="2:16" x14ac:dyDescent="0.4">
      <c r="B10" t="s">
        <v>1414</v>
      </c>
      <c r="C10" t="s">
        <v>311</v>
      </c>
      <c r="D10" t="s">
        <v>337</v>
      </c>
      <c r="E10" t="s">
        <v>407</v>
      </c>
      <c r="F10" t="str">
        <f>VLOOKUP(RINGS[[#This Row],[Name]],RING_GUID_LOOK,2,FALSE)</f>
        <v>9ce563ca-82b0-4c28-bd82-8640fd0a5be3</v>
      </c>
      <c r="H10" t="s">
        <v>631</v>
      </c>
      <c r="M10" s="18" t="str" cm="1">
        <f t="array" ref="M10:N10">_xlfn.REGEXEXTRACT(P10,"(.*(?=_))_([a-z0-9-]+)",2)</f>
        <v>MAG_ElementalGish_ElementalInfusion_Ring</v>
      </c>
      <c r="N10" t="str">
        <v>9ce563ca-82b0-4c28-bd82-8640fd0a5be3</v>
      </c>
      <c r="P10" t="s">
        <v>1853</v>
      </c>
    </row>
    <row r="11" spans="2:16" x14ac:dyDescent="0.4">
      <c r="B11" t="s">
        <v>1414</v>
      </c>
      <c r="C11" t="s">
        <v>314</v>
      </c>
      <c r="D11" t="s">
        <v>1424</v>
      </c>
      <c r="E11" t="s">
        <v>457</v>
      </c>
      <c r="F11" t="str">
        <f>VLOOKUP(RINGS[[#This Row],[Name]],RING_GUID_LOOK,2,FALSE)</f>
        <v>146e88ea-85ca-469b-9ce0-60be52613f2d</v>
      </c>
      <c r="H11" t="s">
        <v>631</v>
      </c>
      <c r="M11" s="18" t="str" cm="1">
        <f t="array" ref="M11:N11">_xlfn.REGEXEXTRACT(P11,"(.*(?=_))_([a-z0-9-]+)",2)</f>
        <v>MAG_Fire_Ring_IncreasedDamage</v>
      </c>
      <c r="N11" t="str">
        <v>146e88ea-85ca-469b-9ce0-60be52613f2d</v>
      </c>
      <c r="P11" t="s">
        <v>1854</v>
      </c>
    </row>
    <row r="12" spans="2:16" x14ac:dyDescent="0.4">
      <c r="B12" t="s">
        <v>1414</v>
      </c>
      <c r="C12" t="s">
        <v>311</v>
      </c>
      <c r="D12" t="s">
        <v>343</v>
      </c>
      <c r="E12" t="s">
        <v>413</v>
      </c>
      <c r="F12" t="str">
        <f>VLOOKUP(RINGS[[#This Row],[Name]],RING_GUID_LOOK,2,FALSE)</f>
        <v>69362d04-4569-4ec8-8946-c20ee2dc1490</v>
      </c>
      <c r="H12" t="s">
        <v>631</v>
      </c>
      <c r="M12" s="18" t="str" cm="1">
        <f t="array" ref="M12:N12">_xlfn.REGEXEXTRACT(P12,"(.*(?=_))_([a-z0-9-]+)",2)</f>
        <v>MAG_Fire_SelfImmolation_Ring</v>
      </c>
      <c r="N12" t="str">
        <v>69362d04-4569-4ec8-8946-c20ee2dc1490</v>
      </c>
      <c r="P12" t="s">
        <v>1855</v>
      </c>
    </row>
    <row r="13" spans="2:16" x14ac:dyDescent="0.4">
      <c r="B13" t="s">
        <v>504</v>
      </c>
      <c r="C13" t="s">
        <v>312</v>
      </c>
      <c r="D13" t="s">
        <v>371</v>
      </c>
      <c r="E13" t="s">
        <v>445</v>
      </c>
      <c r="F13" t="str">
        <f>VLOOKUP(RINGS[[#This Row],[Name]],RING_GUID_LOOK,2,FALSE)</f>
        <v>959e9aa6-b12b-4b71-83b4-0debdf647e9c</v>
      </c>
      <c r="H13" t="s">
        <v>631</v>
      </c>
      <c r="M13" s="18" t="str" cm="1">
        <f t="array" ref="M13:N13">_xlfn.REGEXEXTRACT(P13,"(.*(?=_))_([a-z0-9-]+)",2)</f>
        <v>MAG_Frost_GenerateSurfaceOnColdDamage_Ring</v>
      </c>
      <c r="N13" t="str">
        <v>ee8d0bb8-ee1c-437c-b8e0-a9671b865c48</v>
      </c>
      <c r="P13" t="s">
        <v>1856</v>
      </c>
    </row>
    <row r="14" spans="2:16" x14ac:dyDescent="0.4">
      <c r="B14" t="s">
        <v>1414</v>
      </c>
      <c r="C14" t="s">
        <v>311</v>
      </c>
      <c r="D14" t="s">
        <v>351</v>
      </c>
      <c r="E14" t="s">
        <v>421</v>
      </c>
      <c r="F14" t="str">
        <f>VLOOKUP(RINGS[[#This Row],[Name]],RING_GUID_LOOK,2,FALSE)</f>
        <v>ee8d0bb8-ee1c-437c-b8e0-a9671b865c48</v>
      </c>
      <c r="H14" t="s">
        <v>631</v>
      </c>
      <c r="M14" s="18" t="str" cm="1">
        <f t="array" ref="M14:N14">_xlfn.REGEXEXTRACT(P14,"(.*(?=_))_([a-z0-9-]+)",2)</f>
        <v>MAG_Generic_01_Ring_1</v>
      </c>
      <c r="N14" t="str">
        <v>d337a7fe-dcbf-446c-a595-00b30f8f2e58</v>
      </c>
      <c r="P14" t="s">
        <v>1857</v>
      </c>
    </row>
    <row r="15" spans="2:16" x14ac:dyDescent="0.4">
      <c r="B15" t="s">
        <v>1414</v>
      </c>
      <c r="C15" t="s">
        <v>311</v>
      </c>
      <c r="D15" t="s">
        <v>330</v>
      </c>
      <c r="E15" t="s">
        <v>1515</v>
      </c>
      <c r="F15" t="str">
        <f>VLOOKUP(RINGS[[#This Row],[Name]],RING_GUID_LOOK,2,FALSE)</f>
        <v>d337a7fe-dcbf-446c-a595-00b30f8f2e58</v>
      </c>
      <c r="H15" t="s">
        <v>631</v>
      </c>
      <c r="M15" s="18" t="str" cm="1">
        <f t="array" ref="M15:N15">_xlfn.REGEXEXTRACT(P15,"(.*(?=_))_([a-z0-9-]+)",2)</f>
        <v>MAG_Generic_02_Ring_1</v>
      </c>
      <c r="N15" t="str">
        <v>ec81c059-7d71-42ba-8970-cc77b9864967</v>
      </c>
      <c r="P15" t="s">
        <v>1858</v>
      </c>
    </row>
    <row r="16" spans="2:16" x14ac:dyDescent="0.4">
      <c r="B16" t="s">
        <v>1414</v>
      </c>
      <c r="C16" t="s">
        <v>312</v>
      </c>
      <c r="D16" t="s">
        <v>362</v>
      </c>
      <c r="E16" t="s">
        <v>436</v>
      </c>
      <c r="F16" t="str">
        <f>VLOOKUP(RINGS[[#This Row],[Name]],RING_GUID_LOOK,2,FALSE)</f>
        <v>ec81c059-7d71-42ba-8970-cc77b9864967</v>
      </c>
      <c r="H16" t="s">
        <v>631</v>
      </c>
      <c r="M16" s="18" t="str" cm="1">
        <f t="array" ref="M16:N16">_xlfn.REGEXEXTRACT(P16,"(.*(?=_))_([a-z0-9-]+)",2)</f>
        <v>MAG_Generic_03_Ring_1</v>
      </c>
      <c r="N16" t="str">
        <v>7902afa6-2b17-4052-beb2-2a1bced5c6e6</v>
      </c>
      <c r="P16" t="s">
        <v>1859</v>
      </c>
    </row>
    <row r="17" spans="2:16" x14ac:dyDescent="0.4">
      <c r="B17" t="s">
        <v>1414</v>
      </c>
      <c r="C17" t="s">
        <v>313</v>
      </c>
      <c r="D17" t="s">
        <v>375</v>
      </c>
      <c r="E17" t="s">
        <v>449</v>
      </c>
      <c r="F17" t="str">
        <f>VLOOKUP(RINGS[[#This Row],[Name]],RING_GUID_LOOK,2,FALSE)</f>
        <v>7902afa6-2b17-4052-beb2-2a1bced5c6e6</v>
      </c>
      <c r="H17" t="s">
        <v>631</v>
      </c>
      <c r="M17" s="18" t="str" cm="1">
        <f t="array" ref="M17:N17">_xlfn.REGEXEXTRACT(P17,"(.*(?=_))_([a-z0-9-]+)",2)</f>
        <v>MAG_Generic_04_Ring_1</v>
      </c>
      <c r="N17" t="str">
        <v>75a84557-5cc5-4e74-83a8-1353f84116ef</v>
      </c>
      <c r="P17" t="s">
        <v>1860</v>
      </c>
    </row>
    <row r="18" spans="2:16" x14ac:dyDescent="0.4">
      <c r="B18" t="s">
        <v>1414</v>
      </c>
      <c r="C18" t="s">
        <v>312</v>
      </c>
      <c r="D18" t="s">
        <v>360</v>
      </c>
      <c r="E18" t="s">
        <v>434</v>
      </c>
      <c r="F18" t="str">
        <f>VLOOKUP(RINGS[[#This Row],[Name]],RING_GUID_LOOK,2,FALSE)</f>
        <v>75a84557-5cc5-4e74-83a8-1353f84116ef</v>
      </c>
      <c r="H18" t="s">
        <v>631</v>
      </c>
      <c r="M18" s="18" t="str" cm="1">
        <f t="array" ref="M18:N18">_xlfn.REGEXEXTRACT(P18,"(.*(?=_))_([a-z0-9-]+)",2)</f>
        <v>MAG_Gish_ArcaneSynergy_Ring</v>
      </c>
      <c r="N18" t="str">
        <v>fa7b47e8-d411-4379-b68a-8ceb26891265</v>
      </c>
      <c r="P18" t="s">
        <v>1861</v>
      </c>
    </row>
    <row r="19" spans="2:16" x14ac:dyDescent="0.4">
      <c r="B19" t="s">
        <v>1414</v>
      </c>
      <c r="C19" t="s">
        <v>312</v>
      </c>
      <c r="D19" t="s">
        <v>361</v>
      </c>
      <c r="E19" t="s">
        <v>435</v>
      </c>
      <c r="F19" t="str">
        <f>VLOOKUP(RINGS[[#This Row],[Name]],RING_GUID_LOOK,2,FALSE)</f>
        <v>fa7b47e8-d411-4379-b68a-8ceb26891265</v>
      </c>
      <c r="H19" t="s">
        <v>631</v>
      </c>
      <c r="M19" s="18" t="str" cm="1">
        <f t="array" ref="M19:N19">_xlfn.REGEXEXTRACT(P19,"(.*(?=_))_([a-z0-9-]+)",2)</f>
        <v>MAG_Gish_PsychicDamageBonusWhileConcentrating_Ring</v>
      </c>
      <c r="N19" t="str">
        <v>c4194cee-6f9a-4c5e-8327-816d44c86316</v>
      </c>
      <c r="P19" t="s">
        <v>1862</v>
      </c>
    </row>
    <row r="20" spans="2:16" x14ac:dyDescent="0.4">
      <c r="B20" t="s">
        <v>1414</v>
      </c>
      <c r="C20" t="s">
        <v>311</v>
      </c>
      <c r="D20" t="s">
        <v>353</v>
      </c>
      <c r="E20" t="s">
        <v>423</v>
      </c>
      <c r="F20" t="str">
        <f>VLOOKUP(RINGS[[#This Row],[Name]],RING_GUID_LOOK,2,FALSE)</f>
        <v>c4194cee-6f9a-4c5e-8327-816d44c86316</v>
      </c>
      <c r="H20" t="s">
        <v>631</v>
      </c>
      <c r="M20" s="18" t="str" cm="1">
        <f t="array" ref="M20:N20">_xlfn.REGEXEXTRACT(P20,"(.*(?=_))_([a-z0-9-]+)",2)</f>
        <v>MAG_Harpers_RingOfAttraction</v>
      </c>
      <c r="N20" t="str">
        <v>6c6c956e-80d3-4382-b651-b647ed0a998b</v>
      </c>
      <c r="P20" t="s">
        <v>1863</v>
      </c>
    </row>
    <row r="21" spans="2:16" x14ac:dyDescent="0.4">
      <c r="B21" t="s">
        <v>1414</v>
      </c>
      <c r="C21" t="s">
        <v>311</v>
      </c>
      <c r="D21" t="s">
        <v>339</v>
      </c>
      <c r="E21" t="s">
        <v>409</v>
      </c>
      <c r="F21" t="str">
        <f>VLOOKUP(RINGS[[#This Row],[Name]],RING_GUID_LOOK,2,FALSE)</f>
        <v>6c6c956e-80d3-4382-b651-b647ed0a998b</v>
      </c>
      <c r="H21" t="s">
        <v>631</v>
      </c>
      <c r="M21" s="18" t="str" cm="1">
        <f t="array" ref="M21:N21">_xlfn.REGEXEXTRACT(P21,"(.*(?=_))_([a-z0-9-]+)",2)</f>
        <v>MAG_Harpers_RingOfProjection</v>
      </c>
      <c r="N21" t="str">
        <v>4aba2198-98f9-4ec8-8a1b-bbd9ed864856</v>
      </c>
      <c r="P21" t="s">
        <v>1864</v>
      </c>
    </row>
    <row r="22" spans="2:16" x14ac:dyDescent="0.4">
      <c r="B22" t="s">
        <v>1414</v>
      </c>
      <c r="C22" t="s">
        <v>311</v>
      </c>
      <c r="D22" t="s">
        <v>338</v>
      </c>
      <c r="E22" t="s">
        <v>408</v>
      </c>
      <c r="F22" t="str">
        <f>VLOOKUP(RINGS[[#This Row],[Name]],RING_GUID_LOOK,2,FALSE)</f>
        <v>4aba2198-98f9-4ec8-8a1b-bbd9ed864856</v>
      </c>
      <c r="H22" t="s">
        <v>631</v>
      </c>
      <c r="M22" s="18" t="str" cm="1">
        <f t="array" ref="M22:N22">_xlfn.REGEXEXTRACT(P22,"(.*(?=_))_([a-z0-9-]+)",2)</f>
        <v>MAG_Harpers_RingOfTwilight</v>
      </c>
      <c r="N22" t="str">
        <v>252584f5-e8b8-4ad8-8776-b3a2bb9e0823</v>
      </c>
      <c r="P22" t="s">
        <v>1865</v>
      </c>
    </row>
    <row r="23" spans="2:16" x14ac:dyDescent="0.4">
      <c r="B23" t="s">
        <v>1414</v>
      </c>
      <c r="C23" t="s">
        <v>312</v>
      </c>
      <c r="D23" t="s">
        <v>369</v>
      </c>
      <c r="E23" t="s">
        <v>443</v>
      </c>
      <c r="F23" t="str">
        <f>VLOOKUP(RINGS[[#This Row],[Name]],RING_GUID_LOOK,2,FALSE)</f>
        <v>252584f5-e8b8-4ad8-8776-b3a2bb9e0823</v>
      </c>
      <c r="H23" t="s">
        <v>631</v>
      </c>
      <c r="M23" s="18" t="str" cm="1">
        <f t="array" ref="M23:N23">_xlfn.REGEXEXTRACT(P23,"(.*(?=_))_([a-z0-9-]+)",2)</f>
        <v>MAG_Illithid_CharmPerson_Ring</v>
      </c>
      <c r="N23" t="str">
        <v>931bdffe-0a36-4645-89f9-5ea7ec2eeb7f</v>
      </c>
      <c r="P23" t="s">
        <v>1866</v>
      </c>
    </row>
    <row r="24" spans="2:16" x14ac:dyDescent="0.4">
      <c r="B24" t="s">
        <v>504</v>
      </c>
      <c r="C24" t="s">
        <v>1415</v>
      </c>
      <c r="D24" t="s">
        <v>1426</v>
      </c>
      <c r="E24" t="s">
        <v>459</v>
      </c>
      <c r="F24" t="str">
        <f>VLOOKUP(RINGS[[#This Row],[Name]],RING_GUID_LOOK,2,FALSE)</f>
        <v>931bdffe-0a36-4645-89f9-5ea7ec2eeb7f</v>
      </c>
      <c r="H24" t="s">
        <v>631</v>
      </c>
      <c r="J24" t="s">
        <v>1437</v>
      </c>
      <c r="K24" t="s">
        <v>1441</v>
      </c>
      <c r="M24" s="18" t="str" cm="1">
        <f t="array" ref="M24:N24">_xlfn.REGEXEXTRACT(P24,"(.*(?=_))_([a-z0-9-]+)",2)</f>
        <v>MAG_Mobility_LowHP_Momentum_Ring</v>
      </c>
      <c r="N24" t="str">
        <v>699135e9-8932-4bde-8a17-8be5e11d873f</v>
      </c>
      <c r="P24" t="s">
        <v>1867</v>
      </c>
    </row>
    <row r="25" spans="2:16" x14ac:dyDescent="0.4">
      <c r="B25" t="s">
        <v>1414</v>
      </c>
      <c r="C25" t="s">
        <v>311</v>
      </c>
      <c r="D25" t="s">
        <v>352</v>
      </c>
      <c r="E25" t="s">
        <v>422</v>
      </c>
      <c r="F25" t="str">
        <f>VLOOKUP(RINGS[[#This Row],[Name]],RING_GUID_LOOK,2,FALSE)</f>
        <v>699135e9-8932-4bde-8a17-8be5e11d873f</v>
      </c>
      <c r="H25" t="s">
        <v>631</v>
      </c>
      <c r="M25" s="18" t="str" cm="1">
        <f t="array" ref="M25:N25">_xlfn.REGEXEXTRACT(P25,"(.*(?=_))_([a-z0-9-]+)",2)</f>
        <v>MAG_Myrkulites_RingofMyrkul_Ring</v>
      </c>
      <c r="N25" t="str">
        <v>6594c1e3-0868-4efd-a93c-b6f4b3bd034d</v>
      </c>
      <c r="P25" t="s">
        <v>1868</v>
      </c>
    </row>
    <row r="26" spans="2:16" x14ac:dyDescent="0.4">
      <c r="B26" t="s">
        <v>1414</v>
      </c>
      <c r="C26" t="s">
        <v>312</v>
      </c>
      <c r="D26" t="s">
        <v>363</v>
      </c>
      <c r="E26" t="s">
        <v>437</v>
      </c>
      <c r="F26" t="str">
        <f>VLOOKUP(RINGS[[#This Row],[Name]],RING_GUID_LOOK,2,FALSE)</f>
        <v>6594c1e3-0868-4efd-a93c-b6f4b3bd034d</v>
      </c>
      <c r="H26" t="s">
        <v>631</v>
      </c>
      <c r="M26" s="18" t="str" cm="1">
        <f t="array" ref="M26:N26">_xlfn.REGEXEXTRACT(P26,"(.*(?=_))_([a-z0-9-]+)",2)</f>
        <v>MAG_OfFeywildSparks_Ring</v>
      </c>
      <c r="N26" t="str">
        <v>a4813d7b-2ff0-488b-8152-a27cb75e8d8e</v>
      </c>
      <c r="P26" t="s">
        <v>1869</v>
      </c>
    </row>
    <row r="27" spans="2:16" x14ac:dyDescent="0.4">
      <c r="B27" t="s">
        <v>1414</v>
      </c>
      <c r="C27" t="s">
        <v>313</v>
      </c>
      <c r="D27" t="s">
        <v>380</v>
      </c>
      <c r="E27" t="s">
        <v>454</v>
      </c>
      <c r="F27" t="str">
        <f>VLOOKUP(RINGS[[#This Row],[Name]],RING_GUID_LOOK,2,FALSE)</f>
        <v>a4813d7b-2ff0-488b-8152-a27cb75e8d8e</v>
      </c>
      <c r="H27" t="s">
        <v>631</v>
      </c>
      <c r="M27" s="18" t="str" cm="1">
        <f t="array" ref="M27:N27">_xlfn.REGEXEXTRACT(P27,"(.*(?=_))_([a-z0-9-]+)",2)</f>
        <v>MAG_OfUndeadServant_Ring</v>
      </c>
      <c r="N27" t="str">
        <v>e86c0cbb-9791-4cc7-95ba-9821902119fa</v>
      </c>
      <c r="P27" t="s">
        <v>1870</v>
      </c>
    </row>
    <row r="28" spans="2:16" x14ac:dyDescent="0.4">
      <c r="B28" t="s">
        <v>1414</v>
      </c>
      <c r="C28" t="s">
        <v>313</v>
      </c>
      <c r="D28" t="s">
        <v>376</v>
      </c>
      <c r="E28" t="s">
        <v>450</v>
      </c>
      <c r="F28" t="str">
        <f>VLOOKUP(RINGS[[#This Row],[Name]],RING_GUID_LOOK,2,FALSE)</f>
        <v>e86c0cbb-9791-4cc7-95ba-9821902119fa</v>
      </c>
      <c r="H28" t="s">
        <v>631</v>
      </c>
      <c r="M28" s="18" t="str" cm="1">
        <f t="array" ref="M28:N28">_xlfn.REGEXEXTRACT(P28,"(.*(?=_))_([a-z0-9-]+)",2)</f>
        <v>MAG_Orpheus_Ring</v>
      </c>
      <c r="N28" t="str">
        <v>1789fae7-b4c9-48a6-8886-cd96687bf45f</v>
      </c>
      <c r="P28" t="s">
        <v>1871</v>
      </c>
    </row>
    <row r="29" spans="2:16" x14ac:dyDescent="0.4">
      <c r="B29" t="s">
        <v>1414</v>
      </c>
      <c r="C29" t="s">
        <v>313</v>
      </c>
      <c r="D29" t="s">
        <v>378</v>
      </c>
      <c r="E29" t="s">
        <v>452</v>
      </c>
      <c r="F29" t="str">
        <f>VLOOKUP(RINGS[[#This Row],[Name]],RING_GUID_LOOK,2,FALSE)</f>
        <v>1789fae7-b4c9-48a6-8886-cd96687bf45f</v>
      </c>
      <c r="H29" t="s">
        <v>631</v>
      </c>
      <c r="M29" s="18" t="str" cm="1">
        <f t="array" ref="M29:N29">_xlfn.REGEXEXTRACT(P29,"(.*(?=_))_([a-z0-9-]+)",2)</f>
        <v>MAG_PassWithoutTrace_Ring</v>
      </c>
      <c r="N29" t="str">
        <v>c0bce741-9829-49c5-9778-426f2b00a642</v>
      </c>
      <c r="P29" t="s">
        <v>1872</v>
      </c>
    </row>
    <row r="30" spans="2:16" x14ac:dyDescent="0.4">
      <c r="B30" t="s">
        <v>1414</v>
      </c>
      <c r="C30" t="s">
        <v>311</v>
      </c>
      <c r="D30" t="s">
        <v>344</v>
      </c>
      <c r="E30" t="s">
        <v>414</v>
      </c>
      <c r="F30" t="str">
        <f>VLOOKUP(RINGS[[#This Row],[Name]],RING_GUID_LOOK,2,FALSE)</f>
        <v>c0bce741-9829-49c5-9778-426f2b00a642</v>
      </c>
      <c r="H30" t="s">
        <v>631</v>
      </c>
      <c r="M30" s="18" t="str" cm="1">
        <f t="array" ref="M30:N30">_xlfn.REGEXEXTRACT(P30,"(.*(?=_))_([a-z0-9-]+)",2)</f>
        <v>MAG_PHB_OfEvasion_Ring</v>
      </c>
      <c r="N30" t="str">
        <v>57e350dc-5156-49a7-8994-0f6a8eca08ea</v>
      </c>
      <c r="P30" t="s">
        <v>1873</v>
      </c>
    </row>
    <row r="31" spans="2:16" x14ac:dyDescent="0.4">
      <c r="B31" t="s">
        <v>1414</v>
      </c>
      <c r="C31" t="s">
        <v>313</v>
      </c>
      <c r="D31" t="s">
        <v>379</v>
      </c>
      <c r="E31" t="s">
        <v>453</v>
      </c>
      <c r="F31" t="str">
        <f>VLOOKUP(RINGS[[#This Row],[Name]],RING_GUID_LOOK,2,FALSE)</f>
        <v>57e350dc-5156-49a7-8994-0f6a8eca08ea</v>
      </c>
      <c r="H31" t="s">
        <v>631</v>
      </c>
      <c r="M31" s="18" t="str" cm="1">
        <f t="array" ref="M31:N31">_xlfn.REGEXEXTRACT(P31,"(.*(?=_))_([a-z0-9-]+)",2)</f>
        <v>MAG_PHB_OfFreeAction_Ring</v>
      </c>
      <c r="N31" t="str">
        <v>50379f58-7892-44cb-be6e-146a60070055</v>
      </c>
      <c r="P31" t="s">
        <v>1874</v>
      </c>
    </row>
    <row r="32" spans="2:16" x14ac:dyDescent="0.4">
      <c r="B32" t="s">
        <v>1414</v>
      </c>
      <c r="C32" t="s">
        <v>312</v>
      </c>
      <c r="D32" t="s">
        <v>364</v>
      </c>
      <c r="E32" t="s">
        <v>438</v>
      </c>
      <c r="F32" t="str">
        <f>VLOOKUP(RINGS[[#This Row],[Name]],RING_GUID_LOOK,2,FALSE)</f>
        <v>50379f58-7892-44cb-be6e-146a60070055</v>
      </c>
      <c r="H32" t="s">
        <v>631</v>
      </c>
      <c r="M32" s="18" t="str" cm="1">
        <f t="array" ref="M32:N32">_xlfn.REGEXEXTRACT(P32,"(.*(?=_))_([a-z0-9-]+)",2)</f>
        <v>MAG_PHB_OfJumping_Ring</v>
      </c>
      <c r="N32" t="str">
        <v>cddea208-03cc-4b67-969d-a038bb233e5d</v>
      </c>
      <c r="P32" t="s">
        <v>1875</v>
      </c>
    </row>
    <row r="33" spans="2:16" x14ac:dyDescent="0.4">
      <c r="B33" t="s">
        <v>1414</v>
      </c>
      <c r="C33" t="s">
        <v>311</v>
      </c>
      <c r="D33" t="s">
        <v>340</v>
      </c>
      <c r="E33" t="s">
        <v>410</v>
      </c>
      <c r="F33" t="str">
        <f>VLOOKUP(RINGS[[#This Row],[Name]],RING_GUID_LOOK,2,FALSE)</f>
        <v>cddea208-03cc-4b67-969d-a038bb233e5d</v>
      </c>
      <c r="H33" t="s">
        <v>631</v>
      </c>
      <c r="M33" s="18" t="str" cm="1">
        <f t="array" ref="M33:N33">_xlfn.REGEXEXTRACT(P33,"(.*(?=_))_([a-z0-9-]+)",2)</f>
        <v>MAG_PHB_OfRegeneration_Ring</v>
      </c>
      <c r="N33" t="str">
        <v>d6ee2594-7373-4fed-a167-f9d95cb4ecfd</v>
      </c>
      <c r="P33" t="s">
        <v>1876</v>
      </c>
    </row>
    <row r="34" spans="2:16" x14ac:dyDescent="0.4">
      <c r="B34" t="s">
        <v>1414</v>
      </c>
      <c r="C34" t="s">
        <v>313</v>
      </c>
      <c r="D34" t="s">
        <v>381</v>
      </c>
      <c r="E34" t="s">
        <v>455</v>
      </c>
      <c r="F34" t="str">
        <f>VLOOKUP(RINGS[[#This Row],[Name]],RING_GUID_LOOK,2,FALSE)</f>
        <v>d6ee2594-7373-4fed-a167-f9d95cb4ecfd</v>
      </c>
      <c r="H34" t="s">
        <v>631</v>
      </c>
      <c r="M34" s="18" t="str" cm="1">
        <f t="array" ref="M34:N34">_xlfn.REGEXEXTRACT(P34,"(.*(?=_))_([a-z0-9-]+)",2)</f>
        <v>MAG_PHB_Ring_Of_Protection</v>
      </c>
      <c r="N34" t="str">
        <v>1352a999-76cc-46c5-a67a-26edc2011911</v>
      </c>
      <c r="P34" t="s">
        <v>1877</v>
      </c>
    </row>
    <row r="35" spans="2:16" x14ac:dyDescent="0.4">
      <c r="B35" t="s">
        <v>1414</v>
      </c>
      <c r="C35" t="s">
        <v>312</v>
      </c>
      <c r="D35" t="s">
        <v>367</v>
      </c>
      <c r="E35" t="s">
        <v>441</v>
      </c>
      <c r="F35" t="str">
        <f>VLOOKUP(RINGS[[#This Row],[Name]],RING_GUID_LOOK,2,FALSE)</f>
        <v>1352a999-76cc-46c5-a67a-26edc2011911</v>
      </c>
      <c r="H35" t="s">
        <v>631</v>
      </c>
      <c r="M35" s="18" t="str" cm="1">
        <f t="array" ref="M35:N35">_xlfn.REGEXEXTRACT(P35,"(.*(?=_))_([a-z0-9-]+)",2)</f>
        <v>MAG_Poison_PoisonLethality_Ring</v>
      </c>
      <c r="N35" t="str">
        <v>c4f364cc-daa1-4783-a474-b7ff394d2157</v>
      </c>
      <c r="P35" t="s">
        <v>1878</v>
      </c>
    </row>
    <row r="36" spans="2:16" x14ac:dyDescent="0.4">
      <c r="B36" t="s">
        <v>1414</v>
      </c>
      <c r="C36" t="s">
        <v>311</v>
      </c>
      <c r="D36" t="s">
        <v>334</v>
      </c>
      <c r="E36" t="s">
        <v>404</v>
      </c>
      <c r="F36" t="str">
        <f>VLOOKUP(RINGS[[#This Row],[Name]],RING_GUID_LOOK,2,FALSE)</f>
        <v>c4f364cc-daa1-4783-a474-b7ff394d2157</v>
      </c>
      <c r="H36" t="s">
        <v>631</v>
      </c>
      <c r="M36" s="18" t="str" cm="1">
        <f t="array" ref="M36:N36">_xlfn.REGEXEXTRACT(P36,"(.*(?=_))_([a-z0-9-]+)",2)</f>
        <v>MAG_Psychic_MentalOverload_Ring</v>
      </c>
      <c r="N36" t="str">
        <v>70893b6f-b0de-4f4e-af9f-f10e2c09bd1e</v>
      </c>
      <c r="P36" t="s">
        <v>1879</v>
      </c>
    </row>
    <row r="37" spans="2:16" x14ac:dyDescent="0.4">
      <c r="B37" t="s">
        <v>1414</v>
      </c>
      <c r="C37" t="s">
        <v>311</v>
      </c>
      <c r="D37" t="s">
        <v>341</v>
      </c>
      <c r="E37" t="s">
        <v>411</v>
      </c>
      <c r="F37" t="str">
        <f>VLOOKUP(RINGS[[#This Row],[Name]],RING_GUID_LOOK,2,FALSE)</f>
        <v>70893b6f-b0de-4f4e-af9f-f10e2c09bd1e</v>
      </c>
      <c r="H37" t="s">
        <v>631</v>
      </c>
      <c r="M37" s="18" t="str" cm="1">
        <f t="array" ref="M37:N37">_xlfn.REGEXEXTRACT(P37,"(.*(?=_))_([a-z0-9-]+)",2)</f>
        <v>MAG_Psychic_TempHP_Ring</v>
      </c>
      <c r="N37" t="str">
        <v>13bc3b80-9e0e-44cc-a2e4-612eebfb385f</v>
      </c>
      <c r="P37" t="s">
        <v>1880</v>
      </c>
    </row>
    <row r="38" spans="2:16" x14ac:dyDescent="0.4">
      <c r="B38" t="s">
        <v>504</v>
      </c>
      <c r="C38" t="s">
        <v>311</v>
      </c>
      <c r="D38" t="s">
        <v>1520</v>
      </c>
      <c r="E38" t="s">
        <v>1516</v>
      </c>
      <c r="F38" t="str">
        <f>VLOOKUP(RINGS[[#This Row],[Name]],RING_GUID_LOOK,2,FALSE)</f>
        <v>13bc3b80-9e0e-44cc-a2e4-612eebfb385f</v>
      </c>
      <c r="H38" t="s">
        <v>631</v>
      </c>
      <c r="J38" t="s">
        <v>1521</v>
      </c>
      <c r="K38" t="s">
        <v>1441</v>
      </c>
      <c r="M38" s="18" t="str" cm="1">
        <f t="array" ref="M38:N38">_xlfn.REGEXEXTRACT(P38,"(.*(?=_))_([a-z0-9-]+)",2)</f>
        <v>MAG_Radiant_DamageBonusOnIlluminatedTarget_Ring</v>
      </c>
      <c r="N38" t="str">
        <v>afdcde80-f976-4781-86be-75a5fb0ae05e</v>
      </c>
      <c r="P38" t="s">
        <v>1881</v>
      </c>
    </row>
    <row r="39" spans="2:16" x14ac:dyDescent="0.4">
      <c r="B39" t="s">
        <v>1414</v>
      </c>
      <c r="C39" t="s">
        <v>311</v>
      </c>
      <c r="D39" t="s">
        <v>323</v>
      </c>
      <c r="E39" t="s">
        <v>394</v>
      </c>
      <c r="F39" t="str">
        <f>VLOOKUP(RINGS[[#This Row],[Name]],RING_GUID_LOOK,2,FALSE)</f>
        <v>afdcde80-f976-4781-86be-75a5fb0ae05e</v>
      </c>
      <c r="H39" t="s">
        <v>631</v>
      </c>
      <c r="M39" s="18" t="str" cm="1">
        <f t="array" ref="M39:N39">_xlfn.REGEXEXTRACT(P39,"(.*(?=_))_([a-z0-9-]+)",2)</f>
        <v>MAG_Radiant_RadiatingOrb_Ring</v>
      </c>
      <c r="N39" t="str">
        <v>3bd041cf-bff5-4464-9002-5c17b957b3c7</v>
      </c>
      <c r="P39" t="s">
        <v>1882</v>
      </c>
    </row>
    <row r="40" spans="2:16" x14ac:dyDescent="0.4">
      <c r="B40" t="s">
        <v>1414</v>
      </c>
      <c r="C40" t="s">
        <v>311</v>
      </c>
      <c r="D40" t="s">
        <v>325</v>
      </c>
      <c r="E40" t="s">
        <v>396</v>
      </c>
      <c r="F40" t="str">
        <f>VLOOKUP(RINGS[[#This Row],[Name]],RING_GUID_LOOK,2,FALSE)</f>
        <v>3bd041cf-bff5-4464-9002-5c17b957b3c7</v>
      </c>
      <c r="H40" t="s">
        <v>631</v>
      </c>
      <c r="M40" s="18" t="str" cm="1">
        <f t="array" ref="M40:N40">_xlfn.REGEXEXTRACT(P40,"(.*(?=_))_([a-z0-9-]+)",2)</f>
        <v>MAG_RiskyAttack_Ring</v>
      </c>
      <c r="N40" t="str">
        <v>6fa51fb6-0c99-4e2e-bf3c-f4fe18fd64a7</v>
      </c>
      <c r="P40" t="s">
        <v>1883</v>
      </c>
    </row>
    <row r="41" spans="2:16" x14ac:dyDescent="0.4">
      <c r="B41" t="s">
        <v>1414</v>
      </c>
      <c r="C41" t="s">
        <v>312</v>
      </c>
      <c r="D41" t="s">
        <v>370</v>
      </c>
      <c r="E41" t="s">
        <v>444</v>
      </c>
      <c r="F41" t="str">
        <f>VLOOKUP(RINGS[[#This Row],[Name]],RING_GUID_LOOK,2,FALSE)</f>
        <v>6fa51fb6-0c99-4e2e-bf3c-f4fe18fd64a7</v>
      </c>
      <c r="H41" t="s">
        <v>631</v>
      </c>
      <c r="M41" s="18" t="str" cm="1">
        <f t="array" ref="M41:N41">_xlfn.REGEXEXTRACT(P41,"(.*(?=_))_([a-z0-9-]+)",2)</f>
        <v>MAG_Shadow_BlindImmunity_Ring</v>
      </c>
      <c r="N41" t="str">
        <v>0661eb9b-0924-450d-923b-1e371de444ae</v>
      </c>
      <c r="P41" t="s">
        <v>1884</v>
      </c>
    </row>
    <row r="42" spans="2:16" x14ac:dyDescent="0.4">
      <c r="B42" t="s">
        <v>1414</v>
      </c>
      <c r="C42" t="s">
        <v>311</v>
      </c>
      <c r="D42" t="s">
        <v>328</v>
      </c>
      <c r="E42" t="s">
        <v>399</v>
      </c>
      <c r="F42" t="str">
        <f>VLOOKUP(RINGS[[#This Row],[Name]],RING_GUID_LOOK,2,FALSE)</f>
        <v>0661eb9b-0924-450d-923b-1e371de444ae</v>
      </c>
      <c r="H42" t="s">
        <v>631</v>
      </c>
      <c r="M42" s="18" t="str" cm="1">
        <f t="array" ref="M42:N42">_xlfn.REGEXEXTRACT(P42,"(.*(?=_))_([a-z0-9-]+)",2)</f>
        <v>MAG_Shadow_ShadowBlade_Ring</v>
      </c>
      <c r="N42" t="str">
        <v>8cc165d7-0372-4f4b-b4ac-f424f4069af1</v>
      </c>
      <c r="P42" t="s">
        <v>1885</v>
      </c>
    </row>
    <row r="43" spans="2:16" x14ac:dyDescent="0.4">
      <c r="B43" t="s">
        <v>1414</v>
      </c>
      <c r="C43" t="s">
        <v>311</v>
      </c>
      <c r="D43" t="s">
        <v>347</v>
      </c>
      <c r="E43" t="s">
        <v>417</v>
      </c>
      <c r="F43" t="str">
        <f>VLOOKUP(RINGS[[#This Row],[Name]],RING_GUID_LOOK,2,FALSE)</f>
        <v>8cc165d7-0372-4f4b-b4ac-f424f4069af1</v>
      </c>
      <c r="H43" t="s">
        <v>631</v>
      </c>
      <c r="M43" s="18" t="str" cm="1">
        <f t="array" ref="M43:N43">_xlfn.REGEXEXTRACT(P43,"(.*(?=_))_([a-z0-9-]+)",2)</f>
        <v>MAG_ShapeshiftersBurgeon_Ring</v>
      </c>
      <c r="N43" t="str">
        <v>6853e585-e9c7-4f26-918e-995342b19d1a</v>
      </c>
      <c r="P43" t="s">
        <v>1886</v>
      </c>
    </row>
    <row r="44" spans="2:16" x14ac:dyDescent="0.4">
      <c r="B44" t="s">
        <v>1414</v>
      </c>
      <c r="C44" t="s">
        <v>311</v>
      </c>
      <c r="D44" t="s">
        <v>349</v>
      </c>
      <c r="E44" t="s">
        <v>419</v>
      </c>
      <c r="F44" t="str">
        <f>VLOOKUP(RINGS[[#This Row],[Name]],RING_GUID_LOOK,2,FALSE)</f>
        <v>6853e585-e9c7-4f26-918e-995342b19d1a</v>
      </c>
      <c r="H44" t="s">
        <v>631</v>
      </c>
      <c r="M44" s="18" t="str" cm="1">
        <f t="array" ref="M44:N44">_xlfn.REGEXEXTRACT(P44,"(.*(?=_))_([a-z0-9-]+)",2)</f>
        <v>MAG_Shove_ACboost_Ring</v>
      </c>
      <c r="N44" t="str">
        <v>c714fc94-eeaf-4622-9375-545261867514</v>
      </c>
      <c r="P44" t="s">
        <v>1887</v>
      </c>
    </row>
    <row r="45" spans="2:16" x14ac:dyDescent="0.4">
      <c r="B45" t="s">
        <v>1414</v>
      </c>
      <c r="C45" t="s">
        <v>311</v>
      </c>
      <c r="D45" t="s">
        <v>322</v>
      </c>
      <c r="E45" t="s">
        <v>393</v>
      </c>
      <c r="F45" t="str">
        <f>VLOOKUP(RINGS[[#This Row],[Name]],RING_GUID_LOOK,2,FALSE)</f>
        <v>c714fc94-eeaf-4622-9375-545261867514</v>
      </c>
      <c r="H45" t="s">
        <v>631</v>
      </c>
      <c r="M45" s="18" t="str" cm="1">
        <f t="array" ref="M45:N45">_xlfn.REGEXEXTRACT(P45,"(.*(?=_))_([a-z0-9-]+)",2)</f>
        <v>MAG_TheOptimist_Ring</v>
      </c>
      <c r="N45" t="str">
        <v>743984c8-55a8-4045-9904-f0c84a0cf692</v>
      </c>
      <c r="P45" t="s">
        <v>1888</v>
      </c>
    </row>
    <row r="46" spans="2:16" x14ac:dyDescent="0.4">
      <c r="B46" t="s">
        <v>1414</v>
      </c>
      <c r="C46" t="s">
        <v>311</v>
      </c>
      <c r="D46" t="s">
        <v>346</v>
      </c>
      <c r="E46" t="s">
        <v>416</v>
      </c>
      <c r="F46" t="str">
        <f>VLOOKUP(RINGS[[#This Row],[Name]],RING_GUID_LOOK,2,FALSE)</f>
        <v>743984c8-55a8-4045-9904-f0c84a0cf692</v>
      </c>
      <c r="H46" t="s">
        <v>631</v>
      </c>
      <c r="M46" s="18" t="str" cm="1">
        <f t="array" ref="M46:N46">_xlfn.REGEXEXTRACT(P46,"(.*(?=_))_([a-z0-9-]+)",2)</f>
        <v>MAG_Thunder_InflictDazeOnThunderDamage_Ring</v>
      </c>
      <c r="N46" t="str">
        <v>5c05ff73-9d0d-4d58-b93a-e4b448a1e388</v>
      </c>
      <c r="P46" t="s">
        <v>1889</v>
      </c>
    </row>
    <row r="47" spans="2:16" x14ac:dyDescent="0.4">
      <c r="B47" t="s">
        <v>1414</v>
      </c>
      <c r="C47" t="s">
        <v>311</v>
      </c>
      <c r="D47" t="s">
        <v>345</v>
      </c>
      <c r="E47" t="s">
        <v>415</v>
      </c>
      <c r="F47" t="str">
        <f>VLOOKUP(RINGS[[#This Row],[Name]],RING_GUID_LOOK,2,FALSE)</f>
        <v>5c05ff73-9d0d-4d58-b93a-e4b448a1e388</v>
      </c>
      <c r="H47" t="s">
        <v>631</v>
      </c>
      <c r="M47" s="18" t="str" cm="1">
        <f t="array" ref="M47:N47">_xlfn.REGEXEXTRACT(P47,"(.*(?=_))_([a-z0-9-]+)",2)</f>
        <v>MAG_WYRM_OfTruthTelling_Ring</v>
      </c>
      <c r="N47" t="str">
        <v>d897788f-6bed-498a-a87d-c205c7195525</v>
      </c>
      <c r="P47" t="s">
        <v>1890</v>
      </c>
    </row>
    <row r="48" spans="2:16" x14ac:dyDescent="0.4">
      <c r="B48" t="s">
        <v>1414</v>
      </c>
      <c r="C48" t="s">
        <v>312</v>
      </c>
      <c r="D48" t="s">
        <v>368</v>
      </c>
      <c r="E48" t="s">
        <v>442</v>
      </c>
      <c r="F48" t="str">
        <f>VLOOKUP(RINGS[[#This Row],[Name]],RING_GUID_LOOK,2,FALSE)</f>
        <v>d897788f-6bed-498a-a87d-c205c7195525</v>
      </c>
      <c r="H48" t="s">
        <v>631</v>
      </c>
      <c r="M48" s="18" t="str" cm="1">
        <f t="array" ref="M48:N48">_xlfn.REGEXEXTRACT(P48,"(.*(?=_))_([a-z0-9-]+)",2)</f>
        <v>QUEST_CRA_HermitCrab_Armor_Ring_Of_Illusion_NOTAPPROUVED</v>
      </c>
      <c r="N48" t="str">
        <v>d5c32289-4fcc-483c-885c-1b8ddd519d44</v>
      </c>
      <c r="P48" t="s">
        <v>1891</v>
      </c>
    </row>
    <row r="49" spans="2:16" x14ac:dyDescent="0.4">
      <c r="B49" t="s">
        <v>504</v>
      </c>
      <c r="C49" t="s">
        <v>1415</v>
      </c>
      <c r="D49" t="s">
        <v>1425</v>
      </c>
      <c r="E49" t="s">
        <v>458</v>
      </c>
      <c r="F49" t="str">
        <f>VLOOKUP(RINGS[[#This Row],[Name]],RING_GUID_LOOK,2,FALSE)</f>
        <v>d5c32289-4fcc-483c-885c-1b8ddd519d44</v>
      </c>
      <c r="H49" t="s">
        <v>631</v>
      </c>
      <c r="J49" t="s">
        <v>1437</v>
      </c>
      <c r="K49" t="s">
        <v>1441</v>
      </c>
      <c r="M49" s="18" t="str" cm="1">
        <f t="array" ref="M49:N49">_xlfn.REGEXEXTRACT(P49,"(.*(?=_))_([a-z0-9-]+)",2)</f>
        <v>Quest_GOB_DrunkGoblin_Ring</v>
      </c>
      <c r="N49" t="str">
        <v>3023d5a5-14f0-4549-8ff2-1f34336c243c</v>
      </c>
      <c r="P49" t="s">
        <v>1892</v>
      </c>
    </row>
    <row r="50" spans="2:16" x14ac:dyDescent="0.4">
      <c r="B50" t="s">
        <v>1414</v>
      </c>
      <c r="C50" t="s">
        <v>311</v>
      </c>
      <c r="D50" t="s">
        <v>326</v>
      </c>
      <c r="E50" t="s">
        <v>397</v>
      </c>
      <c r="F50" t="str">
        <f>VLOOKUP(RINGS[[#This Row],[Name]],RING_GUID_LOOK,2,FALSE)</f>
        <v>3023d5a5-14f0-4549-8ff2-1f34336c243c</v>
      </c>
      <c r="H50" t="s">
        <v>631</v>
      </c>
      <c r="M50" s="18" t="str" cm="1">
        <f t="array" ref="M50:N50">_xlfn.REGEXEXTRACT(P50,"(.*(?=_))_([a-z0-9-]+)",2)</f>
        <v>QUEST_WYR_GemlessRing</v>
      </c>
      <c r="N50" t="str">
        <v>90b745f4-5166-49a5-9225-1234dde533ae</v>
      </c>
      <c r="P50" t="s">
        <v>1893</v>
      </c>
    </row>
    <row r="51" spans="2:16" x14ac:dyDescent="0.4">
      <c r="B51" t="s">
        <v>1414</v>
      </c>
      <c r="C51" t="s">
        <v>312</v>
      </c>
      <c r="D51" t="s">
        <v>359</v>
      </c>
      <c r="E51" t="s">
        <v>433</v>
      </c>
      <c r="F51" t="str">
        <f>VLOOKUP(RINGS[[#This Row],[Name]],RING_GUID_LOOK,2,FALSE)</f>
        <v>f2b2327e-0aae-4389-87fb-cc999f7121ed</v>
      </c>
      <c r="H51" t="s">
        <v>631</v>
      </c>
      <c r="J51" t="s">
        <v>1519</v>
      </c>
      <c r="M51" s="18" t="str" cm="1">
        <f t="array" ref="M51:N51">_xlfn.REGEXEXTRACT(P51,"(.*(?=_))_([a-z0-9-]+)",2)</f>
        <v>QUEST_WYR_RestoredMagicRing</v>
      </c>
      <c r="N51" t="str">
        <v>9030e638-b086-4e0d-aeb9-365b03470679</v>
      </c>
      <c r="P51" t="s">
        <v>1894</v>
      </c>
    </row>
    <row r="52" spans="2:16" x14ac:dyDescent="0.4">
      <c r="B52" t="s">
        <v>1414</v>
      </c>
      <c r="C52" t="s">
        <v>275</v>
      </c>
      <c r="D52" t="s">
        <v>425</v>
      </c>
      <c r="E52" t="s">
        <v>426</v>
      </c>
      <c r="F52" t="str">
        <f>VLOOKUP(RINGS[[#This Row],[Name]],RING_GUID_LOOK,2,FALSE)</f>
        <v>90b745f4-5166-49a5-9225-1234dde533ae</v>
      </c>
      <c r="H52" t="s">
        <v>627</v>
      </c>
      <c r="M52" s="18" t="str" cm="1">
        <f t="array" ref="M52:N52">_xlfn.REGEXEXTRACT(P52,"(.*(?=_))_([a-z0-9-]+)",2)</f>
        <v>QUEST_WYR_RinglessGemstone</v>
      </c>
      <c r="N52" t="str">
        <v>219a9d40-41b3-4225-a187-64bbc8e96525</v>
      </c>
      <c r="P52" t="s">
        <v>1895</v>
      </c>
    </row>
    <row r="53" spans="2:16" x14ac:dyDescent="0.4">
      <c r="B53" t="s">
        <v>1414</v>
      </c>
      <c r="C53" t="s">
        <v>311</v>
      </c>
      <c r="D53" t="s">
        <v>321</v>
      </c>
      <c r="E53" t="s">
        <v>1923</v>
      </c>
      <c r="F53" t="str">
        <f>VLOOKUP(RINGS[[#This Row],[Name]],RING_GUID_LOOK,2,FALSE)</f>
        <v>9030e638-b086-4e0d-aeb9-365b03470679</v>
      </c>
      <c r="H53" t="s">
        <v>627</v>
      </c>
      <c r="J53" t="s">
        <v>428</v>
      </c>
      <c r="M53" s="18" t="str" cm="1">
        <f t="array" ref="M53:N53">_xlfn.REGEXEXTRACT(P53,"(.*(?=_))_([a-z0-9-]+)",2)</f>
        <v>UND_MushroomHunter_RingOfExploration</v>
      </c>
      <c r="N53" t="str">
        <v>046598e3-8cb4-497c-bfd2-866ff88b50db</v>
      </c>
      <c r="P53" t="s">
        <v>1896</v>
      </c>
    </row>
    <row r="54" spans="2:16" x14ac:dyDescent="0.4">
      <c r="B54" t="s">
        <v>504</v>
      </c>
      <c r="C54" t="s">
        <v>311</v>
      </c>
      <c r="D54" t="s">
        <v>331</v>
      </c>
      <c r="E54" t="s">
        <v>1924</v>
      </c>
      <c r="F54" t="e">
        <f>VLOOKUP(RINGS[[#This Row],[Name]],RING_GUID_LOOK,2,FALSE)</f>
        <v>#N/A</v>
      </c>
      <c r="J54" t="s">
        <v>1925</v>
      </c>
      <c r="M54" s="18" t="str" cm="1">
        <f t="array" ref="M54:N54">_xlfn.REGEXEXTRACT(P54,"(.*(?=_))_([a-z0-9-]+)",2)</f>
        <v>UNI_DEN_HarpyMeal_NestRing</v>
      </c>
      <c r="N54" t="str">
        <v>eadad0c4-d4a5-45cb-b4c3-e16a9b3ebe0a</v>
      </c>
      <c r="P54" t="s">
        <v>1897</v>
      </c>
    </row>
    <row r="55" spans="2:16" x14ac:dyDescent="0.4">
      <c r="B55" t="s">
        <v>1414</v>
      </c>
      <c r="C55" t="s">
        <v>311</v>
      </c>
      <c r="D55" t="s">
        <v>329</v>
      </c>
      <c r="E55" t="s">
        <v>400</v>
      </c>
      <c r="F55" t="str">
        <f>VLOOKUP(RINGS[[#This Row],[Name]],RING_GUID_LOOK,2,FALSE)</f>
        <v>046598e3-8cb4-497c-bfd2-866ff88b50db</v>
      </c>
      <c r="H55" t="s">
        <v>631</v>
      </c>
      <c r="M55" s="18" t="str" cm="1">
        <f t="array" ref="M55:N55">_xlfn.REGEXEXTRACT(P55,"(.*(?=_))_([a-z0-9-]+)",2)</f>
        <v>UNI_FOR_DeathOfATrueSoul_TrueSoul_Ring</v>
      </c>
      <c r="N55" t="str">
        <v>f09b6c2f-e5f3-43df-82c7-9ed5862a7421</v>
      </c>
      <c r="P55" t="s">
        <v>1898</v>
      </c>
    </row>
    <row r="56" spans="2:16" x14ac:dyDescent="0.4">
      <c r="B56" t="s">
        <v>1414</v>
      </c>
      <c r="C56" t="s">
        <v>275</v>
      </c>
      <c r="D56" t="s">
        <v>317</v>
      </c>
      <c r="E56" t="s">
        <v>385</v>
      </c>
      <c r="F56" t="str">
        <f>VLOOKUP(RINGS[[#This Row],[Name]],RING_GUID_LOOK,2,FALSE)</f>
        <v>1abd032b-c138-45ee-b85e-62b5bbb6ea2d</v>
      </c>
      <c r="H56" t="s">
        <v>625</v>
      </c>
      <c r="M56" s="18" t="str" cm="1">
        <f t="array" ref="M56:N56">_xlfn.REGEXEXTRACT(P56,"(.*(?=_))_([a-z0-9-]+)",2)</f>
        <v>UNI_GLO_Orin_TeleportRing</v>
      </c>
      <c r="N56" t="str">
        <v>66079879-2c5c-492a-8fb6-bfbae79475e6</v>
      </c>
      <c r="P56" t="s">
        <v>1899</v>
      </c>
    </row>
    <row r="57" spans="2:16" x14ac:dyDescent="0.4">
      <c r="B57" t="s">
        <v>1414</v>
      </c>
      <c r="C57" t="s">
        <v>275</v>
      </c>
      <c r="D57" t="s">
        <v>319</v>
      </c>
      <c r="E57" t="s">
        <v>387</v>
      </c>
      <c r="F57" t="str">
        <f>VLOOKUP(RINGS[[#This Row],[Name]],RING_GUID_LOOK,2,FALSE)</f>
        <v>4ca7ff5f-2c7b-407c-b754-b227d6e4fc31</v>
      </c>
      <c r="H57" t="s">
        <v>625</v>
      </c>
      <c r="M57" s="18" t="str" cm="1">
        <f t="array" ref="M57:N57">_xlfn.REGEXEXTRACT(P57,"(.*(?=_))_([a-z0-9-]+)",2)</f>
        <v>UNI_LOW_GuildRing</v>
      </c>
      <c r="N57" t="str">
        <v>46b1d5d4-34e0-467e-b1b8-a43ae33f7541</v>
      </c>
      <c r="P57" t="s">
        <v>1900</v>
      </c>
    </row>
    <row r="58" spans="2:16" x14ac:dyDescent="0.4">
      <c r="B58" t="s">
        <v>1414</v>
      </c>
      <c r="C58" t="s">
        <v>275</v>
      </c>
      <c r="D58" t="s">
        <v>318</v>
      </c>
      <c r="E58" t="s">
        <v>386</v>
      </c>
      <c r="F58" t="str">
        <f>VLOOKUP(RINGS[[#This Row],[Name]],RING_GUID_LOOK,2,FALSE)</f>
        <v>1f2df119-5ca2-4860-ba0c-ecbb9c140e37</v>
      </c>
      <c r="H58" t="s">
        <v>625</v>
      </c>
      <c r="M58" s="18" t="str" cm="1">
        <f t="array" ref="M58:N58">_xlfn.REGEXEXTRACT(P58,"(.*(?=_))_([a-z0-9-]+)",2)</f>
        <v>UNI_LOW_SzarrRing</v>
      </c>
      <c r="N58" t="str">
        <v>846d27b5-c247-4049-9872-86171c172015</v>
      </c>
      <c r="P58" t="s">
        <v>1901</v>
      </c>
    </row>
    <row r="59" spans="2:16" x14ac:dyDescent="0.4">
      <c r="B59" t="s">
        <v>1414</v>
      </c>
      <c r="C59" t="s">
        <v>275</v>
      </c>
      <c r="D59" t="s">
        <v>320</v>
      </c>
      <c r="E59" t="s">
        <v>388</v>
      </c>
      <c r="F59" t="str">
        <f>VLOOKUP(RINGS[[#This Row],[Name]],RING_GUID_LOOK,2,FALSE)</f>
        <v>46e1228a-6682-4766-af76-bf5a42fe8611</v>
      </c>
      <c r="H59" t="s">
        <v>625</v>
      </c>
      <c r="M59" s="18" t="str" cm="1">
        <f t="array" ref="M59:N59">_xlfn.REGEXEXTRACT(P59,"(.*(?=_))_([a-z0-9-]+)",2)</f>
        <v>UNI_MassHealRing</v>
      </c>
      <c r="N59" t="str">
        <v>4aef9bb0-38a8-428e-8b87-6e462d612dd6</v>
      </c>
      <c r="P59" t="s">
        <v>1902</v>
      </c>
    </row>
    <row r="60" spans="2:16" x14ac:dyDescent="0.4">
      <c r="B60" t="s">
        <v>1414</v>
      </c>
      <c r="C60" t="s">
        <v>275</v>
      </c>
      <c r="D60" s="1" t="s">
        <v>316</v>
      </c>
      <c r="E60" t="s">
        <v>392</v>
      </c>
      <c r="F60" t="str">
        <f>VLOOKUP(RINGS[[#This Row],[Name]],RING_GUID_LOOK,2,FALSE)</f>
        <v>eb4e9410-3d33-4986-a5c2-8642ca5bbfc4</v>
      </c>
      <c r="H60" t="s">
        <v>625</v>
      </c>
      <c r="M60" s="18" t="str" cm="1">
        <f t="array" ref="M60:N60">_xlfn.REGEXEXTRACT(P60,"(.*(?=_))_([a-z0-9-]+)",2)</f>
        <v>UNI_PLA_SmugglersRing</v>
      </c>
      <c r="N60" t="str">
        <v>1b47637d-fdea-431f-a828-7ff8d9b4341e</v>
      </c>
      <c r="P60" t="s">
        <v>1903</v>
      </c>
    </row>
    <row r="61" spans="2:16" x14ac:dyDescent="0.4">
      <c r="B61" t="s">
        <v>1414</v>
      </c>
      <c r="C61" t="s">
        <v>311</v>
      </c>
      <c r="D61" t="s">
        <v>336</v>
      </c>
      <c r="E61" t="s">
        <v>406</v>
      </c>
      <c r="F61" t="str">
        <f>VLOOKUP(RINGS[[#This Row],[Name]],RING_GUID_LOOK,2,FALSE)</f>
        <v>eadad0c4-d4a5-45cb-b4c3-e16a9b3ebe0a</v>
      </c>
      <c r="H61" t="s">
        <v>631</v>
      </c>
      <c r="M61" s="18" t="str" cm="1">
        <f t="array" ref="M61:N61">_xlfn.REGEXEXTRACT(P61,"(.*(?=_))_([a-z0-9-]+)",2)</f>
        <v>UNI_RingOfPoisonResistance</v>
      </c>
      <c r="N61" t="str">
        <v>35688051-90df-40e1-890b-c3cde2c82fde</v>
      </c>
      <c r="P61" t="s">
        <v>1904</v>
      </c>
    </row>
    <row r="62" spans="2:16" x14ac:dyDescent="0.4">
      <c r="B62" t="s">
        <v>504</v>
      </c>
      <c r="C62" t="s">
        <v>1415</v>
      </c>
      <c r="D62" t="s">
        <v>1429</v>
      </c>
      <c r="E62" t="s">
        <v>463</v>
      </c>
      <c r="F62" t="str">
        <f>VLOOKUP(RINGS[[#This Row],[Name]],RING_GUID_LOOK,2,FALSE)</f>
        <v>f09b6c2f-e5f3-43df-82c7-9ed5862a7421</v>
      </c>
      <c r="H62" t="s">
        <v>631</v>
      </c>
      <c r="J62" t="s">
        <v>1437</v>
      </c>
      <c r="K62" t="s">
        <v>1441</v>
      </c>
      <c r="M62" s="18" t="str" cm="1">
        <f t="array" ref="M62:N62">_xlfn.REGEXEXTRACT(P62,"(.*(?=_))_([a-z0-9-]+)",2)</f>
        <v>UNI_SCL_MastiffPoachers_MagicRing</v>
      </c>
      <c r="N62" t="str">
        <v>9297096d-98d6-4637-9b7c-843af752505e</v>
      </c>
      <c r="P62" t="s">
        <v>1905</v>
      </c>
    </row>
    <row r="63" spans="2:16" x14ac:dyDescent="0.4">
      <c r="B63" t="s">
        <v>1414</v>
      </c>
      <c r="C63" t="s">
        <v>275</v>
      </c>
      <c r="D63" t="s">
        <v>390</v>
      </c>
      <c r="E63" t="s">
        <v>389</v>
      </c>
      <c r="F63" t="str">
        <f>VLOOKUP(RINGS[[#This Row],[Name]],RING_GUID_LOOK,2,FALSE)</f>
        <v>66079879-2c5c-492a-8fb6-bfbae79475e6</v>
      </c>
      <c r="H63" t="s">
        <v>625</v>
      </c>
      <c r="J63" t="s">
        <v>391</v>
      </c>
      <c r="M63" s="18" t="str" cm="1">
        <f t="array" ref="M63:N63">_xlfn.REGEXEXTRACT(P63,"(.*(?=_))_([a-z0-9-]+)",2)</f>
        <v>UNI_SHA_SandthiefsRing</v>
      </c>
      <c r="N63" t="str">
        <v>bf2949fe-6739-4149-ac68-106a00eec905</v>
      </c>
      <c r="P63" t="s">
        <v>1906</v>
      </c>
    </row>
    <row r="64" spans="2:16" x14ac:dyDescent="0.4">
      <c r="B64" t="s">
        <v>1414</v>
      </c>
      <c r="C64" t="s">
        <v>311</v>
      </c>
      <c r="D64" t="s">
        <v>332</v>
      </c>
      <c r="E64" t="s">
        <v>402</v>
      </c>
      <c r="F64" t="str">
        <f>VLOOKUP(RINGS[[#This Row],[Name]],RING_GUID_LOOK,2,FALSE)</f>
        <v>46b1d5d4-34e0-467e-b1b8-a43ae33f7541</v>
      </c>
      <c r="H64" t="s">
        <v>631</v>
      </c>
      <c r="J64" t="s">
        <v>1517</v>
      </c>
      <c r="M64" s="18" t="str" cm="1">
        <f t="array" ref="M64:N64">_xlfn.REGEXEXTRACT(P64,"(.*(?=_))_([a-z0-9-]+)",2)</f>
        <v>UNI_TWN_BondedByLove_HusbandsRing</v>
      </c>
      <c r="N64" t="str">
        <v>7becedf0-a90a-40d3-a726-e4e671f3d73f</v>
      </c>
      <c r="P64" t="s">
        <v>1907</v>
      </c>
    </row>
    <row r="65" spans="2:16" x14ac:dyDescent="0.4">
      <c r="B65" t="s">
        <v>1414</v>
      </c>
      <c r="C65" t="s">
        <v>160</v>
      </c>
      <c r="D65" t="s">
        <v>332</v>
      </c>
      <c r="E65" t="s">
        <v>402</v>
      </c>
      <c r="F65" t="str">
        <f>VLOOKUP(RINGS[[#This Row],[Name]],RING_GUID_LOOK,2,FALSE)</f>
        <v>46b1d5d4-34e0-467e-b1b8-a43ae33f7541</v>
      </c>
      <c r="H65" t="s">
        <v>631</v>
      </c>
      <c r="J65" t="s">
        <v>1518</v>
      </c>
      <c r="M65" s="18" t="str" cm="1">
        <f t="array" ref="M65:N65">_xlfn.REGEXEXTRACT(P65,"(.*(?=_))_([a-z0-9-]+)",2)</f>
        <v>UNI_TWN_BondedByLove_WifesRing</v>
      </c>
      <c r="N65" t="str">
        <v>bf59a1e5-e3d1-48f1-9970-4aa3fdcaa780</v>
      </c>
      <c r="P65" t="s">
        <v>1908</v>
      </c>
    </row>
    <row r="66" spans="2:16" x14ac:dyDescent="0.4">
      <c r="B66" t="s">
        <v>1414</v>
      </c>
      <c r="C66" t="s">
        <v>160</v>
      </c>
      <c r="D66" t="s">
        <v>383</v>
      </c>
      <c r="E66" t="s">
        <v>401</v>
      </c>
      <c r="F66" t="str">
        <f>VLOOKUP(RINGS[[#This Row],[Name]],RING_GUID_LOOK,2,FALSE)</f>
        <v>846d27b5-c247-4049-9872-86171c172015</v>
      </c>
      <c r="H66" t="s">
        <v>631</v>
      </c>
      <c r="M66" s="18" t="str" cm="1">
        <f t="array" ref="M66:N66">_xlfn.REGEXEXTRACT(P66,"(.*(?=_))_([a-z0-9-]+)",2)</f>
        <v>UNI_UND_KC_RingOfAbsolute</v>
      </c>
      <c r="N66" t="str">
        <v>c7a58f48-f24f-4139-b0f0-8b12e1bf074e</v>
      </c>
      <c r="P66" t="s">
        <v>1909</v>
      </c>
    </row>
    <row r="67" spans="2:16" x14ac:dyDescent="0.4">
      <c r="B67" t="s">
        <v>1414</v>
      </c>
      <c r="C67" t="s">
        <v>311</v>
      </c>
      <c r="D67" t="s">
        <v>356</v>
      </c>
      <c r="E67" t="s">
        <v>430</v>
      </c>
      <c r="F67" t="str">
        <f>VLOOKUP(RINGS[[#This Row],[Name]],RING_GUID_LOOK,2,FALSE)</f>
        <v>4aef9bb0-38a8-428e-8b87-6e462d612dd6</v>
      </c>
      <c r="H67" t="s">
        <v>631</v>
      </c>
      <c r="M67" s="18" t="str" cm="1">
        <f t="array" ref="M67:N67">_xlfn.REGEXEXTRACT(P67,"(.*(?=_))_([a-z0-9-]+)",2)</f>
        <v>UNI_UND_SocietyOfBrilliance_DarkvisionRing</v>
      </c>
      <c r="N67" t="str">
        <v>e8b6eb1d-c4f2-4b46-979c-ad3b9469030e</v>
      </c>
      <c r="P67" t="s">
        <v>1910</v>
      </c>
    </row>
    <row r="68" spans="2:16" x14ac:dyDescent="0.4">
      <c r="B68" t="s">
        <v>1414</v>
      </c>
      <c r="C68" t="s">
        <v>311</v>
      </c>
      <c r="D68" t="s">
        <v>350</v>
      </c>
      <c r="E68" t="s">
        <v>420</v>
      </c>
      <c r="F68" t="str">
        <f>VLOOKUP(RINGS[[#This Row],[Name]],RING_GUID_LOOK,2,FALSE)</f>
        <v>1b47637d-fdea-431f-a828-7ff8d9b4341e</v>
      </c>
      <c r="H68" t="s">
        <v>631</v>
      </c>
      <c r="M68" s="18" t="str" cm="1">
        <f t="array" ref="M68:N68">_xlfn.REGEXEXTRACT(P68,"(.*(?=_))_([a-z0-9-]+)",2)</f>
        <v>UNI_UND_SocietyOfBrilliance_PullingRing</v>
      </c>
      <c r="N68" t="str">
        <v>a6fe2fbc-b0f8-4c35-a3ab-d5deb6aa2978</v>
      </c>
      <c r="P68" t="s">
        <v>1911</v>
      </c>
    </row>
    <row r="69" spans="2:16" x14ac:dyDescent="0.4">
      <c r="B69" t="s">
        <v>1414</v>
      </c>
      <c r="C69" t="s">
        <v>312</v>
      </c>
      <c r="D69" t="s">
        <v>366</v>
      </c>
      <c r="E69" t="s">
        <v>440</v>
      </c>
      <c r="F69" t="str">
        <f>VLOOKUP(RINGS[[#This Row],[Name]],RING_GUID_LOOK,2,FALSE)</f>
        <v>35688051-90df-40e1-890b-c3cde2c82fde</v>
      </c>
      <c r="H69" t="s">
        <v>631</v>
      </c>
      <c r="M69" s="18" t="str" cm="1">
        <f t="array" ref="M69:N69">_xlfn.REGEXEXTRACT(P69,"(.*(?=_))_([a-z0-9-]+)",2)</f>
        <v>UNI_UND_SocietyOfBrilliance_RingOfMindShielding</v>
      </c>
      <c r="N69" t="str">
        <v>c8f05ff8-58f9-49f9-8ea7-abda1fea27d6</v>
      </c>
      <c r="P69" t="s">
        <v>1912</v>
      </c>
    </row>
    <row r="70" spans="2:16" x14ac:dyDescent="0.4">
      <c r="B70" t="s">
        <v>1414</v>
      </c>
      <c r="C70" t="s">
        <v>311</v>
      </c>
      <c r="D70" t="s">
        <v>348</v>
      </c>
      <c r="E70" t="s">
        <v>418</v>
      </c>
      <c r="F70" t="str">
        <f>VLOOKUP(RINGS[[#This Row],[Name]],RING_GUID_LOOK,2,FALSE)</f>
        <v>9297096d-98d6-4637-9b7c-843af752505e</v>
      </c>
      <c r="H70" t="s">
        <v>631</v>
      </c>
      <c r="M70" s="18" t="str" cm="1">
        <f t="array" ref="M70:N70">_xlfn.REGEXEXTRACT(P70,"(.*(?=_))_([a-z0-9-]+)",2)</f>
        <v>UNI_UND_Tower_RingArcana</v>
      </c>
      <c r="N70" t="str">
        <v>4b6d7c53-43b5-4c17-8139-732ca0fc2972</v>
      </c>
      <c r="P70" t="s">
        <v>1913</v>
      </c>
    </row>
    <row r="71" spans="2:16" x14ac:dyDescent="0.4">
      <c r="B71" t="s">
        <v>504</v>
      </c>
      <c r="C71" t="s">
        <v>1415</v>
      </c>
      <c r="D71" t="s">
        <v>1427</v>
      </c>
      <c r="E71" t="s">
        <v>460</v>
      </c>
      <c r="F71" t="str">
        <f>VLOOKUP(RINGS[[#This Row],[Name]],RING_GUID_LOOK,2,FALSE)</f>
        <v>bf2949fe-6739-4149-ac68-106a00eec905</v>
      </c>
      <c r="H71" t="s">
        <v>631</v>
      </c>
      <c r="J71" t="s">
        <v>1437</v>
      </c>
      <c r="K71" t="s">
        <v>1441</v>
      </c>
      <c r="M71" s="18" t="str" cm="1">
        <f t="array" ref="M71:N71">_xlfn.REGEXEXTRACT(P71,"(.*(?=_))_([a-z0-9-]+)",2)</f>
        <v>UNI_UND_Tower_RingOfLight</v>
      </c>
      <c r="N71" t="str">
        <v>70ad7889-e1e2-4c2f-980f-28eaa02c2022</v>
      </c>
      <c r="P71" t="s">
        <v>1914</v>
      </c>
    </row>
    <row r="72" spans="2:16" x14ac:dyDescent="0.4">
      <c r="B72" t="s">
        <v>1414</v>
      </c>
      <c r="C72" t="s">
        <v>312</v>
      </c>
      <c r="D72" t="s">
        <v>374</v>
      </c>
      <c r="E72" t="s">
        <v>448</v>
      </c>
      <c r="F72" t="str">
        <f>VLOOKUP(RINGS[[#This Row],[Name]],RING_GUID_LOOK,2,FALSE)</f>
        <v>7becedf0-a90a-40d3-a726-e4e671f3d73f</v>
      </c>
      <c r="H72" t="s">
        <v>631</v>
      </c>
      <c r="M72" s="18" t="str" cm="1">
        <f t="array" ref="M72:N72">_xlfn.REGEXEXTRACT(P72,"(.*(?=_))_([a-z0-9-]+)",2)</f>
        <v>UNI_WYR_Circus_WheelRing</v>
      </c>
      <c r="N72" t="str">
        <v>258f4d35-959c-497b-a38a-df3a1e71f3a0</v>
      </c>
      <c r="P72" t="s">
        <v>1915</v>
      </c>
    </row>
    <row r="73" spans="2:16" x14ac:dyDescent="0.4">
      <c r="B73" t="s">
        <v>1414</v>
      </c>
      <c r="C73" t="s">
        <v>312</v>
      </c>
      <c r="D73" t="s">
        <v>373</v>
      </c>
      <c r="E73" t="s">
        <v>447</v>
      </c>
      <c r="F73" t="str">
        <f>VLOOKUP(RINGS[[#This Row],[Name]],RING_GUID_LOOK,2,FALSE)</f>
        <v>bf59a1e5-e3d1-48f1-9970-4aa3fdcaa780</v>
      </c>
      <c r="H73" t="s">
        <v>631</v>
      </c>
      <c r="M73" s="18" t="str" cm="1">
        <f t="array" ref="M73:N73">_xlfn.REGEXEXTRACT(P73,"(.*(?=_))_([a-z0-9-]+)",2)</f>
        <v>QUEST_UND_CallarduranTrinket</v>
      </c>
      <c r="N73" t="str">
        <v>f2b2327e-0aae-4389-87fb-cc999f7121ed</v>
      </c>
      <c r="P73" t="s">
        <v>1916</v>
      </c>
    </row>
    <row r="74" spans="2:16" x14ac:dyDescent="0.4">
      <c r="B74" t="s">
        <v>1414</v>
      </c>
      <c r="C74" t="s">
        <v>311</v>
      </c>
      <c r="D74" t="s">
        <v>335</v>
      </c>
      <c r="E74" t="s">
        <v>405</v>
      </c>
      <c r="F74" t="str">
        <f>VLOOKUP(RINGS[[#This Row],[Name]],RING_GUID_LOOK,2,FALSE)</f>
        <v>c7a58f48-f24f-4139-b0f0-8b12e1bf074e</v>
      </c>
      <c r="H74" t="s">
        <v>631</v>
      </c>
      <c r="M74" s="18" t="str" cm="1">
        <f t="array" ref="M74:N74">_xlfn.REGEXEXTRACT(P74,"(.*(?=_))_([a-z0-9-]+)",2)</f>
        <v>UNI_ARM_DEN_Thieflings_Ring1</v>
      </c>
      <c r="N74" t="str">
        <v>1abd032b-c138-45ee-b85e-62b5bbb6ea2d</v>
      </c>
      <c r="P74" t="s">
        <v>1917</v>
      </c>
    </row>
    <row r="75" spans="2:16" x14ac:dyDescent="0.4">
      <c r="B75" t="s">
        <v>1414</v>
      </c>
      <c r="C75" t="s">
        <v>311</v>
      </c>
      <c r="D75" t="s">
        <v>354</v>
      </c>
      <c r="E75" t="s">
        <v>424</v>
      </c>
      <c r="F75" t="str">
        <f>VLOOKUP(RINGS[[#This Row],[Name]],RING_GUID_LOOK,2,FALSE)</f>
        <v>e8b6eb1d-c4f2-4b46-979c-ad3b9469030e</v>
      </c>
      <c r="H75" t="s">
        <v>631</v>
      </c>
      <c r="M75" s="18" t="str" cm="1">
        <f t="array" ref="M75:N75">_xlfn.REGEXEXTRACT(P75,"(.*(?=_))_([a-z0-9-]+)",2)</f>
        <v>UNI_ARM_DEN_Thieflings_Ring2</v>
      </c>
      <c r="N75" t="str">
        <v>4ca7ff5f-2c7b-407c-b754-b227d6e4fc31</v>
      </c>
      <c r="P75" t="s">
        <v>1918</v>
      </c>
    </row>
    <row r="76" spans="2:16" x14ac:dyDescent="0.4">
      <c r="B76" t="s">
        <v>1414</v>
      </c>
      <c r="C76" t="s">
        <v>311</v>
      </c>
      <c r="D76" t="s">
        <v>342</v>
      </c>
      <c r="E76" t="s">
        <v>412</v>
      </c>
      <c r="F76" t="str">
        <f>VLOOKUP(RINGS[[#This Row],[Name]],RING_GUID_LOOK,2,FALSE)</f>
        <v>a6fe2fbc-b0f8-4c35-a3ab-d5deb6aa2978</v>
      </c>
      <c r="H76" t="s">
        <v>631</v>
      </c>
      <c r="M76" s="18" t="str" cm="1">
        <f t="array" ref="M76:N76">_xlfn.REGEXEXTRACT(P76,"(.*(?=_))_([a-z0-9-]+)",2)</f>
        <v>UNI_ARM_DEN_Thieflings_Ring3</v>
      </c>
      <c r="N76" t="str">
        <v>1f2df119-5ca2-4860-ba0c-ecbb9c140e37</v>
      </c>
      <c r="P76" t="s">
        <v>1919</v>
      </c>
    </row>
    <row r="77" spans="2:16" x14ac:dyDescent="0.4">
      <c r="B77" t="s">
        <v>1414</v>
      </c>
      <c r="C77" t="s">
        <v>312</v>
      </c>
      <c r="D77" t="s">
        <v>365</v>
      </c>
      <c r="E77" t="s">
        <v>439</v>
      </c>
      <c r="F77" t="str">
        <f>VLOOKUP(RINGS[[#This Row],[Name]],RING_GUID_LOOK,2,FALSE)</f>
        <v>c8f05ff8-58f9-49f9-8ea7-abda1fea27d6</v>
      </c>
      <c r="H77" t="s">
        <v>631</v>
      </c>
      <c r="M77" s="18" t="str" cm="1">
        <f t="array" ref="M77:N77">_xlfn.REGEXEXTRACT(P77,"(.*(?=_))_([a-z0-9-]+)",2)</f>
        <v>UNI_ARM_DEN_Thieflings_Ring4</v>
      </c>
      <c r="N77" t="str">
        <v>46e1228a-6682-4766-af76-bf5a42fe8611</v>
      </c>
      <c r="P77" t="s">
        <v>1920</v>
      </c>
    </row>
    <row r="78" spans="2:16" x14ac:dyDescent="0.4">
      <c r="B78" t="s">
        <v>1414</v>
      </c>
      <c r="C78" t="s">
        <v>311</v>
      </c>
      <c r="D78" t="s">
        <v>333</v>
      </c>
      <c r="E78" t="s">
        <v>403</v>
      </c>
      <c r="F78" t="str">
        <f>VLOOKUP(RINGS[[#This Row],[Name]],RING_GUID_LOOK,2,FALSE)</f>
        <v>4b6d7c53-43b5-4c17-8139-732ca0fc2972</v>
      </c>
      <c r="H78" t="s">
        <v>631</v>
      </c>
      <c r="M78" s="18" t="str" cm="1">
        <f t="array" ref="M78:N78">_xlfn.REGEXEXTRACT(P78,"(.*(?=_))_([a-z0-9-]+)",2)</f>
        <v>UNI_ARM_DEN_Thieflings_Ring5</v>
      </c>
      <c r="N78" t="str">
        <v>eb4e9410-3d33-4986-a5c2-8642ca5bbfc4</v>
      </c>
      <c r="P78" t="s">
        <v>1921</v>
      </c>
    </row>
    <row r="79" spans="2:16" x14ac:dyDescent="0.4">
      <c r="B79" t="s">
        <v>1414</v>
      </c>
      <c r="C79" t="s">
        <v>160</v>
      </c>
      <c r="D79" t="s">
        <v>382</v>
      </c>
      <c r="E79" t="s">
        <v>456</v>
      </c>
      <c r="F79" t="str">
        <f>VLOOKUP(RINGS[[#This Row],[Name]],RING_GUID_LOOK,2,FALSE)</f>
        <v>70ad7889-e1e2-4c2f-980f-28eaa02c2022</v>
      </c>
      <c r="H79" t="s">
        <v>631</v>
      </c>
      <c r="M79" s="18" t="str" cm="1">
        <f t="array" ref="M79:N79">_xlfn.REGEXEXTRACT(P79,"(.*(?=_))_([a-z0-9-]+)",2)</f>
        <v>MAG_FlamingFist_ScoutRing</v>
      </c>
      <c r="N79" t="str">
        <v>959e9aa6-b12b-4b71-83b4-0debdf647e9c</v>
      </c>
      <c r="P79" t="s">
        <v>1922</v>
      </c>
    </row>
    <row r="80" spans="2:16" x14ac:dyDescent="0.4">
      <c r="B80" t="s">
        <v>1414</v>
      </c>
      <c r="C80" t="s">
        <v>311</v>
      </c>
      <c r="D80" t="s">
        <v>327</v>
      </c>
      <c r="E80" t="s">
        <v>398</v>
      </c>
      <c r="F80" t="str">
        <f>VLOOKUP(RINGS[[#This Row],[Name]],RING_GUID_LOOK,2,FALSE)</f>
        <v>258f4d35-959c-497b-a38a-df3a1e71f3a0</v>
      </c>
      <c r="H80" t="s">
        <v>631</v>
      </c>
      <c r="M80" s="18" t="e" cm="1" vm="1">
        <f t="array" ref="M80">_xlfn.REGEXEXTRACT(P80,"(.*(?=_))_([a-z0-9-]+)",2)</f>
        <v>#N/A</v>
      </c>
    </row>
    <row r="81" spans="2:13" x14ac:dyDescent="0.4">
      <c r="B81" t="s">
        <v>504</v>
      </c>
      <c r="C81" t="s">
        <v>1438</v>
      </c>
      <c r="D81" t="s">
        <v>1439</v>
      </c>
      <c r="F81" t="e">
        <f>VLOOKUP(RINGS[[#This Row],[Name]],RING_GUID_LOOK,2,FALSE)</f>
        <v>#N/A</v>
      </c>
      <c r="J81" t="s">
        <v>464</v>
      </c>
      <c r="M81" s="18" t="e" cm="1" vm="1">
        <f t="array" ref="M81">_xlfn.REGEXEXTRACT(P81,"(.*(?=_))_([a-z0-9-]+)",2)</f>
        <v>#N/A</v>
      </c>
    </row>
  </sheetData>
  <conditionalFormatting sqref="B2:K81">
    <cfRule type="expression" dxfId="27" priority="20" stopIfTrue="1">
      <formula>$B2="Done"</formula>
    </cfRule>
    <cfRule type="expression" dxfId="26" priority="21" stopIfTrue="1">
      <formula>ISTEXT($I2)</formula>
    </cfRule>
    <cfRule type="expression" dxfId="25" priority="22" stopIfTrue="1">
      <formula>IF(COUNTIF(AB_TAGS,$H2)&gt;=1,TRUE,FALSE)</formula>
    </cfRule>
    <cfRule type="expression" dxfId="24" priority="23" stopIfTrue="1">
      <formula>IF(COUNTIF(LAR_TAGS,$G2)&gt;=1,TRUE,FALSE)</formula>
    </cfRule>
  </conditionalFormatting>
  <dataValidations count="3">
    <dataValidation type="list" allowBlank="1" showInputMessage="1" showErrorMessage="1" sqref="H2:H81" xr:uid="{7ED99541-42CC-4484-8C9D-57B493F6AB11}">
      <formula1>AB_TAGS</formula1>
    </dataValidation>
    <dataValidation type="list" allowBlank="1" showInputMessage="1" showErrorMessage="1" sqref="G2:G81" xr:uid="{E3A298B3-FF92-472A-A210-3A3383151A93}">
      <formula1>LAR_TAGS</formula1>
    </dataValidation>
    <dataValidation type="list" allowBlank="1" showInputMessage="1" showErrorMessage="1" sqref="B2:B81" xr:uid="{80D64A8E-468A-4505-B179-441CFAA32A19}">
      <formula1>"Open,Done"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FDA0-C2CA-4D3B-8317-AA375F6EB822}">
  <dimension ref="B1:Q19"/>
  <sheetViews>
    <sheetView workbookViewId="0">
      <selection activeCell="B20" sqref="B20"/>
    </sheetView>
  </sheetViews>
  <sheetFormatPr defaultRowHeight="14.6" x14ac:dyDescent="0.4"/>
  <cols>
    <col min="3" max="3" width="10.15234375" bestFit="1" customWidth="1"/>
    <col min="4" max="4" width="25.15234375" bestFit="1" customWidth="1"/>
    <col min="5" max="5" width="43.3828125" bestFit="1" customWidth="1"/>
    <col min="6" max="6" width="43.3828125" customWidth="1"/>
    <col min="7" max="7" width="28.15234375" bestFit="1" customWidth="1"/>
    <col min="8" max="9" width="28.15234375" customWidth="1"/>
    <col min="10" max="10" width="17.921875" bestFit="1" customWidth="1"/>
    <col min="11" max="11" width="16.07421875" bestFit="1" customWidth="1"/>
  </cols>
  <sheetData>
    <row r="1" spans="2:17" x14ac:dyDescent="0.4">
      <c r="B1" t="s">
        <v>1413</v>
      </c>
      <c r="C1" t="s">
        <v>315</v>
      </c>
      <c r="D1" t="s">
        <v>80</v>
      </c>
      <c r="E1" t="s">
        <v>3</v>
      </c>
      <c r="F1" t="s">
        <v>81</v>
      </c>
      <c r="G1" t="s">
        <v>485</v>
      </c>
      <c r="H1" t="s">
        <v>1448</v>
      </c>
      <c r="I1" t="s">
        <v>620</v>
      </c>
      <c r="J1" t="s">
        <v>621</v>
      </c>
      <c r="K1" t="s">
        <v>384</v>
      </c>
      <c r="L1" t="s">
        <v>84</v>
      </c>
      <c r="N1" s="17" t="s">
        <v>1449</v>
      </c>
      <c r="O1" s="17" t="s">
        <v>81</v>
      </c>
      <c r="Q1" s="19" t="str">
        <f ca="1">"PASTE NAME_GUID in "&amp; ADDRESS(ROW(OFFSET(Q1,1,0,1,1)),COLUMN(OFFSET(Q1,1,0,1,1)))</f>
        <v>PASTE NAME_GUID in $Q$2</v>
      </c>
    </row>
    <row r="2" spans="2:17" x14ac:dyDescent="0.4">
      <c r="B2" t="s">
        <v>1414</v>
      </c>
      <c r="C2" t="s">
        <v>275</v>
      </c>
      <c r="D2" t="s">
        <v>465</v>
      </c>
      <c r="E2" t="s">
        <v>489</v>
      </c>
      <c r="F2" t="e">
        <f>VLOOKUP(INSTRUMENTS[[#This Row],[Name]],INST_GUID_LOOK,2,FALSE)</f>
        <v>#N/A</v>
      </c>
      <c r="G2" t="s">
        <v>486</v>
      </c>
      <c r="J2" t="s">
        <v>629</v>
      </c>
      <c r="K2" t="s">
        <v>58</v>
      </c>
      <c r="N2" s="18" t="str" cm="1">
        <f t="array" ref="N2:O2">_xlfn.REGEXEXTRACT(Q2,"(.*(?=_))_([a-z0-9-]+)",2)</f>
        <v>BASE_LOOT_Music</v>
      </c>
      <c r="O2" s="18" t="str">
        <v>ddf636cb-5d3c-43dc-a33b-fc92df496e95</v>
      </c>
      <c r="Q2" t="s">
        <v>2722</v>
      </c>
    </row>
    <row r="3" spans="2:17" x14ac:dyDescent="0.4">
      <c r="B3" t="s">
        <v>1414</v>
      </c>
      <c r="C3" t="s">
        <v>275</v>
      </c>
      <c r="D3" t="s">
        <v>466</v>
      </c>
      <c r="E3" t="s">
        <v>483</v>
      </c>
      <c r="F3" t="e">
        <f>VLOOKUP(INSTRUMENTS[[#This Row],[Name]],INST_GUID_LOOK,2,FALSE)</f>
        <v>#N/A</v>
      </c>
      <c r="J3" t="s">
        <v>629</v>
      </c>
      <c r="K3" t="s">
        <v>58</v>
      </c>
      <c r="N3" s="18" t="str" cm="1">
        <f t="array" ref="N3:O3">_xlfn.REGEXEXTRACT(Q3,"(.*(?=_))_([a-z0-9-]+)",2)</f>
        <v>DLC_DD_Music_Lohses_Lute</v>
      </c>
      <c r="O3" s="18" t="str">
        <v>35a38ec0-8902-46bf-ae84-f2361e713b7e</v>
      </c>
      <c r="Q3" t="s">
        <v>5044</v>
      </c>
    </row>
    <row r="4" spans="2:17" x14ac:dyDescent="0.4">
      <c r="B4" t="s">
        <v>1414</v>
      </c>
      <c r="C4" t="s">
        <v>275</v>
      </c>
      <c r="D4" t="s">
        <v>467</v>
      </c>
      <c r="E4" t="s">
        <v>484</v>
      </c>
      <c r="F4" t="e">
        <f>VLOOKUP(INSTRUMENTS[[#This Row],[Name]],INST_GUID_LOOK,2,FALSE)</f>
        <v>#N/A</v>
      </c>
      <c r="J4" t="s">
        <v>629</v>
      </c>
      <c r="K4" t="s">
        <v>58</v>
      </c>
      <c r="N4" s="18" t="str" cm="1">
        <f t="array" ref="N4:O4">_xlfn.REGEXEXTRACT(Q4,"(.*(?=_))_([a-z0-9-]+)",2)</f>
        <v>TOOL_GEN_Music_Guitar_Lute_B_Alfira</v>
      </c>
      <c r="O4" s="18" t="str">
        <v>410229c5-ac20-4d0c-9205-af557abe9782</v>
      </c>
      <c r="Q4" t="s">
        <v>5045</v>
      </c>
    </row>
    <row r="5" spans="2:17" x14ac:dyDescent="0.4">
      <c r="B5" t="s">
        <v>1414</v>
      </c>
      <c r="C5" t="s">
        <v>275</v>
      </c>
      <c r="D5" t="s">
        <v>468</v>
      </c>
      <c r="E5" t="s">
        <v>480</v>
      </c>
      <c r="F5" t="e">
        <f>VLOOKUP(INSTRUMENTS[[#This Row],[Name]],INST_GUID_LOOK,2,FALSE)</f>
        <v>#N/A</v>
      </c>
      <c r="J5" t="s">
        <v>629</v>
      </c>
      <c r="K5" t="s">
        <v>58</v>
      </c>
      <c r="N5" s="18" t="str" cm="1">
        <f t="array" ref="N5:O5">_xlfn.REGEXEXTRACT(Q5,"(.*(?=_))_([a-z0-9-]+)",2)</f>
        <v>UNI_SCL_SpidersLyre</v>
      </c>
      <c r="O5" s="18" t="str">
        <v>98282bec-aeaa-4490-ae43-0c27bed58c74</v>
      </c>
      <c r="Q5" t="s">
        <v>5046</v>
      </c>
    </row>
    <row r="6" spans="2:17" x14ac:dyDescent="0.4">
      <c r="B6" t="s">
        <v>1414</v>
      </c>
      <c r="C6" t="s">
        <v>275</v>
      </c>
      <c r="D6" t="s">
        <v>469</v>
      </c>
      <c r="E6" t="s">
        <v>490</v>
      </c>
      <c r="F6" t="e">
        <f>VLOOKUP(INSTRUMENTS[[#This Row],[Name]],INST_GUID_LOOK,2,FALSE)</f>
        <v>#N/A</v>
      </c>
      <c r="J6" t="s">
        <v>629</v>
      </c>
      <c r="K6" t="s">
        <v>58</v>
      </c>
      <c r="N6" s="18" t="str" cm="1">
        <f t="array" ref="N6:O6">_xlfn.REGEXEXTRACT(Q6,"(.*(?=_))_([a-z0-9-]+)",2)</f>
        <v>UNI_TOOL_Music_Drum_KiamGodasKilatDrum</v>
      </c>
      <c r="O6" s="18" t="str">
        <v>ab846656-a9f7-4ed5-93ae-85a8df39b5ac</v>
      </c>
      <c r="Q6" t="s">
        <v>5047</v>
      </c>
    </row>
    <row r="7" spans="2:17" x14ac:dyDescent="0.4">
      <c r="B7" t="s">
        <v>1414</v>
      </c>
      <c r="C7" t="s">
        <v>160</v>
      </c>
      <c r="D7" t="s">
        <v>470</v>
      </c>
      <c r="F7" t="e">
        <f>VLOOKUP(INSTRUMENTS[[#This Row],[Name]],INST_GUID_LOOK,2,FALSE)</f>
        <v>#N/A</v>
      </c>
      <c r="J7" t="s">
        <v>630</v>
      </c>
      <c r="N7" s="18" t="str" cm="1">
        <f t="array" ref="N7:O7">_xlfn.REGEXEXTRACT(Q7,"(.*(?=_))_([a-z0-9-]+)",2)</f>
        <v>UNI_TOOL_Music_Flute_DostrealtsPiccolo</v>
      </c>
      <c r="O7" s="18" t="str">
        <v>09de8b63-12ad-43d5-a2cf-b9b32692e777</v>
      </c>
      <c r="Q7" t="s">
        <v>5048</v>
      </c>
    </row>
    <row r="8" spans="2:17" x14ac:dyDescent="0.4">
      <c r="B8" t="s">
        <v>1414</v>
      </c>
      <c r="C8" t="s">
        <v>160</v>
      </c>
      <c r="D8" t="s">
        <v>471</v>
      </c>
      <c r="E8" t="s">
        <v>482</v>
      </c>
      <c r="F8" t="str">
        <f>VLOOKUP(INSTRUMENTS[[#This Row],[Name]],INST_GUID_LOOK,2,FALSE)</f>
        <v>410229c5-ac20-4d0c-9205-af557abe9782</v>
      </c>
      <c r="J8" t="s">
        <v>630</v>
      </c>
      <c r="N8" s="18" t="str" cm="1">
        <f t="array" ref="N8:O8">_xlfn.REGEXEXTRACT(Q8,"(.*(?=_))_([a-z0-9-]+)",2)</f>
        <v>UNI_TOOL_Music_Guitar_Lute_StolyarofsTableLute</v>
      </c>
      <c r="O8" s="18" t="str">
        <v>59a1ed6f-b530-44b2-972e-2a73e02080cb</v>
      </c>
      <c r="Q8" t="s">
        <v>5049</v>
      </c>
    </row>
    <row r="9" spans="2:17" x14ac:dyDescent="0.4">
      <c r="B9" t="s">
        <v>1414</v>
      </c>
      <c r="C9" t="s">
        <v>160</v>
      </c>
      <c r="D9" t="s">
        <v>472</v>
      </c>
      <c r="E9" t="s">
        <v>481</v>
      </c>
      <c r="F9" t="str">
        <f>VLOOKUP(INSTRUMENTS[[#This Row],[Name]],INST_GUID_LOOK,2,FALSE)</f>
        <v>98282bec-aeaa-4490-ae43-0c27bed58c74</v>
      </c>
      <c r="J9" t="s">
        <v>630</v>
      </c>
      <c r="N9" s="18" t="str" cm="1">
        <f t="array" ref="N9:O9">_xlfn.REGEXEXTRACT(Q9,"(.*(?=_))_([a-z0-9-]+)",2)</f>
        <v>UNI_TOOL_Music_Lyre_FalataericCliLyre</v>
      </c>
      <c r="O9" s="18" t="str">
        <v>3542b820-713a-4dd3-9cc8-35586f4e7f46</v>
      </c>
      <c r="Q9" t="s">
        <v>5050</v>
      </c>
    </row>
    <row r="10" spans="2:17" x14ac:dyDescent="0.4">
      <c r="B10" t="s">
        <v>1414</v>
      </c>
      <c r="C10" t="s">
        <v>311</v>
      </c>
      <c r="D10" t="s">
        <v>473</v>
      </c>
      <c r="E10" t="s">
        <v>498</v>
      </c>
      <c r="F10" t="str">
        <f>VLOOKUP(INSTRUMENTS[[#This Row],[Name]],INST_GUID_LOOK,2,FALSE)</f>
        <v>09de8b63-12ad-43d5-a2cf-b9b32692e777</v>
      </c>
      <c r="J10" t="s">
        <v>630</v>
      </c>
      <c r="N10" s="18" t="str" cm="1">
        <f t="array" ref="N10:O10">_xlfn.REGEXEXTRACT(Q10,"(.*(?=_))_([a-z0-9-]+)",2)</f>
        <v>UNI_TOOL_Music_Violin_GlimmergadSelgauntFiddle</v>
      </c>
      <c r="O10" s="18" t="str">
        <v>209c50b2-1e39-4484-905d-588741eba320</v>
      </c>
      <c r="Q10" t="s">
        <v>5051</v>
      </c>
    </row>
    <row r="11" spans="2:17" x14ac:dyDescent="0.4">
      <c r="B11" t="s">
        <v>1414</v>
      </c>
      <c r="C11" t="s">
        <v>311</v>
      </c>
      <c r="D11" t="s">
        <v>474</v>
      </c>
      <c r="E11" t="s">
        <v>479</v>
      </c>
      <c r="F11" t="str">
        <f>VLOOKUP(INSTRUMENTS[[#This Row],[Name]],INST_GUID_LOOK,2,FALSE)</f>
        <v>3542b820-713a-4dd3-9cc8-35586f4e7f46</v>
      </c>
      <c r="J11" t="s">
        <v>630</v>
      </c>
      <c r="N11" s="18" t="e" cm="1" vm="1">
        <f t="array" ref="N11">_xlfn.REGEXEXTRACT(Q11,"(.*(?=_))_([a-z0-9-]+)",2)</f>
        <v>#N/A</v>
      </c>
      <c r="O11" s="18"/>
    </row>
    <row r="12" spans="2:17" x14ac:dyDescent="0.4">
      <c r="B12" t="s">
        <v>1414</v>
      </c>
      <c r="C12" t="s">
        <v>311</v>
      </c>
      <c r="D12" t="s">
        <v>475</v>
      </c>
      <c r="E12" t="s">
        <v>499</v>
      </c>
      <c r="F12" t="str">
        <f>VLOOKUP(INSTRUMENTS[[#This Row],[Name]],INST_GUID_LOOK,2,FALSE)</f>
        <v>209c50b2-1e39-4484-905d-588741eba320</v>
      </c>
      <c r="J12" t="s">
        <v>630</v>
      </c>
      <c r="N12" s="18" t="e" cm="1" vm="1">
        <f t="array" ref="N12">_xlfn.REGEXEXTRACT(Q12,"(.*(?=_))_([a-z0-9-]+)",2)</f>
        <v>#N/A</v>
      </c>
      <c r="O12" s="18"/>
    </row>
    <row r="13" spans="2:17" x14ac:dyDescent="0.4">
      <c r="B13" t="s">
        <v>1414</v>
      </c>
      <c r="C13" t="s">
        <v>311</v>
      </c>
      <c r="D13" t="s">
        <v>476</v>
      </c>
      <c r="E13" t="s">
        <v>500</v>
      </c>
      <c r="F13" t="str">
        <f>VLOOKUP(INSTRUMENTS[[#This Row],[Name]],INST_GUID_LOOK,2,FALSE)</f>
        <v>ab846656-a9f7-4ed5-93ae-85a8df39b5ac</v>
      </c>
      <c r="J13" t="s">
        <v>630</v>
      </c>
      <c r="N13" s="18" t="e" cm="1" vm="1">
        <f t="array" ref="N13">_xlfn.REGEXEXTRACT(Q13,"(.*(?=_))_([a-z0-9-]+)",2)</f>
        <v>#N/A</v>
      </c>
      <c r="O13" s="18"/>
    </row>
    <row r="14" spans="2:17" x14ac:dyDescent="0.4">
      <c r="B14" t="s">
        <v>1414</v>
      </c>
      <c r="C14" t="s">
        <v>311</v>
      </c>
      <c r="D14" t="s">
        <v>477</v>
      </c>
      <c r="E14" t="s">
        <v>488</v>
      </c>
      <c r="F14" t="str">
        <f>VLOOKUP(INSTRUMENTS[[#This Row],[Name]],INST_GUID_LOOK,2,FALSE)</f>
        <v>59a1ed6f-b530-44b2-972e-2a73e02080cb</v>
      </c>
      <c r="J14" t="s">
        <v>630</v>
      </c>
      <c r="N14" s="18" t="e" cm="1" vm="1">
        <f t="array" ref="N14">_xlfn.REGEXEXTRACT(Q14,"(.*(?=_))_([a-z0-9-]+)",2)</f>
        <v>#N/A</v>
      </c>
      <c r="O14" s="18"/>
    </row>
    <row r="15" spans="2:17" x14ac:dyDescent="0.4">
      <c r="B15" t="s">
        <v>1414</v>
      </c>
      <c r="C15" t="s">
        <v>275</v>
      </c>
      <c r="D15" t="s">
        <v>478</v>
      </c>
      <c r="E15" t="s">
        <v>487</v>
      </c>
      <c r="F15" t="str">
        <f>VLOOKUP(INSTRUMENTS[[#This Row],[Name]],INST_GUID_LOOK,2,FALSE)</f>
        <v>35a38ec0-8902-46bf-ae84-f2361e713b7e</v>
      </c>
      <c r="J15" t="s">
        <v>630</v>
      </c>
      <c r="N15" s="18" t="e" cm="1" vm="1">
        <f t="array" ref="N15">_xlfn.REGEXEXTRACT(Q15,"(.*(?=_))_([a-z0-9-]+)",2)</f>
        <v>#N/A</v>
      </c>
      <c r="O15" s="18"/>
    </row>
    <row r="16" spans="2:17" x14ac:dyDescent="0.4">
      <c r="B16" t="s">
        <v>1414</v>
      </c>
      <c r="C16" t="s">
        <v>275</v>
      </c>
      <c r="D16" t="s">
        <v>493</v>
      </c>
      <c r="E16" t="s">
        <v>495</v>
      </c>
      <c r="F16" t="e">
        <f>VLOOKUP(INSTRUMENTS[[#This Row],[Name]],INST_GUID_LOOK,2,FALSE)</f>
        <v>#N/A</v>
      </c>
      <c r="G16" t="s">
        <v>491</v>
      </c>
      <c r="J16" t="s">
        <v>629</v>
      </c>
      <c r="K16" t="s">
        <v>58</v>
      </c>
      <c r="N16" s="18" t="e" cm="1" vm="1">
        <f t="array" ref="N16">_xlfn.REGEXEXTRACT(Q16,"(.*(?=_))_([a-z0-9-]+)",2)</f>
        <v>#N/A</v>
      </c>
      <c r="O16" s="18"/>
    </row>
    <row r="17" spans="2:15" x14ac:dyDescent="0.4">
      <c r="B17" t="s">
        <v>1414</v>
      </c>
      <c r="C17" t="s">
        <v>275</v>
      </c>
      <c r="D17" t="s">
        <v>494</v>
      </c>
      <c r="E17" t="s">
        <v>492</v>
      </c>
      <c r="F17" t="e">
        <f>VLOOKUP(INSTRUMENTS[[#This Row],[Name]],INST_GUID_LOOK,2,FALSE)</f>
        <v>#N/A</v>
      </c>
      <c r="J17" t="s">
        <v>629</v>
      </c>
      <c r="K17" t="s">
        <v>58</v>
      </c>
      <c r="N17" s="18" t="e" cm="1" vm="1">
        <f t="array" ref="N17">_xlfn.REGEXEXTRACT(Q17,"(.*(?=_))_([a-z0-9-]+)",2)</f>
        <v>#N/A</v>
      </c>
      <c r="O17" s="18"/>
    </row>
    <row r="18" spans="2:15" x14ac:dyDescent="0.4">
      <c r="B18" t="s">
        <v>1414</v>
      </c>
      <c r="C18" t="s">
        <v>275</v>
      </c>
      <c r="D18" t="s">
        <v>497</v>
      </c>
      <c r="E18" t="s">
        <v>496</v>
      </c>
      <c r="F18" t="e">
        <f>VLOOKUP(INSTRUMENTS[[#This Row],[Name]],INST_GUID_LOOK,2,FALSE)</f>
        <v>#N/A</v>
      </c>
      <c r="J18" t="s">
        <v>629</v>
      </c>
      <c r="K18" t="s">
        <v>58</v>
      </c>
      <c r="N18" s="18" t="e" cm="1" vm="1">
        <f t="array" ref="N18">_xlfn.REGEXEXTRACT(Q18,"(.*(?=_))_([a-z0-9-]+)",2)</f>
        <v>#N/A</v>
      </c>
      <c r="O18" s="18"/>
    </row>
    <row r="19" spans="2:15" x14ac:dyDescent="0.4">
      <c r="B19" t="s">
        <v>1414</v>
      </c>
      <c r="D19" t="s">
        <v>5043</v>
      </c>
      <c r="E19" t="s">
        <v>58</v>
      </c>
      <c r="F19" t="str">
        <f>VLOOKUP(INSTRUMENTS[[#This Row],[Name]],INST_GUID_LOOK,2,FALSE)</f>
        <v>ddf636cb-5d3c-43dc-a33b-fc92df496e95</v>
      </c>
      <c r="J19" t="s">
        <v>629</v>
      </c>
    </row>
  </sheetData>
  <phoneticPr fontId="3" type="noConversion"/>
  <conditionalFormatting sqref="B2:L19">
    <cfRule type="expression" dxfId="23" priority="1" stopIfTrue="1">
      <formula>$B2="Done"</formula>
    </cfRule>
    <cfRule type="expression" dxfId="22" priority="2" stopIfTrue="1">
      <formula>ISTEXT($K2)</formula>
    </cfRule>
    <cfRule type="expression" dxfId="21" priority="3" stopIfTrue="1">
      <formula>IF(COUNTIF(AB_TAGS,$J2)&gt;=1,TRUE,FALSE)</formula>
    </cfRule>
    <cfRule type="expression" dxfId="20" priority="4" stopIfTrue="1">
      <formula>IF(COUNTIF(LAR_TAGS,$I2)&gt;=1,TRUE,FALSE)</formula>
    </cfRule>
  </conditionalFormatting>
  <dataValidations count="3">
    <dataValidation type="list" allowBlank="1" showInputMessage="1" showErrorMessage="1" sqref="J2:J19" xr:uid="{93ACAB69-03EA-4292-9002-555D33E1FB82}">
      <formula1>AB_TAGS</formula1>
    </dataValidation>
    <dataValidation type="list" allowBlank="1" showInputMessage="1" showErrorMessage="1" sqref="I2:I19" xr:uid="{1747EF62-1A5E-4B83-8AA7-97BFE322E382}">
      <formula1>LAR_TAGS</formula1>
    </dataValidation>
    <dataValidation type="list" allowBlank="1" showInputMessage="1" showErrorMessage="1" sqref="B2:B19" xr:uid="{AE330846-A818-4414-ACCF-C3E1FE087C83}">
      <formula1>"Open,Done"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B1B3-664D-4B64-93C8-95F9201583C3}">
  <dimension ref="B2:L30"/>
  <sheetViews>
    <sheetView workbookViewId="0">
      <selection activeCell="L4" sqref="L4"/>
    </sheetView>
  </sheetViews>
  <sheetFormatPr defaultRowHeight="14.6" x14ac:dyDescent="0.4"/>
  <cols>
    <col min="2" max="2" width="9.23046875" bestFit="1" customWidth="1"/>
    <col min="3" max="3" width="15.53515625" bestFit="1" customWidth="1"/>
    <col min="4" max="4" width="34.15234375" bestFit="1" customWidth="1"/>
    <col min="5" max="5" width="55.921875" bestFit="1" customWidth="1"/>
    <col min="6" max="6" width="35.921875" bestFit="1" customWidth="1"/>
    <col min="7" max="7" width="8.07421875" bestFit="1" customWidth="1"/>
    <col min="8" max="8" width="13.84375" bestFit="1" customWidth="1"/>
    <col min="9" max="9" width="8.4609375" bestFit="1" customWidth="1"/>
    <col min="10" max="10" width="31.69140625" bestFit="1" customWidth="1"/>
    <col min="11" max="11" width="8.53515625" customWidth="1"/>
    <col min="12" max="12" width="8" customWidth="1"/>
    <col min="13" max="13" width="7.4609375" customWidth="1"/>
    <col min="14" max="14" width="34.15234375" bestFit="1" customWidth="1"/>
    <col min="15" max="15" width="55.921875" bestFit="1" customWidth="1"/>
    <col min="16" max="16" width="35.921875" bestFit="1" customWidth="1"/>
    <col min="17" max="17" width="10" customWidth="1"/>
    <col min="18" max="18" width="11.15234375" bestFit="1" customWidth="1"/>
    <col min="19" max="19" width="10.3828125" customWidth="1"/>
    <col min="20" max="20" width="14.15234375" bestFit="1" customWidth="1"/>
  </cols>
  <sheetData>
    <row r="2" spans="2:12" ht="47.15" x14ac:dyDescent="0.65">
      <c r="B2" s="20" t="s">
        <v>1522</v>
      </c>
      <c r="C2" s="2"/>
      <c r="D2" s="2"/>
      <c r="E2" s="2"/>
      <c r="F2" s="2"/>
      <c r="G2" s="2"/>
      <c r="H2" s="2"/>
      <c r="I2" s="2"/>
      <c r="J2" s="2"/>
    </row>
    <row r="3" spans="2:12" ht="15" thickBot="1" x14ac:dyDescent="0.45"/>
    <row r="4" spans="2:12" ht="16.3" thickBot="1" x14ac:dyDescent="0.5">
      <c r="B4" s="10" t="s">
        <v>1421</v>
      </c>
      <c r="C4" s="11"/>
      <c r="D4" s="11"/>
      <c r="E4" s="11"/>
      <c r="F4" s="11"/>
      <c r="G4" s="11"/>
      <c r="H4" s="11"/>
      <c r="I4" s="11"/>
      <c r="J4" s="12"/>
      <c r="L4" s="10" t="s">
        <v>1523</v>
      </c>
    </row>
    <row r="5" spans="2:12" ht="15" thickBot="1" x14ac:dyDescent="0.45">
      <c r="B5" s="6" t="s">
        <v>1413</v>
      </c>
      <c r="C5" s="6" t="s">
        <v>315</v>
      </c>
      <c r="D5" s="6" t="s">
        <v>80</v>
      </c>
      <c r="E5" s="6" t="s">
        <v>3</v>
      </c>
      <c r="F5" s="6" t="s">
        <v>81</v>
      </c>
      <c r="G5" s="6" t="s">
        <v>620</v>
      </c>
      <c r="H5" s="6" t="s">
        <v>621</v>
      </c>
      <c r="I5" s="6" t="s">
        <v>384</v>
      </c>
      <c r="J5" s="6" t="s">
        <v>84</v>
      </c>
    </row>
    <row r="6" spans="2:12" x14ac:dyDescent="0.4">
      <c r="B6" s="8" t="str" cm="1">
        <f t="array" ref="B6:J15">_xlfn._xlws.FILTER(IF(ISBLANK(AMULETS[Status]:AMULETS[Notes]),"",AMULETS[Status]:AMULETS[Notes]),AMULETS[Add Back?]="Y")</f>
        <v>Open</v>
      </c>
      <c r="C6" s="8" t="str">
        <v>Unused</v>
      </c>
      <c r="D6" s="8" t="str">
        <v>Lightning Aura Amulet</v>
      </c>
      <c r="E6" s="9" t="str">
        <v>MAG_ChargedLightning_StaticDischarge_Amulet</v>
      </c>
      <c r="F6" s="8" t="str">
        <v>defadacf-466a-4a4e-85e4-84e2fb7266d2</v>
      </c>
      <c r="G6" s="8" t="str">
        <v/>
      </c>
      <c r="H6" s="8" t="str">
        <v>JTL_AB_AMULET</v>
      </c>
      <c r="I6" s="8" t="str">
        <v/>
      </c>
      <c r="J6" s="8" t="str">
        <v>See Add Back to Game tab</v>
      </c>
    </row>
    <row r="7" spans="2:12" x14ac:dyDescent="0.4">
      <c r="B7" t="str">
        <v>Open</v>
      </c>
      <c r="C7" t="str">
        <v>Unused</v>
      </c>
      <c r="D7" t="str">
        <v>Synaptic Needle Amulet</v>
      </c>
      <c r="E7" t="str">
        <v>MAG_Illithid_MindTax_Amulet</v>
      </c>
      <c r="F7" t="str">
        <v>28daf3e2-18c6-479d-82f6-54041596980e</v>
      </c>
      <c r="G7" t="str">
        <v/>
      </c>
      <c r="H7" t="str">
        <v>JTL_AB_AMULET</v>
      </c>
      <c r="I7" t="str">
        <v/>
      </c>
      <c r="J7" t="str">
        <v>See Add Back to Game tab</v>
      </c>
    </row>
    <row r="8" spans="2:12" x14ac:dyDescent="0.4">
      <c r="B8" t="str">
        <v>Open</v>
      </c>
      <c r="C8" t="str">
        <v>Unused</v>
      </c>
      <c r="D8" t="str">
        <v>Dauntless Amulet</v>
      </c>
      <c r="E8" t="str">
        <v>MAG_LC_Cyric_FearImmunity_Amulet</v>
      </c>
      <c r="F8" t="str">
        <v>a67c7aa5-7b3f-4222-a655-6e4217d3b8e6</v>
      </c>
      <c r="G8" t="str">
        <v/>
      </c>
      <c r="H8" t="str">
        <v>JTL_AB_AMULET</v>
      </c>
      <c r="I8" t="str">
        <v/>
      </c>
      <c r="J8" t="str">
        <v>See Add Back to Game tab</v>
      </c>
    </row>
    <row r="9" spans="2:12" x14ac:dyDescent="0.4">
      <c r="B9" t="str">
        <v>Open</v>
      </c>
      <c r="C9" t="str">
        <v>Unused</v>
      </c>
      <c r="D9" t="str">
        <v>Kruznabir's Asylum Amulet</v>
      </c>
      <c r="E9" t="str">
        <v>MAG_LC_HellishMadness_Amulet</v>
      </c>
      <c r="F9" t="str">
        <v>52503330-69de-427a-a443-b49ab748fc1c</v>
      </c>
      <c r="G9" t="str">
        <v/>
      </c>
      <c r="H9" t="str">
        <v>JTL_AB_AMULET</v>
      </c>
      <c r="I9" t="str">
        <v/>
      </c>
      <c r="J9" t="str">
        <v>See Add Back to Game tab</v>
      </c>
    </row>
    <row r="10" spans="2:12" x14ac:dyDescent="0.4">
      <c r="B10" t="str">
        <v>Open</v>
      </c>
      <c r="C10" t="str">
        <v>Unused</v>
      </c>
      <c r="D10" t="str">
        <v>Ilmater's Aid</v>
      </c>
      <c r="E10" t="str">
        <v>MAG_LowHP_IncreasedSpellDamage_Amulet</v>
      </c>
      <c r="F10" t="str">
        <v>49a3a5ac-4e04-497a-a721-1decf89ea077</v>
      </c>
      <c r="G10" t="str">
        <v/>
      </c>
      <c r="H10" t="str">
        <v>JTL_AB_AMULET</v>
      </c>
      <c r="I10" t="str">
        <v/>
      </c>
      <c r="J10" t="str">
        <v>See Add Back to Game tab</v>
      </c>
    </row>
    <row r="11" spans="2:12" x14ac:dyDescent="0.4">
      <c r="B11" t="str">
        <v>Open</v>
      </c>
      <c r="C11" t="str">
        <v>Unused</v>
      </c>
      <c r="D11" t="str">
        <v>Lofty Sorcerer's Amulet</v>
      </c>
      <c r="E11" t="str">
        <v>MAG_OfGreaterSorcery_Amulet</v>
      </c>
      <c r="F11" t="str">
        <v>99864ac4-824c-4049-8933-e81667c4a408</v>
      </c>
      <c r="G11" t="str">
        <v/>
      </c>
      <c r="H11" t="str">
        <v>JTL_AB_AMULET</v>
      </c>
      <c r="I11" t="str">
        <v/>
      </c>
      <c r="J11" t="str">
        <v>See Add Back to Game tab</v>
      </c>
    </row>
    <row r="12" spans="2:12" x14ac:dyDescent="0.4">
      <c r="B12" t="str">
        <v>Open</v>
      </c>
      <c r="C12" t="str">
        <v>Unused</v>
      </c>
      <c r="D12" t="str">
        <v>Scarab of Protection</v>
      </c>
      <c r="E12" t="str">
        <v>MAG_PHB_ScarabOfProtection_Amulet</v>
      </c>
      <c r="F12" t="str">
        <v>7107c86e-ec6a-4bd8-bc93-8147412fc501</v>
      </c>
      <c r="G12" t="str">
        <v/>
      </c>
      <c r="H12" t="str">
        <v>JTL_AB_AMULET</v>
      </c>
      <c r="I12" t="str">
        <v/>
      </c>
      <c r="J12" t="str">
        <v>See Add Back to Game tab</v>
      </c>
    </row>
    <row r="13" spans="2:12" x14ac:dyDescent="0.4">
      <c r="B13" t="str">
        <v>Open</v>
      </c>
      <c r="C13" t="str">
        <v>Unused</v>
      </c>
      <c r="D13" t="str">
        <v>Staggering Amulet</v>
      </c>
      <c r="E13" t="str">
        <v>MAG_Psychic_Staggering_Amulet</v>
      </c>
      <c r="F13" t="str">
        <v>ebe323ad-029a-4d04-8564-106e45d32f12</v>
      </c>
      <c r="G13" t="str">
        <v/>
      </c>
      <c r="H13" t="str">
        <v>JTL_AB_AMULET</v>
      </c>
      <c r="I13" t="str">
        <v/>
      </c>
      <c r="J13" t="str">
        <v>See Add Back to Game tab</v>
      </c>
    </row>
    <row r="14" spans="2:12" x14ac:dyDescent="0.4">
      <c r="B14" t="str">
        <v>Open</v>
      </c>
      <c r="C14" t="str">
        <v>Unused</v>
      </c>
      <c r="D14" t="str">
        <v>Treacleflow Amulet</v>
      </c>
      <c r="E14" t="str">
        <v>MAG_ZOC_RampartAura_Amulet</v>
      </c>
      <c r="F14" t="str">
        <v>20beaa42-f9fb-4b53-9c86-b971059b845b</v>
      </c>
      <c r="G14" t="str">
        <v/>
      </c>
      <c r="H14" t="str">
        <v>JTL_AB_AMULET</v>
      </c>
      <c r="I14" t="str">
        <v/>
      </c>
      <c r="J14" t="str">
        <v>See Add Back to Game tab</v>
      </c>
    </row>
    <row r="15" spans="2:12" x14ac:dyDescent="0.4">
      <c r="B15" t="str">
        <v>Open</v>
      </c>
      <c r="C15" t="str">
        <v>Unused</v>
      </c>
      <c r="D15" t="str">
        <v>Wakeful Amulet</v>
      </c>
      <c r="E15" t="str">
        <v>MAG_WYRM_SleepImmunity_Amulet</v>
      </c>
      <c r="F15" t="str">
        <v>d9ee5eb0-3fa8-4d9c-96d2-676798791095</v>
      </c>
      <c r="G15" t="str">
        <v/>
      </c>
      <c r="H15" t="str">
        <v>JTL_AB_AMULET</v>
      </c>
      <c r="I15" t="str">
        <v/>
      </c>
      <c r="J15" t="str">
        <v>See Add Back to Game tab</v>
      </c>
    </row>
    <row r="21" spans="2:10" ht="15" thickBot="1" x14ac:dyDescent="0.45"/>
    <row r="22" spans="2:10" ht="16.3" thickBot="1" x14ac:dyDescent="0.5">
      <c r="B22" s="10" t="s">
        <v>1422</v>
      </c>
      <c r="C22" s="11"/>
      <c r="D22" s="11"/>
      <c r="E22" s="11"/>
      <c r="F22" s="11"/>
      <c r="G22" s="11"/>
      <c r="H22" s="11"/>
      <c r="I22" s="11"/>
      <c r="J22" s="12"/>
    </row>
    <row r="23" spans="2:10" ht="15" thickBot="1" x14ac:dyDescent="0.45">
      <c r="B23" s="6" t="s">
        <v>1413</v>
      </c>
      <c r="C23" s="6" t="s">
        <v>315</v>
      </c>
      <c r="D23" s="6" t="s">
        <v>80</v>
      </c>
      <c r="E23" s="6" t="s">
        <v>3</v>
      </c>
      <c r="F23" s="6" t="s">
        <v>81</v>
      </c>
      <c r="G23" s="6" t="s">
        <v>620</v>
      </c>
      <c r="H23" s="6" t="s">
        <v>621</v>
      </c>
      <c r="I23" s="6" t="s">
        <v>384</v>
      </c>
      <c r="J23" s="6" t="s">
        <v>84</v>
      </c>
    </row>
    <row r="24" spans="2:10" x14ac:dyDescent="0.4">
      <c r="B24" s="7" t="str" cm="1">
        <f t="array" ref="B24:J30">_xlfn._xlws.FILTER(IF(ISBLANK(RINGS[Status]:RINGS[Notes]),"",RINGS[Status]:RINGS[Notes]),RINGS[Add Back?]="Y")</f>
        <v>Open</v>
      </c>
      <c r="C24" s="7" t="str">
        <v>Unused</v>
      </c>
      <c r="D24" s="7" t="str">
        <v>Hag's Ring</v>
      </c>
      <c r="E24" s="7" t="str">
        <v>HAG_HagsRing</v>
      </c>
      <c r="F24" s="7" t="str">
        <v>139a436b-120a-413e-a36e-c0e2c970439c</v>
      </c>
      <c r="G24" s="7" t="str">
        <v/>
      </c>
      <c r="H24" s="7" t="str">
        <v>JTL_AB_RING</v>
      </c>
      <c r="I24" s="7" t="str">
        <v/>
      </c>
      <c r="J24" s="7" t="str">
        <v>See Add Back to Game tab</v>
      </c>
    </row>
    <row r="25" spans="2:10" x14ac:dyDescent="0.4">
      <c r="B25" s="5" t="str">
        <v>Open</v>
      </c>
      <c r="C25" s="5" t="str">
        <v>Unused</v>
      </c>
      <c r="D25" s="5" t="str">
        <v>A Sparking Promise</v>
      </c>
      <c r="E25" s="5" t="str">
        <v>MAG_ChargedLightning_EnsnaringShock_Ring</v>
      </c>
      <c r="F25" s="5" t="str">
        <v>5c8235c3-1aad-4b6d-bd0c-9753c77da5d2</v>
      </c>
      <c r="G25" s="5" t="str">
        <v/>
      </c>
      <c r="H25" s="5" t="str">
        <v>JTL_AB_RING</v>
      </c>
      <c r="I25" s="5" t="str">
        <v/>
      </c>
      <c r="J25" s="5" t="str">
        <v>See Add Back to Game tab</v>
      </c>
    </row>
    <row r="26" spans="2:10" x14ac:dyDescent="0.4">
      <c r="B26" s="4" t="str">
        <v>Open</v>
      </c>
      <c r="C26" s="4" t="str">
        <v>Unused</v>
      </c>
      <c r="D26" s="4" t="str">
        <v>Ring of Beguiling</v>
      </c>
      <c r="E26" s="4" t="str">
        <v>MAG_Illithid_CharmPerson_Ring</v>
      </c>
      <c r="F26" s="4" t="str">
        <v>931bdffe-0a36-4645-89f9-5ea7ec2eeb7f</v>
      </c>
      <c r="G26" s="4" t="str">
        <v/>
      </c>
      <c r="H26" s="4" t="str">
        <v>JTL_AB_RING</v>
      </c>
      <c r="I26" s="4" t="str">
        <v/>
      </c>
      <c r="J26" s="4" t="str">
        <v>See Add Back to Game tab</v>
      </c>
    </row>
    <row r="27" spans="2:10" x14ac:dyDescent="0.4">
      <c r="B27" s="5" t="str">
        <v>Open</v>
      </c>
      <c r="C27" s="5" t="str">
        <v>Uncommon</v>
      </c>
      <c r="D27" s="5" t="str">
        <v>Pyschic [sic] Bolstering Ring</v>
      </c>
      <c r="E27" s="5" t="str">
        <v>MAG_Psychic_TempHP_Ring</v>
      </c>
      <c r="F27" s="5" t="str">
        <v>13bc3b80-9e0e-44cc-a2e4-612eebfb385f</v>
      </c>
      <c r="G27" s="5" t="str">
        <v/>
      </c>
      <c r="H27" s="5" t="str">
        <v>JTL_AB_RING</v>
      </c>
      <c r="I27" s="5" t="str">
        <v/>
      </c>
      <c r="J27" s="5" t="str">
        <v>See Add Back to Game tab, Not in Wiki</v>
      </c>
    </row>
    <row r="28" spans="2:10" x14ac:dyDescent="0.4">
      <c r="B28" s="4" t="str">
        <v>Open</v>
      </c>
      <c r="C28" s="4" t="str">
        <v>Unused</v>
      </c>
      <c r="D28" s="4" t="str">
        <v>Ring of Crabsight</v>
      </c>
      <c r="E28" s="4" t="str">
        <v>QUEST_CRA_HermitCrab_Armor_Ring_Of_Illusion_NOTAPPROUVED</v>
      </c>
      <c r="F28" s="4" t="str">
        <v>d5c32289-4fcc-483c-885c-1b8ddd519d44</v>
      </c>
      <c r="G28" s="4" t="str">
        <v/>
      </c>
      <c r="H28" s="4" t="str">
        <v>JTL_AB_RING</v>
      </c>
      <c r="I28" s="4" t="str">
        <v/>
      </c>
      <c r="J28" s="4" t="str">
        <v>See Add Back to Game tab</v>
      </c>
    </row>
    <row r="29" spans="2:10" x14ac:dyDescent="0.4">
      <c r="B29" s="5" t="str">
        <v>Open</v>
      </c>
      <c r="C29" s="5" t="str">
        <v>Unused</v>
      </c>
      <c r="D29" s="5" t="str">
        <v>Absolute's Smite</v>
      </c>
      <c r="E29" s="5" t="str">
        <v>UNI_FOR_DeathOfATrueSoul_TrueSoul_Ring</v>
      </c>
      <c r="F29" s="5" t="str">
        <v>f09b6c2f-e5f3-43df-82c7-9ed5862a7421</v>
      </c>
      <c r="G29" s="5" t="str">
        <v/>
      </c>
      <c r="H29" s="5" t="str">
        <v>JTL_AB_RING</v>
      </c>
      <c r="I29" s="5" t="str">
        <v/>
      </c>
      <c r="J29" s="5" t="str">
        <v>See Add Back to Game tab</v>
      </c>
    </row>
    <row r="30" spans="2:10" x14ac:dyDescent="0.4">
      <c r="B30" s="4" t="str">
        <v>Open</v>
      </c>
      <c r="C30" s="4" t="str">
        <v>Unused</v>
      </c>
      <c r="D30" s="4" t="str">
        <v>Sandthief's Ring</v>
      </c>
      <c r="E30" s="4" t="str">
        <v>UNI_SHA_SandthiefsRing</v>
      </c>
      <c r="F30" s="4" t="str">
        <v>bf2949fe-6739-4149-ac68-106a00eec905</v>
      </c>
      <c r="G30" s="4" t="str">
        <v/>
      </c>
      <c r="H30" s="4" t="str">
        <v>JTL_AB_RING</v>
      </c>
      <c r="I30" s="4" t="str">
        <v/>
      </c>
      <c r="J30" s="4" t="str">
        <v>See Add Back to Game tab</v>
      </c>
    </row>
  </sheetData>
  <conditionalFormatting sqref="B6:J20 B24:J38">
    <cfRule type="expression" dxfId="19" priority="1" stopIfTrue="1">
      <formula>$B6="Done"</formula>
    </cfRule>
    <cfRule type="expression" dxfId="18" priority="2" stopIfTrue="1">
      <formula>ISTEXT($I6)</formula>
    </cfRule>
    <cfRule type="expression" dxfId="17" priority="3" stopIfTrue="1">
      <formula>IF(COUNTIF(AB_TAGS,$H6)&gt;=1,TRUE,FALSE)</formula>
    </cfRule>
    <cfRule type="expression" dxfId="16" priority="4" stopIfTrue="1">
      <formula>IF(COUNTIF(LAR_TAGS,$G6)&gt;=1,TRUE,FALSE)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90EC-74AA-4F34-90E4-31271744BC5B}">
  <dimension ref="B1:I158"/>
  <sheetViews>
    <sheetView workbookViewId="0">
      <selection activeCell="E5" sqref="E5"/>
    </sheetView>
  </sheetViews>
  <sheetFormatPr defaultRowHeight="14.6" x14ac:dyDescent="0.4"/>
  <cols>
    <col min="2" max="2" width="36.15234375" bestFit="1" customWidth="1"/>
    <col min="3" max="3" width="36.15234375" customWidth="1"/>
    <col min="5" max="5" width="25" bestFit="1" customWidth="1"/>
    <col min="6" max="6" width="19.921875" customWidth="1"/>
  </cols>
  <sheetData>
    <row r="1" spans="2:9" x14ac:dyDescent="0.4">
      <c r="B1" t="s">
        <v>501</v>
      </c>
      <c r="C1" t="s">
        <v>642</v>
      </c>
      <c r="E1" t="s">
        <v>618</v>
      </c>
      <c r="F1" t="s">
        <v>641</v>
      </c>
    </row>
    <row r="2" spans="2:9" x14ac:dyDescent="0.4">
      <c r="B2" t="s">
        <v>613</v>
      </c>
      <c r="C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" t="s">
        <v>635</v>
      </c>
      <c r="F2">
        <f>COUNTIF(BASE_[AB_TAGS],AB_TAGS_TABLE[[#This Row],[AB_TAGS]])+COUNTIF(AMULETS[AB_TAG],AB_TAGS_TABLE[[#This Row],[AB_TAGS]])+COUNTIF(RINGS[AB_TAG],AB_TAGS_TABLE[[#This Row],[AB_TAGS]])+COUNTIF(INSTRUMENTS[AB_TAG],AB_TAGS_TABLE[[#This Row],[AB_TAGS]])</f>
        <v>8</v>
      </c>
    </row>
    <row r="3" spans="2:9" x14ac:dyDescent="0.4">
      <c r="B3" t="s">
        <v>570</v>
      </c>
      <c r="C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3" t="s">
        <v>622</v>
      </c>
      <c r="F3">
        <f>COUNTIF(BASE_[AB_TAGS],AB_TAGS_TABLE[[#This Row],[AB_TAGS]])+COUNTIF(AMULETS[AB_TAG],AB_TAGS_TABLE[[#This Row],[AB_TAGS]])+COUNTIF(RINGS[AB_TAG],AB_TAGS_TABLE[[#This Row],[AB_TAGS]])+COUNTIF(INSTRUMENTS[AB_TAG],AB_TAGS_TABLE[[#This Row],[AB_TAGS]])</f>
        <v>62</v>
      </c>
      <c r="I3" t="s">
        <v>1423</v>
      </c>
    </row>
    <row r="4" spans="2:9" x14ac:dyDescent="0.4">
      <c r="B4" t="s">
        <v>577</v>
      </c>
      <c r="C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4" t="s">
        <v>1397</v>
      </c>
      <c r="F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5" spans="2:9" x14ac:dyDescent="0.4">
      <c r="B5" t="s">
        <v>614</v>
      </c>
      <c r="C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5" t="s">
        <v>1406</v>
      </c>
      <c r="F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" spans="2:9" x14ac:dyDescent="0.4">
      <c r="B6" t="s">
        <v>617</v>
      </c>
      <c r="C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6" t="s">
        <v>1398</v>
      </c>
      <c r="F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7" spans="2:9" x14ac:dyDescent="0.4">
      <c r="B7" t="s">
        <v>587</v>
      </c>
      <c r="C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7" t="s">
        <v>1399</v>
      </c>
      <c r="F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8" spans="2:9" x14ac:dyDescent="0.4">
      <c r="B8" t="s">
        <v>529</v>
      </c>
      <c r="C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8" t="s">
        <v>1400</v>
      </c>
      <c r="F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9" spans="2:9" x14ac:dyDescent="0.4">
      <c r="B9" t="s">
        <v>591</v>
      </c>
      <c r="C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9" t="s">
        <v>1401</v>
      </c>
      <c r="F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0" spans="2:9" x14ac:dyDescent="0.4">
      <c r="B10" t="s">
        <v>527</v>
      </c>
      <c r="C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0" t="s">
        <v>632</v>
      </c>
      <c r="F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1" spans="2:9" x14ac:dyDescent="0.4">
      <c r="B11" t="s">
        <v>517</v>
      </c>
      <c r="C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1" t="s">
        <v>648</v>
      </c>
      <c r="F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2" spans="2:9" x14ac:dyDescent="0.4">
      <c r="B12" t="s">
        <v>609</v>
      </c>
      <c r="C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2" t="s">
        <v>640</v>
      </c>
      <c r="F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" spans="2:9" x14ac:dyDescent="0.4">
      <c r="B13" t="s">
        <v>592</v>
      </c>
      <c r="C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6</v>
      </c>
      <c r="E13" t="s">
        <v>650</v>
      </c>
      <c r="F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14" spans="2:9" x14ac:dyDescent="0.4">
      <c r="B14" t="s">
        <v>600</v>
      </c>
      <c r="C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4" t="s">
        <v>645</v>
      </c>
      <c r="F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5" spans="2:9" x14ac:dyDescent="0.4">
      <c r="B15" t="s">
        <v>595</v>
      </c>
      <c r="C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5" t="s">
        <v>623</v>
      </c>
      <c r="F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6" spans="2:9" x14ac:dyDescent="0.4">
      <c r="B16" t="s">
        <v>596</v>
      </c>
      <c r="C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6" t="s">
        <v>637</v>
      </c>
      <c r="F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7" spans="2:6" x14ac:dyDescent="0.4">
      <c r="B17" t="s">
        <v>594</v>
      </c>
      <c r="C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7" t="s">
        <v>624</v>
      </c>
      <c r="F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18" spans="2:6" x14ac:dyDescent="0.4">
      <c r="B18" t="s">
        <v>601</v>
      </c>
      <c r="C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8" t="s">
        <v>644</v>
      </c>
      <c r="F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9" spans="2:6" x14ac:dyDescent="0.4">
      <c r="B19" t="s">
        <v>593</v>
      </c>
      <c r="C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19" t="s">
        <v>630</v>
      </c>
      <c r="F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0" spans="2:6" x14ac:dyDescent="0.4">
      <c r="B20" t="s">
        <v>87</v>
      </c>
      <c r="C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4</v>
      </c>
      <c r="E20" t="s">
        <v>625</v>
      </c>
      <c r="F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9</v>
      </c>
    </row>
    <row r="21" spans="2:6" x14ac:dyDescent="0.4">
      <c r="B21" t="s">
        <v>536</v>
      </c>
      <c r="C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1" t="s">
        <v>636</v>
      </c>
      <c r="F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2</v>
      </c>
    </row>
    <row r="22" spans="2:6" x14ac:dyDescent="0.4">
      <c r="B22" t="s">
        <v>556</v>
      </c>
      <c r="C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2" t="s">
        <v>627</v>
      </c>
      <c r="F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3</v>
      </c>
    </row>
    <row r="23" spans="2:6" x14ac:dyDescent="0.4">
      <c r="B23" t="s">
        <v>535</v>
      </c>
      <c r="C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3" t="s">
        <v>631</v>
      </c>
      <c r="F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70</v>
      </c>
    </row>
    <row r="24" spans="2:6" x14ac:dyDescent="0.4">
      <c r="B24" t="s">
        <v>548</v>
      </c>
      <c r="C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4" t="s">
        <v>639</v>
      </c>
      <c r="F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25" spans="2:6" x14ac:dyDescent="0.4">
      <c r="B25" t="s">
        <v>569</v>
      </c>
      <c r="C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5" t="s">
        <v>628</v>
      </c>
      <c r="F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6" spans="2:6" x14ac:dyDescent="0.4">
      <c r="B26" t="s">
        <v>552</v>
      </c>
      <c r="C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6" t="s">
        <v>643</v>
      </c>
      <c r="F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7" spans="2:6" x14ac:dyDescent="0.4">
      <c r="B27" t="s">
        <v>82</v>
      </c>
      <c r="C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E27" t="s">
        <v>629</v>
      </c>
      <c r="F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14</v>
      </c>
    </row>
    <row r="28" spans="2:6" x14ac:dyDescent="0.4">
      <c r="B28" t="s">
        <v>524</v>
      </c>
      <c r="C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8" t="s">
        <v>633</v>
      </c>
      <c r="F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29" spans="2:6" x14ac:dyDescent="0.4">
      <c r="B29" t="s">
        <v>560</v>
      </c>
      <c r="C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E29" t="s">
        <v>626</v>
      </c>
      <c r="F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1</v>
      </c>
    </row>
    <row r="30" spans="2:6" x14ac:dyDescent="0.4">
      <c r="B30" t="s">
        <v>525</v>
      </c>
      <c r="C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1" spans="2:6" x14ac:dyDescent="0.4">
      <c r="B31" t="s">
        <v>523</v>
      </c>
      <c r="C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5</v>
      </c>
      <c r="F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2" spans="2:6" x14ac:dyDescent="0.4">
      <c r="B32" t="s">
        <v>531</v>
      </c>
      <c r="C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3" spans="2:6" x14ac:dyDescent="0.4">
      <c r="B33" t="s">
        <v>539</v>
      </c>
      <c r="C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4" spans="2:6" x14ac:dyDescent="0.4">
      <c r="B34" t="s">
        <v>557</v>
      </c>
      <c r="C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5" spans="2:6" x14ac:dyDescent="0.4">
      <c r="B35" t="s">
        <v>514</v>
      </c>
      <c r="C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6" spans="2:6" x14ac:dyDescent="0.4">
      <c r="B36" t="s">
        <v>561</v>
      </c>
      <c r="C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7" spans="2:6" x14ac:dyDescent="0.4">
      <c r="B37" t="s">
        <v>566</v>
      </c>
      <c r="C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8" spans="2:6" x14ac:dyDescent="0.4">
      <c r="B38" t="s">
        <v>520</v>
      </c>
      <c r="C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39" spans="2:6" x14ac:dyDescent="0.4">
      <c r="B39" t="s">
        <v>568</v>
      </c>
      <c r="C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0" spans="2:6" x14ac:dyDescent="0.4">
      <c r="B40" t="s">
        <v>554</v>
      </c>
      <c r="C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1" spans="2:6" x14ac:dyDescent="0.4">
      <c r="B41" t="s">
        <v>516</v>
      </c>
      <c r="C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2" spans="2:6" x14ac:dyDescent="0.4">
      <c r="B42" t="s">
        <v>83</v>
      </c>
      <c r="C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3" spans="2:6" x14ac:dyDescent="0.4">
      <c r="B43" t="s">
        <v>544</v>
      </c>
      <c r="C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4" spans="2:6" x14ac:dyDescent="0.4">
      <c r="B44" t="s">
        <v>547</v>
      </c>
      <c r="C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5" spans="2:6" x14ac:dyDescent="0.4">
      <c r="B45" t="s">
        <v>513</v>
      </c>
      <c r="C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7</v>
      </c>
      <c r="F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6" spans="2:6" x14ac:dyDescent="0.4">
      <c r="B46" t="s">
        <v>598</v>
      </c>
      <c r="C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7" spans="2:6" x14ac:dyDescent="0.4">
      <c r="B47" t="s">
        <v>611</v>
      </c>
      <c r="C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8" spans="2:6" x14ac:dyDescent="0.4">
      <c r="B48" t="s">
        <v>573</v>
      </c>
      <c r="C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49" spans="2:6" x14ac:dyDescent="0.4">
      <c r="B49" t="s">
        <v>85</v>
      </c>
      <c r="C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3</v>
      </c>
      <c r="F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0" spans="2:6" x14ac:dyDescent="0.4">
      <c r="B50" t="s">
        <v>576</v>
      </c>
      <c r="C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1" spans="2:6" x14ac:dyDescent="0.4">
      <c r="B51" t="s">
        <v>532</v>
      </c>
      <c r="C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2" spans="2:6" x14ac:dyDescent="0.4">
      <c r="B52" t="s">
        <v>583</v>
      </c>
      <c r="C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3" spans="2:6" x14ac:dyDescent="0.4">
      <c r="B53" t="s">
        <v>533</v>
      </c>
      <c r="C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4" spans="2:6" x14ac:dyDescent="0.4">
      <c r="B54" t="s">
        <v>584</v>
      </c>
      <c r="C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5" spans="2:6" x14ac:dyDescent="0.4">
      <c r="B55" t="s">
        <v>588</v>
      </c>
      <c r="C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6" spans="2:6" x14ac:dyDescent="0.4">
      <c r="B56" t="s">
        <v>538</v>
      </c>
      <c r="C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7" spans="2:6" x14ac:dyDescent="0.4">
      <c r="B57" t="s">
        <v>574</v>
      </c>
      <c r="C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8" spans="2:6" x14ac:dyDescent="0.4">
      <c r="B58" t="s">
        <v>567</v>
      </c>
      <c r="C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59" spans="2:6" x14ac:dyDescent="0.4">
      <c r="B59" t="s">
        <v>553</v>
      </c>
      <c r="C5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5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0" spans="2:6" x14ac:dyDescent="0.4">
      <c r="B60" t="s">
        <v>607</v>
      </c>
      <c r="C6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1" spans="2:6" x14ac:dyDescent="0.4">
      <c r="B61" t="s">
        <v>534</v>
      </c>
      <c r="C6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6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2" spans="2:6" x14ac:dyDescent="0.4">
      <c r="B62" t="s">
        <v>542</v>
      </c>
      <c r="C6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3" spans="2:6" x14ac:dyDescent="0.4">
      <c r="B63" t="s">
        <v>558</v>
      </c>
      <c r="C6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4" spans="2:6" x14ac:dyDescent="0.4">
      <c r="B64" t="s">
        <v>610</v>
      </c>
      <c r="C6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5" spans="2:6" x14ac:dyDescent="0.4">
      <c r="B65" t="s">
        <v>519</v>
      </c>
      <c r="C6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6" spans="2:6" x14ac:dyDescent="0.4">
      <c r="B66" t="s">
        <v>518</v>
      </c>
      <c r="C6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7" spans="2:6" x14ac:dyDescent="0.4">
      <c r="B67" t="s">
        <v>575</v>
      </c>
      <c r="C6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8" spans="2:6" x14ac:dyDescent="0.4">
      <c r="B68" t="s">
        <v>555</v>
      </c>
      <c r="C6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69" spans="2:6" x14ac:dyDescent="0.4">
      <c r="B69" t="s">
        <v>579</v>
      </c>
      <c r="C6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6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0" spans="2:6" x14ac:dyDescent="0.4">
      <c r="B70" t="s">
        <v>581</v>
      </c>
      <c r="C7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1" spans="2:6" x14ac:dyDescent="0.4">
      <c r="B71" t="s">
        <v>563</v>
      </c>
      <c r="C7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2" spans="2:6" x14ac:dyDescent="0.4">
      <c r="B72" t="s">
        <v>565</v>
      </c>
      <c r="C7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3" spans="2:6" x14ac:dyDescent="0.4">
      <c r="B73" t="s">
        <v>551</v>
      </c>
      <c r="C7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4" spans="2:6" x14ac:dyDescent="0.4">
      <c r="B74" t="s">
        <v>586</v>
      </c>
      <c r="C7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5" spans="2:6" x14ac:dyDescent="0.4">
      <c r="B75" t="s">
        <v>550</v>
      </c>
      <c r="C7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6" spans="2:6" x14ac:dyDescent="0.4">
      <c r="B76" t="s">
        <v>545</v>
      </c>
      <c r="C7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7" spans="2:6" x14ac:dyDescent="0.4">
      <c r="B77" t="s">
        <v>526</v>
      </c>
      <c r="C7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8" spans="2:6" x14ac:dyDescent="0.4">
      <c r="B78" t="s">
        <v>515</v>
      </c>
      <c r="C7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79" spans="2:6" x14ac:dyDescent="0.4">
      <c r="B79" t="s">
        <v>540</v>
      </c>
      <c r="C7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7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0" spans="2:6" x14ac:dyDescent="0.4">
      <c r="B80" t="s">
        <v>603</v>
      </c>
      <c r="C8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1" spans="2:6" x14ac:dyDescent="0.4">
      <c r="B81" t="s">
        <v>564</v>
      </c>
      <c r="C8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2" spans="2:6" x14ac:dyDescent="0.4">
      <c r="B82" t="s">
        <v>612</v>
      </c>
      <c r="C8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3" spans="2:6" x14ac:dyDescent="0.4">
      <c r="B83" t="s">
        <v>578</v>
      </c>
      <c r="C8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4" spans="2:6" x14ac:dyDescent="0.4">
      <c r="B84" t="s">
        <v>537</v>
      </c>
      <c r="C8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5" spans="2:6" x14ac:dyDescent="0.4">
      <c r="B85" t="s">
        <v>511</v>
      </c>
      <c r="C8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6" spans="2:6" x14ac:dyDescent="0.4">
      <c r="B86" t="s">
        <v>506</v>
      </c>
      <c r="C8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7" spans="2:6" x14ac:dyDescent="0.4">
      <c r="B87" t="s">
        <v>585</v>
      </c>
      <c r="C8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8" spans="2:6" x14ac:dyDescent="0.4">
      <c r="B88" t="s">
        <v>522</v>
      </c>
      <c r="C8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1</v>
      </c>
      <c r="F8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89" spans="2:6" x14ac:dyDescent="0.4">
      <c r="B89" t="s">
        <v>616</v>
      </c>
      <c r="C8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8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0" spans="2:6" x14ac:dyDescent="0.4">
      <c r="B90" t="s">
        <v>512</v>
      </c>
      <c r="C9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1" spans="2:6" x14ac:dyDescent="0.4">
      <c r="B91" t="s">
        <v>580</v>
      </c>
      <c r="C9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2" spans="2:6" x14ac:dyDescent="0.4">
      <c r="B92" t="s">
        <v>546</v>
      </c>
      <c r="C9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3" spans="2:6" x14ac:dyDescent="0.4">
      <c r="B93" t="s">
        <v>590</v>
      </c>
      <c r="C9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4" spans="2:6" x14ac:dyDescent="0.4">
      <c r="B94" t="s">
        <v>530</v>
      </c>
      <c r="C9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5" spans="2:6" x14ac:dyDescent="0.4">
      <c r="B95" t="s">
        <v>572</v>
      </c>
      <c r="C9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6" spans="2:6" x14ac:dyDescent="0.4">
      <c r="B96" t="s">
        <v>582</v>
      </c>
      <c r="C9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7" spans="2:6" x14ac:dyDescent="0.4">
      <c r="B97" t="s">
        <v>541</v>
      </c>
      <c r="C9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8" spans="2:6" x14ac:dyDescent="0.4">
      <c r="B98" t="s">
        <v>571</v>
      </c>
      <c r="C9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99" spans="2:6" x14ac:dyDescent="0.4">
      <c r="B99" t="s">
        <v>599</v>
      </c>
      <c r="C9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9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0" spans="2:6" x14ac:dyDescent="0.4">
      <c r="B100" t="s">
        <v>602</v>
      </c>
      <c r="C10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1" spans="2:6" x14ac:dyDescent="0.4">
      <c r="B101" t="s">
        <v>606</v>
      </c>
      <c r="C10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2" spans="2:6" x14ac:dyDescent="0.4">
      <c r="B102" t="s">
        <v>608</v>
      </c>
      <c r="C10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3" spans="2:6" x14ac:dyDescent="0.4">
      <c r="B103" t="s">
        <v>604</v>
      </c>
      <c r="C10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4" spans="2:6" x14ac:dyDescent="0.4">
      <c r="B104" t="s">
        <v>615</v>
      </c>
      <c r="C10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5" spans="2:6" x14ac:dyDescent="0.4">
      <c r="B105" t="s">
        <v>605</v>
      </c>
      <c r="C10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6" spans="2:6" x14ac:dyDescent="0.4">
      <c r="B106" t="s">
        <v>528</v>
      </c>
      <c r="C10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7" spans="2:6" x14ac:dyDescent="0.4">
      <c r="B107" t="s">
        <v>559</v>
      </c>
      <c r="C10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8" spans="2:6" x14ac:dyDescent="0.4">
      <c r="B108" t="s">
        <v>549</v>
      </c>
      <c r="C10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09" spans="2:6" x14ac:dyDescent="0.4">
      <c r="B109" t="s">
        <v>521</v>
      </c>
      <c r="C10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0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0" spans="2:6" x14ac:dyDescent="0.4">
      <c r="B110" t="s">
        <v>543</v>
      </c>
      <c r="C11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1" spans="2:6" x14ac:dyDescent="0.4">
      <c r="B111" t="s">
        <v>597</v>
      </c>
      <c r="C11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2" spans="2:6" x14ac:dyDescent="0.4">
      <c r="B112" t="s">
        <v>562</v>
      </c>
      <c r="C11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3" spans="2:6" x14ac:dyDescent="0.4">
      <c r="B113" t="s">
        <v>589</v>
      </c>
      <c r="C11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4" spans="2:6" x14ac:dyDescent="0.4">
      <c r="B114" t="s">
        <v>43</v>
      </c>
      <c r="C11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5" spans="2:6" x14ac:dyDescent="0.4">
      <c r="B115" t="s">
        <v>22</v>
      </c>
      <c r="C11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6" spans="2:6" x14ac:dyDescent="0.4">
      <c r="B116" t="s">
        <v>2</v>
      </c>
      <c r="C11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7" spans="2:6" x14ac:dyDescent="0.4">
      <c r="B117" t="s">
        <v>28</v>
      </c>
      <c r="C11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8" spans="2:6" x14ac:dyDescent="0.4">
      <c r="B118" t="s">
        <v>14</v>
      </c>
      <c r="C11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19" spans="2:6" x14ac:dyDescent="0.4">
      <c r="B119" t="s">
        <v>33</v>
      </c>
      <c r="C11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1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0" spans="2:6" x14ac:dyDescent="0.4">
      <c r="B120" t="s">
        <v>34</v>
      </c>
      <c r="C12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1" spans="2:6" x14ac:dyDescent="0.4">
      <c r="B121" t="s">
        <v>10</v>
      </c>
      <c r="C12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2" spans="2:6" x14ac:dyDescent="0.4">
      <c r="B122" t="s">
        <v>36</v>
      </c>
      <c r="C12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3" spans="2:6" x14ac:dyDescent="0.4">
      <c r="B123" t="s">
        <v>24</v>
      </c>
      <c r="C12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4" spans="2:6" x14ac:dyDescent="0.4">
      <c r="B124" t="s">
        <v>38</v>
      </c>
      <c r="C12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5" spans="2:6" x14ac:dyDescent="0.4">
      <c r="B125" t="s">
        <v>20</v>
      </c>
      <c r="C12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6" spans="2:6" x14ac:dyDescent="0.4">
      <c r="B126" t="s">
        <v>6</v>
      </c>
      <c r="C12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7" spans="2:6" x14ac:dyDescent="0.4">
      <c r="B127" t="s">
        <v>18</v>
      </c>
      <c r="C12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8" spans="2:6" x14ac:dyDescent="0.4">
      <c r="B128" t="s">
        <v>44</v>
      </c>
      <c r="C12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29" spans="2:6" x14ac:dyDescent="0.4">
      <c r="B129" t="s">
        <v>21</v>
      </c>
      <c r="C12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2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0" spans="2:6" x14ac:dyDescent="0.4">
      <c r="B130" t="s">
        <v>13</v>
      </c>
      <c r="C13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1" spans="2:6" x14ac:dyDescent="0.4">
      <c r="B131" t="s">
        <v>26</v>
      </c>
      <c r="C13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2" spans="2:6" x14ac:dyDescent="0.4">
      <c r="B132" t="s">
        <v>8</v>
      </c>
      <c r="C13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3" spans="2:6" x14ac:dyDescent="0.4">
      <c r="B133" t="s">
        <v>42</v>
      </c>
      <c r="C13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4" spans="2:6" x14ac:dyDescent="0.4">
      <c r="B134" t="s">
        <v>40</v>
      </c>
      <c r="C13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5" spans="2:6" x14ac:dyDescent="0.4">
      <c r="B135" t="s">
        <v>27</v>
      </c>
      <c r="C13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6" spans="2:6" x14ac:dyDescent="0.4">
      <c r="B136" t="s">
        <v>35</v>
      </c>
      <c r="C13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7" spans="2:6" x14ac:dyDescent="0.4">
      <c r="B137" t="s">
        <v>31</v>
      </c>
      <c r="C13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8" spans="2:6" x14ac:dyDescent="0.4">
      <c r="B138" t="s">
        <v>4</v>
      </c>
      <c r="C13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39" spans="2:6" x14ac:dyDescent="0.4">
      <c r="B139" t="s">
        <v>45</v>
      </c>
      <c r="C13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3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0" spans="2:6" x14ac:dyDescent="0.4">
      <c r="B140" t="s">
        <v>16</v>
      </c>
      <c r="C14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1" spans="2:6" x14ac:dyDescent="0.4">
      <c r="B141" t="s">
        <v>37</v>
      </c>
      <c r="C14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2" spans="2:6" x14ac:dyDescent="0.4">
      <c r="B142" t="s">
        <v>46</v>
      </c>
      <c r="C14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3" spans="2:6" x14ac:dyDescent="0.4">
      <c r="B143" t="s">
        <v>32</v>
      </c>
      <c r="C14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4" spans="2:6" x14ac:dyDescent="0.4">
      <c r="B144" t="s">
        <v>12</v>
      </c>
      <c r="C14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5" spans="2:6" x14ac:dyDescent="0.4">
      <c r="B145" t="s">
        <v>41</v>
      </c>
      <c r="C14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6" spans="2:6" x14ac:dyDescent="0.4">
      <c r="B146" t="s">
        <v>23</v>
      </c>
      <c r="C14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7" spans="2:6" x14ac:dyDescent="0.4">
      <c r="B147" t="s">
        <v>19</v>
      </c>
      <c r="C14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8" spans="2:6" x14ac:dyDescent="0.4">
      <c r="B148" t="s">
        <v>5</v>
      </c>
      <c r="C14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8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49" spans="2:6" x14ac:dyDescent="0.4">
      <c r="B149" t="s">
        <v>1</v>
      </c>
      <c r="C149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49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0" spans="2:6" x14ac:dyDescent="0.4">
      <c r="B150" t="s">
        <v>9</v>
      </c>
      <c r="C150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0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1" spans="2:6" x14ac:dyDescent="0.4">
      <c r="B151" t="s">
        <v>7</v>
      </c>
      <c r="C151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1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2" spans="2:6" x14ac:dyDescent="0.4">
      <c r="B152" t="s">
        <v>25</v>
      </c>
      <c r="C152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2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3" spans="2:6" x14ac:dyDescent="0.4">
      <c r="B153" t="s">
        <v>11</v>
      </c>
      <c r="C153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3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4" spans="2:6" x14ac:dyDescent="0.4">
      <c r="B154" t="s">
        <v>15</v>
      </c>
      <c r="C154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4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5" spans="2:6" x14ac:dyDescent="0.4">
      <c r="B155" t="s">
        <v>30</v>
      </c>
      <c r="C155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5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6" spans="2:6" x14ac:dyDescent="0.4">
      <c r="B156" t="s">
        <v>17</v>
      </c>
      <c r="C156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6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7" spans="2:6" x14ac:dyDescent="0.4">
      <c r="B157" t="s">
        <v>29</v>
      </c>
      <c r="C157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  <c r="F157">
        <f>COUNTIF(BASE_[AB_TAGS],AB_TAGS_TABLE[[#This Row],[AB_TAGS]])+COUNTIF(AMULETS[AB_TAG],AB_TAGS_TABLE[[#This Row],[AB_TAGS]])+COUNTIF(RINGS[AB_TAG],AB_TAGS_TABLE[[#This Row],[AB_TAGS]])+COUNTIF(INSTRUMENTS[AB_TAG],AB_TAGS_TABLE[[#This Row],[AB_TAGS]])</f>
        <v>0</v>
      </c>
    </row>
    <row r="158" spans="2:6" x14ac:dyDescent="0.4">
      <c r="B158" t="s">
        <v>39</v>
      </c>
      <c r="C158">
        <f>COUNTIF(BASE_[LAR_TAGS],LAR_TAGS_TABLE[[#This Row],[LAR_TAGS]])+COUNTIF(AMULETS[LAR_TAG],LAR_TAGS_TABLE[[#This Row],[LAR_TAGS]])+COUNTIF(RINGS[LAR_TAG],LAR_TAGS_TABLE[[#This Row],[LAR_TAGS]])+COUNTIF(INSTRUMENTS[LAR_TAG],LAR_TAGS_TABLE[[#This Row],[LAR_TAGS]])</f>
        <v>0</v>
      </c>
    </row>
  </sheetData>
  <sortState xmlns:xlrd2="http://schemas.microsoft.com/office/spreadsheetml/2017/richdata2" ref="E2:E9">
    <sortCondition ref="E2:E9"/>
  </sortState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EF87-5B13-4298-AF20-FE8A989B29D9}">
  <dimension ref="B1:Z188"/>
  <sheetViews>
    <sheetView tabSelected="1" topLeftCell="E1" workbookViewId="0">
      <selection activeCell="V3" sqref="V3"/>
    </sheetView>
  </sheetViews>
  <sheetFormatPr defaultRowHeight="14.6" x14ac:dyDescent="0.4"/>
  <cols>
    <col min="2" max="2" width="8.23046875" bestFit="1" customWidth="1"/>
    <col min="3" max="3" width="25.15234375" bestFit="1" customWidth="1"/>
    <col min="4" max="4" width="55.921875" bestFit="1" customWidth="1"/>
    <col min="5" max="5" width="35.921875" bestFit="1" customWidth="1"/>
    <col min="6" max="6" width="22" bestFit="1" customWidth="1"/>
    <col min="7" max="7" width="33.921875" bestFit="1" customWidth="1"/>
    <col min="8" max="8" width="23.3046875" bestFit="1" customWidth="1"/>
    <col min="9" max="9" width="12.53515625" bestFit="1" customWidth="1"/>
    <col min="10" max="10" width="14.765625" bestFit="1" customWidth="1"/>
    <col min="11" max="11" width="20.61328125" bestFit="1" customWidth="1"/>
    <col min="12" max="12" width="14.765625" bestFit="1" customWidth="1"/>
    <col min="13" max="13" width="18.69140625" bestFit="1" customWidth="1"/>
    <col min="14" max="14" width="24.765625" bestFit="1" customWidth="1"/>
    <col min="15" max="15" width="20.61328125" bestFit="1" customWidth="1"/>
    <col min="16" max="19" width="11.3828125" bestFit="1" customWidth="1"/>
    <col min="20" max="20" width="10.61328125" bestFit="1" customWidth="1"/>
    <col min="21" max="21" width="7.921875" bestFit="1" customWidth="1"/>
    <col min="22" max="22" width="5.4609375" customWidth="1"/>
    <col min="23" max="23" width="55.921875" bestFit="1" customWidth="1"/>
    <col min="24" max="24" width="35.921875" bestFit="1" customWidth="1"/>
    <col min="26" max="26" width="91.61328125" bestFit="1" customWidth="1"/>
  </cols>
  <sheetData>
    <row r="1" spans="2:26" x14ac:dyDescent="0.4">
      <c r="B1" t="s">
        <v>1413</v>
      </c>
      <c r="C1" t="s">
        <v>80</v>
      </c>
      <c r="D1" t="s">
        <v>3</v>
      </c>
      <c r="E1" t="s">
        <v>81</v>
      </c>
      <c r="F1" t="s">
        <v>501</v>
      </c>
      <c r="G1" t="s">
        <v>4993</v>
      </c>
      <c r="H1" t="s">
        <v>4994</v>
      </c>
      <c r="I1" t="s">
        <v>5011</v>
      </c>
      <c r="J1" t="s">
        <v>5057</v>
      </c>
      <c r="K1" t="s">
        <v>5058</v>
      </c>
      <c r="L1" t="s">
        <v>5059</v>
      </c>
      <c r="M1" t="s">
        <v>618</v>
      </c>
      <c r="N1" t="s">
        <v>4995</v>
      </c>
      <c r="O1" t="s">
        <v>4996</v>
      </c>
      <c r="P1" t="s">
        <v>5060</v>
      </c>
      <c r="Q1" t="s">
        <v>5061</v>
      </c>
      <c r="R1" t="s">
        <v>5062</v>
      </c>
      <c r="S1" t="s">
        <v>5063</v>
      </c>
      <c r="T1" t="s">
        <v>384</v>
      </c>
      <c r="U1" t="s">
        <v>84</v>
      </c>
      <c r="W1" s="17" t="s">
        <v>1449</v>
      </c>
      <c r="X1" s="17" t="s">
        <v>81</v>
      </c>
      <c r="Z1" s="19" t="str">
        <f ca="1">"PASTE NAME_GUID in "&amp; ADDRESS(ROW(OFFSET(Z1,1,0,1,1)),COLUMN(OFFSET(Z1,1,0,1,1)))</f>
        <v>PASTE NAME_GUID in $Z$2</v>
      </c>
    </row>
    <row r="2" spans="2:26" x14ac:dyDescent="0.4">
      <c r="C2" t="s">
        <v>89</v>
      </c>
      <c r="D2" t="s">
        <v>90</v>
      </c>
      <c r="E2" t="str">
        <f>VLOOKUP(OVERRIDES[[#This Row],[Name]],OVR_GUID_LOOK,2,FALSE)</f>
        <v>8b8010ad-6b25-4cda-8900-cf3e00805626</v>
      </c>
      <c r="F2" t="s">
        <v>592</v>
      </c>
      <c r="G2" t="s">
        <v>512</v>
      </c>
      <c r="H2" t="s">
        <v>600</v>
      </c>
      <c r="M2" t="s">
        <v>635</v>
      </c>
      <c r="U2" s="27"/>
      <c r="W2" s="18" t="str" cm="1">
        <f t="array" ref="W2:X2">_xlfn.REGEXEXTRACT(Z2,"(.*(?=_))_([a-z0-9-]+)",2)</f>
        <v>UNI_WYR_MonkAmulet_NoGhost</v>
      </c>
      <c r="X2" s="18" t="str">
        <v>14a6da9a-6689-4c70-96a1-d03319ba3278</v>
      </c>
      <c r="Z2" t="s">
        <v>1513</v>
      </c>
    </row>
    <row r="3" spans="2:26" x14ac:dyDescent="0.4">
      <c r="C3" t="s">
        <v>91</v>
      </c>
      <c r="D3" t="s">
        <v>92</v>
      </c>
      <c r="E3" t="str">
        <f>VLOOKUP(OVERRIDES[[#This Row],[Name]],OVR_GUID_LOOK,2,FALSE)</f>
        <v>497effc5-d8d9-4c6c-afea-7accc889b1b4</v>
      </c>
      <c r="F3" t="s">
        <v>592</v>
      </c>
      <c r="G3" t="s">
        <v>512</v>
      </c>
      <c r="H3" t="s">
        <v>595</v>
      </c>
      <c r="M3" t="s">
        <v>635</v>
      </c>
      <c r="U3" s="27"/>
      <c r="W3" s="18" t="str" cm="1">
        <f t="array" ref="W3:X3">_xlfn.REGEXEXTRACT(Z3,"(.*(?=_))_([a-z0-9-]+)",2)</f>
        <v>BASE_ALCH_Extract_Air</v>
      </c>
      <c r="X3" s="18" t="str">
        <v>8b8010ad-6b25-4cda-8900-cf3e00805626</v>
      </c>
      <c r="Z3" t="s">
        <v>2610</v>
      </c>
    </row>
    <row r="4" spans="2:26" x14ac:dyDescent="0.4">
      <c r="C4" t="s">
        <v>93</v>
      </c>
      <c r="D4" t="s">
        <v>94</v>
      </c>
      <c r="E4" t="str">
        <f>VLOOKUP(OVERRIDES[[#This Row],[Name]],OVR_GUID_LOOK,2,FALSE)</f>
        <v>261a1755-0688-492c-a272-21b0842c9a69</v>
      </c>
      <c r="F4" t="s">
        <v>592</v>
      </c>
      <c r="G4" t="s">
        <v>512</v>
      </c>
      <c r="H4" t="s">
        <v>596</v>
      </c>
      <c r="M4" t="s">
        <v>635</v>
      </c>
      <c r="U4" s="27"/>
      <c r="W4" s="18" t="str" cm="1">
        <f t="array" ref="W4:X4">_xlfn.REGEXEXTRACT(Z4,"(.*(?=_))_([a-z0-9-]+)",2)</f>
        <v>BASE_ALCH_Extract_Earth</v>
      </c>
      <c r="X4" s="18" t="str">
        <v>497effc5-d8d9-4c6c-afea-7accc889b1b4</v>
      </c>
      <c r="Z4" t="s">
        <v>2611</v>
      </c>
    </row>
    <row r="5" spans="2:26" x14ac:dyDescent="0.4">
      <c r="C5" t="s">
        <v>95</v>
      </c>
      <c r="D5" t="s">
        <v>96</v>
      </c>
      <c r="E5" t="str">
        <f>VLOOKUP(OVERRIDES[[#This Row],[Name]],OVR_GUID_LOOK,2,FALSE)</f>
        <v>a3ada9c2-8e98-4fd2-8953-a47b0dd9a9fa</v>
      </c>
      <c r="F5" t="s">
        <v>592</v>
      </c>
      <c r="G5" t="s">
        <v>512</v>
      </c>
      <c r="H5" t="s">
        <v>594</v>
      </c>
      <c r="M5" t="s">
        <v>635</v>
      </c>
      <c r="U5" s="27"/>
      <c r="W5" s="18" t="str" cm="1">
        <f t="array" ref="W5:X5">_xlfn.REGEXEXTRACT(Z5,"(.*(?=_))_([a-z0-9-]+)",2)</f>
        <v>BASE_ALCH_Extract_Fey</v>
      </c>
      <c r="X5" s="18" t="str">
        <v>261a1755-0688-492c-a272-21b0842c9a69</v>
      </c>
      <c r="Z5" t="s">
        <v>2612</v>
      </c>
    </row>
    <row r="6" spans="2:26" x14ac:dyDescent="0.4">
      <c r="C6" t="s">
        <v>97</v>
      </c>
      <c r="D6" t="s">
        <v>98</v>
      </c>
      <c r="E6" t="str">
        <f>VLOOKUP(OVERRIDES[[#This Row],[Name]],OVR_GUID_LOOK,2,FALSE)</f>
        <v>5a02b765-c414-43da-a88c-e1453b6c2e4b</v>
      </c>
      <c r="F6" t="s">
        <v>592</v>
      </c>
      <c r="G6" t="s">
        <v>512</v>
      </c>
      <c r="H6" t="s">
        <v>601</v>
      </c>
      <c r="M6" t="s">
        <v>635</v>
      </c>
      <c r="U6" s="27"/>
      <c r="W6" s="18" t="str" cm="1">
        <f t="array" ref="W6:X6">_xlfn.REGEXEXTRACT(Z6,"(.*(?=_))_([a-z0-9-]+)",2)</f>
        <v>BASE_ALCH_Extract_Fire</v>
      </c>
      <c r="X6" s="18" t="str">
        <v>a3ada9c2-8e98-4fd2-8953-a47b0dd9a9fa</v>
      </c>
      <c r="Z6" t="s">
        <v>2613</v>
      </c>
    </row>
    <row r="7" spans="2:26" x14ac:dyDescent="0.4">
      <c r="C7" t="s">
        <v>99</v>
      </c>
      <c r="D7" t="s">
        <v>100</v>
      </c>
      <c r="E7" t="str">
        <f>VLOOKUP(OVERRIDES[[#This Row],[Name]],OVR_GUID_LOOK,2,FALSE)</f>
        <v>3c54906f-cc2c-49e5-a9a3-64204688f872</v>
      </c>
      <c r="F7" t="s">
        <v>592</v>
      </c>
      <c r="G7" t="s">
        <v>512</v>
      </c>
      <c r="H7" t="s">
        <v>593</v>
      </c>
      <c r="M7" t="s">
        <v>635</v>
      </c>
      <c r="U7" s="27"/>
      <c r="W7" s="18" t="str" cm="1">
        <f t="array" ref="W7:X7">_xlfn.REGEXEXTRACT(Z7,"(.*(?=_))_([a-z0-9-]+)",2)</f>
        <v>BASE_ALCH_Extract_Shadow</v>
      </c>
      <c r="X7" s="18" t="str">
        <v>5a02b765-c414-43da-a88c-e1453b6c2e4b</v>
      </c>
      <c r="Z7" t="s">
        <v>2614</v>
      </c>
    </row>
    <row r="8" spans="2:26" x14ac:dyDescent="0.4">
      <c r="C8" t="s">
        <v>104</v>
      </c>
      <c r="D8" t="s">
        <v>105</v>
      </c>
      <c r="E8" t="str">
        <f>VLOOKUP(OVERRIDES[[#This Row],[Name]],OVR_GUID_LOOK,2,FALSE)</f>
        <v>19a6fbb0-7123-460b-a4a8-643bb6cab5b5</v>
      </c>
      <c r="F8" t="s">
        <v>515</v>
      </c>
      <c r="G8" t="s">
        <v>512</v>
      </c>
      <c r="H8" t="s">
        <v>556</v>
      </c>
      <c r="I8" t="s">
        <v>557</v>
      </c>
      <c r="J8" t="s">
        <v>536</v>
      </c>
      <c r="M8" t="s">
        <v>645</v>
      </c>
      <c r="U8" s="27"/>
      <c r="W8" s="18" t="str" cm="1">
        <f t="array" ref="W8:X8">_xlfn.REGEXEXTRACT(Z8,"(.*(?=_))_([a-z0-9-]+)",2)</f>
        <v>BASE_ALCH_Extract_Water</v>
      </c>
      <c r="X8" s="18" t="str">
        <v>3c54906f-cc2c-49e5-a9a3-64204688f872</v>
      </c>
      <c r="Z8" t="s">
        <v>2615</v>
      </c>
    </row>
    <row r="9" spans="2:26" x14ac:dyDescent="0.4">
      <c r="C9" t="s">
        <v>106</v>
      </c>
      <c r="D9" t="s">
        <v>107</v>
      </c>
      <c r="E9" t="str">
        <f>VLOOKUP(OVERRIDES[[#This Row],[Name]],OVR_GUID_LOOK,2,FALSE)</f>
        <v>eef254dd-b983-4e59-bf49-5ed76a536220</v>
      </c>
      <c r="F9" t="s">
        <v>515</v>
      </c>
      <c r="G9" t="s">
        <v>512</v>
      </c>
      <c r="H9" t="s">
        <v>516</v>
      </c>
      <c r="I9" t="s">
        <v>514</v>
      </c>
      <c r="J9" t="s">
        <v>537</v>
      </c>
      <c r="K9" t="s">
        <v>535</v>
      </c>
      <c r="L9" t="s">
        <v>536</v>
      </c>
      <c r="M9" t="s">
        <v>636</v>
      </c>
      <c r="N9" t="s">
        <v>637</v>
      </c>
      <c r="U9" s="27"/>
      <c r="W9" s="18" t="str" cm="1">
        <f t="array" ref="W9:X9">_xlfn.REGEXEXTRACT(Z9,"(.*(?=_))_([a-z0-9-]+)",2)</f>
        <v>BASE_ALCH_Solution_Coating</v>
      </c>
      <c r="X9" s="18" t="str">
        <v>19a6fbb0-7123-460b-a4a8-643bb6cab5b5</v>
      </c>
      <c r="Z9" t="s">
        <v>2618</v>
      </c>
    </row>
    <row r="10" spans="2:26" x14ac:dyDescent="0.4">
      <c r="C10" t="s">
        <v>109</v>
      </c>
      <c r="D10" t="s">
        <v>110</v>
      </c>
      <c r="E10" t="str">
        <f>VLOOKUP(OVERRIDES[[#This Row],[Name]],OVR_GUID_LOOK,2,FALSE)</f>
        <v>a09273ba-6549-4cf9-ba47-615a962baf9f</v>
      </c>
      <c r="F10" t="s">
        <v>512</v>
      </c>
      <c r="M10" t="s">
        <v>632</v>
      </c>
      <c r="U10" s="27"/>
      <c r="W10" s="18" t="str" cm="1">
        <f t="array" ref="W10:X10">_xlfn.REGEXEXTRACT(Z10,"(.*(?=_))_([a-z0-9-]+)",2)</f>
        <v>BASE_ALCH_Solution_Elixir</v>
      </c>
      <c r="X10" s="18" t="str">
        <v>eef254dd-b983-4e59-bf49-5ed76a536220</v>
      </c>
      <c r="Z10" t="s">
        <v>2619</v>
      </c>
    </row>
    <row r="11" spans="2:26" x14ac:dyDescent="0.4">
      <c r="C11" t="s">
        <v>109</v>
      </c>
      <c r="D11" t="s">
        <v>111</v>
      </c>
      <c r="E11" t="str">
        <f>VLOOKUP(OVERRIDES[[#This Row],[Name]],OVR_GUID_LOOK,2,FALSE)</f>
        <v>0985f767-4256-4f15-aabe-364e002f913f</v>
      </c>
      <c r="F11" t="s">
        <v>512</v>
      </c>
      <c r="M11" t="s">
        <v>632</v>
      </c>
      <c r="N11" t="s">
        <v>1397</v>
      </c>
      <c r="U11" s="27"/>
      <c r="W11" s="18" t="str" cm="1">
        <f t="array" ref="W11:X11">_xlfn.REGEXEXTRACT(Z11,"(.*(?=_))_([a-z0-9-]+)",2)</f>
        <v>BASE_ARMOR</v>
      </c>
      <c r="X11" s="18" t="str">
        <v>a09273ba-6549-4cf9-ba47-615a962baf9f</v>
      </c>
      <c r="Z11" t="s">
        <v>2621</v>
      </c>
    </row>
    <row r="12" spans="2:26" x14ac:dyDescent="0.4">
      <c r="C12" t="s">
        <v>112</v>
      </c>
      <c r="D12" t="s">
        <v>113</v>
      </c>
      <c r="E12" t="str">
        <f>VLOOKUP(OVERRIDES[[#This Row],[Name]],OVR_GUID_LOOK,2,FALSE)</f>
        <v>465340b0-523f-48ac-a832-4db4a1183c74</v>
      </c>
      <c r="F12" t="s">
        <v>512</v>
      </c>
      <c r="M12" t="s">
        <v>632</v>
      </c>
      <c r="N12" t="s">
        <v>1406</v>
      </c>
      <c r="U12" s="27"/>
      <c r="W12" s="18" t="str" cm="1">
        <f t="array" ref="W12:X12">_xlfn.REGEXEXTRACT(Z12,"(.*(?=_))_([a-z0-9-]+)",2)</f>
        <v>BASE_ARMOR_Body</v>
      </c>
      <c r="X12" s="18" t="str">
        <v>0985f767-4256-4f15-aabe-364e002f913f</v>
      </c>
      <c r="Z12" t="s">
        <v>2622</v>
      </c>
    </row>
    <row r="13" spans="2:26" x14ac:dyDescent="0.4">
      <c r="C13" t="s">
        <v>109</v>
      </c>
      <c r="D13" t="s">
        <v>114</v>
      </c>
      <c r="E13" t="str">
        <f>VLOOKUP(OVERRIDES[[#This Row],[Name]],OVR_GUID_LOOK,2,FALSE)</f>
        <v>760772d4-7b86-49b5-b6d8-0d0302909b8c</v>
      </c>
      <c r="F13" t="s">
        <v>512</v>
      </c>
      <c r="M13" t="s">
        <v>632</v>
      </c>
      <c r="N13" t="s">
        <v>1398</v>
      </c>
      <c r="U13" s="27"/>
      <c r="W13" s="18" t="str" cm="1">
        <f t="array" ref="W13:X13">_xlfn.REGEXEXTRACT(Z13,"(.*(?=_))_([a-z0-9-]+)",2)</f>
        <v>BASE_ARMOR_Cloaks</v>
      </c>
      <c r="X13" s="18" t="str">
        <v>465340b0-523f-48ac-a832-4db4a1183c74</v>
      </c>
      <c r="Z13" t="s">
        <v>2623</v>
      </c>
    </row>
    <row r="14" spans="2:26" x14ac:dyDescent="0.4">
      <c r="C14" t="s">
        <v>115</v>
      </c>
      <c r="D14" t="s">
        <v>116</v>
      </c>
      <c r="E14" t="str">
        <f>VLOOKUP(OVERRIDES[[#This Row],[Name]],OVR_GUID_LOOK,2,FALSE)</f>
        <v>1ab3e355-c1ed-4035-8c17-4ec2a8e8850f</v>
      </c>
      <c r="F14" t="s">
        <v>512</v>
      </c>
      <c r="M14" t="s">
        <v>632</v>
      </c>
      <c r="N14" t="s">
        <v>1399</v>
      </c>
      <c r="U14" s="27"/>
      <c r="W14" s="18" t="str" cm="1">
        <f t="array" ref="W14:X14">_xlfn.REGEXEXTRACT(Z14,"(.*(?=_))_([a-z0-9-]+)",2)</f>
        <v>BASE_ARMOR_Footwear</v>
      </c>
      <c r="X14" s="18" t="str">
        <v>760772d4-7b86-49b5-b6d8-0d0302909b8c</v>
      </c>
      <c r="Z14" t="s">
        <v>2624</v>
      </c>
    </row>
    <row r="15" spans="2:26" x14ac:dyDescent="0.4">
      <c r="C15" t="s">
        <v>109</v>
      </c>
      <c r="D15" t="s">
        <v>117</v>
      </c>
      <c r="E15" t="str">
        <f>VLOOKUP(OVERRIDES[[#This Row],[Name]],OVR_GUID_LOOK,2,FALSE)</f>
        <v>1e694935-3625-4781-8a6e-a91ba7f5876d</v>
      </c>
      <c r="F15" t="s">
        <v>512</v>
      </c>
      <c r="M15" t="s">
        <v>632</v>
      </c>
      <c r="N15" t="s">
        <v>1400</v>
      </c>
      <c r="U15" s="27"/>
      <c r="W15" s="18" t="str" cm="1">
        <f t="array" ref="W15:X15">_xlfn.REGEXEXTRACT(Z15,"(.*(?=_))_([a-z0-9-]+)",2)</f>
        <v>BASE_ARMOR_Gloves</v>
      </c>
      <c r="X15" s="18" t="str">
        <v>1ab3e355-c1ed-4035-8c17-4ec2a8e8850f</v>
      </c>
      <c r="Z15" t="s">
        <v>2625</v>
      </c>
    </row>
    <row r="16" spans="2:26" x14ac:dyDescent="0.4">
      <c r="C16" t="s">
        <v>118</v>
      </c>
      <c r="D16" t="s">
        <v>119</v>
      </c>
      <c r="E16" t="str">
        <f>VLOOKUP(OVERRIDES[[#This Row],[Name]],OVR_GUID_LOOK,2,FALSE)</f>
        <v>e419b771-2ea2-439d-a9e9-c2796398dd09</v>
      </c>
      <c r="F16" t="s">
        <v>512</v>
      </c>
      <c r="M16" t="s">
        <v>632</v>
      </c>
      <c r="N16" t="s">
        <v>1401</v>
      </c>
      <c r="U16" s="27"/>
      <c r="W16" s="18" t="str" cm="1">
        <f t="array" ref="W16:X16">_xlfn.REGEXEXTRACT(Z16,"(.*(?=_))_([a-z0-9-]+)",2)</f>
        <v>BASE_ARMOR_Headwear</v>
      </c>
      <c r="X16" s="18" t="str">
        <v>1e694935-3625-4781-8a6e-a91ba7f5876d</v>
      </c>
      <c r="Z16" t="s">
        <v>2626</v>
      </c>
    </row>
    <row r="17" spans="3:26" x14ac:dyDescent="0.4">
      <c r="C17" t="s">
        <v>47</v>
      </c>
      <c r="D17" t="s">
        <v>130</v>
      </c>
      <c r="E17" t="str">
        <f>VLOOKUP(OVERRIDES[[#This Row],[Name]],OVR_GUID_LOOK,2,FALSE)</f>
        <v>79f10d3b-b390-4662-9193-d2f4395d136a</v>
      </c>
      <c r="F17" t="s">
        <v>515</v>
      </c>
      <c r="G17" t="s">
        <v>512</v>
      </c>
      <c r="H17" t="s">
        <v>87</v>
      </c>
      <c r="M17" t="s">
        <v>635</v>
      </c>
      <c r="U17" s="27"/>
      <c r="W17" s="18" t="str" cm="1">
        <f t="array" ref="W17:X17">_xlfn.REGEXEXTRACT(Z17,"(.*(?=_))_([a-z0-9-]+)",2)</f>
        <v>BASE_ARMOR_Underwear</v>
      </c>
      <c r="X17" s="18" t="str">
        <v>e419b771-2ea2-439d-a9e9-c2796398dd09</v>
      </c>
      <c r="Z17" t="s">
        <v>2627</v>
      </c>
    </row>
    <row r="18" spans="3:26" x14ac:dyDescent="0.4">
      <c r="C18" t="s">
        <v>106</v>
      </c>
      <c r="D18" t="s">
        <v>135</v>
      </c>
      <c r="E18" t="str">
        <f>VLOOKUP(OVERRIDES[[#This Row],[Name]],OVR_GUID_LOOK,2,FALSE)</f>
        <v>277257bc-38f5-4c51-be13-32498e8cbd3d</v>
      </c>
      <c r="F18" t="s">
        <v>515</v>
      </c>
      <c r="G18" t="s">
        <v>512</v>
      </c>
      <c r="H18" t="s">
        <v>516</v>
      </c>
      <c r="I18" t="s">
        <v>514</v>
      </c>
      <c r="J18" t="s">
        <v>537</v>
      </c>
      <c r="M18" t="s">
        <v>636</v>
      </c>
      <c r="U18" s="27"/>
      <c r="W18" s="18" t="str" cm="1">
        <f t="array" ref="W18:X18">_xlfn.REGEXEXTRACT(Z18,"(.*(?=_))_([a-z0-9-]+)",2)</f>
        <v>BASE_CONS_Alchemy</v>
      </c>
      <c r="X18" s="18" t="str">
        <v>79f10d3b-b390-4662-9193-d2f4395d136a</v>
      </c>
      <c r="Z18" t="s">
        <v>2645</v>
      </c>
    </row>
    <row r="19" spans="3:26" x14ac:dyDescent="0.4">
      <c r="C19" t="s">
        <v>47</v>
      </c>
      <c r="D19" t="s">
        <v>48</v>
      </c>
      <c r="E19" t="str">
        <f>VLOOKUP(OVERRIDES[[#This Row],[Name]],OVR_GUID_LOOK,2,FALSE)</f>
        <v>5e9a13ce-fbbf-4d19-bf34-78b3ffec5ca4</v>
      </c>
      <c r="F19" t="s">
        <v>512</v>
      </c>
      <c r="G19" t="s">
        <v>87</v>
      </c>
      <c r="M19" t="s">
        <v>635</v>
      </c>
      <c r="U19" s="27"/>
      <c r="W19" s="18" t="str" cm="1">
        <f t="array" ref="W19:X19">_xlfn.REGEXEXTRACT(Z19,"(.*(?=_))_([a-z0-9-]+)",2)</f>
        <v>BASE_CONS_Drink_Potion</v>
      </c>
      <c r="X19" s="18" t="str">
        <v>277257bc-38f5-4c51-be13-32498e8cbd3d</v>
      </c>
      <c r="Z19" t="s">
        <v>2649</v>
      </c>
    </row>
    <row r="20" spans="3:26" x14ac:dyDescent="0.4">
      <c r="C20" t="s">
        <v>49</v>
      </c>
      <c r="D20" t="s">
        <v>50</v>
      </c>
      <c r="E20" t="str">
        <f>VLOOKUP(OVERRIDES[[#This Row],[Name]],OVR_GUID_LOOK,2,FALSE)</f>
        <v>493d043f-3eb1-4a57-b41d-0129f3e07444</v>
      </c>
      <c r="F20" t="s">
        <v>82</v>
      </c>
      <c r="G20" t="s">
        <v>512</v>
      </c>
      <c r="M20" t="s">
        <v>648</v>
      </c>
      <c r="U20" s="27"/>
      <c r="W20" s="18" t="str" cm="1">
        <f t="array" ref="W20:X20">_xlfn.REGEXEXTRACT(Z20,"(.*(?=_))_([a-z0-9-]+)",2)</f>
        <v>BASE_LOOT_Alchemy</v>
      </c>
      <c r="X20" s="18" t="str">
        <v>5e9a13ce-fbbf-4d19-bf34-78b3ffec5ca4</v>
      </c>
      <c r="Z20" t="s">
        <v>2717</v>
      </c>
    </row>
    <row r="21" spans="3:26" x14ac:dyDescent="0.4">
      <c r="C21" t="s">
        <v>53</v>
      </c>
      <c r="D21" t="s">
        <v>54</v>
      </c>
      <c r="E21" t="str">
        <f>VLOOKUP(OVERRIDES[[#This Row],[Name]],OVR_GUID_LOOK,2,FALSE)</f>
        <v>1a750a66-e5c2-40be-9f62-0a4bf3ddb403</v>
      </c>
      <c r="F21" t="s">
        <v>512</v>
      </c>
      <c r="G21" t="s">
        <v>83</v>
      </c>
      <c r="M21" t="s">
        <v>629</v>
      </c>
      <c r="N21" t="s">
        <v>623</v>
      </c>
      <c r="U21" s="27"/>
      <c r="W21" s="18" t="str" cm="1">
        <f t="array" ref="W21:X21">_xlfn.REGEXEXTRACT(Z21,"(.*(?=_))_([a-z0-9-]+)",2)</f>
        <v>BASE_LOOT_Arrow</v>
      </c>
      <c r="X21" s="18" t="str">
        <v>493d043f-3eb1-4a57-b41d-0129f3e07444</v>
      </c>
      <c r="Z21" t="s">
        <v>2718</v>
      </c>
    </row>
    <row r="22" spans="3:26" x14ac:dyDescent="0.4">
      <c r="C22" t="s">
        <v>55</v>
      </c>
      <c r="D22" t="s">
        <v>56</v>
      </c>
      <c r="E22" t="str">
        <f>VLOOKUP(OVERRIDES[[#This Row],[Name]],OVR_GUID_LOOK,2,FALSE)</f>
        <v>93380b9c-cf4f-413d-99a7-7e2897cdb94e</v>
      </c>
      <c r="F22" t="s">
        <v>512</v>
      </c>
      <c r="M22" t="s">
        <v>629</v>
      </c>
      <c r="N22" t="s">
        <v>624</v>
      </c>
      <c r="U22" s="27"/>
      <c r="W22" s="18" t="str" cm="1">
        <f t="array" ref="W22:X22">_xlfn.REGEXEXTRACT(Z22,"(.*(?=_))_([a-z0-9-]+)",2)</f>
        <v>BASE_LOOT_Dye</v>
      </c>
      <c r="X22" s="18" t="str">
        <v>1a750a66-e5c2-40be-9f62-0a4bf3ddb403</v>
      </c>
      <c r="Z22" t="s">
        <v>2720</v>
      </c>
    </row>
    <row r="23" spans="3:26" x14ac:dyDescent="0.4">
      <c r="C23" t="s">
        <v>57</v>
      </c>
      <c r="D23" t="s">
        <v>58</v>
      </c>
      <c r="E23" t="str">
        <f>VLOOKUP(OVERRIDES[[#This Row],[Name]],OVR_GUID_LOOK,2,FALSE)</f>
        <v>ddf636cb-5d3c-43dc-a33b-fc92df496e95</v>
      </c>
      <c r="M23" t="s">
        <v>629</v>
      </c>
      <c r="U23" s="27"/>
      <c r="W23" s="18" t="str" cm="1">
        <f t="array" ref="W23:X23">_xlfn.REGEXEXTRACT(Z23,"(.*(?=_))_([a-z0-9-]+)",2)</f>
        <v>BASE_LOOT_Gem</v>
      </c>
      <c r="X23" s="18" t="str">
        <v>93380b9c-cf4f-413d-99a7-7e2897cdb94e</v>
      </c>
      <c r="Z23" t="s">
        <v>2721</v>
      </c>
    </row>
    <row r="24" spans="3:26" x14ac:dyDescent="0.4">
      <c r="C24" t="s">
        <v>59</v>
      </c>
      <c r="D24" t="s">
        <v>60</v>
      </c>
      <c r="E24" t="str">
        <f>VLOOKUP(OVERRIDES[[#This Row],[Name]],OVR_GUID_LOOK,2,FALSE)</f>
        <v>303990e3-5546-44a3-9c5a-f9aa1702ad51</v>
      </c>
      <c r="F24" t="s">
        <v>512</v>
      </c>
      <c r="M24" t="s">
        <v>629</v>
      </c>
      <c r="U24" s="27"/>
      <c r="W24" s="18" t="str" cm="1">
        <f t="array" ref="W24:X24">_xlfn.REGEXEXTRACT(Z24,"(.*(?=_))_([a-z0-9-]+)",2)</f>
        <v>BASE_LOOT_Music</v>
      </c>
      <c r="X24" s="18" t="str">
        <v>ddf636cb-5d3c-43dc-a33b-fc92df496e95</v>
      </c>
      <c r="Z24" t="s">
        <v>2722</v>
      </c>
    </row>
    <row r="25" spans="3:26" x14ac:dyDescent="0.4">
      <c r="C25" t="s">
        <v>64</v>
      </c>
      <c r="D25" t="s">
        <v>65</v>
      </c>
      <c r="E25" t="str">
        <f>VLOOKUP(OVERRIDES[[#This Row],[Name]],OVR_GUID_LOOK,2,FALSE)</f>
        <v>dcd9e1e8-e465-44af-aba3-b698f369aebd</v>
      </c>
      <c r="M25" t="s">
        <v>629</v>
      </c>
      <c r="U25" s="27"/>
      <c r="W25" s="18" t="str" cm="1">
        <f t="array" ref="W25:X25">_xlfn.REGEXEXTRACT(Z25,"(.*(?=_))_([a-z0-9-]+)",2)</f>
        <v>BASE_LOOT_Necklace</v>
      </c>
      <c r="X25" s="18" t="str">
        <v>303990e3-5546-44a3-9c5a-f9aa1702ad51</v>
      </c>
      <c r="Z25" t="s">
        <v>2723</v>
      </c>
    </row>
    <row r="26" spans="3:26" x14ac:dyDescent="0.4">
      <c r="C26" t="s">
        <v>66</v>
      </c>
      <c r="D26" t="s">
        <v>67</v>
      </c>
      <c r="E26" t="str">
        <f>VLOOKUP(OVERRIDES[[#This Row],[Name]],OVR_GUID_LOOK,2,FALSE)</f>
        <v>0af630e0-82eb-4b83-baa2-e296f97a7a4e</v>
      </c>
      <c r="F26" t="s">
        <v>512</v>
      </c>
      <c r="M26" t="s">
        <v>629</v>
      </c>
      <c r="U26" s="27"/>
      <c r="W26" s="18" t="str" cm="1">
        <f t="array" ref="W26:X26">_xlfn.REGEXEXTRACT(Z26,"(.*(?=_))_([a-z0-9-]+)",2)</f>
        <v>BASE_LOOT_Painting</v>
      </c>
      <c r="X26" s="18" t="str">
        <v>dcd9e1e8-e465-44af-aba3-b698f369aebd</v>
      </c>
      <c r="Z26" t="s">
        <v>2727</v>
      </c>
    </row>
    <row r="27" spans="3:26" x14ac:dyDescent="0.4">
      <c r="C27" t="s">
        <v>79</v>
      </c>
      <c r="D27" t="s">
        <v>71</v>
      </c>
      <c r="E27" t="str">
        <f>VLOOKUP(OVERRIDES[[#This Row],[Name]],OVR_GUID_LOOK,2,FALSE)</f>
        <v>07fa63ae-349e-4535-8473-970fec96cdb2</v>
      </c>
      <c r="M27" t="s">
        <v>628</v>
      </c>
      <c r="U27" s="27"/>
      <c r="W27" s="18" t="str" cm="1">
        <f t="array" ref="W27:X27">_xlfn.REGEXEXTRACT(Z27,"(.*(?=_))_([a-z0-9-]+)",2)</f>
        <v>BASE_LOOT_Ring</v>
      </c>
      <c r="X27" s="18" t="str">
        <v>0af630e0-82eb-4b83-baa2-e296f97a7a4e</v>
      </c>
      <c r="Z27" t="s">
        <v>2728</v>
      </c>
    </row>
    <row r="28" spans="3:26" x14ac:dyDescent="0.4">
      <c r="C28" t="s">
        <v>64</v>
      </c>
      <c r="D28" t="s">
        <v>72</v>
      </c>
      <c r="E28" t="str">
        <f>VLOOKUP(OVERRIDES[[#This Row],[Name]],OVR_GUID_LOOK,2,FALSE)</f>
        <v>8e5f1e8b-102a-4105-9d81-2220648814e9</v>
      </c>
      <c r="F28" t="s">
        <v>85</v>
      </c>
      <c r="G28" t="s">
        <v>512</v>
      </c>
      <c r="M28" t="s">
        <v>643</v>
      </c>
      <c r="N28" t="s">
        <v>644</v>
      </c>
      <c r="U28" s="27"/>
      <c r="W28" s="18" t="str" cm="1">
        <f t="array" ref="W28:X28">_xlfn.REGEXEXTRACT(Z28,"(.*(?=_))_([a-z0-9-]+)",2)</f>
        <v>BASE_LOOT_Spell_TransmutersStone</v>
      </c>
      <c r="X28" s="18" t="str">
        <v>07fa63ae-349e-4535-8473-970fec96cdb2</v>
      </c>
      <c r="Z28" t="s">
        <v>2732</v>
      </c>
    </row>
    <row r="29" spans="3:26" x14ac:dyDescent="0.4">
      <c r="C29" t="s">
        <v>75</v>
      </c>
      <c r="D29" t="s">
        <v>76</v>
      </c>
      <c r="E29" t="str">
        <f>VLOOKUP(OVERRIDES[[#This Row],[Name]],OVR_GUID_LOOK,2,FALSE)</f>
        <v>deb1c368-16c8-4dc4-8bb0-aaa1bd80cda2</v>
      </c>
      <c r="F29" t="s">
        <v>512</v>
      </c>
      <c r="M29" t="s">
        <v>629</v>
      </c>
      <c r="U29" s="27"/>
      <c r="W29" s="18" t="str" cm="1">
        <f t="array" ref="W29:X29">_xlfn.REGEXEXTRACT(Z29,"(.*(?=_))_([a-z0-9-]+)",2)</f>
        <v>BASE_LOOT_Throwable</v>
      </c>
      <c r="X29" s="18" t="str">
        <v>8e5f1e8b-102a-4105-9d81-2220648814e9</v>
      </c>
      <c r="Z29" t="s">
        <v>2733</v>
      </c>
    </row>
    <row r="30" spans="3:26" x14ac:dyDescent="0.4">
      <c r="C30" t="s">
        <v>77</v>
      </c>
      <c r="D30" t="s">
        <v>78</v>
      </c>
      <c r="E30" t="str">
        <f>VLOOKUP(OVERRIDES[[#This Row],[Name]],OVR_GUID_LOOK,2,FALSE)</f>
        <v>0fba5f64-67dd-463b-9b01-db1259bb523c</v>
      </c>
      <c r="F30" t="s">
        <v>512</v>
      </c>
      <c r="M30" t="s">
        <v>629</v>
      </c>
      <c r="U30" s="27"/>
      <c r="W30" s="18" t="str" cm="1">
        <f t="array" ref="W30:X30">_xlfn.REGEXEXTRACT(Z30,"(.*(?=_))_([a-z0-9-]+)",2)</f>
        <v>BASE_LOOT_Valuable</v>
      </c>
      <c r="X30" s="18" t="str">
        <v>deb1c368-16c8-4dc4-8bb0-aaa1bd80cda2</v>
      </c>
      <c r="Z30" t="s">
        <v>2735</v>
      </c>
    </row>
    <row r="31" spans="3:26" x14ac:dyDescent="0.4">
      <c r="C31" t="s">
        <v>158</v>
      </c>
      <c r="D31" t="s">
        <v>159</v>
      </c>
      <c r="E31" t="str">
        <f>VLOOKUP(OVERRIDES[[#This Row],[Name]],OVR_GUID_LOOK,2,FALSE)</f>
        <v>d4b75cf0-163e-47d6-a3a3-b928fc84d847</v>
      </c>
      <c r="F31" t="s">
        <v>512</v>
      </c>
      <c r="M31" t="s">
        <v>632</v>
      </c>
      <c r="N31" t="s">
        <v>1397</v>
      </c>
      <c r="O31" t="s">
        <v>650</v>
      </c>
      <c r="U31" s="27"/>
      <c r="W31" s="18" t="str" cm="1">
        <f t="array" ref="W31:X31">_xlfn.REGEXEXTRACT(Z31,"(.*(?=_))_([a-z0-9-]+)",2)</f>
        <v>BASE_LOOT_Wand</v>
      </c>
      <c r="X31" s="18" t="str">
        <v>0fba5f64-67dd-463b-9b01-db1259bb523c</v>
      </c>
      <c r="Z31" t="s">
        <v>2736</v>
      </c>
    </row>
    <row r="32" spans="3:26" x14ac:dyDescent="0.4">
      <c r="C32" t="s">
        <v>1410</v>
      </c>
      <c r="D32" t="s">
        <v>161</v>
      </c>
      <c r="E32" t="str">
        <f>VLOOKUP(OVERRIDES[[#This Row],[Name]],OVR_GUID_LOOK,2,FALSE)</f>
        <v>2289d64c-79cf-4ead-92da-53c92ad5acfc</v>
      </c>
      <c r="F32" t="s">
        <v>512</v>
      </c>
      <c r="M32" t="s">
        <v>632</v>
      </c>
      <c r="N32" t="s">
        <v>1398</v>
      </c>
      <c r="O32" t="s">
        <v>650</v>
      </c>
      <c r="U32" s="27"/>
      <c r="W32" s="18" t="str" cm="1">
        <f t="array" ref="W32:X32">_xlfn.REGEXEXTRACT(Z32,"(.*(?=_))_([a-z0-9-]+)",2)</f>
        <v>BASE_Vanity_Body</v>
      </c>
      <c r="X32" s="18" t="str">
        <v>d4b75cf0-163e-47d6-a3a3-b928fc84d847</v>
      </c>
      <c r="Z32" t="s">
        <v>2759</v>
      </c>
    </row>
    <row r="33" spans="3:26" x14ac:dyDescent="0.4">
      <c r="C33" t="s">
        <v>163</v>
      </c>
      <c r="D33" t="s">
        <v>164</v>
      </c>
      <c r="E33" t="str">
        <f>VLOOKUP(OVERRIDES[[#This Row],[Name]],OVR_GUID_LOOK,2,FALSE)</f>
        <v>f44c9c6f-bc71-42ad-9cad-2dae306e750e</v>
      </c>
      <c r="F33" t="s">
        <v>512</v>
      </c>
      <c r="M33" t="s">
        <v>633</v>
      </c>
      <c r="U33" s="27"/>
      <c r="W33" s="18" t="str" cm="1">
        <f t="array" ref="W33:X33">_xlfn.REGEXEXTRACT(Z33,"(.*(?=_))_([a-z0-9-]+)",2)</f>
        <v>BASE_Vanity_Shoes</v>
      </c>
      <c r="X33" s="18" t="str">
        <v>2289d64c-79cf-4ead-92da-53c92ad5acfc</v>
      </c>
      <c r="Z33" t="s">
        <v>2765</v>
      </c>
    </row>
    <row r="34" spans="3:26" x14ac:dyDescent="0.4">
      <c r="C34" t="s">
        <v>215</v>
      </c>
      <c r="D34" t="s">
        <v>270</v>
      </c>
      <c r="E34" t="str">
        <f>VLOOKUP(OVERRIDES[[#This Row],[Name]],OVR_GUID_LOOK,2,FALSE)</f>
        <v>8b5fb90f-f957-4a1a-b8eb-2baff0c3b40b</v>
      </c>
      <c r="F34" t="s">
        <v>512</v>
      </c>
      <c r="G34" t="s">
        <v>540</v>
      </c>
      <c r="H34" t="s">
        <v>529</v>
      </c>
      <c r="M34" t="s">
        <v>629</v>
      </c>
      <c r="N34" t="s">
        <v>622</v>
      </c>
      <c r="U34" s="27"/>
      <c r="W34" s="18" t="str" cm="1">
        <f t="array" ref="W34:X34">_xlfn.REGEXEXTRACT(Z34,"(.*(?=_))_([a-z0-9-]+)",2)</f>
        <v>BASE_WEAPON</v>
      </c>
      <c r="X34" s="18" t="str">
        <v>f44c9c6f-bc71-42ad-9cad-2dae306e750e</v>
      </c>
      <c r="Z34" t="s">
        <v>2772</v>
      </c>
    </row>
    <row r="35" spans="3:26" x14ac:dyDescent="0.4">
      <c r="C35" t="s">
        <v>5064</v>
      </c>
      <c r="D35" t="s">
        <v>250</v>
      </c>
      <c r="E35" t="str">
        <f>VLOOKUP(OVERRIDES[[#This Row],[Name]],OVR_GUID_LOOK,2,FALSE)</f>
        <v>1310524f-408e-405d-8d75-7a6d3cb18bcc</v>
      </c>
      <c r="F35" t="s">
        <v>512</v>
      </c>
      <c r="G35" t="s">
        <v>540</v>
      </c>
      <c r="H35" t="s">
        <v>529</v>
      </c>
      <c r="M35" t="s">
        <v>629</v>
      </c>
      <c r="N35" t="s">
        <v>622</v>
      </c>
      <c r="U35" s="27"/>
      <c r="W35" s="18" t="str" cm="1">
        <f t="array" ref="W35:X35">_xlfn.REGEXEXTRACT(Z35,"(.*(?=_))_([a-z0-9-]+)",2)</f>
        <v>CHA_OutpostJewelry</v>
      </c>
      <c r="X35" s="18" t="str">
        <v>8b5fb90f-f957-4a1a-b8eb-2baff0c3b40b</v>
      </c>
      <c r="Z35" t="s">
        <v>1458</v>
      </c>
    </row>
    <row r="36" spans="3:26" x14ac:dyDescent="0.4">
      <c r="C36" t="s">
        <v>201</v>
      </c>
      <c r="D36" t="s">
        <v>256</v>
      </c>
      <c r="E36" t="str">
        <f>VLOOKUP(OVERRIDES[[#This Row],[Name]],OVR_GUID_LOOK,2,FALSE)</f>
        <v>c0b04c1c-afb5-4f02-b832-e12043a2d2c4</v>
      </c>
      <c r="F36" t="s">
        <v>512</v>
      </c>
      <c r="G36" t="s">
        <v>540</v>
      </c>
      <c r="M36" t="s">
        <v>629</v>
      </c>
      <c r="N36" t="s">
        <v>622</v>
      </c>
      <c r="U36" s="27"/>
      <c r="W36" s="18" t="str" cm="1">
        <f t="array" ref="W36:X36">_xlfn.REGEXEXTRACT(Z36,"(.*(?=_))_([a-z0-9-]+)",2)</f>
        <v>CRE_MAG_Githborn_Amulet</v>
      </c>
      <c r="X36" s="18" t="str">
        <v>1310524f-408e-405d-8d75-7a6d3cb18bcc</v>
      </c>
      <c r="Z36" t="s">
        <v>1450</v>
      </c>
    </row>
    <row r="37" spans="3:26" x14ac:dyDescent="0.4">
      <c r="C37" t="s">
        <v>478</v>
      </c>
      <c r="D37" t="s">
        <v>487</v>
      </c>
      <c r="E37" t="str">
        <f>VLOOKUP(OVERRIDES[[#This Row],[Name]],OVR_GUID_LOOK,2,FALSE)</f>
        <v>35a38ec0-8902-46bf-ae84-f2361e713b7e</v>
      </c>
      <c r="F37" t="s">
        <v>565</v>
      </c>
      <c r="M37" t="s">
        <v>629</v>
      </c>
      <c r="N37" t="s">
        <v>630</v>
      </c>
      <c r="U37" s="27"/>
      <c r="W37" s="18" t="str" cm="1">
        <f t="array" ref="W37:X37">_xlfn.REGEXEXTRACT(Z37,"(.*(?=_))_([a-z0-9-]+)",2)</f>
        <v>DEN_BearRerward_Amulet</v>
      </c>
      <c r="X37" s="18" t="str">
        <v>c0b04c1c-afb5-4f02-b832-e12043a2d2c4</v>
      </c>
      <c r="Z37" t="s">
        <v>1451</v>
      </c>
    </row>
    <row r="38" spans="3:26" x14ac:dyDescent="0.4">
      <c r="C38" t="s">
        <v>217</v>
      </c>
      <c r="D38" t="s">
        <v>272</v>
      </c>
      <c r="E38" t="str">
        <f>VLOOKUP(OVERRIDES[[#This Row],[Name]],OVR_GUID_LOOK,2,FALSE)</f>
        <v>6d02f3e8-9c0e-49ce-993e-035e433d02b2</v>
      </c>
      <c r="F38" t="s">
        <v>512</v>
      </c>
      <c r="G38" t="s">
        <v>540</v>
      </c>
      <c r="M38" t="s">
        <v>629</v>
      </c>
      <c r="N38" t="s">
        <v>622</v>
      </c>
      <c r="U38" s="27"/>
      <c r="W38" s="18" t="str" cm="1">
        <f t="array" ref="W38:X38">_xlfn.REGEXEXTRACT(Z38,"(.*(?=_))_([a-z0-9-]+)",2)</f>
        <v>DLC_DD_Music_Lohses_Lute</v>
      </c>
      <c r="X38" s="18" t="str">
        <v>35a38ec0-8902-46bf-ae84-f2361e713b7e</v>
      </c>
      <c r="Z38" t="s">
        <v>5044</v>
      </c>
    </row>
    <row r="39" spans="3:26" x14ac:dyDescent="0.4">
      <c r="C39" t="s">
        <v>219</v>
      </c>
      <c r="D39" t="s">
        <v>274</v>
      </c>
      <c r="E39" t="str">
        <f>VLOOKUP(OVERRIDES[[#This Row],[Name]],OVR_GUID_LOOK,2,FALSE)</f>
        <v>3af0e44d-309a-4a42-818a-288af77a7350</v>
      </c>
      <c r="F39" t="s">
        <v>512</v>
      </c>
      <c r="G39" t="s">
        <v>540</v>
      </c>
      <c r="M39" t="s">
        <v>629</v>
      </c>
      <c r="N39" t="s">
        <v>622</v>
      </c>
      <c r="U39" s="27"/>
      <c r="W39" s="18" t="str" cm="1">
        <f t="array" ref="W39:X39">_xlfn.REGEXEXTRACT(Z39,"(.*(?=_))_([a-z0-9-]+)",2)</f>
        <v>EQ_HAG_Phylactery</v>
      </c>
      <c r="X39" s="18" t="str">
        <v>6d02f3e8-9c0e-49ce-993e-035e433d02b2</v>
      </c>
      <c r="Z39" t="s">
        <v>1459</v>
      </c>
    </row>
    <row r="40" spans="3:26" x14ac:dyDescent="0.4">
      <c r="C40" t="s">
        <v>1428</v>
      </c>
      <c r="D40" t="s">
        <v>462</v>
      </c>
      <c r="E40" t="str">
        <f>VLOOKUP(OVERRIDES[[#This Row],[Name]],OVR_GUID_LOOK,2,FALSE)</f>
        <v>139a436b-120a-413e-a36e-c0e2c970439c</v>
      </c>
      <c r="F40" t="s">
        <v>512</v>
      </c>
      <c r="G40" t="s">
        <v>540</v>
      </c>
      <c r="H40" t="s">
        <v>529</v>
      </c>
      <c r="M40" t="s">
        <v>629</v>
      </c>
      <c r="N40" t="s">
        <v>631</v>
      </c>
      <c r="U40" s="27"/>
      <c r="W40" s="18" t="str" cm="1">
        <f t="array" ref="W40:X40">_xlfn.REGEXEXTRACT(Z40,"(.*(?=_))_([a-z0-9-]+)",2)</f>
        <v>HAG_HagLair_EyeballNecklace</v>
      </c>
      <c r="X40" s="18" t="str">
        <v>3af0e44d-309a-4a42-818a-288af77a7350</v>
      </c>
      <c r="Z40" t="s">
        <v>1447</v>
      </c>
    </row>
    <row r="41" spans="3:26" x14ac:dyDescent="0.4">
      <c r="C41" t="s">
        <v>245</v>
      </c>
      <c r="D41" t="s">
        <v>300</v>
      </c>
      <c r="E41" t="str">
        <f>VLOOKUP(OVERRIDES[[#This Row],[Name]],OVR_GUID_LOOK,2,FALSE)</f>
        <v>16a632e2-45b1-4ff1-8250-513eb271abea</v>
      </c>
      <c r="F41" t="s">
        <v>512</v>
      </c>
      <c r="M41" t="s">
        <v>629</v>
      </c>
      <c r="N41" t="s">
        <v>622</v>
      </c>
      <c r="U41" s="27"/>
      <c r="W41" s="18" t="str" cm="1">
        <f t="array" ref="W41:X41">_xlfn.REGEXEXTRACT(Z41,"(.*(?=_))_([a-z0-9-]+)",2)</f>
        <v>HAG_HagsRing</v>
      </c>
      <c r="X41" s="18" t="str">
        <v>139a436b-120a-413e-a36e-c0e2c970439c</v>
      </c>
      <c r="Z41" t="s">
        <v>1845</v>
      </c>
    </row>
    <row r="42" spans="3:26" x14ac:dyDescent="0.4">
      <c r="C42" t="s">
        <v>246</v>
      </c>
      <c r="D42" t="s">
        <v>303</v>
      </c>
      <c r="E42" t="str">
        <f>VLOOKUP(OVERRIDES[[#This Row],[Name]],OVR_GUID_LOOK,2,FALSE)</f>
        <v>a06c5fe3-3149-4972-8ca0-b584a461d57c</v>
      </c>
      <c r="F42" t="s">
        <v>512</v>
      </c>
      <c r="M42" t="s">
        <v>629</v>
      </c>
      <c r="N42" t="s">
        <v>625</v>
      </c>
      <c r="U42" s="27"/>
      <c r="W42" s="18" t="str" cm="1">
        <f t="array" ref="W42:X42">_xlfn.REGEXEXTRACT(Z42,"(.*(?=_))_([a-z0-9-]+)",2)</f>
        <v>LOOT_GEN_Amulet_of_Bhaal_A</v>
      </c>
      <c r="X42" s="18" t="str">
        <v>16a632e2-45b1-4ff1-8250-513eb271abea</v>
      </c>
      <c r="Z42" t="s">
        <v>1452</v>
      </c>
    </row>
    <row r="43" spans="3:26" x14ac:dyDescent="0.4">
      <c r="C43" t="s">
        <v>247</v>
      </c>
      <c r="D43" t="s">
        <v>301</v>
      </c>
      <c r="E43" t="str">
        <f>VLOOKUP(OVERRIDES[[#This Row],[Name]],OVR_GUID_LOOK,2,FALSE)</f>
        <v>fa28af9d-f179-4eeb-9780-a4cde893ac1f</v>
      </c>
      <c r="F43" t="s">
        <v>616</v>
      </c>
      <c r="M43" t="s">
        <v>629</v>
      </c>
      <c r="N43" t="s">
        <v>625</v>
      </c>
      <c r="U43" s="27"/>
      <c r="W43" s="18" t="str" cm="1">
        <f t="array" ref="W43:X43">_xlfn.REGEXEXTRACT(Z43,"(.*(?=_))_([a-z0-9-]+)",2)</f>
        <v>LOOT_GEN_Amulet_Wulbren_A_Blood_Speckeled_A</v>
      </c>
      <c r="X43" s="18" t="str">
        <v>a06c5fe3-3149-4972-8ca0-b584a461d57c</v>
      </c>
      <c r="Z43" t="s">
        <v>1453</v>
      </c>
    </row>
    <row r="44" spans="3:26" x14ac:dyDescent="0.4">
      <c r="C44" t="s">
        <v>248</v>
      </c>
      <c r="D44" t="s">
        <v>302</v>
      </c>
      <c r="E44" t="str">
        <f>VLOOKUP(OVERRIDES[[#This Row],[Name]],OVR_GUID_LOOK,2,FALSE)</f>
        <v>0ecfe9e6-f7f9-45a4-89b0-1db1ed8e8c56</v>
      </c>
      <c r="M44" t="s">
        <v>625</v>
      </c>
      <c r="U44" s="27"/>
      <c r="W44" s="18" t="str" cm="1">
        <f t="array" ref="W44:X44">_xlfn.REGEXEXTRACT(Z44,"(.*(?=_))_([a-z0-9-]+)",2)</f>
        <v>LOOT_GEN_Locket_Keepsake_Closed_A</v>
      </c>
      <c r="X44" s="18" t="str">
        <v>fa28af9d-f179-4eeb-9780-a4cde893ac1f</v>
      </c>
      <c r="Z44" t="s">
        <v>1454</v>
      </c>
    </row>
    <row r="45" spans="3:26" x14ac:dyDescent="0.4">
      <c r="C45" t="s">
        <v>244</v>
      </c>
      <c r="D45" t="s">
        <v>299</v>
      </c>
      <c r="E45" t="str">
        <f>VLOOKUP(OVERRIDES[[#This Row],[Name]],OVR_GUID_LOOK,2,FALSE)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622</v>
      </c>
      <c r="U45" s="27"/>
      <c r="W45" s="18" t="str" cm="1">
        <f t="array" ref="W45:X45">_xlfn.REGEXEXTRACT(Z45,"(.*(?=_))_([a-z0-9-]+)",2)</f>
        <v>LOOT_GEN_Locket_Mayrina_Open_A</v>
      </c>
      <c r="X45" s="18" t="str">
        <v>0ecfe9e6-f7f9-45a4-89b0-1db1ed8e8c56</v>
      </c>
      <c r="Z45" t="s">
        <v>1455</v>
      </c>
    </row>
    <row r="46" spans="3:26" x14ac:dyDescent="0.4">
      <c r="C46" t="s">
        <v>372</v>
      </c>
      <c r="D46" t="s">
        <v>446</v>
      </c>
      <c r="E46" t="str">
        <f>VLOOKUP(OVERRIDES[[#This Row],[Name]],OVR_GUID_LOOK,2,FALSE)</f>
        <v>d5617279-2a10-4749-9d2d-686144178689</v>
      </c>
      <c r="F46" t="s">
        <v>512</v>
      </c>
      <c r="M46" t="s">
        <v>629</v>
      </c>
      <c r="N46" t="s">
        <v>631</v>
      </c>
      <c r="U46" s="27"/>
      <c r="W46" s="18" t="str" cm="1">
        <f t="array" ref="W46:X46">_xlfn.REGEXEXTRACT(Z46,"(.*(?=_))_([a-z0-9-]+)",2)</f>
        <v>LOOT_MAG_LegendaryEvasion_Amulet_A</v>
      </c>
      <c r="X46" s="18" t="str">
        <v>ed529c1b-abb0-4efa-8f5b-c4ed8560dfd3</v>
      </c>
      <c r="Z46" t="s">
        <v>1456</v>
      </c>
    </row>
    <row r="47" spans="3:26" x14ac:dyDescent="0.4">
      <c r="C47" t="s">
        <v>357</v>
      </c>
      <c r="D47" t="s">
        <v>431</v>
      </c>
      <c r="E47" t="str">
        <f>VLOOKUP(OVERRIDES[[#This Row],[Name]],OVR_GUID_LOOK,2,FALSE)</f>
        <v>d874115c-6b92-4222-b1a2-594cf111b075</v>
      </c>
      <c r="F47" t="s">
        <v>512</v>
      </c>
      <c r="M47" t="s">
        <v>629</v>
      </c>
      <c r="N47" t="s">
        <v>631</v>
      </c>
      <c r="U47" s="27"/>
      <c r="W47" s="18" t="str" cm="1">
        <f t="array" ref="W47:X47">_xlfn.REGEXEXTRACT(Z47,"(.*(?=_))_([a-z0-9-]+)",2)</f>
        <v>LOW_JannathRing_Ring</v>
      </c>
      <c r="X47" s="18" t="str">
        <v>d5617279-2a10-4749-9d2d-686144178689</v>
      </c>
      <c r="Z47" t="s">
        <v>1846</v>
      </c>
    </row>
    <row r="48" spans="3:26" x14ac:dyDescent="0.4">
      <c r="C48" t="s">
        <v>236</v>
      </c>
      <c r="D48" t="s">
        <v>292</v>
      </c>
      <c r="E48" t="str">
        <f>VLOOKUP(OVERRIDES[[#This Row],[Name]],OVR_GUID_LOOK,2,FALSE)</f>
        <v>489290fd-c517-4c26-83e8-db102d8db25b</v>
      </c>
      <c r="F48" t="s">
        <v>512</v>
      </c>
      <c r="G48" t="s">
        <v>529</v>
      </c>
      <c r="M48" t="s">
        <v>629</v>
      </c>
      <c r="N48" t="s">
        <v>622</v>
      </c>
      <c r="U48" s="27"/>
      <c r="W48" s="18" t="str" cm="1">
        <f t="array" ref="W48:X48">_xlfn.REGEXEXTRACT(Z48,"(.*(?=_))_([a-z0-9-]+)",2)</f>
        <v>LOW_KerriRing_Ring</v>
      </c>
      <c r="X48" s="18" t="str">
        <v>d874115c-6b92-4222-b1a2-594cf111b075</v>
      </c>
      <c r="Z48" t="s">
        <v>1847</v>
      </c>
    </row>
    <row r="49" spans="3:26" x14ac:dyDescent="0.4">
      <c r="C49" t="s">
        <v>324</v>
      </c>
      <c r="D49" t="s">
        <v>395</v>
      </c>
      <c r="E49" t="str">
        <f>VLOOKUP(OVERRIDES[[#This Row],[Name]],OVR_GUID_LOOK,2,FALSE)</f>
        <v>463b0a81-1fc3-4db1-bafe-a915f9a8e028</v>
      </c>
      <c r="F49" t="s">
        <v>512</v>
      </c>
      <c r="M49" t="s">
        <v>629</v>
      </c>
      <c r="N49" t="s">
        <v>631</v>
      </c>
      <c r="U49" s="27"/>
      <c r="W49" s="18" t="str" cm="1">
        <f t="array" ref="W49:X49">_xlfn.REGEXEXTRACT(Z49,"(.*(?=_))_([a-z0-9-]+)",2)</f>
        <v>LOW_OfWindrider_Amulet</v>
      </c>
      <c r="X49" s="18" t="str">
        <v>489290fd-c517-4c26-83e8-db102d8db25b</v>
      </c>
      <c r="Z49" t="s">
        <v>1460</v>
      </c>
    </row>
    <row r="50" spans="3:26" x14ac:dyDescent="0.4">
      <c r="C50" t="s">
        <v>358</v>
      </c>
      <c r="D50" t="s">
        <v>432</v>
      </c>
      <c r="E50" t="str">
        <f>VLOOKUP(OVERRIDES[[#This Row],[Name]],OVR_GUID_LOOK,2,FALSE)</f>
        <v>5b74c9d8-cb88-4a29-99c4-25d98c7d88f7</v>
      </c>
      <c r="F50" t="s">
        <v>512</v>
      </c>
      <c r="M50" t="s">
        <v>629</v>
      </c>
      <c r="N50" t="s">
        <v>631</v>
      </c>
      <c r="U50" s="27"/>
      <c r="W50" s="18" t="str" cm="1">
        <f t="array" ref="W50:X50">_xlfn.REGEXEXTRACT(Z50,"(.*(?=_))_([a-z0-9-]+)",2)</f>
        <v>MAG_Acid_AcidDamageOnWeaponAttack_Ring</v>
      </c>
      <c r="X50" s="18" t="str">
        <v>463b0a81-1fc3-4db1-bafe-a915f9a8e028</v>
      </c>
      <c r="Z50" t="s">
        <v>1848</v>
      </c>
    </row>
    <row r="51" spans="3:26" x14ac:dyDescent="0.4">
      <c r="C51" t="s">
        <v>5065</v>
      </c>
      <c r="D51" t="s">
        <v>461</v>
      </c>
      <c r="E51" t="str">
        <f>VLOOKUP(OVERRIDES[[#This Row],[Name]],OVR_GUID_LOOK,2,FALSE)</f>
        <v>5c8235c3-1aad-4b6d-bd0c-9753c77da5d2</v>
      </c>
      <c r="F51" t="s">
        <v>512</v>
      </c>
      <c r="M51" t="s">
        <v>629</v>
      </c>
      <c r="N51" t="s">
        <v>631</v>
      </c>
      <c r="U51" s="27"/>
      <c r="W51" s="18" t="str" cm="1">
        <f t="array" ref="W51:X51">_xlfn.REGEXEXTRACT(Z51,"(.*(?=_))_([a-z0-9-]+)",2)</f>
        <v>MAG_ArcaneTrickster_Ring</v>
      </c>
      <c r="X51" s="18" t="str">
        <v>5b74c9d8-cb88-4a29-99c4-25d98c7d88f7</v>
      </c>
      <c r="Z51" t="s">
        <v>1849</v>
      </c>
    </row>
    <row r="52" spans="3:26" x14ac:dyDescent="0.4">
      <c r="C52" t="s">
        <v>218</v>
      </c>
      <c r="D52" t="s">
        <v>273</v>
      </c>
      <c r="E52" t="str">
        <f>VLOOKUP(OVERRIDES[[#This Row],[Name]],OVR_GUID_LOOK,2,FALSE)</f>
        <v>c2bbb262-34ee-4483-a0f8-f72cb7794ff1</v>
      </c>
      <c r="F52" t="s">
        <v>512</v>
      </c>
      <c r="M52" t="s">
        <v>629</v>
      </c>
      <c r="N52" t="s">
        <v>622</v>
      </c>
      <c r="U52" s="27"/>
      <c r="W52" s="18" t="str" cm="1">
        <f t="array" ref="W52:X52">_xlfn.REGEXEXTRACT(Z52,"(.*(?=_))_([a-z0-9-]+)",2)</f>
        <v>MAG_ChargedLightning_EnsnaringShock_Ring</v>
      </c>
      <c r="X52" s="18" t="str">
        <v>5c8235c3-1aad-4b6d-bd0c-9753c77da5d2</v>
      </c>
      <c r="Z52" t="s">
        <v>1850</v>
      </c>
    </row>
    <row r="53" spans="3:26" x14ac:dyDescent="0.4">
      <c r="C53" t="s">
        <v>355</v>
      </c>
      <c r="D53" t="s">
        <v>429</v>
      </c>
      <c r="E53" t="str">
        <f>VLOOKUP(OVERRIDES[[#This Row],[Name]],OVR_GUID_LOOK,2,FALSE)</f>
        <v>a72120e6-aa1c-4a2b-89ae-a0469fb5b088</v>
      </c>
      <c r="F53" t="s">
        <v>512</v>
      </c>
      <c r="M53" t="s">
        <v>629</v>
      </c>
      <c r="N53" t="s">
        <v>631</v>
      </c>
      <c r="U53" s="27"/>
      <c r="W53" s="18" t="str" cm="1">
        <f t="array" ref="W53:X53">_xlfn.REGEXEXTRACT(Z53,"(.*(?=_))_([a-z0-9-]+)",2)</f>
        <v>MAG_ChargedLightning_LightningBlast_Amulet</v>
      </c>
      <c r="X53" s="18" t="str">
        <v>c2bbb262-34ee-4483-a0f8-f72cb7794ff1</v>
      </c>
      <c r="Z53" t="s">
        <v>1461</v>
      </c>
    </row>
    <row r="54" spans="3:26" x14ac:dyDescent="0.4">
      <c r="C54" t="s">
        <v>1416</v>
      </c>
      <c r="D54" t="s">
        <v>1417</v>
      </c>
      <c r="E54" t="str">
        <f>VLOOKUP(OVERRIDES[[#This Row],[Name]],OVR_GUID_LOOK,2,FALSE)</f>
        <v>defadacf-466a-4a4e-85e4-84e2fb7266d2</v>
      </c>
      <c r="F54" t="s">
        <v>512</v>
      </c>
      <c r="M54" t="s">
        <v>629</v>
      </c>
      <c r="N54" t="s">
        <v>622</v>
      </c>
      <c r="U54" s="27"/>
      <c r="W54" s="18" t="str" cm="1">
        <f t="array" ref="W54:X54">_xlfn.REGEXEXTRACT(Z54,"(.*(?=_))_([a-z0-9-]+)",2)</f>
        <v>MAG_ChargedLightning_Resistance_Ring</v>
      </c>
      <c r="X54" s="18" t="str">
        <v>a72120e6-aa1c-4a2b-89ae-a0469fb5b088</v>
      </c>
      <c r="Z54" t="s">
        <v>1851</v>
      </c>
    </row>
    <row r="55" spans="3:26" x14ac:dyDescent="0.4">
      <c r="C55" t="s">
        <v>377</v>
      </c>
      <c r="D55" t="s">
        <v>451</v>
      </c>
      <c r="E55" t="str">
        <f>VLOOKUP(OVERRIDES[[#This Row],[Name]],OVR_GUID_LOOK,2,FALSE)</f>
        <v>2f2d4bf3-6a14-43f5-81fe-e14aa9871215</v>
      </c>
      <c r="F55" t="s">
        <v>512</v>
      </c>
      <c r="M55" t="s">
        <v>629</v>
      </c>
      <c r="N55" t="s">
        <v>631</v>
      </c>
      <c r="U55" s="27"/>
      <c r="W55" s="18" t="str" cm="1">
        <f t="array" ref="W55:X55">_xlfn.REGEXEXTRACT(Z55,"(.*(?=_))_([a-z0-9-]+)",2)</f>
        <v>MAG_ChargedLightning_StaticDischarge_Amulet</v>
      </c>
      <c r="X55" s="18" t="str">
        <v>defadacf-466a-4a4e-85e4-84e2fb7266d2</v>
      </c>
      <c r="Z55" t="s">
        <v>1462</v>
      </c>
    </row>
    <row r="56" spans="3:26" x14ac:dyDescent="0.4">
      <c r="C56" t="s">
        <v>222</v>
      </c>
      <c r="D56" t="s">
        <v>278</v>
      </c>
      <c r="E56" t="str">
        <f>VLOOKUP(OVERRIDES[[#This Row],[Name]],OVR_GUID_LOOK,2,FALSE)</f>
        <v>b6510e39-54fc-45fa-a49e-e7d8cbfdafe6</v>
      </c>
      <c r="F56" t="s">
        <v>512</v>
      </c>
      <c r="M56" t="s">
        <v>629</v>
      </c>
      <c r="N56" t="s">
        <v>622</v>
      </c>
      <c r="U56" s="27"/>
      <c r="W56" s="18" t="str" cm="1">
        <f t="array" ref="W56:X56">_xlfn.REGEXEXTRACT(Z56,"(.*(?=_))_([a-z0-9-]+)",2)</f>
        <v>MAG_Critical_CriticalExecution_Ring</v>
      </c>
      <c r="X56" s="18" t="str">
        <v>2f2d4bf3-6a14-43f5-81fe-e14aa9871215</v>
      </c>
      <c r="Z56" t="s">
        <v>1852</v>
      </c>
    </row>
    <row r="57" spans="3:26" x14ac:dyDescent="0.4">
      <c r="C57" t="s">
        <v>211</v>
      </c>
      <c r="D57" t="s">
        <v>266</v>
      </c>
      <c r="E57" t="str">
        <f>VLOOKUP(OVERRIDES[[#This Row],[Name]],OVR_GUID_LOOK,2,FALSE)</f>
        <v>a92cec2f-3a86-4aa1-a7e9-1d6dc9e12957</v>
      </c>
      <c r="F57" t="s">
        <v>512</v>
      </c>
      <c r="M57" t="s">
        <v>629</v>
      </c>
      <c r="N57" t="s">
        <v>622</v>
      </c>
      <c r="U57" s="27"/>
      <c r="W57" s="18" t="str" cm="1">
        <f t="array" ref="W57:X57">_xlfn.REGEXEXTRACT(Z57,"(.*(?=_))_([a-z0-9-]+)",2)</f>
        <v>MAG_EGW_OfTheDrunkard_Amulet</v>
      </c>
      <c r="X57" s="18" t="str">
        <v>b6510e39-54fc-45fa-a49e-e7d8cbfdafe6</v>
      </c>
      <c r="Z57" t="s">
        <v>1463</v>
      </c>
    </row>
    <row r="58" spans="3:26" x14ac:dyDescent="0.4">
      <c r="C58" t="s">
        <v>337</v>
      </c>
      <c r="D58" t="s">
        <v>407</v>
      </c>
      <c r="E58" t="str">
        <f>VLOOKUP(OVERRIDES[[#This Row],[Name]],OVR_GUID_LOOK,2,FALSE)</f>
        <v>9ce563ca-82b0-4c28-bd82-8640fd0a5be3</v>
      </c>
      <c r="F58" t="s">
        <v>512</v>
      </c>
      <c r="M58" t="s">
        <v>629</v>
      </c>
      <c r="N58" t="s">
        <v>631</v>
      </c>
      <c r="U58" s="27"/>
      <c r="W58" s="18" t="str" cm="1">
        <f t="array" ref="W58:X58">_xlfn.REGEXEXTRACT(Z58,"(.*(?=_))_([a-z0-9-]+)",2)</f>
        <v>MAG_ElementalGish_CantripBooster_Amulet</v>
      </c>
      <c r="X58" s="18" t="str">
        <v>a92cec2f-3a86-4aa1-a7e9-1d6dc9e12957</v>
      </c>
      <c r="Z58" t="s">
        <v>1464</v>
      </c>
    </row>
    <row r="59" spans="3:26" x14ac:dyDescent="0.4">
      <c r="C59" t="s">
        <v>205</v>
      </c>
      <c r="D59" t="s">
        <v>260</v>
      </c>
      <c r="E59" t="str">
        <f>VLOOKUP(OVERRIDES[[#This Row],[Name]],OVR_GUID_LOOK,2,FALSE)</f>
        <v>ad278f33-7c10-4779-88fc-d1448f25ae72</v>
      </c>
      <c r="F59" t="s">
        <v>512</v>
      </c>
      <c r="M59" t="s">
        <v>629</v>
      </c>
      <c r="N59" t="s">
        <v>622</v>
      </c>
      <c r="U59" s="27"/>
      <c r="W59" s="18" t="str" cm="1">
        <f t="array" ref="W59:X59">_xlfn.REGEXEXTRACT(Z59,"(.*(?=_))_([a-z0-9-]+)",2)</f>
        <v>MAG_ElementalGish_ElementalInfusion_Ring</v>
      </c>
      <c r="X59" s="18" t="str">
        <v>9ce563ca-82b0-4c28-bd82-8640fd0a5be3</v>
      </c>
      <c r="Z59" t="s">
        <v>1853</v>
      </c>
    </row>
    <row r="60" spans="3:26" x14ac:dyDescent="0.4">
      <c r="C60" t="s">
        <v>1424</v>
      </c>
      <c r="D60" t="s">
        <v>457</v>
      </c>
      <c r="E60" t="str">
        <f>VLOOKUP(OVERRIDES[[#This Row],[Name]],OVR_GUID_LOOK,2,FALSE)</f>
        <v>146e88ea-85ca-469b-9ce0-60be52613f2d</v>
      </c>
      <c r="F60" t="s">
        <v>512</v>
      </c>
      <c r="M60" t="s">
        <v>629</v>
      </c>
      <c r="N60" t="s">
        <v>631</v>
      </c>
      <c r="U60" s="27"/>
      <c r="W60" s="18" t="str" cm="1">
        <f t="array" ref="W60:X60">_xlfn.REGEXEXTRACT(Z60,"(.*(?=_))_([a-z0-9-]+)",2)</f>
        <v>MAG_Fire_HeatOnTakingFireDamage_Amulet</v>
      </c>
      <c r="X60" s="18" t="str">
        <v>ad278f33-7c10-4779-88fc-d1448f25ae72</v>
      </c>
      <c r="Z60" t="s">
        <v>1465</v>
      </c>
    </row>
    <row r="61" spans="3:26" x14ac:dyDescent="0.4">
      <c r="C61" t="s">
        <v>343</v>
      </c>
      <c r="D61" t="s">
        <v>413</v>
      </c>
      <c r="E61" t="str">
        <f>VLOOKUP(OVERRIDES[[#This Row],[Name]],OVR_GUID_LOOK,2,FALSE)</f>
        <v>69362d04-4569-4ec8-8946-c20ee2dc1490</v>
      </c>
      <c r="F61" t="s">
        <v>512</v>
      </c>
      <c r="M61" t="s">
        <v>629</v>
      </c>
      <c r="N61" t="s">
        <v>631</v>
      </c>
      <c r="U61" s="27"/>
      <c r="W61" s="18" t="str" cm="1">
        <f t="array" ref="W61:X61">_xlfn.REGEXEXTRACT(Z61,"(.*(?=_))_([a-z0-9-]+)",2)</f>
        <v>MAG_Fire_Ring_IncreasedDamage</v>
      </c>
      <c r="X61" s="18" t="str">
        <v>146e88ea-85ca-469b-9ce0-60be52613f2d</v>
      </c>
      <c r="Z61" t="s">
        <v>1854</v>
      </c>
    </row>
    <row r="62" spans="3:26" x14ac:dyDescent="0.4">
      <c r="C62" t="s">
        <v>371</v>
      </c>
      <c r="D62" t="s">
        <v>445</v>
      </c>
      <c r="E62" t="str">
        <f>VLOOKUP(OVERRIDES[[#This Row],[Name]],OVR_GUID_LOOK,2,FALSE)</f>
        <v>959e9aa6-b12b-4b71-83b4-0debdf647e9c</v>
      </c>
      <c r="F62" t="s">
        <v>512</v>
      </c>
      <c r="G62" t="s">
        <v>529</v>
      </c>
      <c r="M62" t="s">
        <v>629</v>
      </c>
      <c r="N62" t="s">
        <v>631</v>
      </c>
      <c r="U62" s="27"/>
      <c r="W62" s="18" t="str" cm="1">
        <f t="array" ref="W62:X62">_xlfn.REGEXEXTRACT(Z62,"(.*(?=_))_([a-z0-9-]+)",2)</f>
        <v>MAG_Fire_SelfImmolation_Ring</v>
      </c>
      <c r="X62" s="18" t="str">
        <v>69362d04-4569-4ec8-8946-c20ee2dc1490</v>
      </c>
      <c r="Z62" t="s">
        <v>1855</v>
      </c>
    </row>
    <row r="63" spans="3:26" x14ac:dyDescent="0.4">
      <c r="C63" t="s">
        <v>206</v>
      </c>
      <c r="D63" t="s">
        <v>261</v>
      </c>
      <c r="E63" t="str">
        <f>VLOOKUP(OVERRIDES[[#This Row],[Name]],OVR_GUID_LOOK,2,FALSE)</f>
        <v>6cc1bd88-9ff8-42bc-ac63-495d0cc027e4</v>
      </c>
      <c r="F63" t="s">
        <v>512</v>
      </c>
      <c r="M63" t="s">
        <v>629</v>
      </c>
      <c r="N63" t="s">
        <v>622</v>
      </c>
      <c r="U63" s="27"/>
      <c r="W63" s="18" t="str" cm="1">
        <f t="array" ref="W63:X63">_xlfn.REGEXEXTRACT(Z63,"(.*(?=_))_([a-z0-9-]+)",2)</f>
        <v>MAG_FlamingFist_ScoutRing</v>
      </c>
      <c r="X63" s="18" t="str">
        <v>959e9aa6-b12b-4b71-83b4-0debdf647e9c</v>
      </c>
      <c r="Z63" t="s">
        <v>1922</v>
      </c>
    </row>
    <row r="64" spans="3:26" x14ac:dyDescent="0.4">
      <c r="C64" t="s">
        <v>351</v>
      </c>
      <c r="D64" t="s">
        <v>421</v>
      </c>
      <c r="E64" t="str">
        <f>VLOOKUP(OVERRIDES[[#This Row],[Name]],OVR_GUID_LOOK,2,FALSE)</f>
        <v>ee8d0bb8-ee1c-437c-b8e0-a9671b865c48</v>
      </c>
      <c r="F64" t="s">
        <v>512</v>
      </c>
      <c r="M64" t="s">
        <v>629</v>
      </c>
      <c r="N64" t="s">
        <v>631</v>
      </c>
      <c r="U64" s="27"/>
      <c r="W64" s="18" t="str" cm="1">
        <f t="array" ref="W64:X64">_xlfn.REGEXEXTRACT(Z64,"(.*(?=_))_([a-z0-9-]+)",2)</f>
        <v>MAG_Frost_Frostbite_Amulet</v>
      </c>
      <c r="X64" s="18" t="str">
        <v>6cc1bd88-9ff8-42bc-ac63-495d0cc027e4</v>
      </c>
      <c r="Z64" t="s">
        <v>1466</v>
      </c>
    </row>
    <row r="65" spans="3:26" x14ac:dyDescent="0.4">
      <c r="C65" t="s">
        <v>225</v>
      </c>
      <c r="D65" t="s">
        <v>281</v>
      </c>
      <c r="E65" t="str">
        <f>VLOOKUP(OVERRIDES[[#This Row],[Name]],OVR_GUID_LOOK,2,FALSE)</f>
        <v>49c2d3d1-f489-4433-8f9a-bdef766ee9f1</v>
      </c>
      <c r="F65" t="s">
        <v>512</v>
      </c>
      <c r="M65" t="s">
        <v>629</v>
      </c>
      <c r="N65" t="s">
        <v>622</v>
      </c>
      <c r="U65" s="27"/>
      <c r="W65" s="18" t="str" cm="1">
        <f t="array" ref="W65:X65">_xlfn.REGEXEXTRACT(Z65,"(.*(?=_))_([a-z0-9-]+)",2)</f>
        <v>MAG_Frost_GenerateSurfaceOnColdDamage_Ring</v>
      </c>
      <c r="X65" s="18" t="str">
        <v>ee8d0bb8-ee1c-437c-b8e0-a9671b865c48</v>
      </c>
      <c r="Z65" t="s">
        <v>1856</v>
      </c>
    </row>
    <row r="66" spans="3:26" x14ac:dyDescent="0.4">
      <c r="C66" t="s">
        <v>243</v>
      </c>
      <c r="D66" t="s">
        <v>298</v>
      </c>
      <c r="E66" t="str">
        <f>VLOOKUP(OVERRIDES[[#This Row],[Name]],OVR_GUID_LOOK,2,FALSE)</f>
        <v>7d4b8a5c-7748-4021-a760-4bf646518a88</v>
      </c>
      <c r="F66" t="s">
        <v>512</v>
      </c>
      <c r="M66" t="s">
        <v>629</v>
      </c>
      <c r="N66" t="s">
        <v>622</v>
      </c>
      <c r="U66" s="27"/>
      <c r="W66" s="18" t="str" cm="1">
        <f t="array" ref="W66:X66">_xlfn.REGEXEXTRACT(Z66,"(.*(?=_))_([a-z0-9-]+)",2)</f>
        <v>MAG_Generic_01_Amulet_1</v>
      </c>
      <c r="X66" s="18" t="str">
        <v>49c2d3d1-f489-4433-8f9a-bdef766ee9f1</v>
      </c>
      <c r="Z66" t="s">
        <v>1457</v>
      </c>
    </row>
    <row r="67" spans="3:26" x14ac:dyDescent="0.4">
      <c r="C67" t="s">
        <v>330</v>
      </c>
      <c r="D67" t="s">
        <v>1515</v>
      </c>
      <c r="E67" t="str">
        <f>VLOOKUP(OVERRIDES[[#This Row],[Name]],OVR_GUID_LOOK,2,FALSE)</f>
        <v>d337a7fe-dcbf-446c-a595-00b30f8f2e58</v>
      </c>
      <c r="F67" t="s">
        <v>512</v>
      </c>
      <c r="M67" t="s">
        <v>629</v>
      </c>
      <c r="N67" t="s">
        <v>631</v>
      </c>
      <c r="U67" s="27"/>
      <c r="W67" s="18" t="str" cm="1">
        <f t="array" ref="W67:X67">_xlfn.REGEXEXTRACT(Z67,"(.*(?=_))_([a-z0-9-]+)",2)</f>
        <v>MAG_Generic_01_Amulet_2</v>
      </c>
      <c r="X67" s="18" t="str">
        <v>7d4b8a5c-7748-4021-a760-4bf646518a88</v>
      </c>
      <c r="Z67" t="s">
        <v>1467</v>
      </c>
    </row>
    <row r="68" spans="3:26" x14ac:dyDescent="0.4">
      <c r="C68" t="s">
        <v>362</v>
      </c>
      <c r="D68" t="s">
        <v>436</v>
      </c>
      <c r="E68" t="str">
        <f>VLOOKUP(OVERRIDES[[#This Row],[Name]],OVR_GUID_LOOK,2,FALSE)</f>
        <v>ec81c059-7d71-42ba-8970-cc77b9864967</v>
      </c>
      <c r="F68" t="s">
        <v>512</v>
      </c>
      <c r="M68" t="s">
        <v>629</v>
      </c>
      <c r="N68" t="s">
        <v>631</v>
      </c>
      <c r="U68" s="27"/>
      <c r="W68" s="18" t="str" cm="1">
        <f t="array" ref="W68:X68">_xlfn.REGEXEXTRACT(Z68,"(.*(?=_))_([a-z0-9-]+)",2)</f>
        <v>MAG_Generic_01_Ring_1</v>
      </c>
      <c r="X68" s="18" t="str">
        <v>d337a7fe-dcbf-446c-a595-00b30f8f2e58</v>
      </c>
      <c r="Z68" t="s">
        <v>1857</v>
      </c>
    </row>
    <row r="69" spans="3:26" x14ac:dyDescent="0.4">
      <c r="C69" t="s">
        <v>5066</v>
      </c>
      <c r="D69" t="s">
        <v>286</v>
      </c>
      <c r="E69" t="str">
        <f>VLOOKUP(OVERRIDES[[#This Row],[Name]],OVR_GUID_LOOK,2,FALSE)</f>
        <v>757d37d1-a225-448f-a25b-02daffbdec97</v>
      </c>
      <c r="F69" t="s">
        <v>512</v>
      </c>
      <c r="M69" t="s">
        <v>629</v>
      </c>
      <c r="N69" t="s">
        <v>622</v>
      </c>
      <c r="U69" s="27"/>
      <c r="W69" s="18" t="str" cm="1">
        <f t="array" ref="W69:X69">_xlfn.REGEXEXTRACT(Z69,"(.*(?=_))_([a-z0-9-]+)",2)</f>
        <v>MAG_Generic_02_Ring_1</v>
      </c>
      <c r="X69" s="18" t="str">
        <v>ec81c059-7d71-42ba-8970-cc77b9864967</v>
      </c>
      <c r="Z69" t="s">
        <v>1858</v>
      </c>
    </row>
    <row r="70" spans="3:26" x14ac:dyDescent="0.4">
      <c r="C70" t="s">
        <v>375</v>
      </c>
      <c r="D70" t="s">
        <v>449</v>
      </c>
      <c r="E70" t="str">
        <f>VLOOKUP(OVERRIDES[[#This Row],[Name]],OVR_GUID_LOOK,2,FALSE)</f>
        <v>7902afa6-2b17-4052-beb2-2a1bced5c6e6</v>
      </c>
      <c r="F70" t="s">
        <v>512</v>
      </c>
      <c r="M70" t="s">
        <v>629</v>
      </c>
      <c r="N70" t="s">
        <v>631</v>
      </c>
      <c r="U70" s="27"/>
      <c r="W70" s="18" t="str" cm="1">
        <f t="array" ref="W70:X70">_xlfn.REGEXEXTRACT(Z70,"(.*(?=_))_([a-z0-9-]+)",2)</f>
        <v>MAG_Generic_03_Amulet_1</v>
      </c>
      <c r="X70" s="18" t="str">
        <v>757d37d1-a225-448f-a25b-02daffbdec97</v>
      </c>
      <c r="Z70" t="s">
        <v>1468</v>
      </c>
    </row>
    <row r="71" spans="3:26" x14ac:dyDescent="0.4">
      <c r="C71" t="s">
        <v>360</v>
      </c>
      <c r="D71" t="s">
        <v>434</v>
      </c>
      <c r="E71" t="str">
        <f>VLOOKUP(OVERRIDES[[#This Row],[Name]],OVR_GUID_LOOK,2,FALSE)</f>
        <v>75a84557-5cc5-4e74-83a8-1353f84116ef</v>
      </c>
      <c r="F71" t="s">
        <v>512</v>
      </c>
      <c r="M71" t="s">
        <v>629</v>
      </c>
      <c r="N71" t="s">
        <v>631</v>
      </c>
      <c r="U71" s="27"/>
      <c r="W71" s="18" t="str" cm="1">
        <f t="array" ref="W71:X71">_xlfn.REGEXEXTRACT(Z71,"(.*(?=_))_([a-z0-9-]+)",2)</f>
        <v>MAG_Generic_03_Ring_1</v>
      </c>
      <c r="X71" s="18" t="str">
        <v>7902afa6-2b17-4052-beb2-2a1bced5c6e6</v>
      </c>
      <c r="Z71" t="s">
        <v>1859</v>
      </c>
    </row>
    <row r="72" spans="3:26" x14ac:dyDescent="0.4">
      <c r="C72" t="s">
        <v>361</v>
      </c>
      <c r="D72" t="s">
        <v>435</v>
      </c>
      <c r="E72" t="str">
        <f>VLOOKUP(OVERRIDES[[#This Row],[Name]],OVR_GUID_LOOK,2,FALSE)</f>
        <v>fa7b47e8-d411-4379-b68a-8ceb26891265</v>
      </c>
      <c r="F72" t="s">
        <v>512</v>
      </c>
      <c r="M72" t="s">
        <v>629</v>
      </c>
      <c r="N72" t="s">
        <v>631</v>
      </c>
      <c r="U72" s="27"/>
      <c r="W72" s="18" t="str" cm="1">
        <f t="array" ref="W72:X72">_xlfn.REGEXEXTRACT(Z72,"(.*(?=_))_([a-z0-9-]+)",2)</f>
        <v>MAG_Generic_04_Ring_1</v>
      </c>
      <c r="X72" s="18" t="str">
        <v>75a84557-5cc5-4e74-83a8-1353f84116ef</v>
      </c>
      <c r="Z72" t="s">
        <v>1860</v>
      </c>
    </row>
    <row r="73" spans="3:26" x14ac:dyDescent="0.4">
      <c r="C73" t="s">
        <v>353</v>
      </c>
      <c r="D73" t="s">
        <v>423</v>
      </c>
      <c r="E73" t="str">
        <f>VLOOKUP(OVERRIDES[[#This Row],[Name]],OVR_GUID_LOOK,2,FALSE)</f>
        <v>c4194cee-6f9a-4c5e-8327-816d44c86316</v>
      </c>
      <c r="F73" t="s">
        <v>512</v>
      </c>
      <c r="M73" t="s">
        <v>629</v>
      </c>
      <c r="N73" t="s">
        <v>631</v>
      </c>
      <c r="U73" s="27"/>
      <c r="W73" s="18" t="str" cm="1">
        <f t="array" ref="W73:X73">_xlfn.REGEXEXTRACT(Z73,"(.*(?=_))_([a-z0-9-]+)",2)</f>
        <v>MAG_Gish_ArcaneSynergy_Ring</v>
      </c>
      <c r="X73" s="18" t="str">
        <v>fa7b47e8-d411-4379-b68a-8ceb26891265</v>
      </c>
      <c r="Z73" t="s">
        <v>1861</v>
      </c>
    </row>
    <row r="74" spans="3:26" x14ac:dyDescent="0.4">
      <c r="C74" t="s">
        <v>220</v>
      </c>
      <c r="D74" t="s">
        <v>276</v>
      </c>
      <c r="E74" t="str">
        <f>VLOOKUP(OVERRIDES[[#This Row],[Name]],OVR_GUID_LOOK,2,FALSE)</f>
        <v>894a6847-3d80-4368-86fb-354c8cb23525</v>
      </c>
      <c r="F74" t="s">
        <v>512</v>
      </c>
      <c r="M74" t="s">
        <v>629</v>
      </c>
      <c r="N74" t="s">
        <v>631</v>
      </c>
      <c r="U74" s="27"/>
      <c r="W74" s="18" t="str" cm="1">
        <f t="array" ref="W74:X74">_xlfn.REGEXEXTRACT(Z74,"(.*(?=_))_([a-z0-9-]+)",2)</f>
        <v>MAG_Gish_PsychicDamageBonusWhileConcentrating_Ring</v>
      </c>
      <c r="X74" s="18" t="str">
        <v>c4194cee-6f9a-4c5e-8327-816d44c86316</v>
      </c>
      <c r="Z74" t="s">
        <v>1862</v>
      </c>
    </row>
    <row r="75" spans="3:26" x14ac:dyDescent="0.4">
      <c r="C75" t="s">
        <v>238</v>
      </c>
      <c r="D75" t="s">
        <v>294</v>
      </c>
      <c r="E75" t="str">
        <f>VLOOKUP(OVERRIDES[[#This Row],[Name]],OVR_GUID_LOOK,2,FALSE)</f>
        <v>e4d2562d-2789-4598-befe-d46b255f551a</v>
      </c>
      <c r="F75" t="s">
        <v>512</v>
      </c>
      <c r="M75" t="s">
        <v>629</v>
      </c>
      <c r="N75" t="s">
        <v>622</v>
      </c>
      <c r="U75" s="27"/>
      <c r="W75" s="18" t="str" cm="1">
        <f t="array" ref="W75:X75">_xlfn.REGEXEXTRACT(Z75,"(.*(?=_))_([a-z0-9-]+)",2)</f>
        <v>MAG_Gish_WeaknessBranding_Amulet</v>
      </c>
      <c r="X75" s="18" t="str">
        <v>894a6847-3d80-4368-86fb-354c8cb23525</v>
      </c>
      <c r="Z75" t="s">
        <v>1469</v>
      </c>
    </row>
    <row r="76" spans="3:26" x14ac:dyDescent="0.4">
      <c r="C76" t="s">
        <v>223</v>
      </c>
      <c r="D76" t="s">
        <v>279</v>
      </c>
      <c r="E76" t="str">
        <f>VLOOKUP(OVERRIDES[[#This Row],[Name]],OVR_GUID_LOOK,2,FALSE)</f>
        <v>ddc9ac0b-8e68-422b-8d9d-c081629ab4ad</v>
      </c>
      <c r="F76" t="s">
        <v>512</v>
      </c>
      <c r="M76" t="s">
        <v>629</v>
      </c>
      <c r="N76" t="s">
        <v>622</v>
      </c>
      <c r="U76" s="27"/>
      <c r="W76" s="18" t="str" cm="1">
        <f t="array" ref="W76:X76">_xlfn.REGEXEXTRACT(Z76,"(.*(?=_))_([a-z0-9-]+)",2)</f>
        <v>MAG_Greenstone_Amulet</v>
      </c>
      <c r="X76" s="18" t="str">
        <v>e4d2562d-2789-4598-befe-d46b255f551a</v>
      </c>
      <c r="Z76" t="s">
        <v>1470</v>
      </c>
    </row>
    <row r="77" spans="3:26" x14ac:dyDescent="0.4">
      <c r="C77" t="s">
        <v>5067</v>
      </c>
      <c r="D77" t="s">
        <v>409</v>
      </c>
      <c r="E77" t="str">
        <f>VLOOKUP(OVERRIDES[[#This Row],[Name]],OVR_GUID_LOOK,2,FALSE)</f>
        <v>6c6c956e-80d3-4382-b651-b647ed0a998b</v>
      </c>
      <c r="F77" t="s">
        <v>512</v>
      </c>
      <c r="M77" t="s">
        <v>629</v>
      </c>
      <c r="N77" t="s">
        <v>631</v>
      </c>
      <c r="U77" s="27"/>
      <c r="W77" s="18" t="str" cm="1">
        <f t="array" ref="W77:X77">_xlfn.REGEXEXTRACT(Z77,"(.*(?=_))_([a-z0-9-]+)",2)</f>
        <v>MAG_Harpers_HarpersAmulet</v>
      </c>
      <c r="X77" s="18" t="str">
        <v>ddc9ac0b-8e68-422b-8d9d-c081629ab4ad</v>
      </c>
      <c r="Z77" t="s">
        <v>1471</v>
      </c>
    </row>
    <row r="78" spans="3:26" x14ac:dyDescent="0.4">
      <c r="C78" t="s">
        <v>338</v>
      </c>
      <c r="D78" t="s">
        <v>408</v>
      </c>
      <c r="E78" t="str">
        <f>VLOOKUP(OVERRIDES[[#This Row],[Name]],OVR_GUID_LOOK,2,FALSE)</f>
        <v>4aba2198-98f9-4ec8-8a1b-bbd9ed864856</v>
      </c>
      <c r="F78" t="s">
        <v>512</v>
      </c>
      <c r="M78" t="s">
        <v>629</v>
      </c>
      <c r="N78" t="s">
        <v>631</v>
      </c>
      <c r="U78" s="27"/>
      <c r="W78" s="18" t="str" cm="1">
        <f t="array" ref="W78:X78">_xlfn.REGEXEXTRACT(Z78,"(.*(?=_))_([a-z0-9-]+)",2)</f>
        <v>MAG_Harpers_RingOfAttraction</v>
      </c>
      <c r="X78" s="18" t="str">
        <v>6c6c956e-80d3-4382-b651-b647ed0a998b</v>
      </c>
      <c r="Z78" t="s">
        <v>1863</v>
      </c>
    </row>
    <row r="79" spans="3:26" x14ac:dyDescent="0.4">
      <c r="C79" t="s">
        <v>369</v>
      </c>
      <c r="D79" t="s">
        <v>443</v>
      </c>
      <c r="E79" t="str">
        <f>VLOOKUP(OVERRIDES[[#This Row],[Name]],OVR_GUID_LOOK,2,FALSE)</f>
        <v>252584f5-e8b8-4ad8-8776-b3a2bb9e0823</v>
      </c>
      <c r="F79" t="s">
        <v>512</v>
      </c>
      <c r="M79" t="s">
        <v>629</v>
      </c>
      <c r="N79" t="s">
        <v>631</v>
      </c>
      <c r="U79" s="27"/>
      <c r="W79" s="18" t="str" cm="1">
        <f t="array" ref="W79:X79">_xlfn.REGEXEXTRACT(Z79,"(.*(?=_))_([a-z0-9-]+)",2)</f>
        <v>MAG_Harpers_RingOfProjection</v>
      </c>
      <c r="X79" s="18" t="str">
        <v>4aba2198-98f9-4ec8-8a1b-bbd9ed864856</v>
      </c>
      <c r="Z79" t="s">
        <v>1864</v>
      </c>
    </row>
    <row r="80" spans="3:26" x14ac:dyDescent="0.4">
      <c r="C80" t="s">
        <v>204</v>
      </c>
      <c r="D80" t="s">
        <v>259</v>
      </c>
      <c r="E80" t="str">
        <f>VLOOKUP(OVERRIDES[[#This Row],[Name]],OVR_GUID_LOOK,2,FALSE)</f>
        <v>21abc023-343a-4693-b63f-3ba07a231864</v>
      </c>
      <c r="F80" t="s">
        <v>512</v>
      </c>
      <c r="M80" t="s">
        <v>629</v>
      </c>
      <c r="N80" t="s">
        <v>631</v>
      </c>
      <c r="U80" s="27"/>
      <c r="W80" s="18" t="str" cm="1">
        <f t="array" ref="W80:X80">_xlfn.REGEXEXTRACT(Z80,"(.*(?=_))_([a-z0-9-]+)",2)</f>
        <v>MAG_Harpers_RingOfTwilight</v>
      </c>
      <c r="X80" s="18" t="str">
        <v>252584f5-e8b8-4ad8-8776-b3a2bb9e0823</v>
      </c>
      <c r="Z80" t="s">
        <v>1865</v>
      </c>
    </row>
    <row r="81" spans="3:26" x14ac:dyDescent="0.4">
      <c r="C81" t="s">
        <v>221</v>
      </c>
      <c r="D81" t="s">
        <v>277</v>
      </c>
      <c r="E81" t="str">
        <f>VLOOKUP(OVERRIDES[[#This Row],[Name]],OVR_GUID_LOOK,2,FALSE)</f>
        <v>b648ee98-f648-411b-be7e-6c50ca9b463c</v>
      </c>
      <c r="F81" t="s">
        <v>512</v>
      </c>
      <c r="M81" t="s">
        <v>629</v>
      </c>
      <c r="N81" t="s">
        <v>622</v>
      </c>
      <c r="U81" s="27"/>
      <c r="W81" s="18" t="str" cm="1">
        <f t="array" ref="W81:X81">_xlfn.REGEXEXTRACT(Z81,"(.*(?=_))_([a-z0-9-]+)",2)</f>
        <v>MAG_Healer_HealSelfPoisonWeapon_Amulet</v>
      </c>
      <c r="X81" s="18" t="str">
        <v>21abc023-343a-4693-b63f-3ba07a231864</v>
      </c>
      <c r="Z81" t="s">
        <v>1472</v>
      </c>
    </row>
    <row r="82" spans="3:26" x14ac:dyDescent="0.4">
      <c r="C82" t="s">
        <v>1426</v>
      </c>
      <c r="D82" t="s">
        <v>459</v>
      </c>
      <c r="E82" t="str">
        <f>VLOOKUP(OVERRIDES[[#This Row],[Name]],OVR_GUID_LOOK,2,FALSE)</f>
        <v>931bdffe-0a36-4645-89f9-5ea7ec2eeb7f</v>
      </c>
      <c r="F82" t="s">
        <v>512</v>
      </c>
      <c r="M82" t="s">
        <v>629</v>
      </c>
      <c r="N82" t="s">
        <v>631</v>
      </c>
      <c r="U82" s="27"/>
      <c r="W82" s="18" t="str" cm="1">
        <f t="array" ref="W82:X82">_xlfn.REGEXEXTRACT(Z82,"(.*(?=_))_([a-z0-9-]+)",2)</f>
        <v>MAG_Healer_HPRestoration_Amulet</v>
      </c>
      <c r="X82" s="18" t="str">
        <v>b648ee98-f648-411b-be7e-6c50ca9b463c</v>
      </c>
      <c r="Z82" t="s">
        <v>1473</v>
      </c>
    </row>
    <row r="83" spans="3:26" x14ac:dyDescent="0.4">
      <c r="C83" t="s">
        <v>1430</v>
      </c>
      <c r="D83" t="s">
        <v>310</v>
      </c>
      <c r="E83" t="str">
        <f>VLOOKUP(OVERRIDES[[#This Row],[Name]],OVR_GUID_LOOK,2,FALSE)</f>
        <v>28daf3e2-18c6-479d-82f6-54041596980e</v>
      </c>
      <c r="F83" t="s">
        <v>512</v>
      </c>
      <c r="M83" t="s">
        <v>629</v>
      </c>
      <c r="N83" t="s">
        <v>622</v>
      </c>
      <c r="U83" s="27"/>
      <c r="W83" s="18" t="str" cm="1">
        <f t="array" ref="W83:X83">_xlfn.REGEXEXTRACT(Z83,"(.*(?=_))_([a-z0-9-]+)",2)</f>
        <v>MAG_Illithid_CharmPerson_Ring</v>
      </c>
      <c r="X83" s="18" t="str">
        <v>931bdffe-0a36-4645-89f9-5ea7ec2eeb7f</v>
      </c>
      <c r="Z83" t="s">
        <v>1866</v>
      </c>
    </row>
    <row r="84" spans="3:26" x14ac:dyDescent="0.4">
      <c r="C84" t="s">
        <v>1431</v>
      </c>
      <c r="D84" t="s">
        <v>304</v>
      </c>
      <c r="E84" t="str">
        <f>VLOOKUP(OVERRIDES[[#This Row],[Name]],OVR_GUID_LOOK,2,FALSE)</f>
        <v>a67c7aa5-7b3f-4222-a655-6e4217d3b8e6</v>
      </c>
      <c r="F84" t="s">
        <v>512</v>
      </c>
      <c r="M84" t="s">
        <v>629</v>
      </c>
      <c r="N84" t="s">
        <v>622</v>
      </c>
      <c r="U84" s="27"/>
      <c r="W84" s="18" t="str" cm="1">
        <f t="array" ref="W84:X84">_xlfn.REGEXEXTRACT(Z84,"(.*(?=_))_([a-z0-9-]+)",2)</f>
        <v>MAG_Illithid_MindTax_Amulet</v>
      </c>
      <c r="X84" s="18" t="str">
        <v>28daf3e2-18c6-479d-82f6-54041596980e</v>
      </c>
      <c r="Z84" t="s">
        <v>1474</v>
      </c>
    </row>
    <row r="85" spans="3:26" x14ac:dyDescent="0.4">
      <c r="C85" t="s">
        <v>1432</v>
      </c>
      <c r="D85" t="s">
        <v>309</v>
      </c>
      <c r="E85" t="str">
        <f>VLOOKUP(OVERRIDES[[#This Row],[Name]],OVR_GUID_LOOK,2,FALSE)</f>
        <v>52503330-69de-427a-a443-b49ab748fc1c</v>
      </c>
      <c r="F85" t="s">
        <v>512</v>
      </c>
      <c r="M85" t="s">
        <v>629</v>
      </c>
      <c r="N85" t="s">
        <v>622</v>
      </c>
      <c r="U85" s="27"/>
      <c r="W85" s="18" t="str" cm="1">
        <f t="array" ref="W85:X85">_xlfn.REGEXEXTRACT(Z85,"(.*(?=_))_([a-z0-9-]+)",2)</f>
        <v>MAG_LC_Cyric_FearImmunity_Amulet</v>
      </c>
      <c r="X85" s="18" t="str">
        <v>a67c7aa5-7b3f-4222-a655-6e4217d3b8e6</v>
      </c>
      <c r="Z85" t="s">
        <v>1475</v>
      </c>
    </row>
    <row r="86" spans="3:26" x14ac:dyDescent="0.4">
      <c r="C86" t="s">
        <v>229</v>
      </c>
      <c r="D86" t="s">
        <v>285</v>
      </c>
      <c r="E86" t="str">
        <f>VLOOKUP(OVERRIDES[[#This Row],[Name]],OVR_GUID_LOOK,2,FALSE)</f>
        <v>a3964bb7-abe5-49f3-a1b1-30ff160ecbf3</v>
      </c>
      <c r="F86" t="s">
        <v>512</v>
      </c>
      <c r="M86" t="s">
        <v>629</v>
      </c>
      <c r="N86" t="s">
        <v>622</v>
      </c>
      <c r="U86" s="27"/>
      <c r="W86" s="18" t="str" cm="1">
        <f t="array" ref="W86:X86">_xlfn.REGEXEXTRACT(Z86,"(.*(?=_))_([a-z0-9-]+)",2)</f>
        <v>MAG_LC_HellishMadness_Amulet</v>
      </c>
      <c r="X86" s="18" t="str">
        <v>52503330-69de-427a-a443-b49ab748fc1c</v>
      </c>
      <c r="Z86" t="s">
        <v>1476</v>
      </c>
    </row>
    <row r="87" spans="3:26" x14ac:dyDescent="0.4">
      <c r="C87" t="s">
        <v>210</v>
      </c>
      <c r="D87" t="s">
        <v>265</v>
      </c>
      <c r="E87" t="str">
        <f>VLOOKUP(OVERRIDES[[#This Row],[Name]],OVR_GUID_LOOK,2,FALSE)</f>
        <v>5bf24229-7a46-46d7-94d7-766ea5591ec2</v>
      </c>
      <c r="F87" t="s">
        <v>512</v>
      </c>
      <c r="M87" t="s">
        <v>629</v>
      </c>
      <c r="N87" t="s">
        <v>622</v>
      </c>
      <c r="U87" s="27"/>
      <c r="W87" s="18" t="str" cm="1">
        <f t="array" ref="W87:X87">_xlfn.REGEXEXTRACT(Z87,"(.*(?=_))_([a-z0-9-]+)",2)</f>
        <v>MAG_LC_TheAmplifier_Amulet</v>
      </c>
      <c r="X87" s="18" t="str">
        <v>a3964bb7-abe5-49f3-a1b1-30ff160ecbf3</v>
      </c>
      <c r="Z87" t="s">
        <v>1477</v>
      </c>
    </row>
    <row r="88" spans="3:26" x14ac:dyDescent="0.4">
      <c r="C88" t="s">
        <v>1433</v>
      </c>
      <c r="D88" t="s">
        <v>306</v>
      </c>
      <c r="E88" t="str">
        <f>VLOOKUP(OVERRIDES[[#This Row],[Name]],OVR_GUID_LOOK,2,FALSE)</f>
        <v>49a3a5ac-4e04-497a-a721-1decf89ea077</v>
      </c>
      <c r="F88" t="s">
        <v>512</v>
      </c>
      <c r="M88" t="s">
        <v>629</v>
      </c>
      <c r="N88" t="s">
        <v>622</v>
      </c>
      <c r="U88" s="27"/>
      <c r="W88" s="18" t="str" cm="1">
        <f t="array" ref="W88:X88">_xlfn.REGEXEXTRACT(Z88,"(.*(?=_))_([a-z0-9-]+)",2)</f>
        <v>MAG_LowHP_IgnoreAttackOfOpportunity_Amulet</v>
      </c>
      <c r="X88" s="18" t="str">
        <v>5bf24229-7a46-46d7-94d7-766ea5591ec2</v>
      </c>
      <c r="Z88" t="s">
        <v>1478</v>
      </c>
    </row>
    <row r="89" spans="3:26" x14ac:dyDescent="0.4">
      <c r="C89" t="s">
        <v>237</v>
      </c>
      <c r="D89" t="s">
        <v>293</v>
      </c>
      <c r="E89" t="str">
        <f>VLOOKUP(OVERRIDES[[#This Row],[Name]],OVR_GUID_LOOK,2,FALSE)</f>
        <v>95f850c6-ccaf-4f37-8c7a-33f740765ec0</v>
      </c>
      <c r="F89" t="s">
        <v>512</v>
      </c>
      <c r="M89" t="s">
        <v>629</v>
      </c>
      <c r="N89" t="s">
        <v>622</v>
      </c>
      <c r="U89" s="27"/>
      <c r="W89" s="18" t="str" cm="1">
        <f t="array" ref="W89:X89">_xlfn.REGEXEXTRACT(Z89,"(.*(?=_))_([a-z0-9-]+)",2)</f>
        <v>MAG_LowHP_IncreasedSpellDamage_Amulet</v>
      </c>
      <c r="X89" s="18" t="str">
        <v>49a3a5ac-4e04-497a-a721-1decf89ea077</v>
      </c>
      <c r="Z89" t="s">
        <v>1479</v>
      </c>
    </row>
    <row r="90" spans="3:26" x14ac:dyDescent="0.4">
      <c r="C90" t="s">
        <v>352</v>
      </c>
      <c r="D90" t="s">
        <v>422</v>
      </c>
      <c r="E90" t="str">
        <f>VLOOKUP(OVERRIDES[[#This Row],[Name]],OVR_GUID_LOOK,2,FALSE)</f>
        <v>699135e9-8932-4bde-8a17-8be5e11d873f</v>
      </c>
      <c r="F90" t="s">
        <v>512</v>
      </c>
      <c r="M90" t="s">
        <v>629</v>
      </c>
      <c r="N90" t="s">
        <v>631</v>
      </c>
      <c r="U90" s="27"/>
      <c r="W90" s="18" t="str" cm="1">
        <f t="array" ref="W90:X90">_xlfn.REGEXEXTRACT(Z90,"(.*(?=_))_([a-z0-9-]+)",2)</f>
        <v>MAG_LuckySeven_Amulet</v>
      </c>
      <c r="X90" s="18" t="str">
        <v>95f850c6-ccaf-4f37-8c7a-33f740765ec0</v>
      </c>
      <c r="Z90" t="s">
        <v>1480</v>
      </c>
    </row>
    <row r="91" spans="3:26" x14ac:dyDescent="0.4">
      <c r="C91" t="s">
        <v>363</v>
      </c>
      <c r="D91" t="s">
        <v>437</v>
      </c>
      <c r="E91" t="str">
        <f>VLOOKUP(OVERRIDES[[#This Row],[Name]],OVR_GUID_LOOK,2,FALSE)</f>
        <v>6594c1e3-0868-4efd-a93c-b6f4b3bd034d</v>
      </c>
      <c r="F91" t="s">
        <v>512</v>
      </c>
      <c r="M91" t="s">
        <v>629</v>
      </c>
      <c r="N91" t="s">
        <v>631</v>
      </c>
      <c r="U91" s="27"/>
      <c r="W91" s="18" t="str" cm="1">
        <f t="array" ref="W91:X91">_xlfn.REGEXEXTRACT(Z91,"(.*(?=_))_([a-z0-9-]+)",2)</f>
        <v>MAG_Mobility_LowHP_Momentum_Ring</v>
      </c>
      <c r="X91" s="18" t="str">
        <v>699135e9-8932-4bde-8a17-8be5e11d873f</v>
      </c>
      <c r="Z91" t="s">
        <v>1867</v>
      </c>
    </row>
    <row r="92" spans="3:26" x14ac:dyDescent="0.4">
      <c r="C92" t="s">
        <v>380</v>
      </c>
      <c r="D92" t="s">
        <v>454</v>
      </c>
      <c r="E92" t="str">
        <f>VLOOKUP(OVERRIDES[[#This Row],[Name]],OVR_GUID_LOOK,2,FALSE)</f>
        <v>a4813d7b-2ff0-488b-8152-a27cb75e8d8e</v>
      </c>
      <c r="F92" t="s">
        <v>512</v>
      </c>
      <c r="M92" t="s">
        <v>629</v>
      </c>
      <c r="N92" t="s">
        <v>631</v>
      </c>
      <c r="U92" s="27"/>
      <c r="W92" s="18" t="str" cm="1">
        <f t="array" ref="W92:X92">_xlfn.REGEXEXTRACT(Z92,"(.*(?=_))_([a-z0-9-]+)",2)</f>
        <v>MAG_Myrkulites_RingofMyrkul_Ring</v>
      </c>
      <c r="X92" s="18" t="str">
        <v>6594c1e3-0868-4efd-a93c-b6f4b3bd034d</v>
      </c>
      <c r="Z92" t="s">
        <v>1868</v>
      </c>
    </row>
    <row r="93" spans="3:26" x14ac:dyDescent="0.4">
      <c r="C93" t="s">
        <v>234</v>
      </c>
      <c r="D93" t="s">
        <v>290</v>
      </c>
      <c r="E93" t="str">
        <f>VLOOKUP(OVERRIDES[[#This Row],[Name]],OVR_GUID_LOOK,2,FALSE)</f>
        <v>5ed63342-30c9-456d-9a57-a88c8596c0c9</v>
      </c>
      <c r="F93" t="s">
        <v>512</v>
      </c>
      <c r="M93" t="s">
        <v>629</v>
      </c>
      <c r="N93" t="s">
        <v>622</v>
      </c>
      <c r="U93" s="27"/>
      <c r="W93" s="18" t="str" cm="1">
        <f t="array" ref="W93:X93">_xlfn.REGEXEXTRACT(Z93,"(.*(?=_))_([a-z0-9-]+)",2)</f>
        <v>MAG_OfFeywildSparks_Ring</v>
      </c>
      <c r="X93" s="18" t="str">
        <v>a4813d7b-2ff0-488b-8152-a27cb75e8d8e</v>
      </c>
      <c r="Z93" t="s">
        <v>1869</v>
      </c>
    </row>
    <row r="94" spans="3:26" x14ac:dyDescent="0.4">
      <c r="C94" t="s">
        <v>1434</v>
      </c>
      <c r="D94" t="s">
        <v>305</v>
      </c>
      <c r="E94" t="str">
        <f>VLOOKUP(OVERRIDES[[#This Row],[Name]],OVR_GUID_LOOK,2,FALSE)</f>
        <v>99864ac4-824c-4049-8933-e81667c4a408</v>
      </c>
      <c r="F94" t="s">
        <v>512</v>
      </c>
      <c r="M94" t="s">
        <v>629</v>
      </c>
      <c r="N94" t="s">
        <v>622</v>
      </c>
      <c r="U94" s="27"/>
      <c r="W94" s="18" t="str" cm="1">
        <f t="array" ref="W94:X94">_xlfn.REGEXEXTRACT(Z94,"(.*(?=_))_([a-z0-9-]+)",2)</f>
        <v>MAG_ofGreaterHealth_Amulet</v>
      </c>
      <c r="X94" s="18" t="str">
        <v>5ed63342-30c9-456d-9a57-a88c8596c0c9</v>
      </c>
      <c r="Z94" t="s">
        <v>1481</v>
      </c>
    </row>
    <row r="95" spans="3:26" x14ac:dyDescent="0.4">
      <c r="C95" t="s">
        <v>235</v>
      </c>
      <c r="D95" t="s">
        <v>291</v>
      </c>
      <c r="E95" t="str">
        <f>VLOOKUP(OVERRIDES[[#This Row],[Name]],OVR_GUID_LOOK,2,FALSE)</f>
        <v>1acf71e6-6bca-4d9b-9d24-739823e10723</v>
      </c>
      <c r="F95" t="s">
        <v>512</v>
      </c>
      <c r="M95" t="s">
        <v>629</v>
      </c>
      <c r="N95" t="s">
        <v>622</v>
      </c>
      <c r="U95" s="27"/>
      <c r="W95" s="18" t="str" cm="1">
        <f t="array" ref="W95:X95">_xlfn.REGEXEXTRACT(Z95,"(.*(?=_))_([a-z0-9-]+)",2)</f>
        <v>MAG_OfGreaterSorcery_Amulet</v>
      </c>
      <c r="X95" s="18" t="str">
        <v>99864ac4-824c-4049-8933-e81667c4a408</v>
      </c>
      <c r="Z95" t="s">
        <v>1482</v>
      </c>
    </row>
    <row r="96" spans="3:26" x14ac:dyDescent="0.4">
      <c r="C96" t="s">
        <v>376</v>
      </c>
      <c r="D96" t="s">
        <v>450</v>
      </c>
      <c r="E96" t="str">
        <f>VLOOKUP(OVERRIDES[[#This Row],[Name]],OVR_GUID_LOOK,2,FALSE)</f>
        <v>e86c0cbb-9791-4cc7-95ba-9821902119fa</v>
      </c>
      <c r="F96" t="s">
        <v>512</v>
      </c>
      <c r="M96" t="s">
        <v>629</v>
      </c>
      <c r="N96" t="s">
        <v>631</v>
      </c>
      <c r="U96" s="27"/>
      <c r="W96" s="18" t="str" cm="1">
        <f t="array" ref="W96:X96">_xlfn.REGEXEXTRACT(Z96,"(.*(?=_))_([a-z0-9-]+)",2)</f>
        <v>MAG_OfTheDevout_Amulet</v>
      </c>
      <c r="X96" s="18" t="str">
        <v>1acf71e6-6bca-4d9b-9d24-739823e10723</v>
      </c>
      <c r="Z96" t="s">
        <v>1483</v>
      </c>
    </row>
    <row r="97" spans="3:26" x14ac:dyDescent="0.4">
      <c r="C97" t="s">
        <v>378</v>
      </c>
      <c r="D97" t="s">
        <v>452</v>
      </c>
      <c r="E97" t="str">
        <f>VLOOKUP(OVERRIDES[[#This Row],[Name]],OVR_GUID_LOOK,2,FALSE)</f>
        <v>1789fae7-b4c9-48a6-8886-cd96687bf45f</v>
      </c>
      <c r="F97" t="s">
        <v>512</v>
      </c>
      <c r="M97" t="s">
        <v>629</v>
      </c>
      <c r="N97" t="s">
        <v>631</v>
      </c>
      <c r="U97" s="27"/>
      <c r="W97" s="18" t="str" cm="1">
        <f t="array" ref="W97:X97">_xlfn.REGEXEXTRACT(Z97,"(.*(?=_))_([a-z0-9-]+)",2)</f>
        <v>MAG_OfUndeadServant_Ring</v>
      </c>
      <c r="X97" s="18" t="str">
        <v>e86c0cbb-9791-4cc7-95ba-9821902119fa</v>
      </c>
      <c r="Z97" t="s">
        <v>1870</v>
      </c>
    </row>
    <row r="98" spans="3:26" x14ac:dyDescent="0.4">
      <c r="C98" t="s">
        <v>344</v>
      </c>
      <c r="D98" t="s">
        <v>414</v>
      </c>
      <c r="E98" t="str">
        <f>VLOOKUP(OVERRIDES[[#This Row],[Name]],OVR_GUID_LOOK,2,FALSE)</f>
        <v>c0bce741-9829-49c5-9778-426f2b00a642</v>
      </c>
      <c r="F98" t="s">
        <v>512</v>
      </c>
      <c r="M98" t="s">
        <v>629</v>
      </c>
      <c r="N98" t="s">
        <v>631</v>
      </c>
      <c r="U98" s="27"/>
      <c r="W98" s="18" t="str" cm="1">
        <f t="array" ref="W98:X98">_xlfn.REGEXEXTRACT(Z98,"(.*(?=_))_([a-z0-9-]+)",2)</f>
        <v>MAG_Orpheus_Ring</v>
      </c>
      <c r="X98" s="18" t="str">
        <v>1789fae7-b4c9-48a6-8886-cd96687bf45f</v>
      </c>
      <c r="Z98" t="s">
        <v>1871</v>
      </c>
    </row>
    <row r="99" spans="3:26" x14ac:dyDescent="0.4">
      <c r="C99" t="s">
        <v>379</v>
      </c>
      <c r="D99" t="s">
        <v>453</v>
      </c>
      <c r="E99" t="str">
        <f>VLOOKUP(OVERRIDES[[#This Row],[Name]],OVR_GUID_LOOK,2,FALSE)</f>
        <v>57e350dc-5156-49a7-8994-0f6a8eca08ea</v>
      </c>
      <c r="F99" t="s">
        <v>512</v>
      </c>
      <c r="M99" t="s">
        <v>629</v>
      </c>
      <c r="N99" t="s">
        <v>631</v>
      </c>
      <c r="U99" s="27"/>
      <c r="W99" s="18" t="str" cm="1">
        <f t="array" ref="W99:X99">_xlfn.REGEXEXTRACT(Z99,"(.*(?=_))_([a-z0-9-]+)",2)</f>
        <v>MAG_PassWithoutTrace_Ring</v>
      </c>
      <c r="X99" s="18" t="str">
        <v>c0bce741-9829-49c5-9778-426f2b00a642</v>
      </c>
      <c r="Z99" t="s">
        <v>1872</v>
      </c>
    </row>
    <row r="100" spans="3:26" x14ac:dyDescent="0.4">
      <c r="C100" t="s">
        <v>364</v>
      </c>
      <c r="D100" t="s">
        <v>438</v>
      </c>
      <c r="E100" t="str">
        <f>VLOOKUP(OVERRIDES[[#This Row],[Name]],OVR_GUID_LOOK,2,FALSE)</f>
        <v>50379f58-7892-44cb-be6e-146a60070055</v>
      </c>
      <c r="F100" t="s">
        <v>512</v>
      </c>
      <c r="M100" t="s">
        <v>629</v>
      </c>
      <c r="N100" t="s">
        <v>631</v>
      </c>
      <c r="U100" s="27"/>
      <c r="W100" s="18" t="str" cm="1">
        <f t="array" ref="W100:X100">_xlfn.REGEXEXTRACT(Z100,"(.*(?=_))_([a-z0-9-]+)",2)</f>
        <v>MAG_PHB_OfEvasion_Ring</v>
      </c>
      <c r="X100" s="18" t="str">
        <v>57e350dc-5156-49a7-8994-0f6a8eca08ea</v>
      </c>
      <c r="Z100" t="s">
        <v>1873</v>
      </c>
    </row>
    <row r="101" spans="3:26" x14ac:dyDescent="0.4">
      <c r="C101" t="s">
        <v>340</v>
      </c>
      <c r="D101" t="s">
        <v>410</v>
      </c>
      <c r="E101" t="str">
        <f>VLOOKUP(OVERRIDES[[#This Row],[Name]],OVR_GUID_LOOK,2,FALSE)</f>
        <v>cddea208-03cc-4b67-969d-a038bb233e5d</v>
      </c>
      <c r="F101" t="s">
        <v>512</v>
      </c>
      <c r="M101" t="s">
        <v>629</v>
      </c>
      <c r="N101" t="s">
        <v>631</v>
      </c>
      <c r="U101" s="27"/>
      <c r="W101" s="18" t="str" cm="1">
        <f t="array" ref="W101:X101">_xlfn.REGEXEXTRACT(Z101,"(.*(?=_))_([a-z0-9-]+)",2)</f>
        <v>MAG_PHB_OfFreeAction_Ring</v>
      </c>
      <c r="X101" s="18" t="str">
        <v>50379f58-7892-44cb-be6e-146a60070055</v>
      </c>
      <c r="Z101" t="s">
        <v>1874</v>
      </c>
    </row>
    <row r="102" spans="3:26" x14ac:dyDescent="0.4">
      <c r="C102" t="s">
        <v>212</v>
      </c>
      <c r="D102" t="s">
        <v>267</v>
      </c>
      <c r="E102" t="str">
        <f>VLOOKUP(OVERRIDES[[#This Row],[Name]],OVR_GUID_LOOK,2,FALSE)</f>
        <v>6b8fcc06-fa6a-4a11-8318-075d90d8e909</v>
      </c>
      <c r="F102" t="s">
        <v>512</v>
      </c>
      <c r="M102" t="s">
        <v>629</v>
      </c>
      <c r="N102" t="s">
        <v>622</v>
      </c>
      <c r="U102" s="27"/>
      <c r="W102" s="18" t="str" cm="1">
        <f t="array" ref="W102:X102">_xlfn.REGEXEXTRACT(Z102,"(.*(?=_))_([a-z0-9-]+)",2)</f>
        <v>MAG_PHB_OfJumping_Ring</v>
      </c>
      <c r="X102" s="18" t="str">
        <v>cddea208-03cc-4b67-969d-a038bb233e5d</v>
      </c>
      <c r="Z102" t="s">
        <v>1875</v>
      </c>
    </row>
    <row r="103" spans="3:26" x14ac:dyDescent="0.4">
      <c r="C103" t="s">
        <v>381</v>
      </c>
      <c r="D103" t="s">
        <v>455</v>
      </c>
      <c r="E103" t="str">
        <f>VLOOKUP(OVERRIDES[[#This Row],[Name]],OVR_GUID_LOOK,2,FALSE)</f>
        <v>d6ee2594-7373-4fed-a167-f9d95cb4ecfd</v>
      </c>
      <c r="F103" t="s">
        <v>512</v>
      </c>
      <c r="M103" t="s">
        <v>629</v>
      </c>
      <c r="N103" t="s">
        <v>631</v>
      </c>
      <c r="U103" s="27"/>
      <c r="W103" s="18" t="str" cm="1">
        <f t="array" ref="W103:X103">_xlfn.REGEXEXTRACT(Z103,"(.*(?=_))_([a-z0-9-]+)",2)</f>
        <v>MAG_PHB_ofPower_Pearl_Amulet</v>
      </c>
      <c r="X103" s="18" t="str">
        <v>6b8fcc06-fa6a-4a11-8318-075d90d8e909</v>
      </c>
      <c r="Z103" t="s">
        <v>1484</v>
      </c>
    </row>
    <row r="104" spans="3:26" x14ac:dyDescent="0.4">
      <c r="C104" t="s">
        <v>227</v>
      </c>
      <c r="D104" t="s">
        <v>283</v>
      </c>
      <c r="E104" t="str">
        <f>VLOOKUP(OVERRIDES[[#This Row],[Name]],OVR_GUID_LOOK,2,FALSE)</f>
        <v>716e94de-130b-4f54-84d9-a14fc60adcfb</v>
      </c>
      <c r="F104" t="s">
        <v>512</v>
      </c>
      <c r="M104" t="s">
        <v>629</v>
      </c>
      <c r="N104" t="s">
        <v>622</v>
      </c>
      <c r="U104" s="27"/>
      <c r="W104" s="18" t="str" cm="1">
        <f t="array" ref="W104:X104">_xlfn.REGEXEXTRACT(Z104,"(.*(?=_))_([a-z0-9-]+)",2)</f>
        <v>MAG_PHB_OfRegeneration_Ring</v>
      </c>
      <c r="X104" s="18" t="str">
        <v>d6ee2594-7373-4fed-a167-f9d95cb4ecfd</v>
      </c>
      <c r="Z104" t="s">
        <v>1876</v>
      </c>
    </row>
    <row r="105" spans="3:26" x14ac:dyDescent="0.4">
      <c r="C105" t="s">
        <v>367</v>
      </c>
      <c r="D105" t="s">
        <v>441</v>
      </c>
      <c r="E105" t="str">
        <f>VLOOKUP(OVERRIDES[[#This Row],[Name]],OVR_GUID_LOOK,2,FALSE)</f>
        <v>1352a999-76cc-46c5-a67a-26edc2011911</v>
      </c>
      <c r="F105" t="s">
        <v>512</v>
      </c>
      <c r="M105" t="s">
        <v>629</v>
      </c>
      <c r="N105" t="s">
        <v>631</v>
      </c>
      <c r="U105" s="27"/>
      <c r="W105" s="18" t="str" cm="1">
        <f t="array" ref="W105:X105">_xlfn.REGEXEXTRACT(Z105,"(.*(?=_))_([a-z0-9-]+)",2)</f>
        <v>MAG_PHB_PeriaptofWoundClosure_Amulet</v>
      </c>
      <c r="X105" s="18" t="str">
        <v>716e94de-130b-4f54-84d9-a14fc60adcfb</v>
      </c>
      <c r="Z105" t="s">
        <v>1485</v>
      </c>
    </row>
    <row r="106" spans="3:26" x14ac:dyDescent="0.4">
      <c r="C106" t="s">
        <v>1435</v>
      </c>
      <c r="D106" t="s">
        <v>308</v>
      </c>
      <c r="E106" t="str">
        <f>VLOOKUP(OVERRIDES[[#This Row],[Name]],OVR_GUID_LOOK,2,FALSE)</f>
        <v>7107c86e-ec6a-4bd8-bc93-8147412fc501</v>
      </c>
      <c r="F106" t="s">
        <v>512</v>
      </c>
      <c r="M106" t="s">
        <v>629</v>
      </c>
      <c r="N106" t="s">
        <v>622</v>
      </c>
      <c r="U106" s="27"/>
      <c r="W106" s="18" t="str" cm="1">
        <f t="array" ref="W106:X106">_xlfn.REGEXEXTRACT(Z106,"(.*(?=_))_([a-z0-9-]+)",2)</f>
        <v>MAG_PHB_Ring_Of_Protection</v>
      </c>
      <c r="X106" s="18" t="str">
        <v>1352a999-76cc-46c5-a67a-26edc2011911</v>
      </c>
      <c r="Z106" t="s">
        <v>1877</v>
      </c>
    </row>
    <row r="107" spans="3:26" x14ac:dyDescent="0.4">
      <c r="C107" t="s">
        <v>334</v>
      </c>
      <c r="D107" t="s">
        <v>404</v>
      </c>
      <c r="E107" t="str">
        <f>VLOOKUP(OVERRIDES[[#This Row],[Name]],OVR_GUID_LOOK,2,FALSE)</f>
        <v>c4f364cc-daa1-4783-a474-b7ff394d2157</v>
      </c>
      <c r="F107" t="s">
        <v>512</v>
      </c>
      <c r="M107" t="s">
        <v>629</v>
      </c>
      <c r="N107" t="s">
        <v>631</v>
      </c>
      <c r="U107" s="27"/>
      <c r="W107" s="18" t="str" cm="1">
        <f t="array" ref="W107:X107">_xlfn.REGEXEXTRACT(Z107,"(.*(?=_))_([a-z0-9-]+)",2)</f>
        <v>MAG_PHB_ScarabOfProtection_Amulet</v>
      </c>
      <c r="X107" s="18" t="str">
        <v>7107c86e-ec6a-4bd8-bc93-8147412fc501</v>
      </c>
      <c r="Z107" t="s">
        <v>1486</v>
      </c>
    </row>
    <row r="108" spans="3:26" x14ac:dyDescent="0.4">
      <c r="C108" t="s">
        <v>341</v>
      </c>
      <c r="D108" t="s">
        <v>411</v>
      </c>
      <c r="E108" t="str">
        <f>VLOOKUP(OVERRIDES[[#This Row],[Name]],OVR_GUID_LOOK,2,FALSE)</f>
        <v>70893b6f-b0de-4f4e-af9f-f10e2c09bd1e</v>
      </c>
      <c r="F108" t="s">
        <v>512</v>
      </c>
      <c r="M108" t="s">
        <v>629</v>
      </c>
      <c r="N108" t="s">
        <v>631</v>
      </c>
      <c r="U108" s="27"/>
      <c r="W108" s="18" t="str" cm="1">
        <f t="array" ref="W108:X108">_xlfn.REGEXEXTRACT(Z108,"(.*(?=_))_([a-z0-9-]+)",2)</f>
        <v>MAG_Poison_PoisonLethality_Ring</v>
      </c>
      <c r="X108" s="18" t="str">
        <v>c4f364cc-daa1-4783-a474-b7ff394d2157</v>
      </c>
      <c r="Z108" t="s">
        <v>1878</v>
      </c>
    </row>
    <row r="109" spans="3:26" x14ac:dyDescent="0.4">
      <c r="C109" t="s">
        <v>1419</v>
      </c>
      <c r="D109" t="s">
        <v>1420</v>
      </c>
      <c r="E109" t="str">
        <f>VLOOKUP(OVERRIDES[[#This Row],[Name]],OVR_GUID_LOOK,2,FALSE)</f>
        <v>ebe323ad-029a-4d04-8564-106e45d32f12</v>
      </c>
      <c r="F109" t="s">
        <v>512</v>
      </c>
      <c r="M109" t="s">
        <v>629</v>
      </c>
      <c r="N109" t="s">
        <v>622</v>
      </c>
      <c r="U109" s="27"/>
      <c r="W109" s="18" t="str" cm="1">
        <f t="array" ref="W109:X109">_xlfn.REGEXEXTRACT(Z109,"(.*(?=_))_([a-z0-9-]+)",2)</f>
        <v>MAG_Psychic_MentalOverload_Ring</v>
      </c>
      <c r="X109" s="18" t="str">
        <v>70893b6f-b0de-4f4e-af9f-f10e2c09bd1e</v>
      </c>
      <c r="Z109" t="s">
        <v>1879</v>
      </c>
    </row>
    <row r="110" spans="3:26" x14ac:dyDescent="0.4">
      <c r="C110" t="s">
        <v>5068</v>
      </c>
      <c r="D110" t="s">
        <v>1516</v>
      </c>
      <c r="E110" t="str">
        <f>VLOOKUP(OVERRIDES[[#This Row],[Name]],OVR_GUID_LOOK,2,FALSE)</f>
        <v>13bc3b80-9e0e-44cc-a2e4-612eebfb385f</v>
      </c>
      <c r="F110" t="s">
        <v>512</v>
      </c>
      <c r="G110" t="s">
        <v>529</v>
      </c>
      <c r="M110" t="s">
        <v>629</v>
      </c>
      <c r="N110" t="s">
        <v>631</v>
      </c>
      <c r="U110" s="27"/>
      <c r="W110" s="18" t="str" cm="1">
        <f t="array" ref="W110:X110">_xlfn.REGEXEXTRACT(Z110,"(.*(?=_))_([a-z0-9-]+)",2)</f>
        <v>MAG_Psychic_Staggering_Amulet</v>
      </c>
      <c r="X110" s="18" t="str">
        <v>ebe323ad-029a-4d04-8564-106e45d32f12</v>
      </c>
      <c r="Z110" t="s">
        <v>1487</v>
      </c>
    </row>
    <row r="111" spans="3:26" x14ac:dyDescent="0.4">
      <c r="C111" t="s">
        <v>323</v>
      </c>
      <c r="D111" t="s">
        <v>394</v>
      </c>
      <c r="E111" t="str">
        <f>VLOOKUP(OVERRIDES[[#This Row],[Name]],OVR_GUID_LOOK,2,FALSE)</f>
        <v>afdcde80-f976-4781-86be-75a5fb0ae05e</v>
      </c>
      <c r="F111" t="s">
        <v>512</v>
      </c>
      <c r="M111" t="s">
        <v>629</v>
      </c>
      <c r="N111" t="s">
        <v>631</v>
      </c>
      <c r="U111" s="27"/>
      <c r="W111" s="18" t="str" cm="1">
        <f t="array" ref="W111:X111">_xlfn.REGEXEXTRACT(Z111,"(.*(?=_))_([a-z0-9-]+)",2)</f>
        <v>MAG_Psychic_TempHP_Ring</v>
      </c>
      <c r="X111" s="18" t="str">
        <v>13bc3b80-9e0e-44cc-a2e4-612eebfb385f</v>
      </c>
      <c r="Z111" t="s">
        <v>1880</v>
      </c>
    </row>
    <row r="112" spans="3:26" x14ac:dyDescent="0.4">
      <c r="C112" t="s">
        <v>325</v>
      </c>
      <c r="D112" t="s">
        <v>396</v>
      </c>
      <c r="E112" t="str">
        <f>VLOOKUP(OVERRIDES[[#This Row],[Name]],OVR_GUID_LOOK,2,FALSE)</f>
        <v>3bd041cf-bff5-4464-9002-5c17b957b3c7</v>
      </c>
      <c r="F112" t="s">
        <v>512</v>
      </c>
      <c r="M112" t="s">
        <v>629</v>
      </c>
      <c r="N112" t="s">
        <v>631</v>
      </c>
      <c r="U112" s="27"/>
      <c r="W112" s="18" t="str" cm="1">
        <f t="array" ref="W112:X112">_xlfn.REGEXEXTRACT(Z112,"(.*(?=_))_([a-z0-9-]+)",2)</f>
        <v>MAG_Radiant_DamageBonusOnIlluminatedTarget_Ring</v>
      </c>
      <c r="X112" s="18" t="str">
        <v>afdcde80-f976-4781-86be-75a5fb0ae05e</v>
      </c>
      <c r="Z112" t="s">
        <v>1881</v>
      </c>
    </row>
    <row r="113" spans="3:26" x14ac:dyDescent="0.4">
      <c r="C113" t="s">
        <v>241</v>
      </c>
      <c r="D113" t="s">
        <v>296</v>
      </c>
      <c r="E113" t="str">
        <f>VLOOKUP(OVERRIDES[[#This Row],[Name]],OVR_GUID_LOOK,2,FALSE)</f>
        <v>ba147dc7-98bc-4bfb-9fbc-efa1735d0841</v>
      </c>
      <c r="F113" t="s">
        <v>512</v>
      </c>
      <c r="M113" t="s">
        <v>629</v>
      </c>
      <c r="N113" t="s">
        <v>622</v>
      </c>
      <c r="U113" s="27"/>
      <c r="W113" s="18" t="str" cm="1">
        <f t="array" ref="W113:X113">_xlfn.REGEXEXTRACT(Z113,"(.*(?=_))_([a-z0-9-]+)",2)</f>
        <v>MAG_Radiant_RadiatingOrb_Ring</v>
      </c>
      <c r="X113" s="18" t="str">
        <v>3bd041cf-bff5-4464-9002-5c17b957b3c7</v>
      </c>
      <c r="Z113" t="s">
        <v>1882</v>
      </c>
    </row>
    <row r="114" spans="3:26" x14ac:dyDescent="0.4">
      <c r="C114" t="s">
        <v>370</v>
      </c>
      <c r="D114" t="s">
        <v>444</v>
      </c>
      <c r="E114" t="str">
        <f>VLOOKUP(OVERRIDES[[#This Row],[Name]],OVR_GUID_LOOK,2,FALSE)</f>
        <v>6fa51fb6-0c99-4e2e-bf3c-f4fe18fd64a7</v>
      </c>
      <c r="F114" t="s">
        <v>512</v>
      </c>
      <c r="M114" t="s">
        <v>629</v>
      </c>
      <c r="N114" t="s">
        <v>631</v>
      </c>
      <c r="U114" s="27"/>
      <c r="W114" s="18" t="str" cm="1">
        <f t="array" ref="W114:X114">_xlfn.REGEXEXTRACT(Z114,"(.*(?=_))_([a-z0-9-]+)",2)</f>
        <v>MAG_Restoration_SpellSlotRestoration_Amulet</v>
      </c>
      <c r="X114" s="18" t="str">
        <v>ba147dc7-98bc-4bfb-9fbc-efa1735d0841</v>
      </c>
      <c r="Z114" t="s">
        <v>1488</v>
      </c>
    </row>
    <row r="115" spans="3:26" x14ac:dyDescent="0.4">
      <c r="C115" t="s">
        <v>328</v>
      </c>
      <c r="D115" t="s">
        <v>399</v>
      </c>
      <c r="E115" t="str">
        <f>VLOOKUP(OVERRIDES[[#This Row],[Name]],OVR_GUID_LOOK,2,FALSE)</f>
        <v>0661eb9b-0924-450d-923b-1e371de444ae</v>
      </c>
      <c r="F115" t="s">
        <v>512</v>
      </c>
      <c r="M115" t="s">
        <v>629</v>
      </c>
      <c r="N115" t="s">
        <v>631</v>
      </c>
      <c r="U115" s="27"/>
      <c r="W115" s="18" t="str" cm="1">
        <f t="array" ref="W115:X115">_xlfn.REGEXEXTRACT(Z115,"(.*(?=_))_([a-z0-9-]+)",2)</f>
        <v>MAG_RiskyAttack_Ring</v>
      </c>
      <c r="X115" s="18" t="str">
        <v>6fa51fb6-0c99-4e2e-bf3c-f4fe18fd64a7</v>
      </c>
      <c r="Z115" t="s">
        <v>1883</v>
      </c>
    </row>
    <row r="116" spans="3:26" x14ac:dyDescent="0.4">
      <c r="C116" t="s">
        <v>207</v>
      </c>
      <c r="D116" t="s">
        <v>262</v>
      </c>
      <c r="E116" t="str">
        <f>VLOOKUP(OVERRIDES[[#This Row],[Name]],OVR_GUID_LOOK,2,FALSE)</f>
        <v>17a817b0-ea8b-492c-8925-402ad5cd84d5</v>
      </c>
      <c r="F116" t="s">
        <v>512</v>
      </c>
      <c r="M116" t="s">
        <v>629</v>
      </c>
      <c r="N116" t="s">
        <v>622</v>
      </c>
      <c r="U116" s="27"/>
      <c r="W116" s="18" t="str" cm="1">
        <f t="array" ref="W116:X116">_xlfn.REGEXEXTRACT(Z116,"(.*(?=_))_([a-z0-9-]+)",2)</f>
        <v>MAG_Shadow_BlindImmunity_Ring</v>
      </c>
      <c r="X116" s="18" t="str">
        <v>0661eb9b-0924-450d-923b-1e371de444ae</v>
      </c>
      <c r="Z116" t="s">
        <v>1884</v>
      </c>
    </row>
    <row r="117" spans="3:26" x14ac:dyDescent="0.4">
      <c r="C117" t="s">
        <v>347</v>
      </c>
      <c r="D117" t="s">
        <v>417</v>
      </c>
      <c r="E117" t="str">
        <f>VLOOKUP(OVERRIDES[[#This Row],[Name]],OVR_GUID_LOOK,2,FALSE)</f>
        <v>8cc165d7-0372-4f4b-b4ac-f424f4069af1</v>
      </c>
      <c r="F117" t="s">
        <v>512</v>
      </c>
      <c r="M117" t="s">
        <v>629</v>
      </c>
      <c r="N117" t="s">
        <v>631</v>
      </c>
      <c r="U117" s="27"/>
      <c r="W117" s="18" t="str" cm="1">
        <f t="array" ref="W117:X117">_xlfn.REGEXEXTRACT(Z117,"(.*(?=_))_([a-z0-9-]+)",2)</f>
        <v>MAG_Shadow_FogCloud_Amulet</v>
      </c>
      <c r="X117" s="18" t="str">
        <v>17a817b0-ea8b-492c-8925-402ad5cd84d5</v>
      </c>
      <c r="Z117" t="s">
        <v>1489</v>
      </c>
    </row>
    <row r="118" spans="3:26" x14ac:dyDescent="0.4">
      <c r="C118" t="s">
        <v>349</v>
      </c>
      <c r="D118" t="s">
        <v>419</v>
      </c>
      <c r="E118" t="str">
        <f>VLOOKUP(OVERRIDES[[#This Row],[Name]],OVR_GUID_LOOK,2,FALSE)</f>
        <v>6853e585-e9c7-4f26-918e-995342b19d1a</v>
      </c>
      <c r="F118" t="s">
        <v>512</v>
      </c>
      <c r="M118" t="s">
        <v>629</v>
      </c>
      <c r="N118" t="s">
        <v>631</v>
      </c>
      <c r="U118" s="27"/>
      <c r="W118" s="18" t="str" cm="1">
        <f t="array" ref="W118:X118">_xlfn.REGEXEXTRACT(Z118,"(.*(?=_))_([a-z0-9-]+)",2)</f>
        <v>MAG_Shadow_ShadowBlade_Ring</v>
      </c>
      <c r="X118" s="18" t="str">
        <v>8cc165d7-0372-4f4b-b4ac-f424f4069af1</v>
      </c>
      <c r="Z118" t="s">
        <v>1885</v>
      </c>
    </row>
    <row r="119" spans="3:26" x14ac:dyDescent="0.4">
      <c r="C119" t="s">
        <v>322</v>
      </c>
      <c r="D119" t="s">
        <v>393</v>
      </c>
      <c r="E119" t="str">
        <f>VLOOKUP(OVERRIDES[[#This Row],[Name]],OVR_GUID_LOOK,2,FALSE)</f>
        <v>c714fc94-eeaf-4622-9375-545261867514</v>
      </c>
      <c r="F119" t="s">
        <v>512</v>
      </c>
      <c r="M119" t="s">
        <v>629</v>
      </c>
      <c r="N119" t="s">
        <v>631</v>
      </c>
      <c r="U119" s="27"/>
      <c r="W119" s="18" t="str" cm="1">
        <f t="array" ref="W119:X119">_xlfn.REGEXEXTRACT(Z119,"(.*(?=_))_([a-z0-9-]+)",2)</f>
        <v>MAG_ShapeshiftersBurgeon_Ring</v>
      </c>
      <c r="X119" s="18" t="str">
        <v>6853e585-e9c7-4f26-918e-995342b19d1a</v>
      </c>
      <c r="Z119" t="s">
        <v>1886</v>
      </c>
    </row>
    <row r="120" spans="3:26" x14ac:dyDescent="0.4">
      <c r="C120" t="s">
        <v>242</v>
      </c>
      <c r="D120" t="s">
        <v>297</v>
      </c>
      <c r="E120" t="str">
        <f>VLOOKUP(OVERRIDES[[#This Row],[Name]],OVR_GUID_LOOK,2,FALSE)</f>
        <v>6fe3b3f6-22f4-4745-9be0-25d0e36a1a4f</v>
      </c>
      <c r="F120" t="s">
        <v>512</v>
      </c>
      <c r="M120" t="s">
        <v>629</v>
      </c>
      <c r="N120" t="s">
        <v>622</v>
      </c>
      <c r="U120" s="27"/>
      <c r="W120" s="18" t="str" cm="1">
        <f t="array" ref="W120:X120">_xlfn.REGEXEXTRACT(Z120,"(.*(?=_))_([a-z0-9-]+)",2)</f>
        <v>MAG_Shove_ACboost_Ring</v>
      </c>
      <c r="X120" s="18" t="str">
        <v>c714fc94-eeaf-4622-9375-545261867514</v>
      </c>
      <c r="Z120" t="s">
        <v>1887</v>
      </c>
    </row>
    <row r="121" spans="3:26" x14ac:dyDescent="0.4">
      <c r="C121" t="s">
        <v>196</v>
      </c>
      <c r="D121" t="s">
        <v>251</v>
      </c>
      <c r="E121" t="str">
        <f>VLOOKUP(OVERRIDES[[#This Row],[Name]],OVR_GUID_LOOK,2,FALSE)</f>
        <v>b4f88dd8-0a5b-4641-937e-a882bebc26b1</v>
      </c>
      <c r="F121" t="s">
        <v>512</v>
      </c>
      <c r="M121" t="s">
        <v>629</v>
      </c>
      <c r="N121" t="s">
        <v>622</v>
      </c>
      <c r="U121" s="27"/>
      <c r="W121" s="18" t="str" cm="1">
        <f t="array" ref="W121:X121">_xlfn.REGEXEXTRACT(Z121,"(.*(?=_))_([a-z0-9-]+)",2)</f>
        <v>MAG_SpectatorEye_Amulet</v>
      </c>
      <c r="X121" s="18" t="str">
        <v>6fe3b3f6-22f4-4745-9be0-25d0e36a1a4f</v>
      </c>
      <c r="Z121" t="s">
        <v>1490</v>
      </c>
    </row>
    <row r="122" spans="3:26" x14ac:dyDescent="0.4">
      <c r="C122" t="s">
        <v>346</v>
      </c>
      <c r="D122" t="s">
        <v>416</v>
      </c>
      <c r="E122" t="str">
        <f>VLOOKUP(OVERRIDES[[#This Row],[Name]],OVR_GUID_LOOK,2,FALSE)</f>
        <v>743984c8-55a8-4045-9904-f0c84a0cf692</v>
      </c>
      <c r="F122" t="s">
        <v>512</v>
      </c>
      <c r="M122" t="s">
        <v>629</v>
      </c>
      <c r="N122" t="s">
        <v>631</v>
      </c>
      <c r="U122" s="27"/>
      <c r="W122" s="18" t="str" cm="1">
        <f t="array" ref="W122:X122">_xlfn.REGEXEXTRACT(Z122,"(.*(?=_))_([a-z0-9-]+)",2)</f>
        <v>MAG_TheOptimist_Amulet</v>
      </c>
      <c r="X122" s="18" t="str">
        <v>b4f88dd8-0a5b-4641-937e-a882bebc26b1</v>
      </c>
      <c r="Z122" t="s">
        <v>1491</v>
      </c>
    </row>
    <row r="123" spans="3:26" x14ac:dyDescent="0.4">
      <c r="C123" t="s">
        <v>345</v>
      </c>
      <c r="D123" t="s">
        <v>415</v>
      </c>
      <c r="E123" t="str">
        <f>VLOOKUP(OVERRIDES[[#This Row],[Name]],OVR_GUID_LOOK,2,FALSE)</f>
        <v>5c05ff73-9d0d-4d58-b93a-e4b448a1e388</v>
      </c>
      <c r="F123" t="s">
        <v>512</v>
      </c>
      <c r="M123" t="s">
        <v>629</v>
      </c>
      <c r="N123" t="s">
        <v>631</v>
      </c>
      <c r="U123" s="27"/>
      <c r="W123" s="18" t="str" cm="1">
        <f t="array" ref="W123:X123">_xlfn.REGEXEXTRACT(Z123,"(.*(?=_))_([a-z0-9-]+)",2)</f>
        <v>MAG_TheOptimist_Ring</v>
      </c>
      <c r="X123" s="18" t="str">
        <v>743984c8-55a8-4045-9904-f0c84a0cf692</v>
      </c>
      <c r="Z123" t="s">
        <v>1888</v>
      </c>
    </row>
    <row r="124" spans="3:26" x14ac:dyDescent="0.4">
      <c r="C124" t="s">
        <v>216</v>
      </c>
      <c r="D124" t="s">
        <v>271</v>
      </c>
      <c r="E124" t="str">
        <f>VLOOKUP(OVERRIDES[[#This Row],[Name]],OVR_GUID_LOOK,2,FALSE)</f>
        <v>203321f7-74f6-428c-90be-5d8b12da23ec</v>
      </c>
      <c r="F124" t="s">
        <v>512</v>
      </c>
      <c r="M124" t="s">
        <v>629</v>
      </c>
      <c r="N124" t="s">
        <v>631</v>
      </c>
      <c r="U124" s="27"/>
      <c r="W124" s="18" t="str" cm="1">
        <f t="array" ref="W124:X124">_xlfn.REGEXEXTRACT(Z124,"(.*(?=_))_([a-z0-9-]+)",2)</f>
        <v>MAG_Thunder_InflictDazeOnThunderDamage_Ring</v>
      </c>
      <c r="X124" s="18" t="str">
        <v>5c05ff73-9d0d-4d58-b93a-e4b448a1e388</v>
      </c>
      <c r="Z124" t="s">
        <v>1889</v>
      </c>
    </row>
    <row r="125" spans="3:26" x14ac:dyDescent="0.4">
      <c r="C125" t="s">
        <v>231</v>
      </c>
      <c r="D125" t="s">
        <v>287</v>
      </c>
      <c r="E125" t="str">
        <f>VLOOKUP(OVERRIDES[[#This Row],[Name]],OVR_GUID_LOOK,2,FALSE)</f>
        <v>d6db1ae8-8e8e-49d1-8968-5cdb7fa3a02a</v>
      </c>
      <c r="F125" t="s">
        <v>512</v>
      </c>
      <c r="M125" t="s">
        <v>629</v>
      </c>
      <c r="N125" t="s">
        <v>622</v>
      </c>
      <c r="U125" s="27"/>
      <c r="W125" s="18" t="str" cm="1">
        <f t="array" ref="W125:X125">_xlfn.REGEXEXTRACT(Z125,"(.*(?=_))_([a-z0-9-]+)",2)</f>
        <v>MAG_Thunder_ReverberationOnRangeSpellDamage_Amulet</v>
      </c>
      <c r="X125" s="18" t="str">
        <v>203321f7-74f6-428c-90be-5d8b12da23ec</v>
      </c>
      <c r="Z125" t="s">
        <v>1492</v>
      </c>
    </row>
    <row r="126" spans="3:26" x14ac:dyDescent="0.4">
      <c r="C126" t="s">
        <v>5069</v>
      </c>
      <c r="D126" t="s">
        <v>442</v>
      </c>
      <c r="E126" t="str">
        <f>VLOOKUP(OVERRIDES[[#This Row],[Name]],OVR_GUID_LOOK,2,FALSE)</f>
        <v>d897788f-6bed-498a-a87d-c205c7195525</v>
      </c>
      <c r="F126" t="s">
        <v>512</v>
      </c>
      <c r="M126" t="s">
        <v>629</v>
      </c>
      <c r="N126" t="s">
        <v>631</v>
      </c>
      <c r="U126" s="27"/>
      <c r="W126" s="18" t="str" cm="1">
        <f t="array" ref="W126:X126">_xlfn.REGEXEXTRACT(Z126,"(.*(?=_))_([a-z0-9-]+)",2)</f>
        <v>MAG_TWN_Surgeon_ParalyzingCritical_Amulet</v>
      </c>
      <c r="X126" s="18" t="str">
        <v>d6db1ae8-8e8e-49d1-8968-5cdb7fa3a02a</v>
      </c>
      <c r="Z126" t="s">
        <v>1493</v>
      </c>
    </row>
    <row r="127" spans="3:26" x14ac:dyDescent="0.4">
      <c r="C127" t="s">
        <v>1442</v>
      </c>
      <c r="D127" t="s">
        <v>1443</v>
      </c>
      <c r="E127" t="str">
        <f>VLOOKUP(OVERRIDES[[#This Row],[Name]],OVR_GUID_LOOK,2,FALSE)</f>
        <v>d9ee5eb0-3fa8-4d9c-96d2-676798791095</v>
      </c>
      <c r="F127" t="s">
        <v>512</v>
      </c>
      <c r="G127" t="s">
        <v>529</v>
      </c>
      <c r="M127" t="s">
        <v>629</v>
      </c>
      <c r="N127" t="s">
        <v>622</v>
      </c>
      <c r="U127" s="27"/>
      <c r="W127" s="18" t="str" cm="1">
        <f t="array" ref="W127:X127">_xlfn.REGEXEXTRACT(Z127,"(.*(?=_))_([a-z0-9-]+)",2)</f>
        <v>MAG_WYRM_OfTruthTelling_Ring</v>
      </c>
      <c r="X127" s="18" t="str">
        <v>d897788f-6bed-498a-a87d-c205c7195525</v>
      </c>
      <c r="Z127" t="s">
        <v>1890</v>
      </c>
    </row>
    <row r="128" spans="3:26" x14ac:dyDescent="0.4">
      <c r="C128" t="s">
        <v>1436</v>
      </c>
      <c r="D128" t="s">
        <v>307</v>
      </c>
      <c r="E128" t="str">
        <f>VLOOKUP(OVERRIDES[[#This Row],[Name]],OVR_GUID_LOOK,2,FALSE)</f>
        <v>20beaa42-f9fb-4b53-9c86-b971059b845b</v>
      </c>
      <c r="F128" t="s">
        <v>512</v>
      </c>
      <c r="M128" t="s">
        <v>629</v>
      </c>
      <c r="N128" t="s">
        <v>622</v>
      </c>
      <c r="U128" s="27"/>
      <c r="W128" s="18" t="str" cm="1">
        <f t="array" ref="W128:X128">_xlfn.REGEXEXTRACT(Z128,"(.*(?=_))_([a-z0-9-]+)",2)</f>
        <v>MAG_WYRM_SleepImmunity_Amulet</v>
      </c>
      <c r="X128" s="18" t="str">
        <v>d9ee5eb0-3fa8-4d9c-96d2-676798791095</v>
      </c>
      <c r="Z128" t="s">
        <v>1494</v>
      </c>
    </row>
    <row r="129" spans="3:26" x14ac:dyDescent="0.4">
      <c r="C129" t="s">
        <v>1425</v>
      </c>
      <c r="D129" t="s">
        <v>458</v>
      </c>
      <c r="E129" t="str">
        <f>VLOOKUP(OVERRIDES[[#This Row],[Name]],OVR_GUID_LOOK,2,FALSE)</f>
        <v>d5c32289-4fcc-483c-885c-1b8ddd519d44</v>
      </c>
      <c r="F129" t="s">
        <v>512</v>
      </c>
      <c r="M129" t="s">
        <v>629</v>
      </c>
      <c r="N129" t="s">
        <v>631</v>
      </c>
      <c r="U129" s="27"/>
      <c r="W129" s="18" t="str" cm="1">
        <f t="array" ref="W129:X129">_xlfn.REGEXEXTRACT(Z129,"(.*(?=_))_([a-z0-9-]+)",2)</f>
        <v>MAG_ZOC_RampartAura_Amulet</v>
      </c>
      <c r="X129" s="18" t="str">
        <v>20beaa42-f9fb-4b53-9c86-b971059b845b</v>
      </c>
      <c r="Z129" t="s">
        <v>1495</v>
      </c>
    </row>
    <row r="130" spans="3:26" x14ac:dyDescent="0.4">
      <c r="C130" t="s">
        <v>326</v>
      </c>
      <c r="D130" t="s">
        <v>397</v>
      </c>
      <c r="E130" t="str">
        <f>VLOOKUP(OVERRIDES[[#This Row],[Name]],OVR_GUID_LOOK,2,FALSE)</f>
        <v>3023d5a5-14f0-4549-8ff2-1f34336c243c</v>
      </c>
      <c r="F130" t="s">
        <v>512</v>
      </c>
      <c r="M130" t="s">
        <v>629</v>
      </c>
      <c r="N130" t="s">
        <v>631</v>
      </c>
      <c r="U130" s="27"/>
      <c r="W130" s="18" t="str" cm="1">
        <f t="array" ref="W130:X130">_xlfn.REGEXEXTRACT(Z130,"(.*(?=_))_([a-z0-9-]+)",2)</f>
        <v>QUEST_CRA_HermitCrab_Armor_Ring_Of_Illusion_NOTAPPROUVED</v>
      </c>
      <c r="X130" s="18" t="str">
        <v>d5c32289-4fcc-483c-885c-1b8ddd519d44</v>
      </c>
      <c r="Z130" t="s">
        <v>1891</v>
      </c>
    </row>
    <row r="131" spans="3:26" x14ac:dyDescent="0.4">
      <c r="C131" t="s">
        <v>203</v>
      </c>
      <c r="D131" t="s">
        <v>258</v>
      </c>
      <c r="E131" t="str">
        <f>VLOOKUP(OVERRIDES[[#This Row],[Name]],OVR_GUID_LOOK,2,FALSE)</f>
        <v>01d74aea-9e8a-4d03-9b55-e43458b61163</v>
      </c>
      <c r="F131" t="s">
        <v>512</v>
      </c>
      <c r="M131" t="s">
        <v>629</v>
      </c>
      <c r="N131" t="s">
        <v>622</v>
      </c>
      <c r="U131" s="27"/>
      <c r="W131" s="18" t="str" cm="1">
        <f t="array" ref="W131:X131">_xlfn.REGEXEXTRACT(Z131,"(.*(?=_))_([a-z0-9-]+)",2)</f>
        <v>Quest_GOB_DrunkGoblin_Ring</v>
      </c>
      <c r="X131" s="18" t="str">
        <v>3023d5a5-14f0-4549-8ff2-1f34336c243c</v>
      </c>
      <c r="Z131" t="s">
        <v>1892</v>
      </c>
    </row>
    <row r="132" spans="3:26" x14ac:dyDescent="0.4">
      <c r="C132" t="s">
        <v>5070</v>
      </c>
      <c r="D132" t="s">
        <v>263</v>
      </c>
      <c r="E132" t="str">
        <f>VLOOKUP(OVERRIDES[[#This Row],[Name]],OVR_GUID_LOOK,2,FALSE)</f>
        <v>2071b74c-95b4-4490-91b7-cf5e250f22ab</v>
      </c>
      <c r="F132" t="s">
        <v>512</v>
      </c>
      <c r="M132" t="s">
        <v>629</v>
      </c>
      <c r="N132" t="s">
        <v>627</v>
      </c>
      <c r="U132" s="27"/>
      <c r="W132" s="18" t="str" cm="1">
        <f t="array" ref="W132:X132">_xlfn.REGEXEXTRACT(Z132,"(.*(?=_))_([a-z0-9-]+)",2)</f>
        <v>Quest_GOB_WolfPens_AmuletOfBeastmaster</v>
      </c>
      <c r="X132" s="18" t="str">
        <v>01d74aea-9e8a-4d03-9b55-e43458b61163</v>
      </c>
      <c r="Z132" t="s">
        <v>1496</v>
      </c>
    </row>
    <row r="133" spans="3:26" x14ac:dyDescent="0.4">
      <c r="C133" t="s">
        <v>359</v>
      </c>
      <c r="D133" t="s">
        <v>433</v>
      </c>
      <c r="E133" t="str">
        <f>VLOOKUP(OVERRIDES[[#This Row],[Name]],OVR_GUID_LOOK,2,FALSE)</f>
        <v>f2b2327e-0aae-4389-87fb-cc999f7121ed</v>
      </c>
      <c r="F133" t="s">
        <v>512</v>
      </c>
      <c r="G133" t="s">
        <v>540</v>
      </c>
      <c r="M133" t="s">
        <v>629</v>
      </c>
      <c r="N133" t="s">
        <v>631</v>
      </c>
      <c r="U133" s="27"/>
      <c r="W133" s="18" t="str" cm="1">
        <f t="array" ref="W133:X133">_xlfn.REGEXEXTRACT(Z133,"(.*(?=_))_([a-z0-9-]+)",2)</f>
        <v>QUEST_LOW_SteelWatchFoundry_DestroyedCollar</v>
      </c>
      <c r="X133" s="18" t="str">
        <v>2071b74c-95b4-4490-91b7-cf5e250f22ab</v>
      </c>
      <c r="Z133" t="s">
        <v>1497</v>
      </c>
    </row>
    <row r="134" spans="3:26" x14ac:dyDescent="0.4">
      <c r="C134" t="s">
        <v>425</v>
      </c>
      <c r="D134" t="s">
        <v>426</v>
      </c>
      <c r="E134" t="str">
        <f>VLOOKUP(OVERRIDES[[#This Row],[Name]],OVR_GUID_LOOK,2,FALSE)</f>
        <v>90b745f4-5166-49a5-9225-1234dde533ae</v>
      </c>
      <c r="F134" t="s">
        <v>512</v>
      </c>
      <c r="M134" t="s">
        <v>629</v>
      </c>
      <c r="N134" t="s">
        <v>627</v>
      </c>
      <c r="U134" s="27"/>
      <c r="W134" s="18" t="str" cm="1">
        <f t="array" ref="W134:X134">_xlfn.REGEXEXTRACT(Z134,"(.*(?=_))_([a-z0-9-]+)",2)</f>
        <v>QUEST_UND_CallarduranTrinket</v>
      </c>
      <c r="X134" s="18" t="str">
        <v>f2b2327e-0aae-4389-87fb-cc999f7121ed</v>
      </c>
      <c r="Z134" t="s">
        <v>1916</v>
      </c>
    </row>
    <row r="135" spans="3:26" x14ac:dyDescent="0.4">
      <c r="C135" t="s">
        <v>5071</v>
      </c>
      <c r="D135" t="s">
        <v>1923</v>
      </c>
      <c r="E135" t="str">
        <f>VLOOKUP(OVERRIDES[[#This Row],[Name]],OVR_GUID_LOOK,2,FALSE)</f>
        <v>9030e638-b086-4e0d-aeb9-365b03470679</v>
      </c>
      <c r="F135" t="s">
        <v>512</v>
      </c>
      <c r="G135" t="s">
        <v>529</v>
      </c>
      <c r="M135" t="s">
        <v>629</v>
      </c>
      <c r="N135" t="s">
        <v>631</v>
      </c>
      <c r="O135" t="s">
        <v>627</v>
      </c>
      <c r="U135" s="27"/>
      <c r="W135" s="18" t="str" cm="1">
        <f t="array" ref="W135:X135">_xlfn.REGEXEXTRACT(Z135,"(.*(?=_))_([a-z0-9-]+)",2)</f>
        <v>QUEST_WYR_GemlessRing</v>
      </c>
      <c r="X135" s="18" t="str">
        <v>90b745f4-5166-49a5-9225-1234dde533ae</v>
      </c>
      <c r="Z135" t="s">
        <v>1893</v>
      </c>
    </row>
    <row r="136" spans="3:26" x14ac:dyDescent="0.4">
      <c r="C136" t="s">
        <v>5072</v>
      </c>
      <c r="D136" t="s">
        <v>5054</v>
      </c>
      <c r="E136" t="str">
        <f>VLOOKUP(OVERRIDES[[#This Row],[Name]],OVR_GUID_LOOK,2,FALSE)</f>
        <v>219a9d40-41b3-4225-a187-64bbc8e96525</v>
      </c>
      <c r="F136" t="s">
        <v>512</v>
      </c>
      <c r="M136" t="s">
        <v>629</v>
      </c>
      <c r="N136" t="s">
        <v>624</v>
      </c>
      <c r="O136" t="s">
        <v>627</v>
      </c>
      <c r="U136" s="27"/>
      <c r="W136" s="18" t="str" cm="1">
        <f t="array" ref="W136:X136">_xlfn.REGEXEXTRACT(Z136,"(.*(?=_))_([a-z0-9-]+)",2)</f>
        <v>QUEST_WYR_RestoredMagicRing</v>
      </c>
      <c r="X136" s="18" t="str">
        <v>9030e638-b086-4e0d-aeb9-365b03470679</v>
      </c>
      <c r="Z136" t="s">
        <v>1894</v>
      </c>
    </row>
    <row r="137" spans="3:26" x14ac:dyDescent="0.4">
      <c r="C137" t="s">
        <v>465</v>
      </c>
      <c r="D137" t="s">
        <v>482</v>
      </c>
      <c r="E137" t="str">
        <f>VLOOKUP(OVERRIDES[[#This Row],[Name]],OVR_GUID_LOOK,2,FALSE)</f>
        <v>410229c5-ac20-4d0c-9205-af557abe9782</v>
      </c>
      <c r="F137" t="s">
        <v>565</v>
      </c>
      <c r="M137" t="s">
        <v>629</v>
      </c>
      <c r="N137" t="s">
        <v>630</v>
      </c>
      <c r="U137" s="27"/>
      <c r="W137" s="18" t="str" cm="1">
        <f t="array" ref="W137:X137">_xlfn.REGEXEXTRACT(Z137,"(.*(?=_))_([a-z0-9-]+)",2)</f>
        <v>QUEST_WYR_RinglessGemstone</v>
      </c>
      <c r="X137" s="18" t="str">
        <v>219a9d40-41b3-4225-a187-64bbc8e96525</v>
      </c>
      <c r="Z137" t="s">
        <v>1895</v>
      </c>
    </row>
    <row r="138" spans="3:26" x14ac:dyDescent="0.4">
      <c r="C138" t="s">
        <v>329</v>
      </c>
      <c r="D138" t="s">
        <v>400</v>
      </c>
      <c r="E138" t="str">
        <f>VLOOKUP(OVERRIDES[[#This Row],[Name]],OVR_GUID_LOOK,2,FALSE)</f>
        <v>046598e3-8cb4-497c-bfd2-866ff88b50db</v>
      </c>
      <c r="F138" t="s">
        <v>512</v>
      </c>
      <c r="M138" t="s">
        <v>629</v>
      </c>
      <c r="N138" t="s">
        <v>631</v>
      </c>
      <c r="U138" s="27"/>
      <c r="W138" s="18" t="str" cm="1">
        <f t="array" ref="W138:X138">_xlfn.REGEXEXTRACT(Z138,"(.*(?=_))_([a-z0-9-]+)",2)</f>
        <v>TOOL_GEN_Music_Guitar_Lute_B_Alfira</v>
      </c>
      <c r="X138" s="18" t="str">
        <v>410229c5-ac20-4d0c-9205-af557abe9782</v>
      </c>
      <c r="Z138" t="s">
        <v>5045</v>
      </c>
    </row>
    <row r="139" spans="3:26" x14ac:dyDescent="0.4">
      <c r="C139" t="s">
        <v>1386</v>
      </c>
      <c r="D139" t="s">
        <v>1067</v>
      </c>
      <c r="E139" t="str">
        <f>VLOOKUP(OVERRIDES[[#This Row],[Name]],OVR_GUID_LOOK,2,FALSE)</f>
        <v>df040e30-b424-4a89-be1b-83ffd57eb5a1</v>
      </c>
      <c r="F139" t="s">
        <v>512</v>
      </c>
      <c r="G139" t="s">
        <v>518</v>
      </c>
      <c r="M139" t="s">
        <v>1397</v>
      </c>
      <c r="N139" t="s">
        <v>1398</v>
      </c>
      <c r="O139" t="s">
        <v>627</v>
      </c>
      <c r="U139" s="27"/>
      <c r="W139" s="18" t="str" cm="1">
        <f t="array" ref="W139:X139">_xlfn.REGEXEXTRACT(Z139,"(.*(?=_))_([a-z0-9-]+)",2)</f>
        <v>UND_MushroomHunter_RingOfExploration</v>
      </c>
      <c r="X139" s="18" t="str">
        <v>046598e3-8cb4-497c-bfd2-866ff88b50db</v>
      </c>
      <c r="Z139" t="s">
        <v>1896</v>
      </c>
    </row>
    <row r="140" spans="3:26" x14ac:dyDescent="0.4">
      <c r="C140" t="s">
        <v>317</v>
      </c>
      <c r="D140" t="s">
        <v>385</v>
      </c>
      <c r="E140" t="str">
        <f>VLOOKUP(OVERRIDES[[#This Row],[Name]],OVR_GUID_LOOK,2,FALSE)</f>
        <v>1abd032b-c138-45ee-b85e-62b5bbb6ea2d</v>
      </c>
      <c r="F140" t="s">
        <v>512</v>
      </c>
      <c r="M140" t="s">
        <v>629</v>
      </c>
      <c r="N140" t="s">
        <v>625</v>
      </c>
      <c r="U140" s="27"/>
      <c r="W140" s="18" t="str" cm="1">
        <f t="array" ref="W140:X140">_xlfn.REGEXEXTRACT(Z140,"(.*(?=_))_([a-z0-9-]+)",2)</f>
        <v>UNI_ARM_Boots_Metal_DevilsBlacksmith</v>
      </c>
      <c r="X140" s="18" t="str">
        <v>df040e30-b424-4a89-be1b-83ffd57eb5a1</v>
      </c>
      <c r="Z140" t="s">
        <v>3225</v>
      </c>
    </row>
    <row r="141" spans="3:26" x14ac:dyDescent="0.4">
      <c r="C141" t="s">
        <v>319</v>
      </c>
      <c r="D141" t="s">
        <v>387</v>
      </c>
      <c r="E141" t="str">
        <f>VLOOKUP(OVERRIDES[[#This Row],[Name]],OVR_GUID_LOOK,2,FALSE)</f>
        <v>4ca7ff5f-2c7b-407c-b754-b227d6e4fc31</v>
      </c>
      <c r="F141" t="s">
        <v>512</v>
      </c>
      <c r="M141" t="s">
        <v>629</v>
      </c>
      <c r="N141" t="s">
        <v>625</v>
      </c>
      <c r="U141" s="27"/>
      <c r="W141" s="18" t="str" cm="1">
        <f t="array" ref="W141:X141">_xlfn.REGEXEXTRACT(Z141,"(.*(?=_))_([a-z0-9-]+)",2)</f>
        <v>UNI_ARM_DEN_Thieflings_Ring1</v>
      </c>
      <c r="X141" s="18" t="str">
        <v>1abd032b-c138-45ee-b85e-62b5bbb6ea2d</v>
      </c>
      <c r="Z141" t="s">
        <v>1917</v>
      </c>
    </row>
    <row r="142" spans="3:26" x14ac:dyDescent="0.4">
      <c r="C142" t="s">
        <v>318</v>
      </c>
      <c r="D142" t="s">
        <v>386</v>
      </c>
      <c r="E142" t="str">
        <f>VLOOKUP(OVERRIDES[[#This Row],[Name]],OVR_GUID_LOOK,2,FALSE)</f>
        <v>1f2df119-5ca2-4860-ba0c-ecbb9c140e37</v>
      </c>
      <c r="F142" t="s">
        <v>512</v>
      </c>
      <c r="M142" t="s">
        <v>629</v>
      </c>
      <c r="N142" t="s">
        <v>625</v>
      </c>
      <c r="U142" s="27"/>
      <c r="W142" s="18" t="str" cm="1">
        <f t="array" ref="W142:X142">_xlfn.REGEXEXTRACT(Z142,"(.*(?=_))_([a-z0-9-]+)",2)</f>
        <v>UNI_ARM_DEN_Thieflings_Ring2</v>
      </c>
      <c r="X142" s="18" t="str">
        <v>4ca7ff5f-2c7b-407c-b754-b227d6e4fc31</v>
      </c>
      <c r="Z142" t="s">
        <v>1918</v>
      </c>
    </row>
    <row r="143" spans="3:26" x14ac:dyDescent="0.4">
      <c r="C143" t="s">
        <v>320</v>
      </c>
      <c r="D143" t="s">
        <v>388</v>
      </c>
      <c r="E143" t="str">
        <f>VLOOKUP(OVERRIDES[[#This Row],[Name]],OVR_GUID_LOOK,2,FALSE)</f>
        <v>46e1228a-6682-4766-af76-bf5a42fe8611</v>
      </c>
      <c r="F143" t="s">
        <v>512</v>
      </c>
      <c r="M143" t="s">
        <v>629</v>
      </c>
      <c r="N143" t="s">
        <v>625</v>
      </c>
      <c r="U143" s="27"/>
      <c r="W143" s="18" t="str" cm="1">
        <f t="array" ref="W143:X143">_xlfn.REGEXEXTRACT(Z143,"(.*(?=_))_([a-z0-9-]+)",2)</f>
        <v>UNI_ARM_DEN_Thieflings_Ring3</v>
      </c>
      <c r="X143" s="18" t="str">
        <v>1f2df119-5ca2-4860-ba0c-ecbb9c140e37</v>
      </c>
      <c r="Z143" t="s">
        <v>1919</v>
      </c>
    </row>
    <row r="144" spans="3:26" x14ac:dyDescent="0.4">
      <c r="C144" s="1" t="s">
        <v>5073</v>
      </c>
      <c r="D144" t="s">
        <v>392</v>
      </c>
      <c r="E144" t="str">
        <f>VLOOKUP(OVERRIDES[[#This Row],[Name]],OVR_GUID_LOOK,2,FALSE)</f>
        <v>eb4e9410-3d33-4986-a5c2-8642ca5bbfc4</v>
      </c>
      <c r="F144" t="s">
        <v>512</v>
      </c>
      <c r="M144" t="s">
        <v>629</v>
      </c>
      <c r="N144" t="s">
        <v>625</v>
      </c>
      <c r="U144" s="27"/>
      <c r="W144" s="18" t="str" cm="1">
        <f t="array" ref="W144:X144">_xlfn.REGEXEXTRACT(Z144,"(.*(?=_))_([a-z0-9-]+)",2)</f>
        <v>UNI_ARM_DEN_Thieflings_Ring4</v>
      </c>
      <c r="X144" s="18" t="str">
        <v>46e1228a-6682-4766-af76-bf5a42fe8611</v>
      </c>
      <c r="Z144" t="s">
        <v>1920</v>
      </c>
    </row>
    <row r="145" spans="3:26" x14ac:dyDescent="0.4">
      <c r="C145" t="s">
        <v>1387</v>
      </c>
      <c r="D145" t="s">
        <v>1068</v>
      </c>
      <c r="E145" t="str">
        <f>VLOOKUP(OVERRIDES[[#This Row],[Name]],OVR_GUID_LOOK,2,FALSE)</f>
        <v>b337cd63-d206-4229-84fd-4b77809f7eb3</v>
      </c>
      <c r="F145" t="s">
        <v>512</v>
      </c>
      <c r="M145" t="s">
        <v>632</v>
      </c>
      <c r="N145" t="s">
        <v>1399</v>
      </c>
      <c r="O145" t="s">
        <v>627</v>
      </c>
      <c r="U145" s="27"/>
      <c r="W145" s="18" t="str" cm="1">
        <f t="array" ref="W145:X145">_xlfn.REGEXEXTRACT(Z145,"(.*(?=_))_([a-z0-9-]+)",2)</f>
        <v>UNI_ARM_DEN_Thieflings_Ring5</v>
      </c>
      <c r="X145" s="18" t="str">
        <v>eb4e9410-3d33-4986-a5c2-8642ca5bbfc4</v>
      </c>
      <c r="Z145" t="s">
        <v>1921</v>
      </c>
    </row>
    <row r="146" spans="3:26" x14ac:dyDescent="0.4">
      <c r="C146" t="s">
        <v>198</v>
      </c>
      <c r="D146" t="s">
        <v>253</v>
      </c>
      <c r="E146" t="str">
        <f>VLOOKUP(OVERRIDES[[#This Row],[Name]],OVR_GUID_LOOK,2,FALSE)</f>
        <v>c1cb7388-bd2f-4cc7-8305-7d7a0651874f</v>
      </c>
      <c r="F146" t="s">
        <v>512</v>
      </c>
      <c r="M146" t="s">
        <v>629</v>
      </c>
      <c r="N146" t="s">
        <v>622</v>
      </c>
      <c r="U146" s="27"/>
      <c r="W146" s="18" t="str" cm="1">
        <f t="array" ref="W146:X146">_xlfn.REGEXEXTRACT(Z146,"(.*(?=_))_([a-z0-9-]+)",2)</f>
        <v>UNI_ARM_Gloves_DevilsBlacksmith</v>
      </c>
      <c r="X146" s="18" t="str">
        <v>b337cd63-d206-4229-84fd-4b77809f7eb3</v>
      </c>
      <c r="Z146" t="s">
        <v>3226</v>
      </c>
    </row>
    <row r="147" spans="3:26" x14ac:dyDescent="0.4">
      <c r="C147" t="s">
        <v>1395</v>
      </c>
      <c r="D147" t="s">
        <v>1078</v>
      </c>
      <c r="E147" t="str">
        <f>VLOOKUP(OVERRIDES[[#This Row],[Name]],OVR_GUID_LOOK,2,FALSE)</f>
        <v>5ff8df3a-6924-4eb4-9d1a-9e87bd644bf7</v>
      </c>
      <c r="F147" t="s">
        <v>512</v>
      </c>
      <c r="M147" t="s">
        <v>632</v>
      </c>
      <c r="N147" t="s">
        <v>1397</v>
      </c>
      <c r="O147" t="s">
        <v>627</v>
      </c>
      <c r="U147" s="27"/>
      <c r="W147" s="18" t="str" cm="1">
        <f t="array" ref="W147:X147">_xlfn.REGEXEXTRACT(Z147,"(.*(?=_))_([a-z0-9-]+)",2)</f>
        <v>UNI_ARM_MartyrAmulet</v>
      </c>
      <c r="X147" s="18" t="str">
        <v>c1cb7388-bd2f-4cc7-8305-7d7a0651874f</v>
      </c>
      <c r="Z147" t="s">
        <v>1498</v>
      </c>
    </row>
    <row r="148" spans="3:26" x14ac:dyDescent="0.4">
      <c r="C148" t="s">
        <v>232</v>
      </c>
      <c r="D148" t="s">
        <v>288</v>
      </c>
      <c r="E148" t="str">
        <f>VLOOKUP(OVERRIDES[[#This Row],[Name]],OVR_GUID_LOOK,2,FALSE)</f>
        <v>e89d55a7-9a68-445a-bac9-b4a02654f0c7</v>
      </c>
      <c r="F148" t="s">
        <v>512</v>
      </c>
      <c r="M148" t="s">
        <v>629</v>
      </c>
      <c r="N148" t="s">
        <v>622</v>
      </c>
      <c r="U148" s="27"/>
      <c r="W148" s="18" t="str" cm="1">
        <f t="array" ref="W148:X148">_xlfn.REGEXEXTRACT(Z148,"(.*(?=_))_([a-z0-9-]+)",2)</f>
        <v>UNI_ARM_ScaleMail_DevilsBlacksmith</v>
      </c>
      <c r="X148" s="18" t="str">
        <v>5ff8df3a-6924-4eb4-9d1a-9e87bd644bf7</v>
      </c>
      <c r="Z148" t="s">
        <v>3236</v>
      </c>
    </row>
    <row r="149" spans="3:26" x14ac:dyDescent="0.4">
      <c r="C149" t="s">
        <v>194</v>
      </c>
      <c r="D149" t="s">
        <v>249</v>
      </c>
      <c r="E149" t="str">
        <f>VLOOKUP(OVERRIDES[[#This Row],[Name]],OVR_GUID_LOOK,2,FALSE)</f>
        <v>b1e7bbad-db77-4790-af6b-f300b52498e7</v>
      </c>
      <c r="F149" t="s">
        <v>512</v>
      </c>
      <c r="M149" t="s">
        <v>629</v>
      </c>
      <c r="N149" t="s">
        <v>627</v>
      </c>
      <c r="U149" s="27"/>
      <c r="W149" s="18" t="str" cm="1">
        <f t="array" ref="W149:X149">_xlfn.REGEXEXTRACT(Z149,"(.*(?=_))_([a-z0-9-]+)",2)</f>
        <v>UNI_CHA_TalismanOfJergal</v>
      </c>
      <c r="X149" s="18" t="str">
        <v>e89d55a7-9a68-445a-bac9-b4a02654f0c7</v>
      </c>
      <c r="Z149" t="s">
        <v>1499</v>
      </c>
    </row>
    <row r="150" spans="3:26" x14ac:dyDescent="0.4">
      <c r="C150" t="s">
        <v>209</v>
      </c>
      <c r="D150" t="s">
        <v>264</v>
      </c>
      <c r="E150" t="str">
        <f>VLOOKUP(OVERRIDES[[#This Row],[Name]],OVR_GUID_LOOK,2,FALSE)</f>
        <v>be745c7b-f5a0-48cb-a7bd-3b7713f6e702</v>
      </c>
      <c r="F150" t="s">
        <v>512</v>
      </c>
      <c r="G150" t="s">
        <v>540</v>
      </c>
      <c r="M150" t="s">
        <v>629</v>
      </c>
      <c r="N150" t="s">
        <v>625</v>
      </c>
      <c r="O150" t="s">
        <v>622</v>
      </c>
      <c r="U150" s="27"/>
      <c r="W150" s="18" t="str" cm="1">
        <f t="array" ref="W150:X150">_xlfn.REGEXEXTRACT(Z150,"(.*(?=_))_([a-z0-9-]+)",2)</f>
        <v>UNI_ClericPetCollar</v>
      </c>
      <c r="X150" s="18" t="str">
        <v>b1e7bbad-db77-4790-af6b-f300b52498e7</v>
      </c>
      <c r="Z150" t="s">
        <v>1514</v>
      </c>
    </row>
    <row r="151" spans="3:26" x14ac:dyDescent="0.4">
      <c r="C151" t="s">
        <v>336</v>
      </c>
      <c r="D151" t="s">
        <v>406</v>
      </c>
      <c r="E151" t="str">
        <f>VLOOKUP(OVERRIDES[[#This Row],[Name]],OVR_GUID_LOOK,2,FALSE)</f>
        <v>eadad0c4-d4a5-45cb-b4c3-e16a9b3ebe0a</v>
      </c>
      <c r="F151" t="s">
        <v>512</v>
      </c>
      <c r="G151" t="s">
        <v>540</v>
      </c>
      <c r="M151" t="s">
        <v>629</v>
      </c>
      <c r="N151" t="s">
        <v>631</v>
      </c>
      <c r="U151" s="27"/>
      <c r="W151" s="18" t="str" cm="1">
        <f t="array" ref="W151:X151">_xlfn.REGEXEXTRACT(Z151,"(.*(?=_))_([a-z0-9-]+)",2)</f>
        <v>UNI_DEN_Arabella_Locket</v>
      </c>
      <c r="X151" s="18" t="str">
        <v>be745c7b-f5a0-48cb-a7bd-3b7713f6e702</v>
      </c>
      <c r="Z151" t="s">
        <v>1500</v>
      </c>
    </row>
    <row r="152" spans="3:26" x14ac:dyDescent="0.4">
      <c r="C152" t="s">
        <v>1429</v>
      </c>
      <c r="D152" t="s">
        <v>463</v>
      </c>
      <c r="E152" t="str">
        <f>VLOOKUP(OVERRIDES[[#This Row],[Name]],OVR_GUID_LOOK,2,FALSE)</f>
        <v>f09b6c2f-e5f3-43df-82c7-9ed5862a7421</v>
      </c>
      <c r="F152" t="s">
        <v>512</v>
      </c>
      <c r="M152" t="s">
        <v>629</v>
      </c>
      <c r="N152" t="s">
        <v>631</v>
      </c>
      <c r="U152" s="27"/>
      <c r="W152" s="18" t="str" cm="1">
        <f t="array" ref="W152:X152">_xlfn.REGEXEXTRACT(Z152,"(.*(?=_))_([a-z0-9-]+)",2)</f>
        <v>UNI_DEN_HarpyMeal_NestRing</v>
      </c>
      <c r="X152" s="18" t="str">
        <v>eadad0c4-d4a5-45cb-b4c3-e16a9b3ebe0a</v>
      </c>
      <c r="Z152" t="s">
        <v>1897</v>
      </c>
    </row>
    <row r="153" spans="3:26" x14ac:dyDescent="0.4">
      <c r="C153" t="s">
        <v>390</v>
      </c>
      <c r="D153" t="s">
        <v>389</v>
      </c>
      <c r="E153" t="str">
        <f>VLOOKUP(OVERRIDES[[#This Row],[Name]],OVR_GUID_LOOK,2,FALSE)</f>
        <v>66079879-2c5c-492a-8fb6-bfbae79475e6</v>
      </c>
      <c r="F153" t="s">
        <v>512</v>
      </c>
      <c r="M153" t="s">
        <v>629</v>
      </c>
      <c r="N153" t="s">
        <v>625</v>
      </c>
      <c r="U153" s="27"/>
      <c r="W153" s="18" t="str" cm="1">
        <f t="array" ref="W153:X153">_xlfn.REGEXEXTRACT(Z153,"(.*(?=_))_([a-z0-9-]+)",2)</f>
        <v>UNI_FOR_DeathOfATrueSoul_TrueSoul_Ring</v>
      </c>
      <c r="X153" s="18" t="str">
        <v>f09b6c2f-e5f3-43df-82c7-9ed5862a7421</v>
      </c>
      <c r="Z153" t="s">
        <v>1898</v>
      </c>
    </row>
    <row r="154" spans="3:26" x14ac:dyDescent="0.4">
      <c r="C154" t="s">
        <v>199</v>
      </c>
      <c r="D154" t="s">
        <v>254</v>
      </c>
      <c r="E154" t="str">
        <f>VLOOKUP(OVERRIDES[[#This Row],[Name]],OVR_GUID_LOOK,2,FALSE)</f>
        <v>338848e7-b2c6-4f97-879b-cb3439b4f959</v>
      </c>
      <c r="F154" t="s">
        <v>512</v>
      </c>
      <c r="M154" t="s">
        <v>629</v>
      </c>
      <c r="N154" t="s">
        <v>622</v>
      </c>
      <c r="U154" s="27"/>
      <c r="W154" s="18" t="str" cm="1">
        <f t="array" ref="W154:X154">_xlfn.REGEXEXTRACT(Z154,"(.*(?=_))_([a-z0-9-]+)",2)</f>
        <v>UNI_GLO_Orin_TeleportRing</v>
      </c>
      <c r="X154" s="18" t="str">
        <v>66079879-2c5c-492a-8fb6-bfbae79475e6</v>
      </c>
      <c r="Z154" t="s">
        <v>1899</v>
      </c>
    </row>
    <row r="155" spans="3:26" x14ac:dyDescent="0.4">
      <c r="C155" t="s">
        <v>197</v>
      </c>
      <c r="D155" t="s">
        <v>252</v>
      </c>
      <c r="E155" t="str">
        <f>VLOOKUP(OVERRIDES[[#This Row],[Name]],OVR_GUID_LOOK,2,FALSE)</f>
        <v>95b04c9c-8b58-44c5-bf1f-7d4d1027d57e</v>
      </c>
      <c r="F155" t="s">
        <v>512</v>
      </c>
      <c r="M155" t="s">
        <v>629</v>
      </c>
      <c r="N155" t="s">
        <v>622</v>
      </c>
      <c r="U155" s="27"/>
      <c r="W155" s="18" t="str" cm="1">
        <f t="array" ref="W155:X155">_xlfn.REGEXEXTRACT(Z155,"(.*(?=_))_([a-z0-9-]+)",2)</f>
        <v>UNI_GOB_DrowCommander_Amulet</v>
      </c>
      <c r="X155" s="18" t="str">
        <v>338848e7-b2c6-4f97-879b-cb3439b4f959</v>
      </c>
      <c r="Z155" t="s">
        <v>1501</v>
      </c>
    </row>
    <row r="156" spans="3:26" x14ac:dyDescent="0.4">
      <c r="C156" t="s">
        <v>5074</v>
      </c>
      <c r="D156" t="s">
        <v>255</v>
      </c>
      <c r="E156" t="str">
        <f>VLOOKUP(OVERRIDES[[#This Row],[Name]],OVR_GUID_LOOK,2,FALSE)</f>
        <v>e7bf966a-b611-4c36-89fe-0a3b28393d97</v>
      </c>
      <c r="F156" t="s">
        <v>512</v>
      </c>
      <c r="M156" t="s">
        <v>629</v>
      </c>
      <c r="N156" t="s">
        <v>622</v>
      </c>
      <c r="U156" s="27"/>
      <c r="W156" s="18" t="str" cm="1">
        <f t="array" ref="W156:X156">_xlfn.REGEXEXTRACT(Z156,"(.*(?=_))_([a-z0-9-]+)",2)</f>
        <v>UNI_GOB_Priest_Amulet</v>
      </c>
      <c r="X156" s="18" t="str">
        <v>95b04c9c-8b58-44c5-bf1f-7d4d1027d57e</v>
      </c>
      <c r="Z156" t="s">
        <v>1502</v>
      </c>
    </row>
    <row r="157" spans="3:26" x14ac:dyDescent="0.4">
      <c r="C157" t="s">
        <v>332</v>
      </c>
      <c r="D157" t="s">
        <v>402</v>
      </c>
      <c r="E157" t="str">
        <f>VLOOKUP(OVERRIDES[[#This Row],[Name]],OVR_GUID_LOOK,2,FALSE)</f>
        <v>46b1d5d4-34e0-467e-b1b8-a43ae33f7541</v>
      </c>
      <c r="F157" t="s">
        <v>512</v>
      </c>
      <c r="M157" t="s">
        <v>629</v>
      </c>
      <c r="N157" t="s">
        <v>627</v>
      </c>
      <c r="U157" s="27"/>
      <c r="W157" s="18" t="str" cm="1">
        <f t="array" ref="W157:X157">_xlfn.REGEXEXTRACT(Z157,"(.*(?=_))_([a-z0-9-]+)",2)</f>
        <v>UNI_GOB_SeluneAmulet</v>
      </c>
      <c r="X157" s="18" t="str">
        <v>e7bf966a-b611-4c36-89fe-0a3b28393d97</v>
      </c>
      <c r="Z157" t="s">
        <v>1503</v>
      </c>
    </row>
    <row r="158" spans="3:26" x14ac:dyDescent="0.4">
      <c r="C158" t="s">
        <v>5075</v>
      </c>
      <c r="D158" t="s">
        <v>401</v>
      </c>
      <c r="E158" t="str">
        <f>VLOOKUP(OVERRIDES[[#This Row],[Name]],OVR_GUID_LOOK,2,FALSE)</f>
        <v>846d27b5-c247-4049-9872-86171c172015</v>
      </c>
      <c r="F158" t="s">
        <v>512</v>
      </c>
      <c r="M158" t="s">
        <v>629</v>
      </c>
      <c r="N158" t="s">
        <v>627</v>
      </c>
      <c r="U158" s="27"/>
      <c r="W158" s="18" t="str" cm="1">
        <f t="array" ref="W158:X158">_xlfn.REGEXEXTRACT(Z158,"(.*(?=_))_([a-z0-9-]+)",2)</f>
        <v>UNI_LOW_GuildRing</v>
      </c>
      <c r="X158" s="18" t="str">
        <v>46b1d5d4-34e0-467e-b1b8-a43ae33f7541</v>
      </c>
      <c r="Z158" t="s">
        <v>1900</v>
      </c>
    </row>
    <row r="159" spans="3:26" x14ac:dyDescent="0.4">
      <c r="C159" t="s">
        <v>356</v>
      </c>
      <c r="D159" t="s">
        <v>430</v>
      </c>
      <c r="E159" t="str">
        <f>VLOOKUP(OVERRIDES[[#This Row],[Name]],OVR_GUID_LOOK,2,FALSE)</f>
        <v>4aef9bb0-38a8-428e-8b87-6e462d612dd6</v>
      </c>
      <c r="F159" t="s">
        <v>512</v>
      </c>
      <c r="M159" t="s">
        <v>629</v>
      </c>
      <c r="N159" t="s">
        <v>631</v>
      </c>
      <c r="U159" s="27"/>
      <c r="W159" s="18" t="str" cm="1">
        <f t="array" ref="W159:X159">_xlfn.REGEXEXTRACT(Z159,"(.*(?=_))_([a-z0-9-]+)",2)</f>
        <v>UNI_LOW_SzarrRing</v>
      </c>
      <c r="X159" s="18" t="str">
        <v>846d27b5-c247-4049-9872-86171c172015</v>
      </c>
      <c r="Z159" t="s">
        <v>1901</v>
      </c>
    </row>
    <row r="160" spans="3:26" x14ac:dyDescent="0.4">
      <c r="C160" t="s">
        <v>350</v>
      </c>
      <c r="D160" t="s">
        <v>420</v>
      </c>
      <c r="E160" t="str">
        <f>VLOOKUP(OVERRIDES[[#This Row],[Name]],OVR_GUID_LOOK,2,FALSE)</f>
        <v>1b47637d-fdea-431f-a828-7ff8d9b4341e</v>
      </c>
      <c r="F160" t="s">
        <v>512</v>
      </c>
      <c r="M160" t="s">
        <v>629</v>
      </c>
      <c r="N160" t="s">
        <v>631</v>
      </c>
      <c r="U160" s="27"/>
      <c r="W160" s="18" t="str" cm="1">
        <f t="array" ref="W160:X160">_xlfn.REGEXEXTRACT(Z160,"(.*(?=_))_([a-z0-9-]+)",2)</f>
        <v>UNI_MassHealRing</v>
      </c>
      <c r="X160" s="18" t="str">
        <v>4aef9bb0-38a8-428e-8b87-6e462d612dd6</v>
      </c>
      <c r="Z160" t="s">
        <v>1902</v>
      </c>
    </row>
    <row r="161" spans="3:26" x14ac:dyDescent="0.4">
      <c r="C161" t="s">
        <v>366</v>
      </c>
      <c r="D161" t="s">
        <v>440</v>
      </c>
      <c r="E161" t="str">
        <f>VLOOKUP(OVERRIDES[[#This Row],[Name]],OVR_GUID_LOOK,2,FALSE)</f>
        <v>35688051-90df-40e1-890b-c3cde2c82fde</v>
      </c>
      <c r="F161" t="s">
        <v>512</v>
      </c>
      <c r="M161" t="s">
        <v>629</v>
      </c>
      <c r="N161" t="s">
        <v>631</v>
      </c>
      <c r="U161" s="27"/>
      <c r="W161" s="18" t="str" cm="1">
        <f t="array" ref="W161:X161">_xlfn.REGEXEXTRACT(Z161,"(.*(?=_))_([a-z0-9-]+)",2)</f>
        <v>UNI_PLA_SmugglersRing</v>
      </c>
      <c r="X161" s="18" t="str">
        <v>1b47637d-fdea-431f-a828-7ff8d9b4341e</v>
      </c>
      <c r="Z161" t="s">
        <v>1903</v>
      </c>
    </row>
    <row r="162" spans="3:26" x14ac:dyDescent="0.4">
      <c r="C162" t="s">
        <v>239</v>
      </c>
      <c r="D162" t="s">
        <v>295</v>
      </c>
      <c r="E162" t="str">
        <f>VLOOKUP(OVERRIDES[[#This Row],[Name]],OVR_GUID_LOOK,2,FALSE)</f>
        <v>64b31781-85f6-4266-8fac-430d79bcbdb4</v>
      </c>
      <c r="F162" t="s">
        <v>512</v>
      </c>
      <c r="M162" t="s">
        <v>629</v>
      </c>
      <c r="N162" t="s">
        <v>622</v>
      </c>
      <c r="U162" s="27"/>
      <c r="W162" s="18" t="str" cm="1">
        <f t="array" ref="W162:X162">_xlfn.REGEXEXTRACT(Z162,"(.*(?=_))_([a-z0-9-]+)",2)</f>
        <v>UNI_RingOfPoisonResistance</v>
      </c>
      <c r="X162" s="18" t="str">
        <v>35688051-90df-40e1-890b-c3cde2c82fde</v>
      </c>
      <c r="Z162" t="s">
        <v>1904</v>
      </c>
    </row>
    <row r="163" spans="3:26" x14ac:dyDescent="0.4">
      <c r="C163" t="s">
        <v>348</v>
      </c>
      <c r="D163" t="s">
        <v>418</v>
      </c>
      <c r="E163" t="str">
        <f>VLOOKUP(OVERRIDES[[#This Row],[Name]],OVR_GUID_LOOK,2,FALSE)</f>
        <v>9297096d-98d6-4637-9b7c-843af752505e</v>
      </c>
      <c r="F163" t="s">
        <v>512</v>
      </c>
      <c r="M163" t="s">
        <v>629</v>
      </c>
      <c r="N163" t="s">
        <v>631</v>
      </c>
      <c r="U163" s="27"/>
      <c r="W163" s="18" t="str" cm="1">
        <f t="array" ref="W163:X163">_xlfn.REGEXEXTRACT(Z163,"(.*(?=_))_([a-z0-9-]+)",2)</f>
        <v>UNI_SCE_KhalidsGift</v>
      </c>
      <c r="X163" s="18" t="str">
        <v>64b31781-85f6-4266-8fac-430d79bcbdb4</v>
      </c>
      <c r="Z163" t="s">
        <v>1504</v>
      </c>
    </row>
    <row r="164" spans="3:26" x14ac:dyDescent="0.4">
      <c r="C164" t="s">
        <v>472</v>
      </c>
      <c r="D164" t="s">
        <v>481</v>
      </c>
      <c r="E164" t="str">
        <f>VLOOKUP(OVERRIDES[[#This Row],[Name]],OVR_GUID_LOOK,2,FALSE)</f>
        <v>98282bec-aeaa-4490-ae43-0c27bed58c74</v>
      </c>
      <c r="F164" t="s">
        <v>551</v>
      </c>
      <c r="M164" t="s">
        <v>629</v>
      </c>
      <c r="N164" t="s">
        <v>630</v>
      </c>
      <c r="U164" s="27"/>
      <c r="W164" s="18" t="str" cm="1">
        <f t="array" ref="W164:X164">_xlfn.REGEXEXTRACT(Z164,"(.*(?=_))_([a-z0-9-]+)",2)</f>
        <v>UNI_SCL_MastiffPoachers_MagicRing</v>
      </c>
      <c r="X164" s="18" t="str">
        <v>9297096d-98d6-4637-9b7c-843af752505e</v>
      </c>
      <c r="Z164" t="s">
        <v>1905</v>
      </c>
    </row>
    <row r="165" spans="3:26" x14ac:dyDescent="0.4">
      <c r="C165" t="s">
        <v>1427</v>
      </c>
      <c r="D165" t="s">
        <v>460</v>
      </c>
      <c r="E165" t="str">
        <f>VLOOKUP(OVERRIDES[[#This Row],[Name]],OVR_GUID_LOOK,2,FALSE)</f>
        <v>bf2949fe-6739-4149-ac68-106a00eec905</v>
      </c>
      <c r="F165" t="s">
        <v>512</v>
      </c>
      <c r="M165" t="s">
        <v>629</v>
      </c>
      <c r="N165" t="s">
        <v>631</v>
      </c>
      <c r="U165" s="27"/>
      <c r="W165" s="18" t="str" cm="1">
        <f t="array" ref="W165:X165">_xlfn.REGEXEXTRACT(Z165,"(.*(?=_))_([a-z0-9-]+)",2)</f>
        <v>UNI_SCL_SpidersLyre</v>
      </c>
      <c r="X165" s="18" t="str">
        <v>98282bec-aeaa-4490-ae43-0c27bed58c74</v>
      </c>
      <c r="Z165" t="s">
        <v>5046</v>
      </c>
    </row>
    <row r="166" spans="3:26" x14ac:dyDescent="0.4">
      <c r="C166" t="s">
        <v>476</v>
      </c>
      <c r="D166" t="s">
        <v>500</v>
      </c>
      <c r="E166" t="str">
        <f>VLOOKUP(OVERRIDES[[#This Row],[Name]],OVR_GUID_LOOK,2,FALSE)</f>
        <v>ab846656-a9f7-4ed5-93ae-85a8df39b5ac</v>
      </c>
      <c r="F166" t="s">
        <v>581</v>
      </c>
      <c r="M166" t="s">
        <v>629</v>
      </c>
      <c r="N166" t="s">
        <v>630</v>
      </c>
      <c r="U166" s="27"/>
      <c r="W166" s="18" t="str" cm="1">
        <f t="array" ref="W166:X166">_xlfn.REGEXEXTRACT(Z166,"(.*(?=_))_([a-z0-9-]+)",2)</f>
        <v>UNI_SHA_SandthiefsRing</v>
      </c>
      <c r="X166" s="18" t="str">
        <v>bf2949fe-6739-4149-ac68-106a00eec905</v>
      </c>
      <c r="Z166" t="s">
        <v>1906</v>
      </c>
    </row>
    <row r="167" spans="3:26" x14ac:dyDescent="0.4">
      <c r="C167" t="s">
        <v>473</v>
      </c>
      <c r="D167" t="s">
        <v>498</v>
      </c>
      <c r="E167" t="str">
        <f>VLOOKUP(OVERRIDES[[#This Row],[Name]],OVR_GUID_LOOK,2,FALSE)</f>
        <v>09de8b63-12ad-43d5-a2cf-b9b32692e777</v>
      </c>
      <c r="F167" t="s">
        <v>563</v>
      </c>
      <c r="M167" t="s">
        <v>629</v>
      </c>
      <c r="N167" t="s">
        <v>630</v>
      </c>
      <c r="U167" s="27"/>
      <c r="W167" s="18" t="str" cm="1">
        <f t="array" ref="W167:X167">_xlfn.REGEXEXTRACT(Z167,"(.*(?=_))_([a-z0-9-]+)",2)</f>
        <v>UNI_TOOL_Music_Drum_KiamGodasKilatDrum</v>
      </c>
      <c r="X167" s="18" t="str">
        <v>ab846656-a9f7-4ed5-93ae-85a8df39b5ac</v>
      </c>
      <c r="Z167" t="s">
        <v>5047</v>
      </c>
    </row>
    <row r="168" spans="3:26" x14ac:dyDescent="0.4">
      <c r="C168" t="s">
        <v>477</v>
      </c>
      <c r="D168" t="s">
        <v>488</v>
      </c>
      <c r="E168" t="str">
        <f>VLOOKUP(OVERRIDES[[#This Row],[Name]],OVR_GUID_LOOK,2,FALSE)</f>
        <v>59a1ed6f-b530-44b2-972e-2a73e02080cb</v>
      </c>
      <c r="F168" t="s">
        <v>565</v>
      </c>
      <c r="M168" t="s">
        <v>629</v>
      </c>
      <c r="N168" t="s">
        <v>630</v>
      </c>
      <c r="U168" s="27"/>
      <c r="W168" s="18" t="str" cm="1">
        <f t="array" ref="W168:X168">_xlfn.REGEXEXTRACT(Z168,"(.*(?=_))_([a-z0-9-]+)",2)</f>
        <v>UNI_TOOL_Music_Flute_DostrealtsPiccolo</v>
      </c>
      <c r="X168" s="18" t="str">
        <v>09de8b63-12ad-43d5-a2cf-b9b32692e777</v>
      </c>
      <c r="Z168" t="s">
        <v>5048</v>
      </c>
    </row>
    <row r="169" spans="3:26" x14ac:dyDescent="0.4">
      <c r="C169" t="s">
        <v>474</v>
      </c>
      <c r="D169" t="s">
        <v>479</v>
      </c>
      <c r="E169" t="str">
        <f>VLOOKUP(OVERRIDES[[#This Row],[Name]],OVR_GUID_LOOK,2,FALSE)</f>
        <v>3542b820-713a-4dd3-9cc8-35586f4e7f46</v>
      </c>
      <c r="F169" t="s">
        <v>551</v>
      </c>
      <c r="M169" t="s">
        <v>629</v>
      </c>
      <c r="N169" t="s">
        <v>630</v>
      </c>
      <c r="U169" s="27"/>
      <c r="W169" s="18" t="str" cm="1">
        <f t="array" ref="W169:X169">_xlfn.REGEXEXTRACT(Z169,"(.*(?=_))_([a-z0-9-]+)",2)</f>
        <v>UNI_TOOL_Music_Guitar_Lute_StolyarofsTableLute</v>
      </c>
      <c r="X169" s="18" t="str">
        <v>59a1ed6f-b530-44b2-972e-2a73e02080cb</v>
      </c>
      <c r="Z169" t="s">
        <v>5049</v>
      </c>
    </row>
    <row r="170" spans="3:26" x14ac:dyDescent="0.4">
      <c r="C170" t="s">
        <v>475</v>
      </c>
      <c r="D170" t="s">
        <v>499</v>
      </c>
      <c r="E170" t="str">
        <f>VLOOKUP(OVERRIDES[[#This Row],[Name]],OVR_GUID_LOOK,2,FALSE)</f>
        <v>209c50b2-1e39-4484-905d-588741eba320</v>
      </c>
      <c r="F170" t="s">
        <v>586</v>
      </c>
      <c r="M170" t="s">
        <v>629</v>
      </c>
      <c r="N170" t="s">
        <v>630</v>
      </c>
      <c r="U170" s="27"/>
      <c r="W170" s="18" t="str" cm="1">
        <f t="array" ref="W170:X170">_xlfn.REGEXEXTRACT(Z170,"(.*(?=_))_([a-z0-9-]+)",2)</f>
        <v>UNI_TOOL_Music_Lyre_FalataericCliLyre</v>
      </c>
      <c r="X170" s="18" t="str">
        <v>3542b820-713a-4dd3-9cc8-35586f4e7f46</v>
      </c>
      <c r="Z170" t="s">
        <v>5050</v>
      </c>
    </row>
    <row r="171" spans="3:26" x14ac:dyDescent="0.4">
      <c r="C171" t="s">
        <v>374</v>
      </c>
      <c r="D171" t="s">
        <v>448</v>
      </c>
      <c r="E171" t="str">
        <f>VLOOKUP(OVERRIDES[[#This Row],[Name]],OVR_GUID_LOOK,2,FALSE)</f>
        <v>7becedf0-a90a-40d3-a726-e4e671f3d73f</v>
      </c>
      <c r="F171" t="s">
        <v>512</v>
      </c>
      <c r="M171" t="s">
        <v>629</v>
      </c>
      <c r="N171" t="s">
        <v>631</v>
      </c>
      <c r="U171" s="27"/>
      <c r="W171" s="18" t="str" cm="1">
        <f t="array" ref="W171:X171">_xlfn.REGEXEXTRACT(Z171,"(.*(?=_))_([a-z0-9-]+)",2)</f>
        <v>UNI_TOOL_Music_Violin_GlimmergadSelgauntFiddle</v>
      </c>
      <c r="X171" s="18" t="str">
        <v>209c50b2-1e39-4484-905d-588741eba320</v>
      </c>
      <c r="Z171" t="s">
        <v>5051</v>
      </c>
    </row>
    <row r="172" spans="3:26" x14ac:dyDescent="0.4">
      <c r="C172" t="s">
        <v>373</v>
      </c>
      <c r="D172" t="s">
        <v>447</v>
      </c>
      <c r="E172" t="str">
        <f>VLOOKUP(OVERRIDES[[#This Row],[Name]],OVR_GUID_LOOK,2,FALSE)</f>
        <v>bf59a1e5-e3d1-48f1-9970-4aa3fdcaa780</v>
      </c>
      <c r="F172" t="s">
        <v>512</v>
      </c>
      <c r="M172" t="s">
        <v>629</v>
      </c>
      <c r="N172" t="s">
        <v>631</v>
      </c>
      <c r="U172" s="27"/>
      <c r="W172" s="18" t="str" cm="1">
        <f t="array" ref="W172:X172">_xlfn.REGEXEXTRACT(Z172,"(.*(?=_))_([a-z0-9-]+)",2)</f>
        <v>UNI_TWN_BondedByLove_HusbandsRing</v>
      </c>
      <c r="X172" s="18" t="str">
        <v>7becedf0-a90a-40d3-a726-e4e671f3d73f</v>
      </c>
      <c r="Z172" t="s">
        <v>1907</v>
      </c>
    </row>
    <row r="173" spans="3:26" x14ac:dyDescent="0.4">
      <c r="C173" t="s">
        <v>214</v>
      </c>
      <c r="D173" t="s">
        <v>269</v>
      </c>
      <c r="E173" t="str">
        <f>VLOOKUP(OVERRIDES[[#This Row],[Name]],OVR_GUID_LOOK,2,FALSE)</f>
        <v>9c10ac72-da07-4aca-a2ce-3d04d1ce3485</v>
      </c>
      <c r="F173" t="s">
        <v>512</v>
      </c>
      <c r="G173" t="s">
        <v>529</v>
      </c>
      <c r="M173" t="s">
        <v>629</v>
      </c>
      <c r="N173" t="s">
        <v>622</v>
      </c>
      <c r="U173" s="27"/>
      <c r="W173" s="18" t="str" cm="1">
        <f t="array" ref="W173:X173">_xlfn.REGEXEXTRACT(Z173,"(.*(?=_))_([a-z0-9-]+)",2)</f>
        <v>UNI_TWN_BondedByLove_WifesRing</v>
      </c>
      <c r="X173" s="18" t="str">
        <v>bf59a1e5-e3d1-48f1-9970-4aa3fdcaa780</v>
      </c>
      <c r="Z173" t="s">
        <v>1908</v>
      </c>
    </row>
    <row r="174" spans="3:26" x14ac:dyDescent="0.4">
      <c r="C174" t="s">
        <v>335</v>
      </c>
      <c r="D174" t="s">
        <v>405</v>
      </c>
      <c r="E174" t="str">
        <f>VLOOKUP(OVERRIDES[[#This Row],[Name]],OVR_GUID_LOOK,2,FALSE)</f>
        <v>c7a58f48-f24f-4139-b0f0-8b12e1bf074e</v>
      </c>
      <c r="F174" t="s">
        <v>512</v>
      </c>
      <c r="M174" t="s">
        <v>629</v>
      </c>
      <c r="N174" t="s">
        <v>631</v>
      </c>
      <c r="U174" s="27"/>
      <c r="W174" s="18" t="str" cm="1">
        <f t="array" ref="W174:X174">_xlfn.REGEXEXTRACT(Z174,"(.*(?=_))_([a-z0-9-]+)",2)</f>
        <v>UNI_TWN_NecklaceOfCharming</v>
      </c>
      <c r="X174" s="18" t="str">
        <v>9c10ac72-da07-4aca-a2ce-3d04d1ce3485</v>
      </c>
      <c r="Z174" t="s">
        <v>1505</v>
      </c>
    </row>
    <row r="175" spans="3:26" x14ac:dyDescent="0.4">
      <c r="C175" t="s">
        <v>202</v>
      </c>
      <c r="D175" t="s">
        <v>257</v>
      </c>
      <c r="E175" t="str">
        <f>VLOOKUP(OVERRIDES[[#This Row],[Name]],OVR_GUID_LOOK,2,FALSE)</f>
        <v>b96d16dc-da98-4108-9a0e-5e55720dbf5c</v>
      </c>
      <c r="F175" t="s">
        <v>512</v>
      </c>
      <c r="M175" t="s">
        <v>629</v>
      </c>
      <c r="N175" t="s">
        <v>625</v>
      </c>
      <c r="O175" t="s">
        <v>622</v>
      </c>
      <c r="U175" s="27"/>
      <c r="W175" s="18" t="str" cm="1">
        <f t="array" ref="W175:X175">_xlfn.REGEXEXTRACT(Z175,"(.*(?=_))_([a-z0-9-]+)",2)</f>
        <v>UNI_UND_KC_RingOfAbsolute</v>
      </c>
      <c r="X175" s="18" t="str">
        <v>c7a58f48-f24f-4139-b0f0-8b12e1bf074e</v>
      </c>
      <c r="Z175" t="s">
        <v>1909</v>
      </c>
    </row>
    <row r="176" spans="3:26" x14ac:dyDescent="0.4">
      <c r="C176" t="s">
        <v>1446</v>
      </c>
      <c r="D176" t="s">
        <v>284</v>
      </c>
      <c r="E176" t="str">
        <f>VLOOKUP(OVERRIDES[[#This Row],[Name]],OVR_GUID_LOOK,2,FALSE)</f>
        <v>086ae8fd-c44e-43a7-b8be-777b551a06d6</v>
      </c>
      <c r="F176" t="s">
        <v>512</v>
      </c>
      <c r="M176" t="s">
        <v>629</v>
      </c>
      <c r="N176" t="s">
        <v>622</v>
      </c>
      <c r="O176" t="s">
        <v>627</v>
      </c>
      <c r="U176" s="27"/>
      <c r="W176" s="18" t="str" cm="1">
        <f t="array" ref="W176:X176">_xlfn.REGEXEXTRACT(Z176,"(.*(?=_))_([a-z0-9-]+)",2)</f>
        <v>UNI_UND_Minotaur_BeltAmulet</v>
      </c>
      <c r="X176" s="18" t="str">
        <v>b96d16dc-da98-4108-9a0e-5e55720dbf5c</v>
      </c>
      <c r="Z176" t="s">
        <v>1506</v>
      </c>
    </row>
    <row r="177" spans="3:26" x14ac:dyDescent="0.4">
      <c r="C177" t="s">
        <v>224</v>
      </c>
      <c r="D177" t="s">
        <v>280</v>
      </c>
      <c r="E177" t="str">
        <f>VLOOKUP(OVERRIDES[[#This Row],[Name]],OVR_GUID_LOOK,2,FALSE)</f>
        <v>f6963e1e-b95a-496d-9d57-d4ad79a4394c</v>
      </c>
      <c r="F177" t="s">
        <v>512</v>
      </c>
      <c r="M177" t="s">
        <v>629</v>
      </c>
      <c r="N177" t="s">
        <v>622</v>
      </c>
      <c r="U177" s="27"/>
      <c r="W177" s="18" t="str" cm="1">
        <f t="array" ref="W177:X177">_xlfn.REGEXEXTRACT(Z177,"(.*(?=_))_([a-z0-9-]+)",2)</f>
        <v>UNI_UND_MonkAmulet</v>
      </c>
      <c r="X177" s="18" t="str">
        <v>086ae8fd-c44e-43a7-b8be-777b551a06d6</v>
      </c>
      <c r="Z177" t="s">
        <v>1507</v>
      </c>
    </row>
    <row r="178" spans="3:26" x14ac:dyDescent="0.4">
      <c r="C178" t="s">
        <v>226</v>
      </c>
      <c r="D178" t="s">
        <v>282</v>
      </c>
      <c r="E178" t="str">
        <f>VLOOKUP(OVERRIDES[[#This Row],[Name]],OVR_GUID_LOOK,2,FALSE)</f>
        <v>5556b0c1-5b0a-47f9-8bc6-91c8f293f83e</v>
      </c>
      <c r="F178" t="s">
        <v>512</v>
      </c>
      <c r="M178" t="s">
        <v>629</v>
      </c>
      <c r="N178" t="s">
        <v>622</v>
      </c>
      <c r="U178" s="27"/>
      <c r="W178" s="18" t="str" cm="1">
        <f t="array" ref="W178:X178">_xlfn.REGEXEXTRACT(Z178,"(.*(?=_))_([a-z0-9-]+)",2)</f>
        <v>UNI_UND_MyconidAmulet_Evil</v>
      </c>
      <c r="X178" s="18" t="str">
        <v>f6963e1e-b95a-496d-9d57-d4ad79a4394c</v>
      </c>
      <c r="Z178" t="s">
        <v>1508</v>
      </c>
    </row>
    <row r="179" spans="3:26" x14ac:dyDescent="0.4">
      <c r="C179" t="s">
        <v>354</v>
      </c>
      <c r="D179" t="s">
        <v>424</v>
      </c>
      <c r="E179" t="str">
        <f>VLOOKUP(OVERRIDES[[#This Row],[Name]],OVR_GUID_LOOK,2,FALSE)</f>
        <v>e8b6eb1d-c4f2-4b46-979c-ad3b9469030e</v>
      </c>
      <c r="F179" t="s">
        <v>512</v>
      </c>
      <c r="M179" t="s">
        <v>629</v>
      </c>
      <c r="N179" t="s">
        <v>631</v>
      </c>
      <c r="U179" s="27"/>
      <c r="W179" s="18" t="str" cm="1">
        <f t="array" ref="W179:X179">_xlfn.REGEXEXTRACT(Z179,"(.*(?=_))_([a-z0-9-]+)",2)</f>
        <v>UNI_UND_MyconidAmulet_Good</v>
      </c>
      <c r="X179" s="18" t="str">
        <v>5556b0c1-5b0a-47f9-8bc6-91c8f293f83e</v>
      </c>
      <c r="Z179" t="s">
        <v>1509</v>
      </c>
    </row>
    <row r="180" spans="3:26" x14ac:dyDescent="0.4">
      <c r="C180" t="s">
        <v>213</v>
      </c>
      <c r="D180" t="s">
        <v>268</v>
      </c>
      <c r="E180" t="str">
        <f>VLOOKUP(OVERRIDES[[#This Row],[Name]],OVR_GUID_LOOK,2,FALSE)</f>
        <v>4a9f0479-954f-486c-9534-d7d72c11f919</v>
      </c>
      <c r="F180" t="s">
        <v>512</v>
      </c>
      <c r="G180" t="s">
        <v>540</v>
      </c>
      <c r="M180" t="s">
        <v>629</v>
      </c>
      <c r="N180" t="s">
        <v>622</v>
      </c>
      <c r="U180" s="27"/>
      <c r="W180" s="18" t="str" cm="1">
        <f t="array" ref="W180:X180">_xlfn.REGEXEXTRACT(Z180,"(.*(?=_))_([a-z0-9-]+)",2)</f>
        <v>UNI_UND_SocietyOfBrilliance_DarkvisionRing</v>
      </c>
      <c r="X180" s="18" t="str">
        <v>e8b6eb1d-c4f2-4b46-979c-ad3b9469030e</v>
      </c>
      <c r="Z180" t="s">
        <v>1910</v>
      </c>
    </row>
    <row r="181" spans="3:26" x14ac:dyDescent="0.4">
      <c r="C181" t="s">
        <v>342</v>
      </c>
      <c r="D181" t="s">
        <v>412</v>
      </c>
      <c r="E181" t="str">
        <f>VLOOKUP(OVERRIDES[[#This Row],[Name]],OVR_GUID_LOOK,2,FALSE)</f>
        <v>a6fe2fbc-b0f8-4c35-a3ab-d5deb6aa2978</v>
      </c>
      <c r="F181" t="s">
        <v>512</v>
      </c>
      <c r="M181" t="s">
        <v>629</v>
      </c>
      <c r="N181" t="s">
        <v>631</v>
      </c>
      <c r="U181" s="27"/>
      <c r="W181" s="18" t="str" cm="1">
        <f t="array" ref="W181:X181">_xlfn.REGEXEXTRACT(Z181,"(.*(?=_))_([a-z0-9-]+)",2)</f>
        <v>UNI_UND_SocietyOfBrilliance_MagicMissileNecklace</v>
      </c>
      <c r="X181" s="18" t="str">
        <v>4a9f0479-954f-486c-9534-d7d72c11f919</v>
      </c>
      <c r="Z181" t="s">
        <v>1510</v>
      </c>
    </row>
    <row r="182" spans="3:26" x14ac:dyDescent="0.4">
      <c r="C182" t="s">
        <v>5076</v>
      </c>
      <c r="D182" t="s">
        <v>439</v>
      </c>
      <c r="E182" t="str">
        <f>VLOOKUP(OVERRIDES[[#This Row],[Name]],OVR_GUID_LOOK,2,FALSE)</f>
        <v>c8f05ff8-58f9-49f9-8ea7-abda1fea27d6</v>
      </c>
      <c r="F182" t="s">
        <v>512</v>
      </c>
      <c r="M182" t="s">
        <v>629</v>
      </c>
      <c r="N182" t="s">
        <v>631</v>
      </c>
      <c r="U182" s="27"/>
      <c r="W182" s="18" t="str" cm="1">
        <f t="array" ref="W182:X182">_xlfn.REGEXEXTRACT(Z182,"(.*(?=_))_([a-z0-9-]+)",2)</f>
        <v>UNI_UND_SocietyOfBrilliance_PullingRing</v>
      </c>
      <c r="X182" s="18" t="str">
        <v>a6fe2fbc-b0f8-4c35-a3ab-d5deb6aa2978</v>
      </c>
      <c r="Z182" t="s">
        <v>1911</v>
      </c>
    </row>
    <row r="183" spans="3:26" x14ac:dyDescent="0.4">
      <c r="C183" t="s">
        <v>233</v>
      </c>
      <c r="D183" t="s">
        <v>289</v>
      </c>
      <c r="E183" t="str">
        <f>VLOOKUP(OVERRIDES[[#This Row],[Name]],OVR_GUID_LOOK,2,FALSE)</f>
        <v>cfbda235-8cb7-4ee7-bd94-b9a2249ed82e</v>
      </c>
      <c r="F183" t="s">
        <v>512</v>
      </c>
      <c r="M183" t="s">
        <v>629</v>
      </c>
      <c r="N183" t="s">
        <v>622</v>
      </c>
      <c r="U183" s="27"/>
      <c r="W183" s="18" t="str" cm="1">
        <f t="array" ref="W183:X183">_xlfn.REGEXEXTRACT(Z183,"(.*(?=_))_([a-z0-9-]+)",2)</f>
        <v>UNI_UND_SocietyOfBrilliance_RingOfMindShielding</v>
      </c>
      <c r="X183" s="18" t="str">
        <v>c8f05ff8-58f9-49f9-8ea7-abda1fea27d6</v>
      </c>
      <c r="Z183" t="s">
        <v>1912</v>
      </c>
    </row>
    <row r="184" spans="3:26" x14ac:dyDescent="0.4">
      <c r="C184" t="s">
        <v>333</v>
      </c>
      <c r="D184" t="s">
        <v>403</v>
      </c>
      <c r="E184" t="str">
        <f>VLOOKUP(OVERRIDES[[#This Row],[Name]],OVR_GUID_LOOK,2,FALSE)</f>
        <v>4b6d7c53-43b5-4c17-8139-732ca0fc2972</v>
      </c>
      <c r="F184" t="s">
        <v>512</v>
      </c>
      <c r="M184" t="s">
        <v>629</v>
      </c>
      <c r="N184" t="s">
        <v>631</v>
      </c>
      <c r="U184" s="27"/>
      <c r="W184" s="18" t="str" cm="1">
        <f t="array" ref="W184:X184">_xlfn.REGEXEXTRACT(Z184,"(.*(?=_))_([a-z0-9-]+)",2)</f>
        <v>UNI_UND_Tower_AmuletDetectThoughts</v>
      </c>
      <c r="X184" s="18" t="str">
        <v>cfbda235-8cb7-4ee7-bd94-b9a2249ed82e</v>
      </c>
      <c r="Z184" t="s">
        <v>1511</v>
      </c>
    </row>
    <row r="185" spans="3:26" x14ac:dyDescent="0.4">
      <c r="C185" t="s">
        <v>382</v>
      </c>
      <c r="D185" t="s">
        <v>456</v>
      </c>
      <c r="E185" t="str">
        <f>VLOOKUP(OVERRIDES[[#This Row],[Name]],OVR_GUID_LOOK,2,FALSE)</f>
        <v>70ad7889-e1e2-4c2f-980f-28eaa02c2022</v>
      </c>
      <c r="F185" t="s">
        <v>512</v>
      </c>
      <c r="M185" t="s">
        <v>629</v>
      </c>
      <c r="N185" t="s">
        <v>631</v>
      </c>
      <c r="O185" t="s">
        <v>627</v>
      </c>
      <c r="U185" s="27"/>
      <c r="W185" s="18" t="str" cm="1">
        <f t="array" ref="W185:X185">_xlfn.REGEXEXTRACT(Z185,"(.*(?=_))_([a-z0-9-]+)",2)</f>
        <v>UNI_UND_Tower_RingArcana</v>
      </c>
      <c r="X185" s="18" t="str">
        <v>4b6d7c53-43b5-4c17-8139-732ca0fc2972</v>
      </c>
      <c r="Z185" t="s">
        <v>1913</v>
      </c>
    </row>
    <row r="186" spans="3:26" x14ac:dyDescent="0.4">
      <c r="C186" t="s">
        <v>327</v>
      </c>
      <c r="D186" t="s">
        <v>398</v>
      </c>
      <c r="E186" t="str">
        <f>VLOOKUP(OVERRIDES[[#This Row],[Name]],OVR_GUID_LOOK,2,FALSE)</f>
        <v>258f4d35-959c-497b-a38a-df3a1e71f3a0</v>
      </c>
      <c r="M186" t="s">
        <v>631</v>
      </c>
      <c r="U186" s="27"/>
      <c r="W186" s="18" t="str" cm="1">
        <f t="array" ref="W186:X186">_xlfn.REGEXEXTRACT(Z186,"(.*(?=_))_([a-z0-9-]+)",2)</f>
        <v>UNI_UND_Tower_RingOfLight</v>
      </c>
      <c r="X186" s="18" t="str">
        <v>70ad7889-e1e2-4c2f-980f-28eaa02c2022</v>
      </c>
      <c r="Z186" t="s">
        <v>1914</v>
      </c>
    </row>
    <row r="187" spans="3:26" x14ac:dyDescent="0.4">
      <c r="C187" t="s">
        <v>1446</v>
      </c>
      <c r="D187" t="s">
        <v>1444</v>
      </c>
      <c r="E187" t="str">
        <f>VLOOKUP(OVERRIDES[[#This Row],[Name]],OVR_GUID_LOOK,2,FALSE)</f>
        <v>7eaa1331-877c-40d7-9811-8238aee09f68</v>
      </c>
      <c r="F187" t="s">
        <v>512</v>
      </c>
      <c r="M187" t="s">
        <v>629</v>
      </c>
      <c r="N187" t="s">
        <v>622</v>
      </c>
      <c r="O187" t="s">
        <v>627</v>
      </c>
      <c r="W187" s="18" t="str" cm="1">
        <f t="array" ref="W187:X187">_xlfn.REGEXEXTRACT(Z187,"(.*(?=_))_([a-z0-9-]+)",2)</f>
        <v>UNI_WYR_Circus_WheelRing</v>
      </c>
      <c r="X187" s="18" t="str">
        <v>258f4d35-959c-497b-a38a-df3a1e71f3a0</v>
      </c>
      <c r="Z187" t="s">
        <v>1915</v>
      </c>
    </row>
    <row r="188" spans="3:26" x14ac:dyDescent="0.4">
      <c r="C188" t="s">
        <v>1446</v>
      </c>
      <c r="D188" t="s">
        <v>1445</v>
      </c>
      <c r="E188" t="str">
        <f>VLOOKUP(OVERRIDES[[#This Row],[Name]],OVR_GUID_LOOK,2,FALSE)</f>
        <v>14a6da9a-6689-4c70-96a1-d03319ba3278</v>
      </c>
      <c r="F188" t="s">
        <v>512</v>
      </c>
      <c r="M188" t="s">
        <v>629</v>
      </c>
      <c r="N188" t="s">
        <v>622</v>
      </c>
      <c r="O188" t="s">
        <v>627</v>
      </c>
      <c r="W188" s="18" t="str" cm="1">
        <f t="array" ref="W188:X188">_xlfn.REGEXEXTRACT(Z188,"(.*(?=_))_([a-z0-9-]+)",2)</f>
        <v>UNI_WYR_MonkAmulet_AfterCombat</v>
      </c>
      <c r="X188" s="18" t="str">
        <v>7eaa1331-877c-40d7-9811-8238aee09f68</v>
      </c>
      <c r="Z188" t="s">
        <v>1512</v>
      </c>
    </row>
  </sheetData>
  <phoneticPr fontId="3" type="noConversion"/>
  <conditionalFormatting sqref="B189:Q190">
    <cfRule type="expression" dxfId="15" priority="1" stopIfTrue="1">
      <formula>$B189="Done"</formula>
    </cfRule>
    <cfRule type="expression" dxfId="14" priority="2" stopIfTrue="1">
      <formula>ISTEXT($P189)</formula>
    </cfRule>
    <cfRule type="expression" dxfId="13" priority="3" stopIfTrue="1">
      <formula>IF(COUNTIF(AB_TAGS,$M189)&gt;=1,TRUE,FALSE)</formula>
    </cfRule>
    <cfRule type="expression" dxfId="12" priority="4" stopIfTrue="1">
      <formula>IF(COUNTIF(LAR_TAGS,$F189)&gt;=1,TRUE,FALSE)</formula>
    </cfRule>
  </conditionalFormatting>
  <conditionalFormatting sqref="B2:U188">
    <cfRule type="expression" dxfId="11" priority="52" stopIfTrue="1">
      <formula>$B2="Done"</formula>
    </cfRule>
    <cfRule type="expression" dxfId="10" priority="53" stopIfTrue="1">
      <formula>ISTEXT($T2)</formula>
    </cfRule>
    <cfRule type="expression" dxfId="9" priority="54" stopIfTrue="1">
      <formula>IF(COUNTIF(AB_TAGS,$M2)&gt;=1,TRUE,FALSE)</formula>
    </cfRule>
    <cfRule type="expression" dxfId="8" priority="55" stopIfTrue="1">
      <formula>IF(COUNTIF(LAR_TAGS,$F2)&gt;=1,TRUE,FALSE)</formula>
    </cfRule>
  </conditionalFormatting>
  <conditionalFormatting sqref="U2:U186">
    <cfRule type="expression" dxfId="7" priority="60" stopIfTrue="1">
      <formula>$B3="Done"</formula>
    </cfRule>
    <cfRule type="expression" dxfId="6" priority="61" stopIfTrue="1">
      <formula>ISTEXT($T3)</formula>
    </cfRule>
    <cfRule type="expression" dxfId="5" priority="62" stopIfTrue="1">
      <formula>IF(COUNTIF(AB_TAGS,$M3)&gt;=1,TRUE,FALSE)</formula>
    </cfRule>
    <cfRule type="expression" dxfId="4" priority="63" stopIfTrue="1">
      <formula>IF(COUNTIF(LAR_TAGS,$F3)&gt;=1,TRUE,FALSE)</formula>
    </cfRule>
  </conditionalFormatting>
  <conditionalFormatting sqref="V187:V188">
    <cfRule type="expression" dxfId="3" priority="44" stopIfTrue="1">
      <formula>$B189="Done"</formula>
    </cfRule>
    <cfRule type="expression" dxfId="2" priority="45" stopIfTrue="1">
      <formula>ISTEXT($P189)</formula>
    </cfRule>
    <cfRule type="expression" dxfId="1" priority="46" stopIfTrue="1">
      <formula>IF(COUNTIF(AB_TAGS,$M189)&gt;=1,TRUE,FALSE)</formula>
    </cfRule>
    <cfRule type="expression" dxfId="0" priority="47" stopIfTrue="1">
      <formula>IF(COUNTIF(LAR_TAGS,$F189)&gt;=1,TRUE,FALSE)</formula>
    </cfRule>
  </conditionalFormatting>
  <dataValidations count="3">
    <dataValidation type="list" allowBlank="1" showInputMessage="1" showErrorMessage="1" sqref="B3:B190" xr:uid="{B7B26F94-BCB6-45B7-A4C6-950781CE376C}">
      <formula1>"Open,Done"</formula1>
    </dataValidation>
    <dataValidation type="list" allowBlank="1" showInputMessage="1" showErrorMessage="1" sqref="F2:L190" xr:uid="{AC32AD72-FA7F-4E6B-9040-E82DB0E6F95F}">
      <formula1>LAR_TAGS</formula1>
    </dataValidation>
    <dataValidation type="list" allowBlank="1" showInputMessage="1" showErrorMessage="1" sqref="M189:O190 M2:S188" xr:uid="{59E0D5E0-945B-4D83-828B-F08B1A7B2B9A}">
      <formula1>AB_TAGS</formula1>
    </dataValidation>
  </dataValidation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F51-CF39-4AD2-8CCD-7AFFF72F25B7}">
  <dimension ref="B2:CJ150"/>
  <sheetViews>
    <sheetView workbookViewId="0">
      <selection activeCell="B11" sqref="B11"/>
    </sheetView>
  </sheetViews>
  <sheetFormatPr defaultRowHeight="14.6" x14ac:dyDescent="0.4"/>
  <cols>
    <col min="2" max="2" width="32" bestFit="1" customWidth="1"/>
    <col min="3" max="3" width="8.23046875" bestFit="1" customWidth="1"/>
    <col min="4" max="4" width="8.3828125" bestFit="1" customWidth="1"/>
    <col min="5" max="5" width="30.4609375" customWidth="1"/>
    <col min="6" max="6" width="31.3828125" customWidth="1"/>
    <col min="7" max="7" width="18.53515625" bestFit="1" customWidth="1"/>
    <col min="8" max="8" width="16.61328125" bestFit="1" customWidth="1"/>
    <col min="9" max="9" width="23" bestFit="1" customWidth="1"/>
    <col min="10" max="10" width="15.23046875" bestFit="1" customWidth="1"/>
    <col min="11" max="11" width="15.921875" bestFit="1" customWidth="1"/>
    <col min="12" max="12" width="12.07421875" bestFit="1" customWidth="1"/>
    <col min="13" max="13" width="24.4609375" bestFit="1" customWidth="1"/>
    <col min="14" max="14" width="25" customWidth="1"/>
    <col min="15" max="15" width="6.53515625" bestFit="1" customWidth="1"/>
    <col min="16" max="16" width="13.61328125" bestFit="1" customWidth="1"/>
    <col min="17" max="17" width="18.23046875" bestFit="1" customWidth="1"/>
    <col min="18" max="18" width="16.07421875" bestFit="1" customWidth="1"/>
    <col min="19" max="19" width="11.23046875" bestFit="1" customWidth="1"/>
    <col min="20" max="20" width="13.921875" bestFit="1" customWidth="1"/>
    <col min="21" max="21" width="16.15234375" bestFit="1" customWidth="1"/>
    <col min="22" max="22" width="18.15234375" bestFit="1" customWidth="1"/>
    <col min="23" max="23" width="19.921875" bestFit="1" customWidth="1"/>
    <col min="24" max="24" width="22.921875" bestFit="1" customWidth="1"/>
    <col min="25" max="25" width="37.69140625" bestFit="1" customWidth="1"/>
    <col min="26" max="27" width="17.69140625" bestFit="1" customWidth="1"/>
    <col min="28" max="28" width="16.3828125" bestFit="1" customWidth="1"/>
    <col min="29" max="29" width="16.4609375" bestFit="1" customWidth="1"/>
    <col min="30" max="30" width="18.3828125" bestFit="1" customWidth="1"/>
    <col min="31" max="31" width="32" bestFit="1" customWidth="1"/>
    <col min="32" max="32" width="23.84375" bestFit="1" customWidth="1"/>
    <col min="52" max="52" width="74.69140625" customWidth="1"/>
    <col min="53" max="53" width="24.4609375" customWidth="1"/>
  </cols>
  <sheetData>
    <row r="2" spans="2:56" x14ac:dyDescent="0.4">
      <c r="B2" t="s">
        <v>1523</v>
      </c>
    </row>
    <row r="3" spans="2:56" x14ac:dyDescent="0.4">
      <c r="B3" t="s">
        <v>1524</v>
      </c>
    </row>
    <row r="4" spans="2:56" x14ac:dyDescent="0.4">
      <c r="B4" t="s">
        <v>1525</v>
      </c>
      <c r="C4" t="s">
        <v>1526</v>
      </c>
      <c r="D4" t="s">
        <v>1527</v>
      </c>
      <c r="E4" t="s">
        <v>1528</v>
      </c>
      <c r="F4" t="s">
        <v>1529</v>
      </c>
      <c r="G4" t="s">
        <v>1530</v>
      </c>
      <c r="H4" t="s">
        <v>1531</v>
      </c>
      <c r="I4" t="s">
        <v>1532</v>
      </c>
      <c r="J4" t="s">
        <v>1533</v>
      </c>
      <c r="K4" t="s">
        <v>1534</v>
      </c>
      <c r="L4" t="s">
        <v>1535</v>
      </c>
      <c r="M4" t="s">
        <v>1536</v>
      </c>
      <c r="N4" t="s">
        <v>1537</v>
      </c>
      <c r="O4" t="s">
        <v>1538</v>
      </c>
      <c r="P4" t="s">
        <v>1539</v>
      </c>
      <c r="Q4" t="s">
        <v>1540</v>
      </c>
      <c r="R4" t="s">
        <v>1541</v>
      </c>
      <c r="S4" t="s">
        <v>1542</v>
      </c>
      <c r="T4" t="s">
        <v>1543</v>
      </c>
      <c r="U4" t="s">
        <v>1544</v>
      </c>
      <c r="V4" t="s">
        <v>1545</v>
      </c>
      <c r="W4" t="s">
        <v>1546</v>
      </c>
      <c r="X4" t="s">
        <v>1547</v>
      </c>
      <c r="Y4" t="s">
        <v>1548</v>
      </c>
      <c r="Z4" t="s">
        <v>1549</v>
      </c>
      <c r="AA4" t="s">
        <v>1550</v>
      </c>
      <c r="AB4" t="s">
        <v>1551</v>
      </c>
      <c r="AC4" t="s">
        <v>1552</v>
      </c>
      <c r="AD4" t="s">
        <v>1553</v>
      </c>
      <c r="AE4" t="s">
        <v>1554</v>
      </c>
      <c r="AF4" t="s">
        <v>1555</v>
      </c>
    </row>
    <row r="5" spans="2:56" x14ac:dyDescent="0.4">
      <c r="B5" t="s">
        <v>1556</v>
      </c>
      <c r="E5" t="s">
        <v>1557</v>
      </c>
      <c r="F5" t="s">
        <v>1558</v>
      </c>
      <c r="G5" s="1" t="s">
        <v>0</v>
      </c>
      <c r="N5" t="s">
        <v>1559</v>
      </c>
      <c r="O5" s="1" t="s">
        <v>0</v>
      </c>
      <c r="W5" t="s">
        <v>1560</v>
      </c>
      <c r="X5" t="s">
        <v>1561</v>
      </c>
      <c r="Y5" t="s">
        <v>1562</v>
      </c>
    </row>
    <row r="8" spans="2:56" x14ac:dyDescent="0.4">
      <c r="B8" t="s">
        <v>1563</v>
      </c>
    </row>
    <row r="9" spans="2:56" x14ac:dyDescent="0.4">
      <c r="B9" t="s">
        <v>1525</v>
      </c>
      <c r="C9" t="s">
        <v>1526</v>
      </c>
      <c r="D9" t="s">
        <v>1564</v>
      </c>
      <c r="E9" t="s">
        <v>1565</v>
      </c>
      <c r="F9" t="s">
        <v>1566</v>
      </c>
      <c r="G9" t="s">
        <v>1567</v>
      </c>
      <c r="H9" t="s">
        <v>1568</v>
      </c>
      <c r="I9" t="s">
        <v>1569</v>
      </c>
      <c r="J9" t="s">
        <v>1570</v>
      </c>
      <c r="K9" t="s">
        <v>1571</v>
      </c>
      <c r="L9" t="s">
        <v>1572</v>
      </c>
      <c r="M9" t="s">
        <v>1573</v>
      </c>
      <c r="N9" t="s">
        <v>1574</v>
      </c>
      <c r="O9" t="s">
        <v>1575</v>
      </c>
      <c r="P9" t="s">
        <v>1576</v>
      </c>
      <c r="Q9" t="s">
        <v>1577</v>
      </c>
      <c r="R9" t="s">
        <v>1578</v>
      </c>
      <c r="S9" t="s">
        <v>1579</v>
      </c>
      <c r="T9" t="s">
        <v>1580</v>
      </c>
      <c r="U9" t="s">
        <v>1581</v>
      </c>
      <c r="V9" t="s">
        <v>1582</v>
      </c>
      <c r="W9" t="s">
        <v>1583</v>
      </c>
      <c r="X9" t="s">
        <v>1584</v>
      </c>
      <c r="Y9" t="s">
        <v>1585</v>
      </c>
      <c r="Z9" t="s">
        <v>1586</v>
      </c>
      <c r="AA9" t="s">
        <v>1587</v>
      </c>
      <c r="AB9" t="s">
        <v>1588</v>
      </c>
      <c r="AC9" t="s">
        <v>1589</v>
      </c>
      <c r="AD9" t="s">
        <v>1590</v>
      </c>
      <c r="AE9" t="s">
        <v>1591</v>
      </c>
      <c r="AF9" t="s">
        <v>1592</v>
      </c>
      <c r="AG9" t="s">
        <v>1593</v>
      </c>
      <c r="AH9" t="s">
        <v>1594</v>
      </c>
      <c r="AI9" t="s">
        <v>1595</v>
      </c>
      <c r="AJ9" t="s">
        <v>1596</v>
      </c>
      <c r="AK9" t="s">
        <v>1597</v>
      </c>
      <c r="AL9" t="s">
        <v>1598</v>
      </c>
      <c r="AM9" t="s">
        <v>1599</v>
      </c>
      <c r="AN9" t="s">
        <v>1600</v>
      </c>
      <c r="AO9" t="s">
        <v>1601</v>
      </c>
      <c r="AP9" t="s">
        <v>1602</v>
      </c>
      <c r="AQ9" t="s">
        <v>1603</v>
      </c>
      <c r="AR9" t="s">
        <v>1604</v>
      </c>
      <c r="AS9" t="s">
        <v>1605</v>
      </c>
      <c r="AT9" t="s">
        <v>1606</v>
      </c>
      <c r="AU9" t="s">
        <v>1607</v>
      </c>
      <c r="AV9" t="s">
        <v>1608</v>
      </c>
      <c r="AW9" t="s">
        <v>1609</v>
      </c>
      <c r="AX9" t="s">
        <v>1610</v>
      </c>
      <c r="AY9" t="s">
        <v>1611</v>
      </c>
      <c r="AZ9" t="s">
        <v>1612</v>
      </c>
      <c r="BA9" t="s">
        <v>1613</v>
      </c>
      <c r="BB9" t="s">
        <v>1614</v>
      </c>
      <c r="BC9" t="s">
        <v>1615</v>
      </c>
      <c r="BD9" t="s">
        <v>1616</v>
      </c>
    </row>
    <row r="10" spans="2:56" ht="15" thickBot="1" x14ac:dyDescent="0.45">
      <c r="B10" t="s">
        <v>1617</v>
      </c>
      <c r="C10" t="s">
        <v>1618</v>
      </c>
      <c r="D10" t="s">
        <v>1619</v>
      </c>
      <c r="E10" t="s">
        <v>1620</v>
      </c>
      <c r="F10">
        <v>1</v>
      </c>
      <c r="G10" t="s">
        <v>162</v>
      </c>
      <c r="J10" t="s">
        <v>1621</v>
      </c>
      <c r="N10">
        <v>3</v>
      </c>
      <c r="O10" t="s">
        <v>1622</v>
      </c>
      <c r="P10">
        <v>1</v>
      </c>
      <c r="Q10" t="b">
        <v>1</v>
      </c>
      <c r="R10">
        <v>70</v>
      </c>
      <c r="T10" t="s">
        <v>311</v>
      </c>
      <c r="U10">
        <v>0.55000000000000004</v>
      </c>
      <c r="AE10" t="s">
        <v>1556</v>
      </c>
      <c r="AG10" t="s">
        <v>1623</v>
      </c>
      <c r="AH10" t="s">
        <v>1624</v>
      </c>
      <c r="AI10" t="s">
        <v>503</v>
      </c>
      <c r="AR10">
        <v>1</v>
      </c>
      <c r="AU10" t="s">
        <v>505</v>
      </c>
      <c r="AV10" t="s">
        <v>1625</v>
      </c>
    </row>
    <row r="11" spans="2:56" ht="15" thickBot="1" x14ac:dyDescent="0.45">
      <c r="B11" t="s">
        <v>1516</v>
      </c>
      <c r="C11" t="s">
        <v>1816</v>
      </c>
      <c r="D11" t="s">
        <v>1817</v>
      </c>
      <c r="F11">
        <v>1</v>
      </c>
      <c r="G11" t="s">
        <v>66</v>
      </c>
      <c r="J11" t="s">
        <v>1621</v>
      </c>
      <c r="N11">
        <v>1</v>
      </c>
      <c r="O11" t="s">
        <v>1818</v>
      </c>
      <c r="P11">
        <v>1</v>
      </c>
      <c r="Q11" t="b">
        <v>1</v>
      </c>
      <c r="R11">
        <v>40</v>
      </c>
      <c r="T11" t="s">
        <v>311</v>
      </c>
      <c r="U11">
        <v>0.05</v>
      </c>
      <c r="AD11" s="21" t="s">
        <v>1767</v>
      </c>
      <c r="AH11" t="s">
        <v>1624</v>
      </c>
      <c r="AI11" t="s">
        <v>1625</v>
      </c>
      <c r="AO11">
        <v>1</v>
      </c>
      <c r="AP11">
        <v>1</v>
      </c>
      <c r="AQ11">
        <v>2</v>
      </c>
      <c r="AR11">
        <v>1</v>
      </c>
      <c r="AS11">
        <v>1</v>
      </c>
      <c r="AU11" t="s">
        <v>505</v>
      </c>
      <c r="AV11" t="s">
        <v>1625</v>
      </c>
    </row>
    <row r="12" spans="2:56" x14ac:dyDescent="0.4">
      <c r="B12" t="s">
        <v>1843</v>
      </c>
      <c r="C12" t="s">
        <v>1816</v>
      </c>
      <c r="D12" t="s">
        <v>1844</v>
      </c>
      <c r="E12" t="s">
        <v>1620</v>
      </c>
      <c r="F12">
        <v>1</v>
      </c>
      <c r="G12" t="s">
        <v>66</v>
      </c>
      <c r="J12" t="s">
        <v>1621</v>
      </c>
      <c r="N12">
        <v>1</v>
      </c>
      <c r="O12" t="s">
        <v>1818</v>
      </c>
      <c r="P12">
        <v>1</v>
      </c>
      <c r="Q12" t="b">
        <v>1</v>
      </c>
      <c r="R12">
        <v>40</v>
      </c>
      <c r="T12" t="s">
        <v>311</v>
      </c>
      <c r="U12">
        <v>0.05</v>
      </c>
      <c r="AD12" t="s">
        <v>1793</v>
      </c>
      <c r="AH12" t="s">
        <v>1624</v>
      </c>
      <c r="AI12" t="s">
        <v>1625</v>
      </c>
      <c r="AO12">
        <v>1</v>
      </c>
      <c r="AP12">
        <v>1</v>
      </c>
      <c r="AQ12">
        <v>2</v>
      </c>
      <c r="AR12">
        <v>1</v>
      </c>
      <c r="AS12">
        <v>1</v>
      </c>
      <c r="AU12" t="s">
        <v>505</v>
      </c>
      <c r="AV12" t="s">
        <v>1625</v>
      </c>
    </row>
    <row r="14" spans="2:56" x14ac:dyDescent="0.4">
      <c r="B14" t="s">
        <v>1626</v>
      </c>
    </row>
    <row r="15" spans="2:56" x14ac:dyDescent="0.4">
      <c r="B15" t="s">
        <v>1525</v>
      </c>
      <c r="C15" t="s">
        <v>1627</v>
      </c>
      <c r="D15" t="s">
        <v>1628</v>
      </c>
      <c r="E15" t="s">
        <v>1629</v>
      </c>
      <c r="F15" t="s">
        <v>1630</v>
      </c>
      <c r="G15" t="s">
        <v>1631</v>
      </c>
      <c r="H15" t="s">
        <v>1632</v>
      </c>
      <c r="I15" t="s">
        <v>1633</v>
      </c>
      <c r="J15" t="s">
        <v>1634</v>
      </c>
      <c r="K15" t="s">
        <v>1635</v>
      </c>
      <c r="L15" t="s">
        <v>1636</v>
      </c>
      <c r="M15" t="s">
        <v>1637</v>
      </c>
      <c r="N15" t="s">
        <v>1638</v>
      </c>
      <c r="O15" t="s">
        <v>1639</v>
      </c>
      <c r="P15" t="s">
        <v>1640</v>
      </c>
      <c r="Q15" t="s">
        <v>1641</v>
      </c>
      <c r="R15" t="s">
        <v>1642</v>
      </c>
      <c r="S15" t="s">
        <v>1643</v>
      </c>
      <c r="T15" t="s">
        <v>1644</v>
      </c>
    </row>
    <row r="16" spans="2:56" x14ac:dyDescent="0.4">
      <c r="B16" t="s">
        <v>1645</v>
      </c>
      <c r="I16" t="s">
        <v>1646</v>
      </c>
      <c r="J16" t="s">
        <v>1647</v>
      </c>
      <c r="K16">
        <v>2</v>
      </c>
    </row>
    <row r="17" spans="2:88" x14ac:dyDescent="0.4">
      <c r="J17" t="s">
        <v>1648</v>
      </c>
      <c r="K17">
        <v>2</v>
      </c>
    </row>
    <row r="18" spans="2:88" x14ac:dyDescent="0.4">
      <c r="J18" t="s">
        <v>1649</v>
      </c>
      <c r="K18">
        <v>2</v>
      </c>
    </row>
    <row r="19" spans="2:88" x14ac:dyDescent="0.4">
      <c r="J19" t="s">
        <v>1650</v>
      </c>
      <c r="K19">
        <v>2</v>
      </c>
    </row>
    <row r="20" spans="2:88" x14ac:dyDescent="0.4">
      <c r="J20" t="s">
        <v>1651</v>
      </c>
      <c r="K20">
        <v>2</v>
      </c>
    </row>
    <row r="21" spans="2:88" x14ac:dyDescent="0.4">
      <c r="I21">
        <v>-1</v>
      </c>
      <c r="J21" t="s">
        <v>1652</v>
      </c>
      <c r="K21">
        <v>1</v>
      </c>
    </row>
    <row r="22" spans="2:88" x14ac:dyDescent="0.4">
      <c r="I22" t="s">
        <v>1653</v>
      </c>
      <c r="J22" t="s">
        <v>1654</v>
      </c>
      <c r="K22">
        <v>1</v>
      </c>
    </row>
    <row r="23" spans="2:88" x14ac:dyDescent="0.4">
      <c r="I23" t="s">
        <v>1655</v>
      </c>
      <c r="J23" t="s">
        <v>1656</v>
      </c>
      <c r="K23">
        <v>2</v>
      </c>
    </row>
    <row r="24" spans="2:88" x14ac:dyDescent="0.4">
      <c r="J24" t="s">
        <v>1657</v>
      </c>
      <c r="K24">
        <v>1</v>
      </c>
    </row>
    <row r="25" spans="2:88" x14ac:dyDescent="0.4">
      <c r="I25">
        <v>-1</v>
      </c>
      <c r="J25" t="s">
        <v>1658</v>
      </c>
      <c r="K25">
        <v>1</v>
      </c>
    </row>
    <row r="26" spans="2:88" x14ac:dyDescent="0.4">
      <c r="I26">
        <v>-1</v>
      </c>
      <c r="J26" t="s">
        <v>1659</v>
      </c>
      <c r="K26">
        <v>1</v>
      </c>
    </row>
    <row r="27" spans="2:88" x14ac:dyDescent="0.4">
      <c r="I27">
        <v>-1</v>
      </c>
      <c r="J27" t="s">
        <v>1660</v>
      </c>
      <c r="K27">
        <v>1</v>
      </c>
    </row>
    <row r="28" spans="2:88" x14ac:dyDescent="0.4">
      <c r="I28" t="s">
        <v>1661</v>
      </c>
      <c r="J28" t="s">
        <v>1662</v>
      </c>
      <c r="K28">
        <v>1</v>
      </c>
    </row>
    <row r="29" spans="2:88" x14ac:dyDescent="0.4">
      <c r="I29">
        <v>-10</v>
      </c>
      <c r="J29" t="s">
        <v>1663</v>
      </c>
      <c r="K29">
        <v>1</v>
      </c>
    </row>
    <row r="31" spans="2:88" x14ac:dyDescent="0.4">
      <c r="B31" t="s">
        <v>1664</v>
      </c>
    </row>
    <row r="32" spans="2:88" x14ac:dyDescent="0.4">
      <c r="B32" t="s">
        <v>1525</v>
      </c>
      <c r="C32" t="s">
        <v>1526</v>
      </c>
      <c r="D32" t="s">
        <v>1527</v>
      </c>
      <c r="E32" t="s">
        <v>1528</v>
      </c>
      <c r="F32" t="s">
        <v>1529</v>
      </c>
      <c r="G32" t="s">
        <v>1530</v>
      </c>
      <c r="H32" t="s">
        <v>1665</v>
      </c>
      <c r="I32" t="s">
        <v>1666</v>
      </c>
      <c r="J32" t="s">
        <v>1667</v>
      </c>
      <c r="K32" t="s">
        <v>1668</v>
      </c>
      <c r="L32" t="s">
        <v>1669</v>
      </c>
      <c r="M32" t="s">
        <v>1670</v>
      </c>
      <c r="N32" t="s">
        <v>1671</v>
      </c>
      <c r="O32" t="s">
        <v>1672</v>
      </c>
      <c r="P32" t="s">
        <v>1673</v>
      </c>
      <c r="Q32" t="s">
        <v>1674</v>
      </c>
      <c r="R32" t="s">
        <v>1675</v>
      </c>
      <c r="S32" t="s">
        <v>1676</v>
      </c>
      <c r="T32" t="s">
        <v>1677</v>
      </c>
      <c r="U32" t="s">
        <v>1678</v>
      </c>
      <c r="V32" t="s">
        <v>1679</v>
      </c>
      <c r="W32" t="s">
        <v>1680</v>
      </c>
      <c r="X32" t="s">
        <v>1681</v>
      </c>
      <c r="Y32" t="s">
        <v>1682</v>
      </c>
      <c r="Z32" t="s">
        <v>1683</v>
      </c>
      <c r="AA32" t="s">
        <v>1684</v>
      </c>
      <c r="AB32" t="s">
        <v>1685</v>
      </c>
      <c r="AC32" t="s">
        <v>1686</v>
      </c>
      <c r="AD32" t="s">
        <v>1687</v>
      </c>
      <c r="AE32" t="s">
        <v>1688</v>
      </c>
      <c r="AF32" t="s">
        <v>1689</v>
      </c>
      <c r="AG32" t="s">
        <v>1690</v>
      </c>
      <c r="AH32" t="s">
        <v>1691</v>
      </c>
      <c r="AI32" t="s">
        <v>1692</v>
      </c>
      <c r="AJ32" t="s">
        <v>1693</v>
      </c>
      <c r="AK32" t="s">
        <v>1694</v>
      </c>
      <c r="AL32" t="s">
        <v>1695</v>
      </c>
      <c r="AM32" t="s">
        <v>1696</v>
      </c>
      <c r="AN32" t="s">
        <v>1697</v>
      </c>
      <c r="AO32" t="s">
        <v>1698</v>
      </c>
      <c r="AP32" t="s">
        <v>1699</v>
      </c>
      <c r="AQ32" t="s">
        <v>1700</v>
      </c>
      <c r="AR32" t="s">
        <v>1701</v>
      </c>
      <c r="AS32" t="s">
        <v>1702</v>
      </c>
      <c r="AT32" t="s">
        <v>1703</v>
      </c>
      <c r="AU32" t="s">
        <v>1704</v>
      </c>
      <c r="AV32" t="s">
        <v>1705</v>
      </c>
      <c r="AW32" t="s">
        <v>1706</v>
      </c>
      <c r="AX32" t="s">
        <v>1707</v>
      </c>
      <c r="AY32" t="s">
        <v>1708</v>
      </c>
      <c r="AZ32" t="s">
        <v>1709</v>
      </c>
      <c r="BA32" t="s">
        <v>1710</v>
      </c>
      <c r="BB32" t="s">
        <v>1711</v>
      </c>
      <c r="BC32" t="s">
        <v>1712</v>
      </c>
      <c r="BD32" t="s">
        <v>1713</v>
      </c>
      <c r="BE32" t="s">
        <v>1714</v>
      </c>
      <c r="BF32" t="s">
        <v>1715</v>
      </c>
      <c r="BG32" t="s">
        <v>1716</v>
      </c>
      <c r="BH32" t="s">
        <v>1717</v>
      </c>
      <c r="BI32" t="s">
        <v>1718</v>
      </c>
      <c r="BJ32" t="s">
        <v>1719</v>
      </c>
      <c r="BK32" t="s">
        <v>1720</v>
      </c>
      <c r="BL32" t="s">
        <v>1721</v>
      </c>
      <c r="BM32" t="s">
        <v>1722</v>
      </c>
      <c r="BN32" t="s">
        <v>1723</v>
      </c>
      <c r="BO32" t="s">
        <v>1724</v>
      </c>
      <c r="BP32" t="s">
        <v>1725</v>
      </c>
      <c r="BQ32" t="s">
        <v>1726</v>
      </c>
      <c r="BR32" t="s">
        <v>1727</v>
      </c>
      <c r="BS32" t="s">
        <v>1728</v>
      </c>
      <c r="BT32" t="s">
        <v>1729</v>
      </c>
      <c r="BU32" t="s">
        <v>1730</v>
      </c>
      <c r="BV32" t="s">
        <v>1731</v>
      </c>
      <c r="BW32" t="s">
        <v>1732</v>
      </c>
      <c r="BX32" t="s">
        <v>1733</v>
      </c>
      <c r="BY32" t="s">
        <v>1734</v>
      </c>
      <c r="BZ32" t="s">
        <v>1735</v>
      </c>
      <c r="CA32" t="s">
        <v>1736</v>
      </c>
      <c r="CB32" t="s">
        <v>1737</v>
      </c>
      <c r="CC32" t="s">
        <v>1738</v>
      </c>
      <c r="CD32" t="s">
        <v>1739</v>
      </c>
      <c r="CE32" t="s">
        <v>1740</v>
      </c>
      <c r="CF32" t="s">
        <v>1741</v>
      </c>
      <c r="CG32" t="s">
        <v>1742</v>
      </c>
      <c r="CH32" t="s">
        <v>1743</v>
      </c>
      <c r="CI32" t="s">
        <v>1744</v>
      </c>
      <c r="CJ32" t="s">
        <v>1745</v>
      </c>
    </row>
    <row r="33" spans="2:85" x14ac:dyDescent="0.4">
      <c r="B33" t="s">
        <v>1746</v>
      </c>
      <c r="C33" t="s">
        <v>1747</v>
      </c>
      <c r="E33" t="s">
        <v>1748</v>
      </c>
      <c r="F33" t="s">
        <v>1749</v>
      </c>
      <c r="G33">
        <v>15</v>
      </c>
      <c r="H33" t="s">
        <v>1750</v>
      </c>
      <c r="AC33" t="s">
        <v>1751</v>
      </c>
      <c r="AI33" t="s">
        <v>1752</v>
      </c>
      <c r="AJ33">
        <v>15</v>
      </c>
      <c r="AZ33" t="s">
        <v>1753</v>
      </c>
      <c r="BB33" t="s">
        <v>1754</v>
      </c>
      <c r="BC33" t="s">
        <v>1755</v>
      </c>
      <c r="BW33" t="s">
        <v>1756</v>
      </c>
      <c r="CD33" t="s">
        <v>1757</v>
      </c>
      <c r="CE33" t="s">
        <v>1758</v>
      </c>
    </row>
    <row r="34" spans="2:85" x14ac:dyDescent="0.4">
      <c r="B34" t="s">
        <v>1819</v>
      </c>
      <c r="E34" t="s">
        <v>1820</v>
      </c>
      <c r="F34" t="s">
        <v>1821</v>
      </c>
      <c r="G34">
        <v>10</v>
      </c>
      <c r="H34" t="s">
        <v>1822</v>
      </c>
      <c r="AC34" t="s">
        <v>1823</v>
      </c>
      <c r="AD34" t="s">
        <v>1824</v>
      </c>
      <c r="AI34" t="s">
        <v>1825</v>
      </c>
      <c r="AK34" t="s">
        <v>1826</v>
      </c>
      <c r="AZ34" t="s">
        <v>1827</v>
      </c>
      <c r="BH34" t="s">
        <v>1828</v>
      </c>
      <c r="BV34" t="s">
        <v>1829</v>
      </c>
      <c r="CG34" t="s">
        <v>1559</v>
      </c>
    </row>
    <row r="35" spans="2:85" x14ac:dyDescent="0.4">
      <c r="B35" t="s">
        <v>1759</v>
      </c>
      <c r="C35" t="s">
        <v>1760</v>
      </c>
      <c r="E35" t="s">
        <v>1761</v>
      </c>
      <c r="F35" t="s">
        <v>1762</v>
      </c>
      <c r="G35" t="s">
        <v>1763</v>
      </c>
      <c r="H35" t="s">
        <v>1764</v>
      </c>
      <c r="AC35" t="s">
        <v>1765</v>
      </c>
      <c r="AD35" t="s">
        <v>1766</v>
      </c>
      <c r="AI35" t="s">
        <v>1752</v>
      </c>
      <c r="AJ35">
        <v>10</v>
      </c>
      <c r="AZ35" t="s">
        <v>1767</v>
      </c>
      <c r="BB35" t="s">
        <v>1768</v>
      </c>
      <c r="BC35" t="s">
        <v>1769</v>
      </c>
      <c r="BH35" t="s">
        <v>1770</v>
      </c>
      <c r="BT35" t="s">
        <v>1771</v>
      </c>
      <c r="CD35" t="s">
        <v>1620</v>
      </c>
      <c r="CE35" t="s">
        <v>1620</v>
      </c>
    </row>
    <row r="36" spans="2:85" x14ac:dyDescent="0.4">
      <c r="B36" t="s">
        <v>1830</v>
      </c>
      <c r="E36" t="s">
        <v>1831</v>
      </c>
      <c r="F36" t="s">
        <v>1832</v>
      </c>
      <c r="G36" t="s">
        <v>1833</v>
      </c>
      <c r="H36" t="s">
        <v>1822</v>
      </c>
      <c r="AC36" t="s">
        <v>1823</v>
      </c>
      <c r="AD36" t="s">
        <v>1824</v>
      </c>
      <c r="AI36" t="s">
        <v>1830</v>
      </c>
      <c r="AZ36" t="s">
        <v>1834</v>
      </c>
      <c r="BF36" t="s">
        <v>1835</v>
      </c>
      <c r="BH36" t="s">
        <v>1835</v>
      </c>
      <c r="BI36" t="s">
        <v>1836</v>
      </c>
      <c r="BT36" t="s">
        <v>1771</v>
      </c>
      <c r="BW36" t="s">
        <v>1837</v>
      </c>
      <c r="CD36" t="s">
        <v>1757</v>
      </c>
      <c r="CE36" t="s">
        <v>1758</v>
      </c>
    </row>
    <row r="37" spans="2:85" x14ac:dyDescent="0.4">
      <c r="B37" t="s">
        <v>1838</v>
      </c>
      <c r="E37" t="s">
        <v>1839</v>
      </c>
      <c r="H37" t="s">
        <v>1822</v>
      </c>
      <c r="AI37" t="s">
        <v>1752</v>
      </c>
      <c r="AJ37">
        <v>5</v>
      </c>
      <c r="AK37" t="s">
        <v>1826</v>
      </c>
      <c r="AY37" t="s">
        <v>1840</v>
      </c>
      <c r="AZ37" t="s">
        <v>1841</v>
      </c>
      <c r="BG37" t="s">
        <v>1842</v>
      </c>
      <c r="BT37" t="s">
        <v>1771</v>
      </c>
    </row>
    <row r="39" spans="2:85" x14ac:dyDescent="0.4">
      <c r="AZ39" t="s">
        <v>1772</v>
      </c>
    </row>
    <row r="40" spans="2:85" x14ac:dyDescent="0.4">
      <c r="AZ40" t="s">
        <v>1773</v>
      </c>
    </row>
    <row r="47" spans="2:85" x14ac:dyDescent="0.4">
      <c r="AZ47" t="s">
        <v>1774</v>
      </c>
    </row>
    <row r="48" spans="2:85" x14ac:dyDescent="0.4">
      <c r="AZ48" t="s">
        <v>1775</v>
      </c>
    </row>
    <row r="49" spans="52:52" x14ac:dyDescent="0.4">
      <c r="AZ49" t="s">
        <v>1776</v>
      </c>
    </row>
    <row r="51" spans="52:52" x14ac:dyDescent="0.4">
      <c r="AZ51" t="s">
        <v>1777</v>
      </c>
    </row>
    <row r="56" spans="52:52" x14ac:dyDescent="0.4">
      <c r="AZ56" t="s">
        <v>1778</v>
      </c>
    </row>
    <row r="57" spans="52:52" x14ac:dyDescent="0.4">
      <c r="AZ57" t="s">
        <v>1779</v>
      </c>
    </row>
    <row r="61" spans="52:52" x14ac:dyDescent="0.4">
      <c r="AZ61" t="s">
        <v>1780</v>
      </c>
    </row>
    <row r="62" spans="52:52" x14ac:dyDescent="0.4">
      <c r="AZ62" t="s">
        <v>1781</v>
      </c>
    </row>
    <row r="63" spans="52:52" x14ac:dyDescent="0.4">
      <c r="AZ63" t="s">
        <v>1782</v>
      </c>
    </row>
    <row r="64" spans="52:52" x14ac:dyDescent="0.4">
      <c r="AZ64" t="s">
        <v>1783</v>
      </c>
    </row>
    <row r="65" spans="52:52" x14ac:dyDescent="0.4">
      <c r="AZ65" t="s">
        <v>1784</v>
      </c>
    </row>
    <row r="66" spans="52:52" x14ac:dyDescent="0.4">
      <c r="AZ66" t="s">
        <v>1785</v>
      </c>
    </row>
    <row r="69" spans="52:52" x14ac:dyDescent="0.4">
      <c r="AZ69" t="s">
        <v>1786</v>
      </c>
    </row>
    <row r="73" spans="52:52" x14ac:dyDescent="0.4">
      <c r="AZ73" t="s">
        <v>1787</v>
      </c>
    </row>
    <row r="74" spans="52:52" x14ac:dyDescent="0.4">
      <c r="AZ74" t="s">
        <v>1788</v>
      </c>
    </row>
    <row r="79" spans="52:52" x14ac:dyDescent="0.4">
      <c r="AZ79" t="s">
        <v>1789</v>
      </c>
    </row>
    <row r="80" spans="52:52" x14ac:dyDescent="0.4">
      <c r="AZ80" t="s">
        <v>1790</v>
      </c>
    </row>
    <row r="82" spans="52:52" x14ac:dyDescent="0.4">
      <c r="AZ82" t="s">
        <v>1791</v>
      </c>
    </row>
    <row r="84" spans="52:52" x14ac:dyDescent="0.4">
      <c r="AZ84" t="s">
        <v>1792</v>
      </c>
    </row>
    <row r="86" spans="52:52" x14ac:dyDescent="0.4">
      <c r="AZ86" t="s">
        <v>1793</v>
      </c>
    </row>
    <row r="87" spans="52:52" x14ac:dyDescent="0.4">
      <c r="AZ87" t="s">
        <v>1794</v>
      </c>
    </row>
    <row r="88" spans="52:52" x14ac:dyDescent="0.4">
      <c r="AZ88" t="s">
        <v>1795</v>
      </c>
    </row>
    <row r="91" spans="52:52" x14ac:dyDescent="0.4">
      <c r="AZ91" t="s">
        <v>1796</v>
      </c>
    </row>
    <row r="92" spans="52:52" x14ac:dyDescent="0.4">
      <c r="AZ92" t="s">
        <v>1797</v>
      </c>
    </row>
    <row r="93" spans="52:52" x14ac:dyDescent="0.4">
      <c r="AZ93" t="s">
        <v>1798</v>
      </c>
    </row>
    <row r="94" spans="52:52" x14ac:dyDescent="0.4">
      <c r="AZ94" t="s">
        <v>1799</v>
      </c>
    </row>
    <row r="95" spans="52:52" x14ac:dyDescent="0.4">
      <c r="AZ95" t="s">
        <v>1800</v>
      </c>
    </row>
    <row r="96" spans="52:52" x14ac:dyDescent="0.4">
      <c r="AZ96" t="s">
        <v>1801</v>
      </c>
    </row>
    <row r="98" spans="52:52" x14ac:dyDescent="0.4">
      <c r="AZ98" t="s">
        <v>1802</v>
      </c>
    </row>
    <row r="99" spans="52:52" x14ac:dyDescent="0.4">
      <c r="AZ99" t="s">
        <v>1803</v>
      </c>
    </row>
    <row r="100" spans="52:52" x14ac:dyDescent="0.4">
      <c r="AZ100" t="s">
        <v>1804</v>
      </c>
    </row>
    <row r="101" spans="52:52" x14ac:dyDescent="0.4">
      <c r="AZ101" t="s">
        <v>1805</v>
      </c>
    </row>
    <row r="104" spans="52:52" x14ac:dyDescent="0.4">
      <c r="AZ104" t="s">
        <v>1806</v>
      </c>
    </row>
    <row r="132" spans="52:52" x14ac:dyDescent="0.4">
      <c r="AZ132" t="s">
        <v>1807</v>
      </c>
    </row>
    <row r="133" spans="52:52" x14ac:dyDescent="0.4">
      <c r="AZ133" t="s">
        <v>1808</v>
      </c>
    </row>
    <row r="134" spans="52:52" x14ac:dyDescent="0.4">
      <c r="AZ134" t="s">
        <v>1809</v>
      </c>
    </row>
    <row r="135" spans="52:52" x14ac:dyDescent="0.4">
      <c r="AZ135" t="s">
        <v>1810</v>
      </c>
    </row>
    <row r="140" spans="52:52" x14ac:dyDescent="0.4">
      <c r="AZ140" t="s">
        <v>1811</v>
      </c>
    </row>
    <row r="141" spans="52:52" x14ac:dyDescent="0.4">
      <c r="AZ141" t="s">
        <v>1812</v>
      </c>
    </row>
    <row r="143" spans="52:52" x14ac:dyDescent="0.4">
      <c r="AZ143" t="s">
        <v>1813</v>
      </c>
    </row>
    <row r="145" spans="52:52" x14ac:dyDescent="0.4">
      <c r="AZ145" t="s">
        <v>1814</v>
      </c>
    </row>
    <row r="150" spans="52:52" x14ac:dyDescent="0.4">
      <c r="AZ15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AutoBags</vt:lpstr>
      <vt:lpstr>BASE</vt:lpstr>
      <vt:lpstr>Armor</vt:lpstr>
      <vt:lpstr>Weapons</vt:lpstr>
      <vt:lpstr>Grenades</vt:lpstr>
      <vt:lpstr>Coatings</vt:lpstr>
      <vt:lpstr>Dyes</vt:lpstr>
      <vt:lpstr>Elixirs</vt:lpstr>
      <vt:lpstr>Potions</vt:lpstr>
      <vt:lpstr>Amulets</vt:lpstr>
      <vt:lpstr>Rings</vt:lpstr>
      <vt:lpstr>Instruments</vt:lpstr>
      <vt:lpstr>Add Back to Game</vt:lpstr>
      <vt:lpstr>Tags</vt:lpstr>
      <vt:lpstr>Item Overrides</vt:lpstr>
      <vt:lpstr>Sheet10</vt:lpstr>
      <vt:lpstr>AB_TAGS</vt:lpstr>
      <vt:lpstr>AMU_GUID_LOOK</vt:lpstr>
      <vt:lpstr>ARM_GUID_LOOK</vt:lpstr>
      <vt:lpstr>AUTO_GUID_LOOK</vt:lpstr>
      <vt:lpstr>BASE_GUID_LOOK</vt:lpstr>
      <vt:lpstr>COAT_GUID_LOOK</vt:lpstr>
      <vt:lpstr>DYE_GUID_LOOK</vt:lpstr>
      <vt:lpstr>ELX_GUID_LOOK</vt:lpstr>
      <vt:lpstr>GRN_GUID_LOOK</vt:lpstr>
      <vt:lpstr>INST_GUID_LOOK</vt:lpstr>
      <vt:lpstr>LAR_TAGS</vt:lpstr>
      <vt:lpstr>OVR_GUID_LOOK</vt:lpstr>
      <vt:lpstr>POT_GUID_LOOK</vt:lpstr>
      <vt:lpstr>RING_GUID_LOOK</vt:lpstr>
      <vt:lpstr>WPN_GUID_LOOK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Gummere</dc:creator>
  <cp:lastModifiedBy>Jaime Gummere</cp:lastModifiedBy>
  <dcterms:created xsi:type="dcterms:W3CDTF">2025-01-23T12:13:21Z</dcterms:created>
  <dcterms:modified xsi:type="dcterms:W3CDTF">2025-02-05T20:37:38Z</dcterms:modified>
</cp:coreProperties>
</file>