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 Documents\University\Undergraduate\SUTD ISTD\Year 1\Term 1\01.018 - Design Integrated Project I\Week11\"/>
    </mc:Choice>
  </mc:AlternateContent>
  <xr:revisionPtr revIDLastSave="0" documentId="13_ncr:1_{C7D33819-BDED-4770-AD44-42615A940BB9}" xr6:coauthVersionLast="43" xr6:coauthVersionMax="43" xr10:uidLastSave="{00000000-0000-0000-0000-000000000000}"/>
  <bookViews>
    <workbookView xWindow="-120" yWindow="-120" windowWidth="20730" windowHeight="11160" activeTab="1" xr2:uid="{0F6F95F3-5BB9-4A1F-8F52-FF074239659E}"/>
  </bookViews>
  <sheets>
    <sheet name="Free fall" sheetId="2" r:id="rId1"/>
    <sheet name="Thrust rocket" sheetId="3" r:id="rId2"/>
  </sheets>
  <externalReferences>
    <externalReference r:id="rId3"/>
  </externalReferences>
  <definedNames>
    <definedName name="g" localSheetId="1">'[1]2.1 Free fall'!$C$2</definedName>
    <definedName name="g">'Free fall'!$C$2</definedName>
    <definedName name="m" localSheetId="1">'[1]2.1 Free fall'!$C$3</definedName>
    <definedName name="m">'Free fall'!$C$3</definedName>
    <definedName name="mass">'Thrust rocket'!$K$3</definedName>
    <definedName name="miu">'Thrust rocket'!$K$4</definedName>
    <definedName name="theta">'Thrust rocket'!$K$5</definedName>
    <definedName name="Vmax">'[1]1. CO2'!$M$6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A1261" i="2"/>
  <c r="B1270" i="2"/>
  <c r="C1270" i="2"/>
  <c r="B1269" i="2"/>
  <c r="C1269" i="2"/>
  <c r="B1268" i="2"/>
  <c r="C1268" i="2"/>
  <c r="B1267" i="2"/>
  <c r="C1267" i="2"/>
  <c r="B1266" i="2"/>
  <c r="C1266" i="2"/>
  <c r="B1265" i="2"/>
  <c r="C1265" i="2"/>
  <c r="B1264" i="2"/>
  <c r="C1264" i="2"/>
  <c r="B1263" i="2"/>
  <c r="C1263" i="2"/>
  <c r="B1262" i="2"/>
  <c r="C1262" i="2"/>
  <c r="B1261" i="2"/>
  <c r="C1261" i="2"/>
  <c r="D1261" i="2"/>
  <c r="A1251" i="2"/>
  <c r="B1260" i="2"/>
  <c r="C1260" i="2"/>
  <c r="B1259" i="2"/>
  <c r="C1259" i="2"/>
  <c r="B1258" i="2"/>
  <c r="C1258" i="2"/>
  <c r="B1257" i="2"/>
  <c r="C1257" i="2"/>
  <c r="B1256" i="2"/>
  <c r="C1256" i="2"/>
  <c r="B1255" i="2"/>
  <c r="C1255" i="2"/>
  <c r="B1254" i="2"/>
  <c r="C1254" i="2"/>
  <c r="B1253" i="2"/>
  <c r="C1253" i="2"/>
  <c r="B1252" i="2"/>
  <c r="C1252" i="2"/>
  <c r="B1251" i="2"/>
  <c r="C1251" i="2"/>
  <c r="D1251" i="2"/>
  <c r="A1241" i="2"/>
  <c r="B1250" i="2"/>
  <c r="C1250" i="2"/>
  <c r="B1249" i="2"/>
  <c r="C1249" i="2"/>
  <c r="B1248" i="2"/>
  <c r="C1248" i="2"/>
  <c r="B1247" i="2"/>
  <c r="C1247" i="2"/>
  <c r="B1246" i="2"/>
  <c r="C1246" i="2"/>
  <c r="B1245" i="2"/>
  <c r="C1245" i="2"/>
  <c r="B1244" i="2"/>
  <c r="C1244" i="2"/>
  <c r="B1243" i="2"/>
  <c r="C1243" i="2"/>
  <c r="B1242" i="2"/>
  <c r="C1242" i="2"/>
  <c r="B1241" i="2"/>
  <c r="C1241" i="2"/>
  <c r="D1241" i="2"/>
  <c r="A1231" i="2"/>
  <c r="B1240" i="2"/>
  <c r="C1240" i="2"/>
  <c r="B1239" i="2"/>
  <c r="C1239" i="2"/>
  <c r="B1238" i="2"/>
  <c r="C1238" i="2"/>
  <c r="B1237" i="2"/>
  <c r="C1237" i="2"/>
  <c r="B1236" i="2"/>
  <c r="C1236" i="2"/>
  <c r="B1235" i="2"/>
  <c r="C1235" i="2"/>
  <c r="B1234" i="2"/>
  <c r="C1234" i="2"/>
  <c r="B1233" i="2"/>
  <c r="C1233" i="2"/>
  <c r="B1232" i="2"/>
  <c r="C1232" i="2"/>
  <c r="B1231" i="2"/>
  <c r="C1231" i="2"/>
  <c r="D1231" i="2"/>
  <c r="A1221" i="2"/>
  <c r="B1230" i="2"/>
  <c r="C1230" i="2"/>
  <c r="B1229" i="2"/>
  <c r="C1229" i="2"/>
  <c r="B1228" i="2"/>
  <c r="C1228" i="2"/>
  <c r="B1227" i="2"/>
  <c r="C1227" i="2"/>
  <c r="B1226" i="2"/>
  <c r="C1226" i="2"/>
  <c r="B1225" i="2"/>
  <c r="C1225" i="2"/>
  <c r="B1224" i="2"/>
  <c r="C1224" i="2"/>
  <c r="B1223" i="2"/>
  <c r="C1223" i="2"/>
  <c r="B1222" i="2"/>
  <c r="C1222" i="2"/>
  <c r="B1221" i="2"/>
  <c r="C1221" i="2"/>
  <c r="D1221" i="2"/>
  <c r="B1220" i="2"/>
  <c r="C1220" i="2"/>
  <c r="B1219" i="2"/>
  <c r="C1219" i="2"/>
  <c r="T9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U9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V9" i="2"/>
  <c r="W9" i="2"/>
  <c r="T19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U19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V19" i="2"/>
  <c r="W19" i="2"/>
  <c r="T29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U29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V29" i="2"/>
  <c r="W29" i="2"/>
  <c r="T39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U39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V39" i="2"/>
  <c r="W39" i="2"/>
  <c r="T49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U49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V49" i="2"/>
  <c r="W49" i="2"/>
  <c r="T59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U59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V59" i="2"/>
  <c r="W59" i="2"/>
  <c r="T69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U69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V69" i="2"/>
  <c r="W69" i="2"/>
  <c r="T79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U79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V79" i="2"/>
  <c r="W79" i="2"/>
  <c r="T89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U89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V89" i="2"/>
  <c r="W89" i="2"/>
  <c r="T99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U99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V99" i="2"/>
  <c r="W99" i="2"/>
  <c r="T109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U109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V109" i="2"/>
  <c r="W109" i="2"/>
  <c r="T119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U119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V119" i="2"/>
  <c r="W119" i="2"/>
  <c r="T129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U129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V129" i="2"/>
  <c r="W129" i="2"/>
  <c r="T139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U139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V139" i="2"/>
  <c r="W139" i="2"/>
  <c r="T149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U149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V149" i="2"/>
  <c r="W149" i="2"/>
  <c r="T159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U159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V159" i="2"/>
  <c r="W159" i="2"/>
  <c r="T169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U169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V169" i="2"/>
  <c r="W169" i="2"/>
  <c r="T179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U179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V179" i="2"/>
  <c r="W179" i="2"/>
  <c r="T189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U189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V189" i="2"/>
  <c r="W189" i="2"/>
  <c r="T199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U199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V199" i="2"/>
  <c r="W199" i="2"/>
  <c r="T209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U209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V209" i="2"/>
  <c r="W209" i="2"/>
  <c r="T219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U219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V219" i="2"/>
  <c r="W219" i="2"/>
  <c r="T229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U229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V229" i="2"/>
  <c r="W229" i="2"/>
  <c r="T239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U239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V239" i="2"/>
  <c r="W239" i="2"/>
  <c r="T249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U249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V249" i="2"/>
  <c r="W249" i="2"/>
  <c r="T259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U259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V259" i="2"/>
  <c r="W259" i="2"/>
  <c r="T269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U269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V269" i="2"/>
  <c r="W269" i="2"/>
  <c r="T279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U279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V279" i="2"/>
  <c r="W279" i="2"/>
  <c r="T289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U289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V289" i="2"/>
  <c r="W289" i="2"/>
  <c r="T299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U299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V299" i="2"/>
  <c r="W299" i="2"/>
  <c r="T309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U309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V309" i="2"/>
  <c r="W309" i="2"/>
  <c r="T319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U319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V319" i="2"/>
  <c r="W319" i="2"/>
  <c r="T329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U329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V329" i="2"/>
  <c r="W329" i="2"/>
  <c r="T339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U339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V339" i="2"/>
  <c r="W339" i="2"/>
  <c r="T349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U349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V349" i="2"/>
  <c r="W349" i="2"/>
  <c r="T359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5" i="2"/>
  <c r="O365" i="2"/>
  <c r="P365" i="2"/>
  <c r="N366" i="2"/>
  <c r="O366" i="2"/>
  <c r="P366" i="2"/>
  <c r="N367" i="2"/>
  <c r="O367" i="2"/>
  <c r="P367" i="2"/>
  <c r="N368" i="2"/>
  <c r="O368" i="2"/>
  <c r="P368" i="2"/>
  <c r="U359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V359" i="2"/>
  <c r="W359" i="2"/>
  <c r="T369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5" i="2"/>
  <c r="O375" i="2"/>
  <c r="P375" i="2"/>
  <c r="N376" i="2"/>
  <c r="O376" i="2"/>
  <c r="P376" i="2"/>
  <c r="N377" i="2"/>
  <c r="O377" i="2"/>
  <c r="P377" i="2"/>
  <c r="N378" i="2"/>
  <c r="O378" i="2"/>
  <c r="P378" i="2"/>
  <c r="U369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V369" i="2"/>
  <c r="W369" i="2"/>
  <c r="T379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5" i="2"/>
  <c r="O385" i="2"/>
  <c r="P385" i="2"/>
  <c r="N386" i="2"/>
  <c r="O386" i="2"/>
  <c r="P386" i="2"/>
  <c r="N387" i="2"/>
  <c r="O387" i="2"/>
  <c r="P387" i="2"/>
  <c r="N388" i="2"/>
  <c r="O388" i="2"/>
  <c r="P388" i="2"/>
  <c r="U379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V379" i="2"/>
  <c r="W379" i="2"/>
  <c r="T389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5" i="2"/>
  <c r="O395" i="2"/>
  <c r="P395" i="2"/>
  <c r="N396" i="2"/>
  <c r="O396" i="2"/>
  <c r="P396" i="2"/>
  <c r="N397" i="2"/>
  <c r="O397" i="2"/>
  <c r="P397" i="2"/>
  <c r="N398" i="2"/>
  <c r="O398" i="2"/>
  <c r="P398" i="2"/>
  <c r="U389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V389" i="2"/>
  <c r="W389" i="2"/>
  <c r="T399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5" i="2"/>
  <c r="O405" i="2"/>
  <c r="P405" i="2"/>
  <c r="N406" i="2"/>
  <c r="O406" i="2"/>
  <c r="P406" i="2"/>
  <c r="N407" i="2"/>
  <c r="O407" i="2"/>
  <c r="P407" i="2"/>
  <c r="N408" i="2"/>
  <c r="O408" i="2"/>
  <c r="P408" i="2"/>
  <c r="U399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V399" i="2"/>
  <c r="W399" i="2"/>
  <c r="T409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5" i="2"/>
  <c r="O415" i="2"/>
  <c r="P415" i="2"/>
  <c r="N416" i="2"/>
  <c r="O416" i="2"/>
  <c r="P416" i="2"/>
  <c r="N417" i="2"/>
  <c r="O417" i="2"/>
  <c r="P417" i="2"/>
  <c r="N418" i="2"/>
  <c r="O418" i="2"/>
  <c r="P418" i="2"/>
  <c r="U409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V409" i="2"/>
  <c r="W409" i="2"/>
  <c r="T419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5" i="2"/>
  <c r="O425" i="2"/>
  <c r="P425" i="2"/>
  <c r="N426" i="2"/>
  <c r="O426" i="2"/>
  <c r="P426" i="2"/>
  <c r="N427" i="2"/>
  <c r="O427" i="2"/>
  <c r="P427" i="2"/>
  <c r="N428" i="2"/>
  <c r="O428" i="2"/>
  <c r="P428" i="2"/>
  <c r="U419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V419" i="2"/>
  <c r="W419" i="2"/>
  <c r="T429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5" i="2"/>
  <c r="O435" i="2"/>
  <c r="P435" i="2"/>
  <c r="N436" i="2"/>
  <c r="O436" i="2"/>
  <c r="P436" i="2"/>
  <c r="N437" i="2"/>
  <c r="O437" i="2"/>
  <c r="P437" i="2"/>
  <c r="N438" i="2"/>
  <c r="O438" i="2"/>
  <c r="P438" i="2"/>
  <c r="U429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V429" i="2"/>
  <c r="W429" i="2"/>
  <c r="T439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5" i="2"/>
  <c r="O445" i="2"/>
  <c r="P445" i="2"/>
  <c r="N446" i="2"/>
  <c r="O446" i="2"/>
  <c r="P446" i="2"/>
  <c r="N447" i="2"/>
  <c r="O447" i="2"/>
  <c r="P447" i="2"/>
  <c r="N448" i="2"/>
  <c r="O448" i="2"/>
  <c r="P448" i="2"/>
  <c r="U439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V439" i="2"/>
  <c r="W439" i="2"/>
  <c r="T449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5" i="2"/>
  <c r="O455" i="2"/>
  <c r="P455" i="2"/>
  <c r="N456" i="2"/>
  <c r="O456" i="2"/>
  <c r="P456" i="2"/>
  <c r="N457" i="2"/>
  <c r="O457" i="2"/>
  <c r="P457" i="2"/>
  <c r="N458" i="2"/>
  <c r="O458" i="2"/>
  <c r="P458" i="2"/>
  <c r="U449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V449" i="2"/>
  <c r="W449" i="2"/>
  <c r="T459" i="2"/>
  <c r="N459" i="2"/>
  <c r="O459" i="2"/>
  <c r="P459" i="2"/>
  <c r="N460" i="2"/>
  <c r="O460" i="2"/>
  <c r="P460" i="2"/>
  <c r="N461" i="2"/>
  <c r="O461" i="2"/>
  <c r="P461" i="2"/>
  <c r="N462" i="2"/>
  <c r="O462" i="2"/>
  <c r="P462" i="2"/>
  <c r="N463" i="2"/>
  <c r="O463" i="2"/>
  <c r="P463" i="2"/>
  <c r="N464" i="2"/>
  <c r="O464" i="2"/>
  <c r="P464" i="2"/>
  <c r="N465" i="2"/>
  <c r="O465" i="2"/>
  <c r="P465" i="2"/>
  <c r="N466" i="2"/>
  <c r="O466" i="2"/>
  <c r="P466" i="2"/>
  <c r="N467" i="2"/>
  <c r="O467" i="2"/>
  <c r="P467" i="2"/>
  <c r="N468" i="2"/>
  <c r="O468" i="2"/>
  <c r="P468" i="2"/>
  <c r="U459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V459" i="2"/>
  <c r="W459" i="2"/>
  <c r="T469" i="2"/>
  <c r="N469" i="2"/>
  <c r="O469" i="2"/>
  <c r="P469" i="2"/>
  <c r="N470" i="2"/>
  <c r="O470" i="2"/>
  <c r="P470" i="2"/>
  <c r="N471" i="2"/>
  <c r="O471" i="2"/>
  <c r="P471" i="2"/>
  <c r="N472" i="2"/>
  <c r="O472" i="2"/>
  <c r="P472" i="2"/>
  <c r="N473" i="2"/>
  <c r="O473" i="2"/>
  <c r="P473" i="2"/>
  <c r="N474" i="2"/>
  <c r="O474" i="2"/>
  <c r="P474" i="2"/>
  <c r="N475" i="2"/>
  <c r="O475" i="2"/>
  <c r="P475" i="2"/>
  <c r="N476" i="2"/>
  <c r="O476" i="2"/>
  <c r="P476" i="2"/>
  <c r="N477" i="2"/>
  <c r="O477" i="2"/>
  <c r="P477" i="2"/>
  <c r="N478" i="2"/>
  <c r="O478" i="2"/>
  <c r="P478" i="2"/>
  <c r="U469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V469" i="2"/>
  <c r="W469" i="2"/>
  <c r="T479" i="2"/>
  <c r="N479" i="2"/>
  <c r="O479" i="2"/>
  <c r="P479" i="2"/>
  <c r="N480" i="2"/>
  <c r="O480" i="2"/>
  <c r="P480" i="2"/>
  <c r="N481" i="2"/>
  <c r="O481" i="2"/>
  <c r="P481" i="2"/>
  <c r="N482" i="2"/>
  <c r="O482" i="2"/>
  <c r="P482" i="2"/>
  <c r="N483" i="2"/>
  <c r="O483" i="2"/>
  <c r="P483" i="2"/>
  <c r="N484" i="2"/>
  <c r="O484" i="2"/>
  <c r="P484" i="2"/>
  <c r="N485" i="2"/>
  <c r="O485" i="2"/>
  <c r="P485" i="2"/>
  <c r="N486" i="2"/>
  <c r="O486" i="2"/>
  <c r="P486" i="2"/>
  <c r="N487" i="2"/>
  <c r="O487" i="2"/>
  <c r="P487" i="2"/>
  <c r="N488" i="2"/>
  <c r="O488" i="2"/>
  <c r="P488" i="2"/>
  <c r="U479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V479" i="2"/>
  <c r="W479" i="2"/>
  <c r="T489" i="2"/>
  <c r="N489" i="2"/>
  <c r="O489" i="2"/>
  <c r="P489" i="2"/>
  <c r="N490" i="2"/>
  <c r="O490" i="2"/>
  <c r="P490" i="2"/>
  <c r="N491" i="2"/>
  <c r="O491" i="2"/>
  <c r="P491" i="2"/>
  <c r="N492" i="2"/>
  <c r="O492" i="2"/>
  <c r="P492" i="2"/>
  <c r="N493" i="2"/>
  <c r="O493" i="2"/>
  <c r="P493" i="2"/>
  <c r="N494" i="2"/>
  <c r="O494" i="2"/>
  <c r="P494" i="2"/>
  <c r="N495" i="2"/>
  <c r="O495" i="2"/>
  <c r="P495" i="2"/>
  <c r="N496" i="2"/>
  <c r="O496" i="2"/>
  <c r="P496" i="2"/>
  <c r="N497" i="2"/>
  <c r="O497" i="2"/>
  <c r="P497" i="2"/>
  <c r="N498" i="2"/>
  <c r="O498" i="2"/>
  <c r="P498" i="2"/>
  <c r="U489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V489" i="2"/>
  <c r="W489" i="2"/>
  <c r="T499" i="2"/>
  <c r="N499" i="2"/>
  <c r="O499" i="2"/>
  <c r="P499" i="2"/>
  <c r="N500" i="2"/>
  <c r="O500" i="2"/>
  <c r="P500" i="2"/>
  <c r="N501" i="2"/>
  <c r="O501" i="2"/>
  <c r="P501" i="2"/>
  <c r="N502" i="2"/>
  <c r="O502" i="2"/>
  <c r="P502" i="2"/>
  <c r="N503" i="2"/>
  <c r="O503" i="2"/>
  <c r="P503" i="2"/>
  <c r="N504" i="2"/>
  <c r="O504" i="2"/>
  <c r="P504" i="2"/>
  <c r="N505" i="2"/>
  <c r="O505" i="2"/>
  <c r="P505" i="2"/>
  <c r="N506" i="2"/>
  <c r="O506" i="2"/>
  <c r="P506" i="2"/>
  <c r="N507" i="2"/>
  <c r="O507" i="2"/>
  <c r="P507" i="2"/>
  <c r="N508" i="2"/>
  <c r="O508" i="2"/>
  <c r="P508" i="2"/>
  <c r="U499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V499" i="2"/>
  <c r="W499" i="2"/>
  <c r="T509" i="2"/>
  <c r="N509" i="2"/>
  <c r="O509" i="2"/>
  <c r="P509" i="2"/>
  <c r="N510" i="2"/>
  <c r="O510" i="2"/>
  <c r="P510" i="2"/>
  <c r="N511" i="2"/>
  <c r="O511" i="2"/>
  <c r="P511" i="2"/>
  <c r="N512" i="2"/>
  <c r="O512" i="2"/>
  <c r="P512" i="2"/>
  <c r="N513" i="2"/>
  <c r="O513" i="2"/>
  <c r="P513" i="2"/>
  <c r="N514" i="2"/>
  <c r="O514" i="2"/>
  <c r="P514" i="2"/>
  <c r="N515" i="2"/>
  <c r="O515" i="2"/>
  <c r="P515" i="2"/>
  <c r="N516" i="2"/>
  <c r="O516" i="2"/>
  <c r="P516" i="2"/>
  <c r="N517" i="2"/>
  <c r="O517" i="2"/>
  <c r="P517" i="2"/>
  <c r="N518" i="2"/>
  <c r="O518" i="2"/>
  <c r="P518" i="2"/>
  <c r="U509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V509" i="2"/>
  <c r="W509" i="2"/>
  <c r="T519" i="2"/>
  <c r="N519" i="2"/>
  <c r="O519" i="2"/>
  <c r="P519" i="2"/>
  <c r="N520" i="2"/>
  <c r="O520" i="2"/>
  <c r="P520" i="2"/>
  <c r="N521" i="2"/>
  <c r="O521" i="2"/>
  <c r="P521" i="2"/>
  <c r="N522" i="2"/>
  <c r="O522" i="2"/>
  <c r="P522" i="2"/>
  <c r="N523" i="2"/>
  <c r="O523" i="2"/>
  <c r="P523" i="2"/>
  <c r="N524" i="2"/>
  <c r="O524" i="2"/>
  <c r="P524" i="2"/>
  <c r="N525" i="2"/>
  <c r="O525" i="2"/>
  <c r="P525" i="2"/>
  <c r="N526" i="2"/>
  <c r="O526" i="2"/>
  <c r="P526" i="2"/>
  <c r="N527" i="2"/>
  <c r="O527" i="2"/>
  <c r="P527" i="2"/>
  <c r="N528" i="2"/>
  <c r="O528" i="2"/>
  <c r="P528" i="2"/>
  <c r="U519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V519" i="2"/>
  <c r="W519" i="2"/>
  <c r="T529" i="2"/>
  <c r="N529" i="2"/>
  <c r="O529" i="2"/>
  <c r="P529" i="2"/>
  <c r="N530" i="2"/>
  <c r="O530" i="2"/>
  <c r="P530" i="2"/>
  <c r="N531" i="2"/>
  <c r="O531" i="2"/>
  <c r="P531" i="2"/>
  <c r="N532" i="2"/>
  <c r="O532" i="2"/>
  <c r="P532" i="2"/>
  <c r="N533" i="2"/>
  <c r="O533" i="2"/>
  <c r="P533" i="2"/>
  <c r="N534" i="2"/>
  <c r="O534" i="2"/>
  <c r="P534" i="2"/>
  <c r="N535" i="2"/>
  <c r="O535" i="2"/>
  <c r="P535" i="2"/>
  <c r="N536" i="2"/>
  <c r="O536" i="2"/>
  <c r="P536" i="2"/>
  <c r="N537" i="2"/>
  <c r="O537" i="2"/>
  <c r="P537" i="2"/>
  <c r="N538" i="2"/>
  <c r="O538" i="2"/>
  <c r="P538" i="2"/>
  <c r="U529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V529" i="2"/>
  <c r="W529" i="2"/>
  <c r="T539" i="2"/>
  <c r="N539" i="2"/>
  <c r="O539" i="2"/>
  <c r="P539" i="2"/>
  <c r="N540" i="2"/>
  <c r="O540" i="2"/>
  <c r="P540" i="2"/>
  <c r="N541" i="2"/>
  <c r="O541" i="2"/>
  <c r="P541" i="2"/>
  <c r="N542" i="2"/>
  <c r="O542" i="2"/>
  <c r="P542" i="2"/>
  <c r="N543" i="2"/>
  <c r="O543" i="2"/>
  <c r="P543" i="2"/>
  <c r="N544" i="2"/>
  <c r="O544" i="2"/>
  <c r="P544" i="2"/>
  <c r="N545" i="2"/>
  <c r="O545" i="2"/>
  <c r="P545" i="2"/>
  <c r="N546" i="2"/>
  <c r="O546" i="2"/>
  <c r="P546" i="2"/>
  <c r="N547" i="2"/>
  <c r="O547" i="2"/>
  <c r="P547" i="2"/>
  <c r="N548" i="2"/>
  <c r="O548" i="2"/>
  <c r="P548" i="2"/>
  <c r="U539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V539" i="2"/>
  <c r="W539" i="2"/>
  <c r="T549" i="2"/>
  <c r="N549" i="2"/>
  <c r="O549" i="2"/>
  <c r="P549" i="2"/>
  <c r="N550" i="2"/>
  <c r="O550" i="2"/>
  <c r="P550" i="2"/>
  <c r="N551" i="2"/>
  <c r="O551" i="2"/>
  <c r="P551" i="2"/>
  <c r="N552" i="2"/>
  <c r="O552" i="2"/>
  <c r="P552" i="2"/>
  <c r="N553" i="2"/>
  <c r="O553" i="2"/>
  <c r="P553" i="2"/>
  <c r="N554" i="2"/>
  <c r="O554" i="2"/>
  <c r="P554" i="2"/>
  <c r="N555" i="2"/>
  <c r="O555" i="2"/>
  <c r="P555" i="2"/>
  <c r="N556" i="2"/>
  <c r="O556" i="2"/>
  <c r="P556" i="2"/>
  <c r="N557" i="2"/>
  <c r="O557" i="2"/>
  <c r="P557" i="2"/>
  <c r="N558" i="2"/>
  <c r="O558" i="2"/>
  <c r="P558" i="2"/>
  <c r="U549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V549" i="2"/>
  <c r="W549" i="2"/>
  <c r="T559" i="2"/>
  <c r="N559" i="2"/>
  <c r="O559" i="2"/>
  <c r="P559" i="2"/>
  <c r="N560" i="2"/>
  <c r="O560" i="2"/>
  <c r="P560" i="2"/>
  <c r="N561" i="2"/>
  <c r="O561" i="2"/>
  <c r="P561" i="2"/>
  <c r="N562" i="2"/>
  <c r="O562" i="2"/>
  <c r="P562" i="2"/>
  <c r="N563" i="2"/>
  <c r="O563" i="2"/>
  <c r="P563" i="2"/>
  <c r="N564" i="2"/>
  <c r="O564" i="2"/>
  <c r="P564" i="2"/>
  <c r="N565" i="2"/>
  <c r="O565" i="2"/>
  <c r="P565" i="2"/>
  <c r="N566" i="2"/>
  <c r="O566" i="2"/>
  <c r="P566" i="2"/>
  <c r="N567" i="2"/>
  <c r="O567" i="2"/>
  <c r="P567" i="2"/>
  <c r="N568" i="2"/>
  <c r="O568" i="2"/>
  <c r="P568" i="2"/>
  <c r="U559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V559" i="2"/>
  <c r="W559" i="2"/>
  <c r="T569" i="2"/>
  <c r="N569" i="2"/>
  <c r="O569" i="2"/>
  <c r="P569" i="2"/>
  <c r="N570" i="2"/>
  <c r="O570" i="2"/>
  <c r="P570" i="2"/>
  <c r="N571" i="2"/>
  <c r="O571" i="2"/>
  <c r="P571" i="2"/>
  <c r="N572" i="2"/>
  <c r="O572" i="2"/>
  <c r="P572" i="2"/>
  <c r="N573" i="2"/>
  <c r="O573" i="2"/>
  <c r="P573" i="2"/>
  <c r="N574" i="2"/>
  <c r="O574" i="2"/>
  <c r="P574" i="2"/>
  <c r="N575" i="2"/>
  <c r="O575" i="2"/>
  <c r="P575" i="2"/>
  <c r="N576" i="2"/>
  <c r="O576" i="2"/>
  <c r="P576" i="2"/>
  <c r="N577" i="2"/>
  <c r="O577" i="2"/>
  <c r="P577" i="2"/>
  <c r="N578" i="2"/>
  <c r="O578" i="2"/>
  <c r="P578" i="2"/>
  <c r="U569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V569" i="2"/>
  <c r="W569" i="2"/>
  <c r="T579" i="2"/>
  <c r="N579" i="2"/>
  <c r="O579" i="2"/>
  <c r="P579" i="2"/>
  <c r="N580" i="2"/>
  <c r="O580" i="2"/>
  <c r="P580" i="2"/>
  <c r="N581" i="2"/>
  <c r="O581" i="2"/>
  <c r="P581" i="2"/>
  <c r="N582" i="2"/>
  <c r="O582" i="2"/>
  <c r="P582" i="2"/>
  <c r="N583" i="2"/>
  <c r="O583" i="2"/>
  <c r="P583" i="2"/>
  <c r="N584" i="2"/>
  <c r="O584" i="2"/>
  <c r="P584" i="2"/>
  <c r="N585" i="2"/>
  <c r="O585" i="2"/>
  <c r="P585" i="2"/>
  <c r="N586" i="2"/>
  <c r="O586" i="2"/>
  <c r="P586" i="2"/>
  <c r="N587" i="2"/>
  <c r="O587" i="2"/>
  <c r="P587" i="2"/>
  <c r="N588" i="2"/>
  <c r="O588" i="2"/>
  <c r="P588" i="2"/>
  <c r="U579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V579" i="2"/>
  <c r="W579" i="2"/>
  <c r="T589" i="2"/>
  <c r="N589" i="2"/>
  <c r="O589" i="2"/>
  <c r="P589" i="2"/>
  <c r="N590" i="2"/>
  <c r="O590" i="2"/>
  <c r="P590" i="2"/>
  <c r="N591" i="2"/>
  <c r="O591" i="2"/>
  <c r="P591" i="2"/>
  <c r="N592" i="2"/>
  <c r="O592" i="2"/>
  <c r="P592" i="2"/>
  <c r="N593" i="2"/>
  <c r="O593" i="2"/>
  <c r="P593" i="2"/>
  <c r="N594" i="2"/>
  <c r="O594" i="2"/>
  <c r="P594" i="2"/>
  <c r="N595" i="2"/>
  <c r="O595" i="2"/>
  <c r="P595" i="2"/>
  <c r="N596" i="2"/>
  <c r="O596" i="2"/>
  <c r="P596" i="2"/>
  <c r="N597" i="2"/>
  <c r="O597" i="2"/>
  <c r="P597" i="2"/>
  <c r="N598" i="2"/>
  <c r="O598" i="2"/>
  <c r="P598" i="2"/>
  <c r="U589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V589" i="2"/>
  <c r="W589" i="2"/>
  <c r="T599" i="2"/>
  <c r="N599" i="2"/>
  <c r="O599" i="2"/>
  <c r="P599" i="2"/>
  <c r="N600" i="2"/>
  <c r="O600" i="2"/>
  <c r="P600" i="2"/>
  <c r="N601" i="2"/>
  <c r="O601" i="2"/>
  <c r="P601" i="2"/>
  <c r="N602" i="2"/>
  <c r="O602" i="2"/>
  <c r="P602" i="2"/>
  <c r="N603" i="2"/>
  <c r="O603" i="2"/>
  <c r="P603" i="2"/>
  <c r="N604" i="2"/>
  <c r="O604" i="2"/>
  <c r="P604" i="2"/>
  <c r="N605" i="2"/>
  <c r="O605" i="2"/>
  <c r="P605" i="2"/>
  <c r="N606" i="2"/>
  <c r="O606" i="2"/>
  <c r="P606" i="2"/>
  <c r="N607" i="2"/>
  <c r="O607" i="2"/>
  <c r="P607" i="2"/>
  <c r="N608" i="2"/>
  <c r="O608" i="2"/>
  <c r="P608" i="2"/>
  <c r="U599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Q604" i="2"/>
  <c r="R604" i="2"/>
  <c r="S604" i="2"/>
  <c r="Q605" i="2"/>
  <c r="R605" i="2"/>
  <c r="S605" i="2"/>
  <c r="Q606" i="2"/>
  <c r="R606" i="2"/>
  <c r="S606" i="2"/>
  <c r="Q607" i="2"/>
  <c r="R607" i="2"/>
  <c r="S607" i="2"/>
  <c r="Q608" i="2"/>
  <c r="R608" i="2"/>
  <c r="S608" i="2"/>
  <c r="V599" i="2"/>
  <c r="W599" i="2"/>
  <c r="T609" i="2"/>
  <c r="N609" i="2"/>
  <c r="O609" i="2"/>
  <c r="P609" i="2"/>
  <c r="N610" i="2"/>
  <c r="O610" i="2"/>
  <c r="P610" i="2"/>
  <c r="N611" i="2"/>
  <c r="O611" i="2"/>
  <c r="P611" i="2"/>
  <c r="N612" i="2"/>
  <c r="O612" i="2"/>
  <c r="P612" i="2"/>
  <c r="N613" i="2"/>
  <c r="O613" i="2"/>
  <c r="P613" i="2"/>
  <c r="N614" i="2"/>
  <c r="O614" i="2"/>
  <c r="P614" i="2"/>
  <c r="N615" i="2"/>
  <c r="O615" i="2"/>
  <c r="P615" i="2"/>
  <c r="N616" i="2"/>
  <c r="O616" i="2"/>
  <c r="P616" i="2"/>
  <c r="N617" i="2"/>
  <c r="O617" i="2"/>
  <c r="P617" i="2"/>
  <c r="N618" i="2"/>
  <c r="O618" i="2"/>
  <c r="P618" i="2"/>
  <c r="U609" i="2"/>
  <c r="Q609" i="2"/>
  <c r="R609" i="2"/>
  <c r="S609" i="2"/>
  <c r="Q610" i="2"/>
  <c r="R610" i="2"/>
  <c r="S610" i="2"/>
  <c r="Q611" i="2"/>
  <c r="R611" i="2"/>
  <c r="S611" i="2"/>
  <c r="Q612" i="2"/>
  <c r="R612" i="2"/>
  <c r="S612" i="2"/>
  <c r="Q613" i="2"/>
  <c r="R613" i="2"/>
  <c r="S613" i="2"/>
  <c r="Q614" i="2"/>
  <c r="R614" i="2"/>
  <c r="S614" i="2"/>
  <c r="Q615" i="2"/>
  <c r="R615" i="2"/>
  <c r="S615" i="2"/>
  <c r="Q616" i="2"/>
  <c r="R616" i="2"/>
  <c r="S616" i="2"/>
  <c r="Q617" i="2"/>
  <c r="R617" i="2"/>
  <c r="S617" i="2"/>
  <c r="Q618" i="2"/>
  <c r="R618" i="2"/>
  <c r="S618" i="2"/>
  <c r="V609" i="2"/>
  <c r="W609" i="2"/>
  <c r="T619" i="2"/>
  <c r="N619" i="2"/>
  <c r="O619" i="2"/>
  <c r="P619" i="2"/>
  <c r="N620" i="2"/>
  <c r="O620" i="2"/>
  <c r="P620" i="2"/>
  <c r="N621" i="2"/>
  <c r="O621" i="2"/>
  <c r="P621" i="2"/>
  <c r="N622" i="2"/>
  <c r="O622" i="2"/>
  <c r="P622" i="2"/>
  <c r="N623" i="2"/>
  <c r="O623" i="2"/>
  <c r="P623" i="2"/>
  <c r="N624" i="2"/>
  <c r="O624" i="2"/>
  <c r="P624" i="2"/>
  <c r="N625" i="2"/>
  <c r="O625" i="2"/>
  <c r="P625" i="2"/>
  <c r="N626" i="2"/>
  <c r="O626" i="2"/>
  <c r="P626" i="2"/>
  <c r="N627" i="2"/>
  <c r="O627" i="2"/>
  <c r="P627" i="2"/>
  <c r="N628" i="2"/>
  <c r="O628" i="2"/>
  <c r="P628" i="2"/>
  <c r="U619" i="2"/>
  <c r="Q619" i="2"/>
  <c r="R619" i="2"/>
  <c r="S619" i="2"/>
  <c r="Q620" i="2"/>
  <c r="R620" i="2"/>
  <c r="S620" i="2"/>
  <c r="Q621" i="2"/>
  <c r="R621" i="2"/>
  <c r="S621" i="2"/>
  <c r="Q622" i="2"/>
  <c r="R622" i="2"/>
  <c r="S622" i="2"/>
  <c r="Q623" i="2"/>
  <c r="R623" i="2"/>
  <c r="S623" i="2"/>
  <c r="Q624" i="2"/>
  <c r="R624" i="2"/>
  <c r="S624" i="2"/>
  <c r="Q625" i="2"/>
  <c r="R625" i="2"/>
  <c r="S625" i="2"/>
  <c r="Q626" i="2"/>
  <c r="R626" i="2"/>
  <c r="S626" i="2"/>
  <c r="Q627" i="2"/>
  <c r="R627" i="2"/>
  <c r="S627" i="2"/>
  <c r="Q628" i="2"/>
  <c r="R628" i="2"/>
  <c r="S628" i="2"/>
  <c r="V619" i="2"/>
  <c r="W619" i="2"/>
  <c r="T629" i="2"/>
  <c r="N629" i="2"/>
  <c r="O629" i="2"/>
  <c r="P629" i="2"/>
  <c r="N630" i="2"/>
  <c r="O630" i="2"/>
  <c r="P630" i="2"/>
  <c r="N631" i="2"/>
  <c r="O631" i="2"/>
  <c r="P631" i="2"/>
  <c r="N632" i="2"/>
  <c r="O632" i="2"/>
  <c r="P632" i="2"/>
  <c r="N633" i="2"/>
  <c r="O633" i="2"/>
  <c r="P633" i="2"/>
  <c r="N634" i="2"/>
  <c r="O634" i="2"/>
  <c r="P634" i="2"/>
  <c r="N635" i="2"/>
  <c r="O635" i="2"/>
  <c r="P635" i="2"/>
  <c r="N636" i="2"/>
  <c r="O636" i="2"/>
  <c r="P636" i="2"/>
  <c r="N637" i="2"/>
  <c r="O637" i="2"/>
  <c r="P637" i="2"/>
  <c r="N638" i="2"/>
  <c r="O638" i="2"/>
  <c r="P638" i="2"/>
  <c r="U629" i="2"/>
  <c r="Q629" i="2"/>
  <c r="R629" i="2"/>
  <c r="S629" i="2"/>
  <c r="Q630" i="2"/>
  <c r="R630" i="2"/>
  <c r="S630" i="2"/>
  <c r="Q631" i="2"/>
  <c r="R631" i="2"/>
  <c r="S631" i="2"/>
  <c r="Q632" i="2"/>
  <c r="R632" i="2"/>
  <c r="S632" i="2"/>
  <c r="Q633" i="2"/>
  <c r="R633" i="2"/>
  <c r="S633" i="2"/>
  <c r="Q634" i="2"/>
  <c r="R634" i="2"/>
  <c r="S634" i="2"/>
  <c r="Q635" i="2"/>
  <c r="R635" i="2"/>
  <c r="S635" i="2"/>
  <c r="Q636" i="2"/>
  <c r="R636" i="2"/>
  <c r="S636" i="2"/>
  <c r="Q637" i="2"/>
  <c r="R637" i="2"/>
  <c r="S637" i="2"/>
  <c r="Q638" i="2"/>
  <c r="R638" i="2"/>
  <c r="S638" i="2"/>
  <c r="V629" i="2"/>
  <c r="W629" i="2"/>
  <c r="T639" i="2"/>
  <c r="N639" i="2"/>
  <c r="O639" i="2"/>
  <c r="P639" i="2"/>
  <c r="N640" i="2"/>
  <c r="O640" i="2"/>
  <c r="P640" i="2"/>
  <c r="N641" i="2"/>
  <c r="O641" i="2"/>
  <c r="P641" i="2"/>
  <c r="N642" i="2"/>
  <c r="O642" i="2"/>
  <c r="P642" i="2"/>
  <c r="N643" i="2"/>
  <c r="O643" i="2"/>
  <c r="P643" i="2"/>
  <c r="N644" i="2"/>
  <c r="O644" i="2"/>
  <c r="P644" i="2"/>
  <c r="N645" i="2"/>
  <c r="O645" i="2"/>
  <c r="P645" i="2"/>
  <c r="N646" i="2"/>
  <c r="O646" i="2"/>
  <c r="P646" i="2"/>
  <c r="N647" i="2"/>
  <c r="O647" i="2"/>
  <c r="P647" i="2"/>
  <c r="N648" i="2"/>
  <c r="O648" i="2"/>
  <c r="P648" i="2"/>
  <c r="U639" i="2"/>
  <c r="Q639" i="2"/>
  <c r="R639" i="2"/>
  <c r="S639" i="2"/>
  <c r="Q640" i="2"/>
  <c r="R640" i="2"/>
  <c r="S640" i="2"/>
  <c r="Q641" i="2"/>
  <c r="R641" i="2"/>
  <c r="S641" i="2"/>
  <c r="Q642" i="2"/>
  <c r="R642" i="2"/>
  <c r="S642" i="2"/>
  <c r="Q643" i="2"/>
  <c r="R643" i="2"/>
  <c r="S643" i="2"/>
  <c r="Q644" i="2"/>
  <c r="R644" i="2"/>
  <c r="S644" i="2"/>
  <c r="Q645" i="2"/>
  <c r="R645" i="2"/>
  <c r="S645" i="2"/>
  <c r="Q646" i="2"/>
  <c r="R646" i="2"/>
  <c r="S646" i="2"/>
  <c r="Q647" i="2"/>
  <c r="R647" i="2"/>
  <c r="S647" i="2"/>
  <c r="Q648" i="2"/>
  <c r="R648" i="2"/>
  <c r="S648" i="2"/>
  <c r="V639" i="2"/>
  <c r="W639" i="2"/>
  <c r="T649" i="2"/>
  <c r="N649" i="2"/>
  <c r="O649" i="2"/>
  <c r="P649" i="2"/>
  <c r="N650" i="2"/>
  <c r="O650" i="2"/>
  <c r="P650" i="2"/>
  <c r="N651" i="2"/>
  <c r="O651" i="2"/>
  <c r="P651" i="2"/>
  <c r="N652" i="2"/>
  <c r="O652" i="2"/>
  <c r="P652" i="2"/>
  <c r="N653" i="2"/>
  <c r="O653" i="2"/>
  <c r="P653" i="2"/>
  <c r="N654" i="2"/>
  <c r="O654" i="2"/>
  <c r="P654" i="2"/>
  <c r="N655" i="2"/>
  <c r="O655" i="2"/>
  <c r="P655" i="2"/>
  <c r="N656" i="2"/>
  <c r="O656" i="2"/>
  <c r="P656" i="2"/>
  <c r="N657" i="2"/>
  <c r="O657" i="2"/>
  <c r="P657" i="2"/>
  <c r="N658" i="2"/>
  <c r="O658" i="2"/>
  <c r="P658" i="2"/>
  <c r="U649" i="2"/>
  <c r="Q649" i="2"/>
  <c r="R649" i="2"/>
  <c r="S649" i="2"/>
  <c r="Q650" i="2"/>
  <c r="R650" i="2"/>
  <c r="S650" i="2"/>
  <c r="Q651" i="2"/>
  <c r="R651" i="2"/>
  <c r="S651" i="2"/>
  <c r="Q652" i="2"/>
  <c r="R652" i="2"/>
  <c r="S652" i="2"/>
  <c r="Q653" i="2"/>
  <c r="R653" i="2"/>
  <c r="S653" i="2"/>
  <c r="Q654" i="2"/>
  <c r="R654" i="2"/>
  <c r="S654" i="2"/>
  <c r="Q655" i="2"/>
  <c r="R655" i="2"/>
  <c r="S655" i="2"/>
  <c r="Q656" i="2"/>
  <c r="R656" i="2"/>
  <c r="S656" i="2"/>
  <c r="Q657" i="2"/>
  <c r="R657" i="2"/>
  <c r="S657" i="2"/>
  <c r="Q658" i="2"/>
  <c r="R658" i="2"/>
  <c r="S658" i="2"/>
  <c r="V649" i="2"/>
  <c r="W649" i="2"/>
  <c r="T659" i="2"/>
  <c r="N659" i="2"/>
  <c r="O659" i="2"/>
  <c r="P659" i="2"/>
  <c r="N660" i="2"/>
  <c r="O660" i="2"/>
  <c r="P660" i="2"/>
  <c r="N661" i="2"/>
  <c r="O661" i="2"/>
  <c r="P661" i="2"/>
  <c r="N662" i="2"/>
  <c r="O662" i="2"/>
  <c r="P662" i="2"/>
  <c r="N663" i="2"/>
  <c r="O663" i="2"/>
  <c r="P663" i="2"/>
  <c r="N664" i="2"/>
  <c r="O664" i="2"/>
  <c r="P664" i="2"/>
  <c r="N665" i="2"/>
  <c r="O665" i="2"/>
  <c r="P665" i="2"/>
  <c r="N666" i="2"/>
  <c r="O666" i="2"/>
  <c r="P666" i="2"/>
  <c r="N667" i="2"/>
  <c r="O667" i="2"/>
  <c r="P667" i="2"/>
  <c r="N668" i="2"/>
  <c r="O668" i="2"/>
  <c r="P668" i="2"/>
  <c r="U659" i="2"/>
  <c r="Q659" i="2"/>
  <c r="R659" i="2"/>
  <c r="S659" i="2"/>
  <c r="Q660" i="2"/>
  <c r="R660" i="2"/>
  <c r="S660" i="2"/>
  <c r="Q661" i="2"/>
  <c r="R661" i="2"/>
  <c r="S661" i="2"/>
  <c r="Q662" i="2"/>
  <c r="R662" i="2"/>
  <c r="S662" i="2"/>
  <c r="Q663" i="2"/>
  <c r="R663" i="2"/>
  <c r="S663" i="2"/>
  <c r="Q664" i="2"/>
  <c r="R664" i="2"/>
  <c r="S664" i="2"/>
  <c r="Q665" i="2"/>
  <c r="R665" i="2"/>
  <c r="S665" i="2"/>
  <c r="Q666" i="2"/>
  <c r="R666" i="2"/>
  <c r="S666" i="2"/>
  <c r="Q667" i="2"/>
  <c r="R667" i="2"/>
  <c r="S667" i="2"/>
  <c r="Q668" i="2"/>
  <c r="R668" i="2"/>
  <c r="S668" i="2"/>
  <c r="V659" i="2"/>
  <c r="W659" i="2"/>
  <c r="T669" i="2"/>
  <c r="N669" i="2"/>
  <c r="O669" i="2"/>
  <c r="P669" i="2"/>
  <c r="N670" i="2"/>
  <c r="O670" i="2"/>
  <c r="P670" i="2"/>
  <c r="N671" i="2"/>
  <c r="O671" i="2"/>
  <c r="P671" i="2"/>
  <c r="N672" i="2"/>
  <c r="O672" i="2"/>
  <c r="P672" i="2"/>
  <c r="N673" i="2"/>
  <c r="O673" i="2"/>
  <c r="P673" i="2"/>
  <c r="N674" i="2"/>
  <c r="O674" i="2"/>
  <c r="P674" i="2"/>
  <c r="N675" i="2"/>
  <c r="O675" i="2"/>
  <c r="P675" i="2"/>
  <c r="N676" i="2"/>
  <c r="O676" i="2"/>
  <c r="P676" i="2"/>
  <c r="N677" i="2"/>
  <c r="O677" i="2"/>
  <c r="P677" i="2"/>
  <c r="N678" i="2"/>
  <c r="O678" i="2"/>
  <c r="P678" i="2"/>
  <c r="U669" i="2"/>
  <c r="Q669" i="2"/>
  <c r="R669" i="2"/>
  <c r="S669" i="2"/>
  <c r="Q670" i="2"/>
  <c r="R670" i="2"/>
  <c r="S670" i="2"/>
  <c r="Q671" i="2"/>
  <c r="R671" i="2"/>
  <c r="S671" i="2"/>
  <c r="Q672" i="2"/>
  <c r="R672" i="2"/>
  <c r="S672" i="2"/>
  <c r="Q673" i="2"/>
  <c r="R673" i="2"/>
  <c r="S673" i="2"/>
  <c r="Q674" i="2"/>
  <c r="R674" i="2"/>
  <c r="S674" i="2"/>
  <c r="Q675" i="2"/>
  <c r="R675" i="2"/>
  <c r="S675" i="2"/>
  <c r="Q676" i="2"/>
  <c r="R676" i="2"/>
  <c r="S676" i="2"/>
  <c r="Q677" i="2"/>
  <c r="R677" i="2"/>
  <c r="S677" i="2"/>
  <c r="Q678" i="2"/>
  <c r="R678" i="2"/>
  <c r="S678" i="2"/>
  <c r="V669" i="2"/>
  <c r="W669" i="2"/>
  <c r="T679" i="2"/>
  <c r="N679" i="2"/>
  <c r="O679" i="2"/>
  <c r="P679" i="2"/>
  <c r="N680" i="2"/>
  <c r="O680" i="2"/>
  <c r="P680" i="2"/>
  <c r="N681" i="2"/>
  <c r="O681" i="2"/>
  <c r="P681" i="2"/>
  <c r="N682" i="2"/>
  <c r="O682" i="2"/>
  <c r="P682" i="2"/>
  <c r="N683" i="2"/>
  <c r="O683" i="2"/>
  <c r="P683" i="2"/>
  <c r="N684" i="2"/>
  <c r="O684" i="2"/>
  <c r="P684" i="2"/>
  <c r="N685" i="2"/>
  <c r="O685" i="2"/>
  <c r="P685" i="2"/>
  <c r="N686" i="2"/>
  <c r="O686" i="2"/>
  <c r="P686" i="2"/>
  <c r="N687" i="2"/>
  <c r="O687" i="2"/>
  <c r="P687" i="2"/>
  <c r="N688" i="2"/>
  <c r="O688" i="2"/>
  <c r="P688" i="2"/>
  <c r="U679" i="2"/>
  <c r="Q679" i="2"/>
  <c r="R679" i="2"/>
  <c r="S679" i="2"/>
  <c r="Q680" i="2"/>
  <c r="R680" i="2"/>
  <c r="S680" i="2"/>
  <c r="Q681" i="2"/>
  <c r="R681" i="2"/>
  <c r="S681" i="2"/>
  <c r="Q682" i="2"/>
  <c r="R682" i="2"/>
  <c r="S682" i="2"/>
  <c r="Q683" i="2"/>
  <c r="R683" i="2"/>
  <c r="S683" i="2"/>
  <c r="Q684" i="2"/>
  <c r="R684" i="2"/>
  <c r="S684" i="2"/>
  <c r="Q685" i="2"/>
  <c r="R685" i="2"/>
  <c r="S685" i="2"/>
  <c r="Q686" i="2"/>
  <c r="R686" i="2"/>
  <c r="S686" i="2"/>
  <c r="Q687" i="2"/>
  <c r="R687" i="2"/>
  <c r="S687" i="2"/>
  <c r="Q688" i="2"/>
  <c r="R688" i="2"/>
  <c r="S688" i="2"/>
  <c r="V679" i="2"/>
  <c r="W679" i="2"/>
  <c r="T689" i="2"/>
  <c r="N689" i="2"/>
  <c r="O689" i="2"/>
  <c r="P689" i="2"/>
  <c r="N690" i="2"/>
  <c r="O690" i="2"/>
  <c r="P690" i="2"/>
  <c r="N691" i="2"/>
  <c r="O691" i="2"/>
  <c r="P691" i="2"/>
  <c r="N692" i="2"/>
  <c r="O692" i="2"/>
  <c r="P692" i="2"/>
  <c r="N693" i="2"/>
  <c r="O693" i="2"/>
  <c r="P693" i="2"/>
  <c r="N694" i="2"/>
  <c r="O694" i="2"/>
  <c r="P694" i="2"/>
  <c r="N695" i="2"/>
  <c r="O695" i="2"/>
  <c r="P695" i="2"/>
  <c r="N696" i="2"/>
  <c r="O696" i="2"/>
  <c r="P696" i="2"/>
  <c r="N697" i="2"/>
  <c r="O697" i="2"/>
  <c r="P697" i="2"/>
  <c r="N698" i="2"/>
  <c r="O698" i="2"/>
  <c r="P698" i="2"/>
  <c r="U689" i="2"/>
  <c r="Q689" i="2"/>
  <c r="R689" i="2"/>
  <c r="S689" i="2"/>
  <c r="Q690" i="2"/>
  <c r="R690" i="2"/>
  <c r="S690" i="2"/>
  <c r="Q691" i="2"/>
  <c r="R691" i="2"/>
  <c r="S691" i="2"/>
  <c r="Q692" i="2"/>
  <c r="R692" i="2"/>
  <c r="S692" i="2"/>
  <c r="Q693" i="2"/>
  <c r="R693" i="2"/>
  <c r="S693" i="2"/>
  <c r="Q694" i="2"/>
  <c r="R694" i="2"/>
  <c r="S694" i="2"/>
  <c r="Q695" i="2"/>
  <c r="R695" i="2"/>
  <c r="S695" i="2"/>
  <c r="Q696" i="2"/>
  <c r="R696" i="2"/>
  <c r="S696" i="2"/>
  <c r="Q697" i="2"/>
  <c r="R697" i="2"/>
  <c r="S697" i="2"/>
  <c r="Q698" i="2"/>
  <c r="R698" i="2"/>
  <c r="S698" i="2"/>
  <c r="V689" i="2"/>
  <c r="W689" i="2"/>
  <c r="T699" i="2"/>
  <c r="N699" i="2"/>
  <c r="O699" i="2"/>
  <c r="P699" i="2"/>
  <c r="N700" i="2"/>
  <c r="O700" i="2"/>
  <c r="P700" i="2"/>
  <c r="N701" i="2"/>
  <c r="O701" i="2"/>
  <c r="P701" i="2"/>
  <c r="N702" i="2"/>
  <c r="O702" i="2"/>
  <c r="P702" i="2"/>
  <c r="N703" i="2"/>
  <c r="O703" i="2"/>
  <c r="P703" i="2"/>
  <c r="N704" i="2"/>
  <c r="O704" i="2"/>
  <c r="P704" i="2"/>
  <c r="N705" i="2"/>
  <c r="O705" i="2"/>
  <c r="P705" i="2"/>
  <c r="N706" i="2"/>
  <c r="O706" i="2"/>
  <c r="P706" i="2"/>
  <c r="N707" i="2"/>
  <c r="O707" i="2"/>
  <c r="P707" i="2"/>
  <c r="N708" i="2"/>
  <c r="O708" i="2"/>
  <c r="P708" i="2"/>
  <c r="U699" i="2"/>
  <c r="Q699" i="2"/>
  <c r="R699" i="2"/>
  <c r="S699" i="2"/>
  <c r="Q700" i="2"/>
  <c r="R700" i="2"/>
  <c r="S700" i="2"/>
  <c r="Q701" i="2"/>
  <c r="R701" i="2"/>
  <c r="S701" i="2"/>
  <c r="Q702" i="2"/>
  <c r="R702" i="2"/>
  <c r="S702" i="2"/>
  <c r="Q703" i="2"/>
  <c r="R703" i="2"/>
  <c r="S703" i="2"/>
  <c r="Q704" i="2"/>
  <c r="R704" i="2"/>
  <c r="S704" i="2"/>
  <c r="Q705" i="2"/>
  <c r="R705" i="2"/>
  <c r="S705" i="2"/>
  <c r="Q706" i="2"/>
  <c r="R706" i="2"/>
  <c r="S706" i="2"/>
  <c r="Q707" i="2"/>
  <c r="R707" i="2"/>
  <c r="S707" i="2"/>
  <c r="Q708" i="2"/>
  <c r="R708" i="2"/>
  <c r="S708" i="2"/>
  <c r="V699" i="2"/>
  <c r="W699" i="2"/>
  <c r="T709" i="2"/>
  <c r="N709" i="2"/>
  <c r="O709" i="2"/>
  <c r="P709" i="2"/>
  <c r="N710" i="2"/>
  <c r="O710" i="2"/>
  <c r="P710" i="2"/>
  <c r="N711" i="2"/>
  <c r="O711" i="2"/>
  <c r="P711" i="2"/>
  <c r="N712" i="2"/>
  <c r="O712" i="2"/>
  <c r="P712" i="2"/>
  <c r="N713" i="2"/>
  <c r="O713" i="2"/>
  <c r="P713" i="2"/>
  <c r="N714" i="2"/>
  <c r="O714" i="2"/>
  <c r="P714" i="2"/>
  <c r="N715" i="2"/>
  <c r="O715" i="2"/>
  <c r="P715" i="2"/>
  <c r="N716" i="2"/>
  <c r="O716" i="2"/>
  <c r="P716" i="2"/>
  <c r="N717" i="2"/>
  <c r="O717" i="2"/>
  <c r="P717" i="2"/>
  <c r="N718" i="2"/>
  <c r="O718" i="2"/>
  <c r="P718" i="2"/>
  <c r="U709" i="2"/>
  <c r="Q709" i="2"/>
  <c r="R709" i="2"/>
  <c r="S709" i="2"/>
  <c r="Q710" i="2"/>
  <c r="R710" i="2"/>
  <c r="S710" i="2"/>
  <c r="Q711" i="2"/>
  <c r="R711" i="2"/>
  <c r="S711" i="2"/>
  <c r="Q712" i="2"/>
  <c r="R712" i="2"/>
  <c r="S712" i="2"/>
  <c r="Q713" i="2"/>
  <c r="R713" i="2"/>
  <c r="S713" i="2"/>
  <c r="Q714" i="2"/>
  <c r="R714" i="2"/>
  <c r="S714" i="2"/>
  <c r="Q715" i="2"/>
  <c r="R715" i="2"/>
  <c r="S715" i="2"/>
  <c r="Q716" i="2"/>
  <c r="R716" i="2"/>
  <c r="S716" i="2"/>
  <c r="Q717" i="2"/>
  <c r="R717" i="2"/>
  <c r="S717" i="2"/>
  <c r="Q718" i="2"/>
  <c r="R718" i="2"/>
  <c r="S718" i="2"/>
  <c r="V709" i="2"/>
  <c r="W709" i="2"/>
  <c r="T719" i="2"/>
  <c r="N719" i="2"/>
  <c r="O719" i="2"/>
  <c r="P719" i="2"/>
  <c r="N720" i="2"/>
  <c r="O720" i="2"/>
  <c r="P720" i="2"/>
  <c r="N721" i="2"/>
  <c r="O721" i="2"/>
  <c r="P721" i="2"/>
  <c r="N722" i="2"/>
  <c r="O722" i="2"/>
  <c r="P722" i="2"/>
  <c r="N723" i="2"/>
  <c r="O723" i="2"/>
  <c r="P723" i="2"/>
  <c r="N724" i="2"/>
  <c r="O724" i="2"/>
  <c r="P724" i="2"/>
  <c r="N725" i="2"/>
  <c r="O725" i="2"/>
  <c r="P725" i="2"/>
  <c r="N726" i="2"/>
  <c r="O726" i="2"/>
  <c r="P726" i="2"/>
  <c r="N727" i="2"/>
  <c r="O727" i="2"/>
  <c r="P727" i="2"/>
  <c r="N728" i="2"/>
  <c r="O728" i="2"/>
  <c r="P728" i="2"/>
  <c r="U719" i="2"/>
  <c r="Q719" i="2"/>
  <c r="R719" i="2"/>
  <c r="S719" i="2"/>
  <c r="Q720" i="2"/>
  <c r="R720" i="2"/>
  <c r="S720" i="2"/>
  <c r="Q721" i="2"/>
  <c r="R721" i="2"/>
  <c r="S721" i="2"/>
  <c r="Q722" i="2"/>
  <c r="R722" i="2"/>
  <c r="S722" i="2"/>
  <c r="Q723" i="2"/>
  <c r="R723" i="2"/>
  <c r="S723" i="2"/>
  <c r="Q724" i="2"/>
  <c r="R724" i="2"/>
  <c r="S724" i="2"/>
  <c r="Q725" i="2"/>
  <c r="R725" i="2"/>
  <c r="S725" i="2"/>
  <c r="Q726" i="2"/>
  <c r="R726" i="2"/>
  <c r="S726" i="2"/>
  <c r="Q727" i="2"/>
  <c r="R727" i="2"/>
  <c r="S727" i="2"/>
  <c r="Q728" i="2"/>
  <c r="R728" i="2"/>
  <c r="S728" i="2"/>
  <c r="V719" i="2"/>
  <c r="W719" i="2"/>
  <c r="T729" i="2"/>
  <c r="N729" i="2"/>
  <c r="O729" i="2"/>
  <c r="P729" i="2"/>
  <c r="N730" i="2"/>
  <c r="O730" i="2"/>
  <c r="P730" i="2"/>
  <c r="N731" i="2"/>
  <c r="O731" i="2"/>
  <c r="P731" i="2"/>
  <c r="N732" i="2"/>
  <c r="O732" i="2"/>
  <c r="P732" i="2"/>
  <c r="N733" i="2"/>
  <c r="O733" i="2"/>
  <c r="P733" i="2"/>
  <c r="N734" i="2"/>
  <c r="O734" i="2"/>
  <c r="P734" i="2"/>
  <c r="N735" i="2"/>
  <c r="O735" i="2"/>
  <c r="P735" i="2"/>
  <c r="N736" i="2"/>
  <c r="O736" i="2"/>
  <c r="P736" i="2"/>
  <c r="N737" i="2"/>
  <c r="O737" i="2"/>
  <c r="P737" i="2"/>
  <c r="N738" i="2"/>
  <c r="O738" i="2"/>
  <c r="P738" i="2"/>
  <c r="U729" i="2"/>
  <c r="Q729" i="2"/>
  <c r="R729" i="2"/>
  <c r="S729" i="2"/>
  <c r="Q730" i="2"/>
  <c r="R730" i="2"/>
  <c r="S730" i="2"/>
  <c r="Q731" i="2"/>
  <c r="R731" i="2"/>
  <c r="S731" i="2"/>
  <c r="Q732" i="2"/>
  <c r="R732" i="2"/>
  <c r="S732" i="2"/>
  <c r="Q733" i="2"/>
  <c r="R733" i="2"/>
  <c r="S733" i="2"/>
  <c r="Q734" i="2"/>
  <c r="R734" i="2"/>
  <c r="S734" i="2"/>
  <c r="Q735" i="2"/>
  <c r="R735" i="2"/>
  <c r="S735" i="2"/>
  <c r="Q736" i="2"/>
  <c r="R736" i="2"/>
  <c r="S736" i="2"/>
  <c r="Q737" i="2"/>
  <c r="R737" i="2"/>
  <c r="S737" i="2"/>
  <c r="Q738" i="2"/>
  <c r="R738" i="2"/>
  <c r="S738" i="2"/>
  <c r="V729" i="2"/>
  <c r="W729" i="2"/>
  <c r="T739" i="2"/>
  <c r="N739" i="2"/>
  <c r="O739" i="2"/>
  <c r="P739" i="2"/>
  <c r="N740" i="2"/>
  <c r="O740" i="2"/>
  <c r="P740" i="2"/>
  <c r="N741" i="2"/>
  <c r="O741" i="2"/>
  <c r="P741" i="2"/>
  <c r="N742" i="2"/>
  <c r="O742" i="2"/>
  <c r="P742" i="2"/>
  <c r="N743" i="2"/>
  <c r="O743" i="2"/>
  <c r="P743" i="2"/>
  <c r="N744" i="2"/>
  <c r="O744" i="2"/>
  <c r="P744" i="2"/>
  <c r="N745" i="2"/>
  <c r="O745" i="2"/>
  <c r="P745" i="2"/>
  <c r="N746" i="2"/>
  <c r="O746" i="2"/>
  <c r="P746" i="2"/>
  <c r="N747" i="2"/>
  <c r="O747" i="2"/>
  <c r="P747" i="2"/>
  <c r="N748" i="2"/>
  <c r="O748" i="2"/>
  <c r="P748" i="2"/>
  <c r="U739" i="2"/>
  <c r="Q739" i="2"/>
  <c r="R739" i="2"/>
  <c r="S739" i="2"/>
  <c r="Q740" i="2"/>
  <c r="R740" i="2"/>
  <c r="S740" i="2"/>
  <c r="Q741" i="2"/>
  <c r="R741" i="2"/>
  <c r="S741" i="2"/>
  <c r="Q742" i="2"/>
  <c r="R742" i="2"/>
  <c r="S742" i="2"/>
  <c r="Q743" i="2"/>
  <c r="R743" i="2"/>
  <c r="S743" i="2"/>
  <c r="Q744" i="2"/>
  <c r="R744" i="2"/>
  <c r="S744" i="2"/>
  <c r="Q745" i="2"/>
  <c r="R745" i="2"/>
  <c r="S745" i="2"/>
  <c r="Q746" i="2"/>
  <c r="R746" i="2"/>
  <c r="S746" i="2"/>
  <c r="Q747" i="2"/>
  <c r="R747" i="2"/>
  <c r="S747" i="2"/>
  <c r="Q748" i="2"/>
  <c r="R748" i="2"/>
  <c r="S748" i="2"/>
  <c r="V739" i="2"/>
  <c r="W739" i="2"/>
  <c r="T749" i="2"/>
  <c r="N749" i="2"/>
  <c r="O749" i="2"/>
  <c r="P749" i="2"/>
  <c r="N750" i="2"/>
  <c r="O750" i="2"/>
  <c r="P750" i="2"/>
  <c r="N751" i="2"/>
  <c r="O751" i="2"/>
  <c r="P751" i="2"/>
  <c r="N752" i="2"/>
  <c r="O752" i="2"/>
  <c r="P752" i="2"/>
  <c r="N753" i="2"/>
  <c r="O753" i="2"/>
  <c r="P753" i="2"/>
  <c r="N754" i="2"/>
  <c r="O754" i="2"/>
  <c r="P754" i="2"/>
  <c r="N755" i="2"/>
  <c r="O755" i="2"/>
  <c r="P755" i="2"/>
  <c r="N756" i="2"/>
  <c r="O756" i="2"/>
  <c r="P756" i="2"/>
  <c r="N757" i="2"/>
  <c r="O757" i="2"/>
  <c r="P757" i="2"/>
  <c r="N758" i="2"/>
  <c r="O758" i="2"/>
  <c r="P758" i="2"/>
  <c r="U749" i="2"/>
  <c r="Q749" i="2"/>
  <c r="R749" i="2"/>
  <c r="S749" i="2"/>
  <c r="Q750" i="2"/>
  <c r="R750" i="2"/>
  <c r="S750" i="2"/>
  <c r="Q751" i="2"/>
  <c r="R751" i="2"/>
  <c r="S751" i="2"/>
  <c r="Q752" i="2"/>
  <c r="R752" i="2"/>
  <c r="S752" i="2"/>
  <c r="Q753" i="2"/>
  <c r="R753" i="2"/>
  <c r="S753" i="2"/>
  <c r="Q754" i="2"/>
  <c r="R754" i="2"/>
  <c r="S754" i="2"/>
  <c r="Q755" i="2"/>
  <c r="R755" i="2"/>
  <c r="S755" i="2"/>
  <c r="Q756" i="2"/>
  <c r="R756" i="2"/>
  <c r="S756" i="2"/>
  <c r="Q757" i="2"/>
  <c r="R757" i="2"/>
  <c r="S757" i="2"/>
  <c r="Q758" i="2"/>
  <c r="R758" i="2"/>
  <c r="S758" i="2"/>
  <c r="V749" i="2"/>
  <c r="W749" i="2"/>
  <c r="T759" i="2"/>
  <c r="N759" i="2"/>
  <c r="O759" i="2"/>
  <c r="P759" i="2"/>
  <c r="N760" i="2"/>
  <c r="O760" i="2"/>
  <c r="P760" i="2"/>
  <c r="N761" i="2"/>
  <c r="O761" i="2"/>
  <c r="P761" i="2"/>
  <c r="N762" i="2"/>
  <c r="O762" i="2"/>
  <c r="P762" i="2"/>
  <c r="N763" i="2"/>
  <c r="O763" i="2"/>
  <c r="P763" i="2"/>
  <c r="N764" i="2"/>
  <c r="O764" i="2"/>
  <c r="P764" i="2"/>
  <c r="N765" i="2"/>
  <c r="O765" i="2"/>
  <c r="P765" i="2"/>
  <c r="N766" i="2"/>
  <c r="O766" i="2"/>
  <c r="P766" i="2"/>
  <c r="N767" i="2"/>
  <c r="O767" i="2"/>
  <c r="P767" i="2"/>
  <c r="N768" i="2"/>
  <c r="O768" i="2"/>
  <c r="P768" i="2"/>
  <c r="U759" i="2"/>
  <c r="Q759" i="2"/>
  <c r="R759" i="2"/>
  <c r="S759" i="2"/>
  <c r="Q760" i="2"/>
  <c r="R760" i="2"/>
  <c r="S760" i="2"/>
  <c r="Q761" i="2"/>
  <c r="R761" i="2"/>
  <c r="S761" i="2"/>
  <c r="Q762" i="2"/>
  <c r="R762" i="2"/>
  <c r="S762" i="2"/>
  <c r="Q763" i="2"/>
  <c r="R763" i="2"/>
  <c r="S763" i="2"/>
  <c r="Q764" i="2"/>
  <c r="R764" i="2"/>
  <c r="S764" i="2"/>
  <c r="Q765" i="2"/>
  <c r="R765" i="2"/>
  <c r="S765" i="2"/>
  <c r="Q766" i="2"/>
  <c r="R766" i="2"/>
  <c r="S766" i="2"/>
  <c r="Q767" i="2"/>
  <c r="R767" i="2"/>
  <c r="S767" i="2"/>
  <c r="Q768" i="2"/>
  <c r="R768" i="2"/>
  <c r="S768" i="2"/>
  <c r="V759" i="2"/>
  <c r="W759" i="2"/>
  <c r="T769" i="2"/>
  <c r="N769" i="2"/>
  <c r="O769" i="2"/>
  <c r="P769" i="2"/>
  <c r="N770" i="2"/>
  <c r="O770" i="2"/>
  <c r="P770" i="2"/>
  <c r="N771" i="2"/>
  <c r="O771" i="2"/>
  <c r="P771" i="2"/>
  <c r="N772" i="2"/>
  <c r="O772" i="2"/>
  <c r="P772" i="2"/>
  <c r="N773" i="2"/>
  <c r="O773" i="2"/>
  <c r="P773" i="2"/>
  <c r="N774" i="2"/>
  <c r="O774" i="2"/>
  <c r="P774" i="2"/>
  <c r="N775" i="2"/>
  <c r="O775" i="2"/>
  <c r="P775" i="2"/>
  <c r="N776" i="2"/>
  <c r="O776" i="2"/>
  <c r="P776" i="2"/>
  <c r="N777" i="2"/>
  <c r="O777" i="2"/>
  <c r="P777" i="2"/>
  <c r="N778" i="2"/>
  <c r="O778" i="2"/>
  <c r="P778" i="2"/>
  <c r="U769" i="2"/>
  <c r="Q769" i="2"/>
  <c r="R769" i="2"/>
  <c r="S769" i="2"/>
  <c r="Q770" i="2"/>
  <c r="R770" i="2"/>
  <c r="S770" i="2"/>
  <c r="Q771" i="2"/>
  <c r="R771" i="2"/>
  <c r="S771" i="2"/>
  <c r="Q772" i="2"/>
  <c r="R772" i="2"/>
  <c r="S772" i="2"/>
  <c r="Q773" i="2"/>
  <c r="R773" i="2"/>
  <c r="S773" i="2"/>
  <c r="Q774" i="2"/>
  <c r="R774" i="2"/>
  <c r="S774" i="2"/>
  <c r="Q775" i="2"/>
  <c r="R775" i="2"/>
  <c r="S775" i="2"/>
  <c r="Q776" i="2"/>
  <c r="R776" i="2"/>
  <c r="S776" i="2"/>
  <c r="Q777" i="2"/>
  <c r="R777" i="2"/>
  <c r="S777" i="2"/>
  <c r="Q778" i="2"/>
  <c r="R778" i="2"/>
  <c r="S778" i="2"/>
  <c r="V769" i="2"/>
  <c r="W769" i="2"/>
  <c r="T779" i="2"/>
  <c r="N779" i="2"/>
  <c r="O779" i="2"/>
  <c r="P779" i="2"/>
  <c r="N780" i="2"/>
  <c r="O780" i="2"/>
  <c r="P780" i="2"/>
  <c r="N781" i="2"/>
  <c r="O781" i="2"/>
  <c r="P781" i="2"/>
  <c r="N782" i="2"/>
  <c r="O782" i="2"/>
  <c r="P782" i="2"/>
  <c r="N783" i="2"/>
  <c r="O783" i="2"/>
  <c r="P783" i="2"/>
  <c r="N784" i="2"/>
  <c r="O784" i="2"/>
  <c r="P784" i="2"/>
  <c r="N785" i="2"/>
  <c r="O785" i="2"/>
  <c r="P785" i="2"/>
  <c r="N786" i="2"/>
  <c r="O786" i="2"/>
  <c r="P786" i="2"/>
  <c r="N787" i="2"/>
  <c r="O787" i="2"/>
  <c r="P787" i="2"/>
  <c r="N788" i="2"/>
  <c r="O788" i="2"/>
  <c r="P788" i="2"/>
  <c r="U779" i="2"/>
  <c r="Q779" i="2"/>
  <c r="R779" i="2"/>
  <c r="S779" i="2"/>
  <c r="Q780" i="2"/>
  <c r="R780" i="2"/>
  <c r="S780" i="2"/>
  <c r="Q781" i="2"/>
  <c r="R781" i="2"/>
  <c r="S781" i="2"/>
  <c r="Q782" i="2"/>
  <c r="R782" i="2"/>
  <c r="S782" i="2"/>
  <c r="Q783" i="2"/>
  <c r="R783" i="2"/>
  <c r="S783" i="2"/>
  <c r="Q784" i="2"/>
  <c r="R784" i="2"/>
  <c r="S784" i="2"/>
  <c r="Q785" i="2"/>
  <c r="R785" i="2"/>
  <c r="S785" i="2"/>
  <c r="Q786" i="2"/>
  <c r="R786" i="2"/>
  <c r="S786" i="2"/>
  <c r="Q787" i="2"/>
  <c r="R787" i="2"/>
  <c r="S787" i="2"/>
  <c r="Q788" i="2"/>
  <c r="R788" i="2"/>
  <c r="S788" i="2"/>
  <c r="V779" i="2"/>
  <c r="W779" i="2"/>
  <c r="T789" i="2"/>
  <c r="N789" i="2"/>
  <c r="O789" i="2"/>
  <c r="P789" i="2"/>
  <c r="N790" i="2"/>
  <c r="O790" i="2"/>
  <c r="P790" i="2"/>
  <c r="N791" i="2"/>
  <c r="O791" i="2"/>
  <c r="P791" i="2"/>
  <c r="N792" i="2"/>
  <c r="O792" i="2"/>
  <c r="P792" i="2"/>
  <c r="N793" i="2"/>
  <c r="O793" i="2"/>
  <c r="P793" i="2"/>
  <c r="N794" i="2"/>
  <c r="O794" i="2"/>
  <c r="P794" i="2"/>
  <c r="N795" i="2"/>
  <c r="O795" i="2"/>
  <c r="P795" i="2"/>
  <c r="N796" i="2"/>
  <c r="O796" i="2"/>
  <c r="P796" i="2"/>
  <c r="N797" i="2"/>
  <c r="O797" i="2"/>
  <c r="P797" i="2"/>
  <c r="N798" i="2"/>
  <c r="O798" i="2"/>
  <c r="P798" i="2"/>
  <c r="U789" i="2"/>
  <c r="Q789" i="2"/>
  <c r="R789" i="2"/>
  <c r="S789" i="2"/>
  <c r="Q790" i="2"/>
  <c r="R790" i="2"/>
  <c r="S790" i="2"/>
  <c r="Q791" i="2"/>
  <c r="R791" i="2"/>
  <c r="S791" i="2"/>
  <c r="Q792" i="2"/>
  <c r="R792" i="2"/>
  <c r="S792" i="2"/>
  <c r="Q793" i="2"/>
  <c r="R793" i="2"/>
  <c r="S793" i="2"/>
  <c r="Q794" i="2"/>
  <c r="R794" i="2"/>
  <c r="S794" i="2"/>
  <c r="Q795" i="2"/>
  <c r="R795" i="2"/>
  <c r="S795" i="2"/>
  <c r="Q796" i="2"/>
  <c r="R796" i="2"/>
  <c r="S796" i="2"/>
  <c r="Q797" i="2"/>
  <c r="R797" i="2"/>
  <c r="S797" i="2"/>
  <c r="Q798" i="2"/>
  <c r="R798" i="2"/>
  <c r="S798" i="2"/>
  <c r="V789" i="2"/>
  <c r="W789" i="2"/>
  <c r="T799" i="2"/>
  <c r="N799" i="2"/>
  <c r="O799" i="2"/>
  <c r="P799" i="2"/>
  <c r="N800" i="2"/>
  <c r="O800" i="2"/>
  <c r="P800" i="2"/>
  <c r="N801" i="2"/>
  <c r="O801" i="2"/>
  <c r="P801" i="2"/>
  <c r="N802" i="2"/>
  <c r="O802" i="2"/>
  <c r="P802" i="2"/>
  <c r="N803" i="2"/>
  <c r="O803" i="2"/>
  <c r="P803" i="2"/>
  <c r="N804" i="2"/>
  <c r="O804" i="2"/>
  <c r="P804" i="2"/>
  <c r="N805" i="2"/>
  <c r="O805" i="2"/>
  <c r="P805" i="2"/>
  <c r="N806" i="2"/>
  <c r="O806" i="2"/>
  <c r="P806" i="2"/>
  <c r="N807" i="2"/>
  <c r="O807" i="2"/>
  <c r="P807" i="2"/>
  <c r="N808" i="2"/>
  <c r="O808" i="2"/>
  <c r="P808" i="2"/>
  <c r="U799" i="2"/>
  <c r="Q799" i="2"/>
  <c r="R799" i="2"/>
  <c r="S799" i="2"/>
  <c r="Q800" i="2"/>
  <c r="R800" i="2"/>
  <c r="S800" i="2"/>
  <c r="Q801" i="2"/>
  <c r="R801" i="2"/>
  <c r="S801" i="2"/>
  <c r="Q802" i="2"/>
  <c r="R802" i="2"/>
  <c r="S802" i="2"/>
  <c r="Q803" i="2"/>
  <c r="R803" i="2"/>
  <c r="S803" i="2"/>
  <c r="Q804" i="2"/>
  <c r="R804" i="2"/>
  <c r="S804" i="2"/>
  <c r="Q805" i="2"/>
  <c r="R805" i="2"/>
  <c r="S805" i="2"/>
  <c r="Q806" i="2"/>
  <c r="R806" i="2"/>
  <c r="S806" i="2"/>
  <c r="Q807" i="2"/>
  <c r="R807" i="2"/>
  <c r="S807" i="2"/>
  <c r="Q808" i="2"/>
  <c r="R808" i="2"/>
  <c r="S808" i="2"/>
  <c r="V799" i="2"/>
  <c r="W799" i="2"/>
  <c r="T809" i="2"/>
  <c r="N809" i="2"/>
  <c r="O809" i="2"/>
  <c r="P809" i="2"/>
  <c r="N810" i="2"/>
  <c r="O810" i="2"/>
  <c r="P810" i="2"/>
  <c r="N811" i="2"/>
  <c r="O811" i="2"/>
  <c r="P811" i="2"/>
  <c r="N812" i="2"/>
  <c r="O812" i="2"/>
  <c r="P812" i="2"/>
  <c r="N813" i="2"/>
  <c r="O813" i="2"/>
  <c r="P813" i="2"/>
  <c r="N814" i="2"/>
  <c r="O814" i="2"/>
  <c r="P814" i="2"/>
  <c r="N815" i="2"/>
  <c r="O815" i="2"/>
  <c r="P815" i="2"/>
  <c r="N816" i="2"/>
  <c r="O816" i="2"/>
  <c r="P816" i="2"/>
  <c r="N817" i="2"/>
  <c r="O817" i="2"/>
  <c r="P817" i="2"/>
  <c r="N818" i="2"/>
  <c r="O818" i="2"/>
  <c r="P818" i="2"/>
  <c r="U809" i="2"/>
  <c r="Q809" i="2"/>
  <c r="R809" i="2"/>
  <c r="S809" i="2"/>
  <c r="Q810" i="2"/>
  <c r="R810" i="2"/>
  <c r="S810" i="2"/>
  <c r="Q811" i="2"/>
  <c r="R811" i="2"/>
  <c r="S811" i="2"/>
  <c r="Q812" i="2"/>
  <c r="R812" i="2"/>
  <c r="S812" i="2"/>
  <c r="Q813" i="2"/>
  <c r="R813" i="2"/>
  <c r="S813" i="2"/>
  <c r="Q814" i="2"/>
  <c r="R814" i="2"/>
  <c r="S814" i="2"/>
  <c r="Q815" i="2"/>
  <c r="R815" i="2"/>
  <c r="S815" i="2"/>
  <c r="Q816" i="2"/>
  <c r="R816" i="2"/>
  <c r="S816" i="2"/>
  <c r="Q817" i="2"/>
  <c r="R817" i="2"/>
  <c r="S817" i="2"/>
  <c r="Q818" i="2"/>
  <c r="R818" i="2"/>
  <c r="S818" i="2"/>
  <c r="V809" i="2"/>
  <c r="W809" i="2"/>
  <c r="T819" i="2"/>
  <c r="N819" i="2"/>
  <c r="O819" i="2"/>
  <c r="P819" i="2"/>
  <c r="N820" i="2"/>
  <c r="O820" i="2"/>
  <c r="P820" i="2"/>
  <c r="N821" i="2"/>
  <c r="O821" i="2"/>
  <c r="P821" i="2"/>
  <c r="N822" i="2"/>
  <c r="O822" i="2"/>
  <c r="P822" i="2"/>
  <c r="N823" i="2"/>
  <c r="O823" i="2"/>
  <c r="P823" i="2"/>
  <c r="N824" i="2"/>
  <c r="O824" i="2"/>
  <c r="P824" i="2"/>
  <c r="N825" i="2"/>
  <c r="O825" i="2"/>
  <c r="P825" i="2"/>
  <c r="N826" i="2"/>
  <c r="O826" i="2"/>
  <c r="P826" i="2"/>
  <c r="N827" i="2"/>
  <c r="O827" i="2"/>
  <c r="P827" i="2"/>
  <c r="N828" i="2"/>
  <c r="O828" i="2"/>
  <c r="P828" i="2"/>
  <c r="U819" i="2"/>
  <c r="Q819" i="2"/>
  <c r="R819" i="2"/>
  <c r="S819" i="2"/>
  <c r="Q820" i="2"/>
  <c r="R820" i="2"/>
  <c r="S820" i="2"/>
  <c r="Q821" i="2"/>
  <c r="R821" i="2"/>
  <c r="S821" i="2"/>
  <c r="Q822" i="2"/>
  <c r="R822" i="2"/>
  <c r="S822" i="2"/>
  <c r="Q823" i="2"/>
  <c r="R823" i="2"/>
  <c r="S823" i="2"/>
  <c r="Q824" i="2"/>
  <c r="R824" i="2"/>
  <c r="S824" i="2"/>
  <c r="Q825" i="2"/>
  <c r="R825" i="2"/>
  <c r="S825" i="2"/>
  <c r="Q826" i="2"/>
  <c r="R826" i="2"/>
  <c r="S826" i="2"/>
  <c r="Q827" i="2"/>
  <c r="R827" i="2"/>
  <c r="S827" i="2"/>
  <c r="Q828" i="2"/>
  <c r="R828" i="2"/>
  <c r="S828" i="2"/>
  <c r="V819" i="2"/>
  <c r="W819" i="2"/>
  <c r="T829" i="2"/>
  <c r="N829" i="2"/>
  <c r="O829" i="2"/>
  <c r="P829" i="2"/>
  <c r="N830" i="2"/>
  <c r="O830" i="2"/>
  <c r="P830" i="2"/>
  <c r="N831" i="2"/>
  <c r="O831" i="2"/>
  <c r="P831" i="2"/>
  <c r="N832" i="2"/>
  <c r="O832" i="2"/>
  <c r="P832" i="2"/>
  <c r="N833" i="2"/>
  <c r="O833" i="2"/>
  <c r="P833" i="2"/>
  <c r="N834" i="2"/>
  <c r="O834" i="2"/>
  <c r="P834" i="2"/>
  <c r="N835" i="2"/>
  <c r="O835" i="2"/>
  <c r="P835" i="2"/>
  <c r="N836" i="2"/>
  <c r="O836" i="2"/>
  <c r="P836" i="2"/>
  <c r="N837" i="2"/>
  <c r="O837" i="2"/>
  <c r="P837" i="2"/>
  <c r="N838" i="2"/>
  <c r="O838" i="2"/>
  <c r="P838" i="2"/>
  <c r="U829" i="2"/>
  <c r="Q829" i="2"/>
  <c r="R829" i="2"/>
  <c r="S829" i="2"/>
  <c r="Q830" i="2"/>
  <c r="R830" i="2"/>
  <c r="S830" i="2"/>
  <c r="Q831" i="2"/>
  <c r="R831" i="2"/>
  <c r="S831" i="2"/>
  <c r="Q832" i="2"/>
  <c r="R832" i="2"/>
  <c r="S832" i="2"/>
  <c r="Q833" i="2"/>
  <c r="R833" i="2"/>
  <c r="S833" i="2"/>
  <c r="Q834" i="2"/>
  <c r="R834" i="2"/>
  <c r="S834" i="2"/>
  <c r="Q835" i="2"/>
  <c r="R835" i="2"/>
  <c r="S835" i="2"/>
  <c r="Q836" i="2"/>
  <c r="R836" i="2"/>
  <c r="S836" i="2"/>
  <c r="Q837" i="2"/>
  <c r="R837" i="2"/>
  <c r="S837" i="2"/>
  <c r="Q838" i="2"/>
  <c r="R838" i="2"/>
  <c r="S838" i="2"/>
  <c r="V829" i="2"/>
  <c r="W829" i="2"/>
  <c r="T839" i="2"/>
  <c r="N839" i="2"/>
  <c r="O839" i="2"/>
  <c r="P839" i="2"/>
  <c r="N840" i="2"/>
  <c r="O840" i="2"/>
  <c r="P840" i="2"/>
  <c r="N841" i="2"/>
  <c r="O841" i="2"/>
  <c r="P841" i="2"/>
  <c r="N842" i="2"/>
  <c r="O842" i="2"/>
  <c r="P842" i="2"/>
  <c r="N843" i="2"/>
  <c r="O843" i="2"/>
  <c r="P843" i="2"/>
  <c r="N844" i="2"/>
  <c r="O844" i="2"/>
  <c r="P844" i="2"/>
  <c r="N845" i="2"/>
  <c r="O845" i="2"/>
  <c r="P845" i="2"/>
  <c r="N846" i="2"/>
  <c r="O846" i="2"/>
  <c r="P846" i="2"/>
  <c r="N847" i="2"/>
  <c r="O847" i="2"/>
  <c r="P847" i="2"/>
  <c r="N848" i="2"/>
  <c r="O848" i="2"/>
  <c r="P848" i="2"/>
  <c r="U839" i="2"/>
  <c r="Q839" i="2"/>
  <c r="R839" i="2"/>
  <c r="S839" i="2"/>
  <c r="Q840" i="2"/>
  <c r="R840" i="2"/>
  <c r="S840" i="2"/>
  <c r="Q841" i="2"/>
  <c r="R841" i="2"/>
  <c r="S841" i="2"/>
  <c r="Q842" i="2"/>
  <c r="R842" i="2"/>
  <c r="S842" i="2"/>
  <c r="Q843" i="2"/>
  <c r="R843" i="2"/>
  <c r="S843" i="2"/>
  <c r="Q844" i="2"/>
  <c r="R844" i="2"/>
  <c r="S844" i="2"/>
  <c r="Q845" i="2"/>
  <c r="R845" i="2"/>
  <c r="S845" i="2"/>
  <c r="Q846" i="2"/>
  <c r="R846" i="2"/>
  <c r="S846" i="2"/>
  <c r="Q847" i="2"/>
  <c r="R847" i="2"/>
  <c r="S847" i="2"/>
  <c r="Q848" i="2"/>
  <c r="R848" i="2"/>
  <c r="S848" i="2"/>
  <c r="V839" i="2"/>
  <c r="W839" i="2"/>
  <c r="T849" i="2"/>
  <c r="N849" i="2"/>
  <c r="O849" i="2"/>
  <c r="P849" i="2"/>
  <c r="N850" i="2"/>
  <c r="O850" i="2"/>
  <c r="P850" i="2"/>
  <c r="N851" i="2"/>
  <c r="O851" i="2"/>
  <c r="P851" i="2"/>
  <c r="N852" i="2"/>
  <c r="O852" i="2"/>
  <c r="P852" i="2"/>
  <c r="N853" i="2"/>
  <c r="O853" i="2"/>
  <c r="P853" i="2"/>
  <c r="N854" i="2"/>
  <c r="O854" i="2"/>
  <c r="P854" i="2"/>
  <c r="N855" i="2"/>
  <c r="O855" i="2"/>
  <c r="P855" i="2"/>
  <c r="N856" i="2"/>
  <c r="O856" i="2"/>
  <c r="P856" i="2"/>
  <c r="N857" i="2"/>
  <c r="O857" i="2"/>
  <c r="P857" i="2"/>
  <c r="N858" i="2"/>
  <c r="O858" i="2"/>
  <c r="P858" i="2"/>
  <c r="U849" i="2"/>
  <c r="Q849" i="2"/>
  <c r="R849" i="2"/>
  <c r="S849" i="2"/>
  <c r="Q850" i="2"/>
  <c r="R850" i="2"/>
  <c r="S850" i="2"/>
  <c r="Q851" i="2"/>
  <c r="R851" i="2"/>
  <c r="S851" i="2"/>
  <c r="Q852" i="2"/>
  <c r="R852" i="2"/>
  <c r="S852" i="2"/>
  <c r="Q853" i="2"/>
  <c r="R853" i="2"/>
  <c r="S853" i="2"/>
  <c r="Q854" i="2"/>
  <c r="R854" i="2"/>
  <c r="S854" i="2"/>
  <c r="Q855" i="2"/>
  <c r="R855" i="2"/>
  <c r="S855" i="2"/>
  <c r="Q856" i="2"/>
  <c r="R856" i="2"/>
  <c r="S856" i="2"/>
  <c r="Q857" i="2"/>
  <c r="R857" i="2"/>
  <c r="S857" i="2"/>
  <c r="Q858" i="2"/>
  <c r="R858" i="2"/>
  <c r="S858" i="2"/>
  <c r="V849" i="2"/>
  <c r="W849" i="2"/>
  <c r="T859" i="2"/>
  <c r="N859" i="2"/>
  <c r="O859" i="2"/>
  <c r="P859" i="2"/>
  <c r="N860" i="2"/>
  <c r="O860" i="2"/>
  <c r="P860" i="2"/>
  <c r="N861" i="2"/>
  <c r="O861" i="2"/>
  <c r="P861" i="2"/>
  <c r="N862" i="2"/>
  <c r="O862" i="2"/>
  <c r="P862" i="2"/>
  <c r="N863" i="2"/>
  <c r="O863" i="2"/>
  <c r="P863" i="2"/>
  <c r="N864" i="2"/>
  <c r="O864" i="2"/>
  <c r="P864" i="2"/>
  <c r="N865" i="2"/>
  <c r="O865" i="2"/>
  <c r="P865" i="2"/>
  <c r="N866" i="2"/>
  <c r="O866" i="2"/>
  <c r="P866" i="2"/>
  <c r="N867" i="2"/>
  <c r="O867" i="2"/>
  <c r="P867" i="2"/>
  <c r="N868" i="2"/>
  <c r="O868" i="2"/>
  <c r="P868" i="2"/>
  <c r="U859" i="2"/>
  <c r="Q859" i="2"/>
  <c r="R859" i="2"/>
  <c r="S859" i="2"/>
  <c r="Q860" i="2"/>
  <c r="R860" i="2"/>
  <c r="S860" i="2"/>
  <c r="Q861" i="2"/>
  <c r="R861" i="2"/>
  <c r="S861" i="2"/>
  <c r="Q862" i="2"/>
  <c r="R862" i="2"/>
  <c r="S862" i="2"/>
  <c r="Q863" i="2"/>
  <c r="R863" i="2"/>
  <c r="S863" i="2"/>
  <c r="Q864" i="2"/>
  <c r="R864" i="2"/>
  <c r="S864" i="2"/>
  <c r="Q865" i="2"/>
  <c r="R865" i="2"/>
  <c r="S865" i="2"/>
  <c r="Q866" i="2"/>
  <c r="R866" i="2"/>
  <c r="S866" i="2"/>
  <c r="Q867" i="2"/>
  <c r="R867" i="2"/>
  <c r="S867" i="2"/>
  <c r="Q868" i="2"/>
  <c r="R868" i="2"/>
  <c r="S868" i="2"/>
  <c r="V859" i="2"/>
  <c r="W859" i="2"/>
  <c r="T869" i="2"/>
  <c r="N869" i="2"/>
  <c r="O869" i="2"/>
  <c r="P869" i="2"/>
  <c r="N870" i="2"/>
  <c r="O870" i="2"/>
  <c r="P870" i="2"/>
  <c r="N871" i="2"/>
  <c r="O871" i="2"/>
  <c r="P871" i="2"/>
  <c r="N872" i="2"/>
  <c r="O872" i="2"/>
  <c r="P872" i="2"/>
  <c r="N873" i="2"/>
  <c r="O873" i="2"/>
  <c r="P873" i="2"/>
  <c r="N874" i="2"/>
  <c r="O874" i="2"/>
  <c r="P874" i="2"/>
  <c r="N875" i="2"/>
  <c r="O875" i="2"/>
  <c r="P875" i="2"/>
  <c r="N876" i="2"/>
  <c r="O876" i="2"/>
  <c r="P876" i="2"/>
  <c r="N877" i="2"/>
  <c r="O877" i="2"/>
  <c r="P877" i="2"/>
  <c r="N878" i="2"/>
  <c r="O878" i="2"/>
  <c r="P878" i="2"/>
  <c r="U869" i="2"/>
  <c r="Q869" i="2"/>
  <c r="R869" i="2"/>
  <c r="S869" i="2"/>
  <c r="Q870" i="2"/>
  <c r="R870" i="2"/>
  <c r="S870" i="2"/>
  <c r="Q871" i="2"/>
  <c r="R871" i="2"/>
  <c r="S871" i="2"/>
  <c r="Q872" i="2"/>
  <c r="R872" i="2"/>
  <c r="S872" i="2"/>
  <c r="Q873" i="2"/>
  <c r="R873" i="2"/>
  <c r="S873" i="2"/>
  <c r="Q874" i="2"/>
  <c r="R874" i="2"/>
  <c r="S874" i="2"/>
  <c r="Q875" i="2"/>
  <c r="R875" i="2"/>
  <c r="S875" i="2"/>
  <c r="Q876" i="2"/>
  <c r="R876" i="2"/>
  <c r="S876" i="2"/>
  <c r="Q877" i="2"/>
  <c r="R877" i="2"/>
  <c r="S877" i="2"/>
  <c r="Q878" i="2"/>
  <c r="R878" i="2"/>
  <c r="S878" i="2"/>
  <c r="V869" i="2"/>
  <c r="W869" i="2"/>
  <c r="T879" i="2"/>
  <c r="N879" i="2"/>
  <c r="O879" i="2"/>
  <c r="P879" i="2"/>
  <c r="N880" i="2"/>
  <c r="O880" i="2"/>
  <c r="P880" i="2"/>
  <c r="N881" i="2"/>
  <c r="O881" i="2"/>
  <c r="P881" i="2"/>
  <c r="N882" i="2"/>
  <c r="O882" i="2"/>
  <c r="P882" i="2"/>
  <c r="N883" i="2"/>
  <c r="O883" i="2"/>
  <c r="P883" i="2"/>
  <c r="N884" i="2"/>
  <c r="O884" i="2"/>
  <c r="P884" i="2"/>
  <c r="N885" i="2"/>
  <c r="O885" i="2"/>
  <c r="P885" i="2"/>
  <c r="N886" i="2"/>
  <c r="O886" i="2"/>
  <c r="P886" i="2"/>
  <c r="N887" i="2"/>
  <c r="O887" i="2"/>
  <c r="P887" i="2"/>
  <c r="N888" i="2"/>
  <c r="O888" i="2"/>
  <c r="P888" i="2"/>
  <c r="U879" i="2"/>
  <c r="Q879" i="2"/>
  <c r="R879" i="2"/>
  <c r="S879" i="2"/>
  <c r="Q880" i="2"/>
  <c r="R880" i="2"/>
  <c r="S880" i="2"/>
  <c r="Q881" i="2"/>
  <c r="R881" i="2"/>
  <c r="S881" i="2"/>
  <c r="Q882" i="2"/>
  <c r="R882" i="2"/>
  <c r="S882" i="2"/>
  <c r="Q883" i="2"/>
  <c r="R883" i="2"/>
  <c r="S883" i="2"/>
  <c r="Q884" i="2"/>
  <c r="R884" i="2"/>
  <c r="S884" i="2"/>
  <c r="Q885" i="2"/>
  <c r="R885" i="2"/>
  <c r="S885" i="2"/>
  <c r="Q886" i="2"/>
  <c r="R886" i="2"/>
  <c r="S886" i="2"/>
  <c r="Q887" i="2"/>
  <c r="R887" i="2"/>
  <c r="S887" i="2"/>
  <c r="Q888" i="2"/>
  <c r="R888" i="2"/>
  <c r="S888" i="2"/>
  <c r="V879" i="2"/>
  <c r="W879" i="2"/>
  <c r="T889" i="2"/>
  <c r="N889" i="2"/>
  <c r="O889" i="2"/>
  <c r="P889" i="2"/>
  <c r="N890" i="2"/>
  <c r="O890" i="2"/>
  <c r="P890" i="2"/>
  <c r="N891" i="2"/>
  <c r="O891" i="2"/>
  <c r="P891" i="2"/>
  <c r="N892" i="2"/>
  <c r="O892" i="2"/>
  <c r="P892" i="2"/>
  <c r="N893" i="2"/>
  <c r="O893" i="2"/>
  <c r="P893" i="2"/>
  <c r="N894" i="2"/>
  <c r="O894" i="2"/>
  <c r="P894" i="2"/>
  <c r="N895" i="2"/>
  <c r="O895" i="2"/>
  <c r="P895" i="2"/>
  <c r="N896" i="2"/>
  <c r="O896" i="2"/>
  <c r="P896" i="2"/>
  <c r="N897" i="2"/>
  <c r="O897" i="2"/>
  <c r="P897" i="2"/>
  <c r="N898" i="2"/>
  <c r="O898" i="2"/>
  <c r="P898" i="2"/>
  <c r="U889" i="2"/>
  <c r="Q889" i="2"/>
  <c r="R889" i="2"/>
  <c r="S889" i="2"/>
  <c r="Q890" i="2"/>
  <c r="R890" i="2"/>
  <c r="S890" i="2"/>
  <c r="Q891" i="2"/>
  <c r="R891" i="2"/>
  <c r="S891" i="2"/>
  <c r="Q892" i="2"/>
  <c r="R892" i="2"/>
  <c r="S892" i="2"/>
  <c r="Q893" i="2"/>
  <c r="R893" i="2"/>
  <c r="S893" i="2"/>
  <c r="Q894" i="2"/>
  <c r="R894" i="2"/>
  <c r="S894" i="2"/>
  <c r="Q895" i="2"/>
  <c r="R895" i="2"/>
  <c r="S895" i="2"/>
  <c r="Q896" i="2"/>
  <c r="R896" i="2"/>
  <c r="S896" i="2"/>
  <c r="Q897" i="2"/>
  <c r="R897" i="2"/>
  <c r="S897" i="2"/>
  <c r="Q898" i="2"/>
  <c r="R898" i="2"/>
  <c r="S898" i="2"/>
  <c r="V889" i="2"/>
  <c r="W889" i="2"/>
  <c r="T899" i="2"/>
  <c r="N899" i="2"/>
  <c r="O899" i="2"/>
  <c r="P899" i="2"/>
  <c r="N900" i="2"/>
  <c r="O900" i="2"/>
  <c r="P900" i="2"/>
  <c r="N901" i="2"/>
  <c r="O901" i="2"/>
  <c r="P901" i="2"/>
  <c r="N902" i="2"/>
  <c r="O902" i="2"/>
  <c r="P902" i="2"/>
  <c r="N903" i="2"/>
  <c r="O903" i="2"/>
  <c r="P903" i="2"/>
  <c r="N904" i="2"/>
  <c r="O904" i="2"/>
  <c r="P904" i="2"/>
  <c r="N905" i="2"/>
  <c r="O905" i="2"/>
  <c r="P905" i="2"/>
  <c r="N906" i="2"/>
  <c r="O906" i="2"/>
  <c r="P906" i="2"/>
  <c r="N907" i="2"/>
  <c r="O907" i="2"/>
  <c r="P907" i="2"/>
  <c r="N908" i="2"/>
  <c r="O908" i="2"/>
  <c r="P908" i="2"/>
  <c r="U899" i="2"/>
  <c r="Q899" i="2"/>
  <c r="R899" i="2"/>
  <c r="S899" i="2"/>
  <c r="Q900" i="2"/>
  <c r="R900" i="2"/>
  <c r="S900" i="2"/>
  <c r="Q901" i="2"/>
  <c r="R901" i="2"/>
  <c r="S901" i="2"/>
  <c r="Q902" i="2"/>
  <c r="R902" i="2"/>
  <c r="S902" i="2"/>
  <c r="Q903" i="2"/>
  <c r="R903" i="2"/>
  <c r="S903" i="2"/>
  <c r="Q904" i="2"/>
  <c r="R904" i="2"/>
  <c r="S904" i="2"/>
  <c r="Q905" i="2"/>
  <c r="R905" i="2"/>
  <c r="S905" i="2"/>
  <c r="Q906" i="2"/>
  <c r="R906" i="2"/>
  <c r="S906" i="2"/>
  <c r="Q907" i="2"/>
  <c r="R907" i="2"/>
  <c r="S907" i="2"/>
  <c r="Q908" i="2"/>
  <c r="R908" i="2"/>
  <c r="S908" i="2"/>
  <c r="V899" i="2"/>
  <c r="W899" i="2"/>
  <c r="T909" i="2"/>
  <c r="N909" i="2"/>
  <c r="O909" i="2"/>
  <c r="P909" i="2"/>
  <c r="N910" i="2"/>
  <c r="O910" i="2"/>
  <c r="P910" i="2"/>
  <c r="N911" i="2"/>
  <c r="O911" i="2"/>
  <c r="P911" i="2"/>
  <c r="N912" i="2"/>
  <c r="O912" i="2"/>
  <c r="P912" i="2"/>
  <c r="N913" i="2"/>
  <c r="O913" i="2"/>
  <c r="P913" i="2"/>
  <c r="N914" i="2"/>
  <c r="O914" i="2"/>
  <c r="P914" i="2"/>
  <c r="N915" i="2"/>
  <c r="O915" i="2"/>
  <c r="P915" i="2"/>
  <c r="N916" i="2"/>
  <c r="O916" i="2"/>
  <c r="P916" i="2"/>
  <c r="N917" i="2"/>
  <c r="O917" i="2"/>
  <c r="P917" i="2"/>
  <c r="N918" i="2"/>
  <c r="O918" i="2"/>
  <c r="P918" i="2"/>
  <c r="U909" i="2"/>
  <c r="Q909" i="2"/>
  <c r="R909" i="2"/>
  <c r="S909" i="2"/>
  <c r="Q910" i="2"/>
  <c r="R910" i="2"/>
  <c r="S910" i="2"/>
  <c r="Q911" i="2"/>
  <c r="R911" i="2"/>
  <c r="S911" i="2"/>
  <c r="Q912" i="2"/>
  <c r="R912" i="2"/>
  <c r="S912" i="2"/>
  <c r="Q913" i="2"/>
  <c r="R913" i="2"/>
  <c r="S913" i="2"/>
  <c r="Q914" i="2"/>
  <c r="R914" i="2"/>
  <c r="S914" i="2"/>
  <c r="Q915" i="2"/>
  <c r="R915" i="2"/>
  <c r="S915" i="2"/>
  <c r="Q916" i="2"/>
  <c r="R916" i="2"/>
  <c r="S916" i="2"/>
  <c r="Q917" i="2"/>
  <c r="R917" i="2"/>
  <c r="S917" i="2"/>
  <c r="Q918" i="2"/>
  <c r="R918" i="2"/>
  <c r="S918" i="2"/>
  <c r="V909" i="2"/>
  <c r="W909" i="2"/>
  <c r="T919" i="2"/>
  <c r="N919" i="2"/>
  <c r="O919" i="2"/>
  <c r="P919" i="2"/>
  <c r="N920" i="2"/>
  <c r="O920" i="2"/>
  <c r="P920" i="2"/>
  <c r="N921" i="2"/>
  <c r="O921" i="2"/>
  <c r="P921" i="2"/>
  <c r="N922" i="2"/>
  <c r="O922" i="2"/>
  <c r="P922" i="2"/>
  <c r="N923" i="2"/>
  <c r="O923" i="2"/>
  <c r="P923" i="2"/>
  <c r="N924" i="2"/>
  <c r="O924" i="2"/>
  <c r="P924" i="2"/>
  <c r="N925" i="2"/>
  <c r="O925" i="2"/>
  <c r="P925" i="2"/>
  <c r="N926" i="2"/>
  <c r="O926" i="2"/>
  <c r="P926" i="2"/>
  <c r="N927" i="2"/>
  <c r="O927" i="2"/>
  <c r="P927" i="2"/>
  <c r="N928" i="2"/>
  <c r="O928" i="2"/>
  <c r="P928" i="2"/>
  <c r="U919" i="2"/>
  <c r="Q919" i="2"/>
  <c r="R919" i="2"/>
  <c r="S919" i="2"/>
  <c r="Q920" i="2"/>
  <c r="R920" i="2"/>
  <c r="S920" i="2"/>
  <c r="Q921" i="2"/>
  <c r="R921" i="2"/>
  <c r="S921" i="2"/>
  <c r="Q922" i="2"/>
  <c r="R922" i="2"/>
  <c r="S922" i="2"/>
  <c r="Q923" i="2"/>
  <c r="R923" i="2"/>
  <c r="S923" i="2"/>
  <c r="Q924" i="2"/>
  <c r="R924" i="2"/>
  <c r="S924" i="2"/>
  <c r="Q925" i="2"/>
  <c r="R925" i="2"/>
  <c r="S925" i="2"/>
  <c r="Q926" i="2"/>
  <c r="R926" i="2"/>
  <c r="S926" i="2"/>
  <c r="Q927" i="2"/>
  <c r="R927" i="2"/>
  <c r="S927" i="2"/>
  <c r="Q928" i="2"/>
  <c r="R928" i="2"/>
  <c r="S928" i="2"/>
  <c r="V919" i="2"/>
  <c r="W919" i="2"/>
  <c r="T929" i="2"/>
  <c r="N929" i="2"/>
  <c r="O929" i="2"/>
  <c r="P929" i="2"/>
  <c r="N930" i="2"/>
  <c r="O930" i="2"/>
  <c r="P930" i="2"/>
  <c r="N931" i="2"/>
  <c r="O931" i="2"/>
  <c r="P931" i="2"/>
  <c r="N932" i="2"/>
  <c r="O932" i="2"/>
  <c r="P932" i="2"/>
  <c r="N933" i="2"/>
  <c r="O933" i="2"/>
  <c r="P933" i="2"/>
  <c r="N934" i="2"/>
  <c r="O934" i="2"/>
  <c r="P934" i="2"/>
  <c r="N935" i="2"/>
  <c r="O935" i="2"/>
  <c r="P935" i="2"/>
  <c r="N936" i="2"/>
  <c r="O936" i="2"/>
  <c r="P936" i="2"/>
  <c r="N937" i="2"/>
  <c r="O937" i="2"/>
  <c r="P937" i="2"/>
  <c r="N938" i="2"/>
  <c r="O938" i="2"/>
  <c r="P938" i="2"/>
  <c r="U929" i="2"/>
  <c r="Q929" i="2"/>
  <c r="R929" i="2"/>
  <c r="S929" i="2"/>
  <c r="Q930" i="2"/>
  <c r="R930" i="2"/>
  <c r="S930" i="2"/>
  <c r="Q931" i="2"/>
  <c r="R931" i="2"/>
  <c r="S931" i="2"/>
  <c r="Q932" i="2"/>
  <c r="R932" i="2"/>
  <c r="S932" i="2"/>
  <c r="Q933" i="2"/>
  <c r="R933" i="2"/>
  <c r="S933" i="2"/>
  <c r="Q934" i="2"/>
  <c r="R934" i="2"/>
  <c r="S934" i="2"/>
  <c r="Q935" i="2"/>
  <c r="R935" i="2"/>
  <c r="S935" i="2"/>
  <c r="Q936" i="2"/>
  <c r="R936" i="2"/>
  <c r="S936" i="2"/>
  <c r="Q937" i="2"/>
  <c r="R937" i="2"/>
  <c r="S937" i="2"/>
  <c r="Q938" i="2"/>
  <c r="R938" i="2"/>
  <c r="S938" i="2"/>
  <c r="V929" i="2"/>
  <c r="W929" i="2"/>
  <c r="T939" i="2"/>
  <c r="N939" i="2"/>
  <c r="O939" i="2"/>
  <c r="P939" i="2"/>
  <c r="N940" i="2"/>
  <c r="O940" i="2"/>
  <c r="P940" i="2"/>
  <c r="N941" i="2"/>
  <c r="O941" i="2"/>
  <c r="P941" i="2"/>
  <c r="N942" i="2"/>
  <c r="O942" i="2"/>
  <c r="P942" i="2"/>
  <c r="N943" i="2"/>
  <c r="O943" i="2"/>
  <c r="P943" i="2"/>
  <c r="N944" i="2"/>
  <c r="O944" i="2"/>
  <c r="P944" i="2"/>
  <c r="N945" i="2"/>
  <c r="O945" i="2"/>
  <c r="P945" i="2"/>
  <c r="N946" i="2"/>
  <c r="O946" i="2"/>
  <c r="P946" i="2"/>
  <c r="N947" i="2"/>
  <c r="O947" i="2"/>
  <c r="P947" i="2"/>
  <c r="N948" i="2"/>
  <c r="O948" i="2"/>
  <c r="P948" i="2"/>
  <c r="U939" i="2"/>
  <c r="Q939" i="2"/>
  <c r="R939" i="2"/>
  <c r="S939" i="2"/>
  <c r="Q940" i="2"/>
  <c r="R940" i="2"/>
  <c r="S940" i="2"/>
  <c r="Q941" i="2"/>
  <c r="R941" i="2"/>
  <c r="S941" i="2"/>
  <c r="Q942" i="2"/>
  <c r="R942" i="2"/>
  <c r="S942" i="2"/>
  <c r="Q943" i="2"/>
  <c r="R943" i="2"/>
  <c r="S943" i="2"/>
  <c r="Q944" i="2"/>
  <c r="R944" i="2"/>
  <c r="S944" i="2"/>
  <c r="Q945" i="2"/>
  <c r="R945" i="2"/>
  <c r="S945" i="2"/>
  <c r="Q946" i="2"/>
  <c r="R946" i="2"/>
  <c r="S946" i="2"/>
  <c r="Q947" i="2"/>
  <c r="R947" i="2"/>
  <c r="S947" i="2"/>
  <c r="Q948" i="2"/>
  <c r="R948" i="2"/>
  <c r="S948" i="2"/>
  <c r="V939" i="2"/>
  <c r="W939" i="2"/>
  <c r="T949" i="2"/>
  <c r="N949" i="2"/>
  <c r="O949" i="2"/>
  <c r="P949" i="2"/>
  <c r="N950" i="2"/>
  <c r="O950" i="2"/>
  <c r="P950" i="2"/>
  <c r="N951" i="2"/>
  <c r="O951" i="2"/>
  <c r="P951" i="2"/>
  <c r="N952" i="2"/>
  <c r="O952" i="2"/>
  <c r="P952" i="2"/>
  <c r="N953" i="2"/>
  <c r="O953" i="2"/>
  <c r="P953" i="2"/>
  <c r="N954" i="2"/>
  <c r="O954" i="2"/>
  <c r="P954" i="2"/>
  <c r="N955" i="2"/>
  <c r="O955" i="2"/>
  <c r="P955" i="2"/>
  <c r="N956" i="2"/>
  <c r="O956" i="2"/>
  <c r="P956" i="2"/>
  <c r="N957" i="2"/>
  <c r="O957" i="2"/>
  <c r="P957" i="2"/>
  <c r="N958" i="2"/>
  <c r="O958" i="2"/>
  <c r="P958" i="2"/>
  <c r="U949" i="2"/>
  <c r="Q949" i="2"/>
  <c r="R949" i="2"/>
  <c r="S949" i="2"/>
  <c r="Q950" i="2"/>
  <c r="R950" i="2"/>
  <c r="S950" i="2"/>
  <c r="Q951" i="2"/>
  <c r="R951" i="2"/>
  <c r="S951" i="2"/>
  <c r="Q952" i="2"/>
  <c r="R952" i="2"/>
  <c r="S952" i="2"/>
  <c r="Q953" i="2"/>
  <c r="R953" i="2"/>
  <c r="S953" i="2"/>
  <c r="Q954" i="2"/>
  <c r="R954" i="2"/>
  <c r="S954" i="2"/>
  <c r="Q955" i="2"/>
  <c r="R955" i="2"/>
  <c r="S955" i="2"/>
  <c r="Q956" i="2"/>
  <c r="R956" i="2"/>
  <c r="S956" i="2"/>
  <c r="Q957" i="2"/>
  <c r="R957" i="2"/>
  <c r="S957" i="2"/>
  <c r="Q958" i="2"/>
  <c r="R958" i="2"/>
  <c r="S958" i="2"/>
  <c r="V949" i="2"/>
  <c r="W949" i="2"/>
  <c r="T959" i="2"/>
  <c r="N959" i="2"/>
  <c r="O959" i="2"/>
  <c r="P959" i="2"/>
  <c r="N960" i="2"/>
  <c r="O960" i="2"/>
  <c r="P960" i="2"/>
  <c r="N961" i="2"/>
  <c r="O961" i="2"/>
  <c r="P961" i="2"/>
  <c r="N962" i="2"/>
  <c r="O962" i="2"/>
  <c r="P962" i="2"/>
  <c r="N963" i="2"/>
  <c r="O963" i="2"/>
  <c r="P963" i="2"/>
  <c r="N964" i="2"/>
  <c r="O964" i="2"/>
  <c r="P964" i="2"/>
  <c r="N965" i="2"/>
  <c r="O965" i="2"/>
  <c r="P965" i="2"/>
  <c r="N966" i="2"/>
  <c r="O966" i="2"/>
  <c r="P966" i="2"/>
  <c r="N967" i="2"/>
  <c r="O967" i="2"/>
  <c r="P967" i="2"/>
  <c r="N968" i="2"/>
  <c r="O968" i="2"/>
  <c r="P968" i="2"/>
  <c r="U959" i="2"/>
  <c r="Q959" i="2"/>
  <c r="R959" i="2"/>
  <c r="S959" i="2"/>
  <c r="Q960" i="2"/>
  <c r="R960" i="2"/>
  <c r="S960" i="2"/>
  <c r="Q961" i="2"/>
  <c r="R961" i="2"/>
  <c r="S961" i="2"/>
  <c r="Q962" i="2"/>
  <c r="R962" i="2"/>
  <c r="S962" i="2"/>
  <c r="Q963" i="2"/>
  <c r="R963" i="2"/>
  <c r="S963" i="2"/>
  <c r="Q964" i="2"/>
  <c r="R964" i="2"/>
  <c r="S964" i="2"/>
  <c r="Q965" i="2"/>
  <c r="R965" i="2"/>
  <c r="S965" i="2"/>
  <c r="Q966" i="2"/>
  <c r="R966" i="2"/>
  <c r="S966" i="2"/>
  <c r="Q967" i="2"/>
  <c r="R967" i="2"/>
  <c r="S967" i="2"/>
  <c r="Q968" i="2"/>
  <c r="R968" i="2"/>
  <c r="S968" i="2"/>
  <c r="V959" i="2"/>
  <c r="W959" i="2"/>
  <c r="T969" i="2"/>
  <c r="N969" i="2"/>
  <c r="O969" i="2"/>
  <c r="P969" i="2"/>
  <c r="N970" i="2"/>
  <c r="O970" i="2"/>
  <c r="P970" i="2"/>
  <c r="N971" i="2"/>
  <c r="O971" i="2"/>
  <c r="P971" i="2"/>
  <c r="N972" i="2"/>
  <c r="O972" i="2"/>
  <c r="P972" i="2"/>
  <c r="N973" i="2"/>
  <c r="O973" i="2"/>
  <c r="P973" i="2"/>
  <c r="N974" i="2"/>
  <c r="O974" i="2"/>
  <c r="P974" i="2"/>
  <c r="N975" i="2"/>
  <c r="O975" i="2"/>
  <c r="P975" i="2"/>
  <c r="N976" i="2"/>
  <c r="O976" i="2"/>
  <c r="P976" i="2"/>
  <c r="N977" i="2"/>
  <c r="O977" i="2"/>
  <c r="P977" i="2"/>
  <c r="N978" i="2"/>
  <c r="O978" i="2"/>
  <c r="P978" i="2"/>
  <c r="U969" i="2"/>
  <c r="Q969" i="2"/>
  <c r="R969" i="2"/>
  <c r="S969" i="2"/>
  <c r="Q970" i="2"/>
  <c r="R970" i="2"/>
  <c r="S970" i="2"/>
  <c r="Q971" i="2"/>
  <c r="R971" i="2"/>
  <c r="S971" i="2"/>
  <c r="Q972" i="2"/>
  <c r="R972" i="2"/>
  <c r="S972" i="2"/>
  <c r="Q973" i="2"/>
  <c r="R973" i="2"/>
  <c r="S973" i="2"/>
  <c r="Q974" i="2"/>
  <c r="R974" i="2"/>
  <c r="S974" i="2"/>
  <c r="Q975" i="2"/>
  <c r="R975" i="2"/>
  <c r="S975" i="2"/>
  <c r="Q976" i="2"/>
  <c r="R976" i="2"/>
  <c r="S976" i="2"/>
  <c r="Q977" i="2"/>
  <c r="R977" i="2"/>
  <c r="S977" i="2"/>
  <c r="Q978" i="2"/>
  <c r="R978" i="2"/>
  <c r="S978" i="2"/>
  <c r="V969" i="2"/>
  <c r="W969" i="2"/>
  <c r="T979" i="2"/>
  <c r="N979" i="2"/>
  <c r="O979" i="2"/>
  <c r="P979" i="2"/>
  <c r="N980" i="2"/>
  <c r="O980" i="2"/>
  <c r="P980" i="2"/>
  <c r="N981" i="2"/>
  <c r="O981" i="2"/>
  <c r="P981" i="2"/>
  <c r="N982" i="2"/>
  <c r="O982" i="2"/>
  <c r="P982" i="2"/>
  <c r="N983" i="2"/>
  <c r="O983" i="2"/>
  <c r="P983" i="2"/>
  <c r="N984" i="2"/>
  <c r="O984" i="2"/>
  <c r="P984" i="2"/>
  <c r="N985" i="2"/>
  <c r="O985" i="2"/>
  <c r="P985" i="2"/>
  <c r="N986" i="2"/>
  <c r="O986" i="2"/>
  <c r="P986" i="2"/>
  <c r="N987" i="2"/>
  <c r="O987" i="2"/>
  <c r="P987" i="2"/>
  <c r="N988" i="2"/>
  <c r="O988" i="2"/>
  <c r="P988" i="2"/>
  <c r="U979" i="2"/>
  <c r="Q979" i="2"/>
  <c r="R979" i="2"/>
  <c r="S979" i="2"/>
  <c r="Q980" i="2"/>
  <c r="R980" i="2"/>
  <c r="S980" i="2"/>
  <c r="Q981" i="2"/>
  <c r="R981" i="2"/>
  <c r="S981" i="2"/>
  <c r="Q982" i="2"/>
  <c r="R982" i="2"/>
  <c r="S982" i="2"/>
  <c r="Q983" i="2"/>
  <c r="R983" i="2"/>
  <c r="S983" i="2"/>
  <c r="Q984" i="2"/>
  <c r="R984" i="2"/>
  <c r="S984" i="2"/>
  <c r="Q985" i="2"/>
  <c r="R985" i="2"/>
  <c r="S985" i="2"/>
  <c r="Q986" i="2"/>
  <c r="R986" i="2"/>
  <c r="S986" i="2"/>
  <c r="Q987" i="2"/>
  <c r="R987" i="2"/>
  <c r="S987" i="2"/>
  <c r="Q988" i="2"/>
  <c r="R988" i="2"/>
  <c r="S988" i="2"/>
  <c r="V979" i="2"/>
  <c r="W979" i="2"/>
  <c r="T989" i="2"/>
  <c r="N989" i="2"/>
  <c r="O989" i="2"/>
  <c r="P989" i="2"/>
  <c r="N990" i="2"/>
  <c r="O990" i="2"/>
  <c r="P990" i="2"/>
  <c r="N991" i="2"/>
  <c r="O991" i="2"/>
  <c r="P991" i="2"/>
  <c r="N992" i="2"/>
  <c r="O992" i="2"/>
  <c r="P992" i="2"/>
  <c r="N993" i="2"/>
  <c r="O993" i="2"/>
  <c r="P993" i="2"/>
  <c r="N994" i="2"/>
  <c r="O994" i="2"/>
  <c r="P994" i="2"/>
  <c r="N995" i="2"/>
  <c r="O995" i="2"/>
  <c r="P995" i="2"/>
  <c r="N996" i="2"/>
  <c r="O996" i="2"/>
  <c r="P996" i="2"/>
  <c r="N997" i="2"/>
  <c r="O997" i="2"/>
  <c r="P997" i="2"/>
  <c r="N998" i="2"/>
  <c r="O998" i="2"/>
  <c r="P998" i="2"/>
  <c r="U989" i="2"/>
  <c r="Q989" i="2"/>
  <c r="R989" i="2"/>
  <c r="S989" i="2"/>
  <c r="Q990" i="2"/>
  <c r="R990" i="2"/>
  <c r="S990" i="2"/>
  <c r="Q991" i="2"/>
  <c r="R991" i="2"/>
  <c r="S991" i="2"/>
  <c r="Q992" i="2"/>
  <c r="R992" i="2"/>
  <c r="S992" i="2"/>
  <c r="Q993" i="2"/>
  <c r="R993" i="2"/>
  <c r="S993" i="2"/>
  <c r="Q994" i="2"/>
  <c r="R994" i="2"/>
  <c r="S994" i="2"/>
  <c r="Q995" i="2"/>
  <c r="R995" i="2"/>
  <c r="S995" i="2"/>
  <c r="Q996" i="2"/>
  <c r="R996" i="2"/>
  <c r="S996" i="2"/>
  <c r="Q997" i="2"/>
  <c r="R997" i="2"/>
  <c r="S997" i="2"/>
  <c r="Q998" i="2"/>
  <c r="R998" i="2"/>
  <c r="S998" i="2"/>
  <c r="V989" i="2"/>
  <c r="W989" i="2"/>
  <c r="T999" i="2"/>
  <c r="N999" i="2"/>
  <c r="O999" i="2"/>
  <c r="P999" i="2"/>
  <c r="N1000" i="2"/>
  <c r="O1000" i="2"/>
  <c r="P1000" i="2"/>
  <c r="N1001" i="2"/>
  <c r="O1001" i="2"/>
  <c r="P1001" i="2"/>
  <c r="N1002" i="2"/>
  <c r="O1002" i="2"/>
  <c r="P1002" i="2"/>
  <c r="N1003" i="2"/>
  <c r="O1003" i="2"/>
  <c r="P1003" i="2"/>
  <c r="N1004" i="2"/>
  <c r="O1004" i="2"/>
  <c r="P1004" i="2"/>
  <c r="N1005" i="2"/>
  <c r="O1005" i="2"/>
  <c r="P1005" i="2"/>
  <c r="N1006" i="2"/>
  <c r="O1006" i="2"/>
  <c r="P1006" i="2"/>
  <c r="N1007" i="2"/>
  <c r="O1007" i="2"/>
  <c r="P1007" i="2"/>
  <c r="N1008" i="2"/>
  <c r="O1008" i="2"/>
  <c r="P1008" i="2"/>
  <c r="U999" i="2"/>
  <c r="Q999" i="2"/>
  <c r="R999" i="2"/>
  <c r="S999" i="2"/>
  <c r="Q1000" i="2"/>
  <c r="R1000" i="2"/>
  <c r="S1000" i="2"/>
  <c r="Q1001" i="2"/>
  <c r="R1001" i="2"/>
  <c r="S1001" i="2"/>
  <c r="Q1002" i="2"/>
  <c r="R1002" i="2"/>
  <c r="S1002" i="2"/>
  <c r="Q1003" i="2"/>
  <c r="R1003" i="2"/>
  <c r="S1003" i="2"/>
  <c r="Q1004" i="2"/>
  <c r="R1004" i="2"/>
  <c r="S1004" i="2"/>
  <c r="Q1005" i="2"/>
  <c r="R1005" i="2"/>
  <c r="S1005" i="2"/>
  <c r="Q1006" i="2"/>
  <c r="R1006" i="2"/>
  <c r="S1006" i="2"/>
  <c r="Q1007" i="2"/>
  <c r="R1007" i="2"/>
  <c r="S1007" i="2"/>
  <c r="Q1008" i="2"/>
  <c r="R1008" i="2"/>
  <c r="S1008" i="2"/>
  <c r="V999" i="2"/>
  <c r="W999" i="2"/>
  <c r="T1009" i="2"/>
  <c r="N1009" i="2"/>
  <c r="O1009" i="2"/>
  <c r="P1009" i="2"/>
  <c r="N1010" i="2"/>
  <c r="O1010" i="2"/>
  <c r="P1010" i="2"/>
  <c r="N1011" i="2"/>
  <c r="O1011" i="2"/>
  <c r="P1011" i="2"/>
  <c r="N1012" i="2"/>
  <c r="O1012" i="2"/>
  <c r="P1012" i="2"/>
  <c r="N1013" i="2"/>
  <c r="O1013" i="2"/>
  <c r="P1013" i="2"/>
  <c r="N1014" i="2"/>
  <c r="O1014" i="2"/>
  <c r="P1014" i="2"/>
  <c r="N1015" i="2"/>
  <c r="O1015" i="2"/>
  <c r="P1015" i="2"/>
  <c r="N1016" i="2"/>
  <c r="O1016" i="2"/>
  <c r="P1016" i="2"/>
  <c r="N1017" i="2"/>
  <c r="O1017" i="2"/>
  <c r="P1017" i="2"/>
  <c r="N1018" i="2"/>
  <c r="O1018" i="2"/>
  <c r="P1018" i="2"/>
  <c r="U1009" i="2"/>
  <c r="Q1009" i="2"/>
  <c r="R1009" i="2"/>
  <c r="S1009" i="2"/>
  <c r="Q1010" i="2"/>
  <c r="R1010" i="2"/>
  <c r="S1010" i="2"/>
  <c r="Q1011" i="2"/>
  <c r="R1011" i="2"/>
  <c r="S1011" i="2"/>
  <c r="Q1012" i="2"/>
  <c r="R1012" i="2"/>
  <c r="S1012" i="2"/>
  <c r="Q1013" i="2"/>
  <c r="R1013" i="2"/>
  <c r="S1013" i="2"/>
  <c r="Q1014" i="2"/>
  <c r="R1014" i="2"/>
  <c r="S1014" i="2"/>
  <c r="Q1015" i="2"/>
  <c r="R1015" i="2"/>
  <c r="S1015" i="2"/>
  <c r="Q1016" i="2"/>
  <c r="R1016" i="2"/>
  <c r="S1016" i="2"/>
  <c r="Q1017" i="2"/>
  <c r="R1017" i="2"/>
  <c r="S1017" i="2"/>
  <c r="Q1018" i="2"/>
  <c r="R1018" i="2"/>
  <c r="S1018" i="2"/>
  <c r="V1009" i="2"/>
  <c r="W1009" i="2"/>
  <c r="T1019" i="2"/>
  <c r="N1019" i="2"/>
  <c r="O1019" i="2"/>
  <c r="P1019" i="2"/>
  <c r="N1020" i="2"/>
  <c r="O1020" i="2"/>
  <c r="P1020" i="2"/>
  <c r="N1021" i="2"/>
  <c r="O1021" i="2"/>
  <c r="P1021" i="2"/>
  <c r="N1022" i="2"/>
  <c r="O1022" i="2"/>
  <c r="P1022" i="2"/>
  <c r="N1023" i="2"/>
  <c r="O1023" i="2"/>
  <c r="P1023" i="2"/>
  <c r="N1024" i="2"/>
  <c r="O1024" i="2"/>
  <c r="P1024" i="2"/>
  <c r="N1025" i="2"/>
  <c r="O1025" i="2"/>
  <c r="P1025" i="2"/>
  <c r="N1026" i="2"/>
  <c r="O1026" i="2"/>
  <c r="P1026" i="2"/>
  <c r="N1027" i="2"/>
  <c r="O1027" i="2"/>
  <c r="P1027" i="2"/>
  <c r="N1028" i="2"/>
  <c r="O1028" i="2"/>
  <c r="P1028" i="2"/>
  <c r="U1019" i="2"/>
  <c r="Q1019" i="2"/>
  <c r="R1019" i="2"/>
  <c r="S1019" i="2"/>
  <c r="Q1020" i="2"/>
  <c r="R1020" i="2"/>
  <c r="S1020" i="2"/>
  <c r="Q1021" i="2"/>
  <c r="R1021" i="2"/>
  <c r="S1021" i="2"/>
  <c r="Q1022" i="2"/>
  <c r="R1022" i="2"/>
  <c r="S1022" i="2"/>
  <c r="Q1023" i="2"/>
  <c r="R1023" i="2"/>
  <c r="S1023" i="2"/>
  <c r="Q1024" i="2"/>
  <c r="R1024" i="2"/>
  <c r="S1024" i="2"/>
  <c r="Q1025" i="2"/>
  <c r="R1025" i="2"/>
  <c r="S1025" i="2"/>
  <c r="Q1026" i="2"/>
  <c r="R1026" i="2"/>
  <c r="S1026" i="2"/>
  <c r="Q1027" i="2"/>
  <c r="R1027" i="2"/>
  <c r="S1027" i="2"/>
  <c r="Q1028" i="2"/>
  <c r="R1028" i="2"/>
  <c r="S1028" i="2"/>
  <c r="V1019" i="2"/>
  <c r="W1019" i="2"/>
  <c r="T1029" i="2"/>
  <c r="N1029" i="2"/>
  <c r="O1029" i="2"/>
  <c r="P1029" i="2"/>
  <c r="N1030" i="2"/>
  <c r="O1030" i="2"/>
  <c r="P1030" i="2"/>
  <c r="N1031" i="2"/>
  <c r="O1031" i="2"/>
  <c r="P1031" i="2"/>
  <c r="N1032" i="2"/>
  <c r="O1032" i="2"/>
  <c r="P1032" i="2"/>
  <c r="N1033" i="2"/>
  <c r="O1033" i="2"/>
  <c r="P1033" i="2"/>
  <c r="N1034" i="2"/>
  <c r="O1034" i="2"/>
  <c r="P1034" i="2"/>
  <c r="N1035" i="2"/>
  <c r="O1035" i="2"/>
  <c r="P1035" i="2"/>
  <c r="N1036" i="2"/>
  <c r="O1036" i="2"/>
  <c r="P1036" i="2"/>
  <c r="N1037" i="2"/>
  <c r="O1037" i="2"/>
  <c r="P1037" i="2"/>
  <c r="N1038" i="2"/>
  <c r="O1038" i="2"/>
  <c r="P1038" i="2"/>
  <c r="U1029" i="2"/>
  <c r="Q1029" i="2"/>
  <c r="R1029" i="2"/>
  <c r="S1029" i="2"/>
  <c r="Q1030" i="2"/>
  <c r="R1030" i="2"/>
  <c r="S1030" i="2"/>
  <c r="Q1031" i="2"/>
  <c r="R1031" i="2"/>
  <c r="S1031" i="2"/>
  <c r="Q1032" i="2"/>
  <c r="R1032" i="2"/>
  <c r="S1032" i="2"/>
  <c r="Q1033" i="2"/>
  <c r="R1033" i="2"/>
  <c r="S1033" i="2"/>
  <c r="Q1034" i="2"/>
  <c r="R1034" i="2"/>
  <c r="S1034" i="2"/>
  <c r="Q1035" i="2"/>
  <c r="R1035" i="2"/>
  <c r="S1035" i="2"/>
  <c r="Q1036" i="2"/>
  <c r="R1036" i="2"/>
  <c r="S1036" i="2"/>
  <c r="Q1037" i="2"/>
  <c r="R1037" i="2"/>
  <c r="S1037" i="2"/>
  <c r="Q1038" i="2"/>
  <c r="R1038" i="2"/>
  <c r="S1038" i="2"/>
  <c r="V1029" i="2"/>
  <c r="W1029" i="2"/>
  <c r="T1039" i="2"/>
  <c r="N1039" i="2"/>
  <c r="O1039" i="2"/>
  <c r="P1039" i="2"/>
  <c r="N1040" i="2"/>
  <c r="O1040" i="2"/>
  <c r="P1040" i="2"/>
  <c r="N1041" i="2"/>
  <c r="O1041" i="2"/>
  <c r="P1041" i="2"/>
  <c r="N1042" i="2"/>
  <c r="O1042" i="2"/>
  <c r="P1042" i="2"/>
  <c r="N1043" i="2"/>
  <c r="O1043" i="2"/>
  <c r="P1043" i="2"/>
  <c r="N1044" i="2"/>
  <c r="O1044" i="2"/>
  <c r="P1044" i="2"/>
  <c r="N1045" i="2"/>
  <c r="O1045" i="2"/>
  <c r="P1045" i="2"/>
  <c r="N1046" i="2"/>
  <c r="O1046" i="2"/>
  <c r="P1046" i="2"/>
  <c r="N1047" i="2"/>
  <c r="O1047" i="2"/>
  <c r="P1047" i="2"/>
  <c r="N1048" i="2"/>
  <c r="O1048" i="2"/>
  <c r="P1048" i="2"/>
  <c r="U1039" i="2"/>
  <c r="Q1039" i="2"/>
  <c r="R1039" i="2"/>
  <c r="S1039" i="2"/>
  <c r="Q1040" i="2"/>
  <c r="R1040" i="2"/>
  <c r="S1040" i="2"/>
  <c r="Q1041" i="2"/>
  <c r="R1041" i="2"/>
  <c r="S1041" i="2"/>
  <c r="Q1042" i="2"/>
  <c r="R1042" i="2"/>
  <c r="S1042" i="2"/>
  <c r="Q1043" i="2"/>
  <c r="R1043" i="2"/>
  <c r="S1043" i="2"/>
  <c r="Q1044" i="2"/>
  <c r="R1044" i="2"/>
  <c r="S1044" i="2"/>
  <c r="Q1045" i="2"/>
  <c r="R1045" i="2"/>
  <c r="S1045" i="2"/>
  <c r="Q1046" i="2"/>
  <c r="R1046" i="2"/>
  <c r="S1046" i="2"/>
  <c r="Q1047" i="2"/>
  <c r="R1047" i="2"/>
  <c r="S1047" i="2"/>
  <c r="Q1048" i="2"/>
  <c r="R1048" i="2"/>
  <c r="S1048" i="2"/>
  <c r="V1039" i="2"/>
  <c r="W1039" i="2"/>
  <c r="T1049" i="2"/>
  <c r="N1049" i="2"/>
  <c r="O1049" i="2"/>
  <c r="P1049" i="2"/>
  <c r="N1050" i="2"/>
  <c r="O1050" i="2"/>
  <c r="P1050" i="2"/>
  <c r="N1051" i="2"/>
  <c r="O1051" i="2"/>
  <c r="P1051" i="2"/>
  <c r="N1052" i="2"/>
  <c r="O1052" i="2"/>
  <c r="P1052" i="2"/>
  <c r="N1053" i="2"/>
  <c r="O1053" i="2"/>
  <c r="P1053" i="2"/>
  <c r="N1054" i="2"/>
  <c r="O1054" i="2"/>
  <c r="P1054" i="2"/>
  <c r="N1055" i="2"/>
  <c r="O1055" i="2"/>
  <c r="P1055" i="2"/>
  <c r="N1056" i="2"/>
  <c r="O1056" i="2"/>
  <c r="P1056" i="2"/>
  <c r="N1057" i="2"/>
  <c r="O1057" i="2"/>
  <c r="P1057" i="2"/>
  <c r="N1058" i="2"/>
  <c r="O1058" i="2"/>
  <c r="P1058" i="2"/>
  <c r="U1049" i="2"/>
  <c r="Q1049" i="2"/>
  <c r="R1049" i="2"/>
  <c r="S1049" i="2"/>
  <c r="Q1050" i="2"/>
  <c r="R1050" i="2"/>
  <c r="S1050" i="2"/>
  <c r="Q1051" i="2"/>
  <c r="R1051" i="2"/>
  <c r="S1051" i="2"/>
  <c r="Q1052" i="2"/>
  <c r="R1052" i="2"/>
  <c r="S1052" i="2"/>
  <c r="Q1053" i="2"/>
  <c r="R1053" i="2"/>
  <c r="S1053" i="2"/>
  <c r="Q1054" i="2"/>
  <c r="R1054" i="2"/>
  <c r="S1054" i="2"/>
  <c r="Q1055" i="2"/>
  <c r="R1055" i="2"/>
  <c r="S1055" i="2"/>
  <c r="Q1056" i="2"/>
  <c r="R1056" i="2"/>
  <c r="S1056" i="2"/>
  <c r="Q1057" i="2"/>
  <c r="R1057" i="2"/>
  <c r="S1057" i="2"/>
  <c r="Q1058" i="2"/>
  <c r="R1058" i="2"/>
  <c r="S1058" i="2"/>
  <c r="V1049" i="2"/>
  <c r="W1049" i="2"/>
  <c r="T1059" i="2"/>
  <c r="N1059" i="2"/>
  <c r="O1059" i="2"/>
  <c r="P1059" i="2"/>
  <c r="N1060" i="2"/>
  <c r="O1060" i="2"/>
  <c r="P1060" i="2"/>
  <c r="N1061" i="2"/>
  <c r="O1061" i="2"/>
  <c r="P1061" i="2"/>
  <c r="N1062" i="2"/>
  <c r="O1062" i="2"/>
  <c r="P1062" i="2"/>
  <c r="N1063" i="2"/>
  <c r="O1063" i="2"/>
  <c r="P1063" i="2"/>
  <c r="N1064" i="2"/>
  <c r="O1064" i="2"/>
  <c r="P1064" i="2"/>
  <c r="N1065" i="2"/>
  <c r="O1065" i="2"/>
  <c r="P1065" i="2"/>
  <c r="N1066" i="2"/>
  <c r="O1066" i="2"/>
  <c r="P1066" i="2"/>
  <c r="N1067" i="2"/>
  <c r="O1067" i="2"/>
  <c r="P1067" i="2"/>
  <c r="N1068" i="2"/>
  <c r="O1068" i="2"/>
  <c r="P1068" i="2"/>
  <c r="U1059" i="2"/>
  <c r="Q1059" i="2"/>
  <c r="R1059" i="2"/>
  <c r="S1059" i="2"/>
  <c r="Q1060" i="2"/>
  <c r="R1060" i="2"/>
  <c r="S1060" i="2"/>
  <c r="Q1061" i="2"/>
  <c r="R1061" i="2"/>
  <c r="S1061" i="2"/>
  <c r="Q1062" i="2"/>
  <c r="R1062" i="2"/>
  <c r="S1062" i="2"/>
  <c r="Q1063" i="2"/>
  <c r="R1063" i="2"/>
  <c r="S1063" i="2"/>
  <c r="Q1064" i="2"/>
  <c r="R1064" i="2"/>
  <c r="S1064" i="2"/>
  <c r="Q1065" i="2"/>
  <c r="R1065" i="2"/>
  <c r="S1065" i="2"/>
  <c r="Q1066" i="2"/>
  <c r="R1066" i="2"/>
  <c r="S1066" i="2"/>
  <c r="Q1067" i="2"/>
  <c r="R1067" i="2"/>
  <c r="S1067" i="2"/>
  <c r="Q1068" i="2"/>
  <c r="R1068" i="2"/>
  <c r="S1068" i="2"/>
  <c r="V1059" i="2"/>
  <c r="W1059" i="2"/>
  <c r="T1069" i="2"/>
  <c r="N1069" i="2"/>
  <c r="O1069" i="2"/>
  <c r="P1069" i="2"/>
  <c r="N1070" i="2"/>
  <c r="O1070" i="2"/>
  <c r="P1070" i="2"/>
  <c r="N1071" i="2"/>
  <c r="O1071" i="2"/>
  <c r="P1071" i="2"/>
  <c r="N1072" i="2"/>
  <c r="O1072" i="2"/>
  <c r="P1072" i="2"/>
  <c r="N1073" i="2"/>
  <c r="O1073" i="2"/>
  <c r="P1073" i="2"/>
  <c r="N1074" i="2"/>
  <c r="O1074" i="2"/>
  <c r="P1074" i="2"/>
  <c r="N1075" i="2"/>
  <c r="O1075" i="2"/>
  <c r="P1075" i="2"/>
  <c r="N1076" i="2"/>
  <c r="O1076" i="2"/>
  <c r="P1076" i="2"/>
  <c r="N1077" i="2"/>
  <c r="O1077" i="2"/>
  <c r="P1077" i="2"/>
  <c r="N1078" i="2"/>
  <c r="O1078" i="2"/>
  <c r="P1078" i="2"/>
  <c r="U1069" i="2"/>
  <c r="Q1069" i="2"/>
  <c r="R1069" i="2"/>
  <c r="S1069" i="2"/>
  <c r="Q1070" i="2"/>
  <c r="R1070" i="2"/>
  <c r="S1070" i="2"/>
  <c r="Q1071" i="2"/>
  <c r="R1071" i="2"/>
  <c r="S1071" i="2"/>
  <c r="Q1072" i="2"/>
  <c r="R1072" i="2"/>
  <c r="S1072" i="2"/>
  <c r="Q1073" i="2"/>
  <c r="R1073" i="2"/>
  <c r="S1073" i="2"/>
  <c r="Q1074" i="2"/>
  <c r="R1074" i="2"/>
  <c r="S1074" i="2"/>
  <c r="Q1075" i="2"/>
  <c r="R1075" i="2"/>
  <c r="S1075" i="2"/>
  <c r="Q1076" i="2"/>
  <c r="R1076" i="2"/>
  <c r="S1076" i="2"/>
  <c r="Q1077" i="2"/>
  <c r="R1077" i="2"/>
  <c r="S1077" i="2"/>
  <c r="Q1078" i="2"/>
  <c r="R1078" i="2"/>
  <c r="S1078" i="2"/>
  <c r="V1069" i="2"/>
  <c r="W1069" i="2"/>
  <c r="T1079" i="2"/>
  <c r="N1079" i="2"/>
  <c r="O1079" i="2"/>
  <c r="P1079" i="2"/>
  <c r="N1080" i="2"/>
  <c r="O1080" i="2"/>
  <c r="P1080" i="2"/>
  <c r="N1081" i="2"/>
  <c r="O1081" i="2"/>
  <c r="P1081" i="2"/>
  <c r="N1082" i="2"/>
  <c r="O1082" i="2"/>
  <c r="P1082" i="2"/>
  <c r="N1083" i="2"/>
  <c r="O1083" i="2"/>
  <c r="P1083" i="2"/>
  <c r="N1084" i="2"/>
  <c r="O1084" i="2"/>
  <c r="P1084" i="2"/>
  <c r="N1085" i="2"/>
  <c r="O1085" i="2"/>
  <c r="P1085" i="2"/>
  <c r="N1086" i="2"/>
  <c r="O1086" i="2"/>
  <c r="P1086" i="2"/>
  <c r="N1087" i="2"/>
  <c r="O1087" i="2"/>
  <c r="P1087" i="2"/>
  <c r="N1088" i="2"/>
  <c r="O1088" i="2"/>
  <c r="P1088" i="2"/>
  <c r="U1079" i="2"/>
  <c r="Q1079" i="2"/>
  <c r="R1079" i="2"/>
  <c r="S1079" i="2"/>
  <c r="Q1080" i="2"/>
  <c r="R1080" i="2"/>
  <c r="S1080" i="2"/>
  <c r="Q1081" i="2"/>
  <c r="R1081" i="2"/>
  <c r="S1081" i="2"/>
  <c r="Q1082" i="2"/>
  <c r="R1082" i="2"/>
  <c r="S1082" i="2"/>
  <c r="Q1083" i="2"/>
  <c r="R1083" i="2"/>
  <c r="S1083" i="2"/>
  <c r="Q1084" i="2"/>
  <c r="R1084" i="2"/>
  <c r="S1084" i="2"/>
  <c r="Q1085" i="2"/>
  <c r="R1085" i="2"/>
  <c r="S1085" i="2"/>
  <c r="Q1086" i="2"/>
  <c r="R1086" i="2"/>
  <c r="S1086" i="2"/>
  <c r="Q1087" i="2"/>
  <c r="R1087" i="2"/>
  <c r="S1087" i="2"/>
  <c r="Q1088" i="2"/>
  <c r="R1088" i="2"/>
  <c r="S1088" i="2"/>
  <c r="V1079" i="2"/>
  <c r="W1079" i="2"/>
  <c r="T1089" i="2"/>
  <c r="N1089" i="2"/>
  <c r="O1089" i="2"/>
  <c r="P1089" i="2"/>
  <c r="N1090" i="2"/>
  <c r="O1090" i="2"/>
  <c r="P1090" i="2"/>
  <c r="N1091" i="2"/>
  <c r="O1091" i="2"/>
  <c r="P1091" i="2"/>
  <c r="N1092" i="2"/>
  <c r="O1092" i="2"/>
  <c r="P1092" i="2"/>
  <c r="N1093" i="2"/>
  <c r="O1093" i="2"/>
  <c r="P1093" i="2"/>
  <c r="N1094" i="2"/>
  <c r="O1094" i="2"/>
  <c r="P1094" i="2"/>
  <c r="N1095" i="2"/>
  <c r="O1095" i="2"/>
  <c r="P1095" i="2"/>
  <c r="N1096" i="2"/>
  <c r="O1096" i="2"/>
  <c r="P1096" i="2"/>
  <c r="N1097" i="2"/>
  <c r="O1097" i="2"/>
  <c r="P1097" i="2"/>
  <c r="N1098" i="2"/>
  <c r="O1098" i="2"/>
  <c r="P1098" i="2"/>
  <c r="U1089" i="2"/>
  <c r="Q1089" i="2"/>
  <c r="R1089" i="2"/>
  <c r="S1089" i="2"/>
  <c r="Q1090" i="2"/>
  <c r="R1090" i="2"/>
  <c r="S1090" i="2"/>
  <c r="Q1091" i="2"/>
  <c r="R1091" i="2"/>
  <c r="S1091" i="2"/>
  <c r="Q1092" i="2"/>
  <c r="R1092" i="2"/>
  <c r="S1092" i="2"/>
  <c r="Q1093" i="2"/>
  <c r="R1093" i="2"/>
  <c r="S1093" i="2"/>
  <c r="Q1094" i="2"/>
  <c r="R1094" i="2"/>
  <c r="S1094" i="2"/>
  <c r="Q1095" i="2"/>
  <c r="R1095" i="2"/>
  <c r="S1095" i="2"/>
  <c r="Q1096" i="2"/>
  <c r="R1096" i="2"/>
  <c r="S1096" i="2"/>
  <c r="Q1097" i="2"/>
  <c r="R1097" i="2"/>
  <c r="S1097" i="2"/>
  <c r="Q1098" i="2"/>
  <c r="R1098" i="2"/>
  <c r="S1098" i="2"/>
  <c r="V1089" i="2"/>
  <c r="W1089" i="2"/>
  <c r="T1099" i="2"/>
  <c r="N1099" i="2"/>
  <c r="O1099" i="2"/>
  <c r="P1099" i="2"/>
  <c r="N1100" i="2"/>
  <c r="O1100" i="2"/>
  <c r="P1100" i="2"/>
  <c r="N1101" i="2"/>
  <c r="O1101" i="2"/>
  <c r="P1101" i="2"/>
  <c r="N1102" i="2"/>
  <c r="O1102" i="2"/>
  <c r="P1102" i="2"/>
  <c r="N1103" i="2"/>
  <c r="O1103" i="2"/>
  <c r="P1103" i="2"/>
  <c r="N1104" i="2"/>
  <c r="O1104" i="2"/>
  <c r="P1104" i="2"/>
  <c r="N1105" i="2"/>
  <c r="O1105" i="2"/>
  <c r="P1105" i="2"/>
  <c r="N1106" i="2"/>
  <c r="O1106" i="2"/>
  <c r="P1106" i="2"/>
  <c r="N1107" i="2"/>
  <c r="O1107" i="2"/>
  <c r="P1107" i="2"/>
  <c r="N1108" i="2"/>
  <c r="O1108" i="2"/>
  <c r="P1108" i="2"/>
  <c r="U1099" i="2"/>
  <c r="Q1099" i="2"/>
  <c r="R1099" i="2"/>
  <c r="S1099" i="2"/>
  <c r="Q1100" i="2"/>
  <c r="R1100" i="2"/>
  <c r="S1100" i="2"/>
  <c r="Q1101" i="2"/>
  <c r="R1101" i="2"/>
  <c r="S1101" i="2"/>
  <c r="Q1102" i="2"/>
  <c r="R1102" i="2"/>
  <c r="S1102" i="2"/>
  <c r="Q1103" i="2"/>
  <c r="R1103" i="2"/>
  <c r="S1103" i="2"/>
  <c r="Q1104" i="2"/>
  <c r="R1104" i="2"/>
  <c r="S1104" i="2"/>
  <c r="Q1105" i="2"/>
  <c r="R1105" i="2"/>
  <c r="S1105" i="2"/>
  <c r="Q1106" i="2"/>
  <c r="R1106" i="2"/>
  <c r="S1106" i="2"/>
  <c r="Q1107" i="2"/>
  <c r="R1107" i="2"/>
  <c r="S1107" i="2"/>
  <c r="Q1108" i="2"/>
  <c r="R1108" i="2"/>
  <c r="S1108" i="2"/>
  <c r="V1099" i="2"/>
  <c r="W1099" i="2"/>
  <c r="T1109" i="2"/>
  <c r="N1109" i="2"/>
  <c r="O1109" i="2"/>
  <c r="P1109" i="2"/>
  <c r="N1110" i="2"/>
  <c r="O1110" i="2"/>
  <c r="P1110" i="2"/>
  <c r="N1111" i="2"/>
  <c r="O1111" i="2"/>
  <c r="P1111" i="2"/>
  <c r="N1112" i="2"/>
  <c r="O1112" i="2"/>
  <c r="P1112" i="2"/>
  <c r="N1113" i="2"/>
  <c r="O1113" i="2"/>
  <c r="P1113" i="2"/>
  <c r="N1114" i="2"/>
  <c r="O1114" i="2"/>
  <c r="P1114" i="2"/>
  <c r="N1115" i="2"/>
  <c r="O1115" i="2"/>
  <c r="P1115" i="2"/>
  <c r="N1116" i="2"/>
  <c r="O1116" i="2"/>
  <c r="P1116" i="2"/>
  <c r="N1117" i="2"/>
  <c r="O1117" i="2"/>
  <c r="P1117" i="2"/>
  <c r="N1118" i="2"/>
  <c r="O1118" i="2"/>
  <c r="P1118" i="2"/>
  <c r="U1109" i="2"/>
  <c r="Q1109" i="2"/>
  <c r="R1109" i="2"/>
  <c r="S1109" i="2"/>
  <c r="Q1110" i="2"/>
  <c r="R1110" i="2"/>
  <c r="S1110" i="2"/>
  <c r="Q1111" i="2"/>
  <c r="R1111" i="2"/>
  <c r="S1111" i="2"/>
  <c r="Q1112" i="2"/>
  <c r="R1112" i="2"/>
  <c r="S1112" i="2"/>
  <c r="Q1113" i="2"/>
  <c r="R1113" i="2"/>
  <c r="S1113" i="2"/>
  <c r="Q1114" i="2"/>
  <c r="R1114" i="2"/>
  <c r="S1114" i="2"/>
  <c r="Q1115" i="2"/>
  <c r="R1115" i="2"/>
  <c r="S1115" i="2"/>
  <c r="Q1116" i="2"/>
  <c r="R1116" i="2"/>
  <c r="S1116" i="2"/>
  <c r="Q1117" i="2"/>
  <c r="R1117" i="2"/>
  <c r="S1117" i="2"/>
  <c r="Q1118" i="2"/>
  <c r="R1118" i="2"/>
  <c r="S1118" i="2"/>
  <c r="V1109" i="2"/>
  <c r="W1109" i="2"/>
  <c r="T1119" i="2"/>
  <c r="N1119" i="2"/>
  <c r="O1119" i="2"/>
  <c r="P1119" i="2"/>
  <c r="N1120" i="2"/>
  <c r="O1120" i="2"/>
  <c r="P1120" i="2"/>
  <c r="N1121" i="2"/>
  <c r="O1121" i="2"/>
  <c r="P1121" i="2"/>
  <c r="N1122" i="2"/>
  <c r="O1122" i="2"/>
  <c r="P1122" i="2"/>
  <c r="N1123" i="2"/>
  <c r="O1123" i="2"/>
  <c r="P1123" i="2"/>
  <c r="N1124" i="2"/>
  <c r="O1124" i="2"/>
  <c r="P1124" i="2"/>
  <c r="N1125" i="2"/>
  <c r="O1125" i="2"/>
  <c r="P1125" i="2"/>
  <c r="N1126" i="2"/>
  <c r="O1126" i="2"/>
  <c r="P1126" i="2"/>
  <c r="N1127" i="2"/>
  <c r="O1127" i="2"/>
  <c r="P1127" i="2"/>
  <c r="N1128" i="2"/>
  <c r="O1128" i="2"/>
  <c r="P1128" i="2"/>
  <c r="U1119" i="2"/>
  <c r="Q1119" i="2"/>
  <c r="R1119" i="2"/>
  <c r="S1119" i="2"/>
  <c r="Q1120" i="2"/>
  <c r="R1120" i="2"/>
  <c r="S1120" i="2"/>
  <c r="Q1121" i="2"/>
  <c r="R1121" i="2"/>
  <c r="S1121" i="2"/>
  <c r="Q1122" i="2"/>
  <c r="R1122" i="2"/>
  <c r="S1122" i="2"/>
  <c r="Q1123" i="2"/>
  <c r="R1123" i="2"/>
  <c r="S1123" i="2"/>
  <c r="Q1124" i="2"/>
  <c r="R1124" i="2"/>
  <c r="S1124" i="2"/>
  <c r="Q1125" i="2"/>
  <c r="R1125" i="2"/>
  <c r="S1125" i="2"/>
  <c r="Q1126" i="2"/>
  <c r="R1126" i="2"/>
  <c r="S1126" i="2"/>
  <c r="Q1127" i="2"/>
  <c r="R1127" i="2"/>
  <c r="S1127" i="2"/>
  <c r="Q1128" i="2"/>
  <c r="R1128" i="2"/>
  <c r="S1128" i="2"/>
  <c r="V1119" i="2"/>
  <c r="W1119" i="2"/>
  <c r="T1129" i="2"/>
  <c r="N1129" i="2"/>
  <c r="O1129" i="2"/>
  <c r="P1129" i="2"/>
  <c r="N1130" i="2"/>
  <c r="O1130" i="2"/>
  <c r="P1130" i="2"/>
  <c r="N1131" i="2"/>
  <c r="O1131" i="2"/>
  <c r="P1131" i="2"/>
  <c r="N1132" i="2"/>
  <c r="O1132" i="2"/>
  <c r="P1132" i="2"/>
  <c r="N1133" i="2"/>
  <c r="O1133" i="2"/>
  <c r="P1133" i="2"/>
  <c r="N1134" i="2"/>
  <c r="O1134" i="2"/>
  <c r="P1134" i="2"/>
  <c r="N1135" i="2"/>
  <c r="O1135" i="2"/>
  <c r="P1135" i="2"/>
  <c r="N1136" i="2"/>
  <c r="O1136" i="2"/>
  <c r="P1136" i="2"/>
  <c r="N1137" i="2"/>
  <c r="O1137" i="2"/>
  <c r="P1137" i="2"/>
  <c r="N1138" i="2"/>
  <c r="O1138" i="2"/>
  <c r="P1138" i="2"/>
  <c r="U1129" i="2"/>
  <c r="Q1129" i="2"/>
  <c r="R1129" i="2"/>
  <c r="S1129" i="2"/>
  <c r="Q1130" i="2"/>
  <c r="R1130" i="2"/>
  <c r="S1130" i="2"/>
  <c r="Q1131" i="2"/>
  <c r="R1131" i="2"/>
  <c r="S1131" i="2"/>
  <c r="Q1132" i="2"/>
  <c r="R1132" i="2"/>
  <c r="S1132" i="2"/>
  <c r="Q1133" i="2"/>
  <c r="R1133" i="2"/>
  <c r="S1133" i="2"/>
  <c r="Q1134" i="2"/>
  <c r="R1134" i="2"/>
  <c r="S1134" i="2"/>
  <c r="Q1135" i="2"/>
  <c r="R1135" i="2"/>
  <c r="S1135" i="2"/>
  <c r="Q1136" i="2"/>
  <c r="R1136" i="2"/>
  <c r="S1136" i="2"/>
  <c r="Q1137" i="2"/>
  <c r="R1137" i="2"/>
  <c r="S1137" i="2"/>
  <c r="Q1138" i="2"/>
  <c r="R1138" i="2"/>
  <c r="S1138" i="2"/>
  <c r="V1129" i="2"/>
  <c r="W1129" i="2"/>
  <c r="T1139" i="2"/>
  <c r="N1139" i="2"/>
  <c r="O1139" i="2"/>
  <c r="P1139" i="2"/>
  <c r="N1140" i="2"/>
  <c r="O1140" i="2"/>
  <c r="P1140" i="2"/>
  <c r="N1141" i="2"/>
  <c r="O1141" i="2"/>
  <c r="P1141" i="2"/>
  <c r="N1142" i="2"/>
  <c r="O1142" i="2"/>
  <c r="P1142" i="2"/>
  <c r="N1143" i="2"/>
  <c r="O1143" i="2"/>
  <c r="P1143" i="2"/>
  <c r="N1144" i="2"/>
  <c r="O1144" i="2"/>
  <c r="P1144" i="2"/>
  <c r="N1145" i="2"/>
  <c r="O1145" i="2"/>
  <c r="P1145" i="2"/>
  <c r="N1146" i="2"/>
  <c r="O1146" i="2"/>
  <c r="P1146" i="2"/>
  <c r="N1147" i="2"/>
  <c r="O1147" i="2"/>
  <c r="P1147" i="2"/>
  <c r="N1148" i="2"/>
  <c r="O1148" i="2"/>
  <c r="P1148" i="2"/>
  <c r="U1139" i="2"/>
  <c r="Q1139" i="2"/>
  <c r="R1139" i="2"/>
  <c r="S1139" i="2"/>
  <c r="Q1140" i="2"/>
  <c r="R1140" i="2"/>
  <c r="S1140" i="2"/>
  <c r="Q1141" i="2"/>
  <c r="R1141" i="2"/>
  <c r="S1141" i="2"/>
  <c r="Q1142" i="2"/>
  <c r="R1142" i="2"/>
  <c r="S1142" i="2"/>
  <c r="Q1143" i="2"/>
  <c r="R1143" i="2"/>
  <c r="S1143" i="2"/>
  <c r="Q1144" i="2"/>
  <c r="R1144" i="2"/>
  <c r="S1144" i="2"/>
  <c r="Q1145" i="2"/>
  <c r="R1145" i="2"/>
  <c r="S1145" i="2"/>
  <c r="Q1146" i="2"/>
  <c r="R1146" i="2"/>
  <c r="S1146" i="2"/>
  <c r="Q1147" i="2"/>
  <c r="R1147" i="2"/>
  <c r="S1147" i="2"/>
  <c r="Q1148" i="2"/>
  <c r="R1148" i="2"/>
  <c r="S1148" i="2"/>
  <c r="V1139" i="2"/>
  <c r="W1139" i="2"/>
  <c r="T1149" i="2"/>
  <c r="N1149" i="2"/>
  <c r="O1149" i="2"/>
  <c r="P1149" i="2"/>
  <c r="N1150" i="2"/>
  <c r="O1150" i="2"/>
  <c r="P1150" i="2"/>
  <c r="N1151" i="2"/>
  <c r="O1151" i="2"/>
  <c r="P1151" i="2"/>
  <c r="N1152" i="2"/>
  <c r="O1152" i="2"/>
  <c r="P1152" i="2"/>
  <c r="N1153" i="2"/>
  <c r="O1153" i="2"/>
  <c r="P1153" i="2"/>
  <c r="N1154" i="2"/>
  <c r="O1154" i="2"/>
  <c r="P1154" i="2"/>
  <c r="N1155" i="2"/>
  <c r="O1155" i="2"/>
  <c r="P1155" i="2"/>
  <c r="N1156" i="2"/>
  <c r="O1156" i="2"/>
  <c r="P1156" i="2"/>
  <c r="N1157" i="2"/>
  <c r="O1157" i="2"/>
  <c r="P1157" i="2"/>
  <c r="N1158" i="2"/>
  <c r="O1158" i="2"/>
  <c r="P1158" i="2"/>
  <c r="U1149" i="2"/>
  <c r="Q1149" i="2"/>
  <c r="R1149" i="2"/>
  <c r="S1149" i="2"/>
  <c r="Q1150" i="2"/>
  <c r="R1150" i="2"/>
  <c r="S1150" i="2"/>
  <c r="Q1151" i="2"/>
  <c r="R1151" i="2"/>
  <c r="S1151" i="2"/>
  <c r="Q1152" i="2"/>
  <c r="R1152" i="2"/>
  <c r="S1152" i="2"/>
  <c r="Q1153" i="2"/>
  <c r="R1153" i="2"/>
  <c r="S1153" i="2"/>
  <c r="Q1154" i="2"/>
  <c r="R1154" i="2"/>
  <c r="S1154" i="2"/>
  <c r="Q1155" i="2"/>
  <c r="R1155" i="2"/>
  <c r="S1155" i="2"/>
  <c r="Q1156" i="2"/>
  <c r="R1156" i="2"/>
  <c r="S1156" i="2"/>
  <c r="Q1157" i="2"/>
  <c r="R1157" i="2"/>
  <c r="S1157" i="2"/>
  <c r="Q1158" i="2"/>
  <c r="R1158" i="2"/>
  <c r="S1158" i="2"/>
  <c r="V1149" i="2"/>
  <c r="W1149" i="2"/>
  <c r="T1159" i="2"/>
  <c r="N1159" i="2"/>
  <c r="O1159" i="2"/>
  <c r="P1159" i="2"/>
  <c r="N1160" i="2"/>
  <c r="O1160" i="2"/>
  <c r="P1160" i="2"/>
  <c r="N1161" i="2"/>
  <c r="O1161" i="2"/>
  <c r="P1161" i="2"/>
  <c r="N1162" i="2"/>
  <c r="O1162" i="2"/>
  <c r="P1162" i="2"/>
  <c r="N1163" i="2"/>
  <c r="O1163" i="2"/>
  <c r="P1163" i="2"/>
  <c r="N1164" i="2"/>
  <c r="O1164" i="2"/>
  <c r="P1164" i="2"/>
  <c r="N1165" i="2"/>
  <c r="O1165" i="2"/>
  <c r="P1165" i="2"/>
  <c r="N1166" i="2"/>
  <c r="O1166" i="2"/>
  <c r="P1166" i="2"/>
  <c r="N1167" i="2"/>
  <c r="O1167" i="2"/>
  <c r="P1167" i="2"/>
  <c r="N1168" i="2"/>
  <c r="O1168" i="2"/>
  <c r="P1168" i="2"/>
  <c r="U1159" i="2"/>
  <c r="Q1159" i="2"/>
  <c r="R1159" i="2"/>
  <c r="S1159" i="2"/>
  <c r="Q1160" i="2"/>
  <c r="R1160" i="2"/>
  <c r="S1160" i="2"/>
  <c r="Q1161" i="2"/>
  <c r="R1161" i="2"/>
  <c r="S1161" i="2"/>
  <c r="Q1162" i="2"/>
  <c r="R1162" i="2"/>
  <c r="S1162" i="2"/>
  <c r="Q1163" i="2"/>
  <c r="R1163" i="2"/>
  <c r="S1163" i="2"/>
  <c r="Q1164" i="2"/>
  <c r="R1164" i="2"/>
  <c r="S1164" i="2"/>
  <c r="Q1165" i="2"/>
  <c r="R1165" i="2"/>
  <c r="S1165" i="2"/>
  <c r="Q1166" i="2"/>
  <c r="R1166" i="2"/>
  <c r="S1166" i="2"/>
  <c r="Q1167" i="2"/>
  <c r="R1167" i="2"/>
  <c r="S1167" i="2"/>
  <c r="Q1168" i="2"/>
  <c r="R1168" i="2"/>
  <c r="S1168" i="2"/>
  <c r="V1159" i="2"/>
  <c r="W1159" i="2"/>
  <c r="T1169" i="2"/>
  <c r="N1169" i="2"/>
  <c r="O1169" i="2"/>
  <c r="P1169" i="2"/>
  <c r="N1170" i="2"/>
  <c r="O1170" i="2"/>
  <c r="P1170" i="2"/>
  <c r="N1171" i="2"/>
  <c r="O1171" i="2"/>
  <c r="P1171" i="2"/>
  <c r="N1172" i="2"/>
  <c r="O1172" i="2"/>
  <c r="P1172" i="2"/>
  <c r="N1173" i="2"/>
  <c r="O1173" i="2"/>
  <c r="P1173" i="2"/>
  <c r="N1174" i="2"/>
  <c r="O1174" i="2"/>
  <c r="P1174" i="2"/>
  <c r="N1175" i="2"/>
  <c r="O1175" i="2"/>
  <c r="P1175" i="2"/>
  <c r="N1176" i="2"/>
  <c r="O1176" i="2"/>
  <c r="P1176" i="2"/>
  <c r="N1177" i="2"/>
  <c r="O1177" i="2"/>
  <c r="P1177" i="2"/>
  <c r="N1178" i="2"/>
  <c r="O1178" i="2"/>
  <c r="P1178" i="2"/>
  <c r="U1169" i="2"/>
  <c r="Q1169" i="2"/>
  <c r="R1169" i="2"/>
  <c r="S1169" i="2"/>
  <c r="Q1170" i="2"/>
  <c r="R1170" i="2"/>
  <c r="S1170" i="2"/>
  <c r="Q1171" i="2"/>
  <c r="R1171" i="2"/>
  <c r="S1171" i="2"/>
  <c r="Q1172" i="2"/>
  <c r="R1172" i="2"/>
  <c r="S1172" i="2"/>
  <c r="Q1173" i="2"/>
  <c r="R1173" i="2"/>
  <c r="S1173" i="2"/>
  <c r="Q1174" i="2"/>
  <c r="R1174" i="2"/>
  <c r="S1174" i="2"/>
  <c r="Q1175" i="2"/>
  <c r="R1175" i="2"/>
  <c r="S1175" i="2"/>
  <c r="Q1176" i="2"/>
  <c r="R1176" i="2"/>
  <c r="S1176" i="2"/>
  <c r="Q1177" i="2"/>
  <c r="R1177" i="2"/>
  <c r="S1177" i="2"/>
  <c r="Q1178" i="2"/>
  <c r="R1178" i="2"/>
  <c r="S1178" i="2"/>
  <c r="V1169" i="2"/>
  <c r="W1169" i="2"/>
  <c r="T1179" i="2"/>
  <c r="N1179" i="2"/>
  <c r="O1179" i="2"/>
  <c r="P1179" i="2"/>
  <c r="N1180" i="2"/>
  <c r="O1180" i="2"/>
  <c r="P1180" i="2"/>
  <c r="N1181" i="2"/>
  <c r="O1181" i="2"/>
  <c r="P1181" i="2"/>
  <c r="N1182" i="2"/>
  <c r="O1182" i="2"/>
  <c r="P1182" i="2"/>
  <c r="N1183" i="2"/>
  <c r="O1183" i="2"/>
  <c r="P1183" i="2"/>
  <c r="N1184" i="2"/>
  <c r="O1184" i="2"/>
  <c r="P1184" i="2"/>
  <c r="N1185" i="2"/>
  <c r="O1185" i="2"/>
  <c r="P1185" i="2"/>
  <c r="N1186" i="2"/>
  <c r="O1186" i="2"/>
  <c r="P1186" i="2"/>
  <c r="N1187" i="2"/>
  <c r="O1187" i="2"/>
  <c r="P1187" i="2"/>
  <c r="N1188" i="2"/>
  <c r="O1188" i="2"/>
  <c r="P1188" i="2"/>
  <c r="U1179" i="2"/>
  <c r="Q1179" i="2"/>
  <c r="R1179" i="2"/>
  <c r="S1179" i="2"/>
  <c r="Q1180" i="2"/>
  <c r="R1180" i="2"/>
  <c r="S1180" i="2"/>
  <c r="Q1181" i="2"/>
  <c r="R1181" i="2"/>
  <c r="S1181" i="2"/>
  <c r="Q1182" i="2"/>
  <c r="R1182" i="2"/>
  <c r="S1182" i="2"/>
  <c r="Q1183" i="2"/>
  <c r="R1183" i="2"/>
  <c r="S1183" i="2"/>
  <c r="Q1184" i="2"/>
  <c r="R1184" i="2"/>
  <c r="S1184" i="2"/>
  <c r="Q1185" i="2"/>
  <c r="R1185" i="2"/>
  <c r="S1185" i="2"/>
  <c r="Q1186" i="2"/>
  <c r="R1186" i="2"/>
  <c r="S1186" i="2"/>
  <c r="Q1187" i="2"/>
  <c r="R1187" i="2"/>
  <c r="S1187" i="2"/>
  <c r="Q1188" i="2"/>
  <c r="R1188" i="2"/>
  <c r="S1188" i="2"/>
  <c r="V1179" i="2"/>
  <c r="W1179" i="2"/>
  <c r="T1189" i="2"/>
  <c r="N1189" i="2"/>
  <c r="O1189" i="2"/>
  <c r="P1189" i="2"/>
  <c r="N1190" i="2"/>
  <c r="O1190" i="2"/>
  <c r="P1190" i="2"/>
  <c r="N1191" i="2"/>
  <c r="O1191" i="2"/>
  <c r="P1191" i="2"/>
  <c r="N1192" i="2"/>
  <c r="O1192" i="2"/>
  <c r="P1192" i="2"/>
  <c r="N1193" i="2"/>
  <c r="O1193" i="2"/>
  <c r="P1193" i="2"/>
  <c r="N1194" i="2"/>
  <c r="O1194" i="2"/>
  <c r="P1194" i="2"/>
  <c r="N1195" i="2"/>
  <c r="O1195" i="2"/>
  <c r="P1195" i="2"/>
  <c r="N1196" i="2"/>
  <c r="O1196" i="2"/>
  <c r="P1196" i="2"/>
  <c r="N1197" i="2"/>
  <c r="O1197" i="2"/>
  <c r="P1197" i="2"/>
  <c r="N1198" i="2"/>
  <c r="O1198" i="2"/>
  <c r="P1198" i="2"/>
  <c r="U1189" i="2"/>
  <c r="Q1189" i="2"/>
  <c r="R1189" i="2"/>
  <c r="S1189" i="2"/>
  <c r="Q1190" i="2"/>
  <c r="R1190" i="2"/>
  <c r="S1190" i="2"/>
  <c r="Q1191" i="2"/>
  <c r="R1191" i="2"/>
  <c r="S1191" i="2"/>
  <c r="Q1192" i="2"/>
  <c r="R1192" i="2"/>
  <c r="S1192" i="2"/>
  <c r="Q1193" i="2"/>
  <c r="R1193" i="2"/>
  <c r="S1193" i="2"/>
  <c r="Q1194" i="2"/>
  <c r="R1194" i="2"/>
  <c r="S1194" i="2"/>
  <c r="Q1195" i="2"/>
  <c r="R1195" i="2"/>
  <c r="S1195" i="2"/>
  <c r="Q1196" i="2"/>
  <c r="R1196" i="2"/>
  <c r="S1196" i="2"/>
  <c r="Q1197" i="2"/>
  <c r="R1197" i="2"/>
  <c r="S1197" i="2"/>
  <c r="Q1198" i="2"/>
  <c r="R1198" i="2"/>
  <c r="S1198" i="2"/>
  <c r="V1189" i="2"/>
  <c r="W1189" i="2"/>
  <c r="T1199" i="2"/>
  <c r="N1199" i="2"/>
  <c r="O1199" i="2"/>
  <c r="P1199" i="2"/>
  <c r="N1200" i="2"/>
  <c r="O1200" i="2"/>
  <c r="P1200" i="2"/>
  <c r="N1201" i="2"/>
  <c r="O1201" i="2"/>
  <c r="P1201" i="2"/>
  <c r="N1202" i="2"/>
  <c r="O1202" i="2"/>
  <c r="P1202" i="2"/>
  <c r="N1203" i="2"/>
  <c r="O1203" i="2"/>
  <c r="P1203" i="2"/>
  <c r="N1204" i="2"/>
  <c r="O1204" i="2"/>
  <c r="P1204" i="2"/>
  <c r="N1205" i="2"/>
  <c r="O1205" i="2"/>
  <c r="P1205" i="2"/>
  <c r="N1206" i="2"/>
  <c r="O1206" i="2"/>
  <c r="P1206" i="2"/>
  <c r="N1207" i="2"/>
  <c r="O1207" i="2"/>
  <c r="P1207" i="2"/>
  <c r="N1208" i="2"/>
  <c r="O1208" i="2"/>
  <c r="P1208" i="2"/>
  <c r="U1199" i="2"/>
  <c r="Q1199" i="2"/>
  <c r="R1199" i="2"/>
  <c r="S1199" i="2"/>
  <c r="Q1200" i="2"/>
  <c r="R1200" i="2"/>
  <c r="S1200" i="2"/>
  <c r="Q1201" i="2"/>
  <c r="R1201" i="2"/>
  <c r="S1201" i="2"/>
  <c r="Q1202" i="2"/>
  <c r="R1202" i="2"/>
  <c r="S1202" i="2"/>
  <c r="Q1203" i="2"/>
  <c r="R1203" i="2"/>
  <c r="S1203" i="2"/>
  <c r="Q1204" i="2"/>
  <c r="R1204" i="2"/>
  <c r="S1204" i="2"/>
  <c r="Q1205" i="2"/>
  <c r="R1205" i="2"/>
  <c r="S1205" i="2"/>
  <c r="Q1206" i="2"/>
  <c r="R1206" i="2"/>
  <c r="S1206" i="2"/>
  <c r="Q1207" i="2"/>
  <c r="R1207" i="2"/>
  <c r="S1207" i="2"/>
  <c r="Q1208" i="2"/>
  <c r="R1208" i="2"/>
  <c r="S1208" i="2"/>
  <c r="V1199" i="2"/>
  <c r="W1199" i="2"/>
  <c r="T1209" i="2"/>
  <c r="N1218" i="2"/>
  <c r="O1218" i="2"/>
  <c r="Q1218" i="2"/>
  <c r="R1218" i="2"/>
  <c r="S1218" i="2"/>
  <c r="P1218" i="2"/>
  <c r="B1218" i="2"/>
  <c r="C1218" i="2"/>
  <c r="N1217" i="2"/>
  <c r="O1217" i="2"/>
  <c r="Q1217" i="2"/>
  <c r="R1217" i="2"/>
  <c r="S1217" i="2"/>
  <c r="P1217" i="2"/>
  <c r="B1217" i="2"/>
  <c r="C1217" i="2"/>
  <c r="N1216" i="2"/>
  <c r="O1216" i="2"/>
  <c r="Q1216" i="2"/>
  <c r="R1216" i="2"/>
  <c r="S1216" i="2"/>
  <c r="P1216" i="2"/>
  <c r="B1216" i="2"/>
  <c r="C1216" i="2"/>
  <c r="N1215" i="2"/>
  <c r="O1215" i="2"/>
  <c r="Q1215" i="2"/>
  <c r="R1215" i="2"/>
  <c r="S1215" i="2"/>
  <c r="P1215" i="2"/>
  <c r="B1215" i="2"/>
  <c r="C1215" i="2"/>
  <c r="N1214" i="2"/>
  <c r="O1214" i="2"/>
  <c r="Q1214" i="2"/>
  <c r="R1214" i="2"/>
  <c r="S1214" i="2"/>
  <c r="P1214" i="2"/>
  <c r="B1214" i="2"/>
  <c r="C1214" i="2"/>
  <c r="N1213" i="2"/>
  <c r="O1213" i="2"/>
  <c r="Q1213" i="2"/>
  <c r="R1213" i="2"/>
  <c r="S1213" i="2"/>
  <c r="P1213" i="2"/>
  <c r="B1213" i="2"/>
  <c r="C1213" i="2"/>
  <c r="N1212" i="2"/>
  <c r="O1212" i="2"/>
  <c r="Q1212" i="2"/>
  <c r="R1212" i="2"/>
  <c r="S1212" i="2"/>
  <c r="P1212" i="2"/>
  <c r="B1212" i="2"/>
  <c r="C1212" i="2"/>
  <c r="N1211" i="2"/>
  <c r="O1211" i="2"/>
  <c r="Q1211" i="2"/>
  <c r="R1211" i="2"/>
  <c r="S1211" i="2"/>
  <c r="P1211" i="2"/>
  <c r="B1211" i="2"/>
  <c r="C1211" i="2"/>
  <c r="D1211" i="2"/>
  <c r="N1210" i="2"/>
  <c r="O1210" i="2"/>
  <c r="Q1210" i="2"/>
  <c r="R1210" i="2"/>
  <c r="S1210" i="2"/>
  <c r="P1210" i="2"/>
  <c r="B1210" i="2"/>
  <c r="C1210" i="2"/>
  <c r="N1209" i="2"/>
  <c r="O1209" i="2"/>
  <c r="P1209" i="2"/>
  <c r="U1209" i="2"/>
  <c r="Q1209" i="2"/>
  <c r="R1209" i="2"/>
  <c r="S1209" i="2"/>
  <c r="V1209" i="2"/>
  <c r="W1209" i="2"/>
  <c r="B1209" i="2"/>
  <c r="C1209" i="2"/>
  <c r="B1208" i="2"/>
  <c r="C1208" i="2"/>
  <c r="B1207" i="2"/>
  <c r="C1207" i="2"/>
  <c r="B1206" i="2"/>
  <c r="C1206" i="2"/>
  <c r="B1205" i="2"/>
  <c r="C1205" i="2"/>
  <c r="B1204" i="2"/>
  <c r="C1204" i="2"/>
  <c r="B1203" i="2"/>
  <c r="C1203" i="2"/>
  <c r="B1202" i="2"/>
  <c r="C1202" i="2"/>
  <c r="B1201" i="2"/>
  <c r="C1201" i="2"/>
  <c r="D1201" i="2"/>
  <c r="B1200" i="2"/>
  <c r="C1200" i="2"/>
  <c r="B1199" i="2"/>
  <c r="C1199" i="2"/>
  <c r="B1198" i="2"/>
  <c r="C1198" i="2"/>
  <c r="B1197" i="2"/>
  <c r="C1197" i="2"/>
  <c r="B1196" i="2"/>
  <c r="C1196" i="2"/>
  <c r="B1195" i="2"/>
  <c r="C1195" i="2"/>
  <c r="B1194" i="2"/>
  <c r="C1194" i="2"/>
  <c r="B1193" i="2"/>
  <c r="C1193" i="2"/>
  <c r="B1192" i="2"/>
  <c r="C1192" i="2"/>
  <c r="B1191" i="2"/>
  <c r="C1191" i="2"/>
  <c r="D1191" i="2"/>
  <c r="B1190" i="2"/>
  <c r="C1190" i="2"/>
  <c r="B1189" i="2"/>
  <c r="C1189" i="2"/>
  <c r="B1188" i="2"/>
  <c r="C1188" i="2"/>
  <c r="B1187" i="2"/>
  <c r="C1187" i="2"/>
  <c r="B1186" i="2"/>
  <c r="C1186" i="2"/>
  <c r="B1185" i="2"/>
  <c r="C1185" i="2"/>
  <c r="B1184" i="2"/>
  <c r="C1184" i="2"/>
  <c r="B1183" i="2"/>
  <c r="C1183" i="2"/>
  <c r="B1182" i="2"/>
  <c r="C1182" i="2"/>
  <c r="B1181" i="2"/>
  <c r="C1181" i="2"/>
  <c r="D1181" i="2"/>
  <c r="B1180" i="2"/>
  <c r="C1180" i="2"/>
  <c r="B1179" i="2"/>
  <c r="C1179" i="2"/>
  <c r="B1178" i="2"/>
  <c r="C1178" i="2"/>
  <c r="B1177" i="2"/>
  <c r="C1177" i="2"/>
  <c r="B1176" i="2"/>
  <c r="C1176" i="2"/>
  <c r="B1175" i="2"/>
  <c r="C1175" i="2"/>
  <c r="B1174" i="2"/>
  <c r="C1174" i="2"/>
  <c r="B1173" i="2"/>
  <c r="C1173" i="2"/>
  <c r="B1172" i="2"/>
  <c r="C1172" i="2"/>
  <c r="B1171" i="2"/>
  <c r="C1171" i="2"/>
  <c r="D1171" i="2"/>
  <c r="B1170" i="2"/>
  <c r="C1170" i="2"/>
  <c r="B1169" i="2"/>
  <c r="C1169" i="2"/>
  <c r="B1168" i="2"/>
  <c r="C1168" i="2"/>
  <c r="B1167" i="2"/>
  <c r="C1167" i="2"/>
  <c r="B1166" i="2"/>
  <c r="C1166" i="2"/>
  <c r="B1165" i="2"/>
  <c r="C1165" i="2"/>
  <c r="B1164" i="2"/>
  <c r="C1164" i="2"/>
  <c r="B1163" i="2"/>
  <c r="C1163" i="2"/>
  <c r="B1162" i="2"/>
  <c r="C1162" i="2"/>
  <c r="B1161" i="2"/>
  <c r="C1161" i="2"/>
  <c r="D1161" i="2"/>
  <c r="B1160" i="2"/>
  <c r="C1160" i="2"/>
  <c r="B1159" i="2"/>
  <c r="C1159" i="2"/>
  <c r="B1158" i="2"/>
  <c r="C1158" i="2"/>
  <c r="B1157" i="2"/>
  <c r="C1157" i="2"/>
  <c r="B1156" i="2"/>
  <c r="C1156" i="2"/>
  <c r="B1155" i="2"/>
  <c r="C1155" i="2"/>
  <c r="B1154" i="2"/>
  <c r="C1154" i="2"/>
  <c r="B1153" i="2"/>
  <c r="C1153" i="2"/>
  <c r="B1152" i="2"/>
  <c r="C1152" i="2"/>
  <c r="B1151" i="2"/>
  <c r="C1151" i="2"/>
  <c r="D1151" i="2"/>
  <c r="B1150" i="2"/>
  <c r="C1150" i="2"/>
  <c r="B1149" i="2"/>
  <c r="C1149" i="2"/>
  <c r="B1148" i="2"/>
  <c r="C1148" i="2"/>
  <c r="B1147" i="2"/>
  <c r="C1147" i="2"/>
  <c r="B1146" i="2"/>
  <c r="C1146" i="2"/>
  <c r="B1145" i="2"/>
  <c r="C1145" i="2"/>
  <c r="B1144" i="2"/>
  <c r="C1144" i="2"/>
  <c r="B1143" i="2"/>
  <c r="C1143" i="2"/>
  <c r="B1142" i="2"/>
  <c r="C1142" i="2"/>
  <c r="B1141" i="2"/>
  <c r="C1141" i="2"/>
  <c r="D1141" i="2"/>
  <c r="B1140" i="2"/>
  <c r="C1140" i="2"/>
  <c r="B1139" i="2"/>
  <c r="C1139" i="2"/>
  <c r="B1138" i="2"/>
  <c r="C1138" i="2"/>
  <c r="B1137" i="2"/>
  <c r="C1137" i="2"/>
  <c r="B1136" i="2"/>
  <c r="C1136" i="2"/>
  <c r="B1135" i="2"/>
  <c r="C1135" i="2"/>
  <c r="B1134" i="2"/>
  <c r="C1134" i="2"/>
  <c r="B1133" i="2"/>
  <c r="C1133" i="2"/>
  <c r="B1132" i="2"/>
  <c r="C1132" i="2"/>
  <c r="B1131" i="2"/>
  <c r="C1131" i="2"/>
  <c r="D1131" i="2"/>
  <c r="B1130" i="2"/>
  <c r="C1130" i="2"/>
  <c r="B1129" i="2"/>
  <c r="C1129" i="2"/>
  <c r="B1128" i="2"/>
  <c r="C1128" i="2"/>
  <c r="B1127" i="2"/>
  <c r="C1127" i="2"/>
  <c r="B1126" i="2"/>
  <c r="C1126" i="2"/>
  <c r="B1125" i="2"/>
  <c r="C1125" i="2"/>
  <c r="B1124" i="2"/>
  <c r="C1124" i="2"/>
  <c r="B1123" i="2"/>
  <c r="C1123" i="2"/>
  <c r="B1122" i="2"/>
  <c r="C1122" i="2"/>
  <c r="B1121" i="2"/>
  <c r="C1121" i="2"/>
  <c r="D1121" i="2"/>
  <c r="B1120" i="2"/>
  <c r="C1120" i="2"/>
  <c r="B1119" i="2"/>
  <c r="C1119" i="2"/>
  <c r="B1118" i="2"/>
  <c r="C1118" i="2"/>
  <c r="B1117" i="2"/>
  <c r="C1117" i="2"/>
  <c r="B1116" i="2"/>
  <c r="C1116" i="2"/>
  <c r="B1115" i="2"/>
  <c r="C1115" i="2"/>
  <c r="B1114" i="2"/>
  <c r="C1114" i="2"/>
  <c r="B1113" i="2"/>
  <c r="C1113" i="2"/>
  <c r="B1112" i="2"/>
  <c r="C1112" i="2"/>
  <c r="B1111" i="2"/>
  <c r="C1111" i="2"/>
  <c r="D1111" i="2"/>
  <c r="B1110" i="2"/>
  <c r="C1110" i="2"/>
  <c r="B1109" i="2"/>
  <c r="C1109" i="2"/>
  <c r="B1108" i="2"/>
  <c r="C1108" i="2"/>
  <c r="B1107" i="2"/>
  <c r="C1107" i="2"/>
  <c r="B1106" i="2"/>
  <c r="C1106" i="2"/>
  <c r="B1105" i="2"/>
  <c r="C1105" i="2"/>
  <c r="B1104" i="2"/>
  <c r="C1104" i="2"/>
  <c r="B1103" i="2"/>
  <c r="C1103" i="2"/>
  <c r="B1102" i="2"/>
  <c r="C1102" i="2"/>
  <c r="B1101" i="2"/>
  <c r="C1101" i="2"/>
  <c r="D1101" i="2"/>
  <c r="B1100" i="2"/>
  <c r="C1100" i="2"/>
  <c r="B1099" i="2"/>
  <c r="C1099" i="2"/>
  <c r="B1098" i="2"/>
  <c r="C1098" i="2"/>
  <c r="B1097" i="2"/>
  <c r="C1097" i="2"/>
  <c r="B1096" i="2"/>
  <c r="C1096" i="2"/>
  <c r="B1095" i="2"/>
  <c r="C1095" i="2"/>
  <c r="B1094" i="2"/>
  <c r="C1094" i="2"/>
  <c r="B1093" i="2"/>
  <c r="C1093" i="2"/>
  <c r="B1092" i="2"/>
  <c r="C1092" i="2"/>
  <c r="B1091" i="2"/>
  <c r="C1091" i="2"/>
  <c r="D1091" i="2"/>
  <c r="B1090" i="2"/>
  <c r="C1090" i="2"/>
  <c r="B1089" i="2"/>
  <c r="C1089" i="2"/>
  <c r="B1088" i="2"/>
  <c r="C1088" i="2"/>
  <c r="B1087" i="2"/>
  <c r="C1087" i="2"/>
  <c r="B1086" i="2"/>
  <c r="C1086" i="2"/>
  <c r="B1085" i="2"/>
  <c r="C1085" i="2"/>
  <c r="B1084" i="2"/>
  <c r="C1084" i="2"/>
  <c r="B1083" i="2"/>
  <c r="C1083" i="2"/>
  <c r="B1082" i="2"/>
  <c r="C1082" i="2"/>
  <c r="B1081" i="2"/>
  <c r="C1081" i="2"/>
  <c r="D1081" i="2"/>
  <c r="B1080" i="2"/>
  <c r="C1080" i="2"/>
  <c r="B1079" i="2"/>
  <c r="C1079" i="2"/>
  <c r="B1078" i="2"/>
  <c r="C1078" i="2"/>
  <c r="B1077" i="2"/>
  <c r="C1077" i="2"/>
  <c r="B1076" i="2"/>
  <c r="C1076" i="2"/>
  <c r="B1075" i="2"/>
  <c r="C1075" i="2"/>
  <c r="B1074" i="2"/>
  <c r="C1074" i="2"/>
  <c r="B1073" i="2"/>
  <c r="C1073" i="2"/>
  <c r="B1072" i="2"/>
  <c r="C1072" i="2"/>
  <c r="B1071" i="2"/>
  <c r="C1071" i="2"/>
  <c r="D1071" i="2"/>
  <c r="B1070" i="2"/>
  <c r="C1070" i="2"/>
  <c r="B1069" i="2"/>
  <c r="C1069" i="2"/>
  <c r="B1068" i="2"/>
  <c r="C1068" i="2"/>
  <c r="B1067" i="2"/>
  <c r="C1067" i="2"/>
  <c r="B1066" i="2"/>
  <c r="C1066" i="2"/>
  <c r="B1065" i="2"/>
  <c r="C1065" i="2"/>
  <c r="B1064" i="2"/>
  <c r="C1064" i="2"/>
  <c r="B1063" i="2"/>
  <c r="C1063" i="2"/>
  <c r="B1062" i="2"/>
  <c r="C1062" i="2"/>
  <c r="B1061" i="2"/>
  <c r="C1061" i="2"/>
  <c r="D1061" i="2"/>
  <c r="B1060" i="2"/>
  <c r="C1060" i="2"/>
  <c r="B1059" i="2"/>
  <c r="C1059" i="2"/>
  <c r="B1058" i="2"/>
  <c r="C1058" i="2"/>
  <c r="B1057" i="2"/>
  <c r="C1057" i="2"/>
  <c r="B1056" i="2"/>
  <c r="C1056" i="2"/>
  <c r="B1055" i="2"/>
  <c r="C1055" i="2"/>
  <c r="B1054" i="2"/>
  <c r="C1054" i="2"/>
  <c r="B1053" i="2"/>
  <c r="C1053" i="2"/>
  <c r="B1052" i="2"/>
  <c r="C1052" i="2"/>
  <c r="B1051" i="2"/>
  <c r="C1051" i="2"/>
  <c r="D1051" i="2"/>
  <c r="B1050" i="2"/>
  <c r="C1050" i="2"/>
  <c r="B1049" i="2"/>
  <c r="C1049" i="2"/>
  <c r="B1048" i="2"/>
  <c r="C1048" i="2"/>
  <c r="B1047" i="2"/>
  <c r="C1047" i="2"/>
  <c r="B1046" i="2"/>
  <c r="C1046" i="2"/>
  <c r="B1045" i="2"/>
  <c r="C1045" i="2"/>
  <c r="B1044" i="2"/>
  <c r="C1044" i="2"/>
  <c r="B1043" i="2"/>
  <c r="C1043" i="2"/>
  <c r="B1042" i="2"/>
  <c r="C1042" i="2"/>
  <c r="B1041" i="2"/>
  <c r="C1041" i="2"/>
  <c r="D1041" i="2"/>
  <c r="B1040" i="2"/>
  <c r="C1040" i="2"/>
  <c r="B1039" i="2"/>
  <c r="C1039" i="2"/>
  <c r="B1038" i="2"/>
  <c r="C1038" i="2"/>
  <c r="B1037" i="2"/>
  <c r="C1037" i="2"/>
  <c r="B1036" i="2"/>
  <c r="C1036" i="2"/>
  <c r="B1035" i="2"/>
  <c r="C1035" i="2"/>
  <c r="B1034" i="2"/>
  <c r="C1034" i="2"/>
  <c r="B1033" i="2"/>
  <c r="C1033" i="2"/>
  <c r="B1032" i="2"/>
  <c r="C1032" i="2"/>
  <c r="B1031" i="2"/>
  <c r="C1031" i="2"/>
  <c r="D1031" i="2"/>
  <c r="B1030" i="2"/>
  <c r="C1030" i="2"/>
  <c r="B1029" i="2"/>
  <c r="C1029" i="2"/>
  <c r="B1028" i="2"/>
  <c r="C1028" i="2"/>
  <c r="B1027" i="2"/>
  <c r="C1027" i="2"/>
  <c r="B1026" i="2"/>
  <c r="C1026" i="2"/>
  <c r="B1025" i="2"/>
  <c r="C1025" i="2"/>
  <c r="B1024" i="2"/>
  <c r="C1024" i="2"/>
  <c r="B1023" i="2"/>
  <c r="C1023" i="2"/>
  <c r="B1022" i="2"/>
  <c r="C1022" i="2"/>
  <c r="B1021" i="2"/>
  <c r="C1021" i="2"/>
  <c r="D1021" i="2"/>
  <c r="B1020" i="2"/>
  <c r="C1020" i="2"/>
  <c r="B1019" i="2"/>
  <c r="C1019" i="2"/>
  <c r="B1018" i="2"/>
  <c r="C1018" i="2"/>
  <c r="B1017" i="2"/>
  <c r="C1017" i="2"/>
  <c r="B1016" i="2"/>
  <c r="C1016" i="2"/>
  <c r="B1015" i="2"/>
  <c r="C1015" i="2"/>
  <c r="B1014" i="2"/>
  <c r="C1014" i="2"/>
  <c r="B1013" i="2"/>
  <c r="C1013" i="2"/>
  <c r="B1012" i="2"/>
  <c r="C1012" i="2"/>
  <c r="B1011" i="2"/>
  <c r="C1011" i="2"/>
  <c r="D1011" i="2"/>
  <c r="B1010" i="2"/>
  <c r="C1010" i="2"/>
  <c r="B1009" i="2"/>
  <c r="C1009" i="2"/>
  <c r="B1008" i="2"/>
  <c r="C1008" i="2"/>
  <c r="B1007" i="2"/>
  <c r="C1007" i="2"/>
  <c r="B1006" i="2"/>
  <c r="C1006" i="2"/>
  <c r="B1005" i="2"/>
  <c r="C1005" i="2"/>
  <c r="B1004" i="2"/>
  <c r="C1004" i="2"/>
  <c r="B1003" i="2"/>
  <c r="C1003" i="2"/>
  <c r="B1002" i="2"/>
  <c r="C1002" i="2"/>
  <c r="B1001" i="2"/>
  <c r="C1001" i="2"/>
  <c r="D1001" i="2"/>
  <c r="B1000" i="2"/>
  <c r="C1000" i="2"/>
  <c r="B999" i="2"/>
  <c r="C999" i="2"/>
  <c r="B998" i="2"/>
  <c r="C998" i="2"/>
  <c r="B997" i="2"/>
  <c r="C997" i="2"/>
  <c r="B996" i="2"/>
  <c r="C996" i="2"/>
  <c r="B995" i="2"/>
  <c r="C995" i="2"/>
  <c r="B994" i="2"/>
  <c r="C994" i="2"/>
  <c r="B993" i="2"/>
  <c r="C993" i="2"/>
  <c r="B992" i="2"/>
  <c r="C992" i="2"/>
  <c r="B991" i="2"/>
  <c r="C991" i="2"/>
  <c r="D991" i="2"/>
  <c r="B990" i="2"/>
  <c r="C990" i="2"/>
  <c r="B989" i="2"/>
  <c r="C989" i="2"/>
  <c r="B988" i="2"/>
  <c r="C988" i="2"/>
  <c r="B987" i="2"/>
  <c r="C987" i="2"/>
  <c r="B986" i="2"/>
  <c r="C986" i="2"/>
  <c r="B985" i="2"/>
  <c r="C985" i="2"/>
  <c r="B984" i="2"/>
  <c r="C984" i="2"/>
  <c r="B983" i="2"/>
  <c r="C983" i="2"/>
  <c r="B982" i="2"/>
  <c r="C982" i="2"/>
  <c r="B981" i="2"/>
  <c r="C981" i="2"/>
  <c r="D981" i="2"/>
  <c r="B980" i="2"/>
  <c r="C980" i="2"/>
  <c r="B979" i="2"/>
  <c r="C979" i="2"/>
  <c r="B978" i="2"/>
  <c r="C978" i="2"/>
  <c r="B977" i="2"/>
  <c r="C977" i="2"/>
  <c r="B976" i="2"/>
  <c r="C976" i="2"/>
  <c r="B975" i="2"/>
  <c r="C975" i="2"/>
  <c r="B974" i="2"/>
  <c r="C974" i="2"/>
  <c r="B973" i="2"/>
  <c r="C973" i="2"/>
  <c r="B972" i="2"/>
  <c r="C972" i="2"/>
  <c r="B971" i="2"/>
  <c r="C971" i="2"/>
  <c r="D971" i="2"/>
  <c r="B970" i="2"/>
  <c r="C970" i="2"/>
  <c r="B969" i="2"/>
  <c r="C969" i="2"/>
  <c r="B968" i="2"/>
  <c r="C968" i="2"/>
  <c r="B967" i="2"/>
  <c r="C967" i="2"/>
  <c r="B966" i="2"/>
  <c r="C966" i="2"/>
  <c r="B965" i="2"/>
  <c r="C965" i="2"/>
  <c r="B964" i="2"/>
  <c r="C964" i="2"/>
  <c r="B963" i="2"/>
  <c r="C963" i="2"/>
  <c r="B962" i="2"/>
  <c r="C962" i="2"/>
  <c r="B961" i="2"/>
  <c r="C961" i="2"/>
  <c r="D961" i="2"/>
  <c r="B960" i="2"/>
  <c r="C960" i="2"/>
  <c r="B959" i="2"/>
  <c r="C959" i="2"/>
  <c r="B958" i="2"/>
  <c r="C958" i="2"/>
  <c r="B957" i="2"/>
  <c r="C957" i="2"/>
  <c r="B956" i="2"/>
  <c r="C956" i="2"/>
  <c r="B955" i="2"/>
  <c r="C955" i="2"/>
  <c r="B954" i="2"/>
  <c r="C954" i="2"/>
  <c r="B953" i="2"/>
  <c r="C953" i="2"/>
  <c r="B952" i="2"/>
  <c r="C952" i="2"/>
  <c r="B951" i="2"/>
  <c r="C951" i="2"/>
  <c r="D951" i="2"/>
  <c r="B950" i="2"/>
  <c r="C950" i="2"/>
  <c r="B949" i="2"/>
  <c r="C949" i="2"/>
  <c r="B948" i="2"/>
  <c r="C948" i="2"/>
  <c r="B947" i="2"/>
  <c r="C947" i="2"/>
  <c r="B946" i="2"/>
  <c r="C946" i="2"/>
  <c r="B945" i="2"/>
  <c r="C945" i="2"/>
  <c r="B944" i="2"/>
  <c r="C944" i="2"/>
  <c r="B943" i="2"/>
  <c r="C943" i="2"/>
  <c r="B942" i="2"/>
  <c r="C942" i="2"/>
  <c r="B941" i="2"/>
  <c r="C941" i="2"/>
  <c r="D941" i="2"/>
  <c r="B940" i="2"/>
  <c r="C940" i="2"/>
  <c r="B939" i="2"/>
  <c r="C939" i="2"/>
  <c r="B938" i="2"/>
  <c r="C938" i="2"/>
  <c r="B937" i="2"/>
  <c r="C937" i="2"/>
  <c r="B936" i="2"/>
  <c r="C936" i="2"/>
  <c r="B935" i="2"/>
  <c r="C935" i="2"/>
  <c r="B934" i="2"/>
  <c r="C934" i="2"/>
  <c r="B933" i="2"/>
  <c r="C933" i="2"/>
  <c r="B932" i="2"/>
  <c r="C932" i="2"/>
  <c r="B931" i="2"/>
  <c r="C931" i="2"/>
  <c r="D931" i="2"/>
  <c r="B930" i="2"/>
  <c r="C930" i="2"/>
  <c r="B929" i="2"/>
  <c r="C929" i="2"/>
  <c r="B928" i="2"/>
  <c r="C928" i="2"/>
  <c r="B927" i="2"/>
  <c r="C927" i="2"/>
  <c r="B926" i="2"/>
  <c r="C926" i="2"/>
  <c r="B925" i="2"/>
  <c r="C925" i="2"/>
  <c r="B924" i="2"/>
  <c r="C924" i="2"/>
  <c r="B923" i="2"/>
  <c r="C923" i="2"/>
  <c r="B922" i="2"/>
  <c r="C922" i="2"/>
  <c r="B921" i="2"/>
  <c r="C921" i="2"/>
  <c r="D921" i="2"/>
  <c r="B920" i="2"/>
  <c r="C920" i="2"/>
  <c r="B919" i="2"/>
  <c r="C919" i="2"/>
  <c r="B918" i="2"/>
  <c r="C918" i="2"/>
  <c r="B917" i="2"/>
  <c r="C917" i="2"/>
  <c r="B916" i="2"/>
  <c r="C916" i="2"/>
  <c r="B915" i="2"/>
  <c r="C915" i="2"/>
  <c r="B914" i="2"/>
  <c r="C914" i="2"/>
  <c r="B913" i="2"/>
  <c r="C913" i="2"/>
  <c r="B912" i="2"/>
  <c r="C912" i="2"/>
  <c r="B911" i="2"/>
  <c r="C911" i="2"/>
  <c r="D911" i="2"/>
  <c r="B910" i="2"/>
  <c r="C910" i="2"/>
  <c r="B909" i="2"/>
  <c r="C909" i="2"/>
  <c r="B908" i="2"/>
  <c r="C908" i="2"/>
  <c r="B907" i="2"/>
  <c r="C907" i="2"/>
  <c r="B906" i="2"/>
  <c r="C906" i="2"/>
  <c r="B905" i="2"/>
  <c r="C905" i="2"/>
  <c r="B904" i="2"/>
  <c r="C904" i="2"/>
  <c r="B903" i="2"/>
  <c r="C903" i="2"/>
  <c r="B902" i="2"/>
  <c r="C902" i="2"/>
  <c r="B901" i="2"/>
  <c r="C901" i="2"/>
  <c r="D901" i="2"/>
  <c r="B900" i="2"/>
  <c r="C900" i="2"/>
  <c r="B899" i="2"/>
  <c r="C899" i="2"/>
  <c r="B898" i="2"/>
  <c r="C898" i="2"/>
  <c r="B897" i="2"/>
  <c r="C897" i="2"/>
  <c r="B896" i="2"/>
  <c r="C896" i="2"/>
  <c r="B895" i="2"/>
  <c r="C895" i="2"/>
  <c r="B894" i="2"/>
  <c r="C894" i="2"/>
  <c r="B893" i="2"/>
  <c r="C893" i="2"/>
  <c r="B892" i="2"/>
  <c r="C892" i="2"/>
  <c r="B891" i="2"/>
  <c r="C891" i="2"/>
  <c r="D891" i="2"/>
  <c r="B890" i="2"/>
  <c r="C890" i="2"/>
  <c r="B889" i="2"/>
  <c r="C889" i="2"/>
  <c r="B888" i="2"/>
  <c r="C888" i="2"/>
  <c r="B887" i="2"/>
  <c r="C887" i="2"/>
  <c r="B886" i="2"/>
  <c r="C886" i="2"/>
  <c r="B885" i="2"/>
  <c r="C885" i="2"/>
  <c r="B884" i="2"/>
  <c r="C884" i="2"/>
  <c r="B883" i="2"/>
  <c r="C883" i="2"/>
  <c r="B882" i="2"/>
  <c r="C882" i="2"/>
  <c r="B881" i="2"/>
  <c r="C881" i="2"/>
  <c r="D881" i="2"/>
  <c r="B880" i="2"/>
  <c r="C880" i="2"/>
  <c r="B879" i="2"/>
  <c r="C879" i="2"/>
  <c r="B878" i="2"/>
  <c r="C878" i="2"/>
  <c r="B877" i="2"/>
  <c r="C877" i="2"/>
  <c r="B876" i="2"/>
  <c r="C876" i="2"/>
  <c r="B875" i="2"/>
  <c r="C875" i="2"/>
  <c r="B874" i="2"/>
  <c r="C874" i="2"/>
  <c r="B873" i="2"/>
  <c r="C873" i="2"/>
  <c r="B872" i="2"/>
  <c r="C872" i="2"/>
  <c r="B871" i="2"/>
  <c r="C871" i="2"/>
  <c r="D871" i="2"/>
  <c r="B870" i="2"/>
  <c r="C870" i="2"/>
  <c r="B869" i="2"/>
  <c r="C869" i="2"/>
  <c r="B868" i="2"/>
  <c r="C868" i="2"/>
  <c r="B867" i="2"/>
  <c r="C867" i="2"/>
  <c r="B866" i="2"/>
  <c r="C866" i="2"/>
  <c r="B865" i="2"/>
  <c r="C865" i="2"/>
  <c r="B864" i="2"/>
  <c r="C864" i="2"/>
  <c r="B863" i="2"/>
  <c r="C863" i="2"/>
  <c r="B862" i="2"/>
  <c r="C862" i="2"/>
  <c r="B861" i="2"/>
  <c r="C861" i="2"/>
  <c r="D861" i="2"/>
  <c r="B860" i="2"/>
  <c r="C860" i="2"/>
  <c r="B859" i="2"/>
  <c r="C859" i="2"/>
  <c r="B858" i="2"/>
  <c r="C858" i="2"/>
  <c r="B857" i="2"/>
  <c r="C857" i="2"/>
  <c r="B856" i="2"/>
  <c r="C856" i="2"/>
  <c r="B855" i="2"/>
  <c r="C855" i="2"/>
  <c r="B854" i="2"/>
  <c r="C854" i="2"/>
  <c r="B853" i="2"/>
  <c r="C853" i="2"/>
  <c r="B852" i="2"/>
  <c r="C852" i="2"/>
  <c r="B851" i="2"/>
  <c r="C851" i="2"/>
  <c r="D851" i="2"/>
  <c r="B850" i="2"/>
  <c r="C850" i="2"/>
  <c r="B849" i="2"/>
  <c r="C849" i="2"/>
  <c r="B848" i="2"/>
  <c r="C848" i="2"/>
  <c r="B847" i="2"/>
  <c r="C847" i="2"/>
  <c r="B846" i="2"/>
  <c r="C846" i="2"/>
  <c r="B845" i="2"/>
  <c r="C845" i="2"/>
  <c r="B844" i="2"/>
  <c r="C844" i="2"/>
  <c r="B843" i="2"/>
  <c r="C843" i="2"/>
  <c r="B842" i="2"/>
  <c r="C842" i="2"/>
  <c r="B841" i="2"/>
  <c r="C841" i="2"/>
  <c r="D841" i="2"/>
  <c r="B840" i="2"/>
  <c r="C840" i="2"/>
  <c r="B839" i="2"/>
  <c r="C839" i="2"/>
  <c r="B838" i="2"/>
  <c r="C838" i="2"/>
  <c r="B837" i="2"/>
  <c r="C837" i="2"/>
  <c r="B836" i="2"/>
  <c r="C836" i="2"/>
  <c r="B835" i="2"/>
  <c r="C835" i="2"/>
  <c r="B834" i="2"/>
  <c r="C834" i="2"/>
  <c r="B833" i="2"/>
  <c r="C833" i="2"/>
  <c r="B832" i="2"/>
  <c r="C832" i="2"/>
  <c r="B831" i="2"/>
  <c r="C831" i="2"/>
  <c r="D831" i="2"/>
  <c r="B830" i="2"/>
  <c r="C830" i="2"/>
  <c r="B829" i="2"/>
  <c r="C829" i="2"/>
  <c r="B828" i="2"/>
  <c r="C828" i="2"/>
  <c r="B827" i="2"/>
  <c r="C827" i="2"/>
  <c r="B826" i="2"/>
  <c r="C826" i="2"/>
  <c r="B825" i="2"/>
  <c r="C825" i="2"/>
  <c r="B824" i="2"/>
  <c r="C824" i="2"/>
  <c r="B823" i="2"/>
  <c r="C823" i="2"/>
  <c r="B822" i="2"/>
  <c r="C822" i="2"/>
  <c r="B821" i="2"/>
  <c r="C821" i="2"/>
  <c r="D821" i="2"/>
  <c r="B820" i="2"/>
  <c r="C820" i="2"/>
  <c r="B819" i="2"/>
  <c r="C819" i="2"/>
  <c r="B818" i="2"/>
  <c r="C818" i="2"/>
  <c r="B817" i="2"/>
  <c r="C817" i="2"/>
  <c r="B816" i="2"/>
  <c r="C816" i="2"/>
  <c r="B815" i="2"/>
  <c r="C815" i="2"/>
  <c r="B814" i="2"/>
  <c r="C814" i="2"/>
  <c r="B813" i="2"/>
  <c r="C813" i="2"/>
  <c r="B812" i="2"/>
  <c r="C812" i="2"/>
  <c r="B811" i="2"/>
  <c r="C811" i="2"/>
  <c r="D811" i="2"/>
  <c r="B810" i="2"/>
  <c r="C810" i="2"/>
  <c r="B809" i="2"/>
  <c r="C809" i="2"/>
  <c r="B808" i="2"/>
  <c r="C808" i="2"/>
  <c r="B807" i="2"/>
  <c r="C807" i="2"/>
  <c r="B806" i="2"/>
  <c r="C806" i="2"/>
  <c r="B805" i="2"/>
  <c r="C805" i="2"/>
  <c r="B804" i="2"/>
  <c r="C804" i="2"/>
  <c r="B803" i="2"/>
  <c r="C803" i="2"/>
  <c r="B802" i="2"/>
  <c r="C802" i="2"/>
  <c r="B801" i="2"/>
  <c r="C801" i="2"/>
  <c r="D801" i="2"/>
  <c r="B800" i="2"/>
  <c r="C800" i="2"/>
  <c r="B799" i="2"/>
  <c r="C799" i="2"/>
  <c r="B798" i="2"/>
  <c r="C798" i="2"/>
  <c r="B797" i="2"/>
  <c r="C797" i="2"/>
  <c r="B796" i="2"/>
  <c r="C796" i="2"/>
  <c r="B795" i="2"/>
  <c r="C795" i="2"/>
  <c r="B794" i="2"/>
  <c r="C794" i="2"/>
  <c r="B793" i="2"/>
  <c r="C793" i="2"/>
  <c r="B792" i="2"/>
  <c r="C792" i="2"/>
  <c r="B791" i="2"/>
  <c r="C791" i="2"/>
  <c r="D791" i="2"/>
  <c r="B790" i="2"/>
  <c r="C790" i="2"/>
  <c r="B789" i="2"/>
  <c r="C789" i="2"/>
  <c r="B788" i="2"/>
  <c r="C788" i="2"/>
  <c r="B787" i="2"/>
  <c r="C787" i="2"/>
  <c r="B786" i="2"/>
  <c r="C786" i="2"/>
  <c r="B785" i="2"/>
  <c r="C785" i="2"/>
  <c r="B784" i="2"/>
  <c r="C784" i="2"/>
  <c r="B783" i="2"/>
  <c r="C783" i="2"/>
  <c r="B782" i="2"/>
  <c r="C782" i="2"/>
  <c r="B781" i="2"/>
  <c r="C781" i="2"/>
  <c r="D781" i="2"/>
  <c r="B780" i="2"/>
  <c r="C780" i="2"/>
  <c r="B779" i="2"/>
  <c r="C779" i="2"/>
  <c r="B778" i="2"/>
  <c r="C778" i="2"/>
  <c r="B777" i="2"/>
  <c r="C777" i="2"/>
  <c r="B776" i="2"/>
  <c r="C776" i="2"/>
  <c r="B775" i="2"/>
  <c r="C775" i="2"/>
  <c r="B774" i="2"/>
  <c r="C774" i="2"/>
  <c r="B773" i="2"/>
  <c r="C773" i="2"/>
  <c r="B772" i="2"/>
  <c r="C772" i="2"/>
  <c r="B771" i="2"/>
  <c r="C771" i="2"/>
  <c r="D771" i="2"/>
  <c r="B770" i="2"/>
  <c r="C770" i="2"/>
  <c r="B769" i="2"/>
  <c r="C769" i="2"/>
  <c r="B768" i="2"/>
  <c r="C768" i="2"/>
  <c r="B767" i="2"/>
  <c r="C767" i="2"/>
  <c r="B766" i="2"/>
  <c r="C766" i="2"/>
  <c r="B765" i="2"/>
  <c r="C765" i="2"/>
  <c r="B764" i="2"/>
  <c r="C764" i="2"/>
  <c r="B763" i="2"/>
  <c r="C763" i="2"/>
  <c r="B762" i="2"/>
  <c r="C762" i="2"/>
  <c r="B761" i="2"/>
  <c r="C761" i="2"/>
  <c r="D761" i="2"/>
  <c r="B760" i="2"/>
  <c r="C760" i="2"/>
  <c r="B759" i="2"/>
  <c r="C759" i="2"/>
  <c r="B758" i="2"/>
  <c r="C758" i="2"/>
  <c r="B757" i="2"/>
  <c r="C757" i="2"/>
  <c r="B756" i="2"/>
  <c r="C756" i="2"/>
  <c r="B755" i="2"/>
  <c r="C755" i="2"/>
  <c r="B754" i="2"/>
  <c r="C754" i="2"/>
  <c r="B753" i="2"/>
  <c r="C753" i="2"/>
  <c r="B752" i="2"/>
  <c r="C752" i="2"/>
  <c r="B751" i="2"/>
  <c r="C751" i="2"/>
  <c r="D751" i="2"/>
  <c r="B750" i="2"/>
  <c r="C750" i="2"/>
  <c r="B749" i="2"/>
  <c r="C749" i="2"/>
  <c r="B748" i="2"/>
  <c r="C748" i="2"/>
  <c r="B747" i="2"/>
  <c r="C747" i="2"/>
  <c r="B746" i="2"/>
  <c r="C746" i="2"/>
  <c r="B745" i="2"/>
  <c r="C745" i="2"/>
  <c r="B744" i="2"/>
  <c r="C744" i="2"/>
  <c r="B743" i="2"/>
  <c r="C743" i="2"/>
  <c r="B742" i="2"/>
  <c r="C742" i="2"/>
  <c r="B741" i="2"/>
  <c r="C741" i="2"/>
  <c r="D741" i="2"/>
  <c r="B740" i="2"/>
  <c r="C740" i="2"/>
  <c r="B739" i="2"/>
  <c r="C739" i="2"/>
  <c r="B738" i="2"/>
  <c r="C738" i="2"/>
  <c r="B737" i="2"/>
  <c r="C737" i="2"/>
  <c r="B736" i="2"/>
  <c r="C736" i="2"/>
  <c r="B735" i="2"/>
  <c r="C735" i="2"/>
  <c r="B734" i="2"/>
  <c r="C734" i="2"/>
  <c r="B733" i="2"/>
  <c r="C733" i="2"/>
  <c r="B732" i="2"/>
  <c r="C732" i="2"/>
  <c r="B731" i="2"/>
  <c r="C731" i="2"/>
  <c r="D731" i="2"/>
  <c r="B730" i="2"/>
  <c r="C730" i="2"/>
  <c r="B729" i="2"/>
  <c r="C729" i="2"/>
  <c r="B728" i="2"/>
  <c r="C728" i="2"/>
  <c r="B727" i="2"/>
  <c r="C727" i="2"/>
  <c r="B726" i="2"/>
  <c r="C726" i="2"/>
  <c r="B725" i="2"/>
  <c r="C725" i="2"/>
  <c r="B724" i="2"/>
  <c r="C724" i="2"/>
  <c r="B723" i="2"/>
  <c r="C723" i="2"/>
  <c r="B722" i="2"/>
  <c r="C722" i="2"/>
  <c r="B721" i="2"/>
  <c r="C721" i="2"/>
  <c r="D721" i="2"/>
  <c r="B720" i="2"/>
  <c r="C720" i="2"/>
  <c r="B719" i="2"/>
  <c r="C719" i="2"/>
  <c r="B718" i="2"/>
  <c r="C718" i="2"/>
  <c r="B717" i="2"/>
  <c r="C717" i="2"/>
  <c r="B716" i="2"/>
  <c r="C716" i="2"/>
  <c r="B715" i="2"/>
  <c r="C715" i="2"/>
  <c r="B714" i="2"/>
  <c r="C714" i="2"/>
  <c r="B713" i="2"/>
  <c r="C713" i="2"/>
  <c r="B712" i="2"/>
  <c r="C712" i="2"/>
  <c r="B711" i="2"/>
  <c r="C711" i="2"/>
  <c r="D711" i="2"/>
  <c r="B710" i="2"/>
  <c r="C710" i="2"/>
  <c r="B709" i="2"/>
  <c r="C709" i="2"/>
  <c r="B708" i="2"/>
  <c r="C708" i="2"/>
  <c r="B707" i="2"/>
  <c r="C707" i="2"/>
  <c r="B706" i="2"/>
  <c r="C706" i="2"/>
  <c r="B705" i="2"/>
  <c r="C705" i="2"/>
  <c r="B704" i="2"/>
  <c r="C704" i="2"/>
  <c r="B703" i="2"/>
  <c r="C703" i="2"/>
  <c r="B702" i="2"/>
  <c r="C702" i="2"/>
  <c r="B701" i="2"/>
  <c r="C701" i="2"/>
  <c r="D701" i="2"/>
  <c r="B700" i="2"/>
  <c r="C700" i="2"/>
  <c r="B699" i="2"/>
  <c r="C699" i="2"/>
  <c r="B698" i="2"/>
  <c r="C698" i="2"/>
  <c r="B697" i="2"/>
  <c r="C697" i="2"/>
  <c r="B696" i="2"/>
  <c r="C696" i="2"/>
  <c r="B695" i="2"/>
  <c r="C695" i="2"/>
  <c r="B694" i="2"/>
  <c r="C694" i="2"/>
  <c r="B693" i="2"/>
  <c r="C693" i="2"/>
  <c r="B692" i="2"/>
  <c r="C692" i="2"/>
  <c r="B691" i="2"/>
  <c r="C691" i="2"/>
  <c r="D691" i="2"/>
  <c r="B690" i="2"/>
  <c r="C690" i="2"/>
  <c r="B689" i="2"/>
  <c r="C689" i="2"/>
  <c r="B688" i="2"/>
  <c r="C688" i="2"/>
  <c r="B687" i="2"/>
  <c r="C687" i="2"/>
  <c r="B686" i="2"/>
  <c r="C686" i="2"/>
  <c r="B685" i="2"/>
  <c r="C685" i="2"/>
  <c r="B684" i="2"/>
  <c r="C684" i="2"/>
  <c r="B683" i="2"/>
  <c r="C683" i="2"/>
  <c r="B682" i="2"/>
  <c r="C682" i="2"/>
  <c r="B681" i="2"/>
  <c r="C681" i="2"/>
  <c r="D681" i="2"/>
  <c r="B680" i="2"/>
  <c r="C680" i="2"/>
  <c r="B679" i="2"/>
  <c r="C679" i="2"/>
  <c r="B678" i="2"/>
  <c r="C678" i="2"/>
  <c r="B677" i="2"/>
  <c r="C677" i="2"/>
  <c r="B676" i="2"/>
  <c r="C676" i="2"/>
  <c r="B675" i="2"/>
  <c r="C675" i="2"/>
  <c r="B674" i="2"/>
  <c r="C674" i="2"/>
  <c r="B673" i="2"/>
  <c r="C673" i="2"/>
  <c r="B672" i="2"/>
  <c r="C672" i="2"/>
  <c r="B671" i="2"/>
  <c r="C671" i="2"/>
  <c r="D671" i="2"/>
  <c r="B670" i="2"/>
  <c r="C670" i="2"/>
  <c r="B669" i="2"/>
  <c r="C669" i="2"/>
  <c r="B668" i="2"/>
  <c r="C668" i="2"/>
  <c r="B667" i="2"/>
  <c r="C667" i="2"/>
  <c r="B666" i="2"/>
  <c r="C666" i="2"/>
  <c r="B665" i="2"/>
  <c r="C665" i="2"/>
  <c r="B664" i="2"/>
  <c r="C664" i="2"/>
  <c r="B663" i="2"/>
  <c r="C663" i="2"/>
  <c r="B662" i="2"/>
  <c r="C662" i="2"/>
  <c r="B661" i="2"/>
  <c r="C661" i="2"/>
  <c r="D661" i="2"/>
  <c r="B660" i="2"/>
  <c r="C660" i="2"/>
  <c r="B659" i="2"/>
  <c r="C659" i="2"/>
  <c r="B658" i="2"/>
  <c r="C658" i="2"/>
  <c r="B657" i="2"/>
  <c r="C657" i="2"/>
  <c r="B656" i="2"/>
  <c r="C656" i="2"/>
  <c r="B655" i="2"/>
  <c r="C655" i="2"/>
  <c r="B654" i="2"/>
  <c r="C654" i="2"/>
  <c r="B653" i="2"/>
  <c r="C653" i="2"/>
  <c r="B652" i="2"/>
  <c r="C652" i="2"/>
  <c r="B651" i="2"/>
  <c r="C651" i="2"/>
  <c r="D651" i="2"/>
  <c r="B650" i="2"/>
  <c r="C650" i="2"/>
  <c r="B649" i="2"/>
  <c r="C649" i="2"/>
  <c r="B648" i="2"/>
  <c r="C648" i="2"/>
  <c r="B647" i="2"/>
  <c r="C647" i="2"/>
  <c r="B646" i="2"/>
  <c r="C646" i="2"/>
  <c r="B645" i="2"/>
  <c r="C645" i="2"/>
  <c r="B644" i="2"/>
  <c r="C644" i="2"/>
  <c r="B643" i="2"/>
  <c r="C643" i="2"/>
  <c r="B642" i="2"/>
  <c r="C642" i="2"/>
  <c r="B641" i="2"/>
  <c r="C641" i="2"/>
  <c r="D641" i="2"/>
  <c r="B640" i="2"/>
  <c r="C640" i="2"/>
  <c r="B639" i="2"/>
  <c r="C639" i="2"/>
  <c r="B638" i="2"/>
  <c r="C638" i="2"/>
  <c r="B637" i="2"/>
  <c r="C637" i="2"/>
  <c r="B636" i="2"/>
  <c r="C636" i="2"/>
  <c r="B635" i="2"/>
  <c r="C635" i="2"/>
  <c r="B634" i="2"/>
  <c r="C634" i="2"/>
  <c r="B633" i="2"/>
  <c r="C633" i="2"/>
  <c r="B632" i="2"/>
  <c r="C632" i="2"/>
  <c r="B631" i="2"/>
  <c r="C631" i="2"/>
  <c r="D631" i="2"/>
  <c r="B630" i="2"/>
  <c r="C630" i="2"/>
  <c r="B629" i="2"/>
  <c r="C629" i="2"/>
  <c r="B628" i="2"/>
  <c r="C628" i="2"/>
  <c r="B627" i="2"/>
  <c r="C627" i="2"/>
  <c r="B626" i="2"/>
  <c r="C626" i="2"/>
  <c r="B625" i="2"/>
  <c r="C625" i="2"/>
  <c r="B624" i="2"/>
  <c r="C624" i="2"/>
  <c r="B623" i="2"/>
  <c r="C623" i="2"/>
  <c r="B622" i="2"/>
  <c r="C622" i="2"/>
  <c r="B621" i="2"/>
  <c r="C621" i="2"/>
  <c r="D621" i="2"/>
  <c r="B620" i="2"/>
  <c r="C620" i="2"/>
  <c r="B619" i="2"/>
  <c r="C619" i="2"/>
  <c r="B618" i="2"/>
  <c r="C618" i="2"/>
  <c r="B617" i="2"/>
  <c r="C617" i="2"/>
  <c r="B616" i="2"/>
  <c r="C616" i="2"/>
  <c r="B615" i="2"/>
  <c r="C615" i="2"/>
  <c r="B614" i="2"/>
  <c r="C614" i="2"/>
  <c r="B613" i="2"/>
  <c r="C613" i="2"/>
  <c r="B612" i="2"/>
  <c r="C612" i="2"/>
  <c r="B611" i="2"/>
  <c r="C611" i="2"/>
  <c r="D611" i="2"/>
  <c r="B610" i="2"/>
  <c r="C610" i="2"/>
  <c r="B609" i="2"/>
  <c r="C609" i="2"/>
  <c r="B608" i="2"/>
  <c r="C608" i="2"/>
  <c r="B607" i="2"/>
  <c r="C607" i="2"/>
  <c r="B606" i="2"/>
  <c r="C606" i="2"/>
  <c r="B605" i="2"/>
  <c r="C605" i="2"/>
  <c r="B604" i="2"/>
  <c r="C604" i="2"/>
  <c r="B603" i="2"/>
  <c r="C603" i="2"/>
  <c r="B602" i="2"/>
  <c r="C602" i="2"/>
  <c r="B601" i="2"/>
  <c r="C601" i="2"/>
  <c r="D601" i="2"/>
  <c r="B600" i="2"/>
  <c r="C600" i="2"/>
  <c r="B599" i="2"/>
  <c r="C599" i="2"/>
  <c r="B598" i="2"/>
  <c r="C598" i="2"/>
  <c r="B597" i="2"/>
  <c r="C597" i="2"/>
  <c r="B596" i="2"/>
  <c r="C596" i="2"/>
  <c r="B595" i="2"/>
  <c r="C595" i="2"/>
  <c r="B594" i="2"/>
  <c r="C594" i="2"/>
  <c r="B593" i="2"/>
  <c r="C593" i="2"/>
  <c r="B592" i="2"/>
  <c r="C592" i="2"/>
  <c r="B591" i="2"/>
  <c r="C591" i="2"/>
  <c r="D591" i="2"/>
  <c r="B590" i="2"/>
  <c r="C590" i="2"/>
  <c r="B589" i="2"/>
  <c r="C589" i="2"/>
  <c r="B588" i="2"/>
  <c r="C588" i="2"/>
  <c r="B587" i="2"/>
  <c r="C587" i="2"/>
  <c r="B586" i="2"/>
  <c r="C586" i="2"/>
  <c r="B585" i="2"/>
  <c r="C585" i="2"/>
  <c r="B584" i="2"/>
  <c r="C584" i="2"/>
  <c r="B583" i="2"/>
  <c r="C583" i="2"/>
  <c r="B582" i="2"/>
  <c r="C582" i="2"/>
  <c r="B581" i="2"/>
  <c r="C581" i="2"/>
  <c r="D581" i="2"/>
  <c r="B580" i="2"/>
  <c r="C580" i="2"/>
  <c r="B579" i="2"/>
  <c r="C579" i="2"/>
  <c r="B578" i="2"/>
  <c r="C578" i="2"/>
  <c r="B577" i="2"/>
  <c r="C577" i="2"/>
  <c r="B576" i="2"/>
  <c r="C576" i="2"/>
  <c r="B575" i="2"/>
  <c r="C575" i="2"/>
  <c r="B574" i="2"/>
  <c r="C574" i="2"/>
  <c r="B573" i="2"/>
  <c r="C573" i="2"/>
  <c r="B572" i="2"/>
  <c r="C572" i="2"/>
  <c r="B571" i="2"/>
  <c r="C571" i="2"/>
  <c r="D571" i="2"/>
  <c r="B570" i="2"/>
  <c r="C570" i="2"/>
  <c r="B569" i="2"/>
  <c r="C569" i="2"/>
  <c r="B568" i="2"/>
  <c r="C568" i="2"/>
  <c r="B567" i="2"/>
  <c r="C567" i="2"/>
  <c r="B566" i="2"/>
  <c r="C566" i="2"/>
  <c r="B565" i="2"/>
  <c r="C565" i="2"/>
  <c r="B564" i="2"/>
  <c r="C564" i="2"/>
  <c r="B563" i="2"/>
  <c r="C563" i="2"/>
  <c r="B562" i="2"/>
  <c r="C562" i="2"/>
  <c r="B561" i="2"/>
  <c r="C561" i="2"/>
  <c r="D561" i="2"/>
  <c r="B560" i="2"/>
  <c r="C560" i="2"/>
  <c r="B559" i="2"/>
  <c r="C559" i="2"/>
  <c r="B558" i="2"/>
  <c r="C558" i="2"/>
  <c r="B557" i="2"/>
  <c r="C557" i="2"/>
  <c r="B556" i="2"/>
  <c r="C556" i="2"/>
  <c r="B555" i="2"/>
  <c r="C555" i="2"/>
  <c r="B554" i="2"/>
  <c r="C554" i="2"/>
  <c r="B553" i="2"/>
  <c r="C553" i="2"/>
  <c r="B552" i="2"/>
  <c r="C552" i="2"/>
  <c r="B551" i="2"/>
  <c r="C551" i="2"/>
  <c r="D551" i="2"/>
  <c r="B550" i="2"/>
  <c r="C550" i="2"/>
  <c r="B549" i="2"/>
  <c r="C549" i="2"/>
  <c r="B548" i="2"/>
  <c r="C548" i="2"/>
  <c r="B547" i="2"/>
  <c r="C547" i="2"/>
  <c r="B546" i="2"/>
  <c r="C546" i="2"/>
  <c r="B545" i="2"/>
  <c r="C545" i="2"/>
  <c r="B544" i="2"/>
  <c r="C544" i="2"/>
  <c r="B543" i="2"/>
  <c r="C543" i="2"/>
  <c r="B542" i="2"/>
  <c r="C542" i="2"/>
  <c r="B541" i="2"/>
  <c r="C541" i="2"/>
  <c r="D541" i="2"/>
  <c r="B540" i="2"/>
  <c r="C540" i="2"/>
  <c r="B539" i="2"/>
  <c r="C539" i="2"/>
  <c r="B538" i="2"/>
  <c r="C538" i="2"/>
  <c r="B537" i="2"/>
  <c r="C537" i="2"/>
  <c r="B536" i="2"/>
  <c r="C536" i="2"/>
  <c r="B535" i="2"/>
  <c r="C535" i="2"/>
  <c r="B534" i="2"/>
  <c r="C534" i="2"/>
  <c r="B533" i="2"/>
  <c r="C533" i="2"/>
  <c r="B532" i="2"/>
  <c r="C532" i="2"/>
  <c r="B531" i="2"/>
  <c r="C531" i="2"/>
  <c r="D531" i="2"/>
  <c r="B530" i="2"/>
  <c r="C530" i="2"/>
  <c r="B529" i="2"/>
  <c r="C529" i="2"/>
  <c r="B528" i="2"/>
  <c r="C528" i="2"/>
  <c r="B527" i="2"/>
  <c r="C527" i="2"/>
  <c r="B526" i="2"/>
  <c r="C526" i="2"/>
  <c r="B525" i="2"/>
  <c r="C525" i="2"/>
  <c r="B524" i="2"/>
  <c r="C524" i="2"/>
  <c r="B523" i="2"/>
  <c r="C523" i="2"/>
  <c r="B522" i="2"/>
  <c r="C522" i="2"/>
  <c r="B521" i="2"/>
  <c r="C521" i="2"/>
  <c r="D521" i="2"/>
  <c r="B520" i="2"/>
  <c r="C520" i="2"/>
  <c r="B519" i="2"/>
  <c r="C519" i="2"/>
  <c r="B518" i="2"/>
  <c r="C518" i="2"/>
  <c r="B517" i="2"/>
  <c r="C517" i="2"/>
  <c r="B516" i="2"/>
  <c r="C516" i="2"/>
  <c r="B515" i="2"/>
  <c r="C515" i="2"/>
  <c r="B514" i="2"/>
  <c r="C514" i="2"/>
  <c r="B513" i="2"/>
  <c r="C513" i="2"/>
  <c r="B512" i="2"/>
  <c r="C512" i="2"/>
  <c r="B511" i="2"/>
  <c r="C511" i="2"/>
  <c r="D511" i="2"/>
  <c r="B510" i="2"/>
  <c r="C510" i="2"/>
  <c r="B509" i="2"/>
  <c r="C509" i="2"/>
  <c r="B508" i="2"/>
  <c r="C508" i="2"/>
  <c r="B507" i="2"/>
  <c r="C507" i="2"/>
  <c r="B506" i="2"/>
  <c r="C506" i="2"/>
  <c r="B505" i="2"/>
  <c r="C505" i="2"/>
  <c r="B504" i="2"/>
  <c r="C504" i="2"/>
  <c r="B503" i="2"/>
  <c r="C503" i="2"/>
  <c r="B502" i="2"/>
  <c r="C502" i="2"/>
  <c r="B501" i="2"/>
  <c r="C501" i="2"/>
  <c r="D501" i="2"/>
  <c r="B500" i="2"/>
  <c r="C500" i="2"/>
  <c r="B499" i="2"/>
  <c r="C499" i="2"/>
  <c r="B498" i="2"/>
  <c r="C498" i="2"/>
  <c r="B497" i="2"/>
  <c r="C497" i="2"/>
  <c r="B496" i="2"/>
  <c r="C496" i="2"/>
  <c r="B495" i="2"/>
  <c r="C495" i="2"/>
  <c r="B494" i="2"/>
  <c r="C494" i="2"/>
  <c r="B493" i="2"/>
  <c r="C493" i="2"/>
  <c r="B492" i="2"/>
  <c r="C492" i="2"/>
  <c r="B491" i="2"/>
  <c r="C491" i="2"/>
  <c r="D491" i="2"/>
  <c r="B490" i="2"/>
  <c r="C490" i="2"/>
  <c r="B489" i="2"/>
  <c r="C489" i="2"/>
  <c r="B488" i="2"/>
  <c r="C488" i="2"/>
  <c r="B487" i="2"/>
  <c r="C487" i="2"/>
  <c r="B486" i="2"/>
  <c r="C486" i="2"/>
  <c r="B485" i="2"/>
  <c r="C485" i="2"/>
  <c r="B484" i="2"/>
  <c r="C484" i="2"/>
  <c r="B483" i="2"/>
  <c r="C483" i="2"/>
  <c r="B482" i="2"/>
  <c r="C482" i="2"/>
  <c r="B481" i="2"/>
  <c r="C481" i="2"/>
  <c r="D481" i="2"/>
  <c r="B480" i="2"/>
  <c r="C480" i="2"/>
  <c r="B479" i="2"/>
  <c r="C479" i="2"/>
  <c r="B478" i="2"/>
  <c r="C478" i="2"/>
  <c r="B477" i="2"/>
  <c r="C477" i="2"/>
  <c r="B476" i="2"/>
  <c r="C476" i="2"/>
  <c r="B475" i="2"/>
  <c r="C475" i="2"/>
  <c r="B474" i="2"/>
  <c r="C474" i="2"/>
  <c r="B473" i="2"/>
  <c r="C473" i="2"/>
  <c r="B472" i="2"/>
  <c r="C472" i="2"/>
  <c r="B471" i="2"/>
  <c r="C471" i="2"/>
  <c r="D471" i="2"/>
  <c r="B470" i="2"/>
  <c r="C470" i="2"/>
  <c r="B469" i="2"/>
  <c r="C469" i="2"/>
  <c r="B468" i="2"/>
  <c r="C468" i="2"/>
  <c r="B467" i="2"/>
  <c r="C467" i="2"/>
  <c r="B466" i="2"/>
  <c r="C466" i="2"/>
  <c r="B465" i="2"/>
  <c r="C465" i="2"/>
  <c r="B464" i="2"/>
  <c r="C464" i="2"/>
  <c r="B463" i="2"/>
  <c r="C463" i="2"/>
  <c r="B462" i="2"/>
  <c r="C462" i="2"/>
  <c r="B461" i="2"/>
  <c r="C461" i="2"/>
  <c r="D461" i="2"/>
  <c r="B460" i="2"/>
  <c r="C460" i="2"/>
  <c r="B459" i="2"/>
  <c r="C459" i="2"/>
  <c r="B458" i="2"/>
  <c r="C458" i="2"/>
  <c r="B457" i="2"/>
  <c r="C457" i="2"/>
  <c r="B456" i="2"/>
  <c r="C456" i="2"/>
  <c r="B455" i="2"/>
  <c r="C455" i="2"/>
  <c r="B454" i="2"/>
  <c r="C454" i="2"/>
  <c r="B453" i="2"/>
  <c r="C453" i="2"/>
  <c r="B452" i="2"/>
  <c r="C452" i="2"/>
  <c r="B451" i="2"/>
  <c r="C451" i="2"/>
  <c r="D451" i="2"/>
  <c r="B450" i="2"/>
  <c r="C450" i="2"/>
  <c r="B449" i="2"/>
  <c r="C449" i="2"/>
  <c r="B448" i="2"/>
  <c r="C448" i="2"/>
  <c r="B447" i="2"/>
  <c r="C447" i="2"/>
  <c r="B446" i="2"/>
  <c r="C446" i="2"/>
  <c r="B445" i="2"/>
  <c r="C445" i="2"/>
  <c r="B444" i="2"/>
  <c r="C444" i="2"/>
  <c r="B443" i="2"/>
  <c r="C443" i="2"/>
  <c r="B442" i="2"/>
  <c r="C442" i="2"/>
  <c r="B441" i="2"/>
  <c r="C441" i="2"/>
  <c r="D441" i="2"/>
  <c r="B440" i="2"/>
  <c r="C440" i="2"/>
  <c r="B439" i="2"/>
  <c r="C439" i="2"/>
  <c r="B438" i="2"/>
  <c r="C438" i="2"/>
  <c r="B437" i="2"/>
  <c r="C437" i="2"/>
  <c r="B436" i="2"/>
  <c r="C436" i="2"/>
  <c r="B435" i="2"/>
  <c r="C435" i="2"/>
  <c r="B434" i="2"/>
  <c r="C434" i="2"/>
  <c r="B433" i="2"/>
  <c r="C433" i="2"/>
  <c r="B432" i="2"/>
  <c r="C432" i="2"/>
  <c r="B431" i="2"/>
  <c r="C431" i="2"/>
  <c r="D431" i="2"/>
  <c r="B430" i="2"/>
  <c r="C430" i="2"/>
  <c r="B429" i="2"/>
  <c r="C429" i="2"/>
  <c r="B428" i="2"/>
  <c r="C428" i="2"/>
  <c r="B427" i="2"/>
  <c r="C427" i="2"/>
  <c r="B426" i="2"/>
  <c r="C426" i="2"/>
  <c r="B425" i="2"/>
  <c r="C425" i="2"/>
  <c r="B424" i="2"/>
  <c r="C424" i="2"/>
  <c r="B423" i="2"/>
  <c r="C423" i="2"/>
  <c r="B422" i="2"/>
  <c r="C422" i="2"/>
  <c r="B421" i="2"/>
  <c r="C421" i="2"/>
  <c r="D421" i="2"/>
  <c r="B420" i="2"/>
  <c r="C420" i="2"/>
  <c r="B419" i="2"/>
  <c r="C419" i="2"/>
  <c r="B418" i="2"/>
  <c r="C418" i="2"/>
  <c r="B417" i="2"/>
  <c r="C417" i="2"/>
  <c r="B416" i="2"/>
  <c r="C416" i="2"/>
  <c r="B415" i="2"/>
  <c r="C415" i="2"/>
  <c r="B414" i="2"/>
  <c r="C414" i="2"/>
  <c r="B413" i="2"/>
  <c r="C413" i="2"/>
  <c r="B412" i="2"/>
  <c r="C412" i="2"/>
  <c r="B411" i="2"/>
  <c r="C411" i="2"/>
  <c r="D411" i="2"/>
  <c r="B410" i="2"/>
  <c r="C410" i="2"/>
  <c r="B409" i="2"/>
  <c r="C409" i="2"/>
  <c r="B408" i="2"/>
  <c r="C408" i="2"/>
  <c r="B407" i="2"/>
  <c r="C407" i="2"/>
  <c r="B406" i="2"/>
  <c r="C406" i="2"/>
  <c r="B405" i="2"/>
  <c r="C405" i="2"/>
  <c r="B404" i="2"/>
  <c r="C404" i="2"/>
  <c r="B403" i="2"/>
  <c r="C403" i="2"/>
  <c r="B402" i="2"/>
  <c r="C402" i="2"/>
  <c r="B401" i="2"/>
  <c r="C401" i="2"/>
  <c r="D401" i="2"/>
  <c r="B400" i="2"/>
  <c r="C400" i="2"/>
  <c r="B399" i="2"/>
  <c r="C399" i="2"/>
  <c r="B398" i="2"/>
  <c r="C398" i="2"/>
  <c r="B397" i="2"/>
  <c r="C397" i="2"/>
  <c r="B396" i="2"/>
  <c r="C396" i="2"/>
  <c r="B395" i="2"/>
  <c r="C395" i="2"/>
  <c r="B394" i="2"/>
  <c r="C394" i="2"/>
  <c r="B393" i="2"/>
  <c r="C393" i="2"/>
  <c r="B392" i="2"/>
  <c r="C392" i="2"/>
  <c r="B391" i="2"/>
  <c r="C391" i="2"/>
  <c r="D391" i="2"/>
  <c r="B390" i="2"/>
  <c r="C390" i="2"/>
  <c r="B389" i="2"/>
  <c r="C389" i="2"/>
  <c r="B388" i="2"/>
  <c r="C388" i="2"/>
  <c r="B387" i="2"/>
  <c r="C387" i="2"/>
  <c r="B386" i="2"/>
  <c r="C386" i="2"/>
  <c r="B385" i="2"/>
  <c r="C385" i="2"/>
  <c r="B384" i="2"/>
  <c r="C384" i="2"/>
  <c r="B383" i="2"/>
  <c r="C383" i="2"/>
  <c r="B382" i="2"/>
  <c r="C382" i="2"/>
  <c r="B381" i="2"/>
  <c r="C381" i="2"/>
  <c r="D381" i="2"/>
  <c r="B380" i="2"/>
  <c r="C380" i="2"/>
  <c r="B379" i="2"/>
  <c r="C379" i="2"/>
  <c r="B378" i="2"/>
  <c r="C378" i="2"/>
  <c r="B377" i="2"/>
  <c r="C377" i="2"/>
  <c r="B376" i="2"/>
  <c r="C376" i="2"/>
  <c r="B375" i="2"/>
  <c r="C375" i="2"/>
  <c r="B374" i="2"/>
  <c r="C374" i="2"/>
  <c r="B373" i="2"/>
  <c r="C373" i="2"/>
  <c r="B372" i="2"/>
  <c r="C372" i="2"/>
  <c r="B371" i="2"/>
  <c r="C371" i="2"/>
  <c r="D371" i="2"/>
  <c r="B370" i="2"/>
  <c r="C370" i="2"/>
  <c r="B369" i="2"/>
  <c r="C369" i="2"/>
  <c r="B368" i="2"/>
  <c r="C368" i="2"/>
  <c r="B367" i="2"/>
  <c r="C367" i="2"/>
  <c r="B366" i="2"/>
  <c r="C366" i="2"/>
  <c r="B365" i="2"/>
  <c r="C365" i="2"/>
  <c r="B364" i="2"/>
  <c r="C364" i="2"/>
  <c r="B363" i="2"/>
  <c r="C363" i="2"/>
  <c r="B362" i="2"/>
  <c r="C362" i="2"/>
  <c r="B361" i="2"/>
  <c r="C361" i="2"/>
  <c r="D361" i="2"/>
  <c r="B360" i="2"/>
  <c r="C360" i="2"/>
  <c r="B359" i="2"/>
  <c r="C359" i="2"/>
  <c r="B358" i="2"/>
  <c r="C358" i="2"/>
  <c r="B357" i="2"/>
  <c r="C357" i="2"/>
  <c r="B356" i="2"/>
  <c r="C356" i="2"/>
  <c r="B355" i="2"/>
  <c r="C355" i="2"/>
  <c r="B354" i="2"/>
  <c r="C354" i="2"/>
  <c r="B353" i="2"/>
  <c r="C353" i="2"/>
  <c r="B352" i="2"/>
  <c r="C352" i="2"/>
  <c r="B351" i="2"/>
  <c r="C351" i="2"/>
  <c r="D351" i="2"/>
  <c r="B350" i="2"/>
  <c r="C350" i="2"/>
  <c r="B349" i="2"/>
  <c r="C349" i="2"/>
  <c r="B348" i="2"/>
  <c r="C348" i="2"/>
  <c r="B347" i="2"/>
  <c r="C347" i="2"/>
  <c r="B346" i="2"/>
  <c r="C346" i="2"/>
  <c r="B345" i="2"/>
  <c r="C345" i="2"/>
  <c r="B344" i="2"/>
  <c r="C344" i="2"/>
  <c r="B343" i="2"/>
  <c r="C343" i="2"/>
  <c r="B342" i="2"/>
  <c r="C342" i="2"/>
  <c r="B341" i="2"/>
  <c r="C341" i="2"/>
  <c r="D341" i="2"/>
  <c r="B340" i="2"/>
  <c r="C340" i="2"/>
  <c r="B339" i="2"/>
  <c r="C339" i="2"/>
  <c r="B338" i="2"/>
  <c r="C338" i="2"/>
  <c r="B337" i="2"/>
  <c r="C337" i="2"/>
  <c r="B336" i="2"/>
  <c r="C336" i="2"/>
  <c r="B335" i="2"/>
  <c r="C335" i="2"/>
  <c r="B334" i="2"/>
  <c r="C334" i="2"/>
  <c r="B333" i="2"/>
  <c r="C333" i="2"/>
  <c r="B332" i="2"/>
  <c r="C332" i="2"/>
  <c r="B331" i="2"/>
  <c r="C331" i="2"/>
  <c r="D331" i="2"/>
  <c r="B330" i="2"/>
  <c r="C330" i="2"/>
  <c r="B329" i="2"/>
  <c r="C329" i="2"/>
  <c r="B328" i="2"/>
  <c r="C328" i="2"/>
  <c r="B327" i="2"/>
  <c r="C327" i="2"/>
  <c r="B326" i="2"/>
  <c r="C326" i="2"/>
  <c r="B325" i="2"/>
  <c r="C325" i="2"/>
  <c r="B324" i="2"/>
  <c r="C324" i="2"/>
  <c r="B323" i="2"/>
  <c r="C323" i="2"/>
  <c r="B322" i="2"/>
  <c r="C322" i="2"/>
  <c r="B321" i="2"/>
  <c r="C321" i="2"/>
  <c r="D321" i="2"/>
  <c r="B320" i="2"/>
  <c r="C320" i="2"/>
  <c r="B319" i="2"/>
  <c r="C319" i="2"/>
  <c r="B318" i="2"/>
  <c r="C318" i="2"/>
  <c r="B317" i="2"/>
  <c r="C317" i="2"/>
  <c r="B316" i="2"/>
  <c r="C316" i="2"/>
  <c r="B315" i="2"/>
  <c r="C315" i="2"/>
  <c r="B314" i="2"/>
  <c r="C314" i="2"/>
  <c r="B313" i="2"/>
  <c r="C313" i="2"/>
  <c r="B312" i="2"/>
  <c r="C312" i="2"/>
  <c r="B311" i="2"/>
  <c r="C311" i="2"/>
  <c r="D311" i="2"/>
  <c r="B310" i="2"/>
  <c r="C310" i="2"/>
  <c r="B309" i="2"/>
  <c r="C309" i="2"/>
  <c r="B308" i="2"/>
  <c r="C308" i="2"/>
  <c r="B307" i="2"/>
  <c r="C307" i="2"/>
  <c r="B306" i="2"/>
  <c r="C306" i="2"/>
  <c r="B305" i="2"/>
  <c r="C305" i="2"/>
  <c r="B304" i="2"/>
  <c r="C304" i="2"/>
  <c r="B303" i="2"/>
  <c r="C303" i="2"/>
  <c r="B302" i="2"/>
  <c r="C302" i="2"/>
  <c r="B301" i="2"/>
  <c r="C301" i="2"/>
  <c r="D301" i="2"/>
  <c r="B300" i="2"/>
  <c r="C300" i="2"/>
  <c r="B299" i="2"/>
  <c r="C299" i="2"/>
  <c r="B298" i="2"/>
  <c r="C298" i="2"/>
  <c r="B297" i="2"/>
  <c r="C297" i="2"/>
  <c r="B296" i="2"/>
  <c r="C296" i="2"/>
  <c r="B295" i="2"/>
  <c r="C295" i="2"/>
  <c r="B294" i="2"/>
  <c r="C294" i="2"/>
  <c r="B293" i="2"/>
  <c r="C293" i="2"/>
  <c r="B292" i="2"/>
  <c r="C292" i="2"/>
  <c r="B291" i="2"/>
  <c r="C291" i="2"/>
  <c r="D291" i="2"/>
  <c r="B290" i="2"/>
  <c r="C290" i="2"/>
  <c r="B289" i="2"/>
  <c r="C289" i="2"/>
  <c r="B288" i="2"/>
  <c r="C288" i="2"/>
  <c r="B287" i="2"/>
  <c r="C287" i="2"/>
  <c r="B286" i="2"/>
  <c r="C286" i="2"/>
  <c r="B285" i="2"/>
  <c r="C285" i="2"/>
  <c r="B284" i="2"/>
  <c r="C284" i="2"/>
  <c r="B283" i="2"/>
  <c r="C283" i="2"/>
  <c r="B282" i="2"/>
  <c r="C282" i="2"/>
  <c r="B281" i="2"/>
  <c r="C281" i="2"/>
  <c r="D281" i="2"/>
  <c r="B280" i="2"/>
  <c r="C280" i="2"/>
  <c r="B279" i="2"/>
  <c r="C279" i="2"/>
  <c r="B278" i="2"/>
  <c r="C278" i="2"/>
  <c r="B277" i="2"/>
  <c r="C277" i="2"/>
  <c r="B276" i="2"/>
  <c r="C276" i="2"/>
  <c r="B275" i="2"/>
  <c r="C275" i="2"/>
  <c r="B274" i="2"/>
  <c r="C274" i="2"/>
  <c r="B273" i="2"/>
  <c r="C273" i="2"/>
  <c r="B272" i="2"/>
  <c r="C272" i="2"/>
  <c r="B271" i="2"/>
  <c r="C271" i="2"/>
  <c r="D271" i="2"/>
  <c r="B270" i="2"/>
  <c r="C270" i="2"/>
  <c r="B269" i="2"/>
  <c r="C269" i="2"/>
  <c r="B268" i="2"/>
  <c r="C268" i="2"/>
  <c r="B267" i="2"/>
  <c r="C267" i="2"/>
  <c r="B266" i="2"/>
  <c r="C266" i="2"/>
  <c r="B265" i="2"/>
  <c r="C265" i="2"/>
  <c r="B264" i="2"/>
  <c r="C264" i="2"/>
  <c r="B263" i="2"/>
  <c r="C263" i="2"/>
  <c r="B262" i="2"/>
  <c r="C262" i="2"/>
  <c r="B261" i="2"/>
  <c r="C261" i="2"/>
  <c r="D261" i="2"/>
  <c r="B260" i="2"/>
  <c r="C260" i="2"/>
  <c r="B259" i="2"/>
  <c r="C259" i="2"/>
  <c r="B258" i="2"/>
  <c r="C258" i="2"/>
  <c r="B257" i="2"/>
  <c r="C257" i="2"/>
  <c r="B256" i="2"/>
  <c r="C256" i="2"/>
  <c r="B255" i="2"/>
  <c r="C255" i="2"/>
  <c r="B254" i="2"/>
  <c r="C254" i="2"/>
  <c r="B253" i="2"/>
  <c r="C253" i="2"/>
  <c r="B252" i="2"/>
  <c r="C252" i="2"/>
  <c r="B251" i="2"/>
  <c r="C251" i="2"/>
  <c r="D251" i="2"/>
  <c r="B250" i="2"/>
  <c r="C250" i="2"/>
  <c r="B249" i="2"/>
  <c r="C249" i="2"/>
  <c r="B248" i="2"/>
  <c r="C248" i="2"/>
  <c r="B247" i="2"/>
  <c r="C247" i="2"/>
  <c r="B246" i="2"/>
  <c r="C246" i="2"/>
  <c r="B245" i="2"/>
  <c r="C245" i="2"/>
  <c r="B244" i="2"/>
  <c r="C244" i="2"/>
  <c r="B243" i="2"/>
  <c r="C243" i="2"/>
  <c r="B242" i="2"/>
  <c r="C242" i="2"/>
  <c r="B241" i="2"/>
  <c r="C241" i="2"/>
  <c r="D241" i="2"/>
  <c r="B240" i="2"/>
  <c r="C240" i="2"/>
  <c r="B239" i="2"/>
  <c r="C239" i="2"/>
  <c r="B238" i="2"/>
  <c r="C238" i="2"/>
  <c r="B237" i="2"/>
  <c r="C237" i="2"/>
  <c r="B236" i="2"/>
  <c r="C236" i="2"/>
  <c r="B235" i="2"/>
  <c r="C235" i="2"/>
  <c r="B234" i="2"/>
  <c r="C234" i="2"/>
  <c r="B233" i="2"/>
  <c r="C233" i="2"/>
  <c r="B232" i="2"/>
  <c r="C232" i="2"/>
  <c r="B231" i="2"/>
  <c r="C231" i="2"/>
  <c r="D231" i="2"/>
  <c r="B230" i="2"/>
  <c r="C230" i="2"/>
  <c r="B229" i="2"/>
  <c r="C229" i="2"/>
  <c r="B228" i="2"/>
  <c r="C228" i="2"/>
  <c r="B227" i="2"/>
  <c r="C227" i="2"/>
  <c r="B226" i="2"/>
  <c r="C226" i="2"/>
  <c r="B225" i="2"/>
  <c r="C225" i="2"/>
  <c r="B224" i="2"/>
  <c r="C224" i="2"/>
  <c r="B223" i="2"/>
  <c r="C223" i="2"/>
  <c r="B222" i="2"/>
  <c r="C222" i="2"/>
  <c r="B221" i="2"/>
  <c r="C221" i="2"/>
  <c r="D221" i="2"/>
  <c r="B220" i="2"/>
  <c r="C220" i="2"/>
  <c r="B219" i="2"/>
  <c r="C219" i="2"/>
  <c r="B218" i="2"/>
  <c r="C218" i="2"/>
  <c r="B217" i="2"/>
  <c r="C217" i="2"/>
  <c r="B216" i="2"/>
  <c r="C216" i="2"/>
  <c r="B215" i="2"/>
  <c r="C215" i="2"/>
  <c r="B214" i="2"/>
  <c r="C214" i="2"/>
  <c r="B213" i="2"/>
  <c r="C213" i="2"/>
  <c r="B212" i="2"/>
  <c r="C212" i="2"/>
  <c r="B211" i="2"/>
  <c r="C211" i="2"/>
  <c r="D211" i="2"/>
  <c r="B210" i="2"/>
  <c r="C210" i="2"/>
  <c r="B209" i="2"/>
  <c r="C209" i="2"/>
  <c r="B208" i="2"/>
  <c r="C208" i="2"/>
  <c r="B207" i="2"/>
  <c r="C207" i="2"/>
  <c r="B206" i="2"/>
  <c r="C206" i="2"/>
  <c r="B205" i="2"/>
  <c r="C205" i="2"/>
  <c r="B204" i="2"/>
  <c r="C204" i="2"/>
  <c r="B203" i="2"/>
  <c r="C203" i="2"/>
  <c r="B202" i="2"/>
  <c r="C202" i="2"/>
  <c r="B201" i="2"/>
  <c r="C201" i="2"/>
  <c r="D201" i="2"/>
  <c r="B200" i="2"/>
  <c r="C200" i="2"/>
  <c r="B199" i="2"/>
  <c r="C199" i="2"/>
  <c r="B198" i="2"/>
  <c r="C198" i="2"/>
  <c r="B197" i="2"/>
  <c r="C197" i="2"/>
  <c r="B196" i="2"/>
  <c r="C196" i="2"/>
  <c r="B195" i="2"/>
  <c r="C195" i="2"/>
  <c r="B194" i="2"/>
  <c r="C194" i="2"/>
  <c r="B193" i="2"/>
  <c r="C193" i="2"/>
  <c r="B192" i="2"/>
  <c r="C192" i="2"/>
  <c r="B191" i="2"/>
  <c r="C191" i="2"/>
  <c r="D191" i="2"/>
  <c r="B190" i="2"/>
  <c r="C190" i="2"/>
  <c r="B189" i="2"/>
  <c r="C189" i="2"/>
  <c r="B188" i="2"/>
  <c r="C188" i="2"/>
  <c r="B187" i="2"/>
  <c r="C187" i="2"/>
  <c r="B186" i="2"/>
  <c r="C186" i="2"/>
  <c r="B185" i="2"/>
  <c r="C185" i="2"/>
  <c r="B184" i="2"/>
  <c r="C184" i="2"/>
  <c r="B183" i="2"/>
  <c r="C183" i="2"/>
  <c r="B182" i="2"/>
  <c r="C182" i="2"/>
  <c r="B181" i="2"/>
  <c r="C181" i="2"/>
  <c r="D181" i="2"/>
  <c r="B180" i="2"/>
  <c r="C180" i="2"/>
  <c r="B179" i="2"/>
  <c r="C179" i="2"/>
  <c r="B178" i="2"/>
  <c r="C178" i="2"/>
  <c r="B177" i="2"/>
  <c r="C177" i="2"/>
  <c r="B176" i="2"/>
  <c r="C176" i="2"/>
  <c r="B175" i="2"/>
  <c r="C175" i="2"/>
  <c r="B174" i="2"/>
  <c r="C174" i="2"/>
  <c r="B173" i="2"/>
  <c r="C173" i="2"/>
  <c r="B172" i="2"/>
  <c r="C172" i="2"/>
  <c r="B171" i="2"/>
  <c r="C171" i="2"/>
  <c r="D171" i="2"/>
  <c r="B170" i="2"/>
  <c r="C170" i="2"/>
  <c r="B169" i="2"/>
  <c r="C169" i="2"/>
  <c r="B168" i="2"/>
  <c r="C168" i="2"/>
  <c r="B167" i="2"/>
  <c r="C167" i="2"/>
  <c r="B166" i="2"/>
  <c r="C166" i="2"/>
  <c r="B165" i="2"/>
  <c r="C165" i="2"/>
  <c r="B164" i="2"/>
  <c r="C164" i="2"/>
  <c r="B163" i="2"/>
  <c r="C163" i="2"/>
  <c r="B162" i="2"/>
  <c r="C162" i="2"/>
  <c r="B161" i="2"/>
  <c r="C161" i="2"/>
  <c r="D161" i="2"/>
  <c r="B160" i="2"/>
  <c r="C160" i="2"/>
  <c r="B159" i="2"/>
  <c r="C159" i="2"/>
  <c r="B158" i="2"/>
  <c r="C158" i="2"/>
  <c r="B157" i="2"/>
  <c r="C157" i="2"/>
  <c r="B156" i="2"/>
  <c r="C156" i="2"/>
  <c r="B155" i="2"/>
  <c r="C155" i="2"/>
  <c r="B154" i="2"/>
  <c r="C154" i="2"/>
  <c r="B153" i="2"/>
  <c r="C153" i="2"/>
  <c r="B152" i="2"/>
  <c r="C152" i="2"/>
  <c r="B151" i="2"/>
  <c r="C151" i="2"/>
  <c r="D151" i="2"/>
  <c r="B150" i="2"/>
  <c r="C150" i="2"/>
  <c r="B149" i="2"/>
  <c r="C149" i="2"/>
  <c r="B148" i="2"/>
  <c r="C148" i="2"/>
  <c r="B147" i="2"/>
  <c r="C147" i="2"/>
  <c r="B146" i="2"/>
  <c r="C146" i="2"/>
  <c r="B145" i="2"/>
  <c r="C145" i="2"/>
  <c r="B144" i="2"/>
  <c r="C144" i="2"/>
  <c r="B143" i="2"/>
  <c r="C143" i="2"/>
  <c r="B142" i="2"/>
  <c r="C142" i="2"/>
  <c r="B141" i="2"/>
  <c r="C141" i="2"/>
  <c r="D141" i="2"/>
  <c r="B140" i="2"/>
  <c r="C140" i="2"/>
  <c r="B139" i="2"/>
  <c r="C139" i="2"/>
  <c r="B138" i="2"/>
  <c r="C138" i="2"/>
  <c r="B137" i="2"/>
  <c r="C137" i="2"/>
  <c r="B136" i="2"/>
  <c r="C136" i="2"/>
  <c r="B135" i="2"/>
  <c r="C135" i="2"/>
  <c r="B134" i="2"/>
  <c r="C134" i="2"/>
  <c r="B133" i="2"/>
  <c r="C133" i="2"/>
  <c r="B132" i="2"/>
  <c r="C132" i="2"/>
  <c r="B131" i="2"/>
  <c r="C131" i="2"/>
  <c r="D131" i="2"/>
  <c r="B130" i="2"/>
  <c r="C130" i="2"/>
  <c r="B129" i="2"/>
  <c r="C129" i="2"/>
  <c r="B128" i="2"/>
  <c r="C128" i="2"/>
  <c r="B127" i="2"/>
  <c r="C127" i="2"/>
  <c r="B126" i="2"/>
  <c r="C126" i="2"/>
  <c r="B125" i="2"/>
  <c r="C125" i="2"/>
  <c r="B124" i="2"/>
  <c r="C124" i="2"/>
  <c r="B123" i="2"/>
  <c r="C123" i="2"/>
  <c r="B122" i="2"/>
  <c r="C122" i="2"/>
  <c r="B121" i="2"/>
  <c r="C121" i="2"/>
  <c r="D121" i="2"/>
  <c r="B120" i="2"/>
  <c r="C120" i="2"/>
  <c r="B119" i="2"/>
  <c r="C119" i="2"/>
  <c r="B118" i="2"/>
  <c r="C118" i="2"/>
  <c r="B117" i="2"/>
  <c r="C117" i="2"/>
  <c r="B116" i="2"/>
  <c r="C116" i="2"/>
  <c r="B115" i="2"/>
  <c r="C115" i="2"/>
  <c r="B114" i="2"/>
  <c r="C114" i="2"/>
  <c r="B113" i="2"/>
  <c r="C113" i="2"/>
  <c r="B112" i="2"/>
  <c r="C112" i="2"/>
  <c r="B111" i="2"/>
  <c r="C111" i="2"/>
  <c r="D111" i="2"/>
  <c r="B110" i="2"/>
  <c r="C110" i="2"/>
  <c r="B109" i="2"/>
  <c r="C109" i="2"/>
  <c r="B108" i="2"/>
  <c r="C108" i="2"/>
  <c r="B107" i="2"/>
  <c r="C107" i="2"/>
  <c r="B106" i="2"/>
  <c r="C106" i="2"/>
  <c r="B105" i="2"/>
  <c r="C105" i="2"/>
  <c r="B104" i="2"/>
  <c r="C104" i="2"/>
  <c r="B103" i="2"/>
  <c r="C103" i="2"/>
  <c r="B102" i="2"/>
  <c r="C102" i="2"/>
  <c r="B101" i="2"/>
  <c r="C101" i="2"/>
  <c r="D101" i="2"/>
  <c r="B100" i="2"/>
  <c r="C100" i="2"/>
  <c r="B99" i="2"/>
  <c r="C99" i="2"/>
  <c r="B98" i="2"/>
  <c r="C98" i="2"/>
  <c r="B97" i="2"/>
  <c r="C97" i="2"/>
  <c r="B96" i="2"/>
  <c r="C96" i="2"/>
  <c r="B95" i="2"/>
  <c r="C95" i="2"/>
  <c r="B94" i="2"/>
  <c r="C94" i="2"/>
  <c r="B93" i="2"/>
  <c r="C93" i="2"/>
  <c r="B92" i="2"/>
  <c r="C92" i="2"/>
  <c r="B91" i="2"/>
  <c r="C91" i="2"/>
  <c r="D91" i="2"/>
  <c r="B90" i="2"/>
  <c r="C90" i="2"/>
  <c r="B89" i="2"/>
  <c r="C89" i="2"/>
  <c r="B88" i="2"/>
  <c r="C88" i="2"/>
  <c r="B87" i="2"/>
  <c r="C87" i="2"/>
  <c r="B86" i="2"/>
  <c r="C86" i="2"/>
  <c r="B85" i="2"/>
  <c r="C85" i="2"/>
  <c r="B84" i="2"/>
  <c r="C84" i="2"/>
  <c r="B83" i="2"/>
  <c r="C83" i="2"/>
  <c r="B82" i="2"/>
  <c r="C82" i="2"/>
  <c r="B81" i="2"/>
  <c r="C81" i="2"/>
  <c r="D81" i="2"/>
  <c r="B80" i="2"/>
  <c r="C80" i="2"/>
  <c r="B79" i="2"/>
  <c r="C79" i="2"/>
  <c r="B78" i="2"/>
  <c r="C78" i="2"/>
  <c r="B77" i="2"/>
  <c r="C77" i="2"/>
  <c r="B76" i="2"/>
  <c r="C76" i="2"/>
  <c r="B75" i="2"/>
  <c r="C75" i="2"/>
  <c r="B74" i="2"/>
  <c r="C74" i="2"/>
  <c r="B73" i="2"/>
  <c r="C73" i="2"/>
  <c r="B72" i="2"/>
  <c r="C72" i="2"/>
  <c r="B71" i="2"/>
  <c r="C71" i="2"/>
  <c r="D71" i="2"/>
  <c r="B70" i="2"/>
  <c r="C70" i="2"/>
  <c r="B69" i="2"/>
  <c r="C69" i="2"/>
  <c r="B68" i="2"/>
  <c r="C68" i="2"/>
  <c r="B67" i="2"/>
  <c r="C67" i="2"/>
  <c r="B66" i="2"/>
  <c r="C66" i="2"/>
  <c r="B65" i="2"/>
  <c r="C65" i="2"/>
  <c r="B64" i="2"/>
  <c r="C64" i="2"/>
  <c r="B63" i="2"/>
  <c r="C63" i="2"/>
  <c r="B62" i="2"/>
  <c r="C62" i="2"/>
  <c r="B61" i="2"/>
  <c r="C61" i="2"/>
  <c r="D61" i="2"/>
  <c r="B60" i="2"/>
  <c r="C60" i="2"/>
  <c r="B59" i="2"/>
  <c r="C59" i="2"/>
  <c r="B58" i="2"/>
  <c r="C58" i="2"/>
  <c r="B57" i="2"/>
  <c r="C57" i="2"/>
  <c r="B56" i="2"/>
  <c r="C56" i="2"/>
  <c r="B55" i="2"/>
  <c r="C55" i="2"/>
  <c r="B54" i="2"/>
  <c r="C54" i="2"/>
  <c r="B53" i="2"/>
  <c r="C53" i="2"/>
  <c r="B52" i="2"/>
  <c r="C52" i="2"/>
  <c r="B51" i="2"/>
  <c r="C51" i="2"/>
  <c r="D51" i="2"/>
  <c r="B50" i="2"/>
  <c r="C50" i="2"/>
  <c r="B49" i="2"/>
  <c r="C49" i="2"/>
  <c r="B48" i="2"/>
  <c r="C48" i="2"/>
  <c r="B47" i="2"/>
  <c r="C47" i="2"/>
  <c r="B46" i="2"/>
  <c r="C46" i="2"/>
  <c r="B45" i="2"/>
  <c r="C45" i="2"/>
  <c r="B44" i="2"/>
  <c r="C44" i="2"/>
  <c r="B43" i="2"/>
  <c r="C43" i="2"/>
  <c r="B42" i="2"/>
  <c r="C42" i="2"/>
  <c r="B41" i="2"/>
  <c r="C41" i="2"/>
  <c r="D41" i="2"/>
  <c r="B40" i="2"/>
  <c r="C40" i="2"/>
  <c r="B39" i="2"/>
  <c r="C39" i="2"/>
  <c r="B38" i="2"/>
  <c r="C38" i="2"/>
  <c r="B37" i="2"/>
  <c r="C37" i="2"/>
  <c r="B36" i="2"/>
  <c r="C36" i="2"/>
  <c r="B35" i="2"/>
  <c r="C35" i="2"/>
  <c r="B34" i="2"/>
  <c r="C34" i="2"/>
  <c r="B33" i="2"/>
  <c r="C33" i="2"/>
  <c r="B32" i="2"/>
  <c r="C32" i="2"/>
  <c r="B31" i="2"/>
  <c r="C31" i="2"/>
  <c r="D31" i="2"/>
  <c r="B30" i="2"/>
  <c r="C30" i="2"/>
  <c r="B29" i="2"/>
  <c r="C29" i="2"/>
  <c r="B28" i="2"/>
  <c r="C28" i="2"/>
  <c r="B27" i="2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D21" i="2"/>
  <c r="B20" i="2"/>
  <c r="C20" i="2"/>
  <c r="B19" i="2"/>
  <c r="C19" i="2"/>
  <c r="B18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D11" i="2"/>
</calcChain>
</file>

<file path=xl/sharedStrings.xml><?xml version="1.0" encoding="utf-8"?>
<sst xmlns="http://schemas.openxmlformats.org/spreadsheetml/2006/main" count="38" uniqueCount="32">
  <si>
    <t>Experimental Parameters</t>
  </si>
  <si>
    <t xml:space="preserve">g = 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</si>
  <si>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</si>
  <si>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mass = </t>
  </si>
  <si>
    <t>kg</t>
  </si>
  <si>
    <t>mass of bottle + water</t>
  </si>
  <si>
    <r>
      <t>β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=</t>
    </r>
  </si>
  <si>
    <t>kg/s</t>
  </si>
  <si>
    <r>
      <t>time 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s</t>
    </r>
  </si>
  <si>
    <t>Iteration k</t>
  </si>
  <si>
    <r>
      <t>β</t>
    </r>
    <r>
      <rPr>
        <b/>
        <vertAlign val="subscript"/>
        <sz val="11"/>
        <color theme="1"/>
        <rFont val="Calibri"/>
        <family val="2"/>
        <scheme val="minor"/>
      </rPr>
      <t>k</t>
    </r>
  </si>
  <si>
    <r>
      <t>e'(β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</t>
    </r>
  </si>
  <si>
    <r>
      <t>e''(β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</t>
    </r>
  </si>
  <si>
    <r>
      <t>e'(β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)/e''(β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</t>
    </r>
  </si>
  <si>
    <r>
      <t>distance 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</t>
    </r>
  </si>
  <si>
    <t>β</t>
  </si>
  <si>
    <t>e(β)</t>
  </si>
  <si>
    <t>i</t>
  </si>
  <si>
    <t>Time / s</t>
  </si>
  <si>
    <t>Thrust / N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</si>
  <si>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</si>
  <si>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</si>
  <si>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Modified 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</si>
  <si>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Modified 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</si>
  <si>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g =</t>
  </si>
  <si>
    <t>mass of projectile = 26 g + mass of harness = 22 g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</si>
  <si>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</t>
    </r>
  </si>
  <si>
    <t>Coefficient of friction</t>
  </si>
  <si>
    <t>θ (angle) =</t>
  </si>
  <si>
    <t>degrees</t>
  </si>
  <si>
    <t>β =</t>
  </si>
  <si>
    <t>Modified 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</si>
</sst>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000000000000000"/>
    <numFmt numFmtId="165" formatCode="0.000000000"/>
    <numFmt numFmtId="166" formatCode="0.00000E+00"/>
    <numFmt numFmtId="167" formatCode="0.0000000000000000"/>
    <numFmt numFmtId="168" formatCode="0.0000000000000"/>
    <numFmt numFmtId="169" formatCode="0.000000000000000"/>
    <numFmt numFmtId="170" formatCode="0.0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2" fontId="0" fillId="0" borderId="0" xfId="0" applyNumberFormat="1"/>
    <xf numFmtId="0" fontId="1" fillId="2" borderId="1" xfId="0" applyFont="1" applyFill="1" applyBorder="1"/>
    <xf numFmtId="166" fontId="0" fillId="0" borderId="0" xfId="0" applyNumberForma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68" fontId="0" fillId="0" borderId="1" xfId="0" applyNumberFormat="1" applyBorder="1" applyAlignment="1">
      <alignment horizontal="left" vertical="center"/>
    </xf>
    <xf numFmtId="169" fontId="0" fillId="0" borderId="1" xfId="0" applyNumberFormat="1" applyBorder="1" applyAlignment="1">
      <alignment horizontal="left" vertical="center"/>
    </xf>
    <xf numFmtId="170" fontId="0" fillId="0" borderId="1" xfId="0" applyNumberFormat="1" applyBorder="1" applyAlignment="1">
      <alignment vertical="center"/>
    </xf>
    <xf numFmtId="2" fontId="0" fillId="0" borderId="1" xfId="0" applyNumberFormat="1" applyBorder="1"/>
    <xf numFmtId="169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993000874890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e(β) vs 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33D5A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'Free fall'!$A$11:$A$1260</c:f>
              <c:numCache>
                <c:formatCode>General</c:formatCode>
                <c:ptCount val="1250"/>
                <c:pt idx="0">
                  <c:v>0.01</c:v>
                </c:pt>
                <c:pt idx="10">
                  <c:v>0.02</c:v>
                </c:pt>
                <c:pt idx="20">
                  <c:v>0.03</c:v>
                </c:pt>
                <c:pt idx="30">
                  <c:v>0.04</c:v>
                </c:pt>
                <c:pt idx="40">
                  <c:v>0.05</c:v>
                </c:pt>
                <c:pt idx="50">
                  <c:v>0.06</c:v>
                </c:pt>
                <c:pt idx="60">
                  <c:v>7.0000000000000007E-2</c:v>
                </c:pt>
                <c:pt idx="70">
                  <c:v>0.08</c:v>
                </c:pt>
                <c:pt idx="80">
                  <c:v>0.09</c:v>
                </c:pt>
                <c:pt idx="90">
                  <c:v>0.1</c:v>
                </c:pt>
                <c:pt idx="100">
                  <c:v>0.11</c:v>
                </c:pt>
                <c:pt idx="110">
                  <c:v>0.12</c:v>
                </c:pt>
                <c:pt idx="120">
                  <c:v>0.13</c:v>
                </c:pt>
                <c:pt idx="130">
                  <c:v>0.14000000000000001</c:v>
                </c:pt>
                <c:pt idx="140">
                  <c:v>0.15</c:v>
                </c:pt>
                <c:pt idx="150">
                  <c:v>0.16</c:v>
                </c:pt>
                <c:pt idx="160">
                  <c:v>0.17</c:v>
                </c:pt>
                <c:pt idx="170">
                  <c:v>0.18</c:v>
                </c:pt>
                <c:pt idx="180">
                  <c:v>0.19</c:v>
                </c:pt>
                <c:pt idx="190">
                  <c:v>0.2</c:v>
                </c:pt>
                <c:pt idx="200">
                  <c:v>0.21</c:v>
                </c:pt>
                <c:pt idx="210">
                  <c:v>0.22</c:v>
                </c:pt>
                <c:pt idx="220">
                  <c:v>0.23</c:v>
                </c:pt>
                <c:pt idx="230">
                  <c:v>0.24</c:v>
                </c:pt>
                <c:pt idx="240">
                  <c:v>0.25</c:v>
                </c:pt>
                <c:pt idx="250">
                  <c:v>0.26</c:v>
                </c:pt>
                <c:pt idx="260">
                  <c:v>0.27</c:v>
                </c:pt>
                <c:pt idx="270">
                  <c:v>0.28000000000000003</c:v>
                </c:pt>
                <c:pt idx="280">
                  <c:v>0.28999999999999998</c:v>
                </c:pt>
                <c:pt idx="290">
                  <c:v>0.3</c:v>
                </c:pt>
                <c:pt idx="300">
                  <c:v>0.31</c:v>
                </c:pt>
                <c:pt idx="310">
                  <c:v>0.32</c:v>
                </c:pt>
                <c:pt idx="320">
                  <c:v>0.33</c:v>
                </c:pt>
                <c:pt idx="330">
                  <c:v>0.34</c:v>
                </c:pt>
                <c:pt idx="340">
                  <c:v>0.35</c:v>
                </c:pt>
                <c:pt idx="350">
                  <c:v>0.36</c:v>
                </c:pt>
                <c:pt idx="360">
                  <c:v>0.37</c:v>
                </c:pt>
                <c:pt idx="370">
                  <c:v>0.38</c:v>
                </c:pt>
                <c:pt idx="380">
                  <c:v>0.39</c:v>
                </c:pt>
                <c:pt idx="390">
                  <c:v>0.4</c:v>
                </c:pt>
                <c:pt idx="400">
                  <c:v>0.41</c:v>
                </c:pt>
                <c:pt idx="410">
                  <c:v>0.42</c:v>
                </c:pt>
                <c:pt idx="420">
                  <c:v>0.43</c:v>
                </c:pt>
                <c:pt idx="430">
                  <c:v>0.44</c:v>
                </c:pt>
                <c:pt idx="440">
                  <c:v>0.45</c:v>
                </c:pt>
                <c:pt idx="450">
                  <c:v>0.46</c:v>
                </c:pt>
                <c:pt idx="460">
                  <c:v>0.47</c:v>
                </c:pt>
                <c:pt idx="470">
                  <c:v>0.48</c:v>
                </c:pt>
                <c:pt idx="480">
                  <c:v>0.49</c:v>
                </c:pt>
                <c:pt idx="490">
                  <c:v>0.5</c:v>
                </c:pt>
                <c:pt idx="500">
                  <c:v>0.51</c:v>
                </c:pt>
                <c:pt idx="510">
                  <c:v>0.52</c:v>
                </c:pt>
                <c:pt idx="520">
                  <c:v>0.53</c:v>
                </c:pt>
                <c:pt idx="530">
                  <c:v>0.54</c:v>
                </c:pt>
                <c:pt idx="540">
                  <c:v>0.55000000000000004</c:v>
                </c:pt>
                <c:pt idx="550">
                  <c:v>0.56000000000000005</c:v>
                </c:pt>
                <c:pt idx="560">
                  <c:v>0.56999999999999995</c:v>
                </c:pt>
                <c:pt idx="570">
                  <c:v>0.57999999999999996</c:v>
                </c:pt>
                <c:pt idx="580">
                  <c:v>0.59</c:v>
                </c:pt>
                <c:pt idx="590">
                  <c:v>0.6</c:v>
                </c:pt>
                <c:pt idx="600">
                  <c:v>0.61</c:v>
                </c:pt>
                <c:pt idx="610">
                  <c:v>0.62</c:v>
                </c:pt>
                <c:pt idx="620">
                  <c:v>0.63</c:v>
                </c:pt>
                <c:pt idx="630">
                  <c:v>0.64</c:v>
                </c:pt>
                <c:pt idx="640">
                  <c:v>0.65</c:v>
                </c:pt>
                <c:pt idx="650">
                  <c:v>0.66</c:v>
                </c:pt>
                <c:pt idx="660">
                  <c:v>0.67</c:v>
                </c:pt>
                <c:pt idx="670">
                  <c:v>0.68</c:v>
                </c:pt>
                <c:pt idx="680">
                  <c:v>0.69</c:v>
                </c:pt>
                <c:pt idx="690">
                  <c:v>0.7</c:v>
                </c:pt>
                <c:pt idx="700">
                  <c:v>0.71</c:v>
                </c:pt>
                <c:pt idx="710">
                  <c:v>0.72</c:v>
                </c:pt>
                <c:pt idx="720">
                  <c:v>0.73</c:v>
                </c:pt>
                <c:pt idx="730">
                  <c:v>0.74</c:v>
                </c:pt>
                <c:pt idx="740">
                  <c:v>0.75</c:v>
                </c:pt>
                <c:pt idx="750">
                  <c:v>0.76</c:v>
                </c:pt>
                <c:pt idx="760">
                  <c:v>0.77</c:v>
                </c:pt>
                <c:pt idx="770">
                  <c:v>0.78</c:v>
                </c:pt>
                <c:pt idx="780">
                  <c:v>0.79</c:v>
                </c:pt>
                <c:pt idx="790">
                  <c:v>0.8</c:v>
                </c:pt>
                <c:pt idx="800">
                  <c:v>0.81</c:v>
                </c:pt>
                <c:pt idx="810">
                  <c:v>0.82</c:v>
                </c:pt>
                <c:pt idx="820">
                  <c:v>0.83</c:v>
                </c:pt>
                <c:pt idx="830">
                  <c:v>0.84</c:v>
                </c:pt>
                <c:pt idx="840">
                  <c:v>0.85</c:v>
                </c:pt>
                <c:pt idx="850">
                  <c:v>0.86</c:v>
                </c:pt>
                <c:pt idx="860">
                  <c:v>0.87</c:v>
                </c:pt>
                <c:pt idx="870">
                  <c:v>0.88</c:v>
                </c:pt>
                <c:pt idx="880">
                  <c:v>0.89</c:v>
                </c:pt>
                <c:pt idx="890">
                  <c:v>0.9</c:v>
                </c:pt>
                <c:pt idx="900">
                  <c:v>0.91</c:v>
                </c:pt>
                <c:pt idx="910">
                  <c:v>0.92</c:v>
                </c:pt>
                <c:pt idx="920">
                  <c:v>0.93</c:v>
                </c:pt>
                <c:pt idx="930">
                  <c:v>0.94</c:v>
                </c:pt>
                <c:pt idx="940">
                  <c:v>0.95</c:v>
                </c:pt>
                <c:pt idx="950">
                  <c:v>0.96</c:v>
                </c:pt>
                <c:pt idx="960">
                  <c:v>0.97</c:v>
                </c:pt>
                <c:pt idx="970">
                  <c:v>0.98</c:v>
                </c:pt>
                <c:pt idx="980">
                  <c:v>0.99</c:v>
                </c:pt>
                <c:pt idx="990">
                  <c:v>1</c:v>
                </c:pt>
                <c:pt idx="1000">
                  <c:v>2</c:v>
                </c:pt>
                <c:pt idx="1010">
                  <c:v>3</c:v>
                </c:pt>
                <c:pt idx="1020">
                  <c:v>4</c:v>
                </c:pt>
                <c:pt idx="1030">
                  <c:v>5</c:v>
                </c:pt>
                <c:pt idx="1040">
                  <c:v>10</c:v>
                </c:pt>
                <c:pt idx="1050">
                  <c:v>20</c:v>
                </c:pt>
                <c:pt idx="1060">
                  <c:v>30</c:v>
                </c:pt>
                <c:pt idx="1070">
                  <c:v>50</c:v>
                </c:pt>
                <c:pt idx="1080">
                  <c:v>100</c:v>
                </c:pt>
                <c:pt idx="1090">
                  <c:v>200</c:v>
                </c:pt>
                <c:pt idx="1100">
                  <c:v>500</c:v>
                </c:pt>
                <c:pt idx="1110">
                  <c:v>1000</c:v>
                </c:pt>
                <c:pt idx="1120">
                  <c:v>2000</c:v>
                </c:pt>
                <c:pt idx="1130">
                  <c:v>5000</c:v>
                </c:pt>
                <c:pt idx="1140">
                  <c:v>10000</c:v>
                </c:pt>
                <c:pt idx="1150">
                  <c:v>20000</c:v>
                </c:pt>
                <c:pt idx="1160">
                  <c:v>50000</c:v>
                </c:pt>
                <c:pt idx="1170">
                  <c:v>100000</c:v>
                </c:pt>
                <c:pt idx="1180">
                  <c:v>200000</c:v>
                </c:pt>
                <c:pt idx="1190">
                  <c:v>500000</c:v>
                </c:pt>
                <c:pt idx="1200">
                  <c:v>1000000</c:v>
                </c:pt>
                <c:pt idx="1210">
                  <c:v>10000000</c:v>
                </c:pt>
                <c:pt idx="1220">
                  <c:v>100000000</c:v>
                </c:pt>
                <c:pt idx="1230">
                  <c:v>1000000000</c:v>
                </c:pt>
                <c:pt idx="1240">
                  <c:v>10000000000</c:v>
                </c:pt>
              </c:numCache>
            </c:numRef>
          </c:xVal>
          <c:yVal>
            <c:numRef>
              <c:f>'Free fall'!$D$11:$D$1260</c:f>
              <c:numCache>
                <c:formatCode>General</c:formatCode>
                <c:ptCount val="1250"/>
                <c:pt idx="0">
                  <c:v>2.0767320440531343</c:v>
                </c:pt>
                <c:pt idx="10">
                  <c:v>0.46996443547888828</c:v>
                </c:pt>
                <c:pt idx="20">
                  <c:v>1.0059527636392747</c:v>
                </c:pt>
                <c:pt idx="30">
                  <c:v>2.7525502130145858</c:v>
                </c:pt>
                <c:pt idx="40">
                  <c:v>5.1449302370146865</c:v>
                </c:pt>
                <c:pt idx="50">
                  <c:v>7.8416889468572819</c:v>
                </c:pt>
                <c:pt idx="60">
                  <c:v>10.638219805901958</c:v>
                </c:pt>
                <c:pt idx="70">
                  <c:v>13.414065888093255</c:v>
                </c:pt>
                <c:pt idx="80">
                  <c:v>16.100647509194872</c:v>
                </c:pt>
                <c:pt idx="90">
                  <c:v>18.661332781013243</c:v>
                </c:pt>
                <c:pt idx="100">
                  <c:v>21.07905601370301</c:v>
                </c:pt>
                <c:pt idx="110">
                  <c:v>23.348591682243377</c:v>
                </c:pt>
                <c:pt idx="120">
                  <c:v>25.471722199933993</c:v>
                </c:pt>
                <c:pt idx="130">
                  <c:v>27.454216458850901</c:v>
                </c:pt>
                <c:pt idx="140">
                  <c:v>29.303947643684026</c:v>
                </c:pt>
                <c:pt idx="150">
                  <c:v>31.029730740727132</c:v>
                </c:pt>
                <c:pt idx="160">
                  <c:v>32.64061574609542</c:v>
                </c:pt>
                <c:pt idx="170">
                  <c:v>34.14546946765239</c:v>
                </c:pt>
                <c:pt idx="180">
                  <c:v>35.552739620428895</c:v>
                </c:pt>
                <c:pt idx="190">
                  <c:v>36.870333343037146</c:v>
                </c:pt>
                <c:pt idx="200">
                  <c:v>38.105566700565987</c:v>
                </c:pt>
                <c:pt idx="210">
                  <c:v>39.265157365321706</c:v>
                </c:pt>
                <c:pt idx="220">
                  <c:v>40.355242703173921</c:v>
                </c:pt>
                <c:pt idx="230">
                  <c:v>41.381411961733875</c:v>
                </c:pt>
                <c:pt idx="240">
                  <c:v>42.348745434606606</c:v>
                </c:pt>
                <c:pt idx="250">
                  <c:v>43.261856176331584</c:v>
                </c:pt>
                <c:pt idx="260">
                  <c:v>44.124931585801292</c:v>
                </c:pt>
                <c:pt idx="270">
                  <c:v>44.941773297087586</c:v>
                </c:pt>
                <c:pt idx="280">
                  <c:v>45.715834532671678</c:v>
                </c:pt>
                <c:pt idx="290">
                  <c:v>46.45025452614604</c:v>
                </c:pt>
                <c:pt idx="300">
                  <c:v>47.147889901616651</c:v>
                </c:pt>
                <c:pt idx="310">
                  <c:v>47.811343065567691</c:v>
                </c:pt>
                <c:pt idx="320">
                  <c:v>48.442987763398456</c:v>
                </c:pt>
                <c:pt idx="330">
                  <c:v>49.044992003165895</c:v>
                </c:pt>
                <c:pt idx="340">
                  <c:v>49.619338570303142</c:v>
                </c:pt>
                <c:pt idx="350">
                  <c:v>50.167843360387849</c:v>
                </c:pt>
                <c:pt idx="360">
                  <c:v>50.69217174967622</c:v>
                </c:pt>
                <c:pt idx="370">
                  <c:v>51.193853209805795</c:v>
                </c:pt>
                <c:pt idx="380">
                  <c:v>51.674294356809547</c:v>
                </c:pt>
                <c:pt idx="390">
                  <c:v>52.134790607269267</c:v>
                </c:pt>
                <c:pt idx="400">
                  <c:v>52.576536597222237</c:v>
                </c:pt>
                <c:pt idx="410">
                  <c:v>53.000635502998591</c:v>
                </c:pt>
                <c:pt idx="420">
                  <c:v>53.408107387872306</c:v>
                </c:pt>
                <c:pt idx="430">
                  <c:v>53.799896684422876</c:v>
                </c:pt>
                <c:pt idx="440">
                  <c:v>54.176878909872045</c:v>
                </c:pt>
                <c:pt idx="450">
                  <c:v>54.539866700345556</c:v>
                </c:pt>
                <c:pt idx="460">
                  <c:v>54.88961523994314</c:v>
                </c:pt>
                <c:pt idx="470">
                  <c:v>55.226827151579812</c:v>
                </c:pt>
                <c:pt idx="480">
                  <c:v>55.552156908686371</c:v>
                </c:pt>
                <c:pt idx="490">
                  <c:v>55.866214819918454</c:v>
                </c:pt>
                <c:pt idx="500">
                  <c:v>56.169570632918791</c:v>
                </c:pt>
                <c:pt idx="510">
                  <c:v>56.46275679781408</c:v>
                </c:pt>
                <c:pt idx="520">
                  <c:v>56.746271426415547</c:v>
                </c:pt>
                <c:pt idx="530">
                  <c:v>57.020580978954094</c:v>
                </c:pt>
                <c:pt idx="540">
                  <c:v>57.286122706546493</c:v>
                </c:pt>
                <c:pt idx="550">
                  <c:v>57.543306874395128</c:v>
                </c:pt>
                <c:pt idx="560">
                  <c:v>57.792518787916137</c:v>
                </c:pt>
                <c:pt idx="570">
                  <c:v>58.034120641520708</c:v>
                </c:pt>
                <c:pt idx="580">
                  <c:v>58.268453207599634</c:v>
                </c:pt>
                <c:pt idx="590">
                  <c:v>58.495837381344984</c:v>
                </c:pt>
                <c:pt idx="600">
                  <c:v>58.716575595352111</c:v>
                </c:pt>
                <c:pt idx="610">
                  <c:v>58.930953116452841</c:v>
                </c:pt>
                <c:pt idx="620">
                  <c:v>59.139239235911738</c:v>
                </c:pt>
                <c:pt idx="630">
                  <c:v>59.341688362949185</c:v>
                </c:pt>
                <c:pt idx="640">
                  <c:v>59.538541030521969</c:v>
                </c:pt>
                <c:pt idx="650">
                  <c:v>59.730024821373945</c:v>
                </c:pt>
                <c:pt idx="660">
                  <c:v>59.916355221555442</c:v>
                </c:pt>
                <c:pt idx="670">
                  <c:v>60.097736407886245</c:v>
                </c:pt>
                <c:pt idx="680">
                  <c:v>60.274361975192321</c:v>
                </c:pt>
                <c:pt idx="690">
                  <c:v>60.446415608572515</c:v>
                </c:pt>
                <c:pt idx="700">
                  <c:v>60.614071705439699</c:v>
                </c:pt>
                <c:pt idx="710">
                  <c:v>60.777495951622669</c:v>
                </c:pt>
                <c:pt idx="720">
                  <c:v>60.936845855406737</c:v>
                </c:pt>
                <c:pt idx="730">
                  <c:v>61.092271243024889</c:v>
                </c:pt>
                <c:pt idx="740">
                  <c:v>61.243914718782491</c:v>
                </c:pt>
                <c:pt idx="750">
                  <c:v>61.391912092705311</c:v>
                </c:pt>
                <c:pt idx="760">
                  <c:v>61.536392778335227</c:v>
                </c:pt>
                <c:pt idx="770">
                  <c:v>61.677480163060636</c:v>
                </c:pt>
                <c:pt idx="780">
                  <c:v>61.815291953154784</c:v>
                </c:pt>
                <c:pt idx="790">
                  <c:v>61.949940495501863</c:v>
                </c:pt>
                <c:pt idx="800">
                  <c:v>62.081533077817191</c:v>
                </c:pt>
                <c:pt idx="810">
                  <c:v>62.210172209010501</c:v>
                </c:pt>
                <c:pt idx="820">
                  <c:v>62.33595588119929</c:v>
                </c:pt>
                <c:pt idx="830">
                  <c:v>62.458977814750916</c:v>
                </c:pt>
                <c:pt idx="840">
                  <c:v>62.579327687615425</c:v>
                </c:pt>
                <c:pt idx="850">
                  <c:v>62.697091350105858</c:v>
                </c:pt>
                <c:pt idx="860">
                  <c:v>62.812351026186938</c:v>
                </c:pt>
                <c:pt idx="870">
                  <c:v>62.925185502245697</c:v>
                </c:pt>
                <c:pt idx="880">
                  <c:v>63.035670304239233</c:v>
                </c:pt>
                <c:pt idx="890">
                  <c:v>63.143877864042054</c:v>
                </c:pt>
                <c:pt idx="900">
                  <c:v>63.249877675750362</c:v>
                </c:pt>
                <c:pt idx="910">
                  <c:v>63.353736442640631</c:v>
                </c:pt>
                <c:pt idx="920">
                  <c:v>63.455518215425386</c:v>
                </c:pt>
                <c:pt idx="930">
                  <c:v>63.555284522399198</c:v>
                </c:pt>
                <c:pt idx="940">
                  <c:v>63.653094492022504</c:v>
                </c:pt>
                <c:pt idx="950">
                  <c:v>63.749004968448887</c:v>
                </c:pt>
                <c:pt idx="960">
                  <c:v>63.843070620463742</c:v>
                </c:pt>
                <c:pt idx="970">
                  <c:v>63.935344044266799</c:v>
                </c:pt>
                <c:pt idx="980">
                  <c:v>64.025875860499582</c:v>
                </c:pt>
                <c:pt idx="990">
                  <c:v>64.11471480588861</c:v>
                </c:pt>
                <c:pt idx="1000">
                  <c:v>68.660612583052426</c:v>
                </c:pt>
                <c:pt idx="1010">
                  <c:v>70.242075931263955</c:v>
                </c:pt>
                <c:pt idx="1020">
                  <c:v>71.045535103681502</c:v>
                </c:pt>
                <c:pt idx="1030">
                  <c:v>71.531725211115599</c:v>
                </c:pt>
                <c:pt idx="1040">
                  <c:v>72.513437023402375</c:v>
                </c:pt>
                <c:pt idx="1050">
                  <c:v>73.008990507359499</c:v>
                </c:pt>
                <c:pt idx="1060">
                  <c:v>73.174874879514789</c:v>
                </c:pt>
                <c:pt idx="1070">
                  <c:v>73.307835016378334</c:v>
                </c:pt>
                <c:pt idx="1080">
                  <c:v>73.407702691484772</c:v>
                </c:pt>
                <c:pt idx="1090">
                  <c:v>73.457684008533306</c:v>
                </c:pt>
                <c:pt idx="1100">
                  <c:v>73.487688001454543</c:v>
                </c:pt>
                <c:pt idx="1110">
                  <c:v>73.497691866981754</c:v>
                </c:pt>
                <c:pt idx="1120">
                  <c:v>73.502694275046451</c:v>
                </c:pt>
                <c:pt idx="1130">
                  <c:v>73.505695871990881</c:v>
                </c:pt>
                <c:pt idx="1140">
                  <c:v>73.50669642965741</c:v>
                </c:pt>
                <c:pt idx="1150">
                  <c:v>73.507196713244198</c:v>
                </c:pt>
                <c:pt idx="1160">
                  <c:v>73.507496884917387</c:v>
                </c:pt>
                <c:pt idx="1170">
                  <c:v>73.50759694239531</c:v>
                </c:pt>
                <c:pt idx="1180">
                  <c:v>73.507646971181799</c:v>
                </c:pt>
                <c:pt idx="1190">
                  <c:v>73.507676988468916</c:v>
                </c:pt>
                <c:pt idx="1200">
                  <c:v>73.507686994233822</c:v>
                </c:pt>
                <c:pt idx="1210">
                  <c:v>73.507695999423333</c:v>
                </c:pt>
                <c:pt idx="1220">
                  <c:v>73.507696899942346</c:v>
                </c:pt>
                <c:pt idx="1230">
                  <c:v>73.50769698999423</c:v>
                </c:pt>
                <c:pt idx="1240">
                  <c:v>73.507696998999421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C-4B01-9041-3BE06F01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27640"/>
        <c:axId val="638829608"/>
      </c:scatterChart>
      <c:valAx>
        <c:axId val="638827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ysClr val="windowText" lastClr="000000"/>
                    </a:solidFill>
                  </a:rPr>
                  <a:t>β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279155730533686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9608"/>
        <c:crosses val="autoZero"/>
        <c:crossBetween val="midCat"/>
      </c:valAx>
      <c:valAx>
        <c:axId val="6388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e(</a:t>
                </a:r>
                <a:r>
                  <a:rPr lang="el-GR" b="1">
                    <a:solidFill>
                      <a:sysClr val="windowText" lastClr="000000"/>
                    </a:solidFill>
                  </a:rPr>
                  <a:t>β)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0758092738407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s vs t</a:t>
            </a:r>
            <a:endParaRPr lang="en-US" b="1" u="sng" baseline="-25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against 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'Free fall'!$B$6:$K$6</c:f>
              <c:numCache>
                <c:formatCode>General</c:formatCode>
                <c:ptCount val="10"/>
                <c:pt idx="0">
                  <c:v>0.13400000000000001</c:v>
                </c:pt>
                <c:pt idx="1">
                  <c:v>0.23400000000000001</c:v>
                </c:pt>
                <c:pt idx="2">
                  <c:v>0.36699999999999999</c:v>
                </c:pt>
                <c:pt idx="3">
                  <c:v>0.46700000000000003</c:v>
                </c:pt>
                <c:pt idx="4">
                  <c:v>0.6</c:v>
                </c:pt>
                <c:pt idx="5">
                  <c:v>0.73399999999999999</c:v>
                </c:pt>
                <c:pt idx="6">
                  <c:v>0.86699999999999999</c:v>
                </c:pt>
                <c:pt idx="7">
                  <c:v>0.96699999999999997</c:v>
                </c:pt>
                <c:pt idx="8">
                  <c:v>1.0669999999999999</c:v>
                </c:pt>
                <c:pt idx="9">
                  <c:v>1.167</c:v>
                </c:pt>
              </c:numCache>
            </c:numRef>
          </c:xVal>
          <c:yVal>
            <c:numRef>
              <c:f>'Free fall'!$B$7:$K$7</c:f>
              <c:numCache>
                <c:formatCode>General</c:formatCode>
                <c:ptCount val="10"/>
                <c:pt idx="0">
                  <c:v>0.104</c:v>
                </c:pt>
                <c:pt idx="1">
                  <c:v>0.28199999999999997</c:v>
                </c:pt>
                <c:pt idx="2">
                  <c:v>0.67300000000000004</c:v>
                </c:pt>
                <c:pt idx="3">
                  <c:v>1.087</c:v>
                </c:pt>
                <c:pt idx="4">
                  <c:v>1.825</c:v>
                </c:pt>
                <c:pt idx="5">
                  <c:v>2.6619999999999999</c:v>
                </c:pt>
                <c:pt idx="6">
                  <c:v>3.073</c:v>
                </c:pt>
                <c:pt idx="7">
                  <c:v>3.5339999999999998</c:v>
                </c:pt>
                <c:pt idx="8">
                  <c:v>4.0759999999999996</c:v>
                </c:pt>
                <c:pt idx="9">
                  <c:v>4.7770000000000001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E-415A-91F5-840E616A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42752"/>
        <c:axId val="647637832"/>
      </c:scatterChart>
      <c:valAx>
        <c:axId val="6476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37832"/>
        <c:crosses val="autoZero"/>
        <c:crossBetween val="midCat"/>
      </c:valAx>
      <c:valAx>
        <c:axId val="6476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v vs t</a:t>
            </a:r>
            <a:endParaRPr lang="en-US" b="1" u="sng" baseline="-25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 against t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00"/>
              </a:solidFill>
              <a:ln w="9525">
                <a:solidFill>
                  <a:srgbClr val="993300"/>
                </a:solidFill>
              </a:ln>
              <a:effectLst/>
            </c:spPr>
          </c:marker>
          <c:xVal>
            <c:numRef>
              <c:f>'Thrust rocket'!$B$2:$B$35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xVal>
          <c:yVal>
            <c:numRef>
              <c:f>'Thrust rocket'!$D$2:$D$35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1.6455660812525119</c:v>
                </c:pt>
                <c:pt idx="16">
                  <c:v>3.2358487334020616</c:v>
                </c:pt>
                <c:pt idx="17">
                  <c:v>5.1430805743830197</c:v>
                </c:pt>
                <c:pt idx="18">
                  <c:v>6.2057931317162902</c:v>
                </c:pt>
                <c:pt idx="19">
                  <c:v>8.5484086601433535</c:v>
                </c:pt>
                <c:pt idx="20">
                  <c:v>9.3183430098370277</c:v>
                </c:pt>
                <c:pt idx="21">
                  <c:v>6.3508820330136508</c:v>
                </c:pt>
                <c:pt idx="22">
                  <c:v>3.8622057548702098</c:v>
                </c:pt>
                <c:pt idx="23">
                  <c:v>2.0479010285495907</c:v>
                </c:pt>
                <c:pt idx="24">
                  <c:v>0.72128136744022409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7-4133-BE90-9557DE4C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31904"/>
        <c:axId val="638826328"/>
      </c:scatterChart>
      <c:valAx>
        <c:axId val="6388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6328"/>
        <c:crosses val="autoZero"/>
        <c:crossBetween val="midCat"/>
      </c:valAx>
      <c:valAx>
        <c:axId val="638826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vs t</c:v>
          </c:tx>
          <c:spPr>
            <a:ln w="19050" cap="rnd">
              <a:solidFill>
                <a:srgbClr val="09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'Thrust rocket'!$B$2:$B$35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xVal>
          <c:yVal>
            <c:numRef>
              <c:f>'Thrust rocket'!$E$2:$E$35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0.16455660812525119</c:v>
                </c:pt>
                <c:pt idx="16">
                  <c:v>0.65269808959070863</c:v>
                </c:pt>
                <c:pt idx="17">
                  <c:v>1.4905910203692168</c:v>
                </c:pt>
                <c:pt idx="18">
                  <c:v>2.6254783909791479</c:v>
                </c:pt>
                <c:pt idx="19">
                  <c:v>4.1008985701651124</c:v>
                </c:pt>
                <c:pt idx="20">
                  <c:v>5.8875737371631507</c:v>
                </c:pt>
                <c:pt idx="21">
                  <c:v>7.4544962414482185</c:v>
                </c:pt>
                <c:pt idx="22">
                  <c:v>8.4758050202366046</c:v>
                </c:pt>
                <c:pt idx="23">
                  <c:v>9.0668156985785853</c:v>
                </c:pt>
                <c:pt idx="24">
                  <c:v>9.3437339381775661</c:v>
                </c:pt>
                <c:pt idx="25" formatCode="0.00000000000000">
                  <c:v>9.4158620749215878</c:v>
                </c:pt>
                <c:pt idx="26" formatCode="0.00000000000000">
                  <c:v>9.4158620749215878</c:v>
                </c:pt>
                <c:pt idx="27" formatCode="0.00000000000000">
                  <c:v>9.4158620749215878</c:v>
                </c:pt>
                <c:pt idx="28" formatCode="0.00000000000000">
                  <c:v>9.4158620749215878</c:v>
                </c:pt>
                <c:pt idx="29" formatCode="0.00000000000000">
                  <c:v>9.4158620749215878</c:v>
                </c:pt>
                <c:pt idx="30" formatCode="0.00000000000000">
                  <c:v>9.4158620749215878</c:v>
                </c:pt>
                <c:pt idx="31" formatCode="0.00000000000000">
                  <c:v>9.4158620749215878</c:v>
                </c:pt>
                <c:pt idx="32" formatCode="0.00000000000000">
                  <c:v>9.4158620749215878</c:v>
                </c:pt>
                <c:pt idx="33" formatCode="0.00000000000000">
                  <c:v>9.4158620749215878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B-4E2E-837D-22AB8576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47016"/>
        <c:axId val="647645704"/>
      </c:scatterChart>
      <c:valAx>
        <c:axId val="64764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45704"/>
        <c:crosses val="autoZero"/>
        <c:crossBetween val="midCat"/>
      </c:valAx>
      <c:valAx>
        <c:axId val="647645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4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41243</xdr:colOff>
      <xdr:row>5</xdr:row>
      <xdr:rowOff>184626</xdr:rowOff>
    </xdr:from>
    <xdr:ext cx="1741952" cy="347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07787C-2BD2-4270-A8AB-8964832BA9BB}"/>
                </a:ext>
              </a:extLst>
            </xdr:cNvPr>
            <xdr:cNvSpPr txBox="1"/>
          </xdr:nvSpPr>
          <xdr:spPr>
            <a:xfrm>
              <a:off x="9594818" y="1203801"/>
              <a:ext cx="1741952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latin typeface="Cambria Math" panose="02040503050406030204" pitchFamily="18" charset="0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𝒎</m:t>
                    </m:r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latin typeface="Cambria Math" panose="02040503050406030204" pitchFamily="18" charset="0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𝒎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𝒔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𝒎𝒈</m:t>
                        </m:r>
                      </m:den>
                    </m:f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07787C-2BD2-4270-A8AB-8964832BA9BB}"/>
                </a:ext>
              </a:extLst>
            </xdr:cNvPr>
            <xdr:cNvSpPr txBox="1"/>
          </xdr:nvSpPr>
          <xdr:spPr>
            <a:xfrm>
              <a:off x="9594818" y="1203801"/>
              <a:ext cx="1741952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𝒕</a:t>
              </a:r>
              <a:r>
                <a:rPr lang="el-GR" sz="1100" b="1" i="0">
                  <a:latin typeface="Cambria Math" panose="02040503050406030204" pitchFamily="18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𝒊+𝒎𝒆^(−</a:t>
              </a:r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/𝒎 𝒕_𝒊 )−𝒎−𝒔_𝒊/𝒎𝒈 </a:t>
              </a:r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^𝟐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14</xdr:col>
      <xdr:colOff>219075</xdr:colOff>
      <xdr:row>5</xdr:row>
      <xdr:rowOff>180975</xdr:rowOff>
    </xdr:from>
    <xdr:ext cx="2029210" cy="2604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0AF7EA5-CDE0-4C8F-9FE2-7E9018C2B2DD}"/>
                </a:ext>
              </a:extLst>
            </xdr:cNvPr>
            <xdr:cNvSpPr txBox="1"/>
          </xdr:nvSpPr>
          <xdr:spPr>
            <a:xfrm>
              <a:off x="11610975" y="1200150"/>
              <a:ext cx="2029210" cy="260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latin typeface="Cambria Math" panose="02040503050406030204" pitchFamily="18" charset="0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𝒎</m:t>
                    </m:r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latin typeface="Cambria Math" panose="02040503050406030204" pitchFamily="18" charset="0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𝒎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0AF7EA5-CDE0-4C8F-9FE2-7E9018C2B2DD}"/>
                </a:ext>
              </a:extLst>
            </xdr:cNvPr>
            <xdr:cNvSpPr txBox="1"/>
          </xdr:nvSpPr>
          <xdr:spPr>
            <a:xfrm>
              <a:off x="11610975" y="1200150"/>
              <a:ext cx="2029210" cy="260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𝒕</a:t>
              </a:r>
              <a:r>
                <a:rPr lang="el-GR" sz="1100" b="1" i="0">
                  <a:latin typeface="Cambria Math" panose="02040503050406030204" pitchFamily="18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𝒊+𝟐𝒎𝒆^(−</a:t>
              </a:r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/𝒎 𝒕_𝒊 )+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</a:t>
              </a:r>
              <a:r>
                <a:rPr lang="en-US" sz="1100" b="1" i="0">
                  <a:latin typeface="Cambria Math" panose="02040503050406030204" pitchFamily="18" charset="0"/>
                </a:rPr>
                <a:t>−𝟐𝒎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15</xdr:col>
      <xdr:colOff>212693</xdr:colOff>
      <xdr:row>5</xdr:row>
      <xdr:rowOff>127476</xdr:rowOff>
    </xdr:from>
    <xdr:ext cx="4694747" cy="3748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3638BFB-2186-4D6B-82E5-AD88362CC758}"/>
                </a:ext>
              </a:extLst>
            </xdr:cNvPr>
            <xdr:cNvSpPr txBox="1"/>
          </xdr:nvSpPr>
          <xdr:spPr>
            <a:xfrm>
              <a:off x="14062043" y="1146651"/>
              <a:ext cx="4694747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(−</m:t>
                    </m:r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l-GR" sz="1100" b="1" i="1">
                                <a:latin typeface="Cambria Math" panose="02040503050406030204" pitchFamily="18" charset="0"/>
                              </a:rPr>
                              <m:t>𝜷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𝒈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𝒎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𝒎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𝒔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𝒎𝒈</m:t>
                        </m:r>
                      </m:den>
                    </m:f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n-US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)(</m:t>
                    </m:r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𝟐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𝒎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𝟐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𝒎</m:t>
                    </m:r>
                    <m:r>
                      <a:rPr lang="en-US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b="1">
                <a:effectLst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3638BFB-2186-4D6B-82E5-AD88362CC758}"/>
                </a:ext>
              </a:extLst>
            </xdr:cNvPr>
            <xdr:cNvSpPr txBox="1"/>
          </xdr:nvSpPr>
          <xdr:spPr>
            <a:xfrm>
              <a:off x="14062043" y="1146651"/>
              <a:ext cx="4694747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latin typeface="Cambria Math" panose="02040503050406030204" pitchFamily="18" charset="0"/>
                </a:rPr>
                <a:t>𝟐(−𝒎^𝟐/</a:t>
              </a:r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^𝟓  𝒈^𝟐)(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𝒊+𝒎𝒆^(−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)−𝒎−𝒔_𝒊/𝒎𝒈 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^𝟐)(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𝒊+𝟐𝒎𝒆^(−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)+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)−𝟐𝒎)</a:t>
              </a:r>
              <a:endParaRPr lang="en-US" b="1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365093</xdr:colOff>
      <xdr:row>5</xdr:row>
      <xdr:rowOff>156051</xdr:rowOff>
    </xdr:from>
    <xdr:ext cx="1252459" cy="347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AA8C545-06AD-4488-A828-98B525C3249E}"/>
                </a:ext>
              </a:extLst>
            </xdr:cNvPr>
            <xdr:cNvSpPr txBox="1"/>
          </xdr:nvSpPr>
          <xdr:spPr>
            <a:xfrm>
              <a:off x="19329368" y="1175226"/>
              <a:ext cx="1252459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𝒔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𝒎𝒈</m:t>
                        </m:r>
                      </m:den>
                    </m:f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AA8C545-06AD-4488-A828-98B525C3249E}"/>
                </a:ext>
              </a:extLst>
            </xdr:cNvPr>
            <xdr:cNvSpPr txBox="1"/>
          </xdr:nvSpPr>
          <xdr:spPr>
            <a:xfrm>
              <a:off x="19329368" y="1175226"/>
              <a:ext cx="1252459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𝒕_𝒊−𝒕_𝒊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1" i="0">
                  <a:latin typeface="Cambria Math" panose="02040503050406030204" pitchFamily="18" charset="0"/>
                </a:rPr>
                <a:t>𝒎 𝒕_𝒊 )−(𝟐𝒔_𝒊)/𝒎𝒈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𝜷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17</xdr:col>
      <xdr:colOff>326993</xdr:colOff>
      <xdr:row>5</xdr:row>
      <xdr:rowOff>146526</xdr:rowOff>
    </xdr:from>
    <xdr:ext cx="2114746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031B3F6-335A-4FFC-9CBD-E47D82F29996}"/>
                </a:ext>
              </a:extLst>
            </xdr:cNvPr>
            <xdr:cNvSpPr txBox="1"/>
          </xdr:nvSpPr>
          <xdr:spPr>
            <a:xfrm>
              <a:off x="21310568" y="1165701"/>
              <a:ext cx="2114746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𝒎</m:t>
                        </m:r>
                      </m:den>
                    </m:f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031B3F6-335A-4FFC-9CBD-E47D82F29996}"/>
                </a:ext>
              </a:extLst>
            </xdr:cNvPr>
            <xdr:cNvSpPr txBox="1"/>
          </xdr:nvSpPr>
          <xdr:spPr>
            <a:xfrm>
              <a:off x="21310568" y="1165701"/>
              <a:ext cx="2114746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𝒕_𝒊−𝟐𝒕_𝒊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1" i="0">
                  <a:latin typeface="Cambria Math" panose="02040503050406030204" pitchFamily="18" charset="0"/>
                </a:rPr>
                <a:t>𝒎 𝒕_𝒊 )+𝒕_𝒊 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</a:t>
              </a:r>
              <a:r>
                <a:rPr lang="en-US" sz="1100" b="1" i="0">
                  <a:latin typeface="Cambria Math" panose="02040503050406030204" pitchFamily="18" charset="0"/>
                </a:rPr>
                <a:t>)(𝟏−(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𝒕_𝒊)/𝒎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17</xdr:col>
      <xdr:colOff>2813017</xdr:colOff>
      <xdr:row>5</xdr:row>
      <xdr:rowOff>146527</xdr:rowOff>
    </xdr:from>
    <xdr:ext cx="14381116" cy="388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0581E37-F32C-47E1-8714-F824EF3D78F7}"/>
                </a:ext>
              </a:extLst>
            </xdr:cNvPr>
            <xdr:cNvSpPr txBox="1"/>
          </xdr:nvSpPr>
          <xdr:spPr>
            <a:xfrm>
              <a:off x="23796592" y="1165702"/>
              <a:ext cx="14381116" cy="38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d>
                      <m:dPr>
                        <m:begChr m:val="["/>
                        <m:endChr m:val="]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𝟓</m:t>
                                    </m:r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𝟔</m:t>
                                    </m:r>
                                  </m:sup>
                                </m:sSup>
                              </m:den>
                            </m:f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𝒈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𝒔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𝒎𝒈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𝜷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e>
                        </m:d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𝟓</m:t>
                                    </m:r>
                                  </m:sup>
                                </m:sSup>
                              </m:den>
                            </m:f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𝒈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𝒔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𝒎𝒈</m:t>
                                </m:r>
                              </m:den>
                            </m:f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e>
                        </m:d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𝜷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𝟓</m:t>
                                </m:r>
                              </m:sup>
                            </m:sSup>
                          </m:den>
                        </m:f>
                        <m:sSup>
                          <m:sSup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𝒈</m:t>
                            </m:r>
                          </m:e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𝒔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𝒎𝒈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𝜷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)(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𝜷</m:t>
                                </m:r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</m:t>
                                </m:r>
                              </m:den>
                            </m:f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b="1">
                <a:effectLst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0581E37-F32C-47E1-8714-F824EF3D78F7}"/>
                </a:ext>
              </a:extLst>
            </xdr:cNvPr>
            <xdr:cNvSpPr txBox="1"/>
          </xdr:nvSpPr>
          <xdr:spPr>
            <a:xfrm>
              <a:off x="23796592" y="1165702"/>
              <a:ext cx="14381116" cy="38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latin typeface="Cambria Math" panose="02040503050406030204" pitchFamily="18" charset="0"/>
                </a:rPr>
                <a:t>𝟐[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(〖𝟓𝒎〗^𝟐/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^𝟔  𝒈^𝟐 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𝒊+𝒎𝒆^(−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)−𝒎−𝒔_𝒊/𝒎𝒈 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^𝟐 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𝒊+𝟐𝒎𝒆^(−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)+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)−𝟐𝒎)+(−𝒎^𝟐/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^𝟓  𝒈^𝟐 )(𝒕_𝒊−𝒕_𝒊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)−(𝟐𝒔_𝒊)/𝒎𝒈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b="1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𝒊+𝟐𝒎𝒆^(−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)+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)−𝟐𝒎)+(−𝒎^𝟐/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^𝟓  𝒈^𝟐)(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𝒊+𝒎𝒆^(−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)−𝒎−𝒔_𝒊/𝒎𝒈 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^𝟐 )(𝒕_𝒊−𝟐𝒕_𝒊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)+𝒕_𝒊 (𝒆^(−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 𝒕_𝒊 ))(𝟏−(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𝒕_𝒊)/𝒎)"</a:t>
              </a:r>
              <a:r>
                <a:rPr lang="en-US" i="0">
                  <a:effectLst/>
                </a:rPr>
                <a:t> </a:t>
              </a:r>
              <a:r>
                <a:rPr lang="en-US" b="1" i="0">
                  <a:effectLst/>
                  <a:latin typeface="Cambria Math" panose="02040503050406030204" pitchFamily="18" charset="0"/>
                </a:rPr>
                <a:t>" )]</a:t>
              </a:r>
              <a:endParaRPr lang="en-US" b="1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171450</xdr:colOff>
      <xdr:row>9</xdr:row>
      <xdr:rowOff>14287</xdr:rowOff>
    </xdr:from>
    <xdr:ext cx="6059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BCD5EB7-B624-45EC-BE7D-3B13BCBCC307}"/>
                </a:ext>
              </a:extLst>
            </xdr:cNvPr>
            <xdr:cNvSpPr txBox="1"/>
          </xdr:nvSpPr>
          <xdr:spPr>
            <a:xfrm>
              <a:off x="1266825" y="1871662"/>
              <a:ext cx="605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)−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BCD5EB7-B624-45EC-BE7D-3B13BCBCC307}"/>
                </a:ext>
              </a:extLst>
            </xdr:cNvPr>
            <xdr:cNvSpPr txBox="1"/>
          </xdr:nvSpPr>
          <xdr:spPr>
            <a:xfrm>
              <a:off x="1266825" y="1871662"/>
              <a:ext cx="605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〖𝒔(𝒕〗_𝒊)−𝒔_𝒊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152400</xdr:colOff>
      <xdr:row>9</xdr:row>
      <xdr:rowOff>4762</xdr:rowOff>
    </xdr:from>
    <xdr:ext cx="790473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B3379BE-4984-4A62-9E55-F7BCBAFBA2FF}"/>
                </a:ext>
              </a:extLst>
            </xdr:cNvPr>
            <xdr:cNvSpPr txBox="1"/>
          </xdr:nvSpPr>
          <xdr:spPr>
            <a:xfrm>
              <a:off x="2162175" y="1862137"/>
              <a:ext cx="79047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𝒔</m:t>
                                </m:r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)−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𝒔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B3379BE-4984-4A62-9E55-F7BCBAFBA2FF}"/>
                </a:ext>
              </a:extLst>
            </xdr:cNvPr>
            <xdr:cNvSpPr txBox="1"/>
          </xdr:nvSpPr>
          <xdr:spPr>
            <a:xfrm>
              <a:off x="2162175" y="1862137"/>
              <a:ext cx="79047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(〖𝒔(𝒕〗_𝒊)−𝒔_𝒊 )^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n-US" sz="1100" b="1"/>
            </a:p>
          </xdr:txBody>
        </xdr:sp>
      </mc:Fallback>
    </mc:AlternateContent>
    <xdr:clientData/>
  </xdr:oneCellAnchor>
  <xdr:twoCellAnchor>
    <xdr:from>
      <xdr:col>4</xdr:col>
      <xdr:colOff>180975</xdr:colOff>
      <xdr:row>9</xdr:row>
      <xdr:rowOff>90487</xdr:rowOff>
    </xdr:from>
    <xdr:to>
      <xdr:col>11</xdr:col>
      <xdr:colOff>314325</xdr:colOff>
      <xdr:row>23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C340D6-B50E-4B54-AE70-2841F264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24</xdr:row>
      <xdr:rowOff>71437</xdr:rowOff>
    </xdr:from>
    <xdr:to>
      <xdr:col>11</xdr:col>
      <xdr:colOff>352425</xdr:colOff>
      <xdr:row>38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B9AD11-A27F-441E-A352-073ECE556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185737</xdr:rowOff>
    </xdr:from>
    <xdr:to>
      <xdr:col>15</xdr:col>
      <xdr:colOff>190500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53D77-EB19-467A-8C61-B7A258063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23</xdr:row>
      <xdr:rowOff>0</xdr:rowOff>
    </xdr:from>
    <xdr:to>
      <xdr:col>15</xdr:col>
      <xdr:colOff>190500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6ED38E-9CC6-4E1D-97EB-5F2EBA5D6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mportant%20Documents/University/Undergraduate/SUTD%20ISTD/Year%201/Term%201/01.018%20-%20Design%20Integrated%20Project%20I/Week10/F07_grou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O2"/>
      <sheetName val="2.1 Free fall"/>
      <sheetName val="2.2 Thrust rocket"/>
    </sheetNames>
    <sheetDataSet>
      <sheetData sheetId="0">
        <row r="6">
          <cell r="M6">
            <v>2.17</v>
          </cell>
        </row>
      </sheetData>
      <sheetData sheetId="1">
        <row r="2">
          <cell r="C2">
            <v>9.8066499999999994</v>
          </cell>
        </row>
        <row r="3">
          <cell r="C3">
            <v>0.31983</v>
          </cell>
        </row>
      </sheetData>
      <sheetData sheetId="2">
        <row r="3">
          <cell r="K3">
            <v>4.8000000000000001E-2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63F8-4905-4B69-9F28-956969B251E1}">
  <dimension ref="A1:W1270"/>
  <sheetViews>
    <sheetView zoomScaleNormal="100" workbookViewId="0">
      <selection activeCell="C4" sqref="C4"/>
    </sheetView>
  </sheetViews>
  <sheetFormatPr defaultRowHeight="15" x14ac:dyDescent="0.25"/>
  <cols>
    <col min="1" max="1" width="16.42578125" customWidth="1"/>
    <col min="2" max="2" width="13.7109375" customWidth="1"/>
    <col min="3" max="3" width="15.42578125" customWidth="1"/>
    <col min="4" max="4" width="10.28515625" customWidth="1"/>
    <col min="5" max="5" width="9.5703125" customWidth="1"/>
    <col min="6" max="6" width="9.7109375" customWidth="1"/>
    <col min="7" max="7" width="10.140625" customWidth="1"/>
    <col min="8" max="8" width="8.42578125" customWidth="1"/>
    <col min="9" max="10" width="9" customWidth="1"/>
    <col min="11" max="11" width="10.7109375" customWidth="1"/>
    <col min="13" max="13" width="11.7109375" customWidth="1"/>
    <col min="14" max="14" width="27.5703125" customWidth="1"/>
    <col min="15" max="15" width="36.85546875" customWidth="1"/>
    <col min="16" max="16" width="76.7109375" customWidth="1"/>
    <col min="17" max="17" width="30.28515625" customWidth="1"/>
    <col min="18" max="18" width="42.5703125" customWidth="1"/>
    <col min="19" max="19" width="214.42578125" customWidth="1"/>
    <col min="20" max="20" width="33.42578125" style="2" customWidth="1"/>
    <col min="21" max="21" width="19" customWidth="1"/>
    <col min="22" max="22" width="17" style="3" customWidth="1"/>
    <col min="23" max="23" width="21.5703125" customWidth="1"/>
  </cols>
  <sheetData>
    <row r="1" spans="1:23" x14ac:dyDescent="0.25">
      <c r="B1" s="26" t="s">
        <v>0</v>
      </c>
      <c r="C1" s="26"/>
      <c r="D1" s="26"/>
      <c r="P1" s="1"/>
      <c r="Q1" s="1"/>
    </row>
    <row r="2" spans="1:23" ht="17.25" x14ac:dyDescent="0.25">
      <c r="B2" s="4" t="s">
        <v>1</v>
      </c>
      <c r="C2" s="5">
        <v>9.8066499999999994</v>
      </c>
      <c r="D2" s="4" t="s">
        <v>2</v>
      </c>
      <c r="P2" s="6"/>
      <c r="Q2" s="6"/>
    </row>
    <row r="3" spans="1:23" x14ac:dyDescent="0.25">
      <c r="B3" s="4" t="s">
        <v>3</v>
      </c>
      <c r="C3" s="5">
        <v>2.5649999999999999E-2</v>
      </c>
      <c r="D3" s="4" t="s">
        <v>4</v>
      </c>
      <c r="E3" s="27" t="s">
        <v>5</v>
      </c>
      <c r="F3" s="28"/>
      <c r="G3" s="29"/>
    </row>
    <row r="4" spans="1:23" ht="18" customHeight="1" x14ac:dyDescent="0.35">
      <c r="A4" s="1"/>
      <c r="B4" s="7" t="s">
        <v>6</v>
      </c>
      <c r="C4" s="24">
        <v>0.01</v>
      </c>
      <c r="D4" s="4" t="s">
        <v>7</v>
      </c>
    </row>
    <row r="5" spans="1:23" x14ac:dyDescent="0.25">
      <c r="A5" s="8"/>
      <c r="B5" s="8"/>
    </row>
    <row r="6" spans="1:23" ht="18" x14ac:dyDescent="0.35">
      <c r="A6" s="9" t="s">
        <v>8</v>
      </c>
      <c r="B6" s="4">
        <v>0.13400000000000001</v>
      </c>
      <c r="C6" s="4">
        <v>0.23400000000000001</v>
      </c>
      <c r="D6" s="4">
        <v>0.36699999999999999</v>
      </c>
      <c r="E6" s="4">
        <v>0.46700000000000003</v>
      </c>
      <c r="F6" s="4">
        <v>0.6</v>
      </c>
      <c r="G6" s="4">
        <v>0.73399999999999999</v>
      </c>
      <c r="H6" s="4">
        <v>0.86699999999999999</v>
      </c>
      <c r="I6" s="4">
        <v>0.96699999999999997</v>
      </c>
      <c r="J6" s="4">
        <v>1.0669999999999999</v>
      </c>
      <c r="K6" s="4">
        <v>1.167</v>
      </c>
      <c r="M6" s="30" t="s">
        <v>9</v>
      </c>
      <c r="N6" s="33"/>
      <c r="O6" s="33"/>
      <c r="P6" s="33"/>
      <c r="Q6" s="40"/>
      <c r="R6" s="26"/>
      <c r="S6" s="41"/>
      <c r="T6" s="44" t="s">
        <v>10</v>
      </c>
      <c r="U6" s="30" t="s">
        <v>11</v>
      </c>
      <c r="V6" s="47" t="s">
        <v>12</v>
      </c>
      <c r="W6" s="30" t="s">
        <v>13</v>
      </c>
    </row>
    <row r="7" spans="1:23" ht="18" x14ac:dyDescent="0.35">
      <c r="A7" s="9" t="s">
        <v>14</v>
      </c>
      <c r="B7" s="4">
        <v>0.104</v>
      </c>
      <c r="C7" s="4">
        <v>0.28199999999999997</v>
      </c>
      <c r="D7" s="4">
        <v>0.67300000000000004</v>
      </c>
      <c r="E7" s="4">
        <v>1.087</v>
      </c>
      <c r="F7" s="4">
        <v>1.825</v>
      </c>
      <c r="G7" s="4">
        <v>2.6619999999999999</v>
      </c>
      <c r="H7" s="4">
        <v>3.073</v>
      </c>
      <c r="I7" s="4">
        <v>3.5339999999999998</v>
      </c>
      <c r="J7" s="4">
        <v>4.0759999999999996</v>
      </c>
      <c r="K7" s="4">
        <v>4.7770000000000001</v>
      </c>
      <c r="M7" s="31"/>
      <c r="N7" s="34"/>
      <c r="O7" s="34"/>
      <c r="P7" s="34"/>
      <c r="Q7" s="40"/>
      <c r="R7" s="26"/>
      <c r="S7" s="42"/>
      <c r="T7" s="45"/>
      <c r="U7" s="31"/>
      <c r="V7" s="48"/>
      <c r="W7" s="31"/>
    </row>
    <row r="8" spans="1:23" x14ac:dyDescent="0.25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M8" s="32"/>
      <c r="N8" s="35"/>
      <c r="O8" s="35"/>
      <c r="P8" s="35"/>
      <c r="Q8" s="40"/>
      <c r="R8" s="26"/>
      <c r="S8" s="43"/>
      <c r="T8" s="46"/>
      <c r="U8" s="32"/>
      <c r="V8" s="49"/>
      <c r="W8" s="32"/>
    </row>
    <row r="9" spans="1:23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M9" s="36">
        <v>0</v>
      </c>
      <c r="N9" s="11">
        <f>($T9*$B$6) + (m*EXP(-($T9*$B$6)/m)) - m - (($B$7/(m*g))*($T9)^2)</f>
        <v>-6.944911934473973E-6</v>
      </c>
      <c r="O9" s="11">
        <f>($T9*$B$6) + (2*m*EXP(-($T9*$B$6)/m)) + (($T9*$B$6)*EXP(-($T9*$B$6)/m))  - (2*m)</f>
        <v>5.9384607865864414E-7</v>
      </c>
      <c r="P9" s="11">
        <f>2*(-(m^2)/($T9)^5)*(g^2)*N9*O9</f>
        <v>5.218993088951805E-3</v>
      </c>
      <c r="Q9" s="12">
        <f>$B$6 - ($B$6*EXP(-($T9*$B$6)/m)) - ($T9 * ((2*$B$7)/(m*g)))</f>
        <v>-1.4483669947607421E-3</v>
      </c>
      <c r="R9" s="12">
        <f>$B$6 - 2 * ($B$6*EXP(-($T9*$B$6)/m)) + $B$6*(EXP(-($T9*$B$6)/m))*(1-($T9*$B$6)/(m))</f>
        <v>1.7661075016230099E-4</v>
      </c>
      <c r="S9" s="11">
        <f>2*(((5*m^2*g^2)/$T9^6)*$N9*$O9 + (-(m^2)/($T9)^5)*(g^2)*$O9*$Q9 + (-(m^2)/($T9)^5)*(g^2)*$N9*$R9)</f>
        <v>3.1065366687451856E-2</v>
      </c>
      <c r="T9" s="37">
        <f>C4</f>
        <v>0.01</v>
      </c>
      <c r="U9" s="38">
        <f>SUM(P9:P18)</f>
        <v>-312.43168866280581</v>
      </c>
      <c r="V9" s="39">
        <f>SUM(S9:S18)</f>
        <v>36019.539085365919</v>
      </c>
      <c r="W9" s="36">
        <f>U9/V9</f>
        <v>-8.6739502113657285E-3</v>
      </c>
    </row>
    <row r="10" spans="1:23" x14ac:dyDescent="0.25">
      <c r="A10" s="13" t="s">
        <v>15</v>
      </c>
      <c r="B10" s="14"/>
      <c r="C10" s="14"/>
      <c r="D10" s="15" t="s">
        <v>16</v>
      </c>
      <c r="E10" s="16"/>
      <c r="F10" s="16"/>
      <c r="G10" s="16"/>
      <c r="H10" s="16"/>
      <c r="I10" s="16"/>
      <c r="J10" s="16"/>
      <c r="K10" s="16"/>
      <c r="M10" s="36"/>
      <c r="N10" s="11">
        <f>($T9*$C$6) + (m*EXP(-($T9*$C$6)/m)) - m - (($C$7/(m*g))*($T9)^2)</f>
        <v>-8.5454109104688119E-6</v>
      </c>
      <c r="O10" s="11">
        <f>($T9*$C$6) + (2*m*EXP(-($T9*$C$6)/m)) + (($T9*$C$6)*EXP(-($T9*$C$6)/m))  - (2*m)</f>
        <v>3.1017159089694046E-6</v>
      </c>
      <c r="P10" s="11">
        <f>2*(-(m^2)/($T9)^5)*(g^2)*N10*O10</f>
        <v>3.3541389825862876E-2</v>
      </c>
      <c r="Q10" s="12">
        <f>$C$6 - ($C$6*EXP(-($T9*$C$6)/m)) - ($T9 * ((2*$C$7)/(m*g)))</f>
        <v>-2.0192537729909234E-3</v>
      </c>
      <c r="R10" s="12">
        <f>$C$6 - 2 * ($C$6*EXP(-($T9*$C$6)/m)) + $C$6*(EXP(-($T9*$C$6)/m))*(1-($T9*$C$6)/(m))</f>
        <v>9.164956582833339E-4</v>
      </c>
      <c r="S10" s="11">
        <f>2*(((5*m^2*g^2)/$T9^6)*$N10*$O10 + (-(m^2)/($T9)^5)*(g^2)*$O10*$Q10 + (-(m^2)/($T9)^5)*(g^2)*$N10*$R10)</f>
        <v>1.0658470149695738</v>
      </c>
      <c r="T10" s="37"/>
      <c r="U10" s="38"/>
      <c r="V10" s="39"/>
      <c r="W10" s="36"/>
    </row>
    <row r="11" spans="1:23" x14ac:dyDescent="0.25">
      <c r="A11" s="36">
        <v>0.01</v>
      </c>
      <c r="B11" s="12">
        <f>((m*g)/$A11)*($B$6+(m/$A11)*(EXP(-($A11*$B$6)/(m))-1)) - $B$7</f>
        <v>-1.7469271239595602E-2</v>
      </c>
      <c r="C11" s="12">
        <f>$B11^2</f>
        <v>3.0517543764256203E-4</v>
      </c>
      <c r="D11" s="36">
        <f>SUM(C11:C20)</f>
        <v>2.0767320440531343</v>
      </c>
      <c r="E11" s="16"/>
      <c r="F11" s="16"/>
      <c r="G11" s="16"/>
      <c r="H11" s="16"/>
      <c r="I11" s="16"/>
      <c r="J11" s="16"/>
      <c r="K11" s="16"/>
      <c r="M11" s="36"/>
      <c r="N11" s="11">
        <f>($T9*$D$6) + (m*EXP(-($T9*$D$6)/m)) - m - (($D$7/(m*g))*($T9)^2)</f>
        <v>-1.708617914457578E-5</v>
      </c>
      <c r="O11" s="11">
        <f>($T9*$D$6) + (2*m*EXP(-($T9*$D$6)/m)) + (($T9*$D$6)*EXP(-($T9*$D$6)/m))  - (2*m)</f>
        <v>1.1663396702533968E-5</v>
      </c>
      <c r="P11" s="11">
        <f>2*(-(m^2)/($T9)^5)*(g^2)*N11*O11</f>
        <v>0.25218316361335169</v>
      </c>
      <c r="Q11" s="12">
        <f>$D$6 - ($D$6*EXP(-($T9*$D$6)/m)) - ($T9 * ((2*$D$7)/(m*g)))</f>
        <v>-4.5835754991682964E-3</v>
      </c>
      <c r="R11" s="12">
        <f>$D$6 - 2 * ($D$6*EXP(-($T9*$D$6)/m)) + $D$6*(EXP(-($T9*$D$6)/m))*(1-($T9*$D$6)/(m))</f>
        <v>3.4167727990466745E-3</v>
      </c>
      <c r="S11" s="11">
        <f>2*(((5*m^2*g^2)/$T9^6)*$N11*$O11 + (-(m^2)/($T9)^5)*(g^2)*$O11*$Q11 + (-(m^2)/($T9)^5)*(g^2)*$N11*$R11)</f>
        <v>15.436262211255524</v>
      </c>
      <c r="T11" s="37"/>
      <c r="U11" s="38"/>
      <c r="V11" s="39"/>
      <c r="W11" s="36"/>
    </row>
    <row r="12" spans="1:23" x14ac:dyDescent="0.25">
      <c r="A12" s="36"/>
      <c r="B12" s="11">
        <f>((m*g)/$A11)*($C$6+(m/$A11)*(EXP(-($A11*$C$6)/(m))-1)) - $C$7</f>
        <v>-2.1495175526679067E-2</v>
      </c>
      <c r="C12" s="11">
        <f>$B12^2</f>
        <v>4.6204257092274269E-4</v>
      </c>
      <c r="D12" s="36"/>
      <c r="E12" s="10"/>
      <c r="F12" s="10"/>
      <c r="G12" s="10"/>
      <c r="H12" s="10"/>
      <c r="I12" s="10"/>
      <c r="J12" s="10"/>
      <c r="K12" s="10"/>
      <c r="M12" s="36"/>
      <c r="N12" s="11">
        <f>($T9*$E$6) + (m*EXP(-($T9*$E$6)/m)) - m - (($E$7/(m*g))*($T9)^2)</f>
        <v>-3.1679739856529997E-5</v>
      </c>
      <c r="O12" s="11">
        <f>($T9*$E$6) + (2*m*EXP(-($T9*$E$6)/m)) + (($T9*$E$6)*EXP(-($T9*$E$6)/m))  - (2*m)</f>
        <v>2.3574870804343728E-5</v>
      </c>
      <c r="P12" s="11">
        <f>2*(-(m^2)/($T9)^5)*(g^2)*N12*O12</f>
        <v>0.94509836913830814</v>
      </c>
      <c r="Q12" s="12">
        <f>$E$6 - ($E$6*EXP(-($T9*$E$6)/m)) - ($T9 * ((2*$E$7)/(m*g)))</f>
        <v>-8.6934350517405973E-3</v>
      </c>
      <c r="R12" s="12">
        <f>$E$6 - 2 * ($E$6*EXP(-($T9*$E$6)/m)) + $E$6*(EXP(-($T9*$E$6)/m))*(1-($T9*$E$6)/(m))</f>
        <v>6.8617581831383889E-3</v>
      </c>
      <c r="S12" s="11">
        <f>2*(((5*m^2*g^2)/$T9^6)*$N12*$O12 + (-(m^2)/($T9)^5)*(g^2)*$O12*$Q12 + (-(m^2)/($T9)^5)*(g^2)*$N12*$R12)</f>
        <v>61.883742828044831</v>
      </c>
      <c r="T12" s="37"/>
      <c r="U12" s="38"/>
      <c r="V12" s="39"/>
      <c r="W12" s="36"/>
    </row>
    <row r="13" spans="1:23" x14ac:dyDescent="0.25">
      <c r="A13" s="36"/>
      <c r="B13" s="12">
        <f>((m*g)/$A11)*($D$6+(m/$A11)*(EXP(-($A11*$D$6)/(m))-1)) - $D$7</f>
        <v>-4.2978672838642096E-2</v>
      </c>
      <c r="C13" s="12">
        <f t="shared" ref="C13:C76" si="0">$B13^2</f>
        <v>1.8471663189710318E-3</v>
      </c>
      <c r="D13" s="36"/>
      <c r="E13" s="16"/>
      <c r="F13" s="16"/>
      <c r="G13" s="16"/>
      <c r="H13" s="16"/>
      <c r="I13" s="16"/>
      <c r="J13" s="16"/>
      <c r="K13" s="16"/>
      <c r="M13" s="36"/>
      <c r="N13" s="11">
        <f>($T9*$F$6) + (m*EXP(-($T9*$F$6)/m)) - m - (($F$7/(m*g))*($T9)^2)</f>
        <v>-7.5436573842938134E-5</v>
      </c>
      <c r="O13" s="11">
        <f>($T9*$F$6) + (2*m*EXP(-($T9*$F$6)/m)) + (($T9*$F$6)*EXP(-($T9*$F$6)/m))  - (2*m)</f>
        <v>4.8744661557485747E-5</v>
      </c>
      <c r="P13" s="11">
        <f>2*(-(m^2)/($T9)^5)*(g^2)*N13*O13</f>
        <v>4.6532362272228074</v>
      </c>
      <c r="Q13" s="12">
        <f>$F$6 - ($F$6*EXP(-($T9*$F$6)/m)) - ($T9 * ((2*$F$7)/(m*g)))</f>
        <v>-1.9961780924336231E-2</v>
      </c>
      <c r="R13" s="12">
        <f>$F$6 - 2 * ($F$6*EXP(-($T9*$F$6)/m)) + $F$6*(EXP(-($T9*$F$6)/m))*(1-($T9*$F$6)/(m))</f>
        <v>1.4066616234124474E-2</v>
      </c>
      <c r="S13" s="11">
        <f>2*(((5*m^2*g^2)/$T9^6)*$N13*$O13 + (-(m^2)/($T9)^5)*(g^2)*$O13*$Q13 + (-(m^2)/($T9)^5)*(g^2)*$N13*$R13)</f>
        <v>247.5257561479109</v>
      </c>
      <c r="T13" s="37"/>
      <c r="U13" s="38"/>
      <c r="V13" s="39"/>
      <c r="W13" s="36"/>
    </row>
    <row r="14" spans="1:23" x14ac:dyDescent="0.25">
      <c r="A14" s="36"/>
      <c r="B14" s="12">
        <f>((m*g)/$A11)*($E$6+(m/$A11)*(EXP(-($A11*$E$6)/(m))-1)) - $E$7</f>
        <v>-7.9687399001622694E-2</v>
      </c>
      <c r="C14" s="11">
        <f t="shared" si="0"/>
        <v>6.3500815596438179E-3</v>
      </c>
      <c r="D14" s="36"/>
      <c r="E14" s="16"/>
      <c r="F14" s="16"/>
      <c r="G14" s="16"/>
      <c r="H14" s="16"/>
      <c r="I14" s="16"/>
      <c r="J14" s="16"/>
      <c r="K14" s="16"/>
      <c r="M14" s="36"/>
      <c r="N14" s="11">
        <f>($T9*$G$6) + (m*EXP(-($T9*$G$6)/m)) - m - (($G$7/(m*g))*($T9)^2)</f>
        <v>-1.0147241201315777E-4</v>
      </c>
      <c r="O14" s="11">
        <f>($T9*$G$6) + (2*m*EXP(-($T9*$G$6)/m)) + (($T9*$G$6)*EXP(-($T9*$G$6)/m))  - (2*m)</f>
        <v>8.6998585546296803E-5</v>
      </c>
      <c r="P14" s="11">
        <f>2*(-(m^2)/($T9)^5)*(g^2)*N14*O14</f>
        <v>11.171365502736831</v>
      </c>
      <c r="Q14" s="12">
        <f>$G$6 - ($G$6*EXP(-($T9*$G$6)/m)) - ($T9 * ((2*$G$7)/(m*g)))</f>
        <v>-2.8994340957260917E-2</v>
      </c>
      <c r="R14" s="12">
        <f>$G$6 - 2 * ($G$6*EXP(-($T9*$G$6)/m)) + $G$6*(EXP(-($T9*$G$6)/m))*(1-($T9*$G$6)/(m))</f>
        <v>2.4890400228782639E-2</v>
      </c>
      <c r="S14" s="11">
        <f>2*(((5*m^2*g^2)/$T9^6)*$N14*$O14 + (-(m^2)/($T9)^5)*(g^2)*$O14*$Q14 + (-(m^2)/($T9)^5)*(g^2)*$N14*$R14)</f>
        <v>802.52186687482754</v>
      </c>
      <c r="T14" s="37"/>
      <c r="U14" s="38"/>
      <c r="V14" s="39"/>
      <c r="W14" s="36"/>
    </row>
    <row r="15" spans="1:23" x14ac:dyDescent="0.25">
      <c r="A15" s="36"/>
      <c r="B15" s="12">
        <f>((m*g)/$A11)*($F$6+(m/$A11)*(EXP(-($A11*$F$6)/(m))-1)) - $F$7</f>
        <v>-0.1897535897189071</v>
      </c>
      <c r="C15" s="12">
        <f t="shared" si="0"/>
        <v>3.6006424811211329E-2</v>
      </c>
      <c r="D15" s="36"/>
      <c r="M15" s="36"/>
      <c r="N15" s="11">
        <f>($T9*$H$6) + (m*EXP(-($T9*$H$6)/m)) - m - (($H$7/(m*g))*($T9)^2)</f>
        <v>9.1573472584761213E-5</v>
      </c>
      <c r="O15" s="11">
        <f>($T9*$H$6) + (2*m*EXP(-($T9*$H$6)/m)) + (($T9*$H$6)*EXP(-($T9*$H$6)/m))  - (2*m)</f>
        <v>1.3982118050796799E-4</v>
      </c>
      <c r="P15" s="11">
        <f>2*(-(m^2)/($T9)^5)*(g^2)*N15*O15</f>
        <v>-16.202750099161239</v>
      </c>
      <c r="Q15" s="12">
        <f>$H$6 - ($H$6*EXP(-($T9*$H$6)/m)) - ($T9 * ((2*$H$7)/(m*g)))</f>
        <v>4.3325764661555077E-3</v>
      </c>
      <c r="R15" s="12">
        <f>$H$6 - 2 * ($H$6*EXP(-($T9*$H$6)/m)) + $H$6*(EXP(-($T9*$H$6)/m))*(1-($T9*$H$6)/(m))</f>
        <v>3.9663103515803377E-2</v>
      </c>
      <c r="S15" s="11">
        <f>2*(((5*m^2*g^2)/$T9^6)*$N15*$O15 + (-(m^2)/($T9)^5)*(g^2)*$O15*$Q15 + (-(m^2)/($T9)^5)*(g^2)*$N15*$R15)</f>
        <v>2738.5437684052667</v>
      </c>
      <c r="T15" s="37"/>
      <c r="U15" s="38"/>
      <c r="V15" s="39"/>
      <c r="W15" s="36"/>
    </row>
    <row r="16" spans="1:23" x14ac:dyDescent="0.25">
      <c r="A16" s="36"/>
      <c r="B16" s="12">
        <f>((m*g)/$A11)*($G$6+(m/$A11)*(EXP(-($A11*$G$6)/(m))-1)) - $G$7</f>
        <v>-0.25524428610745797</v>
      </c>
      <c r="C16" s="11">
        <f t="shared" si="0"/>
        <v>6.5149645590505859E-2</v>
      </c>
      <c r="D16" s="36"/>
      <c r="M16" s="36"/>
      <c r="N16" s="11">
        <f>($T9*$I$6) + (m*EXP(-($T9*$I$6)/m)) - m - (($I$7/(m*g))*($T9)^2)</f>
        <v>2.0883925338933355E-4</v>
      </c>
      <c r="O16" s="11">
        <f>($T9*$I$6) + (2*m*EXP(-($T9*$I$6)/m)) + (($T9*$I$6)*EXP(-($T9*$I$6)/m))  - (2*m)</f>
        <v>1.9038454657832604E-4</v>
      </c>
      <c r="P16" s="11">
        <f>2*(-(m^2)/($T9)^5)*(g^2)*N16*O16</f>
        <v>-50.314123522785302</v>
      </c>
      <c r="Q16" s="12">
        <f>$I$6 - ($I$6*EXP(-($T9*$I$6)/m)) - ($T9 * ((2*$I$7)/(m*g)))</f>
        <v>2.2729396020034154E-2</v>
      </c>
      <c r="R16" s="12">
        <f>$I$6 - 2 * ($I$6*EXP(-($T9*$I$6)/m)) + $I$6*(EXP(-($T9*$I$6)/m))*(1-($T9*$I$6)/(m))</f>
        <v>5.3661791119566427E-2</v>
      </c>
      <c r="S16" s="11">
        <f>2*(((5*m^2*g^2)/$T9^6)*$N16*$O16 + (-(m^2)/($T9)^5)*(g^2)*$O16*$Q16 + (-(m^2)/($T9)^5)*(g^2)*$N16*$R16)</f>
        <v>5499.4939687231054</v>
      </c>
      <c r="T16" s="37"/>
      <c r="U16" s="38"/>
      <c r="V16" s="39"/>
      <c r="W16" s="36"/>
    </row>
    <row r="17" spans="1:23" x14ac:dyDescent="0.25">
      <c r="A17" s="36"/>
      <c r="B17" s="12">
        <f>((m*g)/$A11)*($H$6+(m/$A11)*(EXP(-($A11*$H$6)/(m))-1)) - $H$7</f>
        <v>0.23034443719783937</v>
      </c>
      <c r="C17" s="12">
        <f t="shared" si="0"/>
        <v>5.3058559747989363E-2</v>
      </c>
      <c r="D17" s="36"/>
      <c r="M17" s="36"/>
      <c r="N17" s="11">
        <f>($T9*$J$6) + (m*EXP(-($T9*$J$6)/m)) - m - (($J$7/(m*g))*($T9)^2)</f>
        <v>3.2064827637953187E-4</v>
      </c>
      <c r="O17" s="11">
        <f>($T9*$J$6) + (2*m*EXP(-($T9*$J$6)/m)) + (($T9*$J$6)*EXP(-($T9*$J$6)/m))  - (2*m)</f>
        <v>2.5102387778689478E-4</v>
      </c>
      <c r="P17" s="11">
        <f>2*(-(m^2)/($T9)^5)*(g^2)*N17*O17</f>
        <v>-101.85680039962483</v>
      </c>
      <c r="Q17" s="12">
        <f>$J$6 - ($J$6*EXP(-($T9*$J$6)/m)) - ($T9 * ((2*$J$7)/(m*g)))</f>
        <v>3.9027267497216911E-2</v>
      </c>
      <c r="R17" s="12">
        <f>$J$6 - 2 * ($J$6*EXP(-($T9*$J$6)/m)) + $J$6*(EXP(-($T9*$J$6)/m))*(1-($T9*$J$6)/(m))</f>
        <v>7.0302984128721158E-2</v>
      </c>
      <c r="S17" s="11">
        <f>2*(((5*m^2*g^2)/$T9^6)*$N17*$O17 + (-(m^2)/($T9)^5)*(g^2)*$O17*$Q17 + (-(m^2)/($T9)^5)*(g^2)*$N17*$R17)</f>
        <v>10004.521285496696</v>
      </c>
      <c r="T17" s="37"/>
      <c r="U17" s="38"/>
      <c r="V17" s="39"/>
      <c r="W17" s="36"/>
    </row>
    <row r="18" spans="1:23" x14ac:dyDescent="0.25">
      <c r="A18" s="36"/>
      <c r="B18" s="12">
        <f>((m*g)/$A11)*($I$6+(m/$A11)*(EXP(-($A11*$I$6)/(m))-1)) - $I$7</f>
        <v>0.52531545358026133</v>
      </c>
      <c r="C18" s="11">
        <f t="shared" si="0"/>
        <v>0.27595632577023571</v>
      </c>
      <c r="D18" s="36"/>
      <c r="M18" s="36"/>
      <c r="N18" s="11">
        <f>($T9*$K$6) + (m*EXP(-($T9*$K$6)/m)) - m - (($K$7/(m*g))*($T9)^2)</f>
        <v>3.9496900856476457E-4</v>
      </c>
      <c r="O18" s="11">
        <f>($T9*$K$6) + (2*m*EXP(-($T9*$K$6)/m)) + (($T9*$K$6)*EXP(-($T9*$K$6)/m))  - (2*m)</f>
        <v>3.2235672218616784E-4</v>
      </c>
      <c r="P18" s="11">
        <f>2*(-(m^2)/($T9)^5)*(g^2)*N18*O18</f>
        <v>-161.11865828686055</v>
      </c>
      <c r="Q18" s="12">
        <f>$K$6 - ($K$6*EXP(-($T9*$K$6)/m)) - ($T9 * ((2*$K$7)/(m*g)))</f>
        <v>4.6758129494336553E-2</v>
      </c>
      <c r="R18" s="12">
        <f>$K$6 - 2 * ($K$6*EXP(-($T9*$K$6)/m)) + $K$6*(EXP(-($T9*$K$6)/m))*(1-($T9*$K$6)/(m))</f>
        <v>8.9707016954693686E-2</v>
      </c>
      <c r="S18" s="11">
        <f>2*(((5*m^2*g^2)/$T9^6)*$N18*$O18 + (-(m^2)/($T9)^5)*(g^2)*$O18*$Q18 + (-(m^2)/($T9)^5)*(g^2)*$N18*$R18)</f>
        <v>16648.515522297159</v>
      </c>
      <c r="T18" s="37"/>
      <c r="U18" s="38"/>
      <c r="V18" s="39"/>
      <c r="W18" s="36"/>
    </row>
    <row r="19" spans="1:23" x14ac:dyDescent="0.25">
      <c r="A19" s="36"/>
      <c r="B19" s="12">
        <f>((m*g)/$A11)*($J$6+(m/$A11)*(EXP(-($A11*$J$6)/(m))-1)) - $J$7</f>
        <v>0.80656051011645857</v>
      </c>
      <c r="C19" s="12">
        <f t="shared" si="0"/>
        <v>0.65053985647932189</v>
      </c>
      <c r="D19" s="36"/>
      <c r="M19" s="36">
        <v>1</v>
      </c>
      <c r="N19" s="11">
        <f>($T19*$B$6) + (m*EXP(-($T19*$B$6)/m)) - m - (($B$7/(m*g))*($T19)^2)</f>
        <v>-2.5994222267681198E-5</v>
      </c>
      <c r="O19" s="11">
        <f>($T19*$B$6) + (2*m*EXP(-($T19*$B$6)/m)) + (($T19*$B$6)*EXP(-($T19*$B$6)/m))  - (2*m)</f>
        <v>3.7810839895041637E-6</v>
      </c>
      <c r="P19" s="11">
        <f>2*(-(m^2)/($T19)^5)*(g^2)*N19*O19</f>
        <v>5.4771956624650965E-3</v>
      </c>
      <c r="Q19" s="12">
        <f>$B$6 - ($B$6*EXP(-($T19*$B$6)/m)) - ($T19 * ((2*$B$7)/(m*g)))</f>
        <v>-2.9864880163879386E-3</v>
      </c>
      <c r="R19" s="12">
        <f>$B$6 - 2 * ($B$6*EXP(-($T19*$B$6)/m)) + $B$6*(EXP(-($T19*$B$6)/m))*(1-($T19*$B$6)/(m))</f>
        <v>5.9765702576601576E-4</v>
      </c>
      <c r="S19" s="11">
        <f>2*(((5*m^2*g^2)/$T19^6)*$N19*$O19 + (-(m^2)/($T19)^5)*(g^2)*$O19*$Q19 + (-(m^2)/($T19)^5)*(g^2)*$N19*$R19)</f>
        <v>2.8496656484698679E-2</v>
      </c>
      <c r="T19" s="37">
        <f>$T9-$W9</f>
        <v>1.8673950211365729E-2</v>
      </c>
      <c r="U19" s="38">
        <f>SUM(P19:P28)</f>
        <v>-62.758206057151021</v>
      </c>
      <c r="V19" s="39">
        <f>SUM(S19:S28)</f>
        <v>22529.13664775683</v>
      </c>
      <c r="W19" s="36">
        <f>U19/V19</f>
        <v>-2.7856462960998418E-3</v>
      </c>
    </row>
    <row r="20" spans="1:23" x14ac:dyDescent="0.25">
      <c r="A20" s="36"/>
      <c r="B20" s="11">
        <f>((m*g)/$A11)*($K$6+(m/$A11)*(EXP(-($A11*$K$6)/(m))-1)) - $K$7</f>
        <v>0.99350730534137988</v>
      </c>
      <c r="C20" s="11">
        <f t="shared" si="0"/>
        <v>0.98705676576668988</v>
      </c>
      <c r="D20" s="36"/>
      <c r="M20" s="36"/>
      <c r="N20" s="11">
        <f>($T19*$C$6) + (m*EXP(-($T19*$C$6)/m)) - m - (($C$7/(m*g))*($T19)^2)</f>
        <v>-3.9000111112285631E-5</v>
      </c>
      <c r="O20" s="11">
        <f>($T19*$C$6) + (2*m*EXP(-($T19*$C$6)/m)) + (($T19*$C$6)*EXP(-($T19*$C$6)/m))  - (2*m)</f>
        <v>1.9424609234208745E-5</v>
      </c>
      <c r="P20" s="11">
        <f>2*(-(m^2)/($T19)^5)*(g^2)*N20*O20</f>
        <v>4.2216598497496441E-2</v>
      </c>
      <c r="Q20" s="12">
        <f>$C$6 - ($C$6*EXP(-($T19*$C$6)/m)) - ($T19 * ((2*$C$7)/(m*g)))</f>
        <v>-5.2171517196979988E-3</v>
      </c>
      <c r="R20" s="12">
        <f>$C$6 - 2 * ($C$6*EXP(-($T19*$C$6)/m)) + $C$6*(EXP(-($T19*$C$6)/m))*(1-($T19*$C$6)/(m))</f>
        <v>3.0335002190174098E-3</v>
      </c>
      <c r="S20" s="11">
        <f>2*(((5*m^2*g^2)/$T19^6)*$N20*$O20 + (-(m^2)/($T19)^5)*(g^2)*$O20*$Q20 + (-(m^2)/($T19)^5)*(g^2)*$N20*$R20)</f>
        <v>0.9367002172361687</v>
      </c>
      <c r="T20" s="37"/>
      <c r="U20" s="38"/>
      <c r="V20" s="39"/>
      <c r="W20" s="36"/>
    </row>
    <row r="21" spans="1:23" x14ac:dyDescent="0.25">
      <c r="A21" s="36">
        <v>0.02</v>
      </c>
      <c r="B21" s="12">
        <f>((m*g)/$A21)*($B$6+(m/$A21)*(EXP(-($A21*$B$6)/(m))-1)) - $B$7</f>
        <v>-1.8943828111491284E-2</v>
      </c>
      <c r="C21" s="12">
        <f>$B21^2</f>
        <v>3.5886862351772745E-4</v>
      </c>
      <c r="D21" s="36">
        <f>SUM(C21:C30)</f>
        <v>0.46996443547888828</v>
      </c>
      <c r="M21" s="36"/>
      <c r="N21" s="11">
        <f>($T19*$D$6) + (m*EXP(-($T19*$D$6)/m)) - m - (($D$7/(m*g))*($T19)^2)</f>
        <v>-9.3808218552913743E-5</v>
      </c>
      <c r="O21" s="11">
        <f>($T19*$D$6) + (2*m*EXP(-($T19*$D$6)/m)) + (($T19*$D$6)*EXP(-($T19*$D$6)/m))  - (2*m)</f>
        <v>7.1472146780111878E-5</v>
      </c>
      <c r="P21" s="11">
        <f>2*(-(m^2)/($T19)^5)*(g^2)*N21*O21</f>
        <v>0.37363092803780751</v>
      </c>
      <c r="Q21" s="12">
        <f>$D$6 - ($D$6*EXP(-($T19*$D$6)/m)) - ($T19 * ((2*$D$7)/(m*g)))</f>
        <v>-1.3874331941200135E-2</v>
      </c>
      <c r="R21" s="12">
        <f>$D$6 - 2 * ($D$6*EXP(-($T19*$D$6)/m)) + $D$6*(EXP(-($T19*$D$6)/m))*(1-($T19*$D$6)/(m))</f>
        <v>1.0984457956753235E-2</v>
      </c>
      <c r="S21" s="11">
        <f>2*(((5*m^2*g^2)/$T19^6)*$N21*$O21 + (-(m^2)/($T19)^5)*(g^2)*$O21*$Q21 + (-(m^2)/($T19)^5)*(g^2)*$N21*$R21)</f>
        <v>12.642554276267163</v>
      </c>
      <c r="T21" s="37"/>
      <c r="U21" s="38"/>
      <c r="V21" s="39"/>
      <c r="W21" s="36"/>
    </row>
    <row r="22" spans="1:23" x14ac:dyDescent="0.25">
      <c r="A22" s="36"/>
      <c r="B22" s="11">
        <f>((m*g)/$A21)*($C$6+(m/$A21)*(EXP(-($A21*$C$6)/(m))-1)) - $C$7</f>
        <v>-2.9124080324909762E-2</v>
      </c>
      <c r="C22" s="11">
        <f>$B22^2</f>
        <v>8.4821205477179592E-4</v>
      </c>
      <c r="D22" s="36"/>
      <c r="M22" s="36"/>
      <c r="N22" s="11">
        <f>($T19*$E$6) + (m*EXP(-($T19*$E$6)/m)) - m - (($E$7/(m*g))*($T19)^2)</f>
        <v>-1.791004953253985E-4</v>
      </c>
      <c r="O22" s="11">
        <f>($T19*$E$6) + (2*m*EXP(-($T19*$E$6)/m)) + (($T19*$E$6)*EXP(-($T19*$E$6)/m))  - (2*m)</f>
        <v>1.4215428089143362E-4</v>
      </c>
      <c r="P22" s="11">
        <f>2*(-(m^2)/($T19)^5)*(g^2)*N22*O22</f>
        <v>1.4188021327696483</v>
      </c>
      <c r="Q22" s="12">
        <f>$E$6 - ($E$6*EXP(-($T19*$E$6)/m)) - ($T19 * ((2*$E$7)/(m*g)))</f>
        <v>-2.6794291827858557E-2</v>
      </c>
      <c r="R22" s="12">
        <f>$E$6 - 2 * ($E$6*EXP(-($T19*$E$6)/m)) + $E$6*(EXP(-($T19*$E$6)/m))*(1-($T19*$E$6)/(m))</f>
        <v>2.1587198725894263E-2</v>
      </c>
      <c r="S22" s="11">
        <f>2*(((5*m^2*g^2)/$T19^6)*$N22*$O22 + (-(m^2)/($T19)^5)*(g^2)*$O22*$Q22 + (-(m^2)/($T19)^5)*(g^2)*$N22*$R22)</f>
        <v>47.827331676099135</v>
      </c>
      <c r="T22" s="37"/>
      <c r="U22" s="38"/>
      <c r="V22" s="39"/>
      <c r="W22" s="36"/>
    </row>
    <row r="23" spans="1:23" x14ac:dyDescent="0.25">
      <c r="A23" s="36"/>
      <c r="B23" s="12">
        <f>((m*g)/$A21)*($D$6+(m/$A21)*(EXP(-($A21*$D$6)/(m))-1)) - $D$7</f>
        <v>-7.1311071526864556E-2</v>
      </c>
      <c r="C23" s="12">
        <f t="shared" si="0"/>
        <v>5.0852689223095928E-3</v>
      </c>
      <c r="D23" s="36"/>
      <c r="M23" s="36"/>
      <c r="N23" s="11">
        <f>($T19*$F$6) + (m*EXP(-($T19*$F$6)/m)) - m - (($F$7/(m*g))*($T19)^2)</f>
        <v>-4.0347832367960013E-4</v>
      </c>
      <c r="O23" s="11">
        <f>($T19*$F$6) + (2*m*EXP(-($T19*$F$6)/m)) + (($T19*$F$6)*EXP(-($T19*$F$6)/m))  - (2*m)</f>
        <v>2.877748954546594E-4</v>
      </c>
      <c r="P23" s="11">
        <f>2*(-(m^2)/($T19)^5)*(g^2)*N23*O23</f>
        <v>6.4705055726514358</v>
      </c>
      <c r="Q23" s="12">
        <f>$F$6 - ($F$6*EXP(-($T19*$F$6)/m)) - ($T19 * ((2*$F$7)/(m*g)))</f>
        <v>-5.862345836970051E-2</v>
      </c>
      <c r="R23" s="12">
        <f>$F$6 - 2 * ($F$6*EXP(-($T19*$F$6)/m)) + $F$6*(EXP(-($T19*$F$6)/m))*(1-($T19*$F$6)/(m))</f>
        <v>4.3012533034437278E-2</v>
      </c>
      <c r="S23" s="11">
        <f>2*(((5*m^2*g^2)/$T19^6)*$N23*$O23 + (-(m^2)/($T19)^5)*(g^2)*$O23*$Q23 + (-(m^2)/($T19)^5)*(g^2)*$N23*$R23)</f>
        <v>174.75810466410019</v>
      </c>
      <c r="T23" s="37"/>
      <c r="U23" s="38"/>
      <c r="V23" s="39"/>
      <c r="W23" s="36"/>
    </row>
    <row r="24" spans="1:23" x14ac:dyDescent="0.25">
      <c r="A24" s="36"/>
      <c r="B24" s="12">
        <f>((m*g)/$A21)*($E$6+(m/$A21)*(EXP(-($A21*$E$6)/(m))-1)) - $E$7</f>
        <v>-0.13643026954495541</v>
      </c>
      <c r="C24" s="11">
        <f t="shared" si="0"/>
        <v>1.8613218448109186E-2</v>
      </c>
      <c r="D24" s="36"/>
      <c r="M24" s="36"/>
      <c r="N24" s="11">
        <f>($T19*$G$6) + (m*EXP(-($T19*$G$6)/m)) - m - (($G$7/(m*g))*($T19)^2)</f>
        <v>-6.0187942138403491E-4</v>
      </c>
      <c r="O24" s="11">
        <f>($T19*$G$6) + (2*m*EXP(-($T19*$G$6)/m)) + (($T19*$G$6)*EXP(-($T19*$G$6)/m))  - (2*m)</f>
        <v>5.0295632580768523E-4</v>
      </c>
      <c r="P24" s="11">
        <f>2*(-(m^2)/($T19)^5)*(g^2)*N24*O24</f>
        <v>16.869603397344743</v>
      </c>
      <c r="Q24" s="12">
        <f>$G$6 - ($G$6*EXP(-($T19*$G$6)/m)) - ($T19 * ((2*$G$7)/(m*g)))</f>
        <v>-9.1395508141441928E-2</v>
      </c>
      <c r="R24" s="12">
        <f>$G$6 - 2 * ($G$6*EXP(-($T19*$G$6)/m)) + $G$6*(EXP(-($T19*$G$6)/m))*(1-($T19*$G$6)/(m))</f>
        <v>7.3988212869369074E-2</v>
      </c>
      <c r="S24" s="11">
        <f>2*(((5*m^2*g^2)/$T19^6)*$N24*$O24 + (-(m^2)/($T19)^5)*(g^2)*$O24*$Q24 + (-(m^2)/($T19)^5)*(g^2)*$N24*$R24)</f>
        <v>526.40185484779931</v>
      </c>
      <c r="T24" s="37"/>
      <c r="U24" s="38"/>
      <c r="V24" s="39"/>
      <c r="W24" s="36"/>
    </row>
    <row r="25" spans="1:23" x14ac:dyDescent="0.25">
      <c r="A25" s="36"/>
      <c r="B25" s="12">
        <f>((m*g)/$A21)*($F$6+(m/$A21)*(EXP(-($A21*$F$6)/(m))-1)) - $F$7</f>
        <v>-0.30567396237694955</v>
      </c>
      <c r="C25" s="12">
        <f t="shared" si="0"/>
        <v>9.343657127522477E-2</v>
      </c>
      <c r="D25" s="36"/>
      <c r="M25" s="36"/>
      <c r="N25" s="11">
        <f>($T19*$H$6) + (m*EXP(-($T19*$H$6)/m)) - m - (($H$7/(m*g))*($T19)^2)</f>
        <v>-7.5277134107108561E-5</v>
      </c>
      <c r="O25" s="11">
        <f>($T19*$H$6) + (2*m*EXP(-($T19*$H$6)/m)) + (($T19*$H$6)*EXP(-($T19*$H$6)/m))  - (2*m)</f>
        <v>7.9194652950042438E-4</v>
      </c>
      <c r="P25" s="11">
        <f>2*(-(m^2)/($T19)^5)*(g^2)*N25*O25</f>
        <v>3.3221867326933689</v>
      </c>
      <c r="Q25" s="12">
        <f>$H$6 - ($H$6*EXP(-($T19*$H$6)/m)) - ($T19 * ((2*$H$7)/(m*g)))</f>
        <v>-5.0471420724951699E-2</v>
      </c>
      <c r="R25" s="12">
        <f>$H$6 - 2 * ($H$6*EXP(-($T19*$H$6)/m)) + $H$6*(EXP(-($T19*$H$6)/m))*(1-($T19*$H$6)/(m))</f>
        <v>0.11468554742609599</v>
      </c>
      <c r="S25" s="11">
        <f>2*(((5*m^2*g^2)/$T19^6)*$N25*$O25 + (-(m^2)/($T19)^5)*(g^2)*$O25*$Q25 + (-(m^2)/($T19)^5)*(g^2)*$N25*$R25)</f>
        <v>1819.0197688128501</v>
      </c>
      <c r="T25" s="37"/>
      <c r="U25" s="38"/>
      <c r="V25" s="39"/>
      <c r="W25" s="36"/>
    </row>
    <row r="26" spans="1:23" x14ac:dyDescent="0.25">
      <c r="A26" s="36"/>
      <c r="B26" s="12">
        <f>((m*g)/$A21)*($G$6+(m/$A21)*(EXP(-($A21*$G$6)/(m))-1)) - $G$7</f>
        <v>-0.45968824918503826</v>
      </c>
      <c r="C26" s="11">
        <f t="shared" si="0"/>
        <v>0.21131328643880581</v>
      </c>
      <c r="D26" s="36"/>
      <c r="M26" s="36"/>
      <c r="N26" s="11">
        <f>($T19*$I$6) + (m*EXP(-($T19*$I$6)/m)) - m - (($I$7/(m*g))*($T19)^2)</f>
        <v>1.9495609935787656E-4</v>
      </c>
      <c r="O26" s="11">
        <f>($T19*$I$6) + (2*m*EXP(-($T19*$I$6)/m)) + (($T19*$I$6)*EXP(-($T19*$I$6)/m))  - (2*m)</f>
        <v>1.0620894443025761E-3</v>
      </c>
      <c r="P26" s="11">
        <f>2*(-(m^2)/($T19)^5)*(g^2)*N26*O26</f>
        <v>-11.538863145427966</v>
      </c>
      <c r="Q26" s="12">
        <f>$I$6 - ($I$6*EXP(-($T19*$I$6)/m)) - ($T19 * ((2*$I$7)/(m*g)))</f>
        <v>-3.5995450238359927E-2</v>
      </c>
      <c r="R26" s="12">
        <f>$I$6 - 2 * ($I$6*EXP(-($T19*$I$6)/m)) + $I$6*(EXP(-($T19*$I$6)/m))*(1-($T19*$I$6)/(m))</f>
        <v>0.15201056136376651</v>
      </c>
      <c r="S26" s="11">
        <f>2*(((5*m^2*g^2)/$T19^6)*$N26*$O26 + (-(m^2)/($T19)^5)*(g^2)*$O26*$Q26 + (-(m^2)/($T19)^5)*(g^2)*$N26*$R26)</f>
        <v>3568.5344358128004</v>
      </c>
      <c r="T26" s="37"/>
      <c r="U26" s="38"/>
      <c r="V26" s="39"/>
      <c r="W26" s="36"/>
    </row>
    <row r="27" spans="1:23" x14ac:dyDescent="0.25">
      <c r="A27" s="36"/>
      <c r="B27" s="12">
        <f>((m*g)/$A21)*($H$6+(m/$A21)*(EXP(-($A21*$H$6)/(m))-1)) - $H$7</f>
        <v>-9.4442888497504374E-2</v>
      </c>
      <c r="C27" s="12">
        <f t="shared" si="0"/>
        <v>8.9194591877520442E-3</v>
      </c>
      <c r="D27" s="36"/>
      <c r="M27" s="36"/>
      <c r="N27" s="11">
        <f>($T19*$J$6) + (m*EXP(-($T19*$J$6)/m)) - m - (($J$7/(m*g))*($T19)^2)</f>
        <v>4.2016877603046586E-4</v>
      </c>
      <c r="O27" s="11">
        <f>($T19*$J$6) + (2*m*EXP(-($T19*$J$6)/m)) + (($T19*$J$6)*EXP(-($T19*$J$6)/m))  - (2*m)</f>
        <v>1.3795324223782185E-3</v>
      </c>
      <c r="P27" s="11">
        <f>2*(-(m^2)/($T19)^5)*(g^2)*N27*O27</f>
        <v>-32.301358691859114</v>
      </c>
      <c r="Q27" s="12">
        <f>$J$6 - ($J$6*EXP(-($T19*$J$6)/m)) - ($T19 * ((2*$J$7)/(m*g)))</f>
        <v>-2.8874173070736142E-2</v>
      </c>
      <c r="R27" s="12">
        <f>$J$6 - 2 * ($J$6*EXP(-($T19*$J$6)/m)) + $J$6*(EXP(-($T19*$J$6)/m))*(1-($T19*$J$6)/(m))</f>
        <v>0.19515025891833648</v>
      </c>
      <c r="S27" s="11">
        <f>2*(((5*m^2*g^2)/$T19^6)*$N27*$O27 + (-(m^2)/($T19)^5)*(g^2)*$O27*$Q27 + (-(m^2)/($T19)^5)*(g^2)*$N27*$R27)</f>
        <v>6299.1500696074154</v>
      </c>
      <c r="T27" s="37"/>
      <c r="U27" s="38"/>
      <c r="V27" s="39"/>
      <c r="W27" s="36"/>
    </row>
    <row r="28" spans="1:23" x14ac:dyDescent="0.25">
      <c r="A28" s="36"/>
      <c r="B28" s="12">
        <f>((m*g)/$A21)*($I$6+(m/$A21)*(EXP(-($A21*$I$6)/(m))-1)) - $I$7</f>
        <v>8.6851782134731437E-2</v>
      </c>
      <c r="C28" s="11">
        <f t="shared" si="0"/>
        <v>7.5432320599788548E-3</v>
      </c>
      <c r="D28" s="36"/>
      <c r="M28" s="36"/>
      <c r="N28" s="11">
        <f>($T19*$K$6) + (m*EXP(-($T19*$K$6)/m)) - m - (($K$7/(m*g))*($T19)^2)</f>
        <v>4.8750418361911789E-4</v>
      </c>
      <c r="O28" s="11">
        <f>($T19*$K$6) + (2*m*EXP(-($T19*$K$6)/m)) + (($T19*$K$6)*EXP(-($T19*$K$6)/m))  - (2*m)</f>
        <v>1.7455079255871628E-3</v>
      </c>
      <c r="P28" s="11">
        <f>2*(-(m^2)/($T19)^5)*(g^2)*N28*O28</f>
        <v>-47.420406777520903</v>
      </c>
      <c r="Q28" s="12">
        <f>$K$6 - ($K$6*EXP(-($T19*$K$6)/m)) - ($T19 * ((2*$K$7)/(m*g)))</f>
        <v>-4.1260662560831607E-2</v>
      </c>
      <c r="R28" s="12">
        <f>$K$6 - 2 * ($K$6*EXP(-($T19*$K$6)/m)) + $K$6*(EXP(-($T19*$K$6)/m))*(1-($T19*$K$6)/(m))</f>
        <v>0.24406724455097215</v>
      </c>
      <c r="S28" s="11">
        <f>2*(((5*m^2*g^2)/$T19^6)*$N28*$O28 + (-(m^2)/($T19)^5)*(g^2)*$O28*$Q28 + (-(m^2)/($T19)^5)*(g^2)*$N28*$R28)</f>
        <v>10079.837331185778</v>
      </c>
      <c r="T28" s="37"/>
      <c r="U28" s="38"/>
      <c r="V28" s="39"/>
      <c r="W28" s="36"/>
    </row>
    <row r="29" spans="1:23" x14ac:dyDescent="0.25">
      <c r="A29" s="36"/>
      <c r="B29" s="12">
        <f>((m*g)/$A21)*($J$6+(m/$A21)*(EXP(-($A21*$J$6)/(m))-1)) - $J$7</f>
        <v>0.23330842458098555</v>
      </c>
      <c r="C29" s="12">
        <f t="shared" si="0"/>
        <v>5.443282098046142E-2</v>
      </c>
      <c r="D29" s="36"/>
      <c r="M29" s="36">
        <v>2</v>
      </c>
      <c r="N29" s="11">
        <f>($T29*$B$6) + (m*EXP(-($T29*$B$6)/m)) - m - (($B$7/(m*g))*($T29)^2)</f>
        <v>-3.5070111840123427E-5</v>
      </c>
      <c r="O29" s="11">
        <f>($T29*$B$6) + (2*m*EXP(-($T29*$B$6)/m)) + (($T29*$B$6)*EXP(-($T29*$B$6)/m))  - (2*m)</f>
        <v>5.6969897541808701E-6</v>
      </c>
      <c r="P29" s="11">
        <f>2*(-(m^2)/($T29)^5)*(g^2)*N29*O29</f>
        <v>5.5554713903426837E-3</v>
      </c>
      <c r="Q29" s="12">
        <f>$B$6 - ($B$6*EXP(-($T29*$B$6)/m)) - ($T29 * ((2*$B$7)/(m*g)))</f>
        <v>-3.5339533717722998E-3</v>
      </c>
      <c r="R29" s="12">
        <f>$B$6 - 2 * ($B$6*EXP(-($T29*$B$6)/m)) + $B$6*(EXP(-($T29*$B$6)/m))*(1-($T29*$B$6)/(m))</f>
        <v>7.8171125958304E-4</v>
      </c>
      <c r="S29" s="11">
        <f>2*(((5*m^2*g^2)/$T29^6)*$N29*$O29 + (-(m^2)/($T29)^5)*(g^2)*$O29*$Q29 + (-(m^2)/($T29)^5)*(g^2)*$N29*$R29)</f>
        <v>2.7705335550969212E-2</v>
      </c>
      <c r="T29" s="37">
        <f t="shared" ref="T29" si="1">$T19-$W19</f>
        <v>2.145959650746557E-2</v>
      </c>
      <c r="U29" s="38">
        <f t="shared" ref="U29" si="2">SUM(P29:P38)</f>
        <v>-4.595614853897434</v>
      </c>
      <c r="V29" s="39">
        <f t="shared" ref="V29" si="3">SUM(S29:S38)</f>
        <v>19304.730572284818</v>
      </c>
      <c r="W29" s="36">
        <f t="shared" ref="W29" si="4">U29/V29</f>
        <v>-2.3805640988821728E-4</v>
      </c>
    </row>
    <row r="30" spans="1:23" x14ac:dyDescent="0.25">
      <c r="A30" s="36"/>
      <c r="B30" s="11">
        <f>((m*g)/$A21)*($K$6+(m/$A21)*(EXP(-($A21*$K$6)/(m))-1)) - $K$7</f>
        <v>0.26346441408273158</v>
      </c>
      <c r="C30" s="11">
        <f t="shared" si="0"/>
        <v>6.9413497487957054E-2</v>
      </c>
      <c r="D30" s="36"/>
      <c r="M30" s="36"/>
      <c r="N30" s="11">
        <f>($T29*$C$6) + (m*EXP(-($T29*$C$6)/m)) - m - (($C$7/(m*g))*($T29)^2)</f>
        <v>-5.5306297530557133E-5</v>
      </c>
      <c r="O30" s="11">
        <f>($T29*$C$6) + (2*m*EXP(-($T29*$C$6)/m)) + (($T29*$C$6)*EXP(-($T29*$C$6)/m))  - (2*m)</f>
        <v>2.9113271488336034E-5</v>
      </c>
      <c r="P30" s="11">
        <f>2*(-(m^2)/($T29)^5)*(g^2)*N30*O30</f>
        <v>4.4771734749760685E-2</v>
      </c>
      <c r="Q30" s="12">
        <f>$C$6 - ($C$6*EXP(-($T29*$C$6)/m)) - ($T29 * ((2*$C$7)/(m*g)))</f>
        <v>-6.5111134079731195E-3</v>
      </c>
      <c r="R30" s="12">
        <f>$C$6 - 2 * ($C$6*EXP(-($T29*$C$6)/m)) + $C$6*(EXP(-($T29*$C$6)/m))*(1-($T29*$C$6)/(m))</f>
        <v>3.9397670693508968E-3</v>
      </c>
      <c r="S30" s="11">
        <f>2*(((5*m^2*g^2)/$T29^6)*$N30*$O30 + (-(m^2)/($T29)^5)*(g^2)*$O30*$Q30 + (-(m^2)/($T29)^5)*(g^2)*$N30*$R30)</f>
        <v>0.89801893450961412</v>
      </c>
      <c r="T30" s="37"/>
      <c r="U30" s="38"/>
      <c r="V30" s="39"/>
      <c r="W30" s="36"/>
    </row>
    <row r="31" spans="1:23" x14ac:dyDescent="0.25">
      <c r="A31" s="36">
        <v>0.03</v>
      </c>
      <c r="B31" s="12">
        <f>((m*g)/$A31)*($B$6+(m/$A31)*(EXP(-($A31*$B$6)/(m))-1)) - $B$7</f>
        <v>-2.0380758642709412E-2</v>
      </c>
      <c r="C31" s="12">
        <f t="shared" si="0"/>
        <v>4.1537532285237439E-4</v>
      </c>
      <c r="D31" s="36">
        <f t="shared" ref="D31" si="5">SUM(C31:C40)</f>
        <v>1.0059527636392747</v>
      </c>
      <c r="M31" s="36"/>
      <c r="N31" s="11">
        <f>($T29*$D$6) + (m*EXP(-($T29*$D$6)/m)) - m - (($D$7/(m*g))*($T29)^2)</f>
        <v>-1.3782730778732371E-4</v>
      </c>
      <c r="O31" s="11">
        <f>($T29*$D$6) + (2*m*EXP(-($T29*$D$6)/m)) + (($T29*$D$6)*EXP(-($T29*$D$6)/m))  - (2*m)</f>
        <v>1.0638647054338202E-4</v>
      </c>
      <c r="P31" s="11">
        <f>2*(-(m^2)/($T29)^5)*(g^2)*N31*O31</f>
        <v>0.40771810803716046</v>
      </c>
      <c r="Q31" s="12">
        <f>$D$6 - ($D$6*EXP(-($T29*$D$6)/m)) - ($T29 * ((2*$D$7)/(m*g)))</f>
        <v>-1.7802808453789787E-2</v>
      </c>
      <c r="R31" s="12">
        <f>$D$6 - 2 * ($D$6*EXP(-($T29*$D$6)/m)) + $D$6*(EXP(-($T29*$D$6)/m))*(1-($T29*$D$6)/(m))</f>
        <v>1.4134837441820675E-2</v>
      </c>
      <c r="S31" s="11">
        <f>2*(((5*m^2*g^2)/$T29^6)*$N31*$O31 + (-(m^2)/($T29)^5)*(g^2)*$O31*$Q31 + (-(m^2)/($T29)^5)*(g^2)*$N31*$R31)</f>
        <v>11.837938501679901</v>
      </c>
      <c r="T31" s="37"/>
      <c r="U31" s="38"/>
      <c r="V31" s="39"/>
      <c r="W31" s="36"/>
    </row>
    <row r="32" spans="1:23" x14ac:dyDescent="0.25">
      <c r="A32" s="36"/>
      <c r="B32" s="11">
        <f>((m*g)/$A31)*($C$6+(m/$A31)*(EXP(-($A31*$C$6)/(m))-1)) - $C$7</f>
        <v>-3.641887286415102E-2</v>
      </c>
      <c r="C32" s="11">
        <f t="shared" si="0"/>
        <v>1.3263343006951955E-3</v>
      </c>
      <c r="D32" s="36"/>
      <c r="M32" s="36"/>
      <c r="N32" s="11">
        <f>($T29*$E$6) + (m*EXP(-($T29*$E$6)/m)) - m - (($E$7/(m*g))*($T29)^2)</f>
        <v>-2.641841824049646E-4</v>
      </c>
      <c r="O32" s="11">
        <f>($T29*$E$6) + (2*m*EXP(-($T29*$E$6)/m)) + (($T29*$E$6)*EXP(-($T29*$E$6)/m))  - (2*m)</f>
        <v>2.1052558381031566E-4</v>
      </c>
      <c r="P32" s="11">
        <f>2*(-(m^2)/($T29)^5)*(g^2)*N32*O32</f>
        <v>1.5465003331508727</v>
      </c>
      <c r="Q32" s="12">
        <f>$E$6 - ($E$6*EXP(-($T29*$E$6)/m)) - ($T29 * ((2*$E$7)/(m*g)))</f>
        <v>-3.443186587237046E-2</v>
      </c>
      <c r="R32" s="12">
        <f>$E$6 - 2 * ($E$6*EXP(-($T29*$E$6)/m)) + $E$6*(EXP(-($T29*$E$6)/m))*(1-($T29*$E$6)/(m))</f>
        <v>2.7589286728280787E-2</v>
      </c>
      <c r="S32" s="11">
        <f>2*(((5*m^2*g^2)/$T29^6)*$N32*$O32 + (-(m^2)/($T29)^5)*(g^2)*$O32*$Q32 + (-(m^2)/($T29)^5)*(g^2)*$N32*$R32)</f>
        <v>43.899547354119989</v>
      </c>
      <c r="T32" s="37"/>
      <c r="U32" s="38"/>
      <c r="V32" s="39"/>
      <c r="W32" s="36"/>
    </row>
    <row r="33" spans="1:23" x14ac:dyDescent="0.25">
      <c r="A33" s="36"/>
      <c r="B33" s="12">
        <f>((m*g)/$A31)*($D$6+(m/$A31)*(EXP(-($A31*$D$6)/(m))-1)) - $D$7</f>
        <v>-9.7741235769178036E-2</v>
      </c>
      <c r="C33" s="12">
        <f t="shared" si="0"/>
        <v>9.5533491696860474E-3</v>
      </c>
      <c r="D33" s="36"/>
      <c r="M33" s="36"/>
      <c r="N33" s="11">
        <f>($T29*$F$6) + (m*EXP(-($T29*$F$6)/m)) - m - (($F$7/(m*g))*($T29)^2)</f>
        <v>-5.8865149101414637E-4</v>
      </c>
      <c r="O33" s="11">
        <f>($T29*$F$6) + (2*m*EXP(-($T29*$F$6)/m)) + (($T29*$F$6)*EXP(-($T29*$F$6)/m))  - (2*m)</f>
        <v>4.2337236110026599E-4</v>
      </c>
      <c r="P33" s="11">
        <f>2*(-(m^2)/($T29)^5)*(g^2)*N33*O33</f>
        <v>6.9297740952860964</v>
      </c>
      <c r="Q33" s="12">
        <f>$F$6 - ($F$6*EXP(-($T29*$F$6)/m)) - ($T29 * ((2*$F$7)/(m*g)))</f>
        <v>-7.4590188243833289E-2</v>
      </c>
      <c r="R33" s="12">
        <f>$F$6 - 2 * ($F$6*EXP(-($T29*$F$6)/m)) + $F$6*(EXP(-($T29*$F$6)/m))*(1-($T29*$F$6)/(m))</f>
        <v>5.4482834632469862E-2</v>
      </c>
      <c r="S33" s="11">
        <f>2*(((5*m^2*g^2)/$T29^6)*$N33*$O33 + (-(m^2)/($T29)^5)*(g^2)*$O33*$Q33 + (-(m^2)/($T29)^5)*(g^2)*$N33*$R33)</f>
        <v>155.2644854439734</v>
      </c>
      <c r="T33" s="37"/>
      <c r="U33" s="38"/>
      <c r="V33" s="39"/>
      <c r="W33" s="36"/>
    </row>
    <row r="34" spans="1:23" x14ac:dyDescent="0.25">
      <c r="A34" s="36"/>
      <c r="B34" s="12">
        <f>((m*g)/$A31)*($E$6+(m/$A31)*(EXP(-($A31*$E$6)/(m))-1)) - $E$7</f>
        <v>-0.18840699801177974</v>
      </c>
      <c r="C34" s="11">
        <f t="shared" si="0"/>
        <v>3.5497196899810776E-2</v>
      </c>
      <c r="D34" s="36"/>
      <c r="M34" s="36"/>
      <c r="N34" s="11">
        <f>($T29*$G$6) + (m*EXP(-($T29*$G$6)/m)) - m - (($G$7/(m*g))*($T29)^2)</f>
        <v>-8.9208110347957243E-4</v>
      </c>
      <c r="O34" s="11">
        <f>($T29*$G$6) + (2*m*EXP(-($T29*$G$6)/m)) + (($T29*$G$6)*EXP(-($T29*$G$6)/m))  - (2*m)</f>
        <v>7.3513702091918681E-4</v>
      </c>
      <c r="P34" s="11">
        <f>2*(-(m^2)/($T29)^5)*(g^2)*N34*O34</f>
        <v>18.235218023426825</v>
      </c>
      <c r="Q34" s="12">
        <f>$G$6 - ($G$6*EXP(-($T29*$G$6)/m)) - ($T29 * ((2*$G$7)/(m*g)))</f>
        <v>-0.11739732510822815</v>
      </c>
      <c r="R34" s="12">
        <f>$G$6 - 2 * ($G$6*EXP(-($T29*$G$6)/m)) + $G$6*(EXP(-($T29*$G$6)/m))*(1-($T29*$G$6)/(m))</f>
        <v>9.2896238576872597E-2</v>
      </c>
      <c r="S34" s="11">
        <f>2*(((5*m^2*g^2)/$T29^6)*$N34*$O34 + (-(m^2)/($T29)^5)*(g^2)*$O34*$Q34 + (-(m^2)/($T29)^5)*(g^2)*$N34*$R34)</f>
        <v>455.32017723598892</v>
      </c>
      <c r="T34" s="37"/>
      <c r="U34" s="38"/>
      <c r="V34" s="39"/>
      <c r="W34" s="36"/>
    </row>
    <row r="35" spans="1:23" x14ac:dyDescent="0.25">
      <c r="A35" s="36"/>
      <c r="B35" s="12">
        <f>((m*g)/$A31)*($F$6+(m/$A31)*(EXP(-($A31*$F$6)/(m))-1)) - $F$7</f>
        <v>-0.40936143755776144</v>
      </c>
      <c r="C35" s="12">
        <f t="shared" si="0"/>
        <v>0.16757678655935701</v>
      </c>
      <c r="D35" s="36"/>
      <c r="M35" s="36"/>
      <c r="N35" s="11">
        <f>($T29*$H$6) + (m*EXP(-($T29*$H$6)/m)) - m - (($H$7/(m*g))*($T29)^2)</f>
        <v>-2.5204207001717355E-4</v>
      </c>
      <c r="O35" s="11">
        <f>($T29*$H$6) + (2*m*EXP(-($T29*$H$6)/m)) + (($T29*$H$6)*EXP(-($T29*$H$6)/m))  - (2*m)</f>
        <v>1.1502388229444951E-3</v>
      </c>
      <c r="P35" s="11">
        <f>2*(-(m^2)/($T29)^5)*(g^2)*N35*O35</f>
        <v>8.0611942380092589</v>
      </c>
      <c r="Q35" s="12">
        <f>$H$6 - ($H$6*EXP(-($T29*$H$6)/m)) - ($T29 * ((2*$H$7)/(m*g)))</f>
        <v>-7.7090124336835153E-2</v>
      </c>
      <c r="R35" s="12">
        <f>$H$6 - 2 * ($H$6*EXP(-($T29*$H$6)/m)) + $H$6*(EXP(-($T29*$H$6)/m))*(1-($T29*$H$6)/(m))</f>
        <v>0.1427657224726932</v>
      </c>
      <c r="S35" s="11">
        <f>2*(((5*m^2*g^2)/$T29^6)*$N35*$O35 + (-(m^2)/($T29)^5)*(g^2)*$O35*$Q35 + (-(m^2)/($T29)^5)*(g^2)*$N35*$R35)</f>
        <v>1587.9300526064676</v>
      </c>
      <c r="T35" s="37"/>
      <c r="U35" s="38"/>
      <c r="V35" s="39"/>
      <c r="W35" s="36"/>
    </row>
    <row r="36" spans="1:23" x14ac:dyDescent="0.25">
      <c r="A36" s="36"/>
      <c r="B36" s="12">
        <f>((m*g)/$A31)*($G$6+(m/$A31)*(EXP(-($A31*$G$6)/(m))-1)) - $G$7</f>
        <v>-0.63832163725782376</v>
      </c>
      <c r="C36" s="11">
        <f t="shared" si="0"/>
        <v>0.40745451259150872</v>
      </c>
      <c r="D36" s="36"/>
      <c r="M36" s="36"/>
      <c r="N36" s="11">
        <f>($T29*$I$6) + (m*EXP(-($T29*$I$6)/m)) - m - (($I$7/(m*g))*($T29)^2)</f>
        <v>5.3237220476501021E-5</v>
      </c>
      <c r="O36" s="11">
        <f>($T29*$I$6) + (2*m*EXP(-($T29*$I$6)/m)) + (($T29*$I$6)*EXP(-($T29*$I$6)/m))  - (2*m)</f>
        <v>1.5354329809858028E-3</v>
      </c>
      <c r="P36" s="11">
        <f>2*(-(m^2)/($T29)^5)*(g^2)*N36*O36</f>
        <v>-2.2729221657040819</v>
      </c>
      <c r="Q36" s="12">
        <f>$I$6 - ($I$6*EXP(-($T29*$I$6)/m)) - ($T29 * ((2*$I$7)/(m*g)))</f>
        <v>-6.6588322829633562E-2</v>
      </c>
      <c r="R36" s="12">
        <f>$I$6 - 2 * ($I$6*EXP(-($T29*$I$6)/m)) + $I$6*(EXP(-($T29*$I$6)/m))*(1-($T29*$I$6)/(m))</f>
        <v>0.18803774421112776</v>
      </c>
      <c r="S36" s="11">
        <f>2*(((5*m^2*g^2)/$T29^6)*$N36*$O36 + (-(m^2)/($T29)^5)*(g^2)*$O36*$Q36 + (-(m^2)/($T29)^5)*(g^2)*$N36*$R36)</f>
        <v>3094.1641544089998</v>
      </c>
      <c r="T36" s="37"/>
      <c r="U36" s="38"/>
      <c r="V36" s="39"/>
      <c r="W36" s="36"/>
    </row>
    <row r="37" spans="1:23" x14ac:dyDescent="0.25">
      <c r="A37" s="36"/>
      <c r="B37" s="12">
        <f>((m*g)/$A31)*($H$6+(m/$A31)*(EXP(-($A31*$H$6)/(m))-1)) - $H$7</f>
        <v>-0.37184662275193903</v>
      </c>
      <c r="C37" s="12">
        <f t="shared" si="0"/>
        <v>0.13826991085202286</v>
      </c>
      <c r="D37" s="36"/>
      <c r="M37" s="36"/>
      <c r="N37" s="11">
        <f>($T29*$J$6) + (m*EXP(-($T29*$J$6)/m)) - m - (($J$7/(m*g))*($T29)^2)</f>
        <v>2.9021725991193546E-4</v>
      </c>
      <c r="O37" s="11">
        <f>($T29*$J$6) + (2*m*EXP(-($T29*$J$6)/m)) + (($T29*$J$6)*EXP(-($T29*$J$6)/m))  - (2*m)</f>
        <v>1.9852504232274748E-3</v>
      </c>
      <c r="P37" s="11">
        <f>2*(-(m^2)/($T29)^5)*(g^2)*N37*O37</f>
        <v>-16.020529308585044</v>
      </c>
      <c r="Q37" s="12">
        <f>$J$6 - ($J$6*EXP(-($T29*$J$6)/m)) - ($T29 * ((2*$J$7)/(m*g)))</f>
        <v>-6.5463295310090097E-2</v>
      </c>
      <c r="R37" s="12">
        <f>$J$6 - 2 * ($J$6*EXP(-($T29*$J$6)/m)) + $J$6*(EXP(-($T29*$J$6)/m))*(1-($T29*$J$6)/(m))</f>
        <v>0.23990682605342717</v>
      </c>
      <c r="S37" s="11">
        <f>2*(((5*m^2*g^2)/$T29^6)*$N37*$O37 + (-(m^2)/($T29)^5)*(g^2)*$O37*$Q37 + (-(m^2)/($T29)^5)*(g^2)*$N37*$R37)</f>
        <v>5410.4193473759333</v>
      </c>
      <c r="T37" s="37"/>
      <c r="U37" s="38"/>
      <c r="V37" s="39"/>
      <c r="W37" s="36"/>
    </row>
    <row r="38" spans="1:23" x14ac:dyDescent="0.25">
      <c r="A38" s="36"/>
      <c r="B38" s="12">
        <f>((m*g)/$A31)*($I$6+(m/$A31)*(EXP(-($A31*$I$6)/(m))-1)) - $I$7</f>
        <v>-0.28142115215094643</v>
      </c>
      <c r="C38" s="11">
        <f t="shared" si="0"/>
        <v>7.9197864877966137E-2</v>
      </c>
      <c r="D38" s="36"/>
      <c r="M38" s="36"/>
      <c r="N38" s="11">
        <f>($T29*$K$6) + (m*EXP(-($T29*$K$6)/m)) - m - (($K$7/(m*g))*($T29)^2)</f>
        <v>3.0967736951595382E-4</v>
      </c>
      <c r="O38" s="11">
        <f>($T29*$K$6) + (2*m*EXP(-($T29*$K$6)/m)) + (($T29*$K$6)*EXP(-($T29*$K$6)/m))  - (2*m)</f>
        <v>2.5006599290526288E-3</v>
      </c>
      <c r="P38" s="11">
        <f>2*(-(m^2)/($T29)^5)*(g^2)*N38*O38</f>
        <v>-21.532895383658627</v>
      </c>
      <c r="Q38" s="12">
        <f>$K$6 - ($K$6*EXP(-($T29*$K$6)/m)) - ($T29 * ((2*$K$7)/(m*g)))</f>
        <v>-8.7667314218430881E-2</v>
      </c>
      <c r="R38" s="12">
        <f>$K$6 - 2 * ($K$6*EXP(-($T29*$K$6)/m)) + $K$6*(EXP(-($T29*$K$6)/m))*(1-($T29*$K$6)/(m))</f>
        <v>0.2982165602398486</v>
      </c>
      <c r="S38" s="11">
        <f>2*(((5*m^2*g^2)/$T29^6)*$N38*$O38 + (-(m^2)/($T29)^5)*(g^2)*$O38*$Q38 + (-(m^2)/($T29)^5)*(g^2)*$N38*$R38)</f>
        <v>8544.9691450875962</v>
      </c>
      <c r="T38" s="37"/>
      <c r="U38" s="38"/>
      <c r="V38" s="39"/>
      <c r="W38" s="36"/>
    </row>
    <row r="39" spans="1:23" x14ac:dyDescent="0.25">
      <c r="A39" s="36"/>
      <c r="B39" s="12">
        <f>((m*g)/$A31)*($J$6+(m/$A31)*(EXP(-($A31*$J$6)/(m))-1)) - $J$7</f>
        <v>-0.24031232573304928</v>
      </c>
      <c r="C39" s="12">
        <f t="shared" si="0"/>
        <v>5.7750013899227182E-2</v>
      </c>
      <c r="D39" s="36"/>
      <c r="M39" s="36">
        <v>3</v>
      </c>
      <c r="N39" s="11">
        <f>($T39*$B$6) + (m*EXP(-($T39*$B$6)/m)) - m - (($B$7/(m*g))*($T39)^2)</f>
        <v>-3.5917097880080941E-5</v>
      </c>
      <c r="O39" s="11">
        <f>($T39*$B$6) + (2*m*EXP(-($T39*$B$6)/m)) + (($T39*$B$6)*EXP(-($T39*$B$6)/m))  - (2*m)</f>
        <v>5.8850755906211805E-6</v>
      </c>
      <c r="P39" s="11">
        <f>2*(-(m^2)/($T39)^5)*(g^2)*N39*O39</f>
        <v>5.5620588593511692E-3</v>
      </c>
      <c r="Q39" s="12">
        <f>$B$6 - ($B$6*EXP(-($T39*$B$6)/m)) - ($T39 * ((2*$B$7)/(m*g)))</f>
        <v>-3.5819206642677716E-3</v>
      </c>
      <c r="R39" s="12">
        <f>$B$6 - 2 * ($B$6*EXP(-($T39*$B$6)/m)) + $B$6*(EXP(-($T39*$B$6)/m))*(1-($T39*$B$6)/(m))</f>
        <v>7.984948403409603E-4</v>
      </c>
      <c r="S39" s="11">
        <f>2*(((5*m^2*g^2)/$T39^6)*$N39*$O39 + (-(m^2)/($T39)^5)*(g^2)*$O39*$Q39 + (-(m^2)/($T39)^5)*(g^2)*$N39*$R39)</f>
        <v>2.7638448671760352E-2</v>
      </c>
      <c r="T39" s="37">
        <f t="shared" ref="T39" si="6">$T29-$W29</f>
        <v>2.1697652917353788E-2</v>
      </c>
      <c r="U39" s="38">
        <f t="shared" ref="U39" si="7">SUM(P39:P48)</f>
        <v>-3.043907008480673E-2</v>
      </c>
      <c r="V39" s="39">
        <f t="shared" ref="V39" si="8">SUM(S39:S48)</f>
        <v>19049.508320476896</v>
      </c>
      <c r="W39" s="36">
        <f t="shared" ref="W39" si="9">U39/V39</f>
        <v>-1.597892689549727E-6</v>
      </c>
    </row>
    <row r="40" spans="1:23" x14ac:dyDescent="0.25">
      <c r="A40" s="36"/>
      <c r="B40" s="11">
        <f>((m*g)/$A31)*($K$6+(m/$A31)*(EXP(-($A31*$K$6)/(m))-1)) - $K$7</f>
        <v>-0.33001730131335272</v>
      </c>
      <c r="C40" s="11">
        <f t="shared" si="0"/>
        <v>0.10891141916614824</v>
      </c>
      <c r="D40" s="36"/>
      <c r="M40" s="36"/>
      <c r="N40" s="11">
        <f>($T39*$C$6) + (m*EXP(-($T39*$C$6)/m)) - m - (($C$7/(m*g))*($T39)^2)</f>
        <v>-5.6870145224545594E-5</v>
      </c>
      <c r="O40" s="11">
        <f>($T39*$C$6) + (2*m*EXP(-($T39*$C$6)/m)) + (($T39*$C$6)*EXP(-($T39*$C$6)/m))  - (2*m)</f>
        <v>3.0060923682607987E-5</v>
      </c>
      <c r="P40" s="11">
        <f>2*(-(m^2)/($T39)^5)*(g^2)*N40*O40</f>
        <v>4.4985127425099039E-2</v>
      </c>
      <c r="Q40" s="12">
        <f>$C$6 - ($C$6*EXP(-($T39*$C$6)/m)) - ($T39 * ((2*$C$7)/(m*g)))</f>
        <v>-6.6275008951166697E-3</v>
      </c>
      <c r="R40" s="12">
        <f>$C$6 - 2 * ($C$6*EXP(-($T39*$C$6)/m)) + $C$6*(EXP(-($T39*$C$6)/m))*(1-($T39*$C$6)/(m))</f>
        <v>4.0219310575143608E-3</v>
      </c>
      <c r="S40" s="11">
        <f>2*(((5*m^2*g^2)/$T39^6)*$N40*$O40 + (-(m^2)/($T39)^5)*(g^2)*$O40*$Q40 + (-(m^2)/($T39)^5)*(g^2)*$N40*$R40)</f>
        <v>0.89477346486108544</v>
      </c>
      <c r="T40" s="37"/>
      <c r="U40" s="38"/>
      <c r="V40" s="39"/>
      <c r="W40" s="36"/>
    </row>
    <row r="41" spans="1:23" x14ac:dyDescent="0.25">
      <c r="A41" s="36">
        <v>0.04</v>
      </c>
      <c r="B41" s="12">
        <f>((m*g)/$A41)*($B$6+(m/$A41)*(EXP(-($A41*$B$6)/(m))-1)) - $B$7</f>
        <v>-2.1781213969003357E-2</v>
      </c>
      <c r="C41" s="12">
        <f t="shared" si="0"/>
        <v>4.74421281963507E-4</v>
      </c>
      <c r="D41" s="36">
        <f t="shared" ref="D41" si="10">SUM(C41:C50)</f>
        <v>2.7525502130145858</v>
      </c>
      <c r="M41" s="36"/>
      <c r="N41" s="11">
        <f>($T39*$D$6) + (m*EXP(-($T39*$D$6)/m)) - m - (($D$7/(m*g))*($T39)^2)</f>
        <v>-1.4210767534693271E-4</v>
      </c>
      <c r="O41" s="11">
        <f>($T39*$D$6) + (2*m*EXP(-($T39*$D$6)/m)) + (($T39*$D$6)*EXP(-($T39*$D$6)/m))  - (2*m)</f>
        <v>1.0978505194945976E-4</v>
      </c>
      <c r="P41" s="11">
        <f>2*(-(m^2)/($T39)^5)*(g^2)*N41*O41</f>
        <v>0.41052824587144576</v>
      </c>
      <c r="Q41" s="12">
        <f>$D$6 - ($D$6*EXP(-($T39*$D$6)/m)) - ($T39 * ((2*$D$7)/(m*g)))</f>
        <v>-1.8158664632717106E-2</v>
      </c>
      <c r="R41" s="12">
        <f>$D$6 - 2 * ($D$6*EXP(-($T39*$D$6)/m)) + $D$6*(EXP(-($T39*$D$6)/m))*(1-($T39*$D$6)/(m))</f>
        <v>1.4418262938652698E-2</v>
      </c>
      <c r="S41" s="11">
        <f>2*(((5*m^2*g^2)/$T39^6)*$N41*$O41 + (-(m^2)/($T39)^5)*(g^2)*$O41*$Q41 + (-(m^2)/($T39)^5)*(g^2)*$N41*$R41)</f>
        <v>11.771119493714949</v>
      </c>
      <c r="T41" s="37"/>
      <c r="U41" s="38"/>
      <c r="V41" s="39"/>
      <c r="W41" s="36"/>
    </row>
    <row r="42" spans="1:23" x14ac:dyDescent="0.25">
      <c r="A42" s="36"/>
      <c r="B42" s="11">
        <f>((m*g)/$A41)*($C$6+(m/$A41)*(EXP(-($A41*$C$6)/(m))-1)) - $C$7</f>
        <v>-4.3397085757377607E-2</v>
      </c>
      <c r="C42" s="11">
        <f t="shared" si="0"/>
        <v>1.8833070522331864E-3</v>
      </c>
      <c r="D42" s="36"/>
      <c r="M42" s="36"/>
      <c r="N42" s="11">
        <f>($T39*$E$6) + (m*EXP(-($T39*$E$6)/m)) - m - (($E$7/(m*g))*($T39)^2)</f>
        <v>-2.7246303725907486E-4</v>
      </c>
      <c r="O42" s="11">
        <f>($T39*$E$6) + (2*m*EXP(-($T39*$E$6)/m)) + (($T39*$E$6)*EXP(-($T39*$E$6)/m))  - (2*m)</f>
        <v>2.1715721964152973E-4</v>
      </c>
      <c r="P42" s="11">
        <f>2*(-(m^2)/($T39)^5)*(g^2)*N42*O42</f>
        <v>1.556912347087253</v>
      </c>
      <c r="Q42" s="12">
        <f>$E$6 - ($E$6*EXP(-($T39*$E$6)/m)) - ($T39 * ((2*$E$7)/(m*g)))</f>
        <v>-3.5122844717926233E-2</v>
      </c>
      <c r="R42" s="12">
        <f>$E$6 - 2 * ($E$6*EXP(-($T39*$E$6)/m)) + $E$6*(EXP(-($T39*$E$6)/m))*(1-($T39*$E$6)/(m))</f>
        <v>2.8126139438332781E-2</v>
      </c>
      <c r="S42" s="11">
        <f>2*(((5*m^2*g^2)/$T39^6)*$N42*$O42 + (-(m^2)/($T39)^5)*(g^2)*$O42*$Q42 + (-(m^2)/($T39)^5)*(g^2)*$N42*$R42)</f>
        <v>43.575944403196985</v>
      </c>
      <c r="T42" s="37"/>
      <c r="U42" s="38"/>
      <c r="V42" s="39"/>
      <c r="W42" s="36"/>
    </row>
    <row r="43" spans="1:23" x14ac:dyDescent="0.25">
      <c r="A43" s="36"/>
      <c r="B43" s="12">
        <f>((m*g)/$A41)*($D$6+(m/$A41)*(EXP(-($A41*$D$6)/(m))-1)) - $D$7</f>
        <v>-0.12242206229625963</v>
      </c>
      <c r="C43" s="12">
        <f t="shared" si="0"/>
        <v>1.4987161336869273E-2</v>
      </c>
      <c r="D43" s="36"/>
      <c r="M43" s="36"/>
      <c r="N43" s="11">
        <f>($T39*$F$6) + (m*EXP(-($T39*$F$6)/m)) - m - (($F$7/(m*g))*($T39)^2)</f>
        <v>-6.0657903874542342E-4</v>
      </c>
      <c r="O43" s="11">
        <f>($T39*$F$6) + (2*m*EXP(-($T39*$F$6)/m)) + (($T39*$F$6)*EXP(-($T39*$F$6)/m))  - (2*m)</f>
        <v>4.3646341432957564E-4</v>
      </c>
      <c r="P43" s="11">
        <f>2*(-(m^2)/($T39)^5)*(g^2)*N43*O43</f>
        <v>6.9665465106583762</v>
      </c>
      <c r="Q43" s="12">
        <f>$F$6 - ($F$6*EXP(-($T39*$F$6)/m)) - ($T39 * ((2*$F$7)/(m*g)))</f>
        <v>-7.6027646773769442E-2</v>
      </c>
      <c r="R43" s="12">
        <f>$F$6 - 2 * ($F$6*EXP(-($T39*$F$6)/m)) + $F$6*(EXP(-($T39*$F$6)/m))*(1-($T39*$F$6)/(m))</f>
        <v>5.5500875331702726E-2</v>
      </c>
      <c r="S43" s="11">
        <f>2*(((5*m^2*g^2)/$T39^6)*$N43*$O43 + (-(m^2)/($T39)^5)*(g^2)*$O43*$Q43 + (-(m^2)/($T39)^5)*(g^2)*$N43*$R43)</f>
        <v>153.67616196915571</v>
      </c>
      <c r="T43" s="37"/>
      <c r="U43" s="38"/>
      <c r="V43" s="39"/>
      <c r="W43" s="36"/>
    </row>
    <row r="44" spans="1:23" x14ac:dyDescent="0.25">
      <c r="A44" s="36"/>
      <c r="B44" s="12">
        <f>((m*g)/$A41)*($E$6+(m/$A41)*(EXP(-($A41*$E$6)/(m))-1)) - $E$7</f>
        <v>-0.2360965442091022</v>
      </c>
      <c r="C44" s="11">
        <f t="shared" si="0"/>
        <v>5.5741578187480552E-2</v>
      </c>
      <c r="D44" s="36"/>
      <c r="M44" s="36"/>
      <c r="N44" s="11">
        <f>($T39*$G$6) + (m*EXP(-($T39*$G$6)/m)) - m - (($G$7/(m*g))*($T39)^2)</f>
        <v>-9.2030669264620175E-4</v>
      </c>
      <c r="O44" s="11">
        <f>($T39*$G$6) + (2*m*EXP(-($T39*$G$6)/m)) + (($T39*$G$6)*EXP(-($T39*$G$6)/m))  - (2*m)</f>
        <v>7.5744962081428224E-4</v>
      </c>
      <c r="P44" s="11">
        <f>2*(-(m^2)/($T39)^5)*(g^2)*N44*O44</f>
        <v>18.342926655047634</v>
      </c>
      <c r="Q44" s="12">
        <f>$G$6 - ($G$6*EXP(-($T39*$G$6)/m)) - ($T39 * ((2*$G$7)/(m*g)))</f>
        <v>-0.11973935687895315</v>
      </c>
      <c r="R44" s="12">
        <f>$G$6 - 2 * ($G$6*EXP(-($T39*$G$6)/m)) + $G$6*(EXP(-($T39*$G$6)/m))*(1-($T39*$G$6)/(m))</f>
        <v>9.4561341734839099E-2</v>
      </c>
      <c r="S44" s="11">
        <f>2*(((5*m^2*g^2)/$T39^6)*$N44*$O44 + (-(m^2)/($T39)^5)*(g^2)*$O44*$Q44 + (-(m^2)/($T39)^5)*(g^2)*$N44*$R44)</f>
        <v>449.58858305199647</v>
      </c>
      <c r="T44" s="37"/>
      <c r="U44" s="38"/>
      <c r="V44" s="39"/>
      <c r="W44" s="36"/>
    </row>
    <row r="45" spans="1:23" x14ac:dyDescent="0.25">
      <c r="A45" s="36"/>
      <c r="B45" s="12">
        <f>((m*g)/$A41)*($F$6+(m/$A41)*(EXP(-($A41*$F$6)/(m))-1)) - $F$7</f>
        <v>-0.50235916840431383</v>
      </c>
      <c r="C45" s="12">
        <f t="shared" si="0"/>
        <v>0.25236473407987375</v>
      </c>
      <c r="D45" s="36"/>
      <c r="M45" s="36"/>
      <c r="N45" s="11">
        <f>($T39*$H$6) + (m*EXP(-($T39*$H$6)/m)) - m - (($H$7/(m*g))*($T39)^2)</f>
        <v>-2.7068524388042334E-4</v>
      </c>
      <c r="O45" s="11">
        <f>($T39*$H$6) + (2*m*EXP(-($T39*$H$6)/m)) + (($T39*$H$6)*EXP(-($T39*$H$6)/m))  - (2*m)</f>
        <v>1.184517029640883E-3</v>
      </c>
      <c r="P45" s="11">
        <f>2*(-(m^2)/($T39)^5)*(g^2)*N45*O45</f>
        <v>8.4370026769602529</v>
      </c>
      <c r="Q45" s="12">
        <f>$H$6 - ($H$6*EXP(-($T39*$H$6)/m)) - ($T39 * ((2*$H$7)/(m*g)))</f>
        <v>-7.954259034263389E-2</v>
      </c>
      <c r="R45" s="12">
        <f>$H$6 - 2 * ($H$6*EXP(-($T39*$H$6)/m)) + $H$6*(EXP(-($T39*$H$6)/m))*(1-($T39*$H$6)/(m))</f>
        <v>0.14521939866592687</v>
      </c>
      <c r="S45" s="11">
        <f>2*(((5*m^2*g^2)/$T39^6)*$N45*$O45 + (-(m^2)/($T39)^5)*(g^2)*$O45*$Q45 + (-(m^2)/($T39)^5)*(g^2)*$N45*$R45)</f>
        <v>1569.4065931849723</v>
      </c>
      <c r="T45" s="37"/>
      <c r="U45" s="38"/>
      <c r="V45" s="39"/>
      <c r="W45" s="36"/>
    </row>
    <row r="46" spans="1:23" x14ac:dyDescent="0.25">
      <c r="A46" s="36"/>
      <c r="B46" s="12">
        <f>((m*g)/$A41)*($G$6+(m/$A41)*(EXP(-($A41*$G$6)/(m))-1)) - $G$7</f>
        <v>-0.79503637881228495</v>
      </c>
      <c r="C46" s="11">
        <f t="shared" si="0"/>
        <v>0.63208284363495104</v>
      </c>
      <c r="D46" s="36"/>
      <c r="M46" s="36"/>
      <c r="N46" s="11">
        <f>($T39*$I$6) + (m*EXP(-($T39*$I$6)/m)) - m - (($I$7/(m*g))*($T39)^2)</f>
        <v>3.7047860073654779E-5</v>
      </c>
      <c r="O46" s="11">
        <f>($T39*$I$6) + (2*m*EXP(-($T39*$I$6)/m)) + (($T39*$I$6)*EXP(-($T39*$I$6)/m))  - (2*m)</f>
        <v>1.5805689666520059E-3</v>
      </c>
      <c r="P46" s="11">
        <f>2*(-(m^2)/($T39)^5)*(g^2)*N46*O46</f>
        <v>-1.5408447218007224</v>
      </c>
      <c r="Q46" s="12">
        <f>$I$6 - ($I$6*EXP(-($T39*$I$6)/m)) - ($T39 * ((2*$I$7)/(m*g)))</f>
        <v>-6.9430239862479315E-2</v>
      </c>
      <c r="R46" s="12">
        <f>$I$6 - 2 * ($I$6*EXP(-($T39*$I$6)/m)) + $I$6*(EXP(-($T39*$I$6)/m))*(1-($T39*$I$6)/(m))</f>
        <v>0.19116744860152116</v>
      </c>
      <c r="S46" s="11">
        <f>2*(((5*m^2*g^2)/$T39^6)*$N46*$O46 + (-(m^2)/($T39)^5)*(g^2)*$O46*$Q46 + (-(m^2)/($T39)^5)*(g^2)*$N46*$R46)</f>
        <v>3056.3579584065701</v>
      </c>
      <c r="T46" s="37"/>
      <c r="U46" s="38"/>
      <c r="V46" s="39"/>
      <c r="W46" s="36"/>
    </row>
    <row r="47" spans="1:23" x14ac:dyDescent="0.25">
      <c r="A47" s="36"/>
      <c r="B47" s="12">
        <f>((m*g)/$A41)*($H$6+(m/$A41)*(EXP(-($A41*$H$6)/(m))-1)) - $H$7</f>
        <v>-0.61011649821927927</v>
      </c>
      <c r="C47" s="12">
        <f t="shared" si="0"/>
        <v>0.3722421413993558</v>
      </c>
      <c r="D47" s="36"/>
      <c r="M47" s="36"/>
      <c r="N47" s="11">
        <f>($T39*$J$6) + (m*EXP(-($T39*$J$6)/m)) - m - (($J$7/(m*g))*($T39)^2)</f>
        <v>2.7422839356842227E-4</v>
      </c>
      <c r="O47" s="11">
        <f>($T39*$J$6) + (2*m*EXP(-($T39*$J$6)/m)) + (($T39*$J$6)*EXP(-($T39*$J$6)/m))  - (2*m)</f>
        <v>2.0428217718652664E-3</v>
      </c>
      <c r="P47" s="11">
        <f>2*(-(m^2)/($T39)^5)*(g^2)*N47*O47</f>
        <v>-14.74094052890384</v>
      </c>
      <c r="Q47" s="12">
        <f>$J$6 - ($J$6*EXP(-($T39*$J$6)/m)) - ($T39 * ((2*$J$7)/(m*g)))</f>
        <v>-6.8872195090429855E-2</v>
      </c>
      <c r="R47" s="12">
        <f>$J$6 - 2 * ($J$6*EXP(-($T39*$J$6)/m)) + $J$6*(EXP(-($T39*$J$6)/m))*(1-($T39*$J$6)/(m))</f>
        <v>0.2437721075382496</v>
      </c>
      <c r="S47" s="11">
        <f>2*(((5*m^2*g^2)/$T39^6)*$N47*$O47 + (-(m^2)/($T39)^5)*(g^2)*$O47*$Q47 + (-(m^2)/($T39)^5)*(g^2)*$N47*$R47)</f>
        <v>5340.0181997176132</v>
      </c>
      <c r="T47" s="37"/>
      <c r="U47" s="38"/>
      <c r="V47" s="39"/>
      <c r="W47" s="36"/>
    </row>
    <row r="48" spans="1:23" x14ac:dyDescent="0.25">
      <c r="A48" s="36"/>
      <c r="B48" s="12">
        <f>((m*g)/$A41)*($I$6+(m/$A41)*(EXP(-($A41*$I$6)/(m))-1)) - $I$7</f>
        <v>-0.59290442497978368</v>
      </c>
      <c r="C48" s="11">
        <f t="shared" si="0"/>
        <v>0.35153565716060792</v>
      </c>
      <c r="D48" s="36"/>
      <c r="M48" s="36"/>
      <c r="N48" s="11">
        <f>($T39*$K$6) + (m*EXP(-($T39*$K$6)/m)) - m - (($K$7/(m*g))*($T39)^2)</f>
        <v>2.8829603873647969E-4</v>
      </c>
      <c r="O48" s="11">
        <f>($T39*$K$6) + (2*m*EXP(-($T39*$K$6)/m)) + (($T39*$K$6)*EXP(-($T39*$K$6)/m))  - (2*m)</f>
        <v>2.5722056425510134E-3</v>
      </c>
      <c r="P48" s="11">
        <f>2*(-(m^2)/($T39)^5)*(g^2)*N48*O48</f>
        <v>-19.513117441289655</v>
      </c>
      <c r="Q48" s="12">
        <f>$K$6 - ($K$6*EXP(-($T39*$K$6)/m)) - ($T39 * ((2*$K$7)/(m*g)))</f>
        <v>-9.1973706680594791E-2</v>
      </c>
      <c r="R48" s="12">
        <f>$K$6 - 2 * ($K$6*EXP(-($T39*$K$6)/m)) + $K$6*(EXP(-($T39*$K$6)/m))*(1-($T39*$K$6)/(m))</f>
        <v>0.30286561261349365</v>
      </c>
      <c r="S48" s="11">
        <f>2*(((5*m^2*g^2)/$T39^6)*$N48*$O48 + (-(m^2)/($T39)^5)*(g^2)*$O48*$Q48 + (-(m^2)/($T39)^5)*(g^2)*$N48*$R48)</f>
        <v>8424.1913483361441</v>
      </c>
      <c r="T48" s="37"/>
      <c r="U48" s="38"/>
      <c r="V48" s="39"/>
      <c r="W48" s="36"/>
    </row>
    <row r="49" spans="1:23" x14ac:dyDescent="0.25">
      <c r="A49" s="36"/>
      <c r="B49" s="12">
        <f>((m*g)/$A41)*($J$6+(m/$A41)*(EXP(-($A41*$J$6)/(m))-1)) - $J$7</f>
        <v>-0.63494091553362475</v>
      </c>
      <c r="C49" s="12">
        <f t="shared" si="0"/>
        <v>0.4031499662186776</v>
      </c>
      <c r="D49" s="36"/>
      <c r="M49" s="36">
        <v>4</v>
      </c>
      <c r="N49" s="11">
        <f>($T49*$B$6) + (m*EXP(-($T49*$B$6)/m)) - m - (($B$7/(m*g))*($T49)^2)</f>
        <v>-3.5922821662658891E-5</v>
      </c>
      <c r="O49" s="11">
        <f>($T49*$B$6) + (2*m*EXP(-($T49*$B$6)/m)) + (($T49*$B$6)*EXP(-($T49*$B$6)/m))  - (2*m)</f>
        <v>5.8863515901355634E-6</v>
      </c>
      <c r="P49" s="11">
        <f>2*(-(m^2)/($T49)^5)*(g^2)*N49*O49</f>
        <v>5.5621030222663577E-3</v>
      </c>
      <c r="Q49" s="12">
        <f>$B$6 - ($B$6*EXP(-($T49*$B$6)/m)) - ($T49 * ((2*$B$7)/(m*g)))</f>
        <v>-3.5822432578858227E-3</v>
      </c>
      <c r="R49" s="12">
        <f>$B$6 - 2 * ($B$6*EXP(-($T49*$B$6)/m)) + $B$6*(EXP(-($T49*$B$6)/m))*(1-($T49*$B$6)/(m))</f>
        <v>7.986080506408727E-4</v>
      </c>
      <c r="S49" s="11">
        <f>2*(((5*m^2*g^2)/$T49^6)*$N49*$O49 + (-(m^2)/($T49)^5)*(g^2)*$O49*$Q49 + (-(m^2)/($T49)^5)*(g^2)*$N49*$R49)</f>
        <v>2.7638000100817406E-2</v>
      </c>
      <c r="T49" s="37">
        <f t="shared" ref="T49" si="11">$T39-$W39</f>
        <v>2.1699250810043338E-2</v>
      </c>
      <c r="U49" s="38">
        <f t="shared" ref="U49" si="12">SUM(P49:P58)</f>
        <v>-1.3604988851056987E-6</v>
      </c>
      <c r="V49" s="39">
        <f t="shared" ref="V49" si="13">SUM(S49:S58)</f>
        <v>19047.805476375503</v>
      </c>
      <c r="W49" s="36">
        <f t="shared" ref="W49" si="14">U49/V49</f>
        <v>-7.1425492390348587E-11</v>
      </c>
    </row>
    <row r="50" spans="1:23" x14ac:dyDescent="0.25">
      <c r="A50" s="36"/>
      <c r="B50" s="11">
        <f>((m*g)/$A41)*($K$6+(m/$A41)*(EXP(-($A41*$K$6)/(m))-1)) - $K$7</f>
        <v>-0.81736674917846575</v>
      </c>
      <c r="C50" s="11">
        <f t="shared" si="0"/>
        <v>0.66808840266257297</v>
      </c>
      <c r="D50" s="36"/>
      <c r="M50" s="36"/>
      <c r="N50" s="11">
        <f>($T49*$C$6) + (m*EXP(-($T49*$C$6)/m)) - m - (($C$7/(m*g))*($T49)^2)</f>
        <v>-5.6880735886365879E-5</v>
      </c>
      <c r="O50" s="11">
        <f>($T49*$C$6) + (2*m*EXP(-($T49*$C$6)/m)) + (($T49*$C$6)*EXP(-($T49*$C$6)/m))  - (2*m)</f>
        <v>3.0067350739425291E-5</v>
      </c>
      <c r="P50" s="11">
        <f>2*(-(m^2)/($T49)^5)*(g^2)*N50*O50</f>
        <v>4.4986557159695767E-2</v>
      </c>
      <c r="Q50" s="12">
        <f>$C$6 - ($C$6*EXP(-($T49*$C$6)/m)) - ($T49 * ((2*$C$7)/(m*g)))</f>
        <v>-6.6282851777347343E-3</v>
      </c>
      <c r="R50" s="12">
        <f>$C$6 - 2 * ($C$6*EXP(-($T49*$C$6)/m)) + $C$6*(EXP(-($T49*$C$6)/m))*(1-($T49*$C$6)/(m))</f>
        <v>4.0224850198744E-3</v>
      </c>
      <c r="S50" s="11">
        <f>2*(((5*m^2*g^2)/$T49^6)*$N50*$O50 + (-(m^2)/($T49)^5)*(g^2)*$O50*$Q50 + (-(m^2)/($T49)^5)*(g^2)*$N50*$R50)</f>
        <v>0.89475171210714688</v>
      </c>
      <c r="T50" s="37"/>
      <c r="U50" s="38"/>
      <c r="V50" s="39"/>
      <c r="W50" s="36"/>
    </row>
    <row r="51" spans="1:23" x14ac:dyDescent="0.25">
      <c r="A51" s="36">
        <v>0.05</v>
      </c>
      <c r="B51" s="12">
        <f>((m*g)/$A51)*($B$6+(m/$A51)*(EXP(-($A51*$B$6)/(m))-1)) - $B$7</f>
        <v>-2.3146306114805199E-2</v>
      </c>
      <c r="C51" s="12">
        <f t="shared" si="0"/>
        <v>5.3575148676026849E-4</v>
      </c>
      <c r="D51" s="36">
        <f t="shared" ref="D51" si="15">SUM(C51:C60)</f>
        <v>5.1449302370146865</v>
      </c>
      <c r="M51" s="36"/>
      <c r="N51" s="11">
        <f>($T49*$D$6) + (m*EXP(-($T49*$D$6)/m)) - m - (($D$7/(m*g))*($T49)^2)</f>
        <v>-1.4213669286117399E-4</v>
      </c>
      <c r="O51" s="11">
        <f>($T49*$D$6) + (2*m*EXP(-($T49*$D$6)/m)) + (($T49*$D$6)*EXP(-($T49*$D$6)/m))  - (2*m)</f>
        <v>1.0980809231216082E-4</v>
      </c>
      <c r="P51" s="11">
        <f>2*(-(m^2)/($T49)^5)*(g^2)*N51*O51</f>
        <v>0.41054705449973988</v>
      </c>
      <c r="Q51" s="12">
        <f>$D$6 - ($D$6*EXP(-($T49*$D$6)/m)) - ($T49 * ((2*$D$7)/(m*g)))</f>
        <v>-1.8161063784382064E-2</v>
      </c>
      <c r="R51" s="12">
        <f>$D$6 - 2 * ($D$6*EXP(-($T49*$D$6)/m)) + $D$6*(EXP(-($T49*$D$6)/m))*(1-($T49*$D$6)/(m))</f>
        <v>1.4420172652036933E-2</v>
      </c>
      <c r="S51" s="11">
        <f>2*(((5*m^2*g^2)/$T49^6)*$N51*$O51 + (-(m^2)/($T49)^5)*(g^2)*$O51*$Q51 + (-(m^2)/($T49)^5)*(g^2)*$N51*$R51)</f>
        <v>11.770672002427368</v>
      </c>
      <c r="T51" s="37"/>
      <c r="U51" s="38"/>
      <c r="V51" s="39"/>
      <c r="W51" s="36"/>
    </row>
    <row r="52" spans="1:23" x14ac:dyDescent="0.25">
      <c r="A52" s="36"/>
      <c r="B52" s="11">
        <f>((m*g)/$A51)*($C$6+(m/$A51)*(EXP(-($A51*$C$6)/(m))-1)) - $C$7</f>
        <v>-5.0075230252502712E-2</v>
      </c>
      <c r="C52" s="11">
        <f t="shared" si="0"/>
        <v>2.5075286848411627E-3</v>
      </c>
      <c r="D52" s="36"/>
      <c r="M52" s="36"/>
      <c r="N52" s="11">
        <f>($T49*$E$6) + (m*EXP(-($T49*$E$6)/m)) - m - (($E$7/(m*g))*($T49)^2)</f>
        <v>-2.7251916351735388E-4</v>
      </c>
      <c r="O52" s="11">
        <f>($T49*$E$6) + (2*m*EXP(-($T49*$E$6)/m)) + (($T49*$E$6)*EXP(-($T49*$E$6)/m))  - (2*m)</f>
        <v>2.1720216508278045E-4</v>
      </c>
      <c r="P52" s="11">
        <f>2*(-(m^2)/($T49)^5)*(g^2)*N52*O52</f>
        <v>1.5569819750398475</v>
      </c>
      <c r="Q52" s="12">
        <f>$E$6 - ($E$6*EXP(-($T49*$E$6)/m)) - ($T49 * ((2*$E$7)/(m*g)))</f>
        <v>-3.5127502732245852E-2</v>
      </c>
      <c r="R52" s="12">
        <f>$E$6 - 2 * ($E$6*EXP(-($T49*$E$6)/m)) + $E$6*(EXP(-($T49*$E$6)/m))*(1-($T49*$E$6)/(m))</f>
        <v>2.8129755050003397E-2</v>
      </c>
      <c r="S52" s="11">
        <f>2*(((5*m^2*g^2)/$T49^6)*$N52*$O52 + (-(m^2)/($T49)^5)*(g^2)*$O52*$Q52 + (-(m^2)/($T49)^5)*(g^2)*$N52*$R52)</f>
        <v>43.573778566968201</v>
      </c>
      <c r="T52" s="37"/>
      <c r="U52" s="38"/>
      <c r="V52" s="39"/>
      <c r="W52" s="36"/>
    </row>
    <row r="53" spans="1:23" x14ac:dyDescent="0.25">
      <c r="A53" s="36"/>
      <c r="B53" s="12">
        <f>((m*g)/$A51)*($D$6+(m/$A51)*(EXP(-($A51*$D$6)/(m))-1)) - $D$7</f>
        <v>-0.14549281148934545</v>
      </c>
      <c r="C53" s="12">
        <f t="shared" si="0"/>
        <v>2.1168158195074213E-2</v>
      </c>
      <c r="D53" s="36"/>
      <c r="M53" s="36"/>
      <c r="N53" s="11">
        <f>($T49*$F$6) + (m*EXP(-($T49*$F$6)/m)) - m - (($F$7/(m*g))*($T49)^2)</f>
        <v>-6.0670053050531931E-4</v>
      </c>
      <c r="O53" s="11">
        <f>($T49*$F$6) + (2*m*EXP(-($T49*$F$6)/m)) + (($T49*$F$6)*EXP(-($T49*$F$6)/m))  - (2*m)</f>
        <v>4.3655210424693724E-4</v>
      </c>
      <c r="P53" s="11">
        <f>2*(-(m^2)/($T49)^5)*(g^2)*N53*O53</f>
        <v>6.9667920601882676</v>
      </c>
      <c r="Q53" s="12">
        <f>$F$6 - ($F$6*EXP(-($T49*$F$6)/m)) - ($T49 * ((2*$F$7)/(m*g)))</f>
        <v>-7.6037333256404827E-2</v>
      </c>
      <c r="R53" s="12">
        <f>$F$6 - 2 * ($F$6*EXP(-($T49*$F$6)/m)) + $F$6*(EXP(-($T49*$F$6)/m))*(1-($T49*$F$6)/(m))</f>
        <v>5.5507727408211166E-2</v>
      </c>
      <c r="S53" s="11">
        <f>2*(((5*m^2*g^2)/$T49^6)*$N53*$O53 + (-(m^2)/($T49)^5)*(g^2)*$O53*$Q53 + (-(m^2)/($T49)^5)*(g^2)*$N53*$R53)</f>
        <v>153.66554078473564</v>
      </c>
      <c r="T53" s="37"/>
      <c r="U53" s="38"/>
      <c r="V53" s="39"/>
      <c r="W53" s="36"/>
    </row>
    <row r="54" spans="1:23" x14ac:dyDescent="0.25">
      <c r="A54" s="36"/>
      <c r="B54" s="12">
        <f>((m*g)/$A51)*($E$6+(m/$A51)*(EXP(-($A51*$E$6)/(m))-1)) - $E$7</f>
        <v>-0.27992448089433319</v>
      </c>
      <c r="C54" s="11">
        <f t="shared" si="0"/>
        <v>7.8357715003961909E-2</v>
      </c>
      <c r="D54" s="36"/>
      <c r="M54" s="36"/>
      <c r="N54" s="11">
        <f>($T49*$G$6) + (m*EXP(-($T49*$G$6)/m)) - m - (($G$7/(m*g))*($T49)^2)</f>
        <v>-9.2049803589829438E-4</v>
      </c>
      <c r="O54" s="11">
        <f>($T49*$G$6) + (2*m*EXP(-($T49*$G$6)/m)) + (($T49*$G$6)*EXP(-($T49*$G$6)/m))  - (2*m)</f>
        <v>7.5760072863929884E-4</v>
      </c>
      <c r="P54" s="11">
        <f>2*(-(m^2)/($T49)^5)*(g^2)*N54*O54</f>
        <v>18.343645018761222</v>
      </c>
      <c r="Q54" s="12">
        <f>$G$6 - ($G$6*EXP(-($T49*$G$6)/m)) - ($T49 * ((2*$G$7)/(m*g)))</f>
        <v>-0.11975513916052527</v>
      </c>
      <c r="R54" s="12">
        <f>$G$6 - 2 * ($G$6*EXP(-($T49*$G$6)/m)) + $G$6*(EXP(-($T49*$G$6)/m))*(1-($T49*$G$6)/(m))</f>
        <v>9.4572541954959538E-2</v>
      </c>
      <c r="S54" s="11">
        <f>2*(((5*m^2*g^2)/$T49^6)*$N54*$O54 + (-(m^2)/($T49)^5)*(g^2)*$O54*$Q54 + (-(m^2)/($T49)^5)*(g^2)*$N54*$R54)</f>
        <v>449.55028699675768</v>
      </c>
      <c r="T54" s="37"/>
      <c r="U54" s="38"/>
      <c r="V54" s="39"/>
      <c r="W54" s="36"/>
    </row>
    <row r="55" spans="1:23" x14ac:dyDescent="0.25">
      <c r="A55" s="36"/>
      <c r="B55" s="12">
        <f>((m*g)/$A51)*($F$6+(m/$A51)*(EXP(-($A51*$F$6)/(m))-1)) - $F$7</f>
        <v>-0.58599449402655845</v>
      </c>
      <c r="C55" s="12">
        <f t="shared" si="0"/>
        <v>0.34338954702944224</v>
      </c>
      <c r="D55" s="36"/>
      <c r="M55" s="36"/>
      <c r="N55" s="11">
        <f>($T49*$H$6) + (m*EXP(-($T49*$H$6)/m)) - m - (($H$7/(m*g))*($T49)^2)</f>
        <v>-2.7081235762874394E-4</v>
      </c>
      <c r="O55" s="11">
        <f>($T49*$H$6) + (2*m*EXP(-($T49*$H$6)/m)) + (($T49*$H$6)*EXP(-($T49*$H$6)/m))  - (2*m)</f>
        <v>1.1847490878343775E-3</v>
      </c>
      <c r="P55" s="11">
        <f>2*(-(m^2)/($T49)^5)*(g^2)*N55*O55</f>
        <v>8.4395103214442706</v>
      </c>
      <c r="Q55" s="12">
        <f>$H$6 - ($H$6*EXP(-($T49*$H$6)/m)) - ($T49 * ((2*$H$7)/(m*g)))</f>
        <v>-7.9559143225941598E-2</v>
      </c>
      <c r="R55" s="12">
        <f>$H$6 - 2 * ($H$6*EXP(-($T49*$H$6)/m)) + $H$6*(EXP(-($T49*$H$6)/m))*(1-($T49*$H$6)/(m))</f>
        <v>0.14523589293159223</v>
      </c>
      <c r="S55" s="11">
        <f>2*(((5*m^2*g^2)/$T49^6)*$N55*$O55 + (-(m^2)/($T49)^5)*(g^2)*$O55*$Q55 + (-(m^2)/($T49)^5)*(g^2)*$N55*$R55)</f>
        <v>1569.2828839573745</v>
      </c>
      <c r="T55" s="37"/>
      <c r="U55" s="38"/>
      <c r="V55" s="39"/>
      <c r="W55" s="36"/>
    </row>
    <row r="56" spans="1:23" x14ac:dyDescent="0.25">
      <c r="A56" s="36"/>
      <c r="B56" s="12">
        <f>((m*g)/$A51)*($G$6+(m/$A51)*(EXP(-($A51*$G$6)/(m))-1)) - $G$7</f>
        <v>-0.93307411084455616</v>
      </c>
      <c r="C56" s="11">
        <f t="shared" si="0"/>
        <v>0.87062729632835911</v>
      </c>
      <c r="D56" s="36"/>
      <c r="M56" s="36"/>
      <c r="N56" s="11">
        <f>($T49*$I$6) + (m*EXP(-($T49*$I$6)/m)) - m - (($I$7/(m*g))*($T49)^2)</f>
        <v>3.693690266768062E-5</v>
      </c>
      <c r="O56" s="11">
        <f>($T49*$I$6) + (2*m*EXP(-($T49*$I$6)/m)) + (($T49*$I$6)*EXP(-($T49*$I$6)/m))  - (2*m)</f>
        <v>1.5808744485215215E-3</v>
      </c>
      <c r="P56" s="11">
        <f>2*(-(m^2)/($T49)^5)*(g^2)*N56*O56</f>
        <v>-1.5359611914004139</v>
      </c>
      <c r="Q56" s="12">
        <f>$I$6 - ($I$6*EXP(-($T49*$I$6)/m)) - ($T49 * ((2*$I$7)/(m*g)))</f>
        <v>-6.944943198170983E-2</v>
      </c>
      <c r="R56" s="12">
        <f>$I$6 - 2 * ($I$6*EXP(-($T49*$I$6)/m)) + $I$6*(EXP(-($T49*$I$6)/m))*(1-($T49*$I$6)/(m))</f>
        <v>0.19118847748690002</v>
      </c>
      <c r="S56" s="11">
        <f>2*(((5*m^2*g^2)/$T49^6)*$N56*$O56 + (-(m^2)/($T49)^5)*(g^2)*$O56*$Q56 + (-(m^2)/($T49)^5)*(g^2)*$N56*$R56)</f>
        <v>3056.1055816443231</v>
      </c>
      <c r="T56" s="37"/>
      <c r="U56" s="38"/>
      <c r="V56" s="39"/>
      <c r="W56" s="36"/>
    </row>
    <row r="57" spans="1:23" x14ac:dyDescent="0.25">
      <c r="A57" s="36"/>
      <c r="B57" s="12">
        <f>((m*g)/$A51)*($H$6+(m/$A51)*(EXP(-($A51*$H$6)/(m))-1)) - $H$7</f>
        <v>-0.81591144920483183</v>
      </c>
      <c r="C57" s="12">
        <f t="shared" si="0"/>
        <v>0.66571149294352883</v>
      </c>
      <c r="D57" s="36"/>
      <c r="M57" s="36"/>
      <c r="N57" s="11">
        <f>($T49*$J$6) + (m*EXP(-($T49*$J$6)/m)) - m - (($J$7/(m*g))*($T49)^2)</f>
        <v>2.7411832479572878E-4</v>
      </c>
      <c r="O57" s="11">
        <f>($T49*$J$6) + (2*m*EXP(-($T49*$J$6)/m)) + (($T49*$J$6)*EXP(-($T49*$J$6)/m))  - (2*m)</f>
        <v>2.0432113142737907E-3</v>
      </c>
      <c r="P57" s="11">
        <f>2*(-(m^2)/($T49)^5)*(g^2)*N57*O57</f>
        <v>-14.732408128165959</v>
      </c>
      <c r="Q57" s="12">
        <f>$J$6 - ($J$6*EXP(-($T49*$J$6)/m)) - ($T49 * ((2*$J$7)/(m*g)))</f>
        <v>-6.8895220289836079E-2</v>
      </c>
      <c r="R57" s="12">
        <f>$J$6 - 2 * ($J$6*EXP(-($T49*$J$6)/m)) + $J$6*(EXP(-($T49*$J$6)/m))*(1-($T49*$J$6)/(m))</f>
        <v>0.2437980667337174</v>
      </c>
      <c r="S57" s="11">
        <f>2*(((5*m^2*g^2)/$T49^6)*$N57*$O57 + (-(m^2)/($T49)^5)*(g^2)*$O57*$Q57 + (-(m^2)/($T49)^5)*(g^2)*$N57*$R57)</f>
        <v>5339.548455225281</v>
      </c>
      <c r="T57" s="37"/>
      <c r="U57" s="38"/>
      <c r="V57" s="39"/>
      <c r="W57" s="36"/>
    </row>
    <row r="58" spans="1:23" x14ac:dyDescent="0.25">
      <c r="A58" s="36"/>
      <c r="B58" s="12">
        <f>((m*g)/$A51)*($I$6+(m/$A51)*(EXP(-($A51*$I$6)/(m))-1)) - $I$7</f>
        <v>-0.85816639343631573</v>
      </c>
      <c r="C58" s="11">
        <f t="shared" si="0"/>
        <v>0.7364495588234935</v>
      </c>
      <c r="D58" s="36"/>
      <c r="M58" s="36"/>
      <c r="N58" s="11">
        <f>($T49*$K$6) + (m*EXP(-($T49*$K$6)/m)) - m - (($K$7/(m*g))*($T49)^2)</f>
        <v>2.8814905139106471E-4</v>
      </c>
      <c r="O58" s="11">
        <f>($T49*$K$6) + (2*m*EXP(-($T49*$K$6)/m)) + (($T49*$K$6)*EXP(-($T49*$K$6)/m))  - (2*m)</f>
        <v>2.5726896142331604E-3</v>
      </c>
      <c r="P58" s="11">
        <f>2*(-(m^2)/($T49)^5)*(g^2)*N58*O58</f>
        <v>-19.499657131047833</v>
      </c>
      <c r="Q58" s="12">
        <f>$K$6 - ($K$6*EXP(-($T49*$K$6)/m)) - ($T49 * ((2*$K$7)/(m*g)))</f>
        <v>-9.200278520800409E-2</v>
      </c>
      <c r="R58" s="12">
        <f>$K$6 - 2 * ($K$6*EXP(-($T49*$K$6)/m)) + $K$6*(EXP(-($T49*$K$6)/m))*(1-($T49*$K$6)/(m))</f>
        <v>0.30289682102596094</v>
      </c>
      <c r="S58" s="11">
        <f>2*(((5*m^2*g^2)/$T49^6)*$N58*$O58 + (-(m^2)/($T49)^5)*(g^2)*$O58*$Q58 + (-(m^2)/($T49)^5)*(g^2)*$N58*$R58)</f>
        <v>8423.3858874854268</v>
      </c>
      <c r="T58" s="37"/>
      <c r="U58" s="38"/>
      <c r="V58" s="39"/>
      <c r="W58" s="36"/>
    </row>
    <row r="59" spans="1:23" x14ac:dyDescent="0.25">
      <c r="A59" s="36"/>
      <c r="B59" s="12">
        <f>((m*g)/$A51)*($J$6+(m/$A51)*(EXP(-($A51*$J$6)/(m))-1)) - $J$7</f>
        <v>-0.96648464027066394</v>
      </c>
      <c r="C59" s="12">
        <f t="shared" si="0"/>
        <v>0.93409255987911466</v>
      </c>
      <c r="D59" s="36"/>
      <c r="M59" s="36">
        <v>5</v>
      </c>
      <c r="N59" s="11">
        <f>($T59*$B$6) + (m*EXP(-($T59*$B$6)/m)) - m - (($B$7/(m*g))*($T59)^2)</f>
        <v>-3.592282191851922E-5</v>
      </c>
      <c r="O59" s="11">
        <f>($T59*$B$6) + (2*m*EXP(-($T59*$B$6)/m)) + (($T59*$B$6)*EXP(-($T59*$B$6)/m))  - (2*m)</f>
        <v>5.8863516471732713E-6</v>
      </c>
      <c r="P59" s="11">
        <f>2*(-(m^2)/($T59)^5)*(g^2)*N59*O59</f>
        <v>5.5621030242368379E-3</v>
      </c>
      <c r="Q59" s="12">
        <f>$B$6 - ($B$6*EXP(-($T59*$B$6)/m)) - ($T59 * ((2*$B$7)/(m*g)))</f>
        <v>-3.5822432723058746E-3</v>
      </c>
      <c r="R59" s="12">
        <f>$B$6 - 2 * ($B$6*EXP(-($T59*$B$6)/m)) + $B$6*(EXP(-($T59*$B$6)/m))*(1-($T59*$B$6)/(m))</f>
        <v>7.9860805570151905E-4</v>
      </c>
      <c r="S59" s="11">
        <f>2*(((5*m^2*g^2)/$T59^6)*$N59*$O59 + (-(m^2)/($T59)^5)*(g^2)*$O59*$Q59 + (-(m^2)/($T59)^5)*(g^2)*$N59*$R59)</f>
        <v>2.7638000081218195E-2</v>
      </c>
      <c r="T59" s="37">
        <f t="shared" ref="T59" si="16">$T49-$W49</f>
        <v>2.1699250881468832E-2</v>
      </c>
      <c r="U59" s="38">
        <f t="shared" ref="U59" si="17">SUM(P59:P68)</f>
        <v>-4.8672177399566863E-13</v>
      </c>
      <c r="V59" s="39">
        <f t="shared" ref="V59" si="18">SUM(S59:S68)</f>
        <v>19047.805400261808</v>
      </c>
      <c r="W59" s="36">
        <f t="shared" ref="W59" si="19">U59/V59</f>
        <v>-2.5552643140137223E-17</v>
      </c>
    </row>
    <row r="60" spans="1:23" x14ac:dyDescent="0.25">
      <c r="A60" s="36"/>
      <c r="B60" s="11">
        <f>((m*g)/$A51)*($K$6+(m/$A51)*(EXP(-($A51*$K$6)/(m))-1)) - $K$7</f>
        <v>-1.2215116162526294</v>
      </c>
      <c r="C60" s="11">
        <f t="shared" si="0"/>
        <v>1.492090628640111</v>
      </c>
      <c r="D60" s="36"/>
      <c r="M60" s="36"/>
      <c r="N60" s="11">
        <f>($T59*$C$6) + (m*EXP(-($T59*$C$6)/m)) - m - (($C$7/(m*g))*($T59)^2)</f>
        <v>-5.6880736359794142E-5</v>
      </c>
      <c r="O60" s="11">
        <f>($T59*$C$6) + (2*m*EXP(-($T59*$C$6)/m)) + (($T59*$C$6)*EXP(-($T59*$C$6)/m))  - (2*m)</f>
        <v>3.0067351026737132E-5</v>
      </c>
      <c r="P60" s="11">
        <f>2*(-(m^2)/($T59)^5)*(g^2)*N60*O60</f>
        <v>4.4986557223609398E-2</v>
      </c>
      <c r="Q60" s="12">
        <f>$C$6 - ($C$6*EXP(-($T59*$C$6)/m)) - ($T59 * ((2*$C$7)/(m*g)))</f>
        <v>-6.6282852127929337E-3</v>
      </c>
      <c r="R60" s="12">
        <f>$C$6 - 2 * ($C$6*EXP(-($T59*$C$6)/m)) + $C$6*(EXP(-($T59*$C$6)/m))*(1-($T59*$C$6)/(m))</f>
        <v>4.0224850446371196E-3</v>
      </c>
      <c r="S60" s="11">
        <f>2*(((5*m^2*g^2)/$T59^6)*$N60*$O60 + (-(m^2)/($T59)^5)*(g^2)*$O60*$Q60 + (-(m^2)/($T59)^5)*(g^2)*$N60*$R60)</f>
        <v>0.8947517111341492</v>
      </c>
      <c r="T60" s="37"/>
      <c r="U60" s="38"/>
      <c r="V60" s="39"/>
      <c r="W60" s="36"/>
    </row>
    <row r="61" spans="1:23" x14ac:dyDescent="0.25">
      <c r="A61" s="36">
        <v>0.06</v>
      </c>
      <c r="B61" s="12">
        <f>((m*g)/$A61)*($B$6+(m/$A61)*(EXP(-($A61*$B$6)/(m))-1)) - $B$7</f>
        <v>-2.4477109416556869E-2</v>
      </c>
      <c r="C61" s="12">
        <f t="shared" si="0"/>
        <v>5.9912888539009695E-4</v>
      </c>
      <c r="D61" s="36">
        <f t="shared" ref="D61" si="20">SUM(C61:C70)</f>
        <v>7.8416889468572819</v>
      </c>
      <c r="M61" s="36"/>
      <c r="N61" s="11">
        <f>($T59*$D$6) + (m*EXP(-($T59*$D$6)/m)) - m - (($D$7/(m*g))*($T59)^2)</f>
        <v>-1.4213669415834122E-4</v>
      </c>
      <c r="O61" s="11">
        <f>($T59*$D$6) + (2*m*EXP(-($T59*$D$6)/m)) + (($T59*$D$6)*EXP(-($T59*$D$6)/m))  - (2*m)</f>
        <v>1.0980809334211472E-4</v>
      </c>
      <c r="P61" s="11">
        <f>2*(-(m^2)/($T59)^5)*(g^2)*N61*O61</f>
        <v>0.41054705534042574</v>
      </c>
      <c r="Q61" s="12">
        <f>$D$6 - ($D$6*EXP(-($T59*$D$6)/m)) - ($T59 * ((2*$D$7)/(m*g)))</f>
        <v>-1.8161063891626805E-2</v>
      </c>
      <c r="R61" s="12">
        <f>$D$6 - 2 * ($D$6*EXP(-($T59*$D$6)/m)) + $D$6*(EXP(-($T59*$D$6)/m))*(1-($T59*$D$6)/(m))</f>
        <v>1.4420172737402953E-2</v>
      </c>
      <c r="S61" s="11">
        <f>2*(((5*m^2*g^2)/$T59^6)*$N61*$O61 + (-(m^2)/($T59)^5)*(g^2)*$O61*$Q61 + (-(m^2)/($T59)^5)*(g^2)*$N61*$R61)</f>
        <v>11.770671982429157</v>
      </c>
      <c r="T61" s="37"/>
      <c r="U61" s="38"/>
      <c r="V61" s="39"/>
      <c r="W61" s="36"/>
    </row>
    <row r="62" spans="1:23" x14ac:dyDescent="0.25">
      <c r="A62" s="36"/>
      <c r="B62" s="11">
        <f>((m*g)/$A61)*($C$6+(m/$A61)*(EXP(-($A61*$C$6)/(m))-1)) - $C$7</f>
        <v>-5.6468859947377797E-2</v>
      </c>
      <c r="C62" s="11">
        <f t="shared" si="0"/>
        <v>3.1887321437565684E-3</v>
      </c>
      <c r="D62" s="36"/>
      <c r="M62" s="36"/>
      <c r="N62" s="11">
        <f>($T59*$E$6) + (m*EXP(-($T59*$E$6)/m)) - m - (($E$7/(m*g))*($T59)^2)</f>
        <v>-2.725191660263508E-4</v>
      </c>
      <c r="O62" s="11">
        <f>($T59*$E$6) + (2*m*EXP(-($T59*$E$6)/m)) + (($T59*$E$6)*EXP(-($T59*$E$6)/m))  - (2*m)</f>
        <v>2.1720216709196494E-4</v>
      </c>
      <c r="P62" s="11">
        <f>2*(-(m^2)/($T59)^5)*(g^2)*N62*O62</f>
        <v>1.556981978152133</v>
      </c>
      <c r="Q62" s="12">
        <f>$E$6 - ($E$6*EXP(-($T59*$E$6)/m)) - ($T59 * ((2*$E$7)/(m*g)))</f>
        <v>-3.5127502940464128E-2</v>
      </c>
      <c r="R62" s="12">
        <f>$E$6 - 2 * ($E$6*EXP(-($T59*$E$6)/m)) + $E$6*(EXP(-($T59*$E$6)/m))*(1-($T59*$E$6)/(m))</f>
        <v>2.8129755211624169E-2</v>
      </c>
      <c r="S62" s="11">
        <f>2*(((5*m^2*g^2)/$T59^6)*$N62*$O62 + (-(m^2)/($T59)^5)*(g^2)*$O62*$Q62 + (-(m^2)/($T59)^5)*(g^2)*$N62*$R62)</f>
        <v>43.573778470157094</v>
      </c>
      <c r="T62" s="37"/>
      <c r="U62" s="38"/>
      <c r="V62" s="39"/>
      <c r="W62" s="36"/>
    </row>
    <row r="63" spans="1:23" x14ac:dyDescent="0.25">
      <c r="A63" s="36"/>
      <c r="B63" s="12">
        <f>((m*g)/$A61)*($D$6+(m/$A61)*(EXP(-($A61*$D$6)/(m))-1)) - $D$7</f>
        <v>-0.167080409314456</v>
      </c>
      <c r="C63" s="12">
        <f t="shared" si="0"/>
        <v>2.7915863176686154E-2</v>
      </c>
      <c r="D63" s="36"/>
      <c r="M63" s="36"/>
      <c r="N63" s="11">
        <f>($T59*$F$6) + (m*EXP(-($T59*$F$6)/m)) - m - (($F$7/(m*g))*($T59)^2)</f>
        <v>-6.0670053593632565E-4</v>
      </c>
      <c r="O63" s="11">
        <f>($T59*$F$6) + (2*m*EXP(-($T59*$F$6)/m)) + (($T59*$F$6)*EXP(-($T59*$F$6)/m))  - (2*m)</f>
        <v>4.3655210821159918E-4</v>
      </c>
      <c r="P63" s="11">
        <f>2*(-(m^2)/($T59)^5)*(g^2)*N63*O63</f>
        <v>6.9667920711638507</v>
      </c>
      <c r="Q63" s="12">
        <f>$F$6 - ($F$6*EXP(-($T59*$F$6)/m)) - ($T59 * ((2*$F$7)/(m*g)))</f>
        <v>-7.6037333689399966E-2</v>
      </c>
      <c r="R63" s="12">
        <f>$F$6 - 2 * ($F$6*EXP(-($T59*$F$6)/m)) + $F$6*(EXP(-($T59*$F$6)/m))*(1-($T59*$F$6)/(m))</f>
        <v>5.5507727714503241E-2</v>
      </c>
      <c r="S63" s="11">
        <f>2*(((5*m^2*g^2)/$T59^6)*$N63*$O63 + (-(m^2)/($T59)^5)*(g^2)*$O63*$Q63 + (-(m^2)/($T59)^5)*(g^2)*$N63*$R63)</f>
        <v>153.66554030998884</v>
      </c>
      <c r="T63" s="37"/>
      <c r="U63" s="38"/>
      <c r="V63" s="39"/>
      <c r="W63" s="36"/>
    </row>
    <row r="64" spans="1:23" x14ac:dyDescent="0.25">
      <c r="A64" s="36"/>
      <c r="B64" s="12">
        <f>((m*g)/$A61)*($E$6+(m/$A61)*(EXP(-($A61*$E$6)/(m))-1)) - $E$7</f>
        <v>-0.32026936263490036</v>
      </c>
      <c r="C64" s="11">
        <f t="shared" si="0"/>
        <v>0.10257246464256531</v>
      </c>
      <c r="D64" s="36"/>
      <c r="M64" s="36"/>
      <c r="N64" s="11">
        <f>($T59*$G$6) + (m*EXP(-($T59*$G$6)/m)) - m - (($G$7/(m*g))*($T59)^2)</f>
        <v>-9.2049804445186283E-4</v>
      </c>
      <c r="O64" s="11">
        <f>($T59*$G$6) + (2*m*EXP(-($T59*$G$6)/m)) + (($T59*$G$6)*EXP(-($T59*$G$6)/m))  - (2*m)</f>
        <v>7.5760073539418021E-4</v>
      </c>
      <c r="P64" s="11">
        <f>2*(-(m^2)/($T59)^5)*(g^2)*N64*O64</f>
        <v>18.343645050870322</v>
      </c>
      <c r="Q64" s="12">
        <f>$G$6 - ($G$6*EXP(-($T59*$G$6)/m)) - ($T59 * ((2*$G$7)/(m*g)))</f>
        <v>-0.11975513986600866</v>
      </c>
      <c r="R64" s="12">
        <f>$G$6 - 2 * ($G$6*EXP(-($T59*$G$6)/m)) + $G$6*(EXP(-($T59*$G$6)/m))*(1-($T59*$G$6)/(m))</f>
        <v>9.4572542455614222E-2</v>
      </c>
      <c r="S64" s="11">
        <f>2*(((5*m^2*g^2)/$T59^6)*$N64*$O64 + (-(m^2)/($T59)^5)*(g^2)*$O64*$Q64 + (-(m^2)/($T59)^5)*(g^2)*$N64*$R64)</f>
        <v>449.55028528501134</v>
      </c>
      <c r="T64" s="37"/>
      <c r="U64" s="38"/>
      <c r="V64" s="39"/>
      <c r="W64" s="36"/>
    </row>
    <row r="65" spans="1:23" x14ac:dyDescent="0.25">
      <c r="A65" s="36"/>
      <c r="B65" s="12">
        <f>((m*g)/$A61)*($F$6+(m/$A61)*(EXP(-($A61*$F$6)/(m))-1)) - $F$7</f>
        <v>-0.66141123211019193</v>
      </c>
      <c r="C65" s="12">
        <f t="shared" si="0"/>
        <v>0.4374648179615222</v>
      </c>
      <c r="D65" s="36"/>
      <c r="M65" s="36"/>
      <c r="N65" s="11">
        <f>($T59*$H$6) + (m*EXP(-($T59*$H$6)/m)) - m - (($H$7/(m*g))*($T59)^2)</f>
        <v>-2.708123633112982E-4</v>
      </c>
      <c r="O65" s="11">
        <f>($T59*$H$6) + (2*m*EXP(-($T59*$H$6)/m)) + (($T59*$H$6)*EXP(-($T59*$H$6)/m))  - (2*m)</f>
        <v>1.1847490982079129E-3</v>
      </c>
      <c r="P65" s="11">
        <f>2*(-(m^2)/($T59)^5)*(g^2)*N65*O65</f>
        <v>8.4395104335311011</v>
      </c>
      <c r="Q65" s="12">
        <f>$H$6 - ($H$6*EXP(-($T59*$H$6)/m)) - ($T59 * ((2*$H$7)/(m*g)))</f>
        <v>-7.9559143965879375E-2</v>
      </c>
      <c r="R65" s="12">
        <f>$H$6 - 2 * ($H$6*EXP(-($T59*$H$6)/m)) + $H$6*(EXP(-($T59*$H$6)/m))*(1-($T59*$H$6)/(m))</f>
        <v>0.14523589366888984</v>
      </c>
      <c r="S65" s="11">
        <f>2*(((5*m^2*g^2)/$T59^6)*$N65*$O65 + (-(m^2)/($T59)^5)*(g^2)*$O65*$Q65 + (-(m^2)/($T59)^5)*(g^2)*$N65*$R65)</f>
        <v>1569.2828784277647</v>
      </c>
      <c r="T65" s="37"/>
      <c r="U65" s="38"/>
      <c r="V65" s="39"/>
      <c r="W65" s="36"/>
    </row>
    <row r="66" spans="1:23" x14ac:dyDescent="0.25">
      <c r="A66" s="36"/>
      <c r="B66" s="12">
        <f>((m*g)/$A61)*($G$6+(m/$A61)*(EXP(-($A61*$G$6)/(m))-1)) - $G$7</f>
        <v>-1.0551423950607961</v>
      </c>
      <c r="C66" s="11">
        <f t="shared" si="0"/>
        <v>1.1133254738546332</v>
      </c>
      <c r="D66" s="36"/>
      <c r="M66" s="36"/>
      <c r="N66" s="11">
        <f>($T59*$I$6) + (m*EXP(-($T59*$I$6)/m)) - m - (($I$7/(m*g))*($T59)^2)</f>
        <v>3.6936897707215421E-5</v>
      </c>
      <c r="O66" s="11">
        <f>($T59*$I$6) + (2*m*EXP(-($T59*$I$6)/m)) + (($T59*$I$6)*EXP(-($T59*$I$6)/m))  - (2*m)</f>
        <v>1.5808744621772508E-3</v>
      </c>
      <c r="P66" s="11">
        <f>2*(-(m^2)/($T59)^5)*(g^2)*N66*O66</f>
        <v>-1.5359609731163459</v>
      </c>
      <c r="Q66" s="12">
        <f>$I$6 - ($I$6*EXP(-($T59*$I$6)/m)) - ($T59 * ((2*$I$7)/(m*g)))</f>
        <v>-6.9449432839628455E-2</v>
      </c>
      <c r="R66" s="12">
        <f>$I$6 - 2 * ($I$6*EXP(-($T59*$I$6)/m)) + $I$6*(EXP(-($T59*$I$6)/m))*(1-($T59*$I$6)/(m))</f>
        <v>0.19118847842689357</v>
      </c>
      <c r="S66" s="11">
        <f>2*(((5*m^2*g^2)/$T59^6)*$N66*$O66 + (-(m^2)/($T59)^5)*(g^2)*$O66*$Q66 + (-(m^2)/($T59)^5)*(g^2)*$N66*$R66)</f>
        <v>3056.1055703635138</v>
      </c>
      <c r="T66" s="37"/>
      <c r="U66" s="38"/>
      <c r="V66" s="39"/>
      <c r="W66" s="36"/>
    </row>
    <row r="67" spans="1:23" x14ac:dyDescent="0.25">
      <c r="A67" s="36"/>
      <c r="B67" s="12">
        <f>((m*g)/$A61)*($H$6+(m/$A61)*(EXP(-($A61*$H$6)/(m))-1)) - $H$7</f>
        <v>-0.99462760815119688</v>
      </c>
      <c r="C67" s="12">
        <f t="shared" si="0"/>
        <v>0.98928407889657088</v>
      </c>
      <c r="D67" s="36"/>
      <c r="M67" s="36"/>
      <c r="N67" s="11">
        <f>($T59*$J$6) + (m*EXP(-($T59*$J$6)/m)) - m - (($J$7/(m*g))*($T59)^2)</f>
        <v>2.7411831987485345E-4</v>
      </c>
      <c r="O67" s="11">
        <f>($T59*$J$6) + (2*m*EXP(-($T59*$J$6)/m)) + (($T59*$J$6)*EXP(-($T59*$J$6)/m))  - (2*m)</f>
        <v>2.0432113316871947E-3</v>
      </c>
      <c r="P67" s="11">
        <f>2*(-(m^2)/($T59)^5)*(g^2)*N67*O67</f>
        <v>-14.732407746786112</v>
      </c>
      <c r="Q67" s="12">
        <f>$J$6 - ($J$6*EXP(-($T59*$J$6)/m)) - ($T59 * ((2*$J$7)/(m*g)))</f>
        <v>-6.8895221319100863E-2</v>
      </c>
      <c r="R67" s="12">
        <f>$J$6 - 2 * ($J$6*EXP(-($T59*$J$6)/m)) + $J$6*(EXP(-($T59*$J$6)/m))*(1-($T59*$J$6)/(m))</f>
        <v>0.24379806789409253</v>
      </c>
      <c r="S67" s="11">
        <f>2*(((5*m^2*g^2)/$T59^6)*$N67*$O67 + (-(m^2)/($T59)^5)*(g^2)*$O67*$Q67 + (-(m^2)/($T59)^5)*(g^2)*$N67*$R67)</f>
        <v>5339.5484342286527</v>
      </c>
      <c r="T67" s="37"/>
      <c r="U67" s="38"/>
      <c r="V67" s="39"/>
      <c r="W67" s="36"/>
    </row>
    <row r="68" spans="1:23" x14ac:dyDescent="0.25">
      <c r="A68" s="36"/>
      <c r="B68" s="12">
        <f>((m*g)/$A61)*($I$6+(m/$A61)*(EXP(-($A61*$I$6)/(m))-1)) - $I$7</f>
        <v>-1.0855827892489311</v>
      </c>
      <c r="C68" s="11">
        <f t="shared" si="0"/>
        <v>1.1784899923134893</v>
      </c>
      <c r="D68" s="36"/>
      <c r="M68" s="36"/>
      <c r="N68" s="11">
        <f>($T59*$K$6) + (m*EXP(-($T59*$K$6)/m)) - m - (($K$7/(m*g))*($T59)^2)</f>
        <v>2.8814904481972575E-4</v>
      </c>
      <c r="O68" s="11">
        <f>($T59*$K$6) + (2*m*EXP(-($T59*$K$6)/m)) + (($T59*$K$6)*EXP(-($T59*$K$6)/m))  - (2*m)</f>
        <v>2.5726896358677157E-3</v>
      </c>
      <c r="P68" s="11">
        <f>2*(-(m^2)/($T59)^5)*(g^2)*N68*O68</f>
        <v>-19.499656529403708</v>
      </c>
      <c r="Q68" s="12">
        <f>$K$6 - ($K$6*EXP(-($T59*$K$6)/m)) - ($T59 * ((2*$K$7)/(m*g)))</f>
        <v>-9.2002786507859979E-2</v>
      </c>
      <c r="R68" s="12">
        <f>$K$6 - 2 * ($K$6*EXP(-($T59*$K$6)/m)) + $K$6*(EXP(-($T59*$K$6)/m))*(1-($T59*$K$6)/(m))</f>
        <v>0.30289682242097166</v>
      </c>
      <c r="S68" s="11">
        <f>2*(((5*m^2*g^2)/$T59^6)*$N68*$O68 + (-(m^2)/($T59)^5)*(g^2)*$O68*$Q68 + (-(m^2)/($T59)^5)*(g^2)*$N68*$R68)</f>
        <v>8423.3858514830736</v>
      </c>
      <c r="T68" s="37"/>
      <c r="U68" s="38"/>
      <c r="V68" s="39"/>
      <c r="W68" s="36"/>
    </row>
    <row r="69" spans="1:23" x14ac:dyDescent="0.25">
      <c r="A69" s="36"/>
      <c r="B69" s="12">
        <f>((m*g)/$A61)*($J$6+(m/$A61)*(EXP(-($A61*$J$6)/(m))-1)) - $J$7</f>
        <v>-1.2472783560504377</v>
      </c>
      <c r="C69" s="12">
        <f t="shared" si="0"/>
        <v>1.5557032974718823</v>
      </c>
      <c r="D69" s="36"/>
      <c r="M69" s="36">
        <v>6</v>
      </c>
      <c r="N69" s="11">
        <f>($T69*$B$6) + (m*EXP(-($T69*$B$6)/m)) - m - (($B$7/(m*g))*($T69)^2)</f>
        <v>-3.5922821918519653E-5</v>
      </c>
      <c r="O69" s="11">
        <f>($T69*$B$6) + (2*m*EXP(-($T69*$B$6)/m)) + (($T69*$B$6)*EXP(-($T69*$B$6)/m))  - (2*m)</f>
        <v>5.8863516471802102E-6</v>
      </c>
      <c r="P69" s="11">
        <f>2*(-(m^2)/($T69)^5)*(g^2)*N69*O69</f>
        <v>5.5621030242434307E-3</v>
      </c>
      <c r="Q69" s="12">
        <f>$B$6 - ($B$6*EXP(-($T69*$B$6)/m)) - ($T69 * ((2*$B$7)/(m*g)))</f>
        <v>-3.5822432723058815E-3</v>
      </c>
      <c r="R69" s="12">
        <f>$B$6 - 2 * ($B$6*EXP(-($T69*$B$6)/m)) + $B$6*(EXP(-($T69*$B$6)/m))*(1-($T69*$B$6)/(m))</f>
        <v>7.9860805570151905E-4</v>
      </c>
      <c r="S69" s="11">
        <f>2*(((5*m^2*g^2)/$T69^6)*$N69*$O69 + (-(m^2)/($T69)^5)*(g^2)*$O69*$Q69 + (-(m^2)/($T69)^5)*(g^2)*$N69*$R69)</f>
        <v>2.7638000080356995E-2</v>
      </c>
      <c r="T69" s="37">
        <f t="shared" ref="T69:T109" si="21">$T59-$W59</f>
        <v>2.1699250881468856E-2</v>
      </c>
      <c r="U69" s="38">
        <f t="shared" ref="U69" si="22">SUM(P69:P78)</f>
        <v>5.6132876125047915E-13</v>
      </c>
      <c r="V69" s="39">
        <f t="shared" ref="V69" si="23">SUM(S69:S78)</f>
        <v>19047.805400261714</v>
      </c>
      <c r="W69" s="36">
        <f t="shared" ref="W69" si="24">U69/V69</f>
        <v>2.9469471650669354E-17</v>
      </c>
    </row>
    <row r="70" spans="1:23" x14ac:dyDescent="0.25">
      <c r="A70" s="36"/>
      <c r="B70" s="11">
        <f>((m*g)/$A61)*($K$6+(m/$A61)*(EXP(-($A61*$K$6)/(m))-1)) - $K$7</f>
        <v>-1.5598541911059467</v>
      </c>
      <c r="C70" s="11">
        <f t="shared" si="0"/>
        <v>2.4331450975107871</v>
      </c>
      <c r="D70" s="36"/>
      <c r="M70" s="36"/>
      <c r="N70" s="11">
        <f>($T69*$C$6) + (m*EXP(-($T69*$C$6)/m)) - m - (($C$7/(m*g))*($T69)^2)</f>
        <v>-5.6880736359795226E-5</v>
      </c>
      <c r="O70" s="11">
        <f>($T69*$C$6) + (2*m*EXP(-($T69*$C$6)/m)) + (($T69*$C$6)*EXP(-($T69*$C$6)/m))  - (2*m)</f>
        <v>3.0067351026730194E-5</v>
      </c>
      <c r="P70" s="11">
        <f>2*(-(m^2)/($T69)^5)*(g^2)*N70*O70</f>
        <v>4.4986557223599621E-2</v>
      </c>
      <c r="Q70" s="12">
        <f>$C$6 - ($C$6*EXP(-($T69*$C$6)/m)) - ($T69 * ((2*$C$7)/(m*g)))</f>
        <v>-6.6282852127929337E-3</v>
      </c>
      <c r="R70" s="12">
        <f>$C$6 - 2 * ($C$6*EXP(-($T69*$C$6)/m)) + $C$6*(EXP(-($T69*$C$6)/m))*(1-($T69*$C$6)/(m))</f>
        <v>4.0224850446371474E-3</v>
      </c>
      <c r="S70" s="11">
        <f>2*(((5*m^2*g^2)/$T69^6)*$N70*$O70 + (-(m^2)/($T69)^5)*(g^2)*$O70*$Q70 + (-(m^2)/($T69)^5)*(g^2)*$N70*$R70)</f>
        <v>0.89475171113529495</v>
      </c>
      <c r="T70" s="37"/>
      <c r="U70" s="38"/>
      <c r="V70" s="39"/>
      <c r="W70" s="36"/>
    </row>
    <row r="71" spans="1:23" x14ac:dyDescent="0.25">
      <c r="A71" s="36">
        <v>7.0000000000000007E-2</v>
      </c>
      <c r="B71" s="12">
        <f>((m*g)/$A71)*($B$6+(m/$A71)*(EXP(-($A71*$B$6)/(m))-1)) - $B$7</f>
        <v>-2.5774661891668452E-2</v>
      </c>
      <c r="C71" s="12">
        <f t="shared" si="0"/>
        <v>6.6433319562982595E-4</v>
      </c>
      <c r="D71" s="36">
        <f t="shared" ref="D71" si="25">SUM(C71:C80)</f>
        <v>10.638219805901958</v>
      </c>
      <c r="M71" s="36"/>
      <c r="N71" s="11">
        <f>($T69*$D$6) + (m*EXP(-($T69*$D$6)/m)) - m - (($D$7/(m*g))*($T69)^2)</f>
        <v>-1.4213669415833689E-4</v>
      </c>
      <c r="O71" s="11">
        <f>($T69*$D$6) + (2*m*EXP(-($T69*$D$6)/m)) + (($T69*$D$6)*EXP(-($T69*$D$6)/m))  - (2*m)</f>
        <v>1.0980809334212166E-4</v>
      </c>
      <c r="P71" s="11">
        <f>2*(-(m^2)/($T69)^5)*(g^2)*N71*O71</f>
        <v>0.41054705534043678</v>
      </c>
      <c r="Q71" s="12">
        <f>$D$6 - ($D$6*EXP(-($T69*$D$6)/m)) - ($T69 * ((2*$D$7)/(m*g)))</f>
        <v>-1.8161063891626889E-2</v>
      </c>
      <c r="R71" s="12">
        <f>$D$6 - 2 * ($D$6*EXP(-($T69*$D$6)/m)) + $D$6*(EXP(-($T69*$D$6)/m))*(1-($T69*$D$6)/(m))</f>
        <v>1.4420172737402898E-2</v>
      </c>
      <c r="S71" s="11">
        <f>2*(((5*m^2*g^2)/$T69^6)*$N71*$O71 + (-(m^2)/($T69)^5)*(g^2)*$O71*$Q71 + (-(m^2)/($T69)^5)*(g^2)*$N71*$R71)</f>
        <v>11.770671982427764</v>
      </c>
      <c r="T71" s="37"/>
      <c r="U71" s="38"/>
      <c r="V71" s="39"/>
      <c r="W71" s="36"/>
    </row>
    <row r="72" spans="1:23" x14ac:dyDescent="0.25">
      <c r="A72" s="36"/>
      <c r="B72" s="11">
        <f>((m*g)/$A71)*($C$6+(m/$A71)*(EXP(-($A71*$C$6)/(m))-1)) - $C$7</f>
        <v>-6.259263033290835E-2</v>
      </c>
      <c r="C72" s="11">
        <f t="shared" si="0"/>
        <v>3.9178373719921181E-3</v>
      </c>
      <c r="D72" s="36"/>
      <c r="M72" s="36"/>
      <c r="N72" s="11">
        <f>($T69*$E$6) + (m*EXP(-($T69*$E$6)/m)) - m - (($E$7/(m*g))*($T69)^2)</f>
        <v>-2.7251916602635167E-4</v>
      </c>
      <c r="O72" s="11">
        <f>($T69*$E$6) + (2*m*EXP(-($T69*$E$6)/m)) + (($T69*$E$6)*EXP(-($T69*$E$6)/m))  - (2*m)</f>
        <v>2.1720216709196494E-4</v>
      </c>
      <c r="P72" s="11">
        <f>2*(-(m^2)/($T69)^5)*(g^2)*N72*O72</f>
        <v>1.556981978152129</v>
      </c>
      <c r="Q72" s="12">
        <f>$E$6 - ($E$6*EXP(-($T69*$E$6)/m)) - ($T69 * ((2*$E$7)/(m*g)))</f>
        <v>-3.5127502940464239E-2</v>
      </c>
      <c r="R72" s="12">
        <f>$E$6 - 2 * ($E$6*EXP(-($T69*$E$6)/m)) + $E$6*(EXP(-($T69*$E$6)/m))*(1-($T69*$E$6)/(m))</f>
        <v>2.8129755211624197E-2</v>
      </c>
      <c r="S72" s="11">
        <f>2*(((5*m^2*g^2)/$T69^6)*$N72*$O72 + (-(m^2)/($T69)^5)*(g^2)*$O72*$Q72 + (-(m^2)/($T69)^5)*(g^2)*$N72*$R72)</f>
        <v>43.573778470157521</v>
      </c>
      <c r="T72" s="37"/>
      <c r="U72" s="38"/>
      <c r="V72" s="39"/>
      <c r="W72" s="36"/>
    </row>
    <row r="73" spans="1:23" x14ac:dyDescent="0.25">
      <c r="A73" s="36"/>
      <c r="B73" s="12">
        <f>((m*g)/$A71)*($D$6+(m/$A71)*(EXP(-($A71*$D$6)/(m))-1)) - $D$7</f>
        <v>-0.18730061881392768</v>
      </c>
      <c r="C73" s="12">
        <f t="shared" si="0"/>
        <v>3.5081521808080239E-2</v>
      </c>
      <c r="D73" s="36"/>
      <c r="M73" s="36"/>
      <c r="N73" s="11">
        <f>($T69*$F$6) + (m*EXP(-($T69*$F$6)/m)) - m - (($F$7/(m*g))*($T69)^2)</f>
        <v>-6.0670053593632608E-4</v>
      </c>
      <c r="O73" s="11">
        <f>($T69*$F$6) + (2*m*EXP(-($T69*$F$6)/m)) + (($T69*$F$6)*EXP(-($T69*$F$6)/m))  - (2*m)</f>
        <v>4.3655210821160612E-4</v>
      </c>
      <c r="P73" s="11">
        <f>2*(-(m^2)/($T69)^5)*(g^2)*N73*O73</f>
        <v>6.966792071163928</v>
      </c>
      <c r="Q73" s="12">
        <f>$F$6 - ($F$6*EXP(-($T69*$F$6)/m)) - ($T69 * ((2*$F$7)/(m*g)))</f>
        <v>-7.6037333689400188E-2</v>
      </c>
      <c r="R73" s="12">
        <f>$F$6 - 2 * ($F$6*EXP(-($T69*$F$6)/m)) + $F$6*(EXP(-($T69*$F$6)/m))*(1-($T69*$F$6)/(m))</f>
        <v>5.5507727714503297E-2</v>
      </c>
      <c r="S73" s="11">
        <f>2*(((5*m^2*g^2)/$T69^6)*$N73*$O73 + (-(m^2)/($T69)^5)*(g^2)*$O73*$Q73 + (-(m^2)/($T69)^5)*(g^2)*$N73*$R73)</f>
        <v>153.66554030998066</v>
      </c>
      <c r="T73" s="37"/>
      <c r="U73" s="38"/>
      <c r="V73" s="39"/>
      <c r="W73" s="36"/>
    </row>
    <row r="74" spans="1:23" x14ac:dyDescent="0.25">
      <c r="A74" s="36"/>
      <c r="B74" s="12">
        <f>((m*g)/$A71)*($E$6+(m/$A71)*(EXP(-($A71*$E$6)/(m))-1)) - $E$7</f>
        <v>-0.35746829748435138</v>
      </c>
      <c r="C74" s="11">
        <f t="shared" si="0"/>
        <v>0.12778358370636073</v>
      </c>
      <c r="D74" s="36"/>
      <c r="M74" s="36"/>
      <c r="N74" s="11">
        <f>($T69*$G$6) + (m*EXP(-($T69*$G$6)/m)) - m - (($G$7/(m*g))*($T69)^2)</f>
        <v>-9.204980444518663E-4</v>
      </c>
      <c r="O74" s="11">
        <f>($T69*$G$6) + (2*m*EXP(-($T69*$G$6)/m)) + (($T69*$G$6)*EXP(-($T69*$G$6)/m))  - (2*m)</f>
        <v>7.5760073539418715E-4</v>
      </c>
      <c r="P74" s="11">
        <f>2*(-(m^2)/($T69)^5)*(g^2)*N74*O74</f>
        <v>18.343645050870453</v>
      </c>
      <c r="Q74" s="12">
        <f>$G$6 - ($G$6*EXP(-($T69*$G$6)/m)) - ($T69 * ((2*$G$7)/(m*g)))</f>
        <v>-0.11975513986600883</v>
      </c>
      <c r="R74" s="12">
        <f>$G$6 - 2 * ($G$6*EXP(-($T69*$G$6)/m)) + $G$6*(EXP(-($T69*$G$6)/m))*(1-($T69*$G$6)/(m))</f>
        <v>9.4572542455614445E-2</v>
      </c>
      <c r="S74" s="11">
        <f>2*(((5*m^2*g^2)/$T69^6)*$N74*$O74 + (-(m^2)/($T69)^5)*(g^2)*$O74*$Q74 + (-(m^2)/($T69)^5)*(g^2)*$N74*$R74)</f>
        <v>449.55028528499633</v>
      </c>
      <c r="T74" s="37"/>
      <c r="U74" s="38"/>
      <c r="V74" s="39"/>
      <c r="W74" s="36"/>
    </row>
    <row r="75" spans="1:23" x14ac:dyDescent="0.25">
      <c r="A75" s="36"/>
      <c r="B75" s="12">
        <f>((m*g)/$A71)*($F$6+(m/$A71)*(EXP(-($A71*$F$6)/(m))-1)) - $F$7</f>
        <v>-0.72959690272409006</v>
      </c>
      <c r="C75" s="12">
        <f t="shared" si="0"/>
        <v>0.53231164046458535</v>
      </c>
      <c r="D75" s="36"/>
      <c r="M75" s="36"/>
      <c r="N75" s="11">
        <f>($T69*$H$6) + (m*EXP(-($T69*$H$6)/m)) - m - (($H$7/(m*g))*($T69)^2)</f>
        <v>-2.7081236331129646E-4</v>
      </c>
      <c r="O75" s="11">
        <f>($T69*$H$6) + (2*m*EXP(-($T69*$H$6)/m)) + (($T69*$H$6)*EXP(-($T69*$H$6)/m))  - (2*m)</f>
        <v>1.1847490982079267E-3</v>
      </c>
      <c r="P75" s="11">
        <f>2*(-(m^2)/($T69)^5)*(g^2)*N75*O75</f>
        <v>8.4395104335310975</v>
      </c>
      <c r="Q75" s="12">
        <f>$H$6 - ($H$6*EXP(-($T69*$H$6)/m)) - ($T69 * ((2*$H$7)/(m*g)))</f>
        <v>-7.9559143965879653E-2</v>
      </c>
      <c r="R75" s="12">
        <f>$H$6 - 2 * ($H$6*EXP(-($T69*$H$6)/m)) + $H$6*(EXP(-($T69*$H$6)/m))*(1-($T69*$H$6)/(m))</f>
        <v>0.14523589366889017</v>
      </c>
      <c r="S75" s="11">
        <f>2*(((5*m^2*g^2)/$T69^6)*$N75*$O75 + (-(m^2)/($T69)^5)*(g^2)*$O75*$Q75 + (-(m^2)/($T69)^5)*(g^2)*$N75*$R75)</f>
        <v>1569.2828784277806</v>
      </c>
      <c r="T75" s="37"/>
      <c r="U75" s="38"/>
      <c r="V75" s="39"/>
      <c r="W75" s="36"/>
    </row>
    <row r="76" spans="1:23" x14ac:dyDescent="0.25">
      <c r="A76" s="36"/>
      <c r="B76" s="12">
        <f>((m*g)/$A71)*($G$6+(m/$A71)*(EXP(-($A71*$G$6)/(m))-1)) - $G$7</f>
        <v>-1.1635091514360536</v>
      </c>
      <c r="C76" s="11">
        <f t="shared" si="0"/>
        <v>1.3537535454754455</v>
      </c>
      <c r="D76" s="36"/>
      <c r="M76" s="36"/>
      <c r="N76" s="11">
        <f>($T69*$I$6) + (m*EXP(-($T69*$I$6)/m)) - m - (($I$7/(m*g))*($T69)^2)</f>
        <v>3.6936897707214554E-5</v>
      </c>
      <c r="O76" s="11">
        <f>($T69*$I$6) + (2*m*EXP(-($T69*$I$6)/m)) + (($T69*$I$6)*EXP(-($T69*$I$6)/m))  - (2*m)</f>
        <v>1.5808744621772508E-3</v>
      </c>
      <c r="P76" s="11">
        <f>2*(-(m^2)/($T69)^5)*(g^2)*N76*O76</f>
        <v>-1.5359609731163011</v>
      </c>
      <c r="Q76" s="12">
        <f>$I$6 - ($I$6*EXP(-($T69*$I$6)/m)) - ($T69 * ((2*$I$7)/(m*g)))</f>
        <v>-6.9449432839628678E-2</v>
      </c>
      <c r="R76" s="12">
        <f>$I$6 - 2 * ($I$6*EXP(-($T69*$I$6)/m)) + $I$6*(EXP(-($T69*$I$6)/m))*(1-($T69*$I$6)/(m))</f>
        <v>0.19118847842689379</v>
      </c>
      <c r="S76" s="11">
        <f>2*(((5*m^2*g^2)/$T69^6)*$N76*$O76 + (-(m^2)/($T69)^5)*(g^2)*$O76*$Q76 + (-(m^2)/($T69)^5)*(g^2)*$N76*$R76)</f>
        <v>3056.1055703635016</v>
      </c>
      <c r="T76" s="37"/>
      <c r="U76" s="38"/>
      <c r="V76" s="39"/>
      <c r="W76" s="36"/>
    </row>
    <row r="77" spans="1:23" x14ac:dyDescent="0.25">
      <c r="A77" s="36"/>
      <c r="B77" s="12">
        <f>((m*g)/$A71)*($H$6+(m/$A71)*(EXP(-($A71*$H$6)/(m))-1)) - $H$7</f>
        <v>-1.1506553908445112</v>
      </c>
      <c r="C77" s="12">
        <f t="shared" ref="C77:C140" si="26">$B77^2</f>
        <v>1.3240078284795347</v>
      </c>
      <c r="D77" s="36"/>
      <c r="M77" s="36"/>
      <c r="N77" s="11">
        <f>($T69*$J$6) + (m*EXP(-($T69*$J$6)/m)) - m - (($J$7/(m*g))*($T69)^2)</f>
        <v>2.7411831987484998E-4</v>
      </c>
      <c r="O77" s="11">
        <f>($T69*$J$6) + (2*m*EXP(-($T69*$J$6)/m)) + (($T69*$J$6)*EXP(-($T69*$J$6)/m))  - (2*m)</f>
        <v>2.0432113316871947E-3</v>
      </c>
      <c r="P77" s="11">
        <f>2*(-(m^2)/($T69)^5)*(g^2)*N77*O77</f>
        <v>-14.732407746785842</v>
      </c>
      <c r="Q77" s="12">
        <f>$J$6 - ($J$6*EXP(-($T69*$J$6)/m)) - ($T69 * ((2*$J$7)/(m*g)))</f>
        <v>-6.8895221319101307E-2</v>
      </c>
      <c r="R77" s="12">
        <f>$J$6 - 2 * ($J$6*EXP(-($T69*$J$6)/m)) + $J$6*(EXP(-($T69*$J$6)/m))*(1-($T69*$J$6)/(m))</f>
        <v>0.24379806789409289</v>
      </c>
      <c r="S77" s="11">
        <f>2*(((5*m^2*g^2)/$T69^6)*$N77*$O77 + (-(m^2)/($T69)^5)*(g^2)*$O77*$Q77 + (-(m^2)/($T69)^5)*(g^2)*$N77*$R77)</f>
        <v>5339.54843422862</v>
      </c>
      <c r="T77" s="37"/>
      <c r="U77" s="38"/>
      <c r="V77" s="39"/>
      <c r="W77" s="36"/>
    </row>
    <row r="78" spans="1:23" x14ac:dyDescent="0.25">
      <c r="A78" s="36"/>
      <c r="B78" s="12">
        <f>((m*g)/$A71)*($I$6+(m/$A71)*(EXP(-($A71*$I$6)/(m))-1)) - $I$7</f>
        <v>-1.2818251751858107</v>
      </c>
      <c r="C78" s="11">
        <f t="shared" si="26"/>
        <v>1.6430757797401343</v>
      </c>
      <c r="D78" s="36"/>
      <c r="M78" s="36"/>
      <c r="N78" s="11">
        <f>($T69*$K$6) + (m*EXP(-($T69*$K$6)/m)) - m - (($K$7/(m*g))*($T69)^2)</f>
        <v>2.8814904481971881E-4</v>
      </c>
      <c r="O78" s="11">
        <f>($T69*$K$6) + (2*m*EXP(-($T69*$K$6)/m)) + (($T69*$K$6)*EXP(-($T69*$K$6)/m))  - (2*m)</f>
        <v>2.5726896358677226E-3</v>
      </c>
      <c r="P78" s="11">
        <f>2*(-(m^2)/($T69)^5)*(g^2)*N78*O78</f>
        <v>-19.499656529403179</v>
      </c>
      <c r="Q78" s="12">
        <f>$K$6 - ($K$6*EXP(-($T69*$K$6)/m)) - ($T69 * ((2*$K$7)/(m*g)))</f>
        <v>-9.2002786507860534E-2</v>
      </c>
      <c r="R78" s="12">
        <f>$K$6 - 2 * ($K$6*EXP(-($T69*$K$6)/m)) + $K$6*(EXP(-($T69*$K$6)/m))*(1-($T69*$K$6)/(m))</f>
        <v>0.30289682242097205</v>
      </c>
      <c r="S78" s="11">
        <f>2*(((5*m^2*g^2)/$T69^6)*$N78*$O78 + (-(m^2)/($T69)^5)*(g^2)*$O78*$Q78 + (-(m^2)/($T69)^5)*(g^2)*$N78*$R78)</f>
        <v>8423.3858514830317</v>
      </c>
      <c r="T78" s="37"/>
      <c r="U78" s="38"/>
      <c r="V78" s="39"/>
      <c r="W78" s="36"/>
    </row>
    <row r="79" spans="1:23" x14ac:dyDescent="0.25">
      <c r="A79" s="36"/>
      <c r="B79" s="12">
        <f>((m*g)/$A71)*($J$6+(m/$A71)*(EXP(-($A71*$J$6)/(m))-1)) - $J$7</f>
        <v>-1.4869461268700492</v>
      </c>
      <c r="C79" s="12">
        <f t="shared" si="26"/>
        <v>2.2110087842138406</v>
      </c>
      <c r="D79" s="36"/>
      <c r="M79" s="36">
        <v>7</v>
      </c>
      <c r="N79" s="11">
        <f>($T79*$B$6) + (m*EXP(-($T79*$B$6)/m)) - m - (($B$7/(m*g))*($T79)^2)</f>
        <v>-3.5922821918522635E-5</v>
      </c>
      <c r="O79" s="11">
        <f>($T79*$B$6) + (2*m*EXP(-($T79*$B$6)/m)) + (($T79*$B$6)*EXP(-($T79*$B$6)/m))  - (2*m)</f>
        <v>5.8863516471732713E-6</v>
      </c>
      <c r="P79" s="11">
        <f>2*(-(m^2)/($T79)^5)*(g^2)*N79*O79</f>
        <v>5.5621030242373722E-3</v>
      </c>
      <c r="Q79" s="12">
        <f>$B$6 - ($B$6*EXP(-($T79*$B$6)/m)) - ($T79 * ((2*$B$7)/(m*g)))</f>
        <v>-3.5822432723058746E-3</v>
      </c>
      <c r="R79" s="12">
        <f>$B$6 - 2 * ($B$6*EXP(-($T79*$B$6)/m)) + $B$6*(EXP(-($T79*$B$6)/m))*(1-($T79*$B$6)/(m))</f>
        <v>7.9860805570153293E-4</v>
      </c>
      <c r="S79" s="11">
        <f>2*(((5*m^2*g^2)/$T79^6)*$N79*$O79 + (-(m^2)/($T79)^5)*(g^2)*$O79*$Q79 + (-(m^2)/($T79)^5)*(g^2)*$N79*$R79)</f>
        <v>2.7638000081181002E-2</v>
      </c>
      <c r="T79" s="37">
        <f t="shared" si="21"/>
        <v>2.1699250881468828E-2</v>
      </c>
      <c r="U79" s="38">
        <f t="shared" ref="U79" si="27">SUM(P79:P88)</f>
        <v>-1.5631940186722204E-13</v>
      </c>
      <c r="V79" s="39">
        <f t="shared" ref="V79" si="28">SUM(S79:S88)</f>
        <v>19047.805400261757</v>
      </c>
      <c r="W79" s="36">
        <f t="shared" ref="W79" si="29">U79/V79</f>
        <v>-8.2066883077813199E-18</v>
      </c>
    </row>
    <row r="80" spans="1:23" x14ac:dyDescent="0.25">
      <c r="A80" s="36"/>
      <c r="B80" s="11">
        <f>((m*g)/$A71)*($K$6+(m/$A71)*(EXP(-($A71*$K$6)/(m))-1)) - $K$7</f>
        <v>-1.8457017504045323</v>
      </c>
      <c r="C80" s="11">
        <f t="shared" si="26"/>
        <v>3.4066149514463544</v>
      </c>
      <c r="D80" s="36"/>
      <c r="M80" s="36"/>
      <c r="N80" s="11">
        <f>($T79*$C$6) + (m*EXP(-($T79*$C$6)/m)) - m - (($C$7/(m*g))*($T79)^2)</f>
        <v>-5.6880736359793925E-5</v>
      </c>
      <c r="O80" s="11">
        <f>($T79*$C$6) + (2*m*EXP(-($T79*$C$6)/m)) + (($T79*$C$6)*EXP(-($T79*$C$6)/m))  - (2*m)</f>
        <v>3.0067351026730194E-5</v>
      </c>
      <c r="P80" s="11">
        <f>2*(-(m^2)/($T79)^5)*(g^2)*N80*O80</f>
        <v>4.4986557223598886E-2</v>
      </c>
      <c r="Q80" s="12">
        <f>$C$6 - ($C$6*EXP(-($T79*$C$6)/m)) - ($T79 * ((2*$C$7)/(m*g)))</f>
        <v>-6.6282852127929268E-3</v>
      </c>
      <c r="R80" s="12">
        <f>$C$6 - 2 * ($C$6*EXP(-($T79*$C$6)/m)) + $C$6*(EXP(-($T79*$C$6)/m))*(1-($T79*$C$6)/(m))</f>
        <v>4.0224850446371196E-3</v>
      </c>
      <c r="S80" s="11">
        <f>2*(((5*m^2*g^2)/$T79^6)*$N80*$O80 + (-(m^2)/($T79)^5)*(g^2)*$O80*$Q80 + (-(m^2)/($T79)^5)*(g^2)*$N80*$R80)</f>
        <v>0.89475171113534202</v>
      </c>
      <c r="T80" s="37"/>
      <c r="U80" s="38"/>
      <c r="V80" s="39"/>
      <c r="W80" s="36"/>
    </row>
    <row r="81" spans="1:23" x14ac:dyDescent="0.25">
      <c r="A81" s="36">
        <v>0.08</v>
      </c>
      <c r="B81" s="12">
        <f>((m*g)/$A81)*($B$6+(m/$A81)*(EXP(-($A81*$B$6)/(m))-1)) - $B$7</f>
        <v>-2.70399665552504E-2</v>
      </c>
      <c r="C81" s="12">
        <f t="shared" si="26"/>
        <v>7.3115979130906016E-4</v>
      </c>
      <c r="D81" s="36">
        <f t="shared" ref="D81" si="30">SUM(C81:C90)</f>
        <v>13.414065888093255</v>
      </c>
      <c r="M81" s="36"/>
      <c r="N81" s="11">
        <f>($T79*$D$6) + (m*EXP(-($T79*$D$6)/m)) - m - (($D$7/(m*g))*($T79)^2)</f>
        <v>-1.4213669415833732E-4</v>
      </c>
      <c r="O81" s="11">
        <f>($T79*$D$6) + (2*m*EXP(-($T79*$D$6)/m)) + (($T79*$D$6)*EXP(-($T79*$D$6)/m))  - (2*m)</f>
        <v>1.0980809334211472E-4</v>
      </c>
      <c r="P81" s="11">
        <f>2*(-(m^2)/($T79)^5)*(g^2)*N81*O81</f>
        <v>0.4105470553404148</v>
      </c>
      <c r="Q81" s="12">
        <f>$D$6 - ($D$6*EXP(-($T79*$D$6)/m)) - ($T79 * ((2*$D$7)/(m*g)))</f>
        <v>-1.8161063891626847E-2</v>
      </c>
      <c r="R81" s="12">
        <f>$D$6 - 2 * ($D$6*EXP(-($T79*$D$6)/m)) + $D$6*(EXP(-($T79*$D$6)/m))*(1-($T79*$D$6)/(m))</f>
        <v>1.442017273740287E-2</v>
      </c>
      <c r="S81" s="11">
        <f>2*(((5*m^2*g^2)/$T79^6)*$N81*$O81 + (-(m^2)/($T79)^5)*(g^2)*$O81*$Q81 + (-(m^2)/($T79)^5)*(g^2)*$N81*$R81)</f>
        <v>11.770671982430066</v>
      </c>
      <c r="T81" s="37"/>
      <c r="U81" s="38"/>
      <c r="V81" s="39"/>
      <c r="W81" s="36"/>
    </row>
    <row r="82" spans="1:23" x14ac:dyDescent="0.25">
      <c r="A82" s="36"/>
      <c r="B82" s="11">
        <f>((m*g)/$A81)*($C$6+(m/$A81)*(EXP(-($A81*$C$6)/(m))-1)) - $C$7</f>
        <v>-6.8460354447481747E-2</v>
      </c>
      <c r="C82" s="11">
        <f t="shared" si="26"/>
        <v>4.6868201310748337E-3</v>
      </c>
      <c r="D82" s="36"/>
      <c r="M82" s="36"/>
      <c r="N82" s="11">
        <f>($T79*$E$6) + (m*EXP(-($T79*$E$6)/m)) - m - (($E$7/(m*g))*($T79)^2)</f>
        <v>-2.7251916602634646E-4</v>
      </c>
      <c r="O82" s="11">
        <f>($T79*$E$6) + (2*m*EXP(-($T79*$E$6)/m)) + (($T79*$E$6)*EXP(-($T79*$E$6)/m))  - (2*m)</f>
        <v>2.1720216709197188E-4</v>
      </c>
      <c r="P82" s="11">
        <f>2*(-(m^2)/($T79)^5)*(g^2)*N82*O82</f>
        <v>1.5569819781521592</v>
      </c>
      <c r="Q82" s="12">
        <f>$E$6 - ($E$6*EXP(-($T79*$E$6)/m)) - ($T79 * ((2*$E$7)/(m*g)))</f>
        <v>-3.5127502940464156E-2</v>
      </c>
      <c r="R82" s="12">
        <f>$E$6 - 2 * ($E$6*EXP(-($T79*$E$6)/m)) + $E$6*(EXP(-($T79*$E$6)/m))*(1-($T79*$E$6)/(m))</f>
        <v>2.8129755211624086E-2</v>
      </c>
      <c r="S82" s="11">
        <f>2*(((5*m^2*g^2)/$T79^6)*$N82*$O82 + (-(m^2)/($T79)^5)*(g^2)*$O82*$Q82 + (-(m^2)/($T79)^5)*(g^2)*$N82*$R82)</f>
        <v>43.573778470154053</v>
      </c>
      <c r="T82" s="37"/>
      <c r="U82" s="38"/>
      <c r="V82" s="39"/>
      <c r="W82" s="36"/>
    </row>
    <row r="83" spans="1:23" x14ac:dyDescent="0.25">
      <c r="A83" s="36"/>
      <c r="B83" s="12">
        <f>((m*g)/$A81)*($D$6+(m/$A81)*(EXP(-($A81*$D$6)/(m))-1)) - $D$7</f>
        <v>-0.2062590947030713</v>
      </c>
      <c r="C83" s="12">
        <f t="shared" si="26"/>
        <v>4.2542814147730534E-2</v>
      </c>
      <c r="D83" s="36"/>
      <c r="M83" s="36"/>
      <c r="N83" s="11">
        <f>($T79*$F$6) + (m*EXP(-($T79*$F$6)/m)) - m - (($F$7/(m*g))*($T79)^2)</f>
        <v>-6.0670053593632478E-4</v>
      </c>
      <c r="O83" s="11">
        <f>($T79*$F$6) + (2*m*EXP(-($T79*$F$6)/m)) + (($T79*$F$6)*EXP(-($T79*$F$6)/m))  - (2*m)</f>
        <v>4.3655210821161305E-4</v>
      </c>
      <c r="P83" s="11">
        <f>2*(-(m^2)/($T79)^5)*(g^2)*N83*O83</f>
        <v>6.9667920711640683</v>
      </c>
      <c r="Q83" s="12">
        <f>$F$6 - ($F$6*EXP(-($T79*$F$6)/m)) - ($T79 * ((2*$F$7)/(m*g)))</f>
        <v>-7.6037333689400022E-2</v>
      </c>
      <c r="R83" s="12">
        <f>$F$6 - 2 * ($F$6*EXP(-($T79*$F$6)/m)) + $F$6*(EXP(-($T79*$F$6)/m))*(1-($T79*$F$6)/(m))</f>
        <v>5.5507727714503102E-2</v>
      </c>
      <c r="S83" s="11">
        <f>2*(((5*m^2*g^2)/$T79^6)*$N83*$O83 + (-(m^2)/($T79)^5)*(g^2)*$O83*$Q83 + (-(m^2)/($T79)^5)*(g^2)*$N83*$R83)</f>
        <v>153.66554030996451</v>
      </c>
      <c r="T83" s="37"/>
      <c r="U83" s="38"/>
      <c r="V83" s="39"/>
      <c r="W83" s="36"/>
    </row>
    <row r="84" spans="1:23" x14ac:dyDescent="0.25">
      <c r="A84" s="36"/>
      <c r="B84" s="12">
        <f>((m*g)/$A81)*($E$6+(m/$A81)*(EXP(-($A81*$E$6)/(m))-1)) - $E$7</f>
        <v>-0.39182182489983586</v>
      </c>
      <c r="C84" s="11">
        <f t="shared" si="26"/>
        <v>0.15352434246783764</v>
      </c>
      <c r="D84" s="36"/>
      <c r="M84" s="36"/>
      <c r="N84" s="11">
        <f>($T79*$G$6) + (m*EXP(-($T79*$G$6)/m)) - m - (($G$7/(m*g))*($T79)^2)</f>
        <v>-9.2049804445186456E-4</v>
      </c>
      <c r="O84" s="11">
        <f>($T79*$G$6) + (2*m*EXP(-($T79*$G$6)/m)) + (($T79*$G$6)*EXP(-($T79*$G$6)/m))  - (2*m)</f>
        <v>7.5760073539418021E-4</v>
      </c>
      <c r="P84" s="11">
        <f>2*(-(m^2)/($T79)^5)*(g^2)*N84*O84</f>
        <v>18.343645050870371</v>
      </c>
      <c r="Q84" s="12">
        <f>$G$6 - ($G$6*EXP(-($T79*$G$6)/m)) - ($T79 * ((2*$G$7)/(m*g)))</f>
        <v>-0.11975513986600855</v>
      </c>
      <c r="R84" s="12">
        <f>$G$6 - 2 * ($G$6*EXP(-($T79*$G$6)/m)) + $G$6*(EXP(-($T79*$G$6)/m))*(1-($T79*$G$6)/(m))</f>
        <v>9.457254245561425E-2</v>
      </c>
      <c r="S84" s="11">
        <f>2*(((5*m^2*g^2)/$T79^6)*$N84*$O84 + (-(m^2)/($T79)^5)*(g^2)*$O84*$Q84 + (-(m^2)/($T79)^5)*(g^2)*$N84*$R84)</f>
        <v>449.55028528500543</v>
      </c>
      <c r="T84" s="37"/>
      <c r="U84" s="38"/>
      <c r="V84" s="39"/>
      <c r="W84" s="36"/>
    </row>
    <row r="85" spans="1:23" x14ac:dyDescent="0.25">
      <c r="A85" s="36"/>
      <c r="B85" s="12">
        <f>((m*g)/$A81)*($F$6+(m/$A81)*(EXP(-($A81*$F$6)/(m))-1)) - $F$7</f>
        <v>-0.79140570786698294</v>
      </c>
      <c r="C85" s="12">
        <f t="shared" si="26"/>
        <v>0.6263229944444404</v>
      </c>
      <c r="D85" s="36"/>
      <c r="M85" s="36"/>
      <c r="N85" s="11">
        <f>($T79*$H$6) + (m*EXP(-($T79*$H$6)/m)) - m - (($H$7/(m*g))*($T79)^2)</f>
        <v>-2.7081236331129559E-4</v>
      </c>
      <c r="O85" s="11">
        <f>($T79*$H$6) + (2*m*EXP(-($T79*$H$6)/m)) + (($T79*$H$6)*EXP(-($T79*$H$6)/m))  - (2*m)</f>
        <v>1.1847490982079129E-3</v>
      </c>
      <c r="P85" s="11">
        <f>2*(-(m^2)/($T79)^5)*(g^2)*N85*O85</f>
        <v>8.4395104335310283</v>
      </c>
      <c r="Q85" s="12">
        <f>$H$6 - ($H$6*EXP(-($T79*$H$6)/m)) - ($T79 * ((2*$H$7)/(m*g)))</f>
        <v>-7.9559143965879375E-2</v>
      </c>
      <c r="R85" s="12">
        <f>$H$6 - 2 * ($H$6*EXP(-($T79*$H$6)/m)) + $H$6*(EXP(-($T79*$H$6)/m))*(1-($T79*$H$6)/(m))</f>
        <v>0.14523589366888984</v>
      </c>
      <c r="S85" s="11">
        <f>2*(((5*m^2*g^2)/$T79^6)*$N85*$O85 + (-(m^2)/($T79)^5)*(g^2)*$O85*$Q85 + (-(m^2)/($T79)^5)*(g^2)*$N85*$R85)</f>
        <v>1569.2828784277744</v>
      </c>
      <c r="T85" s="37"/>
      <c r="U85" s="38"/>
      <c r="V85" s="39"/>
      <c r="W85" s="36"/>
    </row>
    <row r="86" spans="1:23" x14ac:dyDescent="0.25">
      <c r="A86" s="36"/>
      <c r="B86" s="12">
        <f>((m*g)/$A81)*($G$6+(m/$A81)*(EXP(-($A81*$G$6)/(m))-1)) - $G$7</f>
        <v>-1.2600795396397908</v>
      </c>
      <c r="C86" s="11">
        <f t="shared" si="26"/>
        <v>1.5878004462188271</v>
      </c>
      <c r="D86" s="36"/>
      <c r="M86" s="36"/>
      <c r="N86" s="11">
        <f>($T79*$I$6) + (m*EXP(-($T79*$I$6)/m)) - m - (($I$7/(m*g))*($T79)^2)</f>
        <v>3.6936897707218024E-5</v>
      </c>
      <c r="O86" s="11">
        <f>($T79*$I$6) + (2*m*EXP(-($T79*$I$6)/m)) + (($T79*$I$6)*EXP(-($T79*$I$6)/m))  - (2*m)</f>
        <v>1.5808744621772508E-3</v>
      </c>
      <c r="P86" s="11">
        <f>2*(-(m^2)/($T79)^5)*(g^2)*N86*O86</f>
        <v>-1.5359609731164554</v>
      </c>
      <c r="Q86" s="12">
        <f>$I$6 - ($I$6*EXP(-($T79*$I$6)/m)) - ($T79 * ((2*$I$7)/(m*g)))</f>
        <v>-6.9449432839628344E-2</v>
      </c>
      <c r="R86" s="12">
        <f>$I$6 - 2 * ($I$6*EXP(-($T79*$I$6)/m)) + $I$6*(EXP(-($T79*$I$6)/m))*(1-($T79*$I$6)/(m))</f>
        <v>0.19118847842689352</v>
      </c>
      <c r="S86" s="11">
        <f>2*(((5*m^2*g^2)/$T79^6)*$N86*$O86 + (-(m^2)/($T79)^5)*(g^2)*$O86*$Q86 + (-(m^2)/($T79)^5)*(g^2)*$N86*$R86)</f>
        <v>3056.1055703635243</v>
      </c>
      <c r="T86" s="37"/>
      <c r="U86" s="38"/>
      <c r="V86" s="39"/>
      <c r="W86" s="36"/>
    </row>
    <row r="87" spans="1:23" x14ac:dyDescent="0.25">
      <c r="A87" s="36"/>
      <c r="B87" s="12">
        <f>((m*g)/$A81)*($H$6+(m/$A81)*(EXP(-($A81*$H$6)/(m))-1)) - $H$7</f>
        <v>-1.2875815533585138</v>
      </c>
      <c r="C87" s="12">
        <f t="shared" si="26"/>
        <v>1.6578662565491231</v>
      </c>
      <c r="D87" s="36"/>
      <c r="M87" s="36"/>
      <c r="N87" s="11">
        <f>($T79*$J$6) + (m*EXP(-($T79*$J$6)/m)) - m - (($J$7/(m*g))*($T79)^2)</f>
        <v>2.7411831987485605E-4</v>
      </c>
      <c r="O87" s="11">
        <f>($T79*$J$6) + (2*m*EXP(-($T79*$J$6)/m)) + (($T79*$J$6)*EXP(-($T79*$J$6)/m))  - (2*m)</f>
        <v>2.0432113316871947E-3</v>
      </c>
      <c r="P87" s="11">
        <f>2*(-(m^2)/($T79)^5)*(g^2)*N87*O87</f>
        <v>-14.732407746786265</v>
      </c>
      <c r="Q87" s="12">
        <f>$J$6 - ($J$6*EXP(-($T79*$J$6)/m)) - ($T79 * ((2*$J$7)/(m*g)))</f>
        <v>-6.8895221319100863E-2</v>
      </c>
      <c r="R87" s="12">
        <f>$J$6 - 2 * ($J$6*EXP(-($T79*$J$6)/m)) + $J$6*(EXP(-($T79*$J$6)/m))*(1-($T79*$J$6)/(m))</f>
        <v>0.24379806789409247</v>
      </c>
      <c r="S87" s="11">
        <f>2*(((5*m^2*g^2)/$T79^6)*$N87*$O87 + (-(m^2)/($T79)^5)*(g^2)*$O87*$Q87 + (-(m^2)/($T79)^5)*(g^2)*$N87*$R87)</f>
        <v>5339.5484342286745</v>
      </c>
      <c r="T87" s="37"/>
      <c r="U87" s="38"/>
      <c r="V87" s="39"/>
      <c r="W87" s="36"/>
    </row>
    <row r="88" spans="1:23" x14ac:dyDescent="0.25">
      <c r="A88" s="36"/>
      <c r="B88" s="12">
        <f>((m*g)/$A81)*($I$6+(m/$A81)*(EXP(-($A81*$I$6)/(m))-1)) - $I$7</f>
        <v>-1.452234976971003</v>
      </c>
      <c r="C88" s="11">
        <f t="shared" si="26"/>
        <v>2.1089864283379698</v>
      </c>
      <c r="D88" s="36"/>
      <c r="M88" s="36"/>
      <c r="N88" s="11">
        <f>($T79*$K$6) + (m*EXP(-($T79*$K$6)/m)) - m - (($K$7/(m*g))*($T79)^2)</f>
        <v>2.8814904481972055E-4</v>
      </c>
      <c r="O88" s="11">
        <f>($T79*$K$6) + (2*m*EXP(-($T79*$K$6)/m)) + (($T79*$K$6)*EXP(-($T79*$K$6)/m))  - (2*m)</f>
        <v>2.5726896358677087E-3</v>
      </c>
      <c r="P88" s="11">
        <f>2*(-(m^2)/($T79)^5)*(g^2)*N88*O88</f>
        <v>-19.499656529403318</v>
      </c>
      <c r="Q88" s="12">
        <f>$K$6 - ($K$6*EXP(-($T79*$K$6)/m)) - ($T79 * ((2*$K$7)/(m*g)))</f>
        <v>-9.2002786507859979E-2</v>
      </c>
      <c r="R88" s="12">
        <f>$K$6 - 2 * ($K$6*EXP(-($T79*$K$6)/m)) + $K$6*(EXP(-($T79*$K$6)/m))*(1-($T79*$K$6)/(m))</f>
        <v>0.3028968224209716</v>
      </c>
      <c r="S88" s="11">
        <f>2*(((5*m^2*g^2)/$T79^6)*$N88*$O88 + (-(m^2)/($T79)^5)*(g^2)*$O88*$Q88 + (-(m^2)/($T79)^5)*(g^2)*$N88*$R88)</f>
        <v>8423.3858514830154</v>
      </c>
      <c r="T88" s="37"/>
      <c r="U88" s="38"/>
      <c r="V88" s="39"/>
      <c r="W88" s="36"/>
    </row>
    <row r="89" spans="1:23" x14ac:dyDescent="0.25">
      <c r="A89" s="36"/>
      <c r="B89" s="12">
        <f>((m*g)/$A81)*($J$6+(m/$A81)*(EXP(-($A81*$J$6)/(m))-1)) - $J$7</f>
        <v>-1.6930443019960322</v>
      </c>
      <c r="C89" s="12">
        <f t="shared" si="26"/>
        <v>2.8663990085212316</v>
      </c>
      <c r="D89" s="36"/>
      <c r="M89" s="36">
        <v>8</v>
      </c>
      <c r="N89" s="11">
        <f>($T89*$B$6) + (m*EXP(-($T89*$B$6)/m)) - m - (($B$7/(m*g))*($T89)^2)</f>
        <v>-3.5922821918519301E-5</v>
      </c>
      <c r="O89" s="11">
        <f>($T89*$B$6) + (2*m*EXP(-($T89*$B$6)/m)) + (($T89*$B$6)*EXP(-($T89*$B$6)/m))  - (2*m)</f>
        <v>5.8863516471732713E-6</v>
      </c>
      <c r="P89" s="11">
        <f>2*(-(m^2)/($T89)^5)*(g^2)*N89*O89</f>
        <v>5.5621030242368457E-3</v>
      </c>
      <c r="Q89" s="12">
        <f>$B$6 - ($B$6*EXP(-($T89*$B$6)/m)) - ($T89 * ((2*$B$7)/(m*g)))</f>
        <v>-3.5822432723058781E-3</v>
      </c>
      <c r="R89" s="12">
        <f>$B$6 - 2 * ($B$6*EXP(-($T89*$B$6)/m)) + $B$6*(EXP(-($T89*$B$6)/m))*(1-($T89*$B$6)/(m))</f>
        <v>7.9860805570151905E-4</v>
      </c>
      <c r="S89" s="11">
        <f>2*(((5*m^2*g^2)/$T89^6)*$N89*$O89 + (-(m^2)/($T89)^5)*(g^2)*$O89*$Q89 + (-(m^2)/($T89)^5)*(g^2)*$N89*$R89)</f>
        <v>2.7638000081217418E-2</v>
      </c>
      <c r="T89" s="37">
        <f t="shared" si="21"/>
        <v>2.1699250881468835E-2</v>
      </c>
      <c r="U89" s="38">
        <f t="shared" ref="U89" si="31">SUM(P89:P98)</f>
        <v>4.1211478674085811E-13</v>
      </c>
      <c r="V89" s="39">
        <f t="shared" ref="V89" si="32">SUM(S89:S98)</f>
        <v>19047.805400261699</v>
      </c>
      <c r="W89" s="36">
        <f t="shared" ref="W89" si="33">U89/V89</f>
        <v>2.1635814629605363E-17</v>
      </c>
    </row>
    <row r="90" spans="1:23" x14ac:dyDescent="0.25">
      <c r="A90" s="36"/>
      <c r="B90" s="11">
        <f>((m*g)/$A81)*($K$6+(m/$A81)*(EXP(-($A81*$K$6)/(m))-1)) - $K$7</f>
        <v>-2.0893074492481265</v>
      </c>
      <c r="C90" s="11">
        <f t="shared" si="26"/>
        <v>4.3652056174837126</v>
      </c>
      <c r="D90" s="36"/>
      <c r="M90" s="36"/>
      <c r="N90" s="11">
        <f>($T89*$C$6) + (m*EXP(-($T89*$C$6)/m)) - m - (($C$7/(m*g))*($T89)^2)</f>
        <v>-5.688073635979425E-5</v>
      </c>
      <c r="O90" s="11">
        <f>($T89*$C$6) + (2*m*EXP(-($T89*$C$6)/m)) + (($T89*$C$6)*EXP(-($T89*$C$6)/m))  - (2*m)</f>
        <v>3.0067351026737132E-5</v>
      </c>
      <c r="P90" s="11">
        <f>2*(-(m^2)/($T89)^5)*(g^2)*N90*O90</f>
        <v>4.498655722360944E-2</v>
      </c>
      <c r="Q90" s="12">
        <f>$C$6 - ($C$6*EXP(-($T89*$C$6)/m)) - ($T89 * ((2*$C$7)/(m*g)))</f>
        <v>-6.6282852127929406E-3</v>
      </c>
      <c r="R90" s="12">
        <f>$C$6 - 2 * ($C$6*EXP(-($T89*$C$6)/m)) + $C$6*(EXP(-($T89*$C$6)/m))*(1-($T89*$C$6)/(m))</f>
        <v>4.0224850446371196E-3</v>
      </c>
      <c r="S90" s="11">
        <f>2*(((5*m^2*g^2)/$T89^6)*$N90*$O90 + (-(m^2)/($T89)^5)*(g^2)*$O90*$Q90 + (-(m^2)/($T89)^5)*(g^2)*$N90*$R90)</f>
        <v>0.89475171113414476</v>
      </c>
      <c r="T90" s="37"/>
      <c r="U90" s="38"/>
      <c r="V90" s="39"/>
      <c r="W90" s="36"/>
    </row>
    <row r="91" spans="1:23" x14ac:dyDescent="0.25">
      <c r="A91" s="36">
        <v>0.09</v>
      </c>
      <c r="B91" s="12">
        <f>((m*g)/$A91)*($B$6+(m/$A91)*(EXP(-($A91*$B$6)/(m))-1)) - $B$7</f>
        <v>-2.8273992686692326E-2</v>
      </c>
      <c r="C91" s="12">
        <f t="shared" si="26"/>
        <v>7.9941866244713109E-4</v>
      </c>
      <c r="D91" s="36">
        <f t="shared" ref="D91" si="34">SUM(C91:C100)</f>
        <v>16.100647509194872</v>
      </c>
      <c r="M91" s="36"/>
      <c r="N91" s="11">
        <f>($T89*$D$6) + (m*EXP(-($T89*$D$6)/m)) - m - (($D$7/(m*g))*($T89)^2)</f>
        <v>-1.4213669415833819E-4</v>
      </c>
      <c r="O91" s="11">
        <f>($T89*$D$6) + (2*m*EXP(-($T89*$D$6)/m)) + (($T89*$D$6)*EXP(-($T89*$D$6)/m))  - (2*m)</f>
        <v>1.0980809334212166E-4</v>
      </c>
      <c r="P91" s="11">
        <f>2*(-(m^2)/($T89)^5)*(g^2)*N91*O91</f>
        <v>0.4105470553404425</v>
      </c>
      <c r="Q91" s="12">
        <f>$D$6 - ($D$6*EXP(-($T89*$D$6)/m)) - ($T89 * ((2*$D$7)/(m*g)))</f>
        <v>-1.8161063891626833E-2</v>
      </c>
      <c r="R91" s="12">
        <f>$D$6 - 2 * ($D$6*EXP(-($T89*$D$6)/m)) + $D$6*(EXP(-($T89*$D$6)/m))*(1-($T89*$D$6)/(m))</f>
        <v>1.4420172737402898E-2</v>
      </c>
      <c r="S91" s="11">
        <f>2*(((5*m^2*g^2)/$T89^6)*$N91*$O91 + (-(m^2)/($T89)^5)*(g^2)*$O91*$Q91 + (-(m^2)/($T89)^5)*(g^2)*$N91*$R91)</f>
        <v>11.77067198242721</v>
      </c>
      <c r="T91" s="37"/>
      <c r="U91" s="38"/>
      <c r="V91" s="39"/>
      <c r="W91" s="36"/>
    </row>
    <row r="92" spans="1:23" x14ac:dyDescent="0.25">
      <c r="A92" s="36"/>
      <c r="B92" s="11">
        <f>((m*g)/$A91)*($C$6+(m/$A91)*(EXP(-($A91*$C$6)/(m))-1)) - $C$7</f>
        <v>-7.4085054906148279E-2</v>
      </c>
      <c r="C92" s="11">
        <f t="shared" si="26"/>
        <v>5.4885953604470053E-3</v>
      </c>
      <c r="D92" s="36"/>
      <c r="M92" s="36"/>
      <c r="N92" s="11">
        <f>($T89*$E$6) + (m*EXP(-($T89*$E$6)/m)) - m - (($E$7/(m*g))*($T89)^2)</f>
        <v>-2.725191660263482E-4</v>
      </c>
      <c r="O92" s="11">
        <f>($T89*$E$6) + (2*m*EXP(-($T89*$E$6)/m)) + (($T89*$E$6)*EXP(-($T89*$E$6)/m))  - (2*m)</f>
        <v>2.1720216709196494E-4</v>
      </c>
      <c r="P92" s="11">
        <f>2*(-(m^2)/($T89)^5)*(g^2)*N92*O92</f>
        <v>1.5569819781521166</v>
      </c>
      <c r="Q92" s="12">
        <f>$E$6 - ($E$6*EXP(-($T89*$E$6)/m)) - ($T89 * ((2*$E$7)/(m*g)))</f>
        <v>-3.5127502940464156E-2</v>
      </c>
      <c r="R92" s="12">
        <f>$E$6 - 2 * ($E$6*EXP(-($T89*$E$6)/m)) + $E$6*(EXP(-($T89*$E$6)/m))*(1-($T89*$E$6)/(m))</f>
        <v>2.8129755211624141E-2</v>
      </c>
      <c r="S92" s="11">
        <f>2*(((5*m^2*g^2)/$T89^6)*$N92*$O92 + (-(m^2)/($T89)^5)*(g^2)*$O92*$Q92 + (-(m^2)/($T89)^5)*(g^2)*$N92*$R92)</f>
        <v>43.573778470158459</v>
      </c>
      <c r="T92" s="37"/>
      <c r="U92" s="38"/>
      <c r="V92" s="39"/>
      <c r="W92" s="36"/>
    </row>
    <row r="93" spans="1:23" x14ac:dyDescent="0.25">
      <c r="A93" s="36"/>
      <c r="B93" s="12">
        <f>((m*g)/$A91)*($D$6+(m/$A91)*(EXP(-($A91*$D$6)/(m))-1)) - $D$7</f>
        <v>-0.2240523331729169</v>
      </c>
      <c r="C93" s="12">
        <f t="shared" si="26"/>
        <v>5.0199448000227756E-2</v>
      </c>
      <c r="D93" s="36"/>
      <c r="M93" s="36"/>
      <c r="N93" s="11">
        <f>($T89*$F$6) + (m*EXP(-($T89*$F$6)/m)) - m - (($F$7/(m*g))*($T89)^2)</f>
        <v>-6.0670053593632348E-4</v>
      </c>
      <c r="O93" s="11">
        <f>($T89*$F$6) + (2*m*EXP(-($T89*$F$6)/m)) + (($T89*$F$6)*EXP(-($T89*$F$6)/m))  - (2*m)</f>
        <v>4.3655210821161305E-4</v>
      </c>
      <c r="P93" s="11">
        <f>2*(-(m^2)/($T89)^5)*(g^2)*N93*O93</f>
        <v>6.9667920711640408</v>
      </c>
      <c r="Q93" s="12">
        <f>$F$6 - ($F$6*EXP(-($T89*$F$6)/m)) - ($T89 * ((2*$F$7)/(m*g)))</f>
        <v>-7.6037333689400022E-2</v>
      </c>
      <c r="R93" s="12">
        <f>$F$6 - 2 * ($F$6*EXP(-($T89*$F$6)/m)) + $F$6*(EXP(-($T89*$F$6)/m))*(1-($T89*$F$6)/(m))</f>
        <v>5.5507727714503186E-2</v>
      </c>
      <c r="S93" s="11">
        <f>2*(((5*m^2*g^2)/$T89^6)*$N93*$O93 + (-(m^2)/($T89)^5)*(g^2)*$O93*$Q93 + (-(m^2)/($T89)^5)*(g^2)*$N93*$R93)</f>
        <v>153.66554030996758</v>
      </c>
      <c r="T93" s="37"/>
      <c r="U93" s="38"/>
      <c r="V93" s="39"/>
      <c r="W93" s="36"/>
    </row>
    <row r="94" spans="1:23" x14ac:dyDescent="0.25">
      <c r="A94" s="36"/>
      <c r="B94" s="12">
        <f>((m*g)/$A91)*($E$6+(m/$A91)*(EXP(-($A91*$E$6)/(m))-1)) - $E$7</f>
        <v>-0.42359818952953021</v>
      </c>
      <c r="C94" s="11">
        <f t="shared" si="26"/>
        <v>0.17943542617269581</v>
      </c>
      <c r="D94" s="36"/>
      <c r="M94" s="36"/>
      <c r="N94" s="11">
        <f>($T89*$G$6) + (m*EXP(-($T89*$G$6)/m)) - m - (($G$7/(m*g))*($T89)^2)</f>
        <v>-9.2049804445186456E-4</v>
      </c>
      <c r="O94" s="11">
        <f>($T89*$G$6) + (2*m*EXP(-($T89*$G$6)/m)) + (($T89*$G$6)*EXP(-($T89*$G$6)/m))  - (2*m)</f>
        <v>7.5760073539418715E-4</v>
      </c>
      <c r="P94" s="11">
        <f>2*(-(m^2)/($T89)^5)*(g^2)*N94*O94</f>
        <v>18.343645050870506</v>
      </c>
      <c r="Q94" s="12">
        <f>$G$6 - ($G$6*EXP(-($T89*$G$6)/m)) - ($T89 * ((2*$G$7)/(m*g)))</f>
        <v>-0.11975513986600861</v>
      </c>
      <c r="R94" s="12">
        <f>$G$6 - 2 * ($G$6*EXP(-($T89*$G$6)/m)) + $G$6*(EXP(-($T89*$G$6)/m))*(1-($T89*$G$6)/(m))</f>
        <v>9.4572542455614306E-2</v>
      </c>
      <c r="S94" s="11">
        <f>2*(((5*m^2*g^2)/$T89^6)*$N94*$O94 + (-(m^2)/($T89)^5)*(g^2)*$O94*$Q94 + (-(m^2)/($T89)^5)*(g^2)*$N94*$R94)</f>
        <v>449.55028528498997</v>
      </c>
      <c r="T94" s="37"/>
      <c r="U94" s="38"/>
      <c r="V94" s="39"/>
      <c r="W94" s="36"/>
    </row>
    <row r="95" spans="1:23" x14ac:dyDescent="0.25">
      <c r="A95" s="36"/>
      <c r="B95" s="12">
        <f>((m*g)/$A91)*($F$6+(m/$A91)*(EXP(-($A91*$F$6)/(m))-1)) - $F$7</f>
        <v>-0.8475779534012684</v>
      </c>
      <c r="C95" s="12">
        <f t="shared" si="26"/>
        <v>0.71838838709188269</v>
      </c>
      <c r="D95" s="36"/>
      <c r="M95" s="36"/>
      <c r="N95" s="11">
        <f>($T89*$H$6) + (m*EXP(-($T89*$H$6)/m)) - m - (($H$7/(m*g))*($T89)^2)</f>
        <v>-2.7081236331129993E-4</v>
      </c>
      <c r="O95" s="11">
        <f>($T89*$H$6) + (2*m*EXP(-($T89*$H$6)/m)) + (($T89*$H$6)*EXP(-($T89*$H$6)/m))  - (2*m)</f>
        <v>1.1847490982079129E-3</v>
      </c>
      <c r="P95" s="11">
        <f>2*(-(m^2)/($T89)^5)*(g^2)*N95*O95</f>
        <v>8.4395104335311473</v>
      </c>
      <c r="Q95" s="12">
        <f>$H$6 - ($H$6*EXP(-($T89*$H$6)/m)) - ($T89 * ((2*$H$7)/(m*g)))</f>
        <v>-7.9559143965879431E-2</v>
      </c>
      <c r="R95" s="12">
        <f>$H$6 - 2 * ($H$6*EXP(-($T89*$H$6)/m)) + $H$6*(EXP(-($T89*$H$6)/m))*(1-($T89*$H$6)/(m))</f>
        <v>0.14523589366888989</v>
      </c>
      <c r="S95" s="11">
        <f>2*(((5*m^2*g^2)/$T89^6)*$N95*$O95 + (-(m^2)/($T89)^5)*(g^2)*$O95*$Q95 + (-(m^2)/($T89)^5)*(g^2)*$N95*$R95)</f>
        <v>1569.2828784277594</v>
      </c>
      <c r="T95" s="37"/>
      <c r="U95" s="38"/>
      <c r="V95" s="39"/>
      <c r="W95" s="36"/>
    </row>
    <row r="96" spans="1:23" x14ac:dyDescent="0.25">
      <c r="A96" s="36"/>
      <c r="B96" s="12">
        <f>((m*g)/$A91)*($G$6+(m/$A91)*(EXP(-($A91*$G$6)/(m))-1)) - $G$7</f>
        <v>-1.3464586742424547</v>
      </c>
      <c r="C96" s="11">
        <f t="shared" si="26"/>
        <v>1.8129509614427488</v>
      </c>
      <c r="D96" s="36"/>
      <c r="M96" s="36"/>
      <c r="N96" s="11">
        <f>($T89*$I$6) + (m*EXP(-($T89*$I$6)/m)) - m - (($I$7/(m*g))*($T89)^2)</f>
        <v>3.6936897707213687E-5</v>
      </c>
      <c r="O96" s="11">
        <f>($T89*$I$6) + (2*m*EXP(-($T89*$I$6)/m)) + (($T89*$I$6)*EXP(-($T89*$I$6)/m))  - (2*m)</f>
        <v>1.5808744621772508E-3</v>
      </c>
      <c r="P96" s="11">
        <f>2*(-(m^2)/($T89)^5)*(g^2)*N96*O96</f>
        <v>-1.5359609731162722</v>
      </c>
      <c r="Q96" s="12">
        <f>$I$6 - ($I$6*EXP(-($T89*$I$6)/m)) - ($T89 * ((2*$I$7)/(m*g)))</f>
        <v>-6.9449432839628455E-2</v>
      </c>
      <c r="R96" s="12">
        <f>$I$6 - 2 * ($I$6*EXP(-($T89*$I$6)/m)) + $I$6*(EXP(-($T89*$I$6)/m))*(1-($T89*$I$6)/(m))</f>
        <v>0.19118847842689354</v>
      </c>
      <c r="S96" s="11">
        <f>2*(((5*m^2*g^2)/$T89^6)*$N96*$O96 + (-(m^2)/($T89)^5)*(g^2)*$O96*$Q96 + (-(m^2)/($T89)^5)*(g^2)*$N96*$R96)</f>
        <v>3056.1055703635038</v>
      </c>
      <c r="T96" s="37"/>
      <c r="U96" s="38"/>
      <c r="V96" s="39"/>
      <c r="W96" s="36"/>
    </row>
    <row r="97" spans="1:23" x14ac:dyDescent="0.25">
      <c r="A97" s="36"/>
      <c r="B97" s="12">
        <f>((m*g)/$A91)*($H$6+(m/$A91)*(EXP(-($A91*$H$6)/(m))-1)) - $H$7</f>
        <v>-1.40834844717647</v>
      </c>
      <c r="C97" s="12">
        <f t="shared" si="26"/>
        <v>1.9834453486643744</v>
      </c>
      <c r="D97" s="36"/>
      <c r="M97" s="36"/>
      <c r="N97" s="11">
        <f>($T89*$J$6) + (m*EXP(-($T89*$J$6)/m)) - m - (($J$7/(m*g))*($T89)^2)</f>
        <v>2.7411831987485084E-4</v>
      </c>
      <c r="O97" s="11">
        <f>($T89*$J$6) + (2*m*EXP(-($T89*$J$6)/m)) + (($T89*$J$6)*EXP(-($T89*$J$6)/m))  - (2*m)</f>
        <v>2.0432113316871947E-3</v>
      </c>
      <c r="P97" s="11">
        <f>2*(-(m^2)/($T89)^5)*(g^2)*N97*O97</f>
        <v>-14.732407746785958</v>
      </c>
      <c r="Q97" s="12">
        <f>$J$6 - ($J$6*EXP(-($T89*$J$6)/m)) - ($T89 * ((2*$J$7)/(m*g)))</f>
        <v>-6.8895221319100863E-2</v>
      </c>
      <c r="R97" s="12">
        <f>$J$6 - 2 * ($J$6*EXP(-($T89*$J$6)/m)) + $J$6*(EXP(-($T89*$J$6)/m))*(1-($T89*$J$6)/(m))</f>
        <v>0.24379806789409258</v>
      </c>
      <c r="S97" s="11">
        <f>2*(((5*m^2*g^2)/$T89^6)*$N97*$O97 + (-(m^2)/($T89)^5)*(g^2)*$O97*$Q97 + (-(m^2)/($T89)^5)*(g^2)*$N97*$R97)</f>
        <v>5339.5484342286318</v>
      </c>
      <c r="T97" s="37"/>
      <c r="U97" s="38"/>
      <c r="V97" s="39"/>
      <c r="W97" s="36"/>
    </row>
    <row r="98" spans="1:23" x14ac:dyDescent="0.25">
      <c r="A98" s="36"/>
      <c r="B98" s="12">
        <f>((m*g)/$A91)*($I$6+(m/$A91)*(EXP(-($A91*$I$6)/(m))-1)) - $I$7</f>
        <v>-1.6011109176174529</v>
      </c>
      <c r="C98" s="11">
        <f t="shared" si="26"/>
        <v>2.5635561705138024</v>
      </c>
      <c r="D98" s="36"/>
      <c r="M98" s="36"/>
      <c r="N98" s="11">
        <f>($T89*$K$6) + (m*EXP(-($T89*$K$6)/m)) - m - (($K$7/(m*g))*($T89)^2)</f>
        <v>2.8814904481972228E-4</v>
      </c>
      <c r="O98" s="11">
        <f>($T89*$K$6) + (2*m*EXP(-($T89*$K$6)/m)) + (($T89*$K$6)*EXP(-($T89*$K$6)/m))  - (2*m)</f>
        <v>2.5726896358677157E-3</v>
      </c>
      <c r="P98" s="11">
        <f>2*(-(m^2)/($T89)^5)*(g^2)*N98*O98</f>
        <v>-19.499656529403453</v>
      </c>
      <c r="Q98" s="12">
        <f>$K$6 - ($K$6*EXP(-($T89*$K$6)/m)) - ($T89 * ((2*$K$7)/(m*g)))</f>
        <v>-9.200278650786009E-2</v>
      </c>
      <c r="R98" s="12">
        <f>$K$6 - 2 * ($K$6*EXP(-($T89*$K$6)/m)) + $K$6*(EXP(-($T89*$K$6)/m))*(1-($T89*$K$6)/(m))</f>
        <v>0.30289682242097166</v>
      </c>
      <c r="S98" s="11">
        <f>2*(((5*m^2*g^2)/$T89^6)*$N98*$O98 + (-(m^2)/($T89)^5)*(g^2)*$O98*$Q98 + (-(m^2)/($T89)^5)*(g^2)*$N98*$R98)</f>
        <v>8423.3858514830481</v>
      </c>
      <c r="T98" s="37"/>
      <c r="U98" s="38"/>
      <c r="V98" s="39"/>
      <c r="W98" s="36"/>
    </row>
    <row r="99" spans="1:23" x14ac:dyDescent="0.25">
      <c r="A99" s="36"/>
      <c r="B99" s="12">
        <f>((m*g)/$A91)*($J$6+(m/$A91)*(EXP(-($A91*$J$6)/(m))-1)) - $J$7</f>
        <v>-1.8715435874477442</v>
      </c>
      <c r="C99" s="12">
        <f t="shared" si="26"/>
        <v>3.5026753997167721</v>
      </c>
      <c r="D99" s="36"/>
      <c r="M99" s="36">
        <v>9</v>
      </c>
      <c r="N99" s="11">
        <f>($T99*$B$6) + (m*EXP(-($T99*$B$6)/m)) - m - (($B$7/(m*g))*($T99)^2)</f>
        <v>-3.5922821918522391E-5</v>
      </c>
      <c r="O99" s="11">
        <f>($T99*$B$6) + (2*m*EXP(-($T99*$B$6)/m)) + (($T99*$B$6)*EXP(-($T99*$B$6)/m))  - (2*m)</f>
        <v>5.8863516471732713E-6</v>
      </c>
      <c r="P99" s="11">
        <f>2*(-(m^2)/($T99)^5)*(g^2)*N99*O99</f>
        <v>5.5621030242373505E-3</v>
      </c>
      <c r="Q99" s="12">
        <f>$B$6 - ($B$6*EXP(-($T99*$B$6)/m)) - ($T99 * ((2*$B$7)/(m*g)))</f>
        <v>-3.5822432723058607E-3</v>
      </c>
      <c r="R99" s="12">
        <f>$B$6 - 2 * ($B$6*EXP(-($T99*$B$6)/m)) + $B$6*(EXP(-($T99*$B$6)/m))*(1-($T99*$B$6)/(m))</f>
        <v>7.9860805570153293E-4</v>
      </c>
      <c r="S99" s="11">
        <f>2*(((5*m^2*g^2)/$T99^6)*$N99*$O99 + (-(m^2)/($T99)^5)*(g^2)*$O99*$Q99 + (-(m^2)/($T99)^5)*(g^2)*$N99*$R99)</f>
        <v>2.7638000081181335E-2</v>
      </c>
      <c r="T99" s="37">
        <f t="shared" si="21"/>
        <v>2.1699250881468814E-2</v>
      </c>
      <c r="U99" s="38">
        <f t="shared" ref="U99" si="35">SUM(P99:P108)</f>
        <v>-5.3645976549887564E-13</v>
      </c>
      <c r="V99" s="39">
        <f t="shared" ref="V99" si="36">SUM(S99:S108)</f>
        <v>19047.805400261786</v>
      </c>
      <c r="W99" s="36">
        <f t="shared" ref="W99" si="37">U99/V99</f>
        <v>-2.8163862147158577E-17</v>
      </c>
    </row>
    <row r="100" spans="1:23" x14ac:dyDescent="0.25">
      <c r="A100" s="36"/>
      <c r="B100" s="11">
        <f>((m*g)/$A91)*($K$6+(m/$A91)*(EXP(-($A91*$K$6)/(m))-1)) - $K$7</f>
        <v>-2.2986318438517888</v>
      </c>
      <c r="C100" s="11">
        <f t="shared" si="26"/>
        <v>5.283708353569474</v>
      </c>
      <c r="D100" s="36"/>
      <c r="M100" s="36"/>
      <c r="N100" s="11">
        <f>($T99*$C$6) + (m*EXP(-($T99*$C$6)/m)) - m - (($C$7/(m*g))*($T99)^2)</f>
        <v>-5.6880736359796744E-5</v>
      </c>
      <c r="O100" s="11">
        <f>($T99*$C$6) + (2*m*EXP(-($T99*$C$6)/m)) + (($T99*$C$6)*EXP(-($T99*$C$6)/m))  - (2*m)</f>
        <v>3.0067351026730194E-5</v>
      </c>
      <c r="P100" s="11">
        <f>2*(-(m^2)/($T99)^5)*(g^2)*N100*O100</f>
        <v>4.4986557223601245E-2</v>
      </c>
      <c r="Q100" s="12">
        <f>$C$6 - ($C$6*EXP(-($T99*$C$6)/m)) - ($T99 * ((2*$C$7)/(m*g)))</f>
        <v>-6.6282852127929268E-3</v>
      </c>
      <c r="R100" s="12">
        <f>$C$6 - 2 * ($C$6*EXP(-($T99*$C$6)/m)) + $C$6*(EXP(-($T99*$C$6)/m))*(1-($T99*$C$6)/(m))</f>
        <v>4.0224850446371196E-3</v>
      </c>
      <c r="S100" s="11">
        <f>2*(((5*m^2*g^2)/$T99^6)*$N100*$O100 + (-(m^2)/($T99)^5)*(g^2)*$O100*$Q100 + (-(m^2)/($T99)^5)*(g^2)*$N100*$R100)</f>
        <v>0.89475171113511909</v>
      </c>
      <c r="T100" s="37"/>
      <c r="U100" s="38"/>
      <c r="V100" s="39"/>
      <c r="W100" s="36"/>
    </row>
    <row r="101" spans="1:23" x14ac:dyDescent="0.25">
      <c r="A101" s="36">
        <v>0.1</v>
      </c>
      <c r="B101" s="12">
        <f>((m*g)/$A101)*($B$6+(m/$A101)*(EXP(-($A101*$B$6)/(m))-1)) - $B$7</f>
        <v>-2.9477677048066364E-2</v>
      </c>
      <c r="C101" s="12">
        <f t="shared" si="26"/>
        <v>8.6893344415009855E-4</v>
      </c>
      <c r="D101" s="36">
        <f t="shared" ref="D101" si="38">SUM(C101:C110)</f>
        <v>18.661332781013243</v>
      </c>
      <c r="M101" s="36"/>
      <c r="N101" s="11">
        <f>($T99*$D$6) + (m*EXP(-($T99*$D$6)/m)) - m - (($D$7/(m*g))*($T99)^2)</f>
        <v>-1.4213669415833905E-4</v>
      </c>
      <c r="O101" s="11">
        <f>($T99*$D$6) + (2*m*EXP(-($T99*$D$6)/m)) + (($T99*$D$6)*EXP(-($T99*$D$6)/m))  - (2*m)</f>
        <v>1.0980809334212166E-4</v>
      </c>
      <c r="P101" s="11">
        <f>2*(-(m^2)/($T99)^5)*(g^2)*N101*O101</f>
        <v>0.410547055340447</v>
      </c>
      <c r="Q101" s="12">
        <f>$D$6 - ($D$6*EXP(-($T99*$D$6)/m)) - ($T99 * ((2*$D$7)/(m*g)))</f>
        <v>-1.8161063891626833E-2</v>
      </c>
      <c r="R101" s="12">
        <f>$D$6 - 2 * ($D$6*EXP(-($T99*$D$6)/m)) + $D$6*(EXP(-($T99*$D$6)/m))*(1-($T99*$D$6)/(m))</f>
        <v>1.4420172737402842E-2</v>
      </c>
      <c r="S101" s="11">
        <f>2*(((5*m^2*g^2)/$T99^6)*$N101*$O101 + (-(m^2)/($T99)^5)*(g^2)*$O101*$Q101 + (-(m^2)/($T99)^5)*(g^2)*$N101*$R101)</f>
        <v>11.770671982426705</v>
      </c>
      <c r="T101" s="37"/>
      <c r="U101" s="38"/>
      <c r="V101" s="39"/>
      <c r="W101" s="36"/>
    </row>
    <row r="102" spans="1:23" x14ac:dyDescent="0.25">
      <c r="A102" s="36"/>
      <c r="B102" s="11">
        <f>((m*g)/$A101)*($C$6+(m/$A101)*(EXP(-($A101*$C$6)/(m))-1)) - $C$7</f>
        <v>-7.9479012549634298E-2</v>
      </c>
      <c r="C102" s="11">
        <f t="shared" si="26"/>
        <v>6.3169134358649261E-3</v>
      </c>
      <c r="D102" s="36"/>
      <c r="M102" s="36"/>
      <c r="N102" s="11">
        <f>($T99*$E$6) + (m*EXP(-($T99*$E$6)/m)) - m - (($E$7/(m*g))*($T99)^2)</f>
        <v>-2.7251916602635123E-4</v>
      </c>
      <c r="O102" s="11">
        <f>($T99*$E$6) + (2*m*EXP(-($T99*$E$6)/m)) + (($T99*$E$6)*EXP(-($T99*$E$6)/m))  - (2*m)</f>
        <v>2.17202167091958E-4</v>
      </c>
      <c r="P102" s="11">
        <f>2*(-(m^2)/($T99)^5)*(g^2)*N102*O102</f>
        <v>1.5569819781520917</v>
      </c>
      <c r="Q102" s="12">
        <f>$E$6 - ($E$6*EXP(-($T99*$E$6)/m)) - ($T99 * ((2*$E$7)/(m*g)))</f>
        <v>-3.51275029404641E-2</v>
      </c>
      <c r="R102" s="12">
        <f>$E$6 - 2 * ($E$6*EXP(-($T99*$E$6)/m)) + $E$6*(EXP(-($T99*$E$6)/m))*(1-($T99*$E$6)/(m))</f>
        <v>2.8129755211624086E-2</v>
      </c>
      <c r="S102" s="11">
        <f>2*(((5*m^2*g^2)/$T99^6)*$N102*$O102 + (-(m^2)/($T99)^5)*(g^2)*$O102*$Q102 + (-(m^2)/($T99)^5)*(g^2)*$N102*$R102)</f>
        <v>43.573778470160931</v>
      </c>
      <c r="T102" s="37"/>
      <c r="U102" s="38"/>
      <c r="V102" s="39"/>
      <c r="W102" s="36"/>
    </row>
    <row r="103" spans="1:23" x14ac:dyDescent="0.25">
      <c r="A103" s="36"/>
      <c r="B103" s="12">
        <f>((m*g)/$A101)*($D$6+(m/$A101)*(EXP(-($A101*$D$6)/(m))-1)) - $D$7</f>
        <v>-0.2407685277111391</v>
      </c>
      <c r="C103" s="12">
        <f t="shared" si="26"/>
        <v>5.7969483936189559E-2</v>
      </c>
      <c r="D103" s="36"/>
      <c r="M103" s="36"/>
      <c r="N103" s="11">
        <f>($T99*$F$6) + (m*EXP(-($T99*$F$6)/m)) - m - (($F$7/(m*g))*($T99)^2)</f>
        <v>-6.0670053593632044E-4</v>
      </c>
      <c r="O103" s="11">
        <f>($T99*$F$6) + (2*m*EXP(-($T99*$F$6)/m)) + (($T99*$F$6)*EXP(-($T99*$F$6)/m))  - (2*m)</f>
        <v>4.3655210821160612E-4</v>
      </c>
      <c r="P103" s="11">
        <f>2*(-(m^2)/($T99)^5)*(g^2)*N103*O103</f>
        <v>6.9667920711639288</v>
      </c>
      <c r="Q103" s="12">
        <f>$F$6 - ($F$6*EXP(-($T99*$F$6)/m)) - ($T99 * ((2*$F$7)/(m*g)))</f>
        <v>-7.6037333689399966E-2</v>
      </c>
      <c r="R103" s="12">
        <f>$F$6 - 2 * ($F$6*EXP(-($T99*$F$6)/m)) + $F$6*(EXP(-($T99*$F$6)/m))*(1-($T99*$F$6)/(m))</f>
        <v>5.5507727714503075E-2</v>
      </c>
      <c r="S103" s="11">
        <f>2*(((5*m^2*g^2)/$T99^6)*$N103*$O103 + (-(m^2)/($T99)^5)*(g^2)*$O103*$Q103 + (-(m^2)/($T99)^5)*(g^2)*$N103*$R103)</f>
        <v>153.66554030997941</v>
      </c>
      <c r="T103" s="37"/>
      <c r="U103" s="38"/>
      <c r="V103" s="39"/>
      <c r="W103" s="36"/>
    </row>
    <row r="104" spans="1:23" x14ac:dyDescent="0.25">
      <c r="A104" s="36"/>
      <c r="B104" s="12">
        <f>((m*g)/$A101)*($E$6+(m/$A101)*(EXP(-($A101*$E$6)/(m))-1)) - $E$7</f>
        <v>-0.45303708858393554</v>
      </c>
      <c r="C104" s="11">
        <f t="shared" si="26"/>
        <v>0.20524260363260866</v>
      </c>
      <c r="D104" s="36"/>
      <c r="M104" s="36"/>
      <c r="N104" s="11">
        <f>($T99*$G$6) + (m*EXP(-($T99*$G$6)/m)) - m - (($G$7/(m*g))*($T99)^2)</f>
        <v>-9.2049804445186109E-4</v>
      </c>
      <c r="O104" s="11">
        <f>($T99*$G$6) + (2*m*EXP(-($T99*$G$6)/m)) + (($T99*$G$6)*EXP(-($T99*$G$6)/m))  - (2*m)</f>
        <v>7.5760073539418021E-4</v>
      </c>
      <c r="P104" s="11">
        <f>2*(-(m^2)/($T99)^5)*(g^2)*N104*O104</f>
        <v>18.343645050870357</v>
      </c>
      <c r="Q104" s="12">
        <f>$G$6 - ($G$6*EXP(-($T99*$G$6)/m)) - ($T99 * ((2*$G$7)/(m*g)))</f>
        <v>-0.11975513986600844</v>
      </c>
      <c r="R104" s="12">
        <f>$G$6 - 2 * ($G$6*EXP(-($T99*$G$6)/m)) + $G$6*(EXP(-($T99*$G$6)/m))*(1-($T99*$G$6)/(m))</f>
        <v>9.4572542455614111E-2</v>
      </c>
      <c r="S104" s="11">
        <f>2*(((5*m^2*g^2)/$T99^6)*$N104*$O104 + (-(m^2)/($T99)^5)*(g^2)*$O104*$Q104 + (-(m^2)/($T99)^5)*(g^2)*$N104*$R104)</f>
        <v>449.55028528500497</v>
      </c>
      <c r="T104" s="37"/>
      <c r="U104" s="38"/>
      <c r="V104" s="39"/>
      <c r="W104" s="36"/>
    </row>
    <row r="105" spans="1:23" x14ac:dyDescent="0.25">
      <c r="A105" s="36"/>
      <c r="B105" s="12">
        <f>((m*g)/$A101)*($F$6+(m/$A101)*(EXP(-($A101*$F$6)/(m))-1)) - $F$7</f>
        <v>-0.89875648570518485</v>
      </c>
      <c r="C105" s="12">
        <f t="shared" si="26"/>
        <v>0.80776322059713412</v>
      </c>
      <c r="D105" s="36"/>
      <c r="M105" s="36"/>
      <c r="N105" s="11">
        <f>($T99*$H$6) + (m*EXP(-($T99*$H$6)/m)) - m - (($H$7/(m*g))*($T99)^2)</f>
        <v>-2.7081236331129559E-4</v>
      </c>
      <c r="O105" s="11">
        <f>($T99*$H$6) + (2*m*EXP(-($T99*$H$6)/m)) + (($T99*$H$6)*EXP(-($T99*$H$6)/m))  - (2*m)</f>
        <v>1.1847490982079129E-3</v>
      </c>
      <c r="P105" s="11">
        <f>2*(-(m^2)/($T99)^5)*(g^2)*N105*O105</f>
        <v>8.4395104335310513</v>
      </c>
      <c r="Q105" s="12">
        <f>$H$6 - ($H$6*EXP(-($T99*$H$6)/m)) - ($T99 * ((2*$H$7)/(m*g)))</f>
        <v>-7.9559143965879264E-2</v>
      </c>
      <c r="R105" s="12">
        <f>$H$6 - 2 * ($H$6*EXP(-($T99*$H$6)/m)) + $H$6*(EXP(-($T99*$H$6)/m))*(1-($T99*$H$6)/(m))</f>
        <v>0.1452358936688897</v>
      </c>
      <c r="S105" s="11">
        <f>2*(((5*m^2*g^2)/$T99^6)*$N105*$O105 + (-(m^2)/($T99)^5)*(g^2)*$O105*$Q105 + (-(m^2)/($T99)^5)*(g^2)*$N105*$R105)</f>
        <v>1569.2828784277726</v>
      </c>
      <c r="T105" s="37"/>
      <c r="U105" s="38"/>
      <c r="V105" s="39"/>
      <c r="W105" s="36"/>
    </row>
    <row r="106" spans="1:23" x14ac:dyDescent="0.25">
      <c r="A106" s="36"/>
      <c r="B106" s="12">
        <f>((m*g)/$A101)*($G$6+(m/$A101)*(EXP(-($A101*$G$6)/(m))-1)) - $G$7</f>
        <v>-1.4240028873953923</v>
      </c>
      <c r="C106" s="11">
        <f t="shared" si="26"/>
        <v>2.0277842233104142</v>
      </c>
      <c r="D106" s="36"/>
      <c r="M106" s="36"/>
      <c r="N106" s="11">
        <f>($T99*$I$6) + (m*EXP(-($T99*$I$6)/m)) - m - (($I$7/(m*g))*($T99)^2)</f>
        <v>3.6936897707218891E-5</v>
      </c>
      <c r="O106" s="11">
        <f>($T99*$I$6) + (2*m*EXP(-($T99*$I$6)/m)) + (($T99*$I$6)*EXP(-($T99*$I$6)/m))  - (2*m)</f>
        <v>1.5808744621772508E-3</v>
      </c>
      <c r="P106" s="11">
        <f>2*(-(m^2)/($T99)^5)*(g^2)*N106*O106</f>
        <v>-1.535960973116496</v>
      </c>
      <c r="Q106" s="12">
        <f>$I$6 - ($I$6*EXP(-($T99*$I$6)/m)) - ($T99 * ((2*$I$7)/(m*g)))</f>
        <v>-6.9449432839628122E-2</v>
      </c>
      <c r="R106" s="12">
        <f>$I$6 - 2 * ($I$6*EXP(-($T99*$I$6)/m)) + $I$6*(EXP(-($T99*$I$6)/m))*(1-($T99*$I$6)/(m))</f>
        <v>0.19118847842689327</v>
      </c>
      <c r="S106" s="11">
        <f>2*(((5*m^2*g^2)/$T99^6)*$N106*$O106 + (-(m^2)/($T99)^5)*(g^2)*$O106*$Q106 + (-(m^2)/($T99)^5)*(g^2)*$N106*$R106)</f>
        <v>3056.1055703635284</v>
      </c>
      <c r="T106" s="37"/>
      <c r="U106" s="38"/>
      <c r="V106" s="39"/>
      <c r="W106" s="36"/>
    </row>
    <row r="107" spans="1:23" x14ac:dyDescent="0.25">
      <c r="A107" s="36"/>
      <c r="B107" s="12">
        <f>((m*g)/$A101)*($H$6+(m/$A101)*(EXP(-($A101*$H$6)/(m))-1)) - $H$7</f>
        <v>-1.515379902835212</v>
      </c>
      <c r="C107" s="12">
        <f t="shared" si="26"/>
        <v>2.2963762499168565</v>
      </c>
      <c r="D107" s="36"/>
      <c r="M107" s="36"/>
      <c r="N107" s="11">
        <f>($T99*$J$6) + (m*EXP(-($T99*$J$6)/m)) - m - (($J$7/(m*g))*($T99)^2)</f>
        <v>2.7411831987485171E-4</v>
      </c>
      <c r="O107" s="11">
        <f>($T99*$J$6) + (2*m*EXP(-($T99*$J$6)/m)) + (($T99*$J$6)*EXP(-($T99*$J$6)/m))  - (2*m)</f>
        <v>2.0432113316871878E-3</v>
      </c>
      <c r="P107" s="11">
        <f>2*(-(m^2)/($T99)^5)*(g^2)*N107*O107</f>
        <v>-14.732407746786027</v>
      </c>
      <c r="Q107" s="12">
        <f>$J$6 - ($J$6*EXP(-($T99*$J$6)/m)) - ($T99 * ((2*$J$7)/(m*g)))</f>
        <v>-6.8895221319100641E-2</v>
      </c>
      <c r="R107" s="12">
        <f>$J$6 - 2 * ($J$6*EXP(-($T99*$J$6)/m)) + $J$6*(EXP(-($T99*$J$6)/m))*(1-($T99*$J$6)/(m))</f>
        <v>0.2437980678940922</v>
      </c>
      <c r="S107" s="11">
        <f>2*(((5*m^2*g^2)/$T99^6)*$N107*$O107 + (-(m^2)/($T99)^5)*(g^2)*$O107*$Q107 + (-(m^2)/($T99)^5)*(g^2)*$N107*$R107)</f>
        <v>5339.5484342286327</v>
      </c>
      <c r="T107" s="37"/>
      <c r="U107" s="38"/>
      <c r="V107" s="39"/>
      <c r="W107" s="36"/>
    </row>
    <row r="108" spans="1:23" x14ac:dyDescent="0.25">
      <c r="A108" s="36"/>
      <c r="B108" s="12">
        <f>((m*g)/$A101)*($I$6+(m/$A101)*(EXP(-($A101*$I$6)/(m))-1)) - $I$7</f>
        <v>-1.7319307150689995</v>
      </c>
      <c r="C108" s="11">
        <f t="shared" si="26"/>
        <v>2.9995840017994162</v>
      </c>
      <c r="D108" s="36"/>
      <c r="M108" s="36"/>
      <c r="N108" s="11">
        <f>($T99*$K$6) + (m*EXP(-($T99*$K$6)/m)) - m - (($K$7/(m*g))*($T99)^2)</f>
        <v>2.8814904481972575E-4</v>
      </c>
      <c r="O108" s="11">
        <f>($T99*$K$6) + (2*m*EXP(-($T99*$K$6)/m)) + (($T99*$K$6)*EXP(-($T99*$K$6)/m))  - (2*m)</f>
        <v>2.5726896358677087E-3</v>
      </c>
      <c r="P108" s="11">
        <f>2*(-(m^2)/($T99)^5)*(g^2)*N108*O108</f>
        <v>-19.49965652940373</v>
      </c>
      <c r="Q108" s="12">
        <f>$K$6 - ($K$6*EXP(-($T99*$K$6)/m)) - ($T99 * ((2*$K$7)/(m*g)))</f>
        <v>-9.2002786507859646E-2</v>
      </c>
      <c r="R108" s="12">
        <f>$K$6 - 2 * ($K$6*EXP(-($T99*$K$6)/m)) + $K$6*(EXP(-($T99*$K$6)/m))*(1-($T99*$K$6)/(m))</f>
        <v>0.30289682242097132</v>
      </c>
      <c r="S108" s="11">
        <f>2*(((5*m^2*g^2)/$T99^6)*$N108*$O108 + (-(m^2)/($T99)^5)*(g^2)*$O108*$Q108 + (-(m^2)/($T99)^5)*(g^2)*$N108*$R108)</f>
        <v>8423.3858514830627</v>
      </c>
      <c r="T108" s="37"/>
      <c r="U108" s="38"/>
      <c r="V108" s="39"/>
      <c r="W108" s="36"/>
    </row>
    <row r="109" spans="1:23" x14ac:dyDescent="0.25">
      <c r="A109" s="36"/>
      <c r="B109" s="12">
        <f>((m*g)/$A101)*($J$6+(m/$A101)*(EXP(-($A101*$J$6)/(m))-1)) - $J$7</f>
        <v>-2.027192068541583</v>
      </c>
      <c r="C109" s="12">
        <f t="shared" si="26"/>
        <v>4.1095076827579016</v>
      </c>
      <c r="D109" s="36"/>
      <c r="M109" s="36">
        <v>10</v>
      </c>
      <c r="N109" s="11">
        <f>($T109*$B$6) + (m*EXP(-($T109*$B$6)/m)) - m - (($B$7/(m*g))*($T109)^2)</f>
        <v>-3.5922821918522879E-5</v>
      </c>
      <c r="O109" s="11">
        <f>($T109*$B$6) + (2*m*EXP(-($T109*$B$6)/m)) + (($T109*$B$6)*EXP(-($T109*$B$6)/m))  - (2*m)</f>
        <v>5.8863516471802102E-6</v>
      </c>
      <c r="P109" s="11">
        <f>2*(-(m^2)/($T109)^5)*(g^2)*N109*O109</f>
        <v>5.5621030242439477E-3</v>
      </c>
      <c r="Q109" s="12">
        <f>$B$6 - ($B$6*EXP(-($T109*$B$6)/m)) - ($T109 * ((2*$B$7)/(m*g)))</f>
        <v>-3.5822432723058711E-3</v>
      </c>
      <c r="R109" s="12">
        <f>$B$6 - 2 * ($B$6*EXP(-($T109*$B$6)/m)) + $B$6*(EXP(-($T109*$B$6)/m))*(1-($T109*$B$6)/(m))</f>
        <v>7.9860805570153293E-4</v>
      </c>
      <c r="S109" s="11">
        <f>2*(((5*m^2*g^2)/$T109^6)*$N109*$O109 + (-(m^2)/($T109)^5)*(g^2)*$O109*$Q109 + (-(m^2)/($T109)^5)*(g^2)*$N109*$R109)</f>
        <v>2.7638000080320135E-2</v>
      </c>
      <c r="T109" s="37">
        <f t="shared" si="21"/>
        <v>2.1699250881468842E-2</v>
      </c>
      <c r="U109" s="38">
        <f t="shared" ref="U109" si="39">SUM(P109:P118)</f>
        <v>5.3290705182007514E-13</v>
      </c>
      <c r="V109" s="39">
        <f t="shared" ref="V109" si="40">SUM(S109:S118)</f>
        <v>19047.805400261699</v>
      </c>
      <c r="W109" s="36">
        <f t="shared" ref="W109" si="41">U109/V109</f>
        <v>2.7977346503800038E-17</v>
      </c>
    </row>
    <row r="110" spans="1:23" x14ac:dyDescent="0.25">
      <c r="A110" s="36"/>
      <c r="B110" s="11">
        <f>((m*g)/$A101)*($K$6+(m/$A101)*(EXP(-($A101*$K$6)/(m))-1)) - $K$7</f>
        <v>-2.4799031166928094</v>
      </c>
      <c r="C110" s="11">
        <f t="shared" si="26"/>
        <v>6.1499194681827101</v>
      </c>
      <c r="D110" s="36"/>
      <c r="M110" s="36"/>
      <c r="N110" s="11">
        <f>($T109*$C$6) + (m*EXP(-($T109*$C$6)/m)) - m - (($C$7/(m*g))*($T109)^2)</f>
        <v>-5.6880736359794576E-5</v>
      </c>
      <c r="O110" s="11">
        <f>($T109*$C$6) + (2*m*EXP(-($T109*$C$6)/m)) + (($T109*$C$6)*EXP(-($T109*$C$6)/m))  - (2*m)</f>
        <v>3.0067351026730194E-5</v>
      </c>
      <c r="P110" s="11">
        <f>2*(-(m^2)/($T109)^5)*(g^2)*N110*O110</f>
        <v>4.4986557223599247E-2</v>
      </c>
      <c r="Q110" s="12">
        <f>$C$6 - ($C$6*EXP(-($T109*$C$6)/m)) - ($T109 * ((2*$C$7)/(m*g)))</f>
        <v>-6.6282852127929337E-3</v>
      </c>
      <c r="R110" s="12">
        <f>$C$6 - 2 * ($C$6*EXP(-($T109*$C$6)/m)) + $C$6*(EXP(-($T109*$C$6)/m))*(1-($T109*$C$6)/(m))</f>
        <v>4.0224850446371196E-3</v>
      </c>
      <c r="S110" s="11">
        <f>2*(((5*m^2*g^2)/$T109^6)*$N110*$O110 + (-(m^2)/($T109)^5)*(g^2)*$O110*$Q110 + (-(m^2)/($T109)^5)*(g^2)*$N110*$R110)</f>
        <v>0.89475171113529672</v>
      </c>
      <c r="T110" s="37"/>
      <c r="U110" s="38"/>
      <c r="V110" s="39"/>
      <c r="W110" s="36"/>
    </row>
    <row r="111" spans="1:23" x14ac:dyDescent="0.25">
      <c r="A111" s="36">
        <v>0.11</v>
      </c>
      <c r="B111" s="12">
        <f>((m*g)/$A111)*($B$6+(m/$A111)*(EXP(-($A111*$B$6)/(m))-1)) - $B$7</f>
        <v>-3.0651925056258481E-2</v>
      </c>
      <c r="C111" s="12">
        <f t="shared" si="26"/>
        <v>9.3954050965448647E-4</v>
      </c>
      <c r="D111" s="36">
        <f t="shared" ref="D111" si="42">SUM(C111:C120)</f>
        <v>21.07905601370301</v>
      </c>
      <c r="M111" s="36"/>
      <c r="N111" s="11">
        <f>($T109*$D$6) + (m*EXP(-($T109*$D$6)/m)) - m - (($D$7/(m*g))*($T109)^2)</f>
        <v>-1.4213669415833537E-4</v>
      </c>
      <c r="O111" s="11">
        <f>($T109*$D$6) + (2*m*EXP(-($T109*$D$6)/m)) + (($T109*$D$6)*EXP(-($T109*$D$6)/m))  - (2*m)</f>
        <v>1.0980809334212166E-4</v>
      </c>
      <c r="P111" s="11">
        <f>2*(-(m^2)/($T109)^5)*(g^2)*N111*O111</f>
        <v>0.41054705534043368</v>
      </c>
      <c r="Q111" s="12">
        <f>$D$6 - ($D$6*EXP(-($T109*$D$6)/m)) - ($T109 * ((2*$D$7)/(m*g)))</f>
        <v>-1.8161063891626805E-2</v>
      </c>
      <c r="R111" s="12">
        <f>$D$6 - 2 * ($D$6*EXP(-($T109*$D$6)/m)) + $D$6*(EXP(-($T109*$D$6)/m))*(1-($T109*$D$6)/(m))</f>
        <v>1.4420172737402953E-2</v>
      </c>
      <c r="S111" s="11">
        <f>2*(((5*m^2*g^2)/$T109^6)*$N111*$O111 + (-(m^2)/($T109)^5)*(g^2)*$O111*$Q111 + (-(m^2)/($T109)^5)*(g^2)*$N111*$R111)</f>
        <v>11.770671982428119</v>
      </c>
      <c r="T111" s="37"/>
      <c r="U111" s="38"/>
      <c r="V111" s="39"/>
      <c r="W111" s="36"/>
    </row>
    <row r="112" spans="1:23" x14ac:dyDescent="0.25">
      <c r="A112" s="36"/>
      <c r="B112" s="11">
        <f>((m*g)/$A111)*($C$6+(m/$A111)*(EXP(-($A111*$C$6)/(m))-1)) - $C$7</f>
        <v>-8.4653811941214241E-2</v>
      </c>
      <c r="C112" s="11">
        <f t="shared" si="26"/>
        <v>7.1662678761784671E-3</v>
      </c>
      <c r="D112" s="36"/>
      <c r="M112" s="36"/>
      <c r="N112" s="11">
        <f>($T109*$E$6) + (m*EXP(-($T109*$E$6)/m)) - m - (($E$7/(m*g))*($T109)^2)</f>
        <v>-2.7251916602634907E-4</v>
      </c>
      <c r="O112" s="11">
        <f>($T109*$E$6) + (2*m*EXP(-($T109*$E$6)/m)) + (($T109*$E$6)*EXP(-($T109*$E$6)/m))  - (2*m)</f>
        <v>2.1720216709196494E-4</v>
      </c>
      <c r="P112" s="11">
        <f>2*(-(m^2)/($T109)^5)*(g^2)*N112*O112</f>
        <v>1.5569819781521193</v>
      </c>
      <c r="Q112" s="12">
        <f>$E$6 - ($E$6*EXP(-($T109*$E$6)/m)) - ($T109 * ((2*$E$7)/(m*g)))</f>
        <v>-3.5127502940464156E-2</v>
      </c>
      <c r="R112" s="12">
        <f>$E$6 - 2 * ($E$6*EXP(-($T109*$E$6)/m)) + $E$6*(EXP(-($T109*$E$6)/m))*(1-($T109*$E$6)/(m))</f>
        <v>2.8129755211624197E-2</v>
      </c>
      <c r="S112" s="11">
        <f>2*(((5*m^2*g^2)/$T109^6)*$N112*$O112 + (-(m^2)/($T109)^5)*(g^2)*$O112*$Q112 + (-(m^2)/($T109)^5)*(g^2)*$N112*$R112)</f>
        <v>43.573778470158317</v>
      </c>
      <c r="T112" s="37"/>
      <c r="U112" s="38"/>
      <c r="V112" s="39"/>
      <c r="W112" s="36"/>
    </row>
    <row r="113" spans="1:23" x14ac:dyDescent="0.25">
      <c r="A113" s="36"/>
      <c r="B113" s="12">
        <f>((m*g)/$A111)*($D$6+(m/$A111)*(EXP(-($A111*$D$6)/(m))-1)) - $D$7</f>
        <v>-0.25648834060483128</v>
      </c>
      <c r="C113" s="12">
        <f t="shared" si="26"/>
        <v>6.5786268866219938E-2</v>
      </c>
      <c r="D113" s="36"/>
      <c r="M113" s="36"/>
      <c r="N113" s="11">
        <f>($T109*$F$6) + (m*EXP(-($T109*$F$6)/m)) - m - (($F$7/(m*g))*($T109)^2)</f>
        <v>-6.0670053593632174E-4</v>
      </c>
      <c r="O113" s="11">
        <f>($T109*$F$6) + (2*m*EXP(-($T109*$F$6)/m)) + (($T109*$F$6)*EXP(-($T109*$F$6)/m))  - (2*m)</f>
        <v>4.3655210821161305E-4</v>
      </c>
      <c r="P113" s="11">
        <f>2*(-(m^2)/($T109)^5)*(g^2)*N113*O113</f>
        <v>6.9667920711640106</v>
      </c>
      <c r="Q113" s="12">
        <f>$F$6 - ($F$6*EXP(-($T109*$F$6)/m)) - ($T109 * ((2*$F$7)/(m*g)))</f>
        <v>-7.6037333689400077E-2</v>
      </c>
      <c r="R113" s="12">
        <f>$F$6 - 2 * ($F$6*EXP(-($T109*$F$6)/m)) + $F$6*(EXP(-($T109*$F$6)/m))*(1-($T109*$F$6)/(m))</f>
        <v>5.5507727714503241E-2</v>
      </c>
      <c r="S113" s="11">
        <f>2*(((5*m^2*g^2)/$T109^6)*$N113*$O113 + (-(m^2)/($T109)^5)*(g^2)*$O113*$Q113 + (-(m^2)/($T109)^5)*(g^2)*$N113*$R113)</f>
        <v>153.66554030997111</v>
      </c>
      <c r="T113" s="37"/>
      <c r="U113" s="38"/>
      <c r="V113" s="39"/>
      <c r="W113" s="36"/>
    </row>
    <row r="114" spans="1:23" x14ac:dyDescent="0.25">
      <c r="A114" s="36"/>
      <c r="B114" s="12">
        <f>((m*g)/$A111)*($E$6+(m/$A111)*(EXP(-($A111*$E$6)/(m))-1)) - $E$7</f>
        <v>-0.48035296021064056</v>
      </c>
      <c r="C114" s="11">
        <f t="shared" si="26"/>
        <v>0.23073896638312522</v>
      </c>
      <c r="D114" s="36"/>
      <c r="M114" s="36"/>
      <c r="N114" s="11">
        <f>($T109*$G$6) + (m*EXP(-($T109*$G$6)/m)) - m - (($G$7/(m*g))*($T109)^2)</f>
        <v>-9.2049804445186716E-4</v>
      </c>
      <c r="O114" s="11">
        <f>($T109*$G$6) + (2*m*EXP(-($T109*$G$6)/m)) + (($T109*$G$6)*EXP(-($T109*$G$6)/m))  - (2*m)</f>
        <v>7.5760073539418715E-4</v>
      </c>
      <c r="P114" s="11">
        <f>2*(-(m^2)/($T109)^5)*(g^2)*N114*O114</f>
        <v>18.343645050870528</v>
      </c>
      <c r="Q114" s="12">
        <f>$G$6 - ($G$6*EXP(-($T109*$G$6)/m)) - ($T109 * ((2*$G$7)/(m*g)))</f>
        <v>-0.11975513986600872</v>
      </c>
      <c r="R114" s="12">
        <f>$G$6 - 2 * ($G$6*EXP(-($T109*$G$6)/m)) + $G$6*(EXP(-($T109*$G$6)/m))*(1-($T109*$G$6)/(m))</f>
        <v>9.4572542455614361E-2</v>
      </c>
      <c r="S114" s="11">
        <f>2*(((5*m^2*g^2)/$T109^6)*$N114*$O114 + (-(m^2)/($T109)^5)*(g^2)*$O114*$Q114 + (-(m^2)/($T109)^5)*(g^2)*$N114*$R114)</f>
        <v>449.55028528498815</v>
      </c>
      <c r="T114" s="37"/>
      <c r="U114" s="38"/>
      <c r="V114" s="39"/>
      <c r="W114" s="36"/>
    </row>
    <row r="115" spans="1:23" x14ac:dyDescent="0.25">
      <c r="A115" s="36"/>
      <c r="B115" s="12">
        <f>((m*g)/$A111)*($F$6+(m/$A111)*(EXP(-($A111*$F$6)/(m))-1)) - $F$7</f>
        <v>-0.94550062052956929</v>
      </c>
      <c r="C115" s="12">
        <f t="shared" si="26"/>
        <v>0.89397142342180058</v>
      </c>
      <c r="D115" s="36"/>
      <c r="M115" s="36"/>
      <c r="N115" s="11">
        <f>($T109*$H$6) + (m*EXP(-($T109*$H$6)/m)) - m - (($H$7/(m*g))*($T109)^2)</f>
        <v>-2.7081236331129646E-4</v>
      </c>
      <c r="O115" s="11">
        <f>($T109*$H$6) + (2*m*EXP(-($T109*$H$6)/m)) + (($T109*$H$6)*EXP(-($T109*$H$6)/m))  - (2*m)</f>
        <v>1.1847490982079267E-3</v>
      </c>
      <c r="P115" s="11">
        <f>2*(-(m^2)/($T109)^5)*(g^2)*N115*O115</f>
        <v>8.4395104335311242</v>
      </c>
      <c r="Q115" s="12">
        <f>$H$6 - ($H$6*EXP(-($T109*$H$6)/m)) - ($T109 * ((2*$H$7)/(m*g)))</f>
        <v>-7.9559143965879542E-2</v>
      </c>
      <c r="R115" s="12">
        <f>$H$6 - 2 * ($H$6*EXP(-($T109*$H$6)/m)) + $H$6*(EXP(-($T109*$H$6)/m))*(1-($T109*$H$6)/(m))</f>
        <v>0.14523589366889</v>
      </c>
      <c r="S115" s="11">
        <f>2*(((5*m^2*g^2)/$T109^6)*$N115*$O115 + (-(m^2)/($T109)^5)*(g^2)*$O115*$Q115 + (-(m^2)/($T109)^5)*(g^2)*$N115*$R115)</f>
        <v>1569.2828784277795</v>
      </c>
      <c r="T115" s="37"/>
      <c r="U115" s="38"/>
      <c r="V115" s="39"/>
      <c r="W115" s="36"/>
    </row>
    <row r="116" spans="1:23" x14ac:dyDescent="0.25">
      <c r="A116" s="36"/>
      <c r="B116" s="12">
        <f>((m*g)/$A111)*($G$6+(m/$A111)*(EXP(-($A111*$G$6)/(m))-1)) - $G$7</f>
        <v>-1.4938617170080499</v>
      </c>
      <c r="C116" s="11">
        <f t="shared" si="26"/>
        <v>2.2316228295422391</v>
      </c>
      <c r="D116" s="36"/>
      <c r="M116" s="36"/>
      <c r="N116" s="11">
        <f>($T109*$I$6) + (m*EXP(-($T109*$I$6)/m)) - m - (($I$7/(m*g))*($T109)^2)</f>
        <v>3.6936897707216289E-5</v>
      </c>
      <c r="O116" s="11">
        <f>($T109*$I$6) + (2*m*EXP(-($T109*$I$6)/m)) + (($T109*$I$6)*EXP(-($T109*$I$6)/m))  - (2*m)</f>
        <v>1.5808744621772508E-3</v>
      </c>
      <c r="P116" s="11">
        <f>2*(-(m^2)/($T109)^5)*(g^2)*N116*O116</f>
        <v>-1.5359609731163781</v>
      </c>
      <c r="Q116" s="12">
        <f>$I$6 - ($I$6*EXP(-($T109*$I$6)/m)) - ($T109 * ((2*$I$7)/(m*g)))</f>
        <v>-6.9449432839628455E-2</v>
      </c>
      <c r="R116" s="12">
        <f>$I$6 - 2 * ($I$6*EXP(-($T109*$I$6)/m)) + $I$6*(EXP(-($T109*$I$6)/m))*(1-($T109*$I$6)/(m))</f>
        <v>0.1911884784268936</v>
      </c>
      <c r="S116" s="11">
        <f>2*(((5*m^2*g^2)/$T109^6)*$N116*$O116 + (-(m^2)/($T109)^5)*(g^2)*$O116*$Q116 + (-(m^2)/($T109)^5)*(g^2)*$N116*$R116)</f>
        <v>3056.1055703635107</v>
      </c>
      <c r="T116" s="37"/>
      <c r="U116" s="38"/>
      <c r="V116" s="39"/>
      <c r="W116" s="36"/>
    </row>
    <row r="117" spans="1:23" x14ac:dyDescent="0.25">
      <c r="A117" s="36"/>
      <c r="B117" s="12">
        <f>((m*g)/$A111)*($H$6+(m/$A111)*(EXP(-($A111*$H$6)/(m))-1)) - $H$7</f>
        <v>-1.6106810306657511</v>
      </c>
      <c r="C117" s="12">
        <f t="shared" si="26"/>
        <v>2.594293382546486</v>
      </c>
      <c r="D117" s="36"/>
      <c r="M117" s="36"/>
      <c r="N117" s="11">
        <f>($T109*$J$6) + (m*EXP(-($T109*$J$6)/m)) - m - (($J$7/(m*g))*($T109)^2)</f>
        <v>2.7411831987485345E-4</v>
      </c>
      <c r="O117" s="11">
        <f>($T109*$J$6) + (2*m*EXP(-($T109*$J$6)/m)) + (($T109*$J$6)*EXP(-($T109*$J$6)/m))  - (2*m)</f>
        <v>2.0432113316871947E-3</v>
      </c>
      <c r="P117" s="11">
        <f>2*(-(m^2)/($T109)^5)*(g^2)*N117*O117</f>
        <v>-14.732407746786075</v>
      </c>
      <c r="Q117" s="12">
        <f>$J$6 - ($J$6*EXP(-($T109*$J$6)/m)) - ($T109 * ((2*$J$7)/(m*g)))</f>
        <v>-6.8895221319101085E-2</v>
      </c>
      <c r="R117" s="12">
        <f>$J$6 - 2 * ($J$6*EXP(-($T109*$J$6)/m)) + $J$6*(EXP(-($T109*$J$6)/m))*(1-($T109*$J$6)/(m))</f>
        <v>0.2437980678940927</v>
      </c>
      <c r="S117" s="11">
        <f>2*(((5*m^2*g^2)/$T109^6)*$N117*$O117 + (-(m^2)/($T109)^5)*(g^2)*$O117*$Q117 + (-(m^2)/($T109)^5)*(g^2)*$N117*$R117)</f>
        <v>5339.54843422865</v>
      </c>
      <c r="T117" s="37"/>
      <c r="U117" s="38"/>
      <c r="V117" s="39"/>
      <c r="W117" s="36"/>
    </row>
    <row r="118" spans="1:23" x14ac:dyDescent="0.25">
      <c r="A118" s="36"/>
      <c r="B118" s="12">
        <f>((m*g)/$A111)*($I$6+(m/$A111)*(EXP(-($A111*$I$6)/(m))-1)) - $I$7</f>
        <v>-1.8475227225528437</v>
      </c>
      <c r="C118" s="11">
        <f t="shared" si="26"/>
        <v>3.4133402103490718</v>
      </c>
      <c r="D118" s="36"/>
      <c r="M118" s="36"/>
      <c r="N118" s="11">
        <f>($T109*$K$6) + (m*EXP(-($T109*$K$6)/m)) - m - (($K$7/(m*g))*($T109)^2)</f>
        <v>2.8814904481971708E-4</v>
      </c>
      <c r="O118" s="11">
        <f>($T109*$K$6) + (2*m*EXP(-($T109*$K$6)/m)) + (($T109*$K$6)*EXP(-($T109*$K$6)/m))  - (2*m)</f>
        <v>2.5726896358677157E-3</v>
      </c>
      <c r="P118" s="11">
        <f>2*(-(m^2)/($T109)^5)*(g^2)*N118*O118</f>
        <v>-19.499656529403069</v>
      </c>
      <c r="Q118" s="12">
        <f>$K$6 - ($K$6*EXP(-($T109*$K$6)/m)) - ($T109 * ((2*$K$7)/(m*g)))</f>
        <v>-9.2002786507860201E-2</v>
      </c>
      <c r="R118" s="12">
        <f>$K$6 - 2 * ($K$6*EXP(-($T109*$K$6)/m)) + $K$6*(EXP(-($T109*$K$6)/m))*(1-($T109*$K$6)/(m))</f>
        <v>0.30289682242097193</v>
      </c>
      <c r="S118" s="11">
        <f>2*(((5*m^2*g^2)/$T109^6)*$N118*$O118 + (-(m^2)/($T109)^5)*(g^2)*$O118*$Q118 + (-(m^2)/($T109)^5)*(g^2)*$N118*$R118)</f>
        <v>8423.3858514830008</v>
      </c>
      <c r="T118" s="37"/>
      <c r="U118" s="38"/>
      <c r="V118" s="39"/>
      <c r="W118" s="36"/>
    </row>
    <row r="119" spans="1:23" x14ac:dyDescent="0.25">
      <c r="A119" s="36"/>
      <c r="B119" s="12">
        <f>((m*g)/$A111)*($J$6+(m/$A111)*(EXP(-($A111*$J$6)/(m))-1)) - $J$7</f>
        <v>-2.1637898638969451</v>
      </c>
      <c r="C119" s="12">
        <f t="shared" si="26"/>
        <v>4.68198657510316</v>
      </c>
      <c r="D119" s="36"/>
      <c r="M119" s="36">
        <v>11</v>
      </c>
      <c r="N119" s="11">
        <f>($T119*$B$6) + (m*EXP(-($T119*$B$6)/m)) - m - (($B$7/(m*g))*($T119)^2)</f>
        <v>-3.5922821918522391E-5</v>
      </c>
      <c r="O119" s="11">
        <f>($T119*$B$6) + (2*m*EXP(-($T119*$B$6)/m)) + (($T119*$B$6)*EXP(-($T119*$B$6)/m))  - (2*m)</f>
        <v>5.8863516471732713E-6</v>
      </c>
      <c r="P119" s="11">
        <f>2*(-(m^2)/($T119)^5)*(g^2)*N119*O119</f>
        <v>5.5621030242373505E-3</v>
      </c>
      <c r="Q119" s="12">
        <f>$B$6 - ($B$6*EXP(-($T119*$B$6)/m)) - ($T119 * ((2*$B$7)/(m*g)))</f>
        <v>-3.5822432723058607E-3</v>
      </c>
      <c r="R119" s="12">
        <f>$B$6 - 2 * ($B$6*EXP(-($T119*$B$6)/m)) + $B$6*(EXP(-($T119*$B$6)/m))*(1-($T119*$B$6)/(m))</f>
        <v>7.9860805570153293E-4</v>
      </c>
      <c r="S119" s="11">
        <f>2*(((5*m^2*g^2)/$T119^6)*$N119*$O119 + (-(m^2)/($T119)^5)*(g^2)*$O119*$Q119 + (-(m^2)/($T119)^5)*(g^2)*$N119*$R119)</f>
        <v>2.7638000081181335E-2</v>
      </c>
      <c r="T119" s="37">
        <f t="shared" ref="T119:T179" si="43">$T109-$W109</f>
        <v>2.1699250881468814E-2</v>
      </c>
      <c r="U119" s="38">
        <f t="shared" ref="U119" si="44">SUM(P119:P128)</f>
        <v>-5.3645976549887564E-13</v>
      </c>
      <c r="V119" s="39">
        <f t="shared" ref="V119" si="45">SUM(S119:S128)</f>
        <v>19047.805400261786</v>
      </c>
      <c r="W119" s="36">
        <f t="shared" ref="W119" si="46">U119/V119</f>
        <v>-2.8163862147158577E-17</v>
      </c>
    </row>
    <row r="120" spans="1:23" x14ac:dyDescent="0.25">
      <c r="A120" s="36"/>
      <c r="B120" s="11">
        <f>((m*g)/$A111)*($K$6+(m/$A111)*(EXP(-($A111*$K$6)/(m))-1)) - $K$7</f>
        <v>-2.6380315671168675</v>
      </c>
      <c r="C120" s="11">
        <f t="shared" si="26"/>
        <v>6.9592105491050757</v>
      </c>
      <c r="D120" s="36"/>
      <c r="M120" s="36"/>
      <c r="N120" s="11">
        <f>($T119*$C$6) + (m*EXP(-($T119*$C$6)/m)) - m - (($C$7/(m*g))*($T119)^2)</f>
        <v>-5.6880736359796744E-5</v>
      </c>
      <c r="O120" s="11">
        <f>($T119*$C$6) + (2*m*EXP(-($T119*$C$6)/m)) + (($T119*$C$6)*EXP(-($T119*$C$6)/m))  - (2*m)</f>
        <v>3.0067351026730194E-5</v>
      </c>
      <c r="P120" s="11">
        <f>2*(-(m^2)/($T119)^5)*(g^2)*N120*O120</f>
        <v>4.4986557223601245E-2</v>
      </c>
      <c r="Q120" s="12">
        <f>$C$6 - ($C$6*EXP(-($T119*$C$6)/m)) - ($T119 * ((2*$C$7)/(m*g)))</f>
        <v>-6.6282852127929268E-3</v>
      </c>
      <c r="R120" s="12">
        <f>$C$6 - 2 * ($C$6*EXP(-($T119*$C$6)/m)) + $C$6*(EXP(-($T119*$C$6)/m))*(1-($T119*$C$6)/(m))</f>
        <v>4.0224850446371196E-3</v>
      </c>
      <c r="S120" s="11">
        <f>2*(((5*m^2*g^2)/$T119^6)*$N120*$O120 + (-(m^2)/($T119)^5)*(g^2)*$O120*$Q120 + (-(m^2)/($T119)^5)*(g^2)*$N120*$R120)</f>
        <v>0.89475171113511909</v>
      </c>
      <c r="T120" s="37"/>
      <c r="U120" s="38"/>
      <c r="V120" s="39"/>
      <c r="W120" s="36"/>
    </row>
    <row r="121" spans="1:23" x14ac:dyDescent="0.25">
      <c r="A121" s="36">
        <v>0.12</v>
      </c>
      <c r="B121" s="12">
        <f>((m*g)/$A121)*($B$6+(m/$A121)*(EXP(-($A121*$B$6)/(m))-1)) - $B$7</f>
        <v>-3.1797611910652362E-2</v>
      </c>
      <c r="C121" s="12">
        <f t="shared" si="26"/>
        <v>1.011088123220461E-3</v>
      </c>
      <c r="D121" s="36">
        <f t="shared" ref="D121" si="47">SUM(C121:C130)</f>
        <v>23.348591682243377</v>
      </c>
      <c r="M121" s="36"/>
      <c r="N121" s="11">
        <f>($T119*$D$6) + (m*EXP(-($T119*$D$6)/m)) - m - (($D$7/(m*g))*($T119)^2)</f>
        <v>-1.4213669415833905E-4</v>
      </c>
      <c r="O121" s="11">
        <f>($T119*$D$6) + (2*m*EXP(-($T119*$D$6)/m)) + (($T119*$D$6)*EXP(-($T119*$D$6)/m))  - (2*m)</f>
        <v>1.0980809334212166E-4</v>
      </c>
      <c r="P121" s="11">
        <f>2*(-(m^2)/($T119)^5)*(g^2)*N121*O121</f>
        <v>0.410547055340447</v>
      </c>
      <c r="Q121" s="12">
        <f>$D$6 - ($D$6*EXP(-($T119*$D$6)/m)) - ($T119 * ((2*$D$7)/(m*g)))</f>
        <v>-1.8161063891626833E-2</v>
      </c>
      <c r="R121" s="12">
        <f>$D$6 - 2 * ($D$6*EXP(-($T119*$D$6)/m)) + $D$6*(EXP(-($T119*$D$6)/m))*(1-($T119*$D$6)/(m))</f>
        <v>1.4420172737402842E-2</v>
      </c>
      <c r="S121" s="11">
        <f>2*(((5*m^2*g^2)/$T119^6)*$N121*$O121 + (-(m^2)/($T119)^5)*(g^2)*$O121*$Q121 + (-(m^2)/($T119)^5)*(g^2)*$N121*$R121)</f>
        <v>11.770671982426705</v>
      </c>
      <c r="T121" s="37"/>
      <c r="U121" s="38"/>
      <c r="V121" s="39"/>
      <c r="W121" s="36"/>
    </row>
    <row r="122" spans="1:23" x14ac:dyDescent="0.25">
      <c r="A122" s="36"/>
      <c r="B122" s="11">
        <f>((m*g)/$A121)*($C$6+(m/$A121)*(EXP(-($A121*$C$6)/(m))-1)) - $C$7</f>
        <v>-8.9620383923630337E-2</v>
      </c>
      <c r="C122" s="11">
        <f t="shared" si="26"/>
        <v>8.0318132146188995E-3</v>
      </c>
      <c r="D122" s="36"/>
      <c r="M122" s="36"/>
      <c r="N122" s="11">
        <f>($T119*$E$6) + (m*EXP(-($T119*$E$6)/m)) - m - (($E$7/(m*g))*($T119)^2)</f>
        <v>-2.7251916602635123E-4</v>
      </c>
      <c r="O122" s="11">
        <f>($T119*$E$6) + (2*m*EXP(-($T119*$E$6)/m)) + (($T119*$E$6)*EXP(-($T119*$E$6)/m))  - (2*m)</f>
        <v>2.17202167091958E-4</v>
      </c>
      <c r="P122" s="11">
        <f>2*(-(m^2)/($T119)^5)*(g^2)*N122*O122</f>
        <v>1.5569819781520917</v>
      </c>
      <c r="Q122" s="12">
        <f>$E$6 - ($E$6*EXP(-($T119*$E$6)/m)) - ($T119 * ((2*$E$7)/(m*g)))</f>
        <v>-3.51275029404641E-2</v>
      </c>
      <c r="R122" s="12">
        <f>$E$6 - 2 * ($E$6*EXP(-($T119*$E$6)/m)) + $E$6*(EXP(-($T119*$E$6)/m))*(1-($T119*$E$6)/(m))</f>
        <v>2.8129755211624086E-2</v>
      </c>
      <c r="S122" s="11">
        <f>2*(((5*m^2*g^2)/$T119^6)*$N122*$O122 + (-(m^2)/($T119)^5)*(g^2)*$O122*$Q122 + (-(m^2)/($T119)^5)*(g^2)*$N122*$R122)</f>
        <v>43.573778470160931</v>
      </c>
      <c r="T122" s="37"/>
      <c r="U122" s="38"/>
      <c r="V122" s="39"/>
      <c r="W122" s="36"/>
    </row>
    <row r="123" spans="1:23" x14ac:dyDescent="0.25">
      <c r="A123" s="36"/>
      <c r="B123" s="12">
        <f>((m*g)/$A121)*($D$6+(m/$A121)*(EXP(-($A121*$D$6)/(m))-1)) - $D$7</f>
        <v>-0.27128559876519909</v>
      </c>
      <c r="C123" s="12">
        <f t="shared" si="26"/>
        <v>7.3595876097392585E-2</v>
      </c>
      <c r="D123" s="36"/>
      <c r="M123" s="36"/>
      <c r="N123" s="11">
        <f>($T119*$F$6) + (m*EXP(-($T119*$F$6)/m)) - m - (($F$7/(m*g))*($T119)^2)</f>
        <v>-6.0670053593632044E-4</v>
      </c>
      <c r="O123" s="11">
        <f>($T119*$F$6) + (2*m*EXP(-($T119*$F$6)/m)) + (($T119*$F$6)*EXP(-($T119*$F$6)/m))  - (2*m)</f>
        <v>4.3655210821160612E-4</v>
      </c>
      <c r="P123" s="11">
        <f>2*(-(m^2)/($T119)^5)*(g^2)*N123*O123</f>
        <v>6.9667920711639288</v>
      </c>
      <c r="Q123" s="12">
        <f>$F$6 - ($F$6*EXP(-($T119*$F$6)/m)) - ($T119 * ((2*$F$7)/(m*g)))</f>
        <v>-7.6037333689399966E-2</v>
      </c>
      <c r="R123" s="12">
        <f>$F$6 - 2 * ($F$6*EXP(-($T119*$F$6)/m)) + $F$6*(EXP(-($T119*$F$6)/m))*(1-($T119*$F$6)/(m))</f>
        <v>5.5507727714503075E-2</v>
      </c>
      <c r="S123" s="11">
        <f>2*(((5*m^2*g^2)/$T119^6)*$N123*$O123 + (-(m^2)/($T119)^5)*(g^2)*$O123*$Q123 + (-(m^2)/($T119)^5)*(g^2)*$N123*$R123)</f>
        <v>153.66554030997941</v>
      </c>
      <c r="T123" s="37"/>
      <c r="U123" s="38"/>
      <c r="V123" s="39"/>
      <c r="W123" s="36"/>
    </row>
    <row r="124" spans="1:23" x14ac:dyDescent="0.25">
      <c r="A124" s="36"/>
      <c r="B124" s="12">
        <f>((m*g)/$A121)*($E$6+(m/$A121)*(EXP(-($A121*$E$6)/(m))-1)) - $E$7</f>
        <v>-0.50573787139363313</v>
      </c>
      <c r="C124" s="11">
        <f t="shared" si="26"/>
        <v>0.25577079456176299</v>
      </c>
      <c r="D124" s="36"/>
      <c r="M124" s="36"/>
      <c r="N124" s="11">
        <f>($T119*$G$6) + (m*EXP(-($T119*$G$6)/m)) - m - (($G$7/(m*g))*($T119)^2)</f>
        <v>-9.2049804445186109E-4</v>
      </c>
      <c r="O124" s="11">
        <f>($T119*$G$6) + (2*m*EXP(-($T119*$G$6)/m)) + (($T119*$G$6)*EXP(-($T119*$G$6)/m))  - (2*m)</f>
        <v>7.5760073539418021E-4</v>
      </c>
      <c r="P124" s="11">
        <f>2*(-(m^2)/($T119)^5)*(g^2)*N124*O124</f>
        <v>18.343645050870357</v>
      </c>
      <c r="Q124" s="12">
        <f>$G$6 - ($G$6*EXP(-($T119*$G$6)/m)) - ($T119 * ((2*$G$7)/(m*g)))</f>
        <v>-0.11975513986600844</v>
      </c>
      <c r="R124" s="12">
        <f>$G$6 - 2 * ($G$6*EXP(-($T119*$G$6)/m)) + $G$6*(EXP(-($T119*$G$6)/m))*(1-($T119*$G$6)/(m))</f>
        <v>9.4572542455614111E-2</v>
      </c>
      <c r="S124" s="11">
        <f>2*(((5*m^2*g^2)/$T119^6)*$N124*$O124 + (-(m^2)/($T119)^5)*(g^2)*$O124*$Q124 + (-(m^2)/($T119)^5)*(g^2)*$N124*$R124)</f>
        <v>449.55028528500497</v>
      </c>
      <c r="T124" s="37"/>
      <c r="U124" s="38"/>
      <c r="V124" s="39"/>
      <c r="W124" s="36"/>
    </row>
    <row r="125" spans="1:23" x14ac:dyDescent="0.25">
      <c r="A125" s="36"/>
      <c r="B125" s="12">
        <f>((m*g)/$A121)*($F$6+(m/$A121)*(EXP(-($A121*$F$6)/(m))-1)) - $F$7</f>
        <v>-0.98829796279306215</v>
      </c>
      <c r="C125" s="12">
        <f t="shared" si="26"/>
        <v>0.97673286326091679</v>
      </c>
      <c r="D125" s="36"/>
      <c r="M125" s="36"/>
      <c r="N125" s="11">
        <f>($T119*$H$6) + (m*EXP(-($T119*$H$6)/m)) - m - (($H$7/(m*g))*($T119)^2)</f>
        <v>-2.7081236331129559E-4</v>
      </c>
      <c r="O125" s="11">
        <f>($T119*$H$6) + (2*m*EXP(-($T119*$H$6)/m)) + (($T119*$H$6)*EXP(-($T119*$H$6)/m))  - (2*m)</f>
        <v>1.1847490982079129E-3</v>
      </c>
      <c r="P125" s="11">
        <f>2*(-(m^2)/($T119)^5)*(g^2)*N125*O125</f>
        <v>8.4395104335310513</v>
      </c>
      <c r="Q125" s="12">
        <f>$H$6 - ($H$6*EXP(-($T119*$H$6)/m)) - ($T119 * ((2*$H$7)/(m*g)))</f>
        <v>-7.9559143965879264E-2</v>
      </c>
      <c r="R125" s="12">
        <f>$H$6 - 2 * ($H$6*EXP(-($T119*$H$6)/m)) + $H$6*(EXP(-($T119*$H$6)/m))*(1-($T119*$H$6)/(m))</f>
        <v>0.1452358936688897</v>
      </c>
      <c r="S125" s="11">
        <f>2*(((5*m^2*g^2)/$T119^6)*$N125*$O125 + (-(m^2)/($T119)^5)*(g^2)*$O125*$Q125 + (-(m^2)/($T119)^5)*(g^2)*$N125*$R125)</f>
        <v>1569.2828784277726</v>
      </c>
      <c r="T125" s="37"/>
      <c r="U125" s="38"/>
      <c r="V125" s="39"/>
      <c r="W125" s="36"/>
    </row>
    <row r="126" spans="1:23" x14ac:dyDescent="0.25">
      <c r="A126" s="36"/>
      <c r="B126" s="12">
        <f>((m*g)/$A121)*($G$6+(m/$A121)*(EXP(-($A121*$G$6)/(m))-1)) - $G$7</f>
        <v>-1.5570123710690347</v>
      </c>
      <c r="C126" s="11">
        <f t="shared" si="26"/>
        <v>2.4242875236620174</v>
      </c>
      <c r="D126" s="36"/>
      <c r="M126" s="36"/>
      <c r="N126" s="11">
        <f>($T119*$I$6) + (m*EXP(-($T119*$I$6)/m)) - m - (($I$7/(m*g))*($T119)^2)</f>
        <v>3.6936897707218891E-5</v>
      </c>
      <c r="O126" s="11">
        <f>($T119*$I$6) + (2*m*EXP(-($T119*$I$6)/m)) + (($T119*$I$6)*EXP(-($T119*$I$6)/m))  - (2*m)</f>
        <v>1.5808744621772508E-3</v>
      </c>
      <c r="P126" s="11">
        <f>2*(-(m^2)/($T119)^5)*(g^2)*N126*O126</f>
        <v>-1.535960973116496</v>
      </c>
      <c r="Q126" s="12">
        <f>$I$6 - ($I$6*EXP(-($T119*$I$6)/m)) - ($T119 * ((2*$I$7)/(m*g)))</f>
        <v>-6.9449432839628122E-2</v>
      </c>
      <c r="R126" s="12">
        <f>$I$6 - 2 * ($I$6*EXP(-($T119*$I$6)/m)) + $I$6*(EXP(-($T119*$I$6)/m))*(1-($T119*$I$6)/(m))</f>
        <v>0.19118847842689327</v>
      </c>
      <c r="S126" s="11">
        <f>2*(((5*m^2*g^2)/$T119^6)*$N126*$O126 + (-(m^2)/($T119)^5)*(g^2)*$O126*$Q126 + (-(m^2)/($T119)^5)*(g^2)*$N126*$R126)</f>
        <v>3056.1055703635284</v>
      </c>
      <c r="T126" s="37"/>
      <c r="U126" s="38"/>
      <c r="V126" s="39"/>
      <c r="W126" s="36"/>
    </row>
    <row r="127" spans="1:23" x14ac:dyDescent="0.25">
      <c r="A127" s="36"/>
      <c r="B127" s="12">
        <f>((m*g)/$A121)*($H$6+(m/$A121)*(EXP(-($A121*$H$6)/(m))-1)) - $H$7</f>
        <v>-1.6959175837395939</v>
      </c>
      <c r="C127" s="12">
        <f t="shared" si="26"/>
        <v>2.8761364508371425</v>
      </c>
      <c r="D127" s="36"/>
      <c r="M127" s="36"/>
      <c r="N127" s="11">
        <f>($T119*$J$6) + (m*EXP(-($T119*$J$6)/m)) - m - (($J$7/(m*g))*($T119)^2)</f>
        <v>2.7411831987485171E-4</v>
      </c>
      <c r="O127" s="11">
        <f>($T119*$J$6) + (2*m*EXP(-($T119*$J$6)/m)) + (($T119*$J$6)*EXP(-($T119*$J$6)/m))  - (2*m)</f>
        <v>2.0432113316871878E-3</v>
      </c>
      <c r="P127" s="11">
        <f>2*(-(m^2)/($T119)^5)*(g^2)*N127*O127</f>
        <v>-14.732407746786027</v>
      </c>
      <c r="Q127" s="12">
        <f>$J$6 - ($J$6*EXP(-($T119*$J$6)/m)) - ($T119 * ((2*$J$7)/(m*g)))</f>
        <v>-6.8895221319100641E-2</v>
      </c>
      <c r="R127" s="12">
        <f>$J$6 - 2 * ($J$6*EXP(-($T119*$J$6)/m)) + $J$6*(EXP(-($T119*$J$6)/m))*(1-($T119*$J$6)/(m))</f>
        <v>0.2437980678940922</v>
      </c>
      <c r="S127" s="11">
        <f>2*(((5*m^2*g^2)/$T119^6)*$N127*$O127 + (-(m^2)/($T119)^5)*(g^2)*$O127*$Q127 + (-(m^2)/($T119)^5)*(g^2)*$N127*$R127)</f>
        <v>5339.5484342286327</v>
      </c>
      <c r="T127" s="37"/>
      <c r="U127" s="38"/>
      <c r="V127" s="39"/>
      <c r="W127" s="36"/>
    </row>
    <row r="128" spans="1:23" x14ac:dyDescent="0.25">
      <c r="A128" s="36"/>
      <c r="B128" s="12">
        <f>((m*g)/$A121)*($I$6+(m/$A121)*(EXP(-($A121*$I$6)/(m))-1)) - $I$7</f>
        <v>-1.9501993282398138</v>
      </c>
      <c r="C128" s="11">
        <f t="shared" si="26"/>
        <v>3.8032774198670212</v>
      </c>
      <c r="D128" s="36"/>
      <c r="M128" s="36"/>
      <c r="N128" s="11">
        <f>($T119*$K$6) + (m*EXP(-($T119*$K$6)/m)) - m - (($K$7/(m*g))*($T119)^2)</f>
        <v>2.8814904481972575E-4</v>
      </c>
      <c r="O128" s="11">
        <f>($T119*$K$6) + (2*m*EXP(-($T119*$K$6)/m)) + (($T119*$K$6)*EXP(-($T119*$K$6)/m))  - (2*m)</f>
        <v>2.5726896358677087E-3</v>
      </c>
      <c r="P128" s="11">
        <f>2*(-(m^2)/($T119)^5)*(g^2)*N128*O128</f>
        <v>-19.49965652940373</v>
      </c>
      <c r="Q128" s="12">
        <f>$K$6 - ($K$6*EXP(-($T119*$K$6)/m)) - ($T119 * ((2*$K$7)/(m*g)))</f>
        <v>-9.2002786507859646E-2</v>
      </c>
      <c r="R128" s="12">
        <f>$K$6 - 2 * ($K$6*EXP(-($T119*$K$6)/m)) + $K$6*(EXP(-($T119*$K$6)/m))*(1-($T119*$K$6)/(m))</f>
        <v>0.30289682242097132</v>
      </c>
      <c r="S128" s="11">
        <f>2*(((5*m^2*g^2)/$T119^6)*$N128*$O128 + (-(m^2)/($T119)^5)*(g^2)*$O128*$Q128 + (-(m^2)/($T119)^5)*(g^2)*$N128*$R128)</f>
        <v>8423.3858514830627</v>
      </c>
      <c r="T128" s="37"/>
      <c r="U128" s="38"/>
      <c r="V128" s="39"/>
      <c r="W128" s="36"/>
    </row>
    <row r="129" spans="1:23" x14ac:dyDescent="0.25">
      <c r="A129" s="36"/>
      <c r="B129" s="12">
        <f>((m*g)/$A121)*($J$6+(m/$A121)*(EXP(-($A121*$J$6)/(m))-1)) - $J$7</f>
        <v>-2.2843979207604046</v>
      </c>
      <c r="C129" s="12">
        <f t="shared" si="26"/>
        <v>5.21847386037446</v>
      </c>
      <c r="D129" s="36"/>
      <c r="M129" s="36">
        <v>12</v>
      </c>
      <c r="N129" s="11">
        <f>($T129*$B$6) + (m*EXP(-($T129*$B$6)/m)) - m - (($B$7/(m*g))*($T129)^2)</f>
        <v>-3.5922821918522879E-5</v>
      </c>
      <c r="O129" s="11">
        <f>($T129*$B$6) + (2*m*EXP(-($T129*$B$6)/m)) + (($T129*$B$6)*EXP(-($T129*$B$6)/m))  - (2*m)</f>
        <v>5.8863516471802102E-6</v>
      </c>
      <c r="P129" s="11">
        <f>2*(-(m^2)/($T129)^5)*(g^2)*N129*O129</f>
        <v>5.5621030242439477E-3</v>
      </c>
      <c r="Q129" s="12">
        <f>$B$6 - ($B$6*EXP(-($T129*$B$6)/m)) - ($T129 * ((2*$B$7)/(m*g)))</f>
        <v>-3.5822432723058711E-3</v>
      </c>
      <c r="R129" s="12">
        <f>$B$6 - 2 * ($B$6*EXP(-($T129*$B$6)/m)) + $B$6*(EXP(-($T129*$B$6)/m))*(1-($T129*$B$6)/(m))</f>
        <v>7.9860805570153293E-4</v>
      </c>
      <c r="S129" s="11">
        <f>2*(((5*m^2*g^2)/$T129^6)*$N129*$O129 + (-(m^2)/($T129)^5)*(g^2)*$O129*$Q129 + (-(m^2)/($T129)^5)*(g^2)*$N129*$R129)</f>
        <v>2.7638000080320135E-2</v>
      </c>
      <c r="T129" s="37">
        <f t="shared" si="43"/>
        <v>2.1699250881468842E-2</v>
      </c>
      <c r="U129" s="38">
        <f t="shared" ref="U129" si="48">SUM(P129:P138)</f>
        <v>5.3290705182007514E-13</v>
      </c>
      <c r="V129" s="39">
        <f t="shared" ref="V129" si="49">SUM(S129:S138)</f>
        <v>19047.805400261699</v>
      </c>
      <c r="W129" s="36">
        <f t="shared" ref="W129" si="50">U129/V129</f>
        <v>2.7977346503800038E-17</v>
      </c>
    </row>
    <row r="130" spans="1:23" x14ac:dyDescent="0.25">
      <c r="A130" s="36"/>
      <c r="B130" s="11">
        <f>((m*g)/$A121)*($K$6+(m/$A121)*(EXP(-($A121*$K$6)/(m))-1)) - $K$7</f>
        <v>-2.776918074456793</v>
      </c>
      <c r="C130" s="11">
        <f t="shared" si="26"/>
        <v>7.7112739922448226</v>
      </c>
      <c r="D130" s="36"/>
      <c r="M130" s="36"/>
      <c r="N130" s="11">
        <f>($T129*$C$6) + (m*EXP(-($T129*$C$6)/m)) - m - (($C$7/(m*g))*($T129)^2)</f>
        <v>-5.6880736359794576E-5</v>
      </c>
      <c r="O130" s="11">
        <f>($T129*$C$6) + (2*m*EXP(-($T129*$C$6)/m)) + (($T129*$C$6)*EXP(-($T129*$C$6)/m))  - (2*m)</f>
        <v>3.0067351026730194E-5</v>
      </c>
      <c r="P130" s="11">
        <f>2*(-(m^2)/($T129)^5)*(g^2)*N130*O130</f>
        <v>4.4986557223599247E-2</v>
      </c>
      <c r="Q130" s="12">
        <f>$C$6 - ($C$6*EXP(-($T129*$C$6)/m)) - ($T129 * ((2*$C$7)/(m*g)))</f>
        <v>-6.6282852127929337E-3</v>
      </c>
      <c r="R130" s="12">
        <f>$C$6 - 2 * ($C$6*EXP(-($T129*$C$6)/m)) + $C$6*(EXP(-($T129*$C$6)/m))*(1-($T129*$C$6)/(m))</f>
        <v>4.0224850446371196E-3</v>
      </c>
      <c r="S130" s="11">
        <f>2*(((5*m^2*g^2)/$T129^6)*$N130*$O130 + (-(m^2)/($T129)^5)*(g^2)*$O130*$Q130 + (-(m^2)/($T129)^5)*(g^2)*$N130*$R130)</f>
        <v>0.89475171113529672</v>
      </c>
      <c r="T130" s="37"/>
      <c r="U130" s="38"/>
      <c r="V130" s="39"/>
      <c r="W130" s="36"/>
    </row>
    <row r="131" spans="1:23" x14ac:dyDescent="0.25">
      <c r="A131" s="36">
        <v>0.13</v>
      </c>
      <c r="B131" s="12">
        <f>((m*g)/$A131)*($B$6+(m/$A131)*(EXP(-($A131*$B$6)/(m))-1)) - $B$7</f>
        <v>-3.2915583678115187E-2</v>
      </c>
      <c r="C131" s="12">
        <f t="shared" si="26"/>
        <v>1.0834356488710029E-3</v>
      </c>
      <c r="D131" s="36">
        <f t="shared" ref="D131" si="51">SUM(C131:C140)</f>
        <v>25.471722199933993</v>
      </c>
      <c r="M131" s="36"/>
      <c r="N131" s="11">
        <f>($T129*$D$6) + (m*EXP(-($T129*$D$6)/m)) - m - (($D$7/(m*g))*($T129)^2)</f>
        <v>-1.4213669415833537E-4</v>
      </c>
      <c r="O131" s="11">
        <f>($T129*$D$6) + (2*m*EXP(-($T129*$D$6)/m)) + (($T129*$D$6)*EXP(-($T129*$D$6)/m))  - (2*m)</f>
        <v>1.0980809334212166E-4</v>
      </c>
      <c r="P131" s="11">
        <f>2*(-(m^2)/($T129)^5)*(g^2)*N131*O131</f>
        <v>0.41054705534043368</v>
      </c>
      <c r="Q131" s="12">
        <f>$D$6 - ($D$6*EXP(-($T129*$D$6)/m)) - ($T129 * ((2*$D$7)/(m*g)))</f>
        <v>-1.8161063891626805E-2</v>
      </c>
      <c r="R131" s="12">
        <f>$D$6 - 2 * ($D$6*EXP(-($T129*$D$6)/m)) + $D$6*(EXP(-($T129*$D$6)/m))*(1-($T129*$D$6)/(m))</f>
        <v>1.4420172737402953E-2</v>
      </c>
      <c r="S131" s="11">
        <f>2*(((5*m^2*g^2)/$T129^6)*$N131*$O131 + (-(m^2)/($T129)^5)*(g^2)*$O131*$Q131 + (-(m^2)/($T129)^5)*(g^2)*$N131*$R131)</f>
        <v>11.770671982428119</v>
      </c>
      <c r="T131" s="37"/>
      <c r="U131" s="38"/>
      <c r="V131" s="39"/>
      <c r="W131" s="36"/>
    </row>
    <row r="132" spans="1:23" x14ac:dyDescent="0.25">
      <c r="A132" s="36"/>
      <c r="B132" s="11">
        <f>((m*g)/$A131)*($C$6+(m/$A131)*(EXP(-($A131*$C$6)/(m))-1)) - $C$7</f>
        <v>-9.4389045433542179E-2</v>
      </c>
      <c r="C132" s="11">
        <f t="shared" si="26"/>
        <v>8.9092918978552899E-3</v>
      </c>
      <c r="D132" s="36"/>
      <c r="M132" s="36"/>
      <c r="N132" s="11">
        <f>($T129*$E$6) + (m*EXP(-($T129*$E$6)/m)) - m - (($E$7/(m*g))*($T129)^2)</f>
        <v>-2.7251916602634907E-4</v>
      </c>
      <c r="O132" s="11">
        <f>($T129*$E$6) + (2*m*EXP(-($T129*$E$6)/m)) + (($T129*$E$6)*EXP(-($T129*$E$6)/m))  - (2*m)</f>
        <v>2.1720216709196494E-4</v>
      </c>
      <c r="P132" s="11">
        <f>2*(-(m^2)/($T129)^5)*(g^2)*N132*O132</f>
        <v>1.5569819781521193</v>
      </c>
      <c r="Q132" s="12">
        <f>$E$6 - ($E$6*EXP(-($T129*$E$6)/m)) - ($T129 * ((2*$E$7)/(m*g)))</f>
        <v>-3.5127502940464156E-2</v>
      </c>
      <c r="R132" s="12">
        <f>$E$6 - 2 * ($E$6*EXP(-($T129*$E$6)/m)) + $E$6*(EXP(-($T129*$E$6)/m))*(1-($T129*$E$6)/(m))</f>
        <v>2.8129755211624197E-2</v>
      </c>
      <c r="S132" s="11">
        <f>2*(((5*m^2*g^2)/$T129^6)*$N132*$O132 + (-(m^2)/($T129)^5)*(g^2)*$O132*$Q132 + (-(m^2)/($T129)^5)*(g^2)*$N132*$R132)</f>
        <v>43.573778470158317</v>
      </c>
      <c r="T132" s="37"/>
      <c r="U132" s="38"/>
      <c r="V132" s="39"/>
      <c r="W132" s="36"/>
    </row>
    <row r="133" spans="1:23" x14ac:dyDescent="0.25">
      <c r="A133" s="36"/>
      <c r="B133" s="12">
        <f>((m*g)/$A131)*($D$6+(m/$A131)*(EXP(-($A131*$D$6)/(m))-1)) - $D$7</f>
        <v>-0.28522792160166355</v>
      </c>
      <c r="C133" s="12">
        <f t="shared" si="26"/>
        <v>8.1354967261204725E-2</v>
      </c>
      <c r="D133" s="36"/>
      <c r="M133" s="36"/>
      <c r="N133" s="11">
        <f>($T129*$F$6) + (m*EXP(-($T129*$F$6)/m)) - m - (($F$7/(m*g))*($T129)^2)</f>
        <v>-6.0670053593632174E-4</v>
      </c>
      <c r="O133" s="11">
        <f>($T129*$F$6) + (2*m*EXP(-($T129*$F$6)/m)) + (($T129*$F$6)*EXP(-($T129*$F$6)/m))  - (2*m)</f>
        <v>4.3655210821161305E-4</v>
      </c>
      <c r="P133" s="11">
        <f>2*(-(m^2)/($T129)^5)*(g^2)*N133*O133</f>
        <v>6.9667920711640106</v>
      </c>
      <c r="Q133" s="12">
        <f>$F$6 - ($F$6*EXP(-($T129*$F$6)/m)) - ($T129 * ((2*$F$7)/(m*g)))</f>
        <v>-7.6037333689400077E-2</v>
      </c>
      <c r="R133" s="12">
        <f>$F$6 - 2 * ($F$6*EXP(-($T129*$F$6)/m)) + $F$6*(EXP(-($T129*$F$6)/m))*(1-($T129*$F$6)/(m))</f>
        <v>5.5507727714503241E-2</v>
      </c>
      <c r="S133" s="11">
        <f>2*(((5*m^2*g^2)/$T129^6)*$N133*$O133 + (-(m^2)/($T129)^5)*(g^2)*$O133*$Q133 + (-(m^2)/($T129)^5)*(g^2)*$N133*$R133)</f>
        <v>153.66554030997111</v>
      </c>
      <c r="T133" s="37"/>
      <c r="U133" s="38"/>
      <c r="V133" s="39"/>
      <c r="W133" s="36"/>
    </row>
    <row r="134" spans="1:23" x14ac:dyDescent="0.25">
      <c r="A134" s="36"/>
      <c r="B134" s="12">
        <f>((m*g)/$A131)*($E$6+(m/$A131)*(EXP(-($A131*$E$6)/(m))-1)) - $E$7</f>
        <v>-0.5293640562026698</v>
      </c>
      <c r="C134" s="11">
        <f t="shared" si="26"/>
        <v>0.28022630399934334</v>
      </c>
      <c r="D134" s="36"/>
      <c r="M134" s="36"/>
      <c r="N134" s="11">
        <f>($T129*$G$6) + (m*EXP(-($T129*$G$6)/m)) - m - (($G$7/(m*g))*($T129)^2)</f>
        <v>-9.2049804445186716E-4</v>
      </c>
      <c r="O134" s="11">
        <f>($T129*$G$6) + (2*m*EXP(-($T129*$G$6)/m)) + (($T129*$G$6)*EXP(-($T129*$G$6)/m))  - (2*m)</f>
        <v>7.5760073539418715E-4</v>
      </c>
      <c r="P134" s="11">
        <f>2*(-(m^2)/($T129)^5)*(g^2)*N134*O134</f>
        <v>18.343645050870528</v>
      </c>
      <c r="Q134" s="12">
        <f>$G$6 - ($G$6*EXP(-($T129*$G$6)/m)) - ($T129 * ((2*$G$7)/(m*g)))</f>
        <v>-0.11975513986600872</v>
      </c>
      <c r="R134" s="12">
        <f>$G$6 - 2 * ($G$6*EXP(-($T129*$G$6)/m)) + $G$6*(EXP(-($T129*$G$6)/m))*(1-($T129*$G$6)/(m))</f>
        <v>9.4572542455614361E-2</v>
      </c>
      <c r="S134" s="11">
        <f>2*(((5*m^2*g^2)/$T129^6)*$N134*$O134 + (-(m^2)/($T129)^5)*(g^2)*$O134*$Q134 + (-(m^2)/($T129)^5)*(g^2)*$N134*$R134)</f>
        <v>449.55028528498815</v>
      </c>
      <c r="T134" s="37"/>
      <c r="U134" s="38"/>
      <c r="V134" s="39"/>
      <c r="W134" s="36"/>
    </row>
    <row r="135" spans="1:23" x14ac:dyDescent="0.25">
      <c r="A135" s="36"/>
      <c r="B135" s="12">
        <f>((m*g)/$A131)*($F$6+(m/$A131)*(EXP(-($A131*$F$6)/(m))-1)) - $F$7</f>
        <v>-1.0275744506064606</v>
      </c>
      <c r="C135" s="12">
        <f t="shared" si="26"/>
        <v>1.0559092515391693</v>
      </c>
      <c r="D135" s="36"/>
      <c r="M135" s="36"/>
      <c r="N135" s="11">
        <f>($T129*$H$6) + (m*EXP(-($T129*$H$6)/m)) - m - (($H$7/(m*g))*($T129)^2)</f>
        <v>-2.7081236331129646E-4</v>
      </c>
      <c r="O135" s="11">
        <f>($T129*$H$6) + (2*m*EXP(-($T129*$H$6)/m)) + (($T129*$H$6)*EXP(-($T129*$H$6)/m))  - (2*m)</f>
        <v>1.1847490982079267E-3</v>
      </c>
      <c r="P135" s="11">
        <f>2*(-(m^2)/($T129)^5)*(g^2)*N135*O135</f>
        <v>8.4395104335311242</v>
      </c>
      <c r="Q135" s="12">
        <f>$H$6 - ($H$6*EXP(-($T129*$H$6)/m)) - ($T129 * ((2*$H$7)/(m*g)))</f>
        <v>-7.9559143965879542E-2</v>
      </c>
      <c r="R135" s="12">
        <f>$H$6 - 2 * ($H$6*EXP(-($T129*$H$6)/m)) + $H$6*(EXP(-($T129*$H$6)/m))*(1-($T129*$H$6)/(m))</f>
        <v>0.14523589366889</v>
      </c>
      <c r="S135" s="11">
        <f>2*(((5*m^2*g^2)/$T129^6)*$N135*$O135 + (-(m^2)/($T129)^5)*(g^2)*$O135*$Q135 + (-(m^2)/($T129)^5)*(g^2)*$N135*$R135)</f>
        <v>1569.2828784277795</v>
      </c>
      <c r="T135" s="37"/>
      <c r="U135" s="38"/>
      <c r="V135" s="39"/>
      <c r="W135" s="36"/>
    </row>
    <row r="136" spans="1:23" x14ac:dyDescent="0.25">
      <c r="A136" s="36"/>
      <c r="B136" s="12">
        <f>((m*g)/$A131)*($G$6+(m/$A131)*(EXP(-($A131*$G$6)/(m))-1)) - $G$7</f>
        <v>-1.6142880773497572</v>
      </c>
      <c r="C136" s="11">
        <f t="shared" si="26"/>
        <v>2.6059259966735757</v>
      </c>
      <c r="D136" s="36"/>
      <c r="M136" s="36"/>
      <c r="N136" s="11">
        <f>($T129*$I$6) + (m*EXP(-($T129*$I$6)/m)) - m - (($I$7/(m*g))*($T129)^2)</f>
        <v>3.6936897707216289E-5</v>
      </c>
      <c r="O136" s="11">
        <f>($T129*$I$6) + (2*m*EXP(-($T129*$I$6)/m)) + (($T129*$I$6)*EXP(-($T129*$I$6)/m))  - (2*m)</f>
        <v>1.5808744621772508E-3</v>
      </c>
      <c r="P136" s="11">
        <f>2*(-(m^2)/($T129)^5)*(g^2)*N136*O136</f>
        <v>-1.5359609731163781</v>
      </c>
      <c r="Q136" s="12">
        <f>$I$6 - ($I$6*EXP(-($T129*$I$6)/m)) - ($T129 * ((2*$I$7)/(m*g)))</f>
        <v>-6.9449432839628455E-2</v>
      </c>
      <c r="R136" s="12">
        <f>$I$6 - 2 * ($I$6*EXP(-($T129*$I$6)/m)) + $I$6*(EXP(-($T129*$I$6)/m))*(1-($T129*$I$6)/(m))</f>
        <v>0.1911884784268936</v>
      </c>
      <c r="S136" s="11">
        <f>2*(((5*m^2*g^2)/$T129^6)*$N136*$O136 + (-(m^2)/($T129)^5)*(g^2)*$O136*$Q136 + (-(m^2)/($T129)^5)*(g^2)*$N136*$R136)</f>
        <v>3056.1055703635107</v>
      </c>
      <c r="T136" s="37"/>
      <c r="U136" s="38"/>
      <c r="V136" s="39"/>
      <c r="W136" s="36"/>
    </row>
    <row r="137" spans="1:23" x14ac:dyDescent="0.25">
      <c r="A137" s="36"/>
      <c r="B137" s="12">
        <f>((m*g)/$A131)*($H$6+(m/$A131)*(EXP(-($A131*$H$6)/(m))-1)) - $H$7</f>
        <v>-1.7724792647351657</v>
      </c>
      <c r="C137" s="12">
        <f t="shared" si="26"/>
        <v>3.1416827439161135</v>
      </c>
      <c r="D137" s="36"/>
      <c r="M137" s="36"/>
      <c r="N137" s="11">
        <f>($T129*$J$6) + (m*EXP(-($T129*$J$6)/m)) - m - (($J$7/(m*g))*($T129)^2)</f>
        <v>2.7411831987485345E-4</v>
      </c>
      <c r="O137" s="11">
        <f>($T129*$J$6) + (2*m*EXP(-($T129*$J$6)/m)) + (($T129*$J$6)*EXP(-($T129*$J$6)/m))  - (2*m)</f>
        <v>2.0432113316871947E-3</v>
      </c>
      <c r="P137" s="11">
        <f>2*(-(m^2)/($T129)^5)*(g^2)*N137*O137</f>
        <v>-14.732407746786075</v>
      </c>
      <c r="Q137" s="12">
        <f>$J$6 - ($J$6*EXP(-($T129*$J$6)/m)) - ($T129 * ((2*$J$7)/(m*g)))</f>
        <v>-6.8895221319101085E-2</v>
      </c>
      <c r="R137" s="12">
        <f>$J$6 - 2 * ($J$6*EXP(-($T129*$J$6)/m)) + $J$6*(EXP(-($T129*$J$6)/m))*(1-($T129*$J$6)/(m))</f>
        <v>0.2437980678940927</v>
      </c>
      <c r="S137" s="11">
        <f>2*(((5*m^2*g^2)/$T129^6)*$N137*$O137 + (-(m^2)/($T129)^5)*(g^2)*$O137*$Q137 + (-(m^2)/($T129)^5)*(g^2)*$N137*$R137)</f>
        <v>5339.54843422865</v>
      </c>
      <c r="T137" s="37"/>
      <c r="U137" s="38"/>
      <c r="V137" s="39"/>
      <c r="W137" s="36"/>
    </row>
    <row r="138" spans="1:23" x14ac:dyDescent="0.25">
      <c r="A138" s="36"/>
      <c r="B138" s="12">
        <f>((m*g)/$A131)*($I$6+(m/$A131)*(EXP(-($A131*$I$6)/(m))-1)) - $I$7</f>
        <v>-2.041861044379321</v>
      </c>
      <c r="C138" s="11">
        <f t="shared" si="26"/>
        <v>4.1691965245538114</v>
      </c>
      <c r="D138" s="36"/>
      <c r="M138" s="36"/>
      <c r="N138" s="11">
        <f>($T129*$K$6) + (m*EXP(-($T129*$K$6)/m)) - m - (($K$7/(m*g))*($T129)^2)</f>
        <v>2.8814904481971708E-4</v>
      </c>
      <c r="O138" s="11">
        <f>($T129*$K$6) + (2*m*EXP(-($T129*$K$6)/m)) + (($T129*$K$6)*EXP(-($T129*$K$6)/m))  - (2*m)</f>
        <v>2.5726896358677157E-3</v>
      </c>
      <c r="P138" s="11">
        <f>2*(-(m^2)/($T129)^5)*(g^2)*N138*O138</f>
        <v>-19.499656529403069</v>
      </c>
      <c r="Q138" s="12">
        <f>$K$6 - ($K$6*EXP(-($T129*$K$6)/m)) - ($T129 * ((2*$K$7)/(m*g)))</f>
        <v>-9.2002786507860201E-2</v>
      </c>
      <c r="R138" s="12">
        <f>$K$6 - 2 * ($K$6*EXP(-($T129*$K$6)/m)) + $K$6*(EXP(-($T129*$K$6)/m))*(1-($T129*$K$6)/(m))</f>
        <v>0.30289682242097193</v>
      </c>
      <c r="S138" s="11">
        <f>2*(((5*m^2*g^2)/$T129^6)*$N138*$O138 + (-(m^2)/($T129)^5)*(g^2)*$O138*$Q138 + (-(m^2)/($T129)^5)*(g^2)*$N138*$R138)</f>
        <v>8423.3858514830008</v>
      </c>
      <c r="T138" s="37"/>
      <c r="U138" s="38"/>
      <c r="V138" s="39"/>
      <c r="W138" s="36"/>
    </row>
    <row r="139" spans="1:23" x14ac:dyDescent="0.25">
      <c r="A139" s="36"/>
      <c r="B139" s="12">
        <f>((m*g)/$A131)*($J$6+(m/$A131)*(EXP(-($A131*$J$6)/(m))-1)) - $J$7</f>
        <v>-2.3914975242121859</v>
      </c>
      <c r="C139" s="12">
        <f t="shared" si="26"/>
        <v>5.7192604083130147</v>
      </c>
      <c r="D139" s="36"/>
      <c r="M139" s="36">
        <v>13</v>
      </c>
      <c r="N139" s="11">
        <f>($T139*$B$6) + (m*EXP(-($T139*$B$6)/m)) - m - (($B$7/(m*g))*($T139)^2)</f>
        <v>-3.5922821918522391E-5</v>
      </c>
      <c r="O139" s="11">
        <f>($T139*$B$6) + (2*m*EXP(-($T139*$B$6)/m)) + (($T139*$B$6)*EXP(-($T139*$B$6)/m))  - (2*m)</f>
        <v>5.8863516471732713E-6</v>
      </c>
      <c r="P139" s="11">
        <f>2*(-(m^2)/($T139)^5)*(g^2)*N139*O139</f>
        <v>5.5621030242373505E-3</v>
      </c>
      <c r="Q139" s="12">
        <f>$B$6 - ($B$6*EXP(-($T139*$B$6)/m)) - ($T139 * ((2*$B$7)/(m*g)))</f>
        <v>-3.5822432723058607E-3</v>
      </c>
      <c r="R139" s="12">
        <f>$B$6 - 2 * ($B$6*EXP(-($T139*$B$6)/m)) + $B$6*(EXP(-($T139*$B$6)/m))*(1-($T139*$B$6)/(m))</f>
        <v>7.9860805570153293E-4</v>
      </c>
      <c r="S139" s="11">
        <f>2*(((5*m^2*g^2)/$T139^6)*$N139*$O139 + (-(m^2)/($T139)^5)*(g^2)*$O139*$Q139 + (-(m^2)/($T139)^5)*(g^2)*$N139*$R139)</f>
        <v>2.7638000081181335E-2</v>
      </c>
      <c r="T139" s="37">
        <f t="shared" si="43"/>
        <v>2.1699250881468814E-2</v>
      </c>
      <c r="U139" s="38">
        <f t="shared" ref="U139" si="52">SUM(P139:P148)</f>
        <v>-5.3645976549887564E-13</v>
      </c>
      <c r="V139" s="39">
        <f t="shared" ref="V139" si="53">SUM(S139:S148)</f>
        <v>19047.805400261786</v>
      </c>
      <c r="W139" s="36">
        <f t="shared" ref="W139" si="54">U139/V139</f>
        <v>-2.8163862147158577E-17</v>
      </c>
    </row>
    <row r="140" spans="1:23" x14ac:dyDescent="0.25">
      <c r="A140" s="36"/>
      <c r="B140" s="11">
        <f>((m*g)/$A131)*($K$6+(m/$A131)*(EXP(-($A131*$K$6)/(m))-1)) - $K$7</f>
        <v>-2.8996850305043536</v>
      </c>
      <c r="C140" s="11">
        <f t="shared" si="26"/>
        <v>8.4081732761310342</v>
      </c>
      <c r="D140" s="36"/>
      <c r="M140" s="36"/>
      <c r="N140" s="11">
        <f>($T139*$C$6) + (m*EXP(-($T139*$C$6)/m)) - m - (($C$7/(m*g))*($T139)^2)</f>
        <v>-5.6880736359796744E-5</v>
      </c>
      <c r="O140" s="11">
        <f>($T139*$C$6) + (2*m*EXP(-($T139*$C$6)/m)) + (($T139*$C$6)*EXP(-($T139*$C$6)/m))  - (2*m)</f>
        <v>3.0067351026730194E-5</v>
      </c>
      <c r="P140" s="11">
        <f>2*(-(m^2)/($T139)^5)*(g^2)*N140*O140</f>
        <v>4.4986557223601245E-2</v>
      </c>
      <c r="Q140" s="12">
        <f>$C$6 - ($C$6*EXP(-($T139*$C$6)/m)) - ($T139 * ((2*$C$7)/(m*g)))</f>
        <v>-6.6282852127929268E-3</v>
      </c>
      <c r="R140" s="12">
        <f>$C$6 - 2 * ($C$6*EXP(-($T139*$C$6)/m)) + $C$6*(EXP(-($T139*$C$6)/m))*(1-($T139*$C$6)/(m))</f>
        <v>4.0224850446371196E-3</v>
      </c>
      <c r="S140" s="11">
        <f>2*(((5*m^2*g^2)/$T139^6)*$N140*$O140 + (-(m^2)/($T139)^5)*(g^2)*$O140*$Q140 + (-(m^2)/($T139)^5)*(g^2)*$N140*$R140)</f>
        <v>0.89475171113511909</v>
      </c>
      <c r="T140" s="37"/>
      <c r="U140" s="38"/>
      <c r="V140" s="39"/>
      <c r="W140" s="36"/>
    </row>
    <row r="141" spans="1:23" x14ac:dyDescent="0.25">
      <c r="A141" s="36">
        <v>0.14000000000000001</v>
      </c>
      <c r="B141" s="12">
        <f>((m*g)/$A141)*($B$6+(m/$A141)*(EXP(-($A141*$B$6)/(m))-1)) - $B$7</f>
        <v>-3.4006658336964618E-2</v>
      </c>
      <c r="C141" s="12">
        <f t="shared" ref="C141:C204" si="55">$B141^2</f>
        <v>1.1564528112470451E-3</v>
      </c>
      <c r="D141" s="36">
        <f t="shared" ref="D141" si="56">SUM(C141:C150)</f>
        <v>27.454216458850901</v>
      </c>
      <c r="M141" s="36"/>
      <c r="N141" s="11">
        <f>($T139*$D$6) + (m*EXP(-($T139*$D$6)/m)) - m - (($D$7/(m*g))*($T139)^2)</f>
        <v>-1.4213669415833905E-4</v>
      </c>
      <c r="O141" s="11">
        <f>($T139*$D$6) + (2*m*EXP(-($T139*$D$6)/m)) + (($T139*$D$6)*EXP(-($T139*$D$6)/m))  - (2*m)</f>
        <v>1.0980809334212166E-4</v>
      </c>
      <c r="P141" s="11">
        <f>2*(-(m^2)/($T139)^5)*(g^2)*N141*O141</f>
        <v>0.410547055340447</v>
      </c>
      <c r="Q141" s="12">
        <f>$D$6 - ($D$6*EXP(-($T139*$D$6)/m)) - ($T139 * ((2*$D$7)/(m*g)))</f>
        <v>-1.8161063891626833E-2</v>
      </c>
      <c r="R141" s="12">
        <f>$D$6 - 2 * ($D$6*EXP(-($T139*$D$6)/m)) + $D$6*(EXP(-($T139*$D$6)/m))*(1-($T139*$D$6)/(m))</f>
        <v>1.4420172737402842E-2</v>
      </c>
      <c r="S141" s="11">
        <f>2*(((5*m^2*g^2)/$T139^6)*$N141*$O141 + (-(m^2)/($T139)^5)*(g^2)*$O141*$Q141 + (-(m^2)/($T139)^5)*(g^2)*$N141*$R141)</f>
        <v>11.770671982426705</v>
      </c>
      <c r="T141" s="37"/>
      <c r="U141" s="38"/>
      <c r="V141" s="39"/>
      <c r="W141" s="36"/>
    </row>
    <row r="142" spans="1:23" x14ac:dyDescent="0.25">
      <c r="A142" s="36"/>
      <c r="B142" s="11">
        <f>((m*g)/$A141)*($C$6+(m/$A141)*(EXP(-($A141*$C$6)/(m))-1)) - $C$7</f>
        <v>-9.8969536757311349E-2</v>
      </c>
      <c r="C142" s="11">
        <f t="shared" si="55"/>
        <v>9.7949692059568026E-3</v>
      </c>
      <c r="D142" s="36"/>
      <c r="M142" s="36"/>
      <c r="N142" s="11">
        <f>($T139*$E$6) + (m*EXP(-($T139*$E$6)/m)) - m - (($E$7/(m*g))*($T139)^2)</f>
        <v>-2.7251916602635123E-4</v>
      </c>
      <c r="O142" s="11">
        <f>($T139*$E$6) + (2*m*EXP(-($T139*$E$6)/m)) + (($T139*$E$6)*EXP(-($T139*$E$6)/m))  - (2*m)</f>
        <v>2.17202167091958E-4</v>
      </c>
      <c r="P142" s="11">
        <f>2*(-(m^2)/($T139)^5)*(g^2)*N142*O142</f>
        <v>1.5569819781520917</v>
      </c>
      <c r="Q142" s="12">
        <f>$E$6 - ($E$6*EXP(-($T139*$E$6)/m)) - ($T139 * ((2*$E$7)/(m*g)))</f>
        <v>-3.51275029404641E-2</v>
      </c>
      <c r="R142" s="12">
        <f>$E$6 - 2 * ($E$6*EXP(-($T139*$E$6)/m)) + $E$6*(EXP(-($T139*$E$6)/m))*(1-($T139*$E$6)/(m))</f>
        <v>2.8129755211624086E-2</v>
      </c>
      <c r="S142" s="11">
        <f>2*(((5*m^2*g^2)/$T139^6)*$N142*$O142 + (-(m^2)/($T139)^5)*(g^2)*$O142*$Q142 + (-(m^2)/($T139)^5)*(g^2)*$N142*$R142)</f>
        <v>43.573778470160931</v>
      </c>
      <c r="T142" s="37"/>
      <c r="U142" s="38"/>
      <c r="V142" s="39"/>
      <c r="W142" s="36"/>
    </row>
    <row r="143" spans="1:23" x14ac:dyDescent="0.25">
      <c r="A143" s="36"/>
      <c r="B143" s="12">
        <f>((m*g)/$A141)*($D$6+(m/$A141)*(EXP(-($A141*$D$6)/(m))-1)) - $D$7</f>
        <v>-0.29837728785901346</v>
      </c>
      <c r="C143" s="12">
        <f t="shared" si="55"/>
        <v>8.9029005910100587E-2</v>
      </c>
      <c r="D143" s="36"/>
      <c r="M143" s="36"/>
      <c r="N143" s="11">
        <f>($T139*$F$6) + (m*EXP(-($T139*$F$6)/m)) - m - (($F$7/(m*g))*($T139)^2)</f>
        <v>-6.0670053593632044E-4</v>
      </c>
      <c r="O143" s="11">
        <f>($T139*$F$6) + (2*m*EXP(-($T139*$F$6)/m)) + (($T139*$F$6)*EXP(-($T139*$F$6)/m))  - (2*m)</f>
        <v>4.3655210821160612E-4</v>
      </c>
      <c r="P143" s="11">
        <f>2*(-(m^2)/($T139)^5)*(g^2)*N143*O143</f>
        <v>6.9667920711639288</v>
      </c>
      <c r="Q143" s="12">
        <f>$F$6 - ($F$6*EXP(-($T139*$F$6)/m)) - ($T139 * ((2*$F$7)/(m*g)))</f>
        <v>-7.6037333689399966E-2</v>
      </c>
      <c r="R143" s="12">
        <f>$F$6 - 2 * ($F$6*EXP(-($T139*$F$6)/m)) + $F$6*(EXP(-($T139*$F$6)/m))*(1-($T139*$F$6)/(m))</f>
        <v>5.5507727714503075E-2</v>
      </c>
      <c r="S143" s="11">
        <f>2*(((5*m^2*g^2)/$T139^6)*$N143*$O143 + (-(m^2)/($T139)^5)*(g^2)*$O143*$Q143 + (-(m^2)/($T139)^5)*(g^2)*$N143*$R143)</f>
        <v>153.66554030997941</v>
      </c>
      <c r="T143" s="37"/>
      <c r="U143" s="38"/>
      <c r="V143" s="39"/>
      <c r="W143" s="36"/>
    </row>
    <row r="144" spans="1:23" x14ac:dyDescent="0.25">
      <c r="A144" s="36"/>
      <c r="B144" s="12">
        <f>((m*g)/$A141)*($E$6+(m/$A141)*(EXP(-($A141*$E$6)/(m))-1)) - $E$7</f>
        <v>-0.55138614855974921</v>
      </c>
      <c r="C144" s="11">
        <f t="shared" si="55"/>
        <v>0.30402668482355383</v>
      </c>
      <c r="D144" s="36"/>
      <c r="M144" s="36"/>
      <c r="N144" s="11">
        <f>($T139*$G$6) + (m*EXP(-($T139*$G$6)/m)) - m - (($G$7/(m*g))*($T139)^2)</f>
        <v>-9.2049804445186109E-4</v>
      </c>
      <c r="O144" s="11">
        <f>($T139*$G$6) + (2*m*EXP(-($T139*$G$6)/m)) + (($T139*$G$6)*EXP(-($T139*$G$6)/m))  - (2*m)</f>
        <v>7.5760073539418021E-4</v>
      </c>
      <c r="P144" s="11">
        <f>2*(-(m^2)/($T139)^5)*(g^2)*N144*O144</f>
        <v>18.343645050870357</v>
      </c>
      <c r="Q144" s="12">
        <f>$G$6 - ($G$6*EXP(-($T139*$G$6)/m)) - ($T139 * ((2*$G$7)/(m*g)))</f>
        <v>-0.11975513986600844</v>
      </c>
      <c r="R144" s="12">
        <f>$G$6 - 2 * ($G$6*EXP(-($T139*$G$6)/m)) + $G$6*(EXP(-($T139*$G$6)/m))*(1-($T139*$G$6)/(m))</f>
        <v>9.4572542455614111E-2</v>
      </c>
      <c r="S144" s="11">
        <f>2*(((5*m^2*g^2)/$T139^6)*$N144*$O144 + (-(m^2)/($T139)^5)*(g^2)*$O144*$Q144 + (-(m^2)/($T139)^5)*(g^2)*$N144*$R144)</f>
        <v>449.55028528500497</v>
      </c>
      <c r="T144" s="37"/>
      <c r="U144" s="38"/>
      <c r="V144" s="39"/>
      <c r="W144" s="36"/>
    </row>
    <row r="145" spans="1:23" x14ac:dyDescent="0.25">
      <c r="A145" s="36"/>
      <c r="B145" s="12">
        <f>((m*g)/$A141)*($F$6+(m/$A141)*(EXP(-($A141*$F$6)/(m))-1)) - $F$7</f>
        <v>-1.0637029023886613</v>
      </c>
      <c r="C145" s="12">
        <f t="shared" si="55"/>
        <v>1.1314638645500619</v>
      </c>
      <c r="D145" s="36"/>
      <c r="M145" s="36"/>
      <c r="N145" s="11">
        <f>($T139*$H$6) + (m*EXP(-($T139*$H$6)/m)) - m - (($H$7/(m*g))*($T139)^2)</f>
        <v>-2.7081236331129559E-4</v>
      </c>
      <c r="O145" s="11">
        <f>($T139*$H$6) + (2*m*EXP(-($T139*$H$6)/m)) + (($T139*$H$6)*EXP(-($T139*$H$6)/m))  - (2*m)</f>
        <v>1.1847490982079129E-3</v>
      </c>
      <c r="P145" s="11">
        <f>2*(-(m^2)/($T139)^5)*(g^2)*N145*O145</f>
        <v>8.4395104335310513</v>
      </c>
      <c r="Q145" s="12">
        <f>$H$6 - ($H$6*EXP(-($T139*$H$6)/m)) - ($T139 * ((2*$H$7)/(m*g)))</f>
        <v>-7.9559143965879264E-2</v>
      </c>
      <c r="R145" s="12">
        <f>$H$6 - 2 * ($H$6*EXP(-($T139*$H$6)/m)) + $H$6*(EXP(-($T139*$H$6)/m))*(1-($T139*$H$6)/(m))</f>
        <v>0.1452358936688897</v>
      </c>
      <c r="S145" s="11">
        <f>2*(((5*m^2*g^2)/$T139^6)*$N145*$O145 + (-(m^2)/($T139)^5)*(g^2)*$O145*$Q145 + (-(m^2)/($T139)^5)*(g^2)*$N145*$R145)</f>
        <v>1569.2828784277726</v>
      </c>
      <c r="T145" s="37"/>
      <c r="U145" s="38"/>
      <c r="V145" s="39"/>
      <c r="W145" s="36"/>
    </row>
    <row r="146" spans="1:23" x14ac:dyDescent="0.25">
      <c r="A146" s="36"/>
      <c r="B146" s="12">
        <f>((m*g)/$A141)*($G$6+(m/$A141)*(EXP(-($A141*$G$6)/(m))-1)) - $G$7</f>
        <v>-1.6664014546452974</v>
      </c>
      <c r="C146" s="11">
        <f t="shared" si="55"/>
        <v>2.7768938080439631</v>
      </c>
      <c r="D146" s="36"/>
      <c r="M146" s="36"/>
      <c r="N146" s="11">
        <f>($T139*$I$6) + (m*EXP(-($T139*$I$6)/m)) - m - (($I$7/(m*g))*($T139)^2)</f>
        <v>3.6936897707218891E-5</v>
      </c>
      <c r="O146" s="11">
        <f>($T139*$I$6) + (2*m*EXP(-($T139*$I$6)/m)) + (($T139*$I$6)*EXP(-($T139*$I$6)/m))  - (2*m)</f>
        <v>1.5808744621772508E-3</v>
      </c>
      <c r="P146" s="11">
        <f>2*(-(m^2)/($T139)^5)*(g^2)*N146*O146</f>
        <v>-1.535960973116496</v>
      </c>
      <c r="Q146" s="12">
        <f>$I$6 - ($I$6*EXP(-($T139*$I$6)/m)) - ($T139 * ((2*$I$7)/(m*g)))</f>
        <v>-6.9449432839628122E-2</v>
      </c>
      <c r="R146" s="12">
        <f>$I$6 - 2 * ($I$6*EXP(-($T139*$I$6)/m)) + $I$6*(EXP(-($T139*$I$6)/m))*(1-($T139*$I$6)/(m))</f>
        <v>0.19118847842689327</v>
      </c>
      <c r="S146" s="11">
        <f>2*(((5*m^2*g^2)/$T139^6)*$N146*$O146 + (-(m^2)/($T139)^5)*(g^2)*$O146*$Q146 + (-(m^2)/($T139)^5)*(g^2)*$N146*$R146)</f>
        <v>3056.1055703635284</v>
      </c>
      <c r="T146" s="37"/>
      <c r="U146" s="38"/>
      <c r="V146" s="39"/>
      <c r="W146" s="36"/>
    </row>
    <row r="147" spans="1:23" x14ac:dyDescent="0.25">
      <c r="A147" s="36"/>
      <c r="B147" s="12">
        <f>((m*g)/$A141)*($H$6+(m/$A141)*(EXP(-($A141*$H$6)/(m))-1)) - $H$7</f>
        <v>-1.8415303853947547</v>
      </c>
      <c r="C147" s="12">
        <f t="shared" si="55"/>
        <v>3.3912341603321536</v>
      </c>
      <c r="D147" s="36"/>
      <c r="M147" s="36"/>
      <c r="N147" s="11">
        <f>($T139*$J$6) + (m*EXP(-($T139*$J$6)/m)) - m - (($J$7/(m*g))*($T139)^2)</f>
        <v>2.7411831987485171E-4</v>
      </c>
      <c r="O147" s="11">
        <f>($T139*$J$6) + (2*m*EXP(-($T139*$J$6)/m)) + (($T139*$J$6)*EXP(-($T139*$J$6)/m))  - (2*m)</f>
        <v>2.0432113316871878E-3</v>
      </c>
      <c r="P147" s="11">
        <f>2*(-(m^2)/($T139)^5)*(g^2)*N147*O147</f>
        <v>-14.732407746786027</v>
      </c>
      <c r="Q147" s="12">
        <f>$J$6 - ($J$6*EXP(-($T139*$J$6)/m)) - ($T139 * ((2*$J$7)/(m*g)))</f>
        <v>-6.8895221319100641E-2</v>
      </c>
      <c r="R147" s="12">
        <f>$J$6 - 2 * ($J$6*EXP(-($T139*$J$6)/m)) + $J$6*(EXP(-($T139*$J$6)/m))*(1-($T139*$J$6)/(m))</f>
        <v>0.2437980678940922</v>
      </c>
      <c r="S147" s="11">
        <f>2*(((5*m^2*g^2)/$T139^6)*$N147*$O147 + (-(m^2)/($T139)^5)*(g^2)*$O147*$Q147 + (-(m^2)/($T139)^5)*(g^2)*$N147*$R147)</f>
        <v>5339.5484342286327</v>
      </c>
      <c r="T147" s="37"/>
      <c r="U147" s="38"/>
      <c r="V147" s="39"/>
      <c r="W147" s="36"/>
    </row>
    <row r="148" spans="1:23" x14ac:dyDescent="0.25">
      <c r="A148" s="36"/>
      <c r="B148" s="12">
        <f>((m*g)/$A141)*($I$6+(m/$A141)*(EXP(-($A141*$I$6)/(m))-1)) - $I$7</f>
        <v>-2.1240780540362127</v>
      </c>
      <c r="C148" s="11">
        <f t="shared" si="55"/>
        <v>4.511707579638264</v>
      </c>
      <c r="D148" s="36"/>
      <c r="M148" s="36"/>
      <c r="N148" s="11">
        <f>($T139*$K$6) + (m*EXP(-($T139*$K$6)/m)) - m - (($K$7/(m*g))*($T139)^2)</f>
        <v>2.8814904481972575E-4</v>
      </c>
      <c r="O148" s="11">
        <f>($T139*$K$6) + (2*m*EXP(-($T139*$K$6)/m)) + (($T139*$K$6)*EXP(-($T139*$K$6)/m))  - (2*m)</f>
        <v>2.5726896358677087E-3</v>
      </c>
      <c r="P148" s="11">
        <f>2*(-(m^2)/($T139)^5)*(g^2)*N148*O148</f>
        <v>-19.49965652940373</v>
      </c>
      <c r="Q148" s="12">
        <f>$K$6 - ($K$6*EXP(-($T139*$K$6)/m)) - ($T139 * ((2*$K$7)/(m*g)))</f>
        <v>-9.2002786507859646E-2</v>
      </c>
      <c r="R148" s="12">
        <f>$K$6 - 2 * ($K$6*EXP(-($T139*$K$6)/m)) + $K$6*(EXP(-($T139*$K$6)/m))*(1-($T139*$K$6)/(m))</f>
        <v>0.30289682242097132</v>
      </c>
      <c r="S148" s="11">
        <f>2*(((5*m^2*g^2)/$T139^6)*$N148*$O148 + (-(m^2)/($T139)^5)*(g^2)*$O148*$Q148 + (-(m^2)/($T139)^5)*(g^2)*$N148*$R148)</f>
        <v>8423.3858514830627</v>
      </c>
      <c r="T148" s="37"/>
      <c r="U148" s="38"/>
      <c r="V148" s="39"/>
      <c r="W148" s="36"/>
    </row>
    <row r="149" spans="1:23" x14ac:dyDescent="0.25">
      <c r="A149" s="36"/>
      <c r="B149" s="12">
        <f>((m*g)/$A141)*($J$6+(m/$A141)*(EXP(-($A141*$J$6)/(m))-1)) - $J$7</f>
        <v>-2.4871127653462413</v>
      </c>
      <c r="C149" s="12">
        <f t="shared" si="55"/>
        <v>6.185729907548227</v>
      </c>
      <c r="D149" s="36"/>
      <c r="M149" s="36">
        <v>14</v>
      </c>
      <c r="N149" s="11">
        <f>($T149*$B$6) + (m*EXP(-($T149*$B$6)/m)) - m - (($B$7/(m*g))*($T149)^2)</f>
        <v>-3.5922821918522879E-5</v>
      </c>
      <c r="O149" s="11">
        <f>($T149*$B$6) + (2*m*EXP(-($T149*$B$6)/m)) + (($T149*$B$6)*EXP(-($T149*$B$6)/m))  - (2*m)</f>
        <v>5.8863516471802102E-6</v>
      </c>
      <c r="P149" s="11">
        <f>2*(-(m^2)/($T149)^5)*(g^2)*N149*O149</f>
        <v>5.5621030242439477E-3</v>
      </c>
      <c r="Q149" s="12">
        <f>$B$6 - ($B$6*EXP(-($T149*$B$6)/m)) - ($T149 * ((2*$B$7)/(m*g)))</f>
        <v>-3.5822432723058711E-3</v>
      </c>
      <c r="R149" s="12">
        <f>$B$6 - 2 * ($B$6*EXP(-($T149*$B$6)/m)) + $B$6*(EXP(-($T149*$B$6)/m))*(1-($T149*$B$6)/(m))</f>
        <v>7.9860805570153293E-4</v>
      </c>
      <c r="S149" s="11">
        <f>2*(((5*m^2*g^2)/$T149^6)*$N149*$O149 + (-(m^2)/($T149)^5)*(g^2)*$O149*$Q149 + (-(m^2)/($T149)^5)*(g^2)*$N149*$R149)</f>
        <v>2.7638000080320135E-2</v>
      </c>
      <c r="T149" s="37">
        <f t="shared" si="43"/>
        <v>2.1699250881468842E-2</v>
      </c>
      <c r="U149" s="38">
        <f t="shared" ref="U149" si="57">SUM(P149:P158)</f>
        <v>5.3290705182007514E-13</v>
      </c>
      <c r="V149" s="39">
        <f t="shared" ref="V149" si="58">SUM(S149:S158)</f>
        <v>19047.805400261699</v>
      </c>
      <c r="W149" s="36">
        <f t="shared" ref="W149" si="59">U149/V149</f>
        <v>2.7977346503800038E-17</v>
      </c>
    </row>
    <row r="150" spans="1:23" x14ac:dyDescent="0.25">
      <c r="A150" s="36"/>
      <c r="B150" s="11">
        <f>((m*g)/$A141)*($K$6+(m/$A141)*(EXP(-($A141*$K$6)/(m))-1)) - $K$7</f>
        <v>-3.0088502830794646</v>
      </c>
      <c r="C150" s="11">
        <f t="shared" si="55"/>
        <v>9.0531800259873734</v>
      </c>
      <c r="D150" s="36"/>
      <c r="M150" s="36"/>
      <c r="N150" s="11">
        <f>($T149*$C$6) + (m*EXP(-($T149*$C$6)/m)) - m - (($C$7/(m*g))*($T149)^2)</f>
        <v>-5.6880736359794576E-5</v>
      </c>
      <c r="O150" s="11">
        <f>($T149*$C$6) + (2*m*EXP(-($T149*$C$6)/m)) + (($T149*$C$6)*EXP(-($T149*$C$6)/m))  - (2*m)</f>
        <v>3.0067351026730194E-5</v>
      </c>
      <c r="P150" s="11">
        <f>2*(-(m^2)/($T149)^5)*(g^2)*N150*O150</f>
        <v>4.4986557223599247E-2</v>
      </c>
      <c r="Q150" s="12">
        <f>$C$6 - ($C$6*EXP(-($T149*$C$6)/m)) - ($T149 * ((2*$C$7)/(m*g)))</f>
        <v>-6.6282852127929337E-3</v>
      </c>
      <c r="R150" s="12">
        <f>$C$6 - 2 * ($C$6*EXP(-($T149*$C$6)/m)) + $C$6*(EXP(-($T149*$C$6)/m))*(1-($T149*$C$6)/(m))</f>
        <v>4.0224850446371196E-3</v>
      </c>
      <c r="S150" s="11">
        <f>2*(((5*m^2*g^2)/$T149^6)*$N150*$O150 + (-(m^2)/($T149)^5)*(g^2)*$O150*$Q150 + (-(m^2)/($T149)^5)*(g^2)*$N150*$R150)</f>
        <v>0.89475171113529672</v>
      </c>
      <c r="T150" s="37"/>
      <c r="U150" s="38"/>
      <c r="V150" s="39"/>
      <c r="W150" s="36"/>
    </row>
    <row r="151" spans="1:23" x14ac:dyDescent="0.25">
      <c r="A151" s="36">
        <v>0.15</v>
      </c>
      <c r="B151" s="12">
        <f>((m*g)/$A151)*($B$6+(m/$A151)*(EXP(-($A151*$B$6)/(m))-1)) - $B$7</f>
        <v>-3.5071626781529114E-2</v>
      </c>
      <c r="C151" s="12">
        <f t="shared" si="55"/>
        <v>1.2300190051028701E-3</v>
      </c>
      <c r="D151" s="36">
        <f t="shared" ref="D151" si="60">SUM(C151:C160)</f>
        <v>29.303947643684026</v>
      </c>
      <c r="M151" s="36"/>
      <c r="N151" s="11">
        <f>($T149*$D$6) + (m*EXP(-($T149*$D$6)/m)) - m - (($D$7/(m*g))*($T149)^2)</f>
        <v>-1.4213669415833537E-4</v>
      </c>
      <c r="O151" s="11">
        <f>($T149*$D$6) + (2*m*EXP(-($T149*$D$6)/m)) + (($T149*$D$6)*EXP(-($T149*$D$6)/m))  - (2*m)</f>
        <v>1.0980809334212166E-4</v>
      </c>
      <c r="P151" s="11">
        <f>2*(-(m^2)/($T149)^5)*(g^2)*N151*O151</f>
        <v>0.41054705534043368</v>
      </c>
      <c r="Q151" s="12">
        <f>$D$6 - ($D$6*EXP(-($T149*$D$6)/m)) - ($T149 * ((2*$D$7)/(m*g)))</f>
        <v>-1.8161063891626805E-2</v>
      </c>
      <c r="R151" s="12">
        <f>$D$6 - 2 * ($D$6*EXP(-($T149*$D$6)/m)) + $D$6*(EXP(-($T149*$D$6)/m))*(1-($T149*$D$6)/(m))</f>
        <v>1.4420172737402953E-2</v>
      </c>
      <c r="S151" s="11">
        <f>2*(((5*m^2*g^2)/$T149^6)*$N151*$O151 + (-(m^2)/($T149)^5)*(g^2)*$O151*$Q151 + (-(m^2)/($T149)^5)*(g^2)*$N151*$R151)</f>
        <v>11.770671982428119</v>
      </c>
      <c r="T151" s="37"/>
      <c r="U151" s="38"/>
      <c r="V151" s="39"/>
      <c r="W151" s="36"/>
    </row>
    <row r="152" spans="1:23" x14ac:dyDescent="0.25">
      <c r="A152" s="36"/>
      <c r="B152" s="11">
        <f>((m*g)/$A151)*($C$6+(m/$A151)*(EXP(-($A151*$C$6)/(m))-1)) - $C$7</f>
        <v>-0.10337105639924057</v>
      </c>
      <c r="C152" s="11">
        <f t="shared" si="55"/>
        <v>1.0685575301094976E-2</v>
      </c>
      <c r="D152" s="36"/>
      <c r="M152" s="36"/>
      <c r="N152" s="11">
        <f>($T149*$E$6) + (m*EXP(-($T149*$E$6)/m)) - m - (($E$7/(m*g))*($T149)^2)</f>
        <v>-2.7251916602634907E-4</v>
      </c>
      <c r="O152" s="11">
        <f>($T149*$E$6) + (2*m*EXP(-($T149*$E$6)/m)) + (($T149*$E$6)*EXP(-($T149*$E$6)/m))  - (2*m)</f>
        <v>2.1720216709196494E-4</v>
      </c>
      <c r="P152" s="11">
        <f>2*(-(m^2)/($T149)^5)*(g^2)*N152*O152</f>
        <v>1.5569819781521193</v>
      </c>
      <c r="Q152" s="12">
        <f>$E$6 - ($E$6*EXP(-($T149*$E$6)/m)) - ($T149 * ((2*$E$7)/(m*g)))</f>
        <v>-3.5127502940464156E-2</v>
      </c>
      <c r="R152" s="12">
        <f>$E$6 - 2 * ($E$6*EXP(-($T149*$E$6)/m)) + $E$6*(EXP(-($T149*$E$6)/m))*(1-($T149*$E$6)/(m))</f>
        <v>2.8129755211624197E-2</v>
      </c>
      <c r="S152" s="11">
        <f>2*(((5*m^2*g^2)/$T149^6)*$N152*$O152 + (-(m^2)/($T149)^5)*(g^2)*$O152*$Q152 + (-(m^2)/($T149)^5)*(g^2)*$N152*$R152)</f>
        <v>43.573778470158317</v>
      </c>
      <c r="T152" s="37"/>
      <c r="U152" s="38"/>
      <c r="V152" s="39"/>
      <c r="W152" s="36"/>
    </row>
    <row r="153" spans="1:23" x14ac:dyDescent="0.25">
      <c r="A153" s="36"/>
      <c r="B153" s="12">
        <f>((m*g)/$A151)*($D$6+(m/$A151)*(EXP(-($A151*$D$6)/(m))-1)) - $D$7</f>
        <v>-0.31079054760525227</v>
      </c>
      <c r="C153" s="12">
        <f t="shared" si="55"/>
        <v>9.659076448077257E-2</v>
      </c>
      <c r="D153" s="36"/>
      <c r="M153" s="36"/>
      <c r="N153" s="11">
        <f>($T149*$F$6) + (m*EXP(-($T149*$F$6)/m)) - m - (($F$7/(m*g))*($T149)^2)</f>
        <v>-6.0670053593632174E-4</v>
      </c>
      <c r="O153" s="11">
        <f>($T149*$F$6) + (2*m*EXP(-($T149*$F$6)/m)) + (($T149*$F$6)*EXP(-($T149*$F$6)/m))  - (2*m)</f>
        <v>4.3655210821161305E-4</v>
      </c>
      <c r="P153" s="11">
        <f>2*(-(m^2)/($T149)^5)*(g^2)*N153*O153</f>
        <v>6.9667920711640106</v>
      </c>
      <c r="Q153" s="12">
        <f>$F$6 - ($F$6*EXP(-($T149*$F$6)/m)) - ($T149 * ((2*$F$7)/(m*g)))</f>
        <v>-7.6037333689400077E-2</v>
      </c>
      <c r="R153" s="12">
        <f>$F$6 - 2 * ($F$6*EXP(-($T149*$F$6)/m)) + $F$6*(EXP(-($T149*$F$6)/m))*(1-($T149*$F$6)/(m))</f>
        <v>5.5507727714503241E-2</v>
      </c>
      <c r="S153" s="11">
        <f>2*(((5*m^2*g^2)/$T149^6)*$N153*$O153 + (-(m^2)/($T149)^5)*(g^2)*$O153*$Q153 + (-(m^2)/($T149)^5)*(g^2)*$N153*$R153)</f>
        <v>153.66554030997111</v>
      </c>
      <c r="T153" s="37"/>
      <c r="U153" s="38"/>
      <c r="V153" s="39"/>
      <c r="W153" s="36"/>
    </row>
    <row r="154" spans="1:23" x14ac:dyDescent="0.25">
      <c r="A154" s="36"/>
      <c r="B154" s="12">
        <f>((m*g)/$A151)*($E$6+(m/$A151)*(EXP(-($A151*$E$6)/(m))-1)) - $E$7</f>
        <v>-0.57194314792582002</v>
      </c>
      <c r="C154" s="11">
        <f t="shared" si="55"/>
        <v>0.32711896445929645</v>
      </c>
      <c r="D154" s="36"/>
      <c r="M154" s="36"/>
      <c r="N154" s="11">
        <f>($T149*$G$6) + (m*EXP(-($T149*$G$6)/m)) - m - (($G$7/(m*g))*($T149)^2)</f>
        <v>-9.2049804445186716E-4</v>
      </c>
      <c r="O154" s="11">
        <f>($T149*$G$6) + (2*m*EXP(-($T149*$G$6)/m)) + (($T149*$G$6)*EXP(-($T149*$G$6)/m))  - (2*m)</f>
        <v>7.5760073539418715E-4</v>
      </c>
      <c r="P154" s="11">
        <f>2*(-(m^2)/($T149)^5)*(g^2)*N154*O154</f>
        <v>18.343645050870528</v>
      </c>
      <c r="Q154" s="12">
        <f>$G$6 - ($G$6*EXP(-($T149*$G$6)/m)) - ($T149 * ((2*$G$7)/(m*g)))</f>
        <v>-0.11975513986600872</v>
      </c>
      <c r="R154" s="12">
        <f>$G$6 - 2 * ($G$6*EXP(-($T149*$G$6)/m)) + $G$6*(EXP(-($T149*$G$6)/m))*(1-($T149*$G$6)/(m))</f>
        <v>9.4572542455614361E-2</v>
      </c>
      <c r="S154" s="11">
        <f>2*(((5*m^2*g^2)/$T149^6)*$N154*$O154 + (-(m^2)/($T149)^5)*(g^2)*$O154*$Q154 + (-(m^2)/($T149)^5)*(g^2)*$N154*$R154)</f>
        <v>449.55028528498815</v>
      </c>
      <c r="T154" s="37"/>
      <c r="U154" s="38"/>
      <c r="V154" s="39"/>
      <c r="W154" s="36"/>
    </row>
    <row r="155" spans="1:23" x14ac:dyDescent="0.25">
      <c r="A155" s="36"/>
      <c r="B155" s="12">
        <f>((m*g)/$A151)*($F$6+(m/$A151)*(EXP(-($A151*$F$6)/(m))-1)) - $F$7</f>
        <v>-1.0970103006310512</v>
      </c>
      <c r="C155" s="12">
        <f t="shared" si="55"/>
        <v>1.2034315996906293</v>
      </c>
      <c r="D155" s="36"/>
      <c r="M155" s="36"/>
      <c r="N155" s="11">
        <f>($T149*$H$6) + (m*EXP(-($T149*$H$6)/m)) - m - (($H$7/(m*g))*($T149)^2)</f>
        <v>-2.7081236331129646E-4</v>
      </c>
      <c r="O155" s="11">
        <f>($T149*$H$6) + (2*m*EXP(-($T149*$H$6)/m)) + (($T149*$H$6)*EXP(-($T149*$H$6)/m))  - (2*m)</f>
        <v>1.1847490982079267E-3</v>
      </c>
      <c r="P155" s="11">
        <f>2*(-(m^2)/($T149)^5)*(g^2)*N155*O155</f>
        <v>8.4395104335311242</v>
      </c>
      <c r="Q155" s="12">
        <f>$H$6 - ($H$6*EXP(-($T149*$H$6)/m)) - ($T149 * ((2*$H$7)/(m*g)))</f>
        <v>-7.9559143965879542E-2</v>
      </c>
      <c r="R155" s="12">
        <f>$H$6 - 2 * ($H$6*EXP(-($T149*$H$6)/m)) + $H$6*(EXP(-($T149*$H$6)/m))*(1-($T149*$H$6)/(m))</f>
        <v>0.14523589366889</v>
      </c>
      <c r="S155" s="11">
        <f>2*(((5*m^2*g^2)/$T149^6)*$N155*$O155 + (-(m^2)/($T149)^5)*(g^2)*$O155*$Q155 + (-(m^2)/($T149)^5)*(g^2)*$N155*$R155)</f>
        <v>1569.2828784277795</v>
      </c>
      <c r="T155" s="37"/>
      <c r="U155" s="38"/>
      <c r="V155" s="39"/>
      <c r="W155" s="36"/>
    </row>
    <row r="156" spans="1:23" x14ac:dyDescent="0.25">
      <c r="A156" s="36"/>
      <c r="B156" s="12">
        <f>((m*g)/$A151)*($G$6+(m/$A151)*(EXP(-($A151*$G$6)/(m))-1)) - $G$7</f>
        <v>-1.7139638229839633</v>
      </c>
      <c r="C156" s="11">
        <f t="shared" si="55"/>
        <v>2.9376719864978029</v>
      </c>
      <c r="D156" s="36"/>
      <c r="M156" s="36"/>
      <c r="N156" s="11">
        <f>($T149*$I$6) + (m*EXP(-($T149*$I$6)/m)) - m - (($I$7/(m*g))*($T149)^2)</f>
        <v>3.6936897707216289E-5</v>
      </c>
      <c r="O156" s="11">
        <f>($T149*$I$6) + (2*m*EXP(-($T149*$I$6)/m)) + (($T149*$I$6)*EXP(-($T149*$I$6)/m))  - (2*m)</f>
        <v>1.5808744621772508E-3</v>
      </c>
      <c r="P156" s="11">
        <f>2*(-(m^2)/($T149)^5)*(g^2)*N156*O156</f>
        <v>-1.5359609731163781</v>
      </c>
      <c r="Q156" s="12">
        <f>$I$6 - ($I$6*EXP(-($T149*$I$6)/m)) - ($T149 * ((2*$I$7)/(m*g)))</f>
        <v>-6.9449432839628455E-2</v>
      </c>
      <c r="R156" s="12">
        <f>$I$6 - 2 * ($I$6*EXP(-($T149*$I$6)/m)) + $I$6*(EXP(-($T149*$I$6)/m))*(1-($T149*$I$6)/(m))</f>
        <v>0.1911884784268936</v>
      </c>
      <c r="S156" s="11">
        <f>2*(((5*m^2*g^2)/$T149^6)*$N156*$O156 + (-(m^2)/($T149)^5)*(g^2)*$O156*$Q156 + (-(m^2)/($T149)^5)*(g^2)*$N156*$R156)</f>
        <v>3056.1055703635107</v>
      </c>
      <c r="T156" s="37"/>
      <c r="U156" s="38"/>
      <c r="V156" s="39"/>
      <c r="W156" s="36"/>
    </row>
    <row r="157" spans="1:23" x14ac:dyDescent="0.25">
      <c r="A157" s="36"/>
      <c r="B157" s="12">
        <f>((m*g)/$A151)*($H$6+(m/$A151)*(EXP(-($A151*$H$6)/(m))-1)) - $H$7</f>
        <v>-1.9040505363718399</v>
      </c>
      <c r="C157" s="12">
        <f t="shared" si="55"/>
        <v>3.6254084450578912</v>
      </c>
      <c r="D157" s="36"/>
      <c r="M157" s="36"/>
      <c r="N157" s="11">
        <f>($T149*$J$6) + (m*EXP(-($T149*$J$6)/m)) - m - (($J$7/(m*g))*($T149)^2)</f>
        <v>2.7411831987485345E-4</v>
      </c>
      <c r="O157" s="11">
        <f>($T149*$J$6) + (2*m*EXP(-($T149*$J$6)/m)) + (($T149*$J$6)*EXP(-($T149*$J$6)/m))  - (2*m)</f>
        <v>2.0432113316871947E-3</v>
      </c>
      <c r="P157" s="11">
        <f>2*(-(m^2)/($T149)^5)*(g^2)*N157*O157</f>
        <v>-14.732407746786075</v>
      </c>
      <c r="Q157" s="12">
        <f>$J$6 - ($J$6*EXP(-($T149*$J$6)/m)) - ($T149 * ((2*$J$7)/(m*g)))</f>
        <v>-6.8895221319101085E-2</v>
      </c>
      <c r="R157" s="12">
        <f>$J$6 - 2 * ($J$6*EXP(-($T149*$J$6)/m)) + $J$6*(EXP(-($T149*$J$6)/m))*(1-($T149*$J$6)/(m))</f>
        <v>0.2437980678940927</v>
      </c>
      <c r="S157" s="11">
        <f>2*(((5*m^2*g^2)/$T149^6)*$N157*$O157 + (-(m^2)/($T149)^5)*(g^2)*$O157*$Q157 + (-(m^2)/($T149)^5)*(g^2)*$N157*$R157)</f>
        <v>5339.54843422865</v>
      </c>
      <c r="T157" s="37"/>
      <c r="U157" s="38"/>
      <c r="V157" s="39"/>
      <c r="W157" s="36"/>
    </row>
    <row r="158" spans="1:23" x14ac:dyDescent="0.25">
      <c r="A158" s="36"/>
      <c r="B158" s="12">
        <f>((m*g)/$A151)*($I$6+(m/$A151)*(EXP(-($A151*$I$6)/(m))-1)) - $I$7</f>
        <v>-2.1981543600866473</v>
      </c>
      <c r="C158" s="11">
        <f t="shared" si="55"/>
        <v>4.8318825907679379</v>
      </c>
      <c r="D158" s="36"/>
      <c r="M158" s="36"/>
      <c r="N158" s="11">
        <f>($T149*$K$6) + (m*EXP(-($T149*$K$6)/m)) - m - (($K$7/(m*g))*($T149)^2)</f>
        <v>2.8814904481971708E-4</v>
      </c>
      <c r="O158" s="11">
        <f>($T149*$K$6) + (2*m*EXP(-($T149*$K$6)/m)) + (($T149*$K$6)*EXP(-($T149*$K$6)/m))  - (2*m)</f>
        <v>2.5726896358677157E-3</v>
      </c>
      <c r="P158" s="11">
        <f>2*(-(m^2)/($T149)^5)*(g^2)*N158*O158</f>
        <v>-19.499656529403069</v>
      </c>
      <c r="Q158" s="12">
        <f>$K$6 - ($K$6*EXP(-($T149*$K$6)/m)) - ($T149 * ((2*$K$7)/(m*g)))</f>
        <v>-9.2002786507860201E-2</v>
      </c>
      <c r="R158" s="12">
        <f>$K$6 - 2 * ($K$6*EXP(-($T149*$K$6)/m)) + $K$6*(EXP(-($T149*$K$6)/m))*(1-($T149*$K$6)/(m))</f>
        <v>0.30289682242097193</v>
      </c>
      <c r="S158" s="11">
        <f>2*(((5*m^2*g^2)/$T149^6)*$N158*$O158 + (-(m^2)/($T149)^5)*(g^2)*$O158*$Q158 + (-(m^2)/($T149)^5)*(g^2)*$N158*$R158)</f>
        <v>8423.3858514830008</v>
      </c>
      <c r="T158" s="37"/>
      <c r="U158" s="38"/>
      <c r="V158" s="39"/>
      <c r="W158" s="36"/>
    </row>
    <row r="159" spans="1:23" x14ac:dyDescent="0.25">
      <c r="A159" s="36"/>
      <c r="B159" s="12">
        <f>((m*g)/$A151)*($J$6+(m/$A151)*(EXP(-($A151*$J$6)/(m))-1)) - $J$7</f>
        <v>-2.5729050495303545</v>
      </c>
      <c r="C159" s="12">
        <f t="shared" si="55"/>
        <v>6.6198403938987962</v>
      </c>
      <c r="D159" s="36"/>
      <c r="M159" s="36">
        <v>15</v>
      </c>
      <c r="N159" s="11">
        <f>($T159*$B$6) + (m*EXP(-($T159*$B$6)/m)) - m - (($B$7/(m*g))*($T159)^2)</f>
        <v>-3.5922821918522391E-5</v>
      </c>
      <c r="O159" s="11">
        <f>($T159*$B$6) + (2*m*EXP(-($T159*$B$6)/m)) + (($T159*$B$6)*EXP(-($T159*$B$6)/m))  - (2*m)</f>
        <v>5.8863516471732713E-6</v>
      </c>
      <c r="P159" s="11">
        <f>2*(-(m^2)/($T159)^5)*(g^2)*N159*O159</f>
        <v>5.5621030242373505E-3</v>
      </c>
      <c r="Q159" s="12">
        <f>$B$6 - ($B$6*EXP(-($T159*$B$6)/m)) - ($T159 * ((2*$B$7)/(m*g)))</f>
        <v>-3.5822432723058607E-3</v>
      </c>
      <c r="R159" s="12">
        <f>$B$6 - 2 * ($B$6*EXP(-($T159*$B$6)/m)) + $B$6*(EXP(-($T159*$B$6)/m))*(1-($T159*$B$6)/(m))</f>
        <v>7.9860805570153293E-4</v>
      </c>
      <c r="S159" s="11">
        <f>2*(((5*m^2*g^2)/$T159^6)*$N159*$O159 + (-(m^2)/($T159)^5)*(g^2)*$O159*$Q159 + (-(m^2)/($T159)^5)*(g^2)*$N159*$R159)</f>
        <v>2.7638000081181335E-2</v>
      </c>
      <c r="T159" s="37">
        <f t="shared" si="43"/>
        <v>2.1699250881468814E-2</v>
      </c>
      <c r="U159" s="38">
        <f t="shared" ref="U159" si="61">SUM(P159:P168)</f>
        <v>-5.3645976549887564E-13</v>
      </c>
      <c r="V159" s="39">
        <f t="shared" ref="V159" si="62">SUM(S159:S168)</f>
        <v>19047.805400261786</v>
      </c>
      <c r="W159" s="36">
        <f t="shared" ref="W159" si="63">U159/V159</f>
        <v>-2.8163862147158577E-17</v>
      </c>
    </row>
    <row r="160" spans="1:23" x14ac:dyDescent="0.25">
      <c r="A160" s="36"/>
      <c r="B160" s="11">
        <f>((m*g)/$A151)*($K$6+(m/$A151)*(EXP(-($A151*$K$6)/(m))-1)) - $K$7</f>
        <v>-3.1064589655304808</v>
      </c>
      <c r="C160" s="11">
        <f t="shared" si="55"/>
        <v>9.6500873045247051</v>
      </c>
      <c r="D160" s="36"/>
      <c r="M160" s="36"/>
      <c r="N160" s="11">
        <f>($T159*$C$6) + (m*EXP(-($T159*$C$6)/m)) - m - (($C$7/(m*g))*($T159)^2)</f>
        <v>-5.6880736359796744E-5</v>
      </c>
      <c r="O160" s="11">
        <f>($T159*$C$6) + (2*m*EXP(-($T159*$C$6)/m)) + (($T159*$C$6)*EXP(-($T159*$C$6)/m))  - (2*m)</f>
        <v>3.0067351026730194E-5</v>
      </c>
      <c r="P160" s="11">
        <f>2*(-(m^2)/($T159)^5)*(g^2)*N160*O160</f>
        <v>4.4986557223601245E-2</v>
      </c>
      <c r="Q160" s="12">
        <f>$C$6 - ($C$6*EXP(-($T159*$C$6)/m)) - ($T159 * ((2*$C$7)/(m*g)))</f>
        <v>-6.6282852127929268E-3</v>
      </c>
      <c r="R160" s="12">
        <f>$C$6 - 2 * ($C$6*EXP(-($T159*$C$6)/m)) + $C$6*(EXP(-($T159*$C$6)/m))*(1-($T159*$C$6)/(m))</f>
        <v>4.0224850446371196E-3</v>
      </c>
      <c r="S160" s="11">
        <f>2*(((5*m^2*g^2)/$T159^6)*$N160*$O160 + (-(m^2)/($T159)^5)*(g^2)*$O160*$Q160 + (-(m^2)/($T159)^5)*(g^2)*$N160*$R160)</f>
        <v>0.89475171113511909</v>
      </c>
      <c r="T160" s="37"/>
      <c r="U160" s="38"/>
      <c r="V160" s="39"/>
      <c r="W160" s="36"/>
    </row>
    <row r="161" spans="1:23" x14ac:dyDescent="0.25">
      <c r="A161" s="36">
        <v>0.16</v>
      </c>
      <c r="B161" s="12">
        <f>((m*g)/$A161)*($B$6+(m/$A161)*(EXP(-($A161*$B$6)/(m))-1)) - $B$7</f>
        <v>-3.6111253788846664E-2</v>
      </c>
      <c r="C161" s="12">
        <f t="shared" si="55"/>
        <v>1.3040226502024925E-3</v>
      </c>
      <c r="D161" s="36">
        <f t="shared" ref="D161" si="64">SUM(C161:C170)</f>
        <v>31.029730740727132</v>
      </c>
      <c r="M161" s="36"/>
      <c r="N161" s="11">
        <f>($T159*$D$6) + (m*EXP(-($T159*$D$6)/m)) - m - (($D$7/(m*g))*($T159)^2)</f>
        <v>-1.4213669415833905E-4</v>
      </c>
      <c r="O161" s="11">
        <f>($T159*$D$6) + (2*m*EXP(-($T159*$D$6)/m)) + (($T159*$D$6)*EXP(-($T159*$D$6)/m))  - (2*m)</f>
        <v>1.0980809334212166E-4</v>
      </c>
      <c r="P161" s="11">
        <f>2*(-(m^2)/($T159)^5)*(g^2)*N161*O161</f>
        <v>0.410547055340447</v>
      </c>
      <c r="Q161" s="12">
        <f>$D$6 - ($D$6*EXP(-($T159*$D$6)/m)) - ($T159 * ((2*$D$7)/(m*g)))</f>
        <v>-1.8161063891626833E-2</v>
      </c>
      <c r="R161" s="12">
        <f>$D$6 - 2 * ($D$6*EXP(-($T159*$D$6)/m)) + $D$6*(EXP(-($T159*$D$6)/m))*(1-($T159*$D$6)/(m))</f>
        <v>1.4420172737402842E-2</v>
      </c>
      <c r="S161" s="11">
        <f>2*(((5*m^2*g^2)/$T159^6)*$N161*$O161 + (-(m^2)/($T159)^5)*(g^2)*$O161*$Q161 + (-(m^2)/($T159)^5)*(g^2)*$N161*$R161)</f>
        <v>11.770671982426705</v>
      </c>
      <c r="T161" s="37"/>
      <c r="U161" s="38"/>
      <c r="V161" s="39"/>
      <c r="W161" s="36"/>
    </row>
    <row r="162" spans="1:23" x14ac:dyDescent="0.25">
      <c r="A162" s="36"/>
      <c r="B162" s="11">
        <f>((m*g)/$A161)*($C$6+(m/$A161)*(EXP(-($A161*$C$6)/(m))-1)) - $C$7</f>
        <v>-0.10760229372157398</v>
      </c>
      <c r="C162" s="11">
        <f t="shared" si="55"/>
        <v>1.157825361414388E-2</v>
      </c>
      <c r="D162" s="36"/>
      <c r="M162" s="36"/>
      <c r="N162" s="11">
        <f>($T159*$E$6) + (m*EXP(-($T159*$E$6)/m)) - m - (($E$7/(m*g))*($T159)^2)</f>
        <v>-2.7251916602635123E-4</v>
      </c>
      <c r="O162" s="11">
        <f>($T159*$E$6) + (2*m*EXP(-($T159*$E$6)/m)) + (($T159*$E$6)*EXP(-($T159*$E$6)/m))  - (2*m)</f>
        <v>2.17202167091958E-4</v>
      </c>
      <c r="P162" s="11">
        <f>2*(-(m^2)/($T159)^5)*(g^2)*N162*O162</f>
        <v>1.5569819781520917</v>
      </c>
      <c r="Q162" s="12">
        <f>$E$6 - ($E$6*EXP(-($T159*$E$6)/m)) - ($T159 * ((2*$E$7)/(m*g)))</f>
        <v>-3.51275029404641E-2</v>
      </c>
      <c r="R162" s="12">
        <f>$E$6 - 2 * ($E$6*EXP(-($T159*$E$6)/m)) + $E$6*(EXP(-($T159*$E$6)/m))*(1-($T159*$E$6)/(m))</f>
        <v>2.8129755211624086E-2</v>
      </c>
      <c r="S162" s="11">
        <f>2*(((5*m^2*g^2)/$T159^6)*$N162*$O162 + (-(m^2)/($T159)^5)*(g^2)*$O162*$Q162 + (-(m^2)/($T159)^5)*(g^2)*$N162*$R162)</f>
        <v>43.573778470160931</v>
      </c>
      <c r="T162" s="37"/>
      <c r="U162" s="38"/>
      <c r="V162" s="39"/>
      <c r="W162" s="36"/>
    </row>
    <row r="163" spans="1:23" x14ac:dyDescent="0.25">
      <c r="A163" s="36"/>
      <c r="B163" s="12">
        <f>((m*g)/$A161)*($D$6+(m/$A161)*(EXP(-($A161*$D$6)/(m))-1)) - $D$7</f>
        <v>-0.32251988490994776</v>
      </c>
      <c r="C163" s="12">
        <f t="shared" si="55"/>
        <v>0.10401907616232595</v>
      </c>
      <c r="D163" s="36"/>
      <c r="M163" s="36"/>
      <c r="N163" s="11">
        <f>($T159*$F$6) + (m*EXP(-($T159*$F$6)/m)) - m - (($F$7/(m*g))*($T159)^2)</f>
        <v>-6.0670053593632044E-4</v>
      </c>
      <c r="O163" s="11">
        <f>($T159*$F$6) + (2*m*EXP(-($T159*$F$6)/m)) + (($T159*$F$6)*EXP(-($T159*$F$6)/m))  - (2*m)</f>
        <v>4.3655210821160612E-4</v>
      </c>
      <c r="P163" s="11">
        <f>2*(-(m^2)/($T159)^5)*(g^2)*N163*O163</f>
        <v>6.9667920711639288</v>
      </c>
      <c r="Q163" s="12">
        <f>$F$6 - ($F$6*EXP(-($T159*$F$6)/m)) - ($T159 * ((2*$F$7)/(m*g)))</f>
        <v>-7.6037333689399966E-2</v>
      </c>
      <c r="R163" s="12">
        <f>$F$6 - 2 * ($F$6*EXP(-($T159*$F$6)/m)) + $F$6*(EXP(-($T159*$F$6)/m))*(1-($T159*$F$6)/(m))</f>
        <v>5.5507727714503075E-2</v>
      </c>
      <c r="S163" s="11">
        <f>2*(((5*m^2*g^2)/$T159^6)*$N163*$O163 + (-(m^2)/($T159)^5)*(g^2)*$O163*$Q163 + (-(m^2)/($T159)^5)*(g^2)*$N163*$R163)</f>
        <v>153.66554030997941</v>
      </c>
      <c r="T163" s="37"/>
      <c r="U163" s="38"/>
      <c r="V163" s="39"/>
      <c r="W163" s="36"/>
    </row>
    <row r="164" spans="1:23" x14ac:dyDescent="0.25">
      <c r="A164" s="36"/>
      <c r="B164" s="12">
        <f>((m*g)/$A161)*($E$6+(m/$A161)*(EXP(-($A161*$E$6)/(m))-1)) - $E$7</f>
        <v>-0.59116015131879462</v>
      </c>
      <c r="C164" s="11">
        <f t="shared" si="55"/>
        <v>0.34947032450726018</v>
      </c>
      <c r="D164" s="36"/>
      <c r="M164" s="36"/>
      <c r="N164" s="11">
        <f>($T159*$G$6) + (m*EXP(-($T159*$G$6)/m)) - m - (($G$7/(m*g))*($T159)^2)</f>
        <v>-9.2049804445186109E-4</v>
      </c>
      <c r="O164" s="11">
        <f>($T159*$G$6) + (2*m*EXP(-($T159*$G$6)/m)) + (($T159*$G$6)*EXP(-($T159*$G$6)/m))  - (2*m)</f>
        <v>7.5760073539418021E-4</v>
      </c>
      <c r="P164" s="11">
        <f>2*(-(m^2)/($T159)^5)*(g^2)*N164*O164</f>
        <v>18.343645050870357</v>
      </c>
      <c r="Q164" s="12">
        <f>$G$6 - ($G$6*EXP(-($T159*$G$6)/m)) - ($T159 * ((2*$G$7)/(m*g)))</f>
        <v>-0.11975513986600844</v>
      </c>
      <c r="R164" s="12">
        <f>$G$6 - 2 * ($G$6*EXP(-($T159*$G$6)/m)) + $G$6*(EXP(-($T159*$G$6)/m))*(1-($T159*$G$6)/(m))</f>
        <v>9.4572542455614111E-2</v>
      </c>
      <c r="S164" s="11">
        <f>2*(((5*m^2*g^2)/$T159^6)*$N164*$O164 + (-(m^2)/($T159)^5)*(g^2)*$O164*$Q164 + (-(m^2)/($T159)^5)*(g^2)*$N164*$R164)</f>
        <v>449.55028528500497</v>
      </c>
      <c r="T164" s="37"/>
      <c r="U164" s="38"/>
      <c r="V164" s="39"/>
      <c r="W164" s="36"/>
    </row>
    <row r="165" spans="1:23" x14ac:dyDescent="0.25">
      <c r="A165" s="36"/>
      <c r="B165" s="12">
        <f>((m*g)/$A161)*($F$6+(m/$A161)*(EXP(-($A161*$F$6)/(m))-1)) - $F$7</f>
        <v>-1.1277840081226467</v>
      </c>
      <c r="C165" s="12">
        <f t="shared" si="55"/>
        <v>1.2718967689771821</v>
      </c>
      <c r="D165" s="36"/>
      <c r="M165" s="36"/>
      <c r="N165" s="11">
        <f>($T159*$H$6) + (m*EXP(-($T159*$H$6)/m)) - m - (($H$7/(m*g))*($T159)^2)</f>
        <v>-2.7081236331129559E-4</v>
      </c>
      <c r="O165" s="11">
        <f>($T159*$H$6) + (2*m*EXP(-($T159*$H$6)/m)) + (($T159*$H$6)*EXP(-($T159*$H$6)/m))  - (2*m)</f>
        <v>1.1847490982079129E-3</v>
      </c>
      <c r="P165" s="11">
        <f>2*(-(m^2)/($T159)^5)*(g^2)*N165*O165</f>
        <v>8.4395104335310513</v>
      </c>
      <c r="Q165" s="12">
        <f>$H$6 - ($H$6*EXP(-($T159*$H$6)/m)) - ($T159 * ((2*$H$7)/(m*g)))</f>
        <v>-7.9559143965879264E-2</v>
      </c>
      <c r="R165" s="12">
        <f>$H$6 - 2 * ($H$6*EXP(-($T159*$H$6)/m)) + $H$6*(EXP(-($T159*$H$6)/m))*(1-($T159*$H$6)/(m))</f>
        <v>0.1452358936688897</v>
      </c>
      <c r="S165" s="11">
        <f>2*(((5*m^2*g^2)/$T159^6)*$N165*$O165 + (-(m^2)/($T159)^5)*(g^2)*$O165*$Q165 + (-(m^2)/($T159)^5)*(g^2)*$N165*$R165)</f>
        <v>1569.2828784277726</v>
      </c>
      <c r="T165" s="37"/>
      <c r="U165" s="38"/>
      <c r="V165" s="39"/>
      <c r="W165" s="36"/>
    </row>
    <row r="166" spans="1:23" x14ac:dyDescent="0.25">
      <c r="A166" s="36"/>
      <c r="B166" s="12">
        <f>((m*g)/$A161)*($G$6+(m/$A161)*(EXP(-($A161*$G$6)/(m))-1)) - $G$7</f>
        <v>-1.757501194815382</v>
      </c>
      <c r="C166" s="11">
        <f t="shared" si="55"/>
        <v>3.0888104497774953</v>
      </c>
      <c r="D166" s="36"/>
      <c r="M166" s="36"/>
      <c r="N166" s="11">
        <f>($T159*$I$6) + (m*EXP(-($T159*$I$6)/m)) - m - (($I$7/(m*g))*($T159)^2)</f>
        <v>3.6936897707218891E-5</v>
      </c>
      <c r="O166" s="11">
        <f>($T159*$I$6) + (2*m*EXP(-($T159*$I$6)/m)) + (($T159*$I$6)*EXP(-($T159*$I$6)/m))  - (2*m)</f>
        <v>1.5808744621772508E-3</v>
      </c>
      <c r="P166" s="11">
        <f>2*(-(m^2)/($T159)^5)*(g^2)*N166*O166</f>
        <v>-1.535960973116496</v>
      </c>
      <c r="Q166" s="12">
        <f>$I$6 - ($I$6*EXP(-($T159*$I$6)/m)) - ($T159 * ((2*$I$7)/(m*g)))</f>
        <v>-6.9449432839628122E-2</v>
      </c>
      <c r="R166" s="12">
        <f>$I$6 - 2 * ($I$6*EXP(-($T159*$I$6)/m)) + $I$6*(EXP(-($T159*$I$6)/m))*(1-($T159*$I$6)/(m))</f>
        <v>0.19118847842689327</v>
      </c>
      <c r="S166" s="11">
        <f>2*(((5*m^2*g^2)/$T159^6)*$N166*$O166 + (-(m^2)/($T159)^5)*(g^2)*$O166*$Q166 + (-(m^2)/($T159)^5)*(g^2)*$N166*$R166)</f>
        <v>3056.1055703635284</v>
      </c>
      <c r="T166" s="37"/>
      <c r="U166" s="38"/>
      <c r="V166" s="39"/>
      <c r="W166" s="36"/>
    </row>
    <row r="167" spans="1:23" x14ac:dyDescent="0.25">
      <c r="A167" s="36"/>
      <c r="B167" s="12">
        <f>((m*g)/$A161)*($H$6+(m/$A161)*(EXP(-($A161*$H$6)/(m))-1)) - $H$7</f>
        <v>-1.9608673446897178</v>
      </c>
      <c r="C167" s="12">
        <f t="shared" si="55"/>
        <v>3.8450007434705045</v>
      </c>
      <c r="D167" s="36"/>
      <c r="M167" s="36"/>
      <c r="N167" s="11">
        <f>($T159*$J$6) + (m*EXP(-($T159*$J$6)/m)) - m - (($J$7/(m*g))*($T159)^2)</f>
        <v>2.7411831987485171E-4</v>
      </c>
      <c r="O167" s="11">
        <f>($T159*$J$6) + (2*m*EXP(-($T159*$J$6)/m)) + (($T159*$J$6)*EXP(-($T159*$J$6)/m))  - (2*m)</f>
        <v>2.0432113316871878E-3</v>
      </c>
      <c r="P167" s="11">
        <f>2*(-(m^2)/($T159)^5)*(g^2)*N167*O167</f>
        <v>-14.732407746786027</v>
      </c>
      <c r="Q167" s="12">
        <f>$J$6 - ($J$6*EXP(-($T159*$J$6)/m)) - ($T159 * ((2*$J$7)/(m*g)))</f>
        <v>-6.8895221319100641E-2</v>
      </c>
      <c r="R167" s="12">
        <f>$J$6 - 2 * ($J$6*EXP(-($T159*$J$6)/m)) + $J$6*(EXP(-($T159*$J$6)/m))*(1-($T159*$J$6)/(m))</f>
        <v>0.2437980678940922</v>
      </c>
      <c r="S167" s="11">
        <f>2*(((5*m^2*g^2)/$T159^6)*$N167*$O167 + (-(m^2)/($T159)^5)*(g^2)*$O167*$Q167 + (-(m^2)/($T159)^5)*(g^2)*$N167*$R167)</f>
        <v>5339.5484342286327</v>
      </c>
      <c r="T167" s="37"/>
      <c r="U167" s="38"/>
      <c r="V167" s="39"/>
      <c r="W167" s="36"/>
    </row>
    <row r="168" spans="1:23" x14ac:dyDescent="0.25">
      <c r="A168" s="36"/>
      <c r="B168" s="12">
        <f>((m*g)/$A161)*($I$6+(m/$A161)*(EXP(-($A161*$I$6)/(m))-1)) - $I$7</f>
        <v>-2.2651784589449884</v>
      </c>
      <c r="C168" s="11">
        <f t="shared" si="55"/>
        <v>5.1310334508683928</v>
      </c>
      <c r="D168" s="36"/>
      <c r="M168" s="36"/>
      <c r="N168" s="11">
        <f>($T159*$K$6) + (m*EXP(-($T159*$K$6)/m)) - m - (($K$7/(m*g))*($T159)^2)</f>
        <v>2.8814904481972575E-4</v>
      </c>
      <c r="O168" s="11">
        <f>($T159*$K$6) + (2*m*EXP(-($T159*$K$6)/m)) + (($T159*$K$6)*EXP(-($T159*$K$6)/m))  - (2*m)</f>
        <v>2.5726896358677087E-3</v>
      </c>
      <c r="P168" s="11">
        <f>2*(-(m^2)/($T159)^5)*(g^2)*N168*O168</f>
        <v>-19.49965652940373</v>
      </c>
      <c r="Q168" s="12">
        <f>$K$6 - ($K$6*EXP(-($T159*$K$6)/m)) - ($T159 * ((2*$K$7)/(m*g)))</f>
        <v>-9.2002786507859646E-2</v>
      </c>
      <c r="R168" s="12">
        <f>$K$6 - 2 * ($K$6*EXP(-($T159*$K$6)/m)) + $K$6*(EXP(-($T159*$K$6)/m))*(1-($T159*$K$6)/(m))</f>
        <v>0.30289682242097132</v>
      </c>
      <c r="S168" s="11">
        <f>2*(((5*m^2*g^2)/$T159^6)*$N168*$O168 + (-(m^2)/($T159)^5)*(g^2)*$O168*$Q168 + (-(m^2)/($T159)^5)*(g^2)*$N168*$R168)</f>
        <v>8423.3858514830627</v>
      </c>
      <c r="T168" s="37"/>
      <c r="U168" s="38"/>
      <c r="V168" s="39"/>
      <c r="W168" s="36"/>
    </row>
    <row r="169" spans="1:23" x14ac:dyDescent="0.25">
      <c r="A169" s="36"/>
      <c r="B169" s="12">
        <f>((m*g)/$A161)*($J$6+(m/$A161)*(EXP(-($A161*$J$6)/(m))-1)) - $J$7</f>
        <v>-2.6502464050717336</v>
      </c>
      <c r="C169" s="12">
        <f t="shared" si="55"/>
        <v>7.0238060075956472</v>
      </c>
      <c r="D169" s="36"/>
      <c r="M169" s="36">
        <v>16</v>
      </c>
      <c r="N169" s="11">
        <f>($T169*$B$6) + (m*EXP(-($T169*$B$6)/m)) - m - (($B$7/(m*g))*($T169)^2)</f>
        <v>-3.5922821918522879E-5</v>
      </c>
      <c r="O169" s="11">
        <f>($T169*$B$6) + (2*m*EXP(-($T169*$B$6)/m)) + (($T169*$B$6)*EXP(-($T169*$B$6)/m))  - (2*m)</f>
        <v>5.8863516471802102E-6</v>
      </c>
      <c r="P169" s="11">
        <f>2*(-(m^2)/($T169)^5)*(g^2)*N169*O169</f>
        <v>5.5621030242439477E-3</v>
      </c>
      <c r="Q169" s="12">
        <f>$B$6 - ($B$6*EXP(-($T169*$B$6)/m)) - ($T169 * ((2*$B$7)/(m*g)))</f>
        <v>-3.5822432723058711E-3</v>
      </c>
      <c r="R169" s="12">
        <f>$B$6 - 2 * ($B$6*EXP(-($T169*$B$6)/m)) + $B$6*(EXP(-($T169*$B$6)/m))*(1-($T169*$B$6)/(m))</f>
        <v>7.9860805570153293E-4</v>
      </c>
      <c r="S169" s="11">
        <f>2*(((5*m^2*g^2)/$T169^6)*$N169*$O169 + (-(m^2)/($T169)^5)*(g^2)*$O169*$Q169 + (-(m^2)/($T169)^5)*(g^2)*$N169*$R169)</f>
        <v>2.7638000080320135E-2</v>
      </c>
      <c r="T169" s="37">
        <f t="shared" si="43"/>
        <v>2.1699250881468842E-2</v>
      </c>
      <c r="U169" s="38">
        <f t="shared" ref="U169" si="65">SUM(P169:P178)</f>
        <v>5.3290705182007514E-13</v>
      </c>
      <c r="V169" s="39">
        <f t="shared" ref="V169" si="66">SUM(S169:S178)</f>
        <v>19047.805400261699</v>
      </c>
      <c r="W169" s="36">
        <f t="shared" ref="W169" si="67">U169/V169</f>
        <v>2.7977346503800038E-17</v>
      </c>
    </row>
    <row r="170" spans="1:23" x14ac:dyDescent="0.25">
      <c r="A170" s="36"/>
      <c r="B170" s="11">
        <f>((m*g)/$A161)*($K$6+(m/$A161)*(EXP(-($A161*$K$6)/(m))-1)) - $K$7</f>
        <v>-3.1941840340068035</v>
      </c>
      <c r="C170" s="11">
        <f t="shared" si="55"/>
        <v>10.202811643103976</v>
      </c>
      <c r="D170" s="36"/>
      <c r="M170" s="36"/>
      <c r="N170" s="11">
        <f>($T169*$C$6) + (m*EXP(-($T169*$C$6)/m)) - m - (($C$7/(m*g))*($T169)^2)</f>
        <v>-5.6880736359794576E-5</v>
      </c>
      <c r="O170" s="11">
        <f>($T169*$C$6) + (2*m*EXP(-($T169*$C$6)/m)) + (($T169*$C$6)*EXP(-($T169*$C$6)/m))  - (2*m)</f>
        <v>3.0067351026730194E-5</v>
      </c>
      <c r="P170" s="11">
        <f>2*(-(m^2)/($T169)^5)*(g^2)*N170*O170</f>
        <v>4.4986557223599247E-2</v>
      </c>
      <c r="Q170" s="12">
        <f>$C$6 - ($C$6*EXP(-($T169*$C$6)/m)) - ($T169 * ((2*$C$7)/(m*g)))</f>
        <v>-6.6282852127929337E-3</v>
      </c>
      <c r="R170" s="12">
        <f>$C$6 - 2 * ($C$6*EXP(-($T169*$C$6)/m)) + $C$6*(EXP(-($T169*$C$6)/m))*(1-($T169*$C$6)/(m))</f>
        <v>4.0224850446371196E-3</v>
      </c>
      <c r="S170" s="11">
        <f>2*(((5*m^2*g^2)/$T169^6)*$N170*$O170 + (-(m^2)/($T169)^5)*(g^2)*$O170*$Q170 + (-(m^2)/($T169)^5)*(g^2)*$N170*$R170)</f>
        <v>0.89475171113529672</v>
      </c>
      <c r="T170" s="37"/>
      <c r="U170" s="38"/>
      <c r="V170" s="39"/>
      <c r="W170" s="36"/>
    </row>
    <row r="171" spans="1:23" x14ac:dyDescent="0.25">
      <c r="A171" s="36">
        <v>0.17</v>
      </c>
      <c r="B171" s="12">
        <f>((m*g)/$A171)*($B$6+(m/$A171)*(EXP(-($A171*$B$6)/(m))-1)) - $B$7</f>
        <v>-3.7126278948986721E-2</v>
      </c>
      <c r="C171" s="12">
        <f t="shared" si="55"/>
        <v>1.3783605885979745E-3</v>
      </c>
      <c r="D171" s="36">
        <f t="shared" ref="D171" si="68">SUM(C171:C180)</f>
        <v>32.64061574609542</v>
      </c>
      <c r="M171" s="36"/>
      <c r="N171" s="11">
        <f>($T169*$D$6) + (m*EXP(-($T169*$D$6)/m)) - m - (($D$7/(m*g))*($T169)^2)</f>
        <v>-1.4213669415833537E-4</v>
      </c>
      <c r="O171" s="11">
        <f>($T169*$D$6) + (2*m*EXP(-($T169*$D$6)/m)) + (($T169*$D$6)*EXP(-($T169*$D$6)/m))  - (2*m)</f>
        <v>1.0980809334212166E-4</v>
      </c>
      <c r="P171" s="11">
        <f>2*(-(m^2)/($T169)^5)*(g^2)*N171*O171</f>
        <v>0.41054705534043368</v>
      </c>
      <c r="Q171" s="12">
        <f>$D$6 - ($D$6*EXP(-($T169*$D$6)/m)) - ($T169 * ((2*$D$7)/(m*g)))</f>
        <v>-1.8161063891626805E-2</v>
      </c>
      <c r="R171" s="12">
        <f>$D$6 - 2 * ($D$6*EXP(-($T169*$D$6)/m)) + $D$6*(EXP(-($T169*$D$6)/m))*(1-($T169*$D$6)/(m))</f>
        <v>1.4420172737402953E-2</v>
      </c>
      <c r="S171" s="11">
        <f>2*(((5*m^2*g^2)/$T169^6)*$N171*$O171 + (-(m^2)/($T169)^5)*(g^2)*$O171*$Q171 + (-(m^2)/($T169)^5)*(g^2)*$N171*$R171)</f>
        <v>11.770671982428119</v>
      </c>
      <c r="T171" s="37"/>
      <c r="U171" s="38"/>
      <c r="V171" s="39"/>
      <c r="W171" s="36"/>
    </row>
    <row r="172" spans="1:23" x14ac:dyDescent="0.25">
      <c r="A172" s="36"/>
      <c r="B172" s="11">
        <f>((m*g)/$A171)*($C$6+(m/$A171)*(EXP(-($A171*$C$6)/(m))-1)) - $C$7</f>
        <v>-0.11167145950460836</v>
      </c>
      <c r="C172" s="11">
        <f t="shared" si="55"/>
        <v>1.2470514867889384E-2</v>
      </c>
      <c r="D172" s="36"/>
      <c r="M172" s="36"/>
      <c r="N172" s="11">
        <f>($T169*$E$6) + (m*EXP(-($T169*$E$6)/m)) - m - (($E$7/(m*g))*($T169)^2)</f>
        <v>-2.7251916602634907E-4</v>
      </c>
      <c r="O172" s="11">
        <f>($T169*$E$6) + (2*m*EXP(-($T169*$E$6)/m)) + (($T169*$E$6)*EXP(-($T169*$E$6)/m))  - (2*m)</f>
        <v>2.1720216709196494E-4</v>
      </c>
      <c r="P172" s="11">
        <f>2*(-(m^2)/($T169)^5)*(g^2)*N172*O172</f>
        <v>1.5569819781521193</v>
      </c>
      <c r="Q172" s="12">
        <f>$E$6 - ($E$6*EXP(-($T169*$E$6)/m)) - ($T169 * ((2*$E$7)/(m*g)))</f>
        <v>-3.5127502940464156E-2</v>
      </c>
      <c r="R172" s="12">
        <f>$E$6 - 2 * ($E$6*EXP(-($T169*$E$6)/m)) + $E$6*(EXP(-($T169*$E$6)/m))*(1-($T169*$E$6)/(m))</f>
        <v>2.8129755211624197E-2</v>
      </c>
      <c r="S172" s="11">
        <f>2*(((5*m^2*g^2)/$T169^6)*$N172*$O172 + (-(m^2)/($T169)^5)*(g^2)*$O172*$Q172 + (-(m^2)/($T169)^5)*(g^2)*$N172*$R172)</f>
        <v>43.573778470158317</v>
      </c>
      <c r="T172" s="37"/>
      <c r="U172" s="38"/>
      <c r="V172" s="39"/>
      <c r="W172" s="36"/>
    </row>
    <row r="173" spans="1:23" x14ac:dyDescent="0.25">
      <c r="A173" s="36"/>
      <c r="B173" s="12">
        <f>((m*g)/$A171)*($D$6+(m/$A171)*(EXP(-($A171*$D$6)/(m))-1)) - $D$7</f>
        <v>-0.33361323617464655</v>
      </c>
      <c r="C173" s="12">
        <f t="shared" si="55"/>
        <v>0.11129779135092049</v>
      </c>
      <c r="D173" s="36"/>
      <c r="M173" s="36"/>
      <c r="N173" s="11">
        <f>($T169*$F$6) + (m*EXP(-($T169*$F$6)/m)) - m - (($F$7/(m*g))*($T169)^2)</f>
        <v>-6.0670053593632174E-4</v>
      </c>
      <c r="O173" s="11">
        <f>($T169*$F$6) + (2*m*EXP(-($T169*$F$6)/m)) + (($T169*$F$6)*EXP(-($T169*$F$6)/m))  - (2*m)</f>
        <v>4.3655210821161305E-4</v>
      </c>
      <c r="P173" s="11">
        <f>2*(-(m^2)/($T169)^5)*(g^2)*N173*O173</f>
        <v>6.9667920711640106</v>
      </c>
      <c r="Q173" s="12">
        <f>$F$6 - ($F$6*EXP(-($T169*$F$6)/m)) - ($T169 * ((2*$F$7)/(m*g)))</f>
        <v>-7.6037333689400077E-2</v>
      </c>
      <c r="R173" s="12">
        <f>$F$6 - 2 * ($F$6*EXP(-($T169*$F$6)/m)) + $F$6*(EXP(-($T169*$F$6)/m))*(1-($T169*$F$6)/(m))</f>
        <v>5.5507727714503241E-2</v>
      </c>
      <c r="S173" s="11">
        <f>2*(((5*m^2*g^2)/$T169^6)*$N173*$O173 + (-(m^2)/($T169)^5)*(g^2)*$O173*$Q173 + (-(m^2)/($T169)^5)*(g^2)*$N173*$R173)</f>
        <v>153.66554030997111</v>
      </c>
      <c r="T173" s="37"/>
      <c r="U173" s="38"/>
      <c r="V173" s="39"/>
      <c r="W173" s="36"/>
    </row>
    <row r="174" spans="1:23" x14ac:dyDescent="0.25">
      <c r="A174" s="36"/>
      <c r="B174" s="12">
        <f>((m*g)/$A171)*($E$6+(m/$A171)*(EXP(-($A171*$E$6)/(m))-1)) - $E$7</f>
        <v>-0.60914988074821408</v>
      </c>
      <c r="C174" s="11">
        <f t="shared" si="55"/>
        <v>0.37106357721556343</v>
      </c>
      <c r="D174" s="36"/>
      <c r="M174" s="36"/>
      <c r="N174" s="11">
        <f>($T169*$G$6) + (m*EXP(-($T169*$G$6)/m)) - m - (($G$7/(m*g))*($T169)^2)</f>
        <v>-9.2049804445186716E-4</v>
      </c>
      <c r="O174" s="11">
        <f>($T169*$G$6) + (2*m*EXP(-($T169*$G$6)/m)) + (($T169*$G$6)*EXP(-($T169*$G$6)/m))  - (2*m)</f>
        <v>7.5760073539418715E-4</v>
      </c>
      <c r="P174" s="11">
        <f>2*(-(m^2)/($T169)^5)*(g^2)*N174*O174</f>
        <v>18.343645050870528</v>
      </c>
      <c r="Q174" s="12">
        <f>$G$6 - ($G$6*EXP(-($T169*$G$6)/m)) - ($T169 * ((2*$G$7)/(m*g)))</f>
        <v>-0.11975513986600872</v>
      </c>
      <c r="R174" s="12">
        <f>$G$6 - 2 * ($G$6*EXP(-($T169*$G$6)/m)) + $G$6*(EXP(-($T169*$G$6)/m))*(1-($T169*$G$6)/(m))</f>
        <v>9.4572542455614361E-2</v>
      </c>
      <c r="S174" s="11">
        <f>2*(((5*m^2*g^2)/$T169^6)*$N174*$O174 + (-(m^2)/($T169)^5)*(g^2)*$O174*$Q174 + (-(m^2)/($T169)^5)*(g^2)*$N174*$R174)</f>
        <v>449.55028528498815</v>
      </c>
      <c r="T174" s="37"/>
      <c r="U174" s="38"/>
      <c r="V174" s="39"/>
      <c r="W174" s="36"/>
    </row>
    <row r="175" spans="1:23" x14ac:dyDescent="0.25">
      <c r="A175" s="36"/>
      <c r="B175" s="12">
        <f>((m*g)/$A171)*($F$6+(m/$A171)*(EXP(-($A171*$F$6)/(m))-1)) - $F$7</f>
        <v>-1.1562770809751772</v>
      </c>
      <c r="C175" s="12">
        <f t="shared" si="55"/>
        <v>1.3369766879884766</v>
      </c>
      <c r="D175" s="36"/>
      <c r="M175" s="36"/>
      <c r="N175" s="11">
        <f>($T169*$H$6) + (m*EXP(-($T169*$H$6)/m)) - m - (($H$7/(m*g))*($T169)^2)</f>
        <v>-2.7081236331129646E-4</v>
      </c>
      <c r="O175" s="11">
        <f>($T169*$H$6) + (2*m*EXP(-($T169*$H$6)/m)) + (($T169*$H$6)*EXP(-($T169*$H$6)/m))  - (2*m)</f>
        <v>1.1847490982079267E-3</v>
      </c>
      <c r="P175" s="11">
        <f>2*(-(m^2)/($T169)^5)*(g^2)*N175*O175</f>
        <v>8.4395104335311242</v>
      </c>
      <c r="Q175" s="12">
        <f>$H$6 - ($H$6*EXP(-($T169*$H$6)/m)) - ($T169 * ((2*$H$7)/(m*g)))</f>
        <v>-7.9559143965879542E-2</v>
      </c>
      <c r="R175" s="12">
        <f>$H$6 - 2 * ($H$6*EXP(-($T169*$H$6)/m)) + $H$6*(EXP(-($T169*$H$6)/m))*(1-($T169*$H$6)/(m))</f>
        <v>0.14523589366889</v>
      </c>
      <c r="S175" s="11">
        <f>2*(((5*m^2*g^2)/$T169^6)*$N175*$O175 + (-(m^2)/($T169)^5)*(g^2)*$O175*$Q175 + (-(m^2)/($T169)^5)*(g^2)*$N175*$R175)</f>
        <v>1569.2828784277795</v>
      </c>
      <c r="T175" s="37"/>
      <c r="U175" s="38"/>
      <c r="V175" s="39"/>
      <c r="W175" s="36"/>
    </row>
    <row r="176" spans="1:23" x14ac:dyDescent="0.25">
      <c r="A176" s="36"/>
      <c r="B176" s="12">
        <f>((m*g)/$A171)*($G$6+(m/$A171)*(EXP(-($A171*$G$6)/(m))-1)) - $G$7</f>
        <v>-1.7974675482981182</v>
      </c>
      <c r="C176" s="11">
        <f t="shared" si="55"/>
        <v>3.2308895871848478</v>
      </c>
      <c r="D176" s="36"/>
      <c r="M176" s="36"/>
      <c r="N176" s="11">
        <f>($T169*$I$6) + (m*EXP(-($T169*$I$6)/m)) - m - (($I$7/(m*g))*($T169)^2)</f>
        <v>3.6936897707216289E-5</v>
      </c>
      <c r="O176" s="11">
        <f>($T169*$I$6) + (2*m*EXP(-($T169*$I$6)/m)) + (($T169*$I$6)*EXP(-($T169*$I$6)/m))  - (2*m)</f>
        <v>1.5808744621772508E-3</v>
      </c>
      <c r="P176" s="11">
        <f>2*(-(m^2)/($T169)^5)*(g^2)*N176*O176</f>
        <v>-1.5359609731163781</v>
      </c>
      <c r="Q176" s="12">
        <f>$I$6 - ($I$6*EXP(-($T169*$I$6)/m)) - ($T169 * ((2*$I$7)/(m*g)))</f>
        <v>-6.9449432839628455E-2</v>
      </c>
      <c r="R176" s="12">
        <f>$I$6 - 2 * ($I$6*EXP(-($T169*$I$6)/m)) + $I$6*(EXP(-($T169*$I$6)/m))*(1-($T169*$I$6)/(m))</f>
        <v>0.1911884784268936</v>
      </c>
      <c r="S176" s="11">
        <f>2*(((5*m^2*g^2)/$T169^6)*$N176*$O176 + (-(m^2)/($T169)^5)*(g^2)*$O176*$Q176 + (-(m^2)/($T169)^5)*(g^2)*$N176*$R176)</f>
        <v>3056.1055703635107</v>
      </c>
      <c r="T176" s="37"/>
      <c r="U176" s="38"/>
      <c r="V176" s="39"/>
      <c r="W176" s="36"/>
    </row>
    <row r="177" spans="1:23" x14ac:dyDescent="0.25">
      <c r="A177" s="36"/>
      <c r="B177" s="12">
        <f>((m*g)/$A171)*($H$6+(m/$A171)*(EXP(-($A171*$H$6)/(m))-1)) - $H$7</f>
        <v>-2.0126829462052394</v>
      </c>
      <c r="C177" s="12">
        <f t="shared" si="55"/>
        <v>4.0508926419454028</v>
      </c>
      <c r="D177" s="36"/>
      <c r="M177" s="36"/>
      <c r="N177" s="11">
        <f>($T169*$J$6) + (m*EXP(-($T169*$J$6)/m)) - m - (($J$7/(m*g))*($T169)^2)</f>
        <v>2.7411831987485345E-4</v>
      </c>
      <c r="O177" s="11">
        <f>($T169*$J$6) + (2*m*EXP(-($T169*$J$6)/m)) + (($T169*$J$6)*EXP(-($T169*$J$6)/m))  - (2*m)</f>
        <v>2.0432113316871947E-3</v>
      </c>
      <c r="P177" s="11">
        <f>2*(-(m^2)/($T169)^5)*(g^2)*N177*O177</f>
        <v>-14.732407746786075</v>
      </c>
      <c r="Q177" s="12">
        <f>$J$6 - ($J$6*EXP(-($T169*$J$6)/m)) - ($T169 * ((2*$J$7)/(m*g)))</f>
        <v>-6.8895221319101085E-2</v>
      </c>
      <c r="R177" s="12">
        <f>$J$6 - 2 * ($J$6*EXP(-($T169*$J$6)/m)) + $J$6*(EXP(-($T169*$J$6)/m))*(1-($T169*$J$6)/(m))</f>
        <v>0.2437980678940927</v>
      </c>
      <c r="S177" s="11">
        <f>2*(((5*m^2*g^2)/$T169^6)*$N177*$O177 + (-(m^2)/($T169)^5)*(g^2)*$O177*$Q177 + (-(m^2)/($T169)^5)*(g^2)*$N177*$R177)</f>
        <v>5339.54843422865</v>
      </c>
      <c r="T177" s="37"/>
      <c r="U177" s="38"/>
      <c r="V177" s="39"/>
      <c r="W177" s="36"/>
    </row>
    <row r="178" spans="1:23" x14ac:dyDescent="0.25">
      <c r="A178" s="36"/>
      <c r="B178" s="12">
        <f>((m*g)/$A171)*($I$6+(m/$A171)*(EXP(-($A171*$I$6)/(m))-1)) - $I$7</f>
        <v>-2.3260635389740125</v>
      </c>
      <c r="C178" s="11">
        <f t="shared" si="55"/>
        <v>5.4105715873443074</v>
      </c>
      <c r="D178" s="36"/>
      <c r="M178" s="36"/>
      <c r="N178" s="11">
        <f>($T169*$K$6) + (m*EXP(-($T169*$K$6)/m)) - m - (($K$7/(m*g))*($T169)^2)</f>
        <v>2.8814904481971708E-4</v>
      </c>
      <c r="O178" s="11">
        <f>($T169*$K$6) + (2*m*EXP(-($T169*$K$6)/m)) + (($T169*$K$6)*EXP(-($T169*$K$6)/m))  - (2*m)</f>
        <v>2.5726896358677157E-3</v>
      </c>
      <c r="P178" s="11">
        <f>2*(-(m^2)/($T169)^5)*(g^2)*N178*O178</f>
        <v>-19.499656529403069</v>
      </c>
      <c r="Q178" s="12">
        <f>$K$6 - ($K$6*EXP(-($T169*$K$6)/m)) - ($T169 * ((2*$K$7)/(m*g)))</f>
        <v>-9.2002786507860201E-2</v>
      </c>
      <c r="R178" s="12">
        <f>$K$6 - 2 * ($K$6*EXP(-($T169*$K$6)/m)) + $K$6*(EXP(-($T169*$K$6)/m))*(1-($T169*$K$6)/(m))</f>
        <v>0.30289682242097193</v>
      </c>
      <c r="S178" s="11">
        <f>2*(((5*m^2*g^2)/$T169^6)*$N178*$O178 + (-(m^2)/($T169)^5)*(g^2)*$O178*$Q178 + (-(m^2)/($T169)^5)*(g^2)*$N178*$R178)</f>
        <v>8423.3858514830008</v>
      </c>
      <c r="T178" s="37"/>
      <c r="U178" s="38"/>
      <c r="V178" s="39"/>
      <c r="W178" s="36"/>
    </row>
    <row r="179" spans="1:23" x14ac:dyDescent="0.25">
      <c r="A179" s="36"/>
      <c r="B179" s="12">
        <f>((m*g)/$A171)*($J$6+(m/$A171)*(EXP(-($A171*$J$6)/(m))-1)) - $J$7</f>
        <v>-2.720276644649644</v>
      </c>
      <c r="C179" s="12">
        <f t="shared" si="55"/>
        <v>7.3999050234263253</v>
      </c>
      <c r="D179" s="36"/>
      <c r="M179" s="36">
        <v>17</v>
      </c>
      <c r="N179" s="11">
        <f>($T179*$B$6) + (m*EXP(-($T179*$B$6)/m)) - m - (($B$7/(m*g))*($T179)^2)</f>
        <v>-3.5922821918522391E-5</v>
      </c>
      <c r="O179" s="11">
        <f>($T179*$B$6) + (2*m*EXP(-($T179*$B$6)/m)) + (($T179*$B$6)*EXP(-($T179*$B$6)/m))  - (2*m)</f>
        <v>5.8863516471732713E-6</v>
      </c>
      <c r="P179" s="11">
        <f>2*(-(m^2)/($T179)^5)*(g^2)*N179*O179</f>
        <v>5.5621030242373505E-3</v>
      </c>
      <c r="Q179" s="12">
        <f>$B$6 - ($B$6*EXP(-($T179*$B$6)/m)) - ($T179 * ((2*$B$7)/(m*g)))</f>
        <v>-3.5822432723058607E-3</v>
      </c>
      <c r="R179" s="12">
        <f>$B$6 - 2 * ($B$6*EXP(-($T179*$B$6)/m)) + $B$6*(EXP(-($T179*$B$6)/m))*(1-($T179*$B$6)/(m))</f>
        <v>7.9860805570153293E-4</v>
      </c>
      <c r="S179" s="11">
        <f>2*(((5*m^2*g^2)/$T179^6)*$N179*$O179 + (-(m^2)/($T179)^5)*(g^2)*$O179*$Q179 + (-(m^2)/($T179)^5)*(g^2)*$N179*$R179)</f>
        <v>2.7638000081181335E-2</v>
      </c>
      <c r="T179" s="37">
        <f t="shared" si="43"/>
        <v>2.1699250881468814E-2</v>
      </c>
      <c r="U179" s="38">
        <f t="shared" ref="U179" si="69">SUM(P179:P188)</f>
        <v>-5.3645976549887564E-13</v>
      </c>
      <c r="V179" s="39">
        <f t="shared" ref="V179" si="70">SUM(S179:S188)</f>
        <v>19047.805400261786</v>
      </c>
      <c r="W179" s="36">
        <f t="shared" ref="W179" si="71">U179/V179</f>
        <v>-2.8163862147158577E-17</v>
      </c>
    </row>
    <row r="180" spans="1:23" x14ac:dyDescent="0.25">
      <c r="A180" s="36"/>
      <c r="B180" s="11">
        <f>((m*g)/$A171)*($K$6+(m/$A171)*(EXP(-($A171*$K$6)/(m))-1)) - $K$7</f>
        <v>-3.2734034236835354</v>
      </c>
      <c r="C180" s="11">
        <f t="shared" si="55"/>
        <v>10.715169974183091</v>
      </c>
      <c r="D180" s="36"/>
      <c r="M180" s="36"/>
      <c r="N180" s="11">
        <f>($T179*$C$6) + (m*EXP(-($T179*$C$6)/m)) - m - (($C$7/(m*g))*($T179)^2)</f>
        <v>-5.6880736359796744E-5</v>
      </c>
      <c r="O180" s="11">
        <f>($T179*$C$6) + (2*m*EXP(-($T179*$C$6)/m)) + (($T179*$C$6)*EXP(-($T179*$C$6)/m))  - (2*m)</f>
        <v>3.0067351026730194E-5</v>
      </c>
      <c r="P180" s="11">
        <f>2*(-(m^2)/($T179)^5)*(g^2)*N180*O180</f>
        <v>4.4986557223601245E-2</v>
      </c>
      <c r="Q180" s="12">
        <f>$C$6 - ($C$6*EXP(-($T179*$C$6)/m)) - ($T179 * ((2*$C$7)/(m*g)))</f>
        <v>-6.6282852127929268E-3</v>
      </c>
      <c r="R180" s="12">
        <f>$C$6 - 2 * ($C$6*EXP(-($T179*$C$6)/m)) + $C$6*(EXP(-($T179*$C$6)/m))*(1-($T179*$C$6)/(m))</f>
        <v>4.0224850446371196E-3</v>
      </c>
      <c r="S180" s="11">
        <f>2*(((5*m^2*g^2)/$T179^6)*$N180*$O180 + (-(m^2)/($T179)^5)*(g^2)*$O180*$Q180 + (-(m^2)/($T179)^5)*(g^2)*$N180*$R180)</f>
        <v>0.89475171113511909</v>
      </c>
      <c r="T180" s="37"/>
      <c r="U180" s="38"/>
      <c r="V180" s="39"/>
      <c r="W180" s="36"/>
    </row>
    <row r="181" spans="1:23" x14ac:dyDescent="0.25">
      <c r="A181" s="36">
        <v>0.18</v>
      </c>
      <c r="B181" s="12">
        <f>((m*g)/$A181)*($B$6+(m/$A181)*(EXP(-($A181*$B$6)/(m))-1)) - $B$7</f>
        <v>-3.8117417560417408E-2</v>
      </c>
      <c r="C181" s="12">
        <f t="shared" si="55"/>
        <v>1.4529375214752175E-3</v>
      </c>
      <c r="D181" s="36">
        <f t="shared" ref="D181" si="72">SUM(C181:C190)</f>
        <v>34.14546946765239</v>
      </c>
      <c r="M181" s="36"/>
      <c r="N181" s="11">
        <f>($T179*$D$6) + (m*EXP(-($T179*$D$6)/m)) - m - (($D$7/(m*g))*($T179)^2)</f>
        <v>-1.4213669415833905E-4</v>
      </c>
      <c r="O181" s="11">
        <f>($T179*$D$6) + (2*m*EXP(-($T179*$D$6)/m)) + (($T179*$D$6)*EXP(-($T179*$D$6)/m))  - (2*m)</f>
        <v>1.0980809334212166E-4</v>
      </c>
      <c r="P181" s="11">
        <f>2*(-(m^2)/($T179)^5)*(g^2)*N181*O181</f>
        <v>0.410547055340447</v>
      </c>
      <c r="Q181" s="12">
        <f>$D$6 - ($D$6*EXP(-($T179*$D$6)/m)) - ($T179 * ((2*$D$7)/(m*g)))</f>
        <v>-1.8161063891626833E-2</v>
      </c>
      <c r="R181" s="12">
        <f>$D$6 - 2 * ($D$6*EXP(-($T179*$D$6)/m)) + $D$6*(EXP(-($T179*$D$6)/m))*(1-($T179*$D$6)/(m))</f>
        <v>1.4420172737402842E-2</v>
      </c>
      <c r="S181" s="11">
        <f>2*(((5*m^2*g^2)/$T179^6)*$N181*$O181 + (-(m^2)/($T179)^5)*(g^2)*$O181*$Q181 + (-(m^2)/($T179)^5)*(g^2)*$N181*$R181)</f>
        <v>11.770671982426705</v>
      </c>
      <c r="T181" s="37"/>
      <c r="U181" s="38"/>
      <c r="V181" s="39"/>
      <c r="W181" s="36"/>
    </row>
    <row r="182" spans="1:23" x14ac:dyDescent="0.25">
      <c r="A182" s="36"/>
      <c r="B182" s="11">
        <f>((m*g)/$A181)*($C$6+(m/$A181)*(EXP(-($A181*$C$6)/(m))-1)) - $C$7</f>
        <v>-0.11558631456506774</v>
      </c>
      <c r="C182" s="11">
        <f t="shared" si="55"/>
        <v>1.3360196114734791E-2</v>
      </c>
      <c r="D182" s="36"/>
      <c r="M182" s="36"/>
      <c r="N182" s="11">
        <f>($T179*$E$6) + (m*EXP(-($T179*$E$6)/m)) - m - (($E$7/(m*g))*($T179)^2)</f>
        <v>-2.7251916602635123E-4</v>
      </c>
      <c r="O182" s="11">
        <f>($T179*$E$6) + (2*m*EXP(-($T179*$E$6)/m)) + (($T179*$E$6)*EXP(-($T179*$E$6)/m))  - (2*m)</f>
        <v>2.17202167091958E-4</v>
      </c>
      <c r="P182" s="11">
        <f>2*(-(m^2)/($T179)^5)*(g^2)*N182*O182</f>
        <v>1.5569819781520917</v>
      </c>
      <c r="Q182" s="12">
        <f>$E$6 - ($E$6*EXP(-($T179*$E$6)/m)) - ($T179 * ((2*$E$7)/(m*g)))</f>
        <v>-3.51275029404641E-2</v>
      </c>
      <c r="R182" s="12">
        <f>$E$6 - 2 * ($E$6*EXP(-($T179*$E$6)/m)) + $E$6*(EXP(-($T179*$E$6)/m))*(1-($T179*$E$6)/(m))</f>
        <v>2.8129755211624086E-2</v>
      </c>
      <c r="S182" s="11">
        <f>2*(((5*m^2*g^2)/$T179^6)*$N182*$O182 + (-(m^2)/($T179)^5)*(g^2)*$O182*$Q182 + (-(m^2)/($T179)^5)*(g^2)*$N182*$R182)</f>
        <v>43.573778470160931</v>
      </c>
      <c r="T182" s="37"/>
      <c r="U182" s="38"/>
      <c r="V182" s="39"/>
      <c r="W182" s="36"/>
    </row>
    <row r="183" spans="1:23" x14ac:dyDescent="0.25">
      <c r="A183" s="36"/>
      <c r="B183" s="12">
        <f>((m*g)/$A181)*($D$6+(m/$A181)*(EXP(-($A181*$D$6)/(m))-1)) - $D$7</f>
        <v>-0.34411466856061373</v>
      </c>
      <c r="C183" s="12">
        <f t="shared" si="55"/>
        <v>0.11841490511858105</v>
      </c>
      <c r="D183" s="36"/>
      <c r="M183" s="36"/>
      <c r="N183" s="11">
        <f>($T179*$F$6) + (m*EXP(-($T179*$F$6)/m)) - m - (($F$7/(m*g))*($T179)^2)</f>
        <v>-6.0670053593632044E-4</v>
      </c>
      <c r="O183" s="11">
        <f>($T179*$F$6) + (2*m*EXP(-($T179*$F$6)/m)) + (($T179*$F$6)*EXP(-($T179*$F$6)/m))  - (2*m)</f>
        <v>4.3655210821160612E-4</v>
      </c>
      <c r="P183" s="11">
        <f>2*(-(m^2)/($T179)^5)*(g^2)*N183*O183</f>
        <v>6.9667920711639288</v>
      </c>
      <c r="Q183" s="12">
        <f>$F$6 - ($F$6*EXP(-($T179*$F$6)/m)) - ($T179 * ((2*$F$7)/(m*g)))</f>
        <v>-7.6037333689399966E-2</v>
      </c>
      <c r="R183" s="12">
        <f>$F$6 - 2 * ($F$6*EXP(-($T179*$F$6)/m)) + $F$6*(EXP(-($T179*$F$6)/m))*(1-($T179*$F$6)/(m))</f>
        <v>5.5507727714503075E-2</v>
      </c>
      <c r="S183" s="11">
        <f>2*(((5*m^2*g^2)/$T179^6)*$N183*$O183 + (-(m^2)/($T179)^5)*(g^2)*$O183*$Q183 + (-(m^2)/($T179)^5)*(g^2)*$N183*$R183)</f>
        <v>153.66554030997941</v>
      </c>
      <c r="T183" s="37"/>
      <c r="U183" s="38"/>
      <c r="V183" s="39"/>
      <c r="W183" s="36"/>
    </row>
    <row r="184" spans="1:23" x14ac:dyDescent="0.25">
      <c r="A184" s="36"/>
      <c r="B184" s="12">
        <f>((m*g)/$A181)*($E$6+(m/$A181)*(EXP(-($A181*$E$6)/(m))-1)) - $E$7</f>
        <v>-0.62601403140164291</v>
      </c>
      <c r="C184" s="11">
        <f t="shared" si="55"/>
        <v>0.39189356751173715</v>
      </c>
      <c r="D184" s="36"/>
      <c r="M184" s="36"/>
      <c r="N184" s="11">
        <f>($T179*$G$6) + (m*EXP(-($T179*$G$6)/m)) - m - (($G$7/(m*g))*($T179)^2)</f>
        <v>-9.2049804445186109E-4</v>
      </c>
      <c r="O184" s="11">
        <f>($T179*$G$6) + (2*m*EXP(-($T179*$G$6)/m)) + (($T179*$G$6)*EXP(-($T179*$G$6)/m))  - (2*m)</f>
        <v>7.5760073539418021E-4</v>
      </c>
      <c r="P184" s="11">
        <f>2*(-(m^2)/($T179)^5)*(g^2)*N184*O184</f>
        <v>18.343645050870357</v>
      </c>
      <c r="Q184" s="12">
        <f>$G$6 - ($G$6*EXP(-($T179*$G$6)/m)) - ($T179 * ((2*$G$7)/(m*g)))</f>
        <v>-0.11975513986600844</v>
      </c>
      <c r="R184" s="12">
        <f>$G$6 - 2 * ($G$6*EXP(-($T179*$G$6)/m)) + $G$6*(EXP(-($T179*$G$6)/m))*(1-($T179*$G$6)/(m))</f>
        <v>9.4572542455614111E-2</v>
      </c>
      <c r="S184" s="11">
        <f>2*(((5*m^2*g^2)/$T179^6)*$N184*$O184 + (-(m^2)/($T179)^5)*(g^2)*$O184*$Q184 + (-(m^2)/($T179)^5)*(g^2)*$N184*$R184)</f>
        <v>449.55028528500497</v>
      </c>
      <c r="T184" s="37"/>
      <c r="U184" s="38"/>
      <c r="V184" s="39"/>
      <c r="W184" s="36"/>
    </row>
    <row r="185" spans="1:23" x14ac:dyDescent="0.25">
      <c r="A185" s="36"/>
      <c r="B185" s="12">
        <f>((m*g)/$A181)*($F$6+(m/$A181)*(EXP(-($A181*$F$6)/(m))-1)) - $F$7</f>
        <v>-1.1827128165199685</v>
      </c>
      <c r="C185" s="12">
        <f t="shared" si="55"/>
        <v>1.3988096063605968</v>
      </c>
      <c r="D185" s="36"/>
      <c r="M185" s="36"/>
      <c r="N185" s="11">
        <f>($T179*$H$6) + (m*EXP(-($T179*$H$6)/m)) - m - (($H$7/(m*g))*($T179)^2)</f>
        <v>-2.7081236331129559E-4</v>
      </c>
      <c r="O185" s="11">
        <f>($T179*$H$6) + (2*m*EXP(-($T179*$H$6)/m)) + (($T179*$H$6)*EXP(-($T179*$H$6)/m))  - (2*m)</f>
        <v>1.1847490982079129E-3</v>
      </c>
      <c r="P185" s="11">
        <f>2*(-(m^2)/($T179)^5)*(g^2)*N185*O185</f>
        <v>8.4395104335310513</v>
      </c>
      <c r="Q185" s="12">
        <f>$H$6 - ($H$6*EXP(-($T179*$H$6)/m)) - ($T179 * ((2*$H$7)/(m*g)))</f>
        <v>-7.9559143965879264E-2</v>
      </c>
      <c r="R185" s="12">
        <f>$H$6 - 2 * ($H$6*EXP(-($T179*$H$6)/m)) + $H$6*(EXP(-($T179*$H$6)/m))*(1-($T179*$H$6)/(m))</f>
        <v>0.1452358936688897</v>
      </c>
      <c r="S185" s="11">
        <f>2*(((5*m^2*g^2)/$T179^6)*$N185*$O185 + (-(m^2)/($T179)^5)*(g^2)*$O185*$Q185 + (-(m^2)/($T179)^5)*(g^2)*$N185*$R185)</f>
        <v>1569.2828784277726</v>
      </c>
      <c r="T185" s="37"/>
      <c r="U185" s="38"/>
      <c r="V185" s="39"/>
      <c r="W185" s="36"/>
    </row>
    <row r="186" spans="1:23" x14ac:dyDescent="0.25">
      <c r="A186" s="36"/>
      <c r="B186" s="12">
        <f>((m*g)/$A181)*($G$6+(m/$A181)*(EXP(-($A181*$G$6)/(m))-1)) - $G$7</f>
        <v>-1.8342558704922802</v>
      </c>
      <c r="C186" s="11">
        <f t="shared" si="55"/>
        <v>3.3644945984353929</v>
      </c>
      <c r="D186" s="36"/>
      <c r="M186" s="36"/>
      <c r="N186" s="11">
        <f>($T179*$I$6) + (m*EXP(-($T179*$I$6)/m)) - m - (($I$7/(m*g))*($T179)^2)</f>
        <v>3.6936897707218891E-5</v>
      </c>
      <c r="O186" s="11">
        <f>($T179*$I$6) + (2*m*EXP(-($T179*$I$6)/m)) + (($T179*$I$6)*EXP(-($T179*$I$6)/m))  - (2*m)</f>
        <v>1.5808744621772508E-3</v>
      </c>
      <c r="P186" s="11">
        <f>2*(-(m^2)/($T179)^5)*(g^2)*N186*O186</f>
        <v>-1.535960973116496</v>
      </c>
      <c r="Q186" s="12">
        <f>$I$6 - ($I$6*EXP(-($T179*$I$6)/m)) - ($T179 * ((2*$I$7)/(m*g)))</f>
        <v>-6.9449432839628122E-2</v>
      </c>
      <c r="R186" s="12">
        <f>$I$6 - 2 * ($I$6*EXP(-($T179*$I$6)/m)) + $I$6*(EXP(-($T179*$I$6)/m))*(1-($T179*$I$6)/(m))</f>
        <v>0.19118847842689327</v>
      </c>
      <c r="S186" s="11">
        <f>2*(((5*m^2*g^2)/$T179^6)*$N186*$O186 + (-(m^2)/($T179)^5)*(g^2)*$O186*$Q186 + (-(m^2)/($T179)^5)*(g^2)*$N186*$R186)</f>
        <v>3056.1055703635284</v>
      </c>
      <c r="T186" s="37"/>
      <c r="U186" s="38"/>
      <c r="V186" s="39"/>
      <c r="W186" s="36"/>
    </row>
    <row r="187" spans="1:23" x14ac:dyDescent="0.25">
      <c r="A187" s="36"/>
      <c r="B187" s="12">
        <f>((m*g)/$A181)*($H$6+(m/$A181)*(EXP(-($A181*$H$6)/(m))-1)) - $H$7</f>
        <v>-2.0600954512166361</v>
      </c>
      <c r="C187" s="12">
        <f t="shared" si="55"/>
        <v>4.2439932681234751</v>
      </c>
      <c r="D187" s="36"/>
      <c r="M187" s="36"/>
      <c r="N187" s="11">
        <f>($T179*$J$6) + (m*EXP(-($T179*$J$6)/m)) - m - (($J$7/(m*g))*($T179)^2)</f>
        <v>2.7411831987485171E-4</v>
      </c>
      <c r="O187" s="11">
        <f>($T179*$J$6) + (2*m*EXP(-($T179*$J$6)/m)) + (($T179*$J$6)*EXP(-($T179*$J$6)/m))  - (2*m)</f>
        <v>2.0432113316871878E-3</v>
      </c>
      <c r="P187" s="11">
        <f>2*(-(m^2)/($T179)^5)*(g^2)*N187*O187</f>
        <v>-14.732407746786027</v>
      </c>
      <c r="Q187" s="12">
        <f>$J$6 - ($J$6*EXP(-($T179*$J$6)/m)) - ($T179 * ((2*$J$7)/(m*g)))</f>
        <v>-6.8895221319100641E-2</v>
      </c>
      <c r="R187" s="12">
        <f>$J$6 - 2 * ($J$6*EXP(-($T179*$J$6)/m)) + $J$6*(EXP(-($T179*$J$6)/m))*(1-($T179*$J$6)/(m))</f>
        <v>0.2437980678940922</v>
      </c>
      <c r="S187" s="11">
        <f>2*(((5*m^2*g^2)/$T179^6)*$N187*$O187 + (-(m^2)/($T179)^5)*(g^2)*$O187*$Q187 + (-(m^2)/($T179)^5)*(g^2)*$N187*$R187)</f>
        <v>5339.5484342286327</v>
      </c>
      <c r="T187" s="37"/>
      <c r="U187" s="38"/>
      <c r="V187" s="39"/>
      <c r="W187" s="36"/>
    </row>
    <row r="188" spans="1:23" x14ac:dyDescent="0.25">
      <c r="A188" s="36"/>
      <c r="B188" s="12">
        <f>((m*g)/$A181)*($I$6+(m/$A181)*(EXP(-($A181*$I$6)/(m))-1)) - $I$7</f>
        <v>-2.3815795053082587</v>
      </c>
      <c r="C188" s="11">
        <f t="shared" si="55"/>
        <v>5.6719209401043305</v>
      </c>
      <c r="D188" s="36"/>
      <c r="M188" s="36"/>
      <c r="N188" s="11">
        <f>($T179*$K$6) + (m*EXP(-($T179*$K$6)/m)) - m - (($K$7/(m*g))*($T179)^2)</f>
        <v>2.8814904481972575E-4</v>
      </c>
      <c r="O188" s="11">
        <f>($T179*$K$6) + (2*m*EXP(-($T179*$K$6)/m)) + (($T179*$K$6)*EXP(-($T179*$K$6)/m))  - (2*m)</f>
        <v>2.5726896358677087E-3</v>
      </c>
      <c r="P188" s="11">
        <f>2*(-(m^2)/($T179)^5)*(g^2)*N188*O188</f>
        <v>-19.49965652940373</v>
      </c>
      <c r="Q188" s="12">
        <f>$K$6 - ($K$6*EXP(-($T179*$K$6)/m)) - ($T179 * ((2*$K$7)/(m*g)))</f>
        <v>-9.2002786507859646E-2</v>
      </c>
      <c r="R188" s="12">
        <f>$K$6 - 2 * ($K$6*EXP(-($T179*$K$6)/m)) + $K$6*(EXP(-($T179*$K$6)/m))*(1-($T179*$K$6)/(m))</f>
        <v>0.30289682242097132</v>
      </c>
      <c r="S188" s="11">
        <f>2*(((5*m^2*g^2)/$T179^6)*$N188*$O188 + (-(m^2)/($T179)^5)*(g^2)*$O188*$Q188 + (-(m^2)/($T179)^5)*(g^2)*$N188*$R188)</f>
        <v>8423.3858514830627</v>
      </c>
      <c r="T188" s="37"/>
      <c r="U188" s="38"/>
      <c r="V188" s="39"/>
      <c r="W188" s="36"/>
    </row>
    <row r="189" spans="1:23" x14ac:dyDescent="0.25">
      <c r="A189" s="36"/>
      <c r="B189" s="12">
        <f>((m*g)/$A181)*($J$6+(m/$A181)*(EXP(-($A181*$J$6)/(m))-1)) - $J$7</f>
        <v>-2.783948170594146</v>
      </c>
      <c r="C189" s="12">
        <f t="shared" si="55"/>
        <v>7.750367416554492</v>
      </c>
      <c r="D189" s="36"/>
      <c r="M189" s="36">
        <v>18</v>
      </c>
      <c r="N189" s="11">
        <f>($T189*$B$6) + (m*EXP(-($T189*$B$6)/m)) - m - (($B$7/(m*g))*($T189)^2)</f>
        <v>-3.5922821918522879E-5</v>
      </c>
      <c r="O189" s="11">
        <f>($T189*$B$6) + (2*m*EXP(-($T189*$B$6)/m)) + (($T189*$B$6)*EXP(-($T189*$B$6)/m))  - (2*m)</f>
        <v>5.8863516471802102E-6</v>
      </c>
      <c r="P189" s="11">
        <f>2*(-(m^2)/($T189)^5)*(g^2)*N189*O189</f>
        <v>5.5621030242439477E-3</v>
      </c>
      <c r="Q189" s="12">
        <f>$B$6 - ($B$6*EXP(-($T189*$B$6)/m)) - ($T189 * ((2*$B$7)/(m*g)))</f>
        <v>-3.5822432723058711E-3</v>
      </c>
      <c r="R189" s="12">
        <f>$B$6 - 2 * ($B$6*EXP(-($T189*$B$6)/m)) + $B$6*(EXP(-($T189*$B$6)/m))*(1-($T189*$B$6)/(m))</f>
        <v>7.9860805570153293E-4</v>
      </c>
      <c r="S189" s="11">
        <f>2*(((5*m^2*g^2)/$T189^6)*$N189*$O189 + (-(m^2)/($T189)^5)*(g^2)*$O189*$Q189 + (-(m^2)/($T189)^5)*(g^2)*$N189*$R189)</f>
        <v>2.7638000080320135E-2</v>
      </c>
      <c r="T189" s="37">
        <f t="shared" ref="T189:T249" si="73">$T179-$W179</f>
        <v>2.1699250881468842E-2</v>
      </c>
      <c r="U189" s="38">
        <f t="shared" ref="U189" si="74">SUM(P189:P198)</f>
        <v>5.3290705182007514E-13</v>
      </c>
      <c r="V189" s="39">
        <f t="shared" ref="V189" si="75">SUM(S189:S198)</f>
        <v>19047.805400261699</v>
      </c>
      <c r="W189" s="36">
        <f t="shared" ref="W189" si="76">U189/V189</f>
        <v>2.7977346503800038E-17</v>
      </c>
    </row>
    <row r="190" spans="1:23" x14ac:dyDescent="0.25">
      <c r="A190" s="36"/>
      <c r="B190" s="11">
        <f>((m*g)/$A181)*($K$6+(m/$A181)*(EXP(-($A181*$K$6)/(m))-1)) - $K$7</f>
        <v>-3.3452596359337461</v>
      </c>
      <c r="C190" s="11">
        <f t="shared" si="55"/>
        <v>11.19076203180758</v>
      </c>
      <c r="D190" s="36"/>
      <c r="M190" s="36"/>
      <c r="N190" s="11">
        <f>($T189*$C$6) + (m*EXP(-($T189*$C$6)/m)) - m - (($C$7/(m*g))*($T189)^2)</f>
        <v>-5.6880736359794576E-5</v>
      </c>
      <c r="O190" s="11">
        <f>($T189*$C$6) + (2*m*EXP(-($T189*$C$6)/m)) + (($T189*$C$6)*EXP(-($T189*$C$6)/m))  - (2*m)</f>
        <v>3.0067351026730194E-5</v>
      </c>
      <c r="P190" s="11">
        <f>2*(-(m^2)/($T189)^5)*(g^2)*N190*O190</f>
        <v>4.4986557223599247E-2</v>
      </c>
      <c r="Q190" s="12">
        <f>$C$6 - ($C$6*EXP(-($T189*$C$6)/m)) - ($T189 * ((2*$C$7)/(m*g)))</f>
        <v>-6.6282852127929337E-3</v>
      </c>
      <c r="R190" s="12">
        <f>$C$6 - 2 * ($C$6*EXP(-($T189*$C$6)/m)) + $C$6*(EXP(-($T189*$C$6)/m))*(1-($T189*$C$6)/(m))</f>
        <v>4.0224850446371196E-3</v>
      </c>
      <c r="S190" s="11">
        <f>2*(((5*m^2*g^2)/$T189^6)*$N190*$O190 + (-(m^2)/($T189)^5)*(g^2)*$O190*$Q190 + (-(m^2)/($T189)^5)*(g^2)*$N190*$R190)</f>
        <v>0.89475171113529672</v>
      </c>
      <c r="T190" s="37"/>
      <c r="U190" s="38"/>
      <c r="V190" s="39"/>
      <c r="W190" s="36"/>
    </row>
    <row r="191" spans="1:23" x14ac:dyDescent="0.25">
      <c r="A191" s="36">
        <v>0.19</v>
      </c>
      <c r="B191" s="12">
        <f>((m*g)/$A191)*($B$6+(m/$A191)*(EXP(-($A191*$B$6)/(m))-1)) - $B$7</f>
        <v>-3.9085361491785917E-2</v>
      </c>
      <c r="C191" s="12">
        <f t="shared" si="55"/>
        <v>1.5276654829435815E-3</v>
      </c>
      <c r="D191" s="36">
        <f t="shared" ref="D191" si="77">SUM(C191:C200)</f>
        <v>35.552739620428895</v>
      </c>
      <c r="M191" s="36"/>
      <c r="N191" s="11">
        <f>($T189*$D$6) + (m*EXP(-($T189*$D$6)/m)) - m - (($D$7/(m*g))*($T189)^2)</f>
        <v>-1.4213669415833537E-4</v>
      </c>
      <c r="O191" s="11">
        <f>($T189*$D$6) + (2*m*EXP(-($T189*$D$6)/m)) + (($T189*$D$6)*EXP(-($T189*$D$6)/m))  - (2*m)</f>
        <v>1.0980809334212166E-4</v>
      </c>
      <c r="P191" s="11">
        <f>2*(-(m^2)/($T189)^5)*(g^2)*N191*O191</f>
        <v>0.41054705534043368</v>
      </c>
      <c r="Q191" s="12">
        <f>$D$6 - ($D$6*EXP(-($T189*$D$6)/m)) - ($T189 * ((2*$D$7)/(m*g)))</f>
        <v>-1.8161063891626805E-2</v>
      </c>
      <c r="R191" s="12">
        <f>$D$6 - 2 * ($D$6*EXP(-($T189*$D$6)/m)) + $D$6*(EXP(-($T189*$D$6)/m))*(1-($T189*$D$6)/(m))</f>
        <v>1.4420172737402953E-2</v>
      </c>
      <c r="S191" s="11">
        <f>2*(((5*m^2*g^2)/$T189^6)*$N191*$O191 + (-(m^2)/($T189)^5)*(g^2)*$O191*$Q191 + (-(m^2)/($T189)^5)*(g^2)*$N191*$R191)</f>
        <v>11.770671982428119</v>
      </c>
      <c r="T191" s="37"/>
      <c r="U191" s="38"/>
      <c r="V191" s="39"/>
      <c r="W191" s="36"/>
    </row>
    <row r="192" spans="1:23" x14ac:dyDescent="0.25">
      <c r="A192" s="36"/>
      <c r="B192" s="11">
        <f>((m*g)/$A191)*($C$6+(m/$A191)*(EXP(-($A191*$C$6)/(m))-1)) - $C$7</f>
        <v>-0.11935419656142146</v>
      </c>
      <c r="C192" s="11">
        <f t="shared" si="55"/>
        <v>1.4245424236822431E-2</v>
      </c>
      <c r="D192" s="36"/>
      <c r="M192" s="36"/>
      <c r="N192" s="11">
        <f>($T189*$E$6) + (m*EXP(-($T189*$E$6)/m)) - m - (($E$7/(m*g))*($T189)^2)</f>
        <v>-2.7251916602634907E-4</v>
      </c>
      <c r="O192" s="11">
        <f>($T189*$E$6) + (2*m*EXP(-($T189*$E$6)/m)) + (($T189*$E$6)*EXP(-($T189*$E$6)/m))  - (2*m)</f>
        <v>2.1720216709196494E-4</v>
      </c>
      <c r="P192" s="11">
        <f>2*(-(m^2)/($T189)^5)*(g^2)*N192*O192</f>
        <v>1.5569819781521193</v>
      </c>
      <c r="Q192" s="12">
        <f>$E$6 - ($E$6*EXP(-($T189*$E$6)/m)) - ($T189 * ((2*$E$7)/(m*g)))</f>
        <v>-3.5127502940464156E-2</v>
      </c>
      <c r="R192" s="12">
        <f>$E$6 - 2 * ($E$6*EXP(-($T189*$E$6)/m)) + $E$6*(EXP(-($T189*$E$6)/m))*(1-($T189*$E$6)/(m))</f>
        <v>2.8129755211624197E-2</v>
      </c>
      <c r="S192" s="11">
        <f>2*(((5*m^2*g^2)/$T189^6)*$N192*$O192 + (-(m^2)/($T189)^5)*(g^2)*$O192*$Q192 + (-(m^2)/($T189)^5)*(g^2)*$N192*$R192)</f>
        <v>43.573778470158317</v>
      </c>
      <c r="T192" s="37"/>
      <c r="U192" s="38"/>
      <c r="V192" s="39"/>
      <c r="W192" s="36"/>
    </row>
    <row r="193" spans="1:23" x14ac:dyDescent="0.25">
      <c r="A193" s="36"/>
      <c r="B193" s="12">
        <f>((m*g)/$A191)*($D$6+(m/$A191)*(EXP(-($A191*$D$6)/(m))-1)) - $D$7</f>
        <v>-0.35406472249803689</v>
      </c>
      <c r="C193" s="12">
        <f t="shared" si="55"/>
        <v>0.12536182771761187</v>
      </c>
      <c r="D193" s="36"/>
      <c r="M193" s="36"/>
      <c r="N193" s="11">
        <f>($T189*$F$6) + (m*EXP(-($T189*$F$6)/m)) - m - (($F$7/(m*g))*($T189)^2)</f>
        <v>-6.0670053593632174E-4</v>
      </c>
      <c r="O193" s="11">
        <f>($T189*$F$6) + (2*m*EXP(-($T189*$F$6)/m)) + (($T189*$F$6)*EXP(-($T189*$F$6)/m))  - (2*m)</f>
        <v>4.3655210821161305E-4</v>
      </c>
      <c r="P193" s="11">
        <f>2*(-(m^2)/($T189)^5)*(g^2)*N193*O193</f>
        <v>6.9667920711640106</v>
      </c>
      <c r="Q193" s="12">
        <f>$F$6 - ($F$6*EXP(-($T189*$F$6)/m)) - ($T189 * ((2*$F$7)/(m*g)))</f>
        <v>-7.6037333689400077E-2</v>
      </c>
      <c r="R193" s="12">
        <f>$F$6 - 2 * ($F$6*EXP(-($T189*$F$6)/m)) + $F$6*(EXP(-($T189*$F$6)/m))*(1-($T189*$F$6)/(m))</f>
        <v>5.5507727714503241E-2</v>
      </c>
      <c r="S193" s="11">
        <f>2*(((5*m^2*g^2)/$T189^6)*$N193*$O193 + (-(m^2)/($T189)^5)*(g^2)*$O193*$Q193 + (-(m^2)/($T189)^5)*(g^2)*$N193*$R193)</f>
        <v>153.66554030997111</v>
      </c>
      <c r="T193" s="37"/>
      <c r="U193" s="38"/>
      <c r="V193" s="39"/>
      <c r="W193" s="36"/>
    </row>
    <row r="194" spans="1:23" x14ac:dyDescent="0.25">
      <c r="A194" s="36"/>
      <c r="B194" s="12">
        <f>((m*g)/$A191)*($E$6+(m/$A191)*(EXP(-($A191*$E$6)/(m))-1)) - $E$7</f>
        <v>-0.64184446266480844</v>
      </c>
      <c r="C194" s="11">
        <f t="shared" si="55"/>
        <v>0.41196431425347668</v>
      </c>
      <c r="D194" s="36"/>
      <c r="M194" s="36"/>
      <c r="N194" s="11">
        <f>($T189*$G$6) + (m*EXP(-($T189*$G$6)/m)) - m - (($G$7/(m*g))*($T189)^2)</f>
        <v>-9.2049804445186716E-4</v>
      </c>
      <c r="O194" s="11">
        <f>($T189*$G$6) + (2*m*EXP(-($T189*$G$6)/m)) + (($T189*$G$6)*EXP(-($T189*$G$6)/m))  - (2*m)</f>
        <v>7.5760073539418715E-4</v>
      </c>
      <c r="P194" s="11">
        <f>2*(-(m^2)/($T189)^5)*(g^2)*N194*O194</f>
        <v>18.343645050870528</v>
      </c>
      <c r="Q194" s="12">
        <f>$G$6 - ($G$6*EXP(-($T189*$G$6)/m)) - ($T189 * ((2*$G$7)/(m*g)))</f>
        <v>-0.11975513986600872</v>
      </c>
      <c r="R194" s="12">
        <f>$G$6 - 2 * ($G$6*EXP(-($T189*$G$6)/m)) + $G$6*(EXP(-($T189*$G$6)/m))*(1-($T189*$G$6)/(m))</f>
        <v>9.4572542455614361E-2</v>
      </c>
      <c r="S194" s="11">
        <f>2*(((5*m^2*g^2)/$T189^6)*$N194*$O194 + (-(m^2)/($T189)^5)*(g^2)*$O194*$Q194 + (-(m^2)/($T189)^5)*(g^2)*$N194*$R194)</f>
        <v>449.55028528498815</v>
      </c>
      <c r="T194" s="37"/>
      <c r="U194" s="38"/>
      <c r="V194" s="39"/>
      <c r="W194" s="36"/>
    </row>
    <row r="195" spans="1:23" x14ac:dyDescent="0.25">
      <c r="A195" s="36"/>
      <c r="B195" s="12">
        <f>((m*g)/$A191)*($F$6+(m/$A191)*(EXP(-($A191*$F$6)/(m))-1)) - $F$7</f>
        <v>-1.2072886522057034</v>
      </c>
      <c r="C195" s="12">
        <f t="shared" si="55"/>
        <v>1.4575458897446638</v>
      </c>
      <c r="D195" s="36"/>
      <c r="M195" s="36"/>
      <c r="N195" s="11">
        <f>($T189*$H$6) + (m*EXP(-($T189*$H$6)/m)) - m - (($H$7/(m*g))*($T189)^2)</f>
        <v>-2.7081236331129646E-4</v>
      </c>
      <c r="O195" s="11">
        <f>($T189*$H$6) + (2*m*EXP(-($T189*$H$6)/m)) + (($T189*$H$6)*EXP(-($T189*$H$6)/m))  - (2*m)</f>
        <v>1.1847490982079267E-3</v>
      </c>
      <c r="P195" s="11">
        <f>2*(-(m^2)/($T189)^5)*(g^2)*N195*O195</f>
        <v>8.4395104335311242</v>
      </c>
      <c r="Q195" s="12">
        <f>$H$6 - ($H$6*EXP(-($T189*$H$6)/m)) - ($T189 * ((2*$H$7)/(m*g)))</f>
        <v>-7.9559143965879542E-2</v>
      </c>
      <c r="R195" s="12">
        <f>$H$6 - 2 * ($H$6*EXP(-($T189*$H$6)/m)) + $H$6*(EXP(-($T189*$H$6)/m))*(1-($T189*$H$6)/(m))</f>
        <v>0.14523589366889</v>
      </c>
      <c r="S195" s="11">
        <f>2*(((5*m^2*g^2)/$T189^6)*$N195*$O195 + (-(m^2)/($T189)^5)*(g^2)*$O195*$Q195 + (-(m^2)/($T189)^5)*(g^2)*$N195*$R195)</f>
        <v>1569.2828784277795</v>
      </c>
      <c r="T195" s="37"/>
      <c r="U195" s="38"/>
      <c r="V195" s="39"/>
      <c r="W195" s="36"/>
    </row>
    <row r="196" spans="1:23" x14ac:dyDescent="0.25">
      <c r="A196" s="36"/>
      <c r="B196" s="12">
        <f>((m*g)/$A191)*($G$6+(m/$A191)*(EXP(-($A191*$G$6)/(m))-1)) - $G$7</f>
        <v>-1.8682073669906467</v>
      </c>
      <c r="C196" s="11">
        <f t="shared" si="55"/>
        <v>3.4901987660781248</v>
      </c>
      <c r="D196" s="36"/>
      <c r="M196" s="36"/>
      <c r="N196" s="11">
        <f>($T189*$I$6) + (m*EXP(-($T189*$I$6)/m)) - m - (($I$7/(m*g))*($T189)^2)</f>
        <v>3.6936897707216289E-5</v>
      </c>
      <c r="O196" s="11">
        <f>($T189*$I$6) + (2*m*EXP(-($T189*$I$6)/m)) + (($T189*$I$6)*EXP(-($T189*$I$6)/m))  - (2*m)</f>
        <v>1.5808744621772508E-3</v>
      </c>
      <c r="P196" s="11">
        <f>2*(-(m^2)/($T189)^5)*(g^2)*N196*O196</f>
        <v>-1.5359609731163781</v>
      </c>
      <c r="Q196" s="12">
        <f>$I$6 - ($I$6*EXP(-($T189*$I$6)/m)) - ($T189 * ((2*$I$7)/(m*g)))</f>
        <v>-6.9449432839628455E-2</v>
      </c>
      <c r="R196" s="12">
        <f>$I$6 - 2 * ($I$6*EXP(-($T189*$I$6)/m)) + $I$6*(EXP(-($T189*$I$6)/m))*(1-($T189*$I$6)/(m))</f>
        <v>0.1911884784268936</v>
      </c>
      <c r="S196" s="11">
        <f>2*(((5*m^2*g^2)/$T189^6)*$N196*$O196 + (-(m^2)/($T189)^5)*(g^2)*$O196*$Q196 + (-(m^2)/($T189)^5)*(g^2)*$N196*$R196)</f>
        <v>3056.1055703635107</v>
      </c>
      <c r="T196" s="37"/>
      <c r="U196" s="38"/>
      <c r="V196" s="39"/>
      <c r="W196" s="36"/>
    </row>
    <row r="197" spans="1:23" x14ac:dyDescent="0.25">
      <c r="A197" s="36"/>
      <c r="B197" s="12">
        <f>((m*g)/$A191)*($H$6+(m/$A191)*(EXP(-($A191*$H$6)/(m))-1)) - $H$7</f>
        <v>-2.1036164096002619</v>
      </c>
      <c r="C197" s="12">
        <f t="shared" si="55"/>
        <v>4.4252019987394968</v>
      </c>
      <c r="D197" s="36"/>
      <c r="M197" s="36"/>
      <c r="N197" s="11">
        <f>($T189*$J$6) + (m*EXP(-($T189*$J$6)/m)) - m - (($J$7/(m*g))*($T189)^2)</f>
        <v>2.7411831987485345E-4</v>
      </c>
      <c r="O197" s="11">
        <f>($T189*$J$6) + (2*m*EXP(-($T189*$J$6)/m)) + (($T189*$J$6)*EXP(-($T189*$J$6)/m))  - (2*m)</f>
        <v>2.0432113316871947E-3</v>
      </c>
      <c r="P197" s="11">
        <f>2*(-(m^2)/($T189)^5)*(g^2)*N197*O197</f>
        <v>-14.732407746786075</v>
      </c>
      <c r="Q197" s="12">
        <f>$J$6 - ($J$6*EXP(-($T189*$J$6)/m)) - ($T189 * ((2*$J$7)/(m*g)))</f>
        <v>-6.8895221319101085E-2</v>
      </c>
      <c r="R197" s="12">
        <f>$J$6 - 2 * ($J$6*EXP(-($T189*$J$6)/m)) + $J$6*(EXP(-($T189*$J$6)/m))*(1-($T189*$J$6)/(m))</f>
        <v>0.2437980678940927</v>
      </c>
      <c r="S197" s="11">
        <f>2*(((5*m^2*g^2)/$T189^6)*$N197*$O197 + (-(m^2)/($T189)^5)*(g^2)*$O197*$Q197 + (-(m^2)/($T189)^5)*(g^2)*$N197*$R197)</f>
        <v>5339.54843422865</v>
      </c>
      <c r="T197" s="37"/>
      <c r="U197" s="38"/>
      <c r="V197" s="39"/>
      <c r="W197" s="36"/>
    </row>
    <row r="198" spans="1:23" x14ac:dyDescent="0.25">
      <c r="A198" s="36"/>
      <c r="B198" s="12">
        <f>((m*g)/$A191)*($I$6+(m/$A191)*(EXP(-($A191*$I$6)/(m))-1)) - $I$7</f>
        <v>-2.4323786028827117</v>
      </c>
      <c r="C198" s="11">
        <f t="shared" si="55"/>
        <v>5.9164656677616527</v>
      </c>
      <c r="D198" s="36"/>
      <c r="M198" s="36"/>
      <c r="N198" s="11">
        <f>($T189*$K$6) + (m*EXP(-($T189*$K$6)/m)) - m - (($K$7/(m*g))*($T189)^2)</f>
        <v>2.8814904481971708E-4</v>
      </c>
      <c r="O198" s="11">
        <f>($T189*$K$6) + (2*m*EXP(-($T189*$K$6)/m)) + (($T189*$K$6)*EXP(-($T189*$K$6)/m))  - (2*m)</f>
        <v>2.5726896358677157E-3</v>
      </c>
      <c r="P198" s="11">
        <f>2*(-(m^2)/($T189)^5)*(g^2)*N198*O198</f>
        <v>-19.499656529403069</v>
      </c>
      <c r="Q198" s="12">
        <f>$K$6 - ($K$6*EXP(-($T189*$K$6)/m)) - ($T189 * ((2*$K$7)/(m*g)))</f>
        <v>-9.2002786507860201E-2</v>
      </c>
      <c r="R198" s="12">
        <f>$K$6 - 2 * ($K$6*EXP(-($T189*$K$6)/m)) + $K$6*(EXP(-($T189*$K$6)/m))*(1-($T189*$K$6)/(m))</f>
        <v>0.30289682242097193</v>
      </c>
      <c r="S198" s="11">
        <f>2*(((5*m^2*g^2)/$T189^6)*$N198*$O198 + (-(m^2)/($T189)^5)*(g^2)*$O198*$Q198 + (-(m^2)/($T189)^5)*(g^2)*$N198*$R198)</f>
        <v>8423.3858514830008</v>
      </c>
      <c r="T198" s="37"/>
      <c r="U198" s="38"/>
      <c r="V198" s="39"/>
      <c r="W198" s="36"/>
    </row>
    <row r="199" spans="1:23" x14ac:dyDescent="0.25">
      <c r="A199" s="36"/>
      <c r="B199" s="12">
        <f>((m*g)/$A191)*($J$6+(m/$A191)*(EXP(-($A191*$J$6)/(m))-1)) - $J$7</f>
        <v>-2.8420612803765906</v>
      </c>
      <c r="C199" s="12">
        <f t="shared" si="55"/>
        <v>8.0773123214158247</v>
      </c>
      <c r="D199" s="36"/>
      <c r="M199" s="36">
        <v>19</v>
      </c>
      <c r="N199" s="11">
        <f>($T199*$B$6) + (m*EXP(-($T199*$B$6)/m)) - m - (($B$7/(m*g))*($T199)^2)</f>
        <v>-3.5922821918522391E-5</v>
      </c>
      <c r="O199" s="11">
        <f>($T199*$B$6) + (2*m*EXP(-($T199*$B$6)/m)) + (($T199*$B$6)*EXP(-($T199*$B$6)/m))  - (2*m)</f>
        <v>5.8863516471732713E-6</v>
      </c>
      <c r="P199" s="11">
        <f>2*(-(m^2)/($T199)^5)*(g^2)*N199*O199</f>
        <v>5.5621030242373505E-3</v>
      </c>
      <c r="Q199" s="12">
        <f>$B$6 - ($B$6*EXP(-($T199*$B$6)/m)) - ($T199 * ((2*$B$7)/(m*g)))</f>
        <v>-3.5822432723058607E-3</v>
      </c>
      <c r="R199" s="12">
        <f>$B$6 - 2 * ($B$6*EXP(-($T199*$B$6)/m)) + $B$6*(EXP(-($T199*$B$6)/m))*(1-($T199*$B$6)/(m))</f>
        <v>7.9860805570153293E-4</v>
      </c>
      <c r="S199" s="11">
        <f>2*(((5*m^2*g^2)/$T199^6)*$N199*$O199 + (-(m^2)/($T199)^5)*(g^2)*$O199*$Q199 + (-(m^2)/($T199)^5)*(g^2)*$N199*$R199)</f>
        <v>2.7638000081181335E-2</v>
      </c>
      <c r="T199" s="37">
        <f t="shared" si="73"/>
        <v>2.1699250881468814E-2</v>
      </c>
      <c r="U199" s="38">
        <f t="shared" ref="U199" si="78">SUM(P199:P208)</f>
        <v>-5.3645976549887564E-13</v>
      </c>
      <c r="V199" s="39">
        <f t="shared" ref="V199" si="79">SUM(S199:S208)</f>
        <v>19047.805400261786</v>
      </c>
      <c r="W199" s="36">
        <f t="shared" ref="W199" si="80">U199/V199</f>
        <v>-2.8163862147158577E-17</v>
      </c>
    </row>
    <row r="200" spans="1:23" x14ac:dyDescent="0.25">
      <c r="A200" s="36"/>
      <c r="B200" s="11">
        <f>((m*g)/$A191)*($K$6+(m/$A191)*(EXP(-($A191*$K$6)/(m))-1)) - $K$7</f>
        <v>-3.4107060478731208</v>
      </c>
      <c r="C200" s="11">
        <f t="shared" si="55"/>
        <v>11.632915744998282</v>
      </c>
      <c r="D200" s="36"/>
      <c r="M200" s="36"/>
      <c r="N200" s="11">
        <f>($T199*$C$6) + (m*EXP(-($T199*$C$6)/m)) - m - (($C$7/(m*g))*($T199)^2)</f>
        <v>-5.6880736359796744E-5</v>
      </c>
      <c r="O200" s="11">
        <f>($T199*$C$6) + (2*m*EXP(-($T199*$C$6)/m)) + (($T199*$C$6)*EXP(-($T199*$C$6)/m))  - (2*m)</f>
        <v>3.0067351026730194E-5</v>
      </c>
      <c r="P200" s="11">
        <f>2*(-(m^2)/($T199)^5)*(g^2)*N200*O200</f>
        <v>4.4986557223601245E-2</v>
      </c>
      <c r="Q200" s="12">
        <f>$C$6 - ($C$6*EXP(-($T199*$C$6)/m)) - ($T199 * ((2*$C$7)/(m*g)))</f>
        <v>-6.6282852127929268E-3</v>
      </c>
      <c r="R200" s="12">
        <f>$C$6 - 2 * ($C$6*EXP(-($T199*$C$6)/m)) + $C$6*(EXP(-($T199*$C$6)/m))*(1-($T199*$C$6)/(m))</f>
        <v>4.0224850446371196E-3</v>
      </c>
      <c r="S200" s="11">
        <f>2*(((5*m^2*g^2)/$T199^6)*$N200*$O200 + (-(m^2)/($T199)^5)*(g^2)*$O200*$Q200 + (-(m^2)/($T199)^5)*(g^2)*$N200*$R200)</f>
        <v>0.89475171113511909</v>
      </c>
      <c r="T200" s="37"/>
      <c r="U200" s="38"/>
      <c r="V200" s="39"/>
      <c r="W200" s="36"/>
    </row>
    <row r="201" spans="1:23" x14ac:dyDescent="0.25">
      <c r="A201" s="36">
        <v>0.2</v>
      </c>
      <c r="B201" s="12">
        <f>((m*g)/$A201)*($B$6+(m/$A201)*(EXP(-($A201*$B$6)/(m))-1)) - $B$7</f>
        <v>-4.0030780011422129E-2</v>
      </c>
      <c r="C201" s="12">
        <f t="shared" si="55"/>
        <v>1.6024633483228735E-3</v>
      </c>
      <c r="D201" s="36">
        <f t="shared" ref="D201" si="81">SUM(C201:C210)</f>
        <v>36.870333343037146</v>
      </c>
      <c r="M201" s="36"/>
      <c r="N201" s="11">
        <f>($T199*$D$6) + (m*EXP(-($T199*$D$6)/m)) - m - (($D$7/(m*g))*($T199)^2)</f>
        <v>-1.4213669415833905E-4</v>
      </c>
      <c r="O201" s="11">
        <f>($T199*$D$6) + (2*m*EXP(-($T199*$D$6)/m)) + (($T199*$D$6)*EXP(-($T199*$D$6)/m))  - (2*m)</f>
        <v>1.0980809334212166E-4</v>
      </c>
      <c r="P201" s="11">
        <f>2*(-(m^2)/($T199)^5)*(g^2)*N201*O201</f>
        <v>0.410547055340447</v>
      </c>
      <c r="Q201" s="12">
        <f>$D$6 - ($D$6*EXP(-($T199*$D$6)/m)) - ($T199 * ((2*$D$7)/(m*g)))</f>
        <v>-1.8161063891626833E-2</v>
      </c>
      <c r="R201" s="12">
        <f>$D$6 - 2 * ($D$6*EXP(-($T199*$D$6)/m)) + $D$6*(EXP(-($T199*$D$6)/m))*(1-($T199*$D$6)/(m))</f>
        <v>1.4420172737402842E-2</v>
      </c>
      <c r="S201" s="11">
        <f>2*(((5*m^2*g^2)/$T199^6)*$N201*$O201 + (-(m^2)/($T199)^5)*(g^2)*$O201*$Q201 + (-(m^2)/($T199)^5)*(g^2)*$N201*$R201)</f>
        <v>11.770671982426705</v>
      </c>
      <c r="T201" s="37"/>
      <c r="U201" s="38"/>
      <c r="V201" s="39"/>
      <c r="W201" s="36"/>
    </row>
    <row r="202" spans="1:23" x14ac:dyDescent="0.25">
      <c r="A202" s="36"/>
      <c r="B202" s="11">
        <f>((m*g)/$A201)*($C$6+(m/$A201)*(EXP(-($A201*$C$6)/(m))-1)) - $C$7</f>
        <v>-0.1229820451060161</v>
      </c>
      <c r="C202" s="11">
        <f t="shared" si="55"/>
        <v>1.5124583418458178E-2</v>
      </c>
      <c r="D202" s="36"/>
      <c r="M202" s="36"/>
      <c r="N202" s="11">
        <f>($T199*$E$6) + (m*EXP(-($T199*$E$6)/m)) - m - (($E$7/(m*g))*($T199)^2)</f>
        <v>-2.7251916602635123E-4</v>
      </c>
      <c r="O202" s="11">
        <f>($T199*$E$6) + (2*m*EXP(-($T199*$E$6)/m)) + (($T199*$E$6)*EXP(-($T199*$E$6)/m))  - (2*m)</f>
        <v>2.17202167091958E-4</v>
      </c>
      <c r="P202" s="11">
        <f>2*(-(m^2)/($T199)^5)*(g^2)*N202*O202</f>
        <v>1.5569819781520917</v>
      </c>
      <c r="Q202" s="12">
        <f>$E$6 - ($E$6*EXP(-($T199*$E$6)/m)) - ($T199 * ((2*$E$7)/(m*g)))</f>
        <v>-3.51275029404641E-2</v>
      </c>
      <c r="R202" s="12">
        <f>$E$6 - 2 * ($E$6*EXP(-($T199*$E$6)/m)) + $E$6*(EXP(-($T199*$E$6)/m))*(1-($T199*$E$6)/(m))</f>
        <v>2.8129755211624086E-2</v>
      </c>
      <c r="S202" s="11">
        <f>2*(((5*m^2*g^2)/$T199^6)*$N202*$O202 + (-(m^2)/($T199)^5)*(g^2)*$O202*$Q202 + (-(m^2)/($T199)^5)*(g^2)*$N202*$R202)</f>
        <v>43.573778470160931</v>
      </c>
      <c r="T202" s="37"/>
      <c r="U202" s="38"/>
      <c r="V202" s="39"/>
      <c r="W202" s="36"/>
    </row>
    <row r="203" spans="1:23" x14ac:dyDescent="0.25">
      <c r="A203" s="36"/>
      <c r="B203" s="12">
        <f>((m*g)/$A201)*($D$6+(m/$A201)*(EXP(-($A201*$D$6)/(m))-1)) - $D$7</f>
        <v>-0.36350072184884813</v>
      </c>
      <c r="C203" s="12">
        <f t="shared" si="55"/>
        <v>0.13213277478463364</v>
      </c>
      <c r="D203" s="36"/>
      <c r="M203" s="36"/>
      <c r="N203" s="11">
        <f>($T199*$F$6) + (m*EXP(-($T199*$F$6)/m)) - m - (($F$7/(m*g))*($T199)^2)</f>
        <v>-6.0670053593632044E-4</v>
      </c>
      <c r="O203" s="11">
        <f>($T199*$F$6) + (2*m*EXP(-($T199*$F$6)/m)) + (($T199*$F$6)*EXP(-($T199*$F$6)/m))  - (2*m)</f>
        <v>4.3655210821160612E-4</v>
      </c>
      <c r="P203" s="11">
        <f>2*(-(m^2)/($T199)^5)*(g^2)*N203*O203</f>
        <v>6.9667920711639288</v>
      </c>
      <c r="Q203" s="12">
        <f>$F$6 - ($F$6*EXP(-($T199*$F$6)/m)) - ($T199 * ((2*$F$7)/(m*g)))</f>
        <v>-7.6037333689399966E-2</v>
      </c>
      <c r="R203" s="12">
        <f>$F$6 - 2 * ($F$6*EXP(-($T199*$F$6)/m)) + $F$6*(EXP(-($T199*$F$6)/m))*(1-($T199*$F$6)/(m))</f>
        <v>5.5507727714503075E-2</v>
      </c>
      <c r="S203" s="11">
        <f>2*(((5*m^2*g^2)/$T199^6)*$N203*$O203 + (-(m^2)/($T199)^5)*(g^2)*$O203*$Q203 + (-(m^2)/($T199)^5)*(g^2)*$N203*$R203)</f>
        <v>153.66554030997941</v>
      </c>
      <c r="T203" s="37"/>
      <c r="U203" s="38"/>
      <c r="V203" s="39"/>
      <c r="W203" s="36"/>
    </row>
    <row r="204" spans="1:23" x14ac:dyDescent="0.25">
      <c r="A204" s="36"/>
      <c r="B204" s="12">
        <f>((m*g)/$A201)*($E$6+(m/$A201)*(EXP(-($A201*$E$6)/(m))-1)) - $E$7</f>
        <v>-0.65672425123421729</v>
      </c>
      <c r="C204" s="11">
        <f t="shared" si="55"/>
        <v>0.43128674215914337</v>
      </c>
      <c r="D204" s="36"/>
      <c r="M204" s="36"/>
      <c r="N204" s="11">
        <f>($T199*$G$6) + (m*EXP(-($T199*$G$6)/m)) - m - (($G$7/(m*g))*($T199)^2)</f>
        <v>-9.2049804445186109E-4</v>
      </c>
      <c r="O204" s="11">
        <f>($T199*$G$6) + (2*m*EXP(-($T199*$G$6)/m)) + (($T199*$G$6)*EXP(-($T199*$G$6)/m))  - (2*m)</f>
        <v>7.5760073539418021E-4</v>
      </c>
      <c r="P204" s="11">
        <f>2*(-(m^2)/($T199)^5)*(g^2)*N204*O204</f>
        <v>18.343645050870357</v>
      </c>
      <c r="Q204" s="12">
        <f>$G$6 - ($G$6*EXP(-($T199*$G$6)/m)) - ($T199 * ((2*$G$7)/(m*g)))</f>
        <v>-0.11975513986600844</v>
      </c>
      <c r="R204" s="12">
        <f>$G$6 - 2 * ($G$6*EXP(-($T199*$G$6)/m)) + $G$6*(EXP(-($T199*$G$6)/m))*(1-($T199*$G$6)/(m))</f>
        <v>9.4572542455614111E-2</v>
      </c>
      <c r="S204" s="11">
        <f>2*(((5*m^2*g^2)/$T199^6)*$N204*$O204 + (-(m^2)/($T199)^5)*(g^2)*$O204*$Q204 + (-(m^2)/($T199)^5)*(g^2)*$N204*$R204)</f>
        <v>449.55028528500497</v>
      </c>
      <c r="T204" s="37"/>
      <c r="U204" s="38"/>
      <c r="V204" s="39"/>
      <c r="W204" s="36"/>
    </row>
    <row r="205" spans="1:23" x14ac:dyDescent="0.25">
      <c r="A205" s="36"/>
      <c r="B205" s="12">
        <f>((m*g)/$A201)*($F$6+(m/$A201)*(EXP(-($A201*$F$6)/(m))-1)) - $F$7</f>
        <v>-1.2301795132787481</v>
      </c>
      <c r="C205" s="12">
        <f t="shared" ref="C205:C268" si="82">$B205^2</f>
        <v>1.5133416348907376</v>
      </c>
      <c r="D205" s="36"/>
      <c r="M205" s="36"/>
      <c r="N205" s="11">
        <f>($T199*$H$6) + (m*EXP(-($T199*$H$6)/m)) - m - (($H$7/(m*g))*($T199)^2)</f>
        <v>-2.7081236331129559E-4</v>
      </c>
      <c r="O205" s="11">
        <f>($T199*$H$6) + (2*m*EXP(-($T199*$H$6)/m)) + (($T199*$H$6)*EXP(-($T199*$H$6)/m))  - (2*m)</f>
        <v>1.1847490982079129E-3</v>
      </c>
      <c r="P205" s="11">
        <f>2*(-(m^2)/($T199)^5)*(g^2)*N205*O205</f>
        <v>8.4395104335310513</v>
      </c>
      <c r="Q205" s="12">
        <f>$H$6 - ($H$6*EXP(-($T199*$H$6)/m)) - ($T199 * ((2*$H$7)/(m*g)))</f>
        <v>-7.9559143965879264E-2</v>
      </c>
      <c r="R205" s="12">
        <f>$H$6 - 2 * ($H$6*EXP(-($T199*$H$6)/m)) + $H$6*(EXP(-($T199*$H$6)/m))*(1-($T199*$H$6)/(m))</f>
        <v>0.1452358936688897</v>
      </c>
      <c r="S205" s="11">
        <f>2*(((5*m^2*g^2)/$T199^6)*$N205*$O205 + (-(m^2)/($T199)^5)*(g^2)*$O205*$Q205 + (-(m^2)/($T199)^5)*(g^2)*$N205*$R205)</f>
        <v>1569.2828784277726</v>
      </c>
      <c r="T205" s="37"/>
      <c r="U205" s="38"/>
      <c r="V205" s="39"/>
      <c r="W205" s="36"/>
    </row>
    <row r="206" spans="1:23" x14ac:dyDescent="0.25">
      <c r="A206" s="36"/>
      <c r="B206" s="12">
        <f>((m*g)/$A201)*($G$6+(m/$A201)*(EXP(-($A201*$G$6)/(m))-1)) - $G$7</f>
        <v>-1.8996191608953652</v>
      </c>
      <c r="C206" s="11">
        <f t="shared" si="82"/>
        <v>3.6085529564408114</v>
      </c>
      <c r="D206" s="36"/>
      <c r="M206" s="36"/>
      <c r="N206" s="11">
        <f>($T199*$I$6) + (m*EXP(-($T199*$I$6)/m)) - m - (($I$7/(m*g))*($T199)^2)</f>
        <v>3.6936897707218891E-5</v>
      </c>
      <c r="O206" s="11">
        <f>($T199*$I$6) + (2*m*EXP(-($T199*$I$6)/m)) + (($T199*$I$6)*EXP(-($T199*$I$6)/m))  - (2*m)</f>
        <v>1.5808744621772508E-3</v>
      </c>
      <c r="P206" s="11">
        <f>2*(-(m^2)/($T199)^5)*(g^2)*N206*O206</f>
        <v>-1.535960973116496</v>
      </c>
      <c r="Q206" s="12">
        <f>$I$6 - ($I$6*EXP(-($T199*$I$6)/m)) - ($T199 * ((2*$I$7)/(m*g)))</f>
        <v>-6.9449432839628122E-2</v>
      </c>
      <c r="R206" s="12">
        <f>$I$6 - 2 * ($I$6*EXP(-($T199*$I$6)/m)) + $I$6*(EXP(-($T199*$I$6)/m))*(1-($T199*$I$6)/(m))</f>
        <v>0.19118847842689327</v>
      </c>
      <c r="S206" s="11">
        <f>2*(((5*m^2*g^2)/$T199^6)*$N206*$O206 + (-(m^2)/($T199)^5)*(g^2)*$O206*$Q206 + (-(m^2)/($T199)^5)*(g^2)*$N206*$R206)</f>
        <v>3056.1055703635284</v>
      </c>
      <c r="T206" s="37"/>
      <c r="U206" s="38"/>
      <c r="V206" s="39"/>
      <c r="W206" s="36"/>
    </row>
    <row r="207" spans="1:23" x14ac:dyDescent="0.25">
      <c r="A207" s="36"/>
      <c r="B207" s="12">
        <f>((m*g)/$A201)*($H$6+(m/$A201)*(EXP(-($A201*$H$6)/(m))-1)) - $H$7</f>
        <v>-2.1436850699416823</v>
      </c>
      <c r="C207" s="12">
        <f t="shared" si="82"/>
        <v>4.5953856790908754</v>
      </c>
      <c r="D207" s="36"/>
      <c r="M207" s="36"/>
      <c r="N207" s="11">
        <f>($T199*$J$6) + (m*EXP(-($T199*$J$6)/m)) - m - (($J$7/(m*g))*($T199)^2)</f>
        <v>2.7411831987485171E-4</v>
      </c>
      <c r="O207" s="11">
        <f>($T199*$J$6) + (2*m*EXP(-($T199*$J$6)/m)) + (($T199*$J$6)*EXP(-($T199*$J$6)/m))  - (2*m)</f>
        <v>2.0432113316871878E-3</v>
      </c>
      <c r="P207" s="11">
        <f>2*(-(m^2)/($T199)^5)*(g^2)*N207*O207</f>
        <v>-14.732407746786027</v>
      </c>
      <c r="Q207" s="12">
        <f>$J$6 - ($J$6*EXP(-($T199*$J$6)/m)) - ($T199 * ((2*$J$7)/(m*g)))</f>
        <v>-6.8895221319100641E-2</v>
      </c>
      <c r="R207" s="12">
        <f>$J$6 - 2 * ($J$6*EXP(-($T199*$J$6)/m)) + $J$6*(EXP(-($T199*$J$6)/m))*(1-($T199*$J$6)/(m))</f>
        <v>0.2437980678940922</v>
      </c>
      <c r="S207" s="11">
        <f>2*(((5*m^2*g^2)/$T199^6)*$N207*$O207 + (-(m^2)/($T199)^5)*(g^2)*$O207*$Q207 + (-(m^2)/($T199)^5)*(g^2)*$N207*$R207)</f>
        <v>5339.5484342286327</v>
      </c>
      <c r="T207" s="37"/>
      <c r="U207" s="38"/>
      <c r="V207" s="39"/>
      <c r="W207" s="36"/>
    </row>
    <row r="208" spans="1:23" x14ac:dyDescent="0.25">
      <c r="A208" s="36"/>
      <c r="B208" s="12">
        <f>((m*g)/$A201)*($I$6+(m/$A201)*(EXP(-($A201*$I$6)/(m))-1)) - $I$7</f>
        <v>-2.4790160060915927</v>
      </c>
      <c r="C208" s="11">
        <f t="shared" si="82"/>
        <v>6.1455203584583113</v>
      </c>
      <c r="D208" s="36"/>
      <c r="M208" s="36"/>
      <c r="N208" s="11">
        <f>($T199*$K$6) + (m*EXP(-($T199*$K$6)/m)) - m - (($K$7/(m*g))*($T199)^2)</f>
        <v>2.8814904481972575E-4</v>
      </c>
      <c r="O208" s="11">
        <f>($T199*$K$6) + (2*m*EXP(-($T199*$K$6)/m)) + (($T199*$K$6)*EXP(-($T199*$K$6)/m))  - (2*m)</f>
        <v>2.5726896358677087E-3</v>
      </c>
      <c r="P208" s="11">
        <f>2*(-(m^2)/($T199)^5)*(g^2)*N208*O208</f>
        <v>-19.49965652940373</v>
      </c>
      <c r="Q208" s="12">
        <f>$K$6 - ($K$6*EXP(-($T199*$K$6)/m)) - ($T199 * ((2*$K$7)/(m*g)))</f>
        <v>-9.2002786507859646E-2</v>
      </c>
      <c r="R208" s="12">
        <f>$K$6 - 2 * ($K$6*EXP(-($T199*$K$6)/m)) + $K$6*(EXP(-($T199*$K$6)/m))*(1-($T199*$K$6)/(m))</f>
        <v>0.30289682242097132</v>
      </c>
      <c r="S208" s="11">
        <f>2*(((5*m^2*g^2)/$T199^6)*$N208*$O208 + (-(m^2)/($T199)^5)*(g^2)*$O208*$Q208 + (-(m^2)/($T199)^5)*(g^2)*$N208*$R208)</f>
        <v>8423.3858514830627</v>
      </c>
      <c r="T208" s="37"/>
      <c r="U208" s="38"/>
      <c r="V208" s="39"/>
      <c r="W208" s="36"/>
    </row>
    <row r="209" spans="1:23" x14ac:dyDescent="0.25">
      <c r="A209" s="36"/>
      <c r="B209" s="12">
        <f>((m*g)/$A201)*($J$6+(m/$A201)*(EXP(-($A201*$J$6)/(m))-1)) - $J$7</f>
        <v>-2.8952921334629478</v>
      </c>
      <c r="C209" s="12">
        <f t="shared" si="82"/>
        <v>8.3827165380924278</v>
      </c>
      <c r="D209" s="36"/>
      <c r="M209" s="36">
        <v>20</v>
      </c>
      <c r="N209" s="11">
        <f>($T209*$B$6) + (m*EXP(-($T209*$B$6)/m)) - m - (($B$7/(m*g))*($T209)^2)</f>
        <v>-3.5922821918522879E-5</v>
      </c>
      <c r="O209" s="11">
        <f>($T209*$B$6) + (2*m*EXP(-($T209*$B$6)/m)) + (($T209*$B$6)*EXP(-($T209*$B$6)/m))  - (2*m)</f>
        <v>5.8863516471802102E-6</v>
      </c>
      <c r="P209" s="11">
        <f>2*(-(m^2)/($T209)^5)*(g^2)*N209*O209</f>
        <v>5.5621030242439477E-3</v>
      </c>
      <c r="Q209" s="12">
        <f>$B$6 - ($B$6*EXP(-($T209*$B$6)/m)) - ($T209 * ((2*$B$7)/(m*g)))</f>
        <v>-3.5822432723058711E-3</v>
      </c>
      <c r="R209" s="12">
        <f>$B$6 - 2 * ($B$6*EXP(-($T209*$B$6)/m)) + $B$6*(EXP(-($T209*$B$6)/m))*(1-($T209*$B$6)/(m))</f>
        <v>7.9860805570153293E-4</v>
      </c>
      <c r="S209" s="11">
        <f>2*(((5*m^2*g^2)/$T209^6)*$N209*$O209 + (-(m^2)/($T209)^5)*(g^2)*$O209*$Q209 + (-(m^2)/($T209)^5)*(g^2)*$N209*$R209)</f>
        <v>2.7638000080320135E-2</v>
      </c>
      <c r="T209" s="37">
        <f t="shared" si="73"/>
        <v>2.1699250881468842E-2</v>
      </c>
      <c r="U209" s="38">
        <f t="shared" ref="U209" si="83">SUM(P209:P218)</f>
        <v>5.3290705182007514E-13</v>
      </c>
      <c r="V209" s="39">
        <f t="shared" ref="V209" si="84">SUM(S209:S218)</f>
        <v>19047.805400261699</v>
      </c>
      <c r="W209" s="36">
        <f t="shared" ref="W209" si="85">U209/V209</f>
        <v>2.7977346503800038E-17</v>
      </c>
    </row>
    <row r="210" spans="1:23" x14ac:dyDescent="0.25">
      <c r="A210" s="36"/>
      <c r="B210" s="11">
        <f>((m*g)/$A201)*($K$6+(m/$A201)*(EXP(-($A201*$K$6)/(m))-1)) - $K$7</f>
        <v>-3.4705431293031688</v>
      </c>
      <c r="C210" s="11">
        <f t="shared" si="82"/>
        <v>12.044669612353431</v>
      </c>
      <c r="D210" s="36"/>
      <c r="M210" s="36"/>
      <c r="N210" s="11">
        <f>($T209*$C$6) + (m*EXP(-($T209*$C$6)/m)) - m - (($C$7/(m*g))*($T209)^2)</f>
        <v>-5.6880736359794576E-5</v>
      </c>
      <c r="O210" s="11">
        <f>($T209*$C$6) + (2*m*EXP(-($T209*$C$6)/m)) + (($T209*$C$6)*EXP(-($T209*$C$6)/m))  - (2*m)</f>
        <v>3.0067351026730194E-5</v>
      </c>
      <c r="P210" s="11">
        <f>2*(-(m^2)/($T209)^5)*(g^2)*N210*O210</f>
        <v>4.4986557223599247E-2</v>
      </c>
      <c r="Q210" s="12">
        <f>$C$6 - ($C$6*EXP(-($T209*$C$6)/m)) - ($T209 * ((2*$C$7)/(m*g)))</f>
        <v>-6.6282852127929337E-3</v>
      </c>
      <c r="R210" s="12">
        <f>$C$6 - 2 * ($C$6*EXP(-($T209*$C$6)/m)) + $C$6*(EXP(-($T209*$C$6)/m))*(1-($T209*$C$6)/(m))</f>
        <v>4.0224850446371196E-3</v>
      </c>
      <c r="S210" s="11">
        <f>2*(((5*m^2*g^2)/$T209^6)*$N210*$O210 + (-(m^2)/($T209)^5)*(g^2)*$O210*$Q210 + (-(m^2)/($T209)^5)*(g^2)*$N210*$R210)</f>
        <v>0.89475171113529672</v>
      </c>
      <c r="T210" s="37"/>
      <c r="U210" s="38"/>
      <c r="V210" s="39"/>
      <c r="W210" s="36"/>
    </row>
    <row r="211" spans="1:23" x14ac:dyDescent="0.25">
      <c r="A211" s="36">
        <v>0.21</v>
      </c>
      <c r="B211" s="12">
        <f>((m*g)/$A211)*($B$6+(m/$A211)*(EXP(-($A211*$B$6)/(m))-1)) - $B$7</f>
        <v>-4.0954320585824558E-2</v>
      </c>
      <c r="C211" s="12">
        <f t="shared" si="82"/>
        <v>1.6772563746464931E-3</v>
      </c>
      <c r="D211" s="36">
        <f t="shared" ref="D211" si="86">SUM(C211:C220)</f>
        <v>38.105566700565987</v>
      </c>
      <c r="M211" s="36"/>
      <c r="N211" s="11">
        <f>($T209*$D$6) + (m*EXP(-($T209*$D$6)/m)) - m - (($D$7/(m*g))*($T209)^2)</f>
        <v>-1.4213669415833537E-4</v>
      </c>
      <c r="O211" s="11">
        <f>($T209*$D$6) + (2*m*EXP(-($T209*$D$6)/m)) + (($T209*$D$6)*EXP(-($T209*$D$6)/m))  - (2*m)</f>
        <v>1.0980809334212166E-4</v>
      </c>
      <c r="P211" s="11">
        <f>2*(-(m^2)/($T209)^5)*(g^2)*N211*O211</f>
        <v>0.41054705534043368</v>
      </c>
      <c r="Q211" s="12">
        <f>$D$6 - ($D$6*EXP(-($T209*$D$6)/m)) - ($T209 * ((2*$D$7)/(m*g)))</f>
        <v>-1.8161063891626805E-2</v>
      </c>
      <c r="R211" s="12">
        <f>$D$6 - 2 * ($D$6*EXP(-($T209*$D$6)/m)) + $D$6*(EXP(-($T209*$D$6)/m))*(1-($T209*$D$6)/(m))</f>
        <v>1.4420172737402953E-2</v>
      </c>
      <c r="S211" s="11">
        <f>2*(((5*m^2*g^2)/$T209^6)*$N211*$O211 + (-(m^2)/($T209)^5)*(g^2)*$O211*$Q211 + (-(m^2)/($T209)^5)*(g^2)*$N211*$R211)</f>
        <v>11.770671982428119</v>
      </c>
      <c r="T211" s="37"/>
      <c r="U211" s="38"/>
      <c r="V211" s="39"/>
      <c r="W211" s="36"/>
    </row>
    <row r="212" spans="1:23" x14ac:dyDescent="0.25">
      <c r="A212" s="36"/>
      <c r="B212" s="11">
        <f>((m*g)/$A211)*($C$6+(m/$A211)*(EXP(-($A211*$C$6)/(m))-1)) - $C$7</f>
        <v>-0.12647642529570399</v>
      </c>
      <c r="C212" s="11">
        <f t="shared" si="82"/>
        <v>1.5996286155579794E-2</v>
      </c>
      <c r="D212" s="36"/>
      <c r="M212" s="36"/>
      <c r="N212" s="11">
        <f>($T209*$E$6) + (m*EXP(-($T209*$E$6)/m)) - m - (($E$7/(m*g))*($T209)^2)</f>
        <v>-2.7251916602634907E-4</v>
      </c>
      <c r="O212" s="11">
        <f>($T209*$E$6) + (2*m*EXP(-($T209*$E$6)/m)) + (($T209*$E$6)*EXP(-($T209*$E$6)/m))  - (2*m)</f>
        <v>2.1720216709196494E-4</v>
      </c>
      <c r="P212" s="11">
        <f>2*(-(m^2)/($T209)^5)*(g^2)*N212*O212</f>
        <v>1.5569819781521193</v>
      </c>
      <c r="Q212" s="12">
        <f>$E$6 - ($E$6*EXP(-($T209*$E$6)/m)) - ($T209 * ((2*$E$7)/(m*g)))</f>
        <v>-3.5127502940464156E-2</v>
      </c>
      <c r="R212" s="12">
        <f>$E$6 - 2 * ($E$6*EXP(-($T209*$E$6)/m)) + $E$6*(EXP(-($T209*$E$6)/m))*(1-($T209*$E$6)/(m))</f>
        <v>2.8129755211624197E-2</v>
      </c>
      <c r="S212" s="11">
        <f>2*(((5*m^2*g^2)/$T209^6)*$N212*$O212 + (-(m^2)/($T209)^5)*(g^2)*$O212*$Q212 + (-(m^2)/($T209)^5)*(g^2)*$N212*$R212)</f>
        <v>43.573778470158317</v>
      </c>
      <c r="T212" s="37"/>
      <c r="U212" s="38"/>
      <c r="V212" s="39"/>
      <c r="W212" s="36"/>
    </row>
    <row r="213" spans="1:23" x14ac:dyDescent="0.25">
      <c r="A213" s="36"/>
      <c r="B213" s="12">
        <f>((m*g)/$A211)*($D$6+(m/$A211)*(EXP(-($A211*$D$6)/(m))-1)) - $D$7</f>
        <v>-0.37245705492714226</v>
      </c>
      <c r="C213" s="12">
        <f t="shared" si="82"/>
        <v>0.13872425776500028</v>
      </c>
      <c r="D213" s="36"/>
      <c r="M213" s="36"/>
      <c r="N213" s="11">
        <f>($T209*$F$6) + (m*EXP(-($T209*$F$6)/m)) - m - (($F$7/(m*g))*($T209)^2)</f>
        <v>-6.0670053593632174E-4</v>
      </c>
      <c r="O213" s="11">
        <f>($T209*$F$6) + (2*m*EXP(-($T209*$F$6)/m)) + (($T209*$F$6)*EXP(-($T209*$F$6)/m))  - (2*m)</f>
        <v>4.3655210821161305E-4</v>
      </c>
      <c r="P213" s="11">
        <f>2*(-(m^2)/($T209)^5)*(g^2)*N213*O213</f>
        <v>6.9667920711640106</v>
      </c>
      <c r="Q213" s="12">
        <f>$F$6 - ($F$6*EXP(-($T209*$F$6)/m)) - ($T209 * ((2*$F$7)/(m*g)))</f>
        <v>-7.6037333689400077E-2</v>
      </c>
      <c r="R213" s="12">
        <f>$F$6 - 2 * ($F$6*EXP(-($T209*$F$6)/m)) + $F$6*(EXP(-($T209*$F$6)/m))*(1-($T209*$F$6)/(m))</f>
        <v>5.5507727714503241E-2</v>
      </c>
      <c r="S213" s="11">
        <f>2*(((5*m^2*g^2)/$T209^6)*$N213*$O213 + (-(m^2)/($T209)^5)*(g^2)*$O213*$Q213 + (-(m^2)/($T209)^5)*(g^2)*$N213*$R213)</f>
        <v>153.66554030997111</v>
      </c>
      <c r="T213" s="37"/>
      <c r="U213" s="38"/>
      <c r="V213" s="39"/>
      <c r="W213" s="36"/>
    </row>
    <row r="214" spans="1:23" x14ac:dyDescent="0.25">
      <c r="A214" s="36"/>
      <c r="B214" s="12">
        <f>((m*g)/$A211)*($E$6+(m/$A211)*(EXP(-($A211*$E$6)/(m))-1)) - $E$7</f>
        <v>-0.67072862312939363</v>
      </c>
      <c r="C214" s="11">
        <f t="shared" si="82"/>
        <v>0.44987688588505215</v>
      </c>
      <c r="D214" s="36"/>
      <c r="M214" s="36"/>
      <c r="N214" s="11">
        <f>($T209*$G$6) + (m*EXP(-($T209*$G$6)/m)) - m - (($G$7/(m*g))*($T209)^2)</f>
        <v>-9.2049804445186716E-4</v>
      </c>
      <c r="O214" s="11">
        <f>($T209*$G$6) + (2*m*EXP(-($T209*$G$6)/m)) + (($T209*$G$6)*EXP(-($T209*$G$6)/m))  - (2*m)</f>
        <v>7.5760073539418715E-4</v>
      </c>
      <c r="P214" s="11">
        <f>2*(-(m^2)/($T209)^5)*(g^2)*N214*O214</f>
        <v>18.343645050870528</v>
      </c>
      <c r="Q214" s="12">
        <f>$G$6 - ($G$6*EXP(-($T209*$G$6)/m)) - ($T209 * ((2*$G$7)/(m*g)))</f>
        <v>-0.11975513986600872</v>
      </c>
      <c r="R214" s="12">
        <f>$G$6 - 2 * ($G$6*EXP(-($T209*$G$6)/m)) + $G$6*(EXP(-($T209*$G$6)/m))*(1-($T209*$G$6)/(m))</f>
        <v>9.4572542455614361E-2</v>
      </c>
      <c r="S214" s="11">
        <f>2*(((5*m^2*g^2)/$T209^6)*$N214*$O214 + (-(m^2)/($T209)^5)*(g^2)*$O214*$Q214 + (-(m^2)/($T209)^5)*(g^2)*$N214*$R214)</f>
        <v>449.55028528498815</v>
      </c>
      <c r="T214" s="37"/>
      <c r="U214" s="38"/>
      <c r="V214" s="39"/>
      <c r="W214" s="36"/>
    </row>
    <row r="215" spans="1:23" x14ac:dyDescent="0.25">
      <c r="A215" s="36"/>
      <c r="B215" s="12">
        <f>((m*g)/$A211)*($F$6+(m/$A211)*(EXP(-($A211*$F$6)/(m))-1)) - $F$7</f>
        <v>-1.2515406916719547</v>
      </c>
      <c r="C215" s="12">
        <f t="shared" si="82"/>
        <v>1.5663541029107149</v>
      </c>
      <c r="D215" s="36"/>
      <c r="M215" s="36"/>
      <c r="N215" s="11">
        <f>($T209*$H$6) + (m*EXP(-($T209*$H$6)/m)) - m - (($H$7/(m*g))*($T209)^2)</f>
        <v>-2.7081236331129646E-4</v>
      </c>
      <c r="O215" s="11">
        <f>($T209*$H$6) + (2*m*EXP(-($T209*$H$6)/m)) + (($T209*$H$6)*EXP(-($T209*$H$6)/m))  - (2*m)</f>
        <v>1.1847490982079267E-3</v>
      </c>
      <c r="P215" s="11">
        <f>2*(-(m^2)/($T209)^5)*(g^2)*N215*O215</f>
        <v>8.4395104335311242</v>
      </c>
      <c r="Q215" s="12">
        <f>$H$6 - ($H$6*EXP(-($T209*$H$6)/m)) - ($T209 * ((2*$H$7)/(m*g)))</f>
        <v>-7.9559143965879542E-2</v>
      </c>
      <c r="R215" s="12">
        <f>$H$6 - 2 * ($H$6*EXP(-($T209*$H$6)/m)) + $H$6*(EXP(-($T209*$H$6)/m))*(1-($T209*$H$6)/(m))</f>
        <v>0.14523589366889</v>
      </c>
      <c r="S215" s="11">
        <f>2*(((5*m^2*g^2)/$T209^6)*$N215*$O215 + (-(m^2)/($T209)^5)*(g^2)*$O215*$Q215 + (-(m^2)/($T209)^5)*(g^2)*$N215*$R215)</f>
        <v>1569.2828784277795</v>
      </c>
      <c r="T215" s="37"/>
      <c r="U215" s="38"/>
      <c r="V215" s="39"/>
      <c r="W215" s="36"/>
    </row>
    <row r="216" spans="1:23" x14ac:dyDescent="0.25">
      <c r="A216" s="36"/>
      <c r="B216" s="12">
        <f>((m*g)/$A211)*($G$6+(m/$A211)*(EXP(-($A211*$G$6)/(m))-1)) - $G$7</f>
        <v>-1.9287507445639789</v>
      </c>
      <c r="C216" s="11">
        <f t="shared" si="82"/>
        <v>3.7200794346561028</v>
      </c>
      <c r="D216" s="36"/>
      <c r="M216" s="36"/>
      <c r="N216" s="11">
        <f>($T209*$I$6) + (m*EXP(-($T209*$I$6)/m)) - m - (($I$7/(m*g))*($T209)^2)</f>
        <v>3.6936897707216289E-5</v>
      </c>
      <c r="O216" s="11">
        <f>($T209*$I$6) + (2*m*EXP(-($T209*$I$6)/m)) + (($T209*$I$6)*EXP(-($T209*$I$6)/m))  - (2*m)</f>
        <v>1.5808744621772508E-3</v>
      </c>
      <c r="P216" s="11">
        <f>2*(-(m^2)/($T209)^5)*(g^2)*N216*O216</f>
        <v>-1.5359609731163781</v>
      </c>
      <c r="Q216" s="12">
        <f>$I$6 - ($I$6*EXP(-($T209*$I$6)/m)) - ($T209 * ((2*$I$7)/(m*g)))</f>
        <v>-6.9449432839628455E-2</v>
      </c>
      <c r="R216" s="12">
        <f>$I$6 - 2 * ($I$6*EXP(-($T209*$I$6)/m)) + $I$6*(EXP(-($T209*$I$6)/m))*(1-($T209*$I$6)/(m))</f>
        <v>0.1911884784268936</v>
      </c>
      <c r="S216" s="11">
        <f>2*(((5*m^2*g^2)/$T209^6)*$N216*$O216 + (-(m^2)/($T209)^5)*(g^2)*$O216*$Q216 + (-(m^2)/($T209)^5)*(g^2)*$N216*$R216)</f>
        <v>3056.1055703635107</v>
      </c>
      <c r="T216" s="37"/>
      <c r="U216" s="38"/>
      <c r="V216" s="39"/>
      <c r="W216" s="36"/>
    </row>
    <row r="217" spans="1:23" x14ac:dyDescent="0.25">
      <c r="A217" s="36"/>
      <c r="B217" s="12">
        <f>((m*g)/$A211)*($H$6+(m/$A211)*(EXP(-($A211*$H$6)/(m))-1)) - $H$7</f>
        <v>-2.180680061492398</v>
      </c>
      <c r="C217" s="12">
        <f t="shared" si="82"/>
        <v>4.7553655305904892</v>
      </c>
      <c r="D217" s="36"/>
      <c r="M217" s="36"/>
      <c r="N217" s="11">
        <f>($T209*$J$6) + (m*EXP(-($T209*$J$6)/m)) - m - (($J$7/(m*g))*($T209)^2)</f>
        <v>2.7411831987485345E-4</v>
      </c>
      <c r="O217" s="11">
        <f>($T209*$J$6) + (2*m*EXP(-($T209*$J$6)/m)) + (($T209*$J$6)*EXP(-($T209*$J$6)/m))  - (2*m)</f>
        <v>2.0432113316871947E-3</v>
      </c>
      <c r="P217" s="11">
        <f>2*(-(m^2)/($T209)^5)*(g^2)*N217*O217</f>
        <v>-14.732407746786075</v>
      </c>
      <c r="Q217" s="12">
        <f>$J$6 - ($J$6*EXP(-($T209*$J$6)/m)) - ($T209 * ((2*$J$7)/(m*g)))</f>
        <v>-6.8895221319101085E-2</v>
      </c>
      <c r="R217" s="12">
        <f>$J$6 - 2 * ($J$6*EXP(-($T209*$J$6)/m)) + $J$6*(EXP(-($T209*$J$6)/m))*(1-($T209*$J$6)/(m))</f>
        <v>0.2437980678940927</v>
      </c>
      <c r="S217" s="11">
        <f>2*(((5*m^2*g^2)/$T209^6)*$N217*$O217 + (-(m^2)/($T209)^5)*(g^2)*$O217*$Q217 + (-(m^2)/($T209)^5)*(g^2)*$N217*$R217)</f>
        <v>5339.54843422865</v>
      </c>
      <c r="T217" s="37"/>
      <c r="U217" s="38"/>
      <c r="V217" s="39"/>
      <c r="W217" s="36"/>
    </row>
    <row r="218" spans="1:23" x14ac:dyDescent="0.25">
      <c r="A218" s="36"/>
      <c r="B218" s="12">
        <f>((m*g)/$A211)*($I$6+(m/$A211)*(EXP(-($A211*$I$6)/(m))-1)) - $I$7</f>
        <v>-2.5219664355708433</v>
      </c>
      <c r="C218" s="11">
        <f t="shared" si="82"/>
        <v>6.3603147021459048</v>
      </c>
      <c r="D218" s="36"/>
      <c r="M218" s="36"/>
      <c r="N218" s="11">
        <f>($T209*$K$6) + (m*EXP(-($T209*$K$6)/m)) - m - (($K$7/(m*g))*($T209)^2)</f>
        <v>2.8814904481971708E-4</v>
      </c>
      <c r="O218" s="11">
        <f>($T209*$K$6) + (2*m*EXP(-($T209*$K$6)/m)) + (($T209*$K$6)*EXP(-($T209*$K$6)/m))  - (2*m)</f>
        <v>2.5726896358677157E-3</v>
      </c>
      <c r="P218" s="11">
        <f>2*(-(m^2)/($T209)^5)*(g^2)*N218*O218</f>
        <v>-19.499656529403069</v>
      </c>
      <c r="Q218" s="12">
        <f>$K$6 - ($K$6*EXP(-($T209*$K$6)/m)) - ($T209 * ((2*$K$7)/(m*g)))</f>
        <v>-9.2002786507860201E-2</v>
      </c>
      <c r="R218" s="12">
        <f>$K$6 - 2 * ($K$6*EXP(-($T209*$K$6)/m)) + $K$6*(EXP(-($T209*$K$6)/m))*(1-($T209*$K$6)/(m))</f>
        <v>0.30289682242097193</v>
      </c>
      <c r="S218" s="11">
        <f>2*(((5*m^2*g^2)/$T209^6)*$N218*$O218 + (-(m^2)/($T209)^5)*(g^2)*$O218*$Q218 + (-(m^2)/($T209)^5)*(g^2)*$N218*$R218)</f>
        <v>8423.3858514830008</v>
      </c>
      <c r="T218" s="37"/>
      <c r="U218" s="38"/>
      <c r="V218" s="39"/>
      <c r="W218" s="36"/>
    </row>
    <row r="219" spans="1:23" x14ac:dyDescent="0.25">
      <c r="A219" s="36"/>
      <c r="B219" s="12">
        <f>((m*g)/$A211)*($J$6+(m/$A211)*(EXP(-($A211*$J$6)/(m))-1)) - $J$7</f>
        <v>-2.9442150216736098</v>
      </c>
      <c r="C219" s="12">
        <f t="shared" si="82"/>
        <v>8.6684020938485347</v>
      </c>
      <c r="D219" s="36"/>
      <c r="M219" s="36">
        <v>21</v>
      </c>
      <c r="N219" s="11">
        <f>($T219*$B$6) + (m*EXP(-($T219*$B$6)/m)) - m - (($B$7/(m*g))*($T219)^2)</f>
        <v>-3.5922821918522391E-5</v>
      </c>
      <c r="O219" s="11">
        <f>($T219*$B$6) + (2*m*EXP(-($T219*$B$6)/m)) + (($T219*$B$6)*EXP(-($T219*$B$6)/m))  - (2*m)</f>
        <v>5.8863516471732713E-6</v>
      </c>
      <c r="P219" s="11">
        <f>2*(-(m^2)/($T219)^5)*(g^2)*N219*O219</f>
        <v>5.5621030242373505E-3</v>
      </c>
      <c r="Q219" s="12">
        <f>$B$6 - ($B$6*EXP(-($T219*$B$6)/m)) - ($T219 * ((2*$B$7)/(m*g)))</f>
        <v>-3.5822432723058607E-3</v>
      </c>
      <c r="R219" s="12">
        <f>$B$6 - 2 * ($B$6*EXP(-($T219*$B$6)/m)) + $B$6*(EXP(-($T219*$B$6)/m))*(1-($T219*$B$6)/(m))</f>
        <v>7.9860805570153293E-4</v>
      </c>
      <c r="S219" s="11">
        <f>2*(((5*m^2*g^2)/$T219^6)*$N219*$O219 + (-(m^2)/($T219)^5)*(g^2)*$O219*$Q219 + (-(m^2)/($T219)^5)*(g^2)*$N219*$R219)</f>
        <v>2.7638000081181335E-2</v>
      </c>
      <c r="T219" s="37">
        <f t="shared" si="73"/>
        <v>2.1699250881468814E-2</v>
      </c>
      <c r="U219" s="38">
        <f t="shared" ref="U219" si="87">SUM(P219:P228)</f>
        <v>-5.3645976549887564E-13</v>
      </c>
      <c r="V219" s="39">
        <f t="shared" ref="V219" si="88">SUM(S219:S228)</f>
        <v>19047.805400261786</v>
      </c>
      <c r="W219" s="36">
        <f t="shared" ref="W219" si="89">U219/V219</f>
        <v>-2.8163862147158577E-17</v>
      </c>
    </row>
    <row r="220" spans="1:23" x14ac:dyDescent="0.25">
      <c r="A220" s="36"/>
      <c r="B220" s="11">
        <f>((m*g)/$A211)*($K$6+(m/$A211)*(EXP(-($A211*$K$6)/(m))-1)) - $K$7</f>
        <v>-3.5254469433298756</v>
      </c>
      <c r="C220" s="11">
        <f t="shared" si="82"/>
        <v>12.428776150233963</v>
      </c>
      <c r="D220" s="36"/>
      <c r="M220" s="36"/>
      <c r="N220" s="11">
        <f>($T219*$C$6) + (m*EXP(-($T219*$C$6)/m)) - m - (($C$7/(m*g))*($T219)^2)</f>
        <v>-5.6880736359796744E-5</v>
      </c>
      <c r="O220" s="11">
        <f>($T219*$C$6) + (2*m*EXP(-($T219*$C$6)/m)) + (($T219*$C$6)*EXP(-($T219*$C$6)/m))  - (2*m)</f>
        <v>3.0067351026730194E-5</v>
      </c>
      <c r="P220" s="11">
        <f>2*(-(m^2)/($T219)^5)*(g^2)*N220*O220</f>
        <v>4.4986557223601245E-2</v>
      </c>
      <c r="Q220" s="12">
        <f>$C$6 - ($C$6*EXP(-($T219*$C$6)/m)) - ($T219 * ((2*$C$7)/(m*g)))</f>
        <v>-6.6282852127929268E-3</v>
      </c>
      <c r="R220" s="12">
        <f>$C$6 - 2 * ($C$6*EXP(-($T219*$C$6)/m)) + $C$6*(EXP(-($T219*$C$6)/m))*(1-($T219*$C$6)/(m))</f>
        <v>4.0224850446371196E-3</v>
      </c>
      <c r="S220" s="11">
        <f>2*(((5*m^2*g^2)/$T219^6)*$N220*$O220 + (-(m^2)/($T219)^5)*(g^2)*$O220*$Q220 + (-(m^2)/($T219)^5)*(g^2)*$N220*$R220)</f>
        <v>0.89475171113511909</v>
      </c>
      <c r="T220" s="37"/>
      <c r="U220" s="38"/>
      <c r="V220" s="39"/>
      <c r="W220" s="36"/>
    </row>
    <row r="221" spans="1:23" x14ac:dyDescent="0.25">
      <c r="A221" s="36">
        <v>0.22</v>
      </c>
      <c r="B221" s="12">
        <f>((m*g)/$A221)*($B$6+(m/$A221)*(EXP(-($A221*$B$6)/(m))-1)) - $B$7</f>
        <v>-4.1856609648335902E-2</v>
      </c>
      <c r="C221" s="12">
        <f t="shared" si="82"/>
        <v>1.7519757712531662E-3</v>
      </c>
      <c r="D221" s="36">
        <f t="shared" ref="D221" si="90">SUM(C221:C230)</f>
        <v>39.265157365321706</v>
      </c>
      <c r="M221" s="36"/>
      <c r="N221" s="11">
        <f>($T219*$D$6) + (m*EXP(-($T219*$D$6)/m)) - m - (($D$7/(m*g))*($T219)^2)</f>
        <v>-1.4213669415833905E-4</v>
      </c>
      <c r="O221" s="11">
        <f>($T219*$D$6) + (2*m*EXP(-($T219*$D$6)/m)) + (($T219*$D$6)*EXP(-($T219*$D$6)/m))  - (2*m)</f>
        <v>1.0980809334212166E-4</v>
      </c>
      <c r="P221" s="11">
        <f>2*(-(m^2)/($T219)^5)*(g^2)*N221*O221</f>
        <v>0.410547055340447</v>
      </c>
      <c r="Q221" s="12">
        <f>$D$6 - ($D$6*EXP(-($T219*$D$6)/m)) - ($T219 * ((2*$D$7)/(m*g)))</f>
        <v>-1.8161063891626833E-2</v>
      </c>
      <c r="R221" s="12">
        <f>$D$6 - 2 * ($D$6*EXP(-($T219*$D$6)/m)) + $D$6*(EXP(-($T219*$D$6)/m))*(1-($T219*$D$6)/(m))</f>
        <v>1.4420172737402842E-2</v>
      </c>
      <c r="S221" s="11">
        <f>2*(((5*m^2*g^2)/$T219^6)*$N221*$O221 + (-(m^2)/($T219)^5)*(g^2)*$O221*$Q221 + (-(m^2)/($T219)^5)*(g^2)*$N221*$R221)</f>
        <v>11.770671982426705</v>
      </c>
      <c r="T221" s="37"/>
      <c r="U221" s="38"/>
      <c r="V221" s="39"/>
      <c r="W221" s="36"/>
    </row>
    <row r="222" spans="1:23" x14ac:dyDescent="0.25">
      <c r="A222" s="36"/>
      <c r="B222" s="11">
        <f>((m*g)/$A221)*($C$6+(m/$A221)*(EXP(-($A221*$C$6)/(m))-1)) - $C$7</f>
        <v>-0.12984354976503462</v>
      </c>
      <c r="C222" s="11">
        <f t="shared" si="82"/>
        <v>1.6859347415585021E-2</v>
      </c>
      <c r="D222" s="36"/>
      <c r="M222" s="36"/>
      <c r="N222" s="11">
        <f>($T219*$E$6) + (m*EXP(-($T219*$E$6)/m)) - m - (($E$7/(m*g))*($T219)^2)</f>
        <v>-2.7251916602635123E-4</v>
      </c>
      <c r="O222" s="11">
        <f>($T219*$E$6) + (2*m*EXP(-($T219*$E$6)/m)) + (($T219*$E$6)*EXP(-($T219*$E$6)/m))  - (2*m)</f>
        <v>2.17202167091958E-4</v>
      </c>
      <c r="P222" s="11">
        <f>2*(-(m^2)/($T219)^5)*(g^2)*N222*O222</f>
        <v>1.5569819781520917</v>
      </c>
      <c r="Q222" s="12">
        <f>$E$6 - ($E$6*EXP(-($T219*$E$6)/m)) - ($T219 * ((2*$E$7)/(m*g)))</f>
        <v>-3.51275029404641E-2</v>
      </c>
      <c r="R222" s="12">
        <f>$E$6 - 2 * ($E$6*EXP(-($T219*$E$6)/m)) + $E$6*(EXP(-($T219*$E$6)/m))*(1-($T219*$E$6)/(m))</f>
        <v>2.8129755211624086E-2</v>
      </c>
      <c r="S222" s="11">
        <f>2*(((5*m^2*g^2)/$T219^6)*$N222*$O222 + (-(m^2)/($T219)^5)*(g^2)*$O222*$Q222 + (-(m^2)/($T219)^5)*(g^2)*$N222*$R222)</f>
        <v>43.573778470160931</v>
      </c>
      <c r="T222" s="37"/>
      <c r="U222" s="38"/>
      <c r="V222" s="39"/>
      <c r="W222" s="36"/>
    </row>
    <row r="223" spans="1:23" x14ac:dyDescent="0.25">
      <c r="A223" s="36"/>
      <c r="B223" s="12">
        <f>((m*g)/$A221)*($D$6+(m/$A221)*(EXP(-($A221*$D$6)/(m))-1)) - $D$7</f>
        <v>-0.38096542925201254</v>
      </c>
      <c r="C223" s="12">
        <f t="shared" si="82"/>
        <v>0.14513465828517016</v>
      </c>
      <c r="D223" s="36"/>
      <c r="M223" s="36"/>
      <c r="N223" s="11">
        <f>($T219*$F$6) + (m*EXP(-($T219*$F$6)/m)) - m - (($F$7/(m*g))*($T219)^2)</f>
        <v>-6.0670053593632044E-4</v>
      </c>
      <c r="O223" s="11">
        <f>($T219*$F$6) + (2*m*EXP(-($T219*$F$6)/m)) + (($T219*$F$6)*EXP(-($T219*$F$6)/m))  - (2*m)</f>
        <v>4.3655210821160612E-4</v>
      </c>
      <c r="P223" s="11">
        <f>2*(-(m^2)/($T219)^5)*(g^2)*N223*O223</f>
        <v>6.9667920711639288</v>
      </c>
      <c r="Q223" s="12">
        <f>$F$6 - ($F$6*EXP(-($T219*$F$6)/m)) - ($T219 * ((2*$F$7)/(m*g)))</f>
        <v>-7.6037333689399966E-2</v>
      </c>
      <c r="R223" s="12">
        <f>$F$6 - 2 * ($F$6*EXP(-($T219*$F$6)/m)) + $F$6*(EXP(-($T219*$F$6)/m))*(1-($T219*$F$6)/(m))</f>
        <v>5.5507727714503075E-2</v>
      </c>
      <c r="S223" s="11">
        <f>2*(((5*m^2*g^2)/$T219^6)*$N223*$O223 + (-(m^2)/($T219)^5)*(g^2)*$O223*$Q223 + (-(m^2)/($T219)^5)*(g^2)*$N223*$R223)</f>
        <v>153.66554030997941</v>
      </c>
      <c r="T223" s="37"/>
      <c r="U223" s="38"/>
      <c r="V223" s="39"/>
      <c r="W223" s="36"/>
    </row>
    <row r="224" spans="1:23" x14ac:dyDescent="0.25">
      <c r="A224" s="36"/>
      <c r="B224" s="12">
        <f>((m*g)/$A221)*($E$6+(m/$A221)*(EXP(-($A221*$E$6)/(m))-1)) - $E$7</f>
        <v>-0.68392577928186671</v>
      </c>
      <c r="C224" s="11">
        <f t="shared" si="82"/>
        <v>0.46775447156630867</v>
      </c>
      <c r="D224" s="36"/>
      <c r="M224" s="36"/>
      <c r="N224" s="11">
        <f>($T219*$G$6) + (m*EXP(-($T219*$G$6)/m)) - m - (($G$7/(m*g))*($T219)^2)</f>
        <v>-9.2049804445186109E-4</v>
      </c>
      <c r="O224" s="11">
        <f>($T219*$G$6) + (2*m*EXP(-($T219*$G$6)/m)) + (($T219*$G$6)*EXP(-($T219*$G$6)/m))  - (2*m)</f>
        <v>7.5760073539418021E-4</v>
      </c>
      <c r="P224" s="11">
        <f>2*(-(m^2)/($T219)^5)*(g^2)*N224*O224</f>
        <v>18.343645050870357</v>
      </c>
      <c r="Q224" s="12">
        <f>$G$6 - ($G$6*EXP(-($T219*$G$6)/m)) - ($T219 * ((2*$G$7)/(m*g)))</f>
        <v>-0.11975513986600844</v>
      </c>
      <c r="R224" s="12">
        <f>$G$6 - 2 * ($G$6*EXP(-($T219*$G$6)/m)) + $G$6*(EXP(-($T219*$G$6)/m))*(1-($T219*$G$6)/(m))</f>
        <v>9.4572542455614111E-2</v>
      </c>
      <c r="S224" s="11">
        <f>2*(((5*m^2*g^2)/$T219^6)*$N224*$O224 + (-(m^2)/($T219)^5)*(g^2)*$O224*$Q224 + (-(m^2)/($T219)^5)*(g^2)*$N224*$R224)</f>
        <v>449.55028528500497</v>
      </c>
      <c r="T224" s="37"/>
      <c r="U224" s="38"/>
      <c r="V224" s="39"/>
      <c r="W224" s="36"/>
    </row>
    <row r="225" spans="1:23" x14ac:dyDescent="0.25">
      <c r="A225" s="36"/>
      <c r="B225" s="12">
        <f>((m*g)/$A221)*($F$6+(m/$A221)*(EXP(-($A221*$F$6)/(m))-1)) - $F$7</f>
        <v>-1.2715103256633333</v>
      </c>
      <c r="C225" s="12">
        <f t="shared" si="82"/>
        <v>1.616738508268476</v>
      </c>
      <c r="D225" s="36"/>
      <c r="M225" s="36"/>
      <c r="N225" s="11">
        <f>($T219*$H$6) + (m*EXP(-($T219*$H$6)/m)) - m - (($H$7/(m*g))*($T219)^2)</f>
        <v>-2.7081236331129559E-4</v>
      </c>
      <c r="O225" s="11">
        <f>($T219*$H$6) + (2*m*EXP(-($T219*$H$6)/m)) + (($T219*$H$6)*EXP(-($T219*$H$6)/m))  - (2*m)</f>
        <v>1.1847490982079129E-3</v>
      </c>
      <c r="P225" s="11">
        <f>2*(-(m^2)/($T219)^5)*(g^2)*N225*O225</f>
        <v>8.4395104335310513</v>
      </c>
      <c r="Q225" s="12">
        <f>$H$6 - ($H$6*EXP(-($T219*$H$6)/m)) - ($T219 * ((2*$H$7)/(m*g)))</f>
        <v>-7.9559143965879264E-2</v>
      </c>
      <c r="R225" s="12">
        <f>$H$6 - 2 * ($H$6*EXP(-($T219*$H$6)/m)) + $H$6*(EXP(-($T219*$H$6)/m))*(1-($T219*$H$6)/(m))</f>
        <v>0.1452358936688897</v>
      </c>
      <c r="S225" s="11">
        <f>2*(((5*m^2*g^2)/$T219^6)*$N225*$O225 + (-(m^2)/($T219)^5)*(g^2)*$O225*$Q225 + (-(m^2)/($T219)^5)*(g^2)*$N225*$R225)</f>
        <v>1569.2828784277726</v>
      </c>
      <c r="T225" s="37"/>
      <c r="U225" s="38"/>
      <c r="V225" s="39"/>
      <c r="W225" s="36"/>
    </row>
    <row r="226" spans="1:23" x14ac:dyDescent="0.25">
      <c r="A226" s="36"/>
      <c r="B226" s="12">
        <f>((m*g)/$A221)*($G$6+(m/$A221)*(EXP(-($A221*$G$6)/(m))-1)) - $G$7</f>
        <v>-1.955829399416384</v>
      </c>
      <c r="C226" s="11">
        <f t="shared" si="82"/>
        <v>3.8252686396214535</v>
      </c>
      <c r="D226" s="36"/>
      <c r="M226" s="36"/>
      <c r="N226" s="11">
        <f>($T219*$I$6) + (m*EXP(-($T219*$I$6)/m)) - m - (($I$7/(m*g))*($T219)^2)</f>
        <v>3.6936897707218891E-5</v>
      </c>
      <c r="O226" s="11">
        <f>($T219*$I$6) + (2*m*EXP(-($T219*$I$6)/m)) + (($T219*$I$6)*EXP(-($T219*$I$6)/m))  - (2*m)</f>
        <v>1.5808744621772508E-3</v>
      </c>
      <c r="P226" s="11">
        <f>2*(-(m^2)/($T219)^5)*(g^2)*N226*O226</f>
        <v>-1.535960973116496</v>
      </c>
      <c r="Q226" s="12">
        <f>$I$6 - ($I$6*EXP(-($T219*$I$6)/m)) - ($T219 * ((2*$I$7)/(m*g)))</f>
        <v>-6.9449432839628122E-2</v>
      </c>
      <c r="R226" s="12">
        <f>$I$6 - 2 * ($I$6*EXP(-($T219*$I$6)/m)) + $I$6*(EXP(-($T219*$I$6)/m))*(1-($T219*$I$6)/(m))</f>
        <v>0.19118847842689327</v>
      </c>
      <c r="S226" s="11">
        <f>2*(((5*m^2*g^2)/$T219^6)*$N226*$O226 + (-(m^2)/($T219)^5)*(g^2)*$O226*$Q226 + (-(m^2)/($T219)^5)*(g^2)*$N226*$R226)</f>
        <v>3056.1055703635284</v>
      </c>
      <c r="T226" s="37"/>
      <c r="U226" s="38"/>
      <c r="V226" s="39"/>
      <c r="W226" s="36"/>
    </row>
    <row r="227" spans="1:23" x14ac:dyDescent="0.25">
      <c r="A227" s="36"/>
      <c r="B227" s="12">
        <f>((m*g)/$A221)*($H$6+(m/$A221)*(EXP(-($A221*$H$6)/(m))-1)) - $H$7</f>
        <v>-2.2149289980247069</v>
      </c>
      <c r="C227" s="12">
        <f t="shared" si="82"/>
        <v>4.9059104662907318</v>
      </c>
      <c r="D227" s="36"/>
      <c r="M227" s="36"/>
      <c r="N227" s="11">
        <f>($T219*$J$6) + (m*EXP(-($T219*$J$6)/m)) - m - (($J$7/(m*g))*($T219)^2)</f>
        <v>2.7411831987485171E-4</v>
      </c>
      <c r="O227" s="11">
        <f>($T219*$J$6) + (2*m*EXP(-($T219*$J$6)/m)) + (($T219*$J$6)*EXP(-($T219*$J$6)/m))  - (2*m)</f>
        <v>2.0432113316871878E-3</v>
      </c>
      <c r="P227" s="11">
        <f>2*(-(m^2)/($T219)^5)*(g^2)*N227*O227</f>
        <v>-14.732407746786027</v>
      </c>
      <c r="Q227" s="12">
        <f>$J$6 - ($J$6*EXP(-($T219*$J$6)/m)) - ($T219 * ((2*$J$7)/(m*g)))</f>
        <v>-6.8895221319100641E-2</v>
      </c>
      <c r="R227" s="12">
        <f>$J$6 - 2 * ($J$6*EXP(-($T219*$J$6)/m)) + $J$6*(EXP(-($T219*$J$6)/m))*(1-($T219*$J$6)/(m))</f>
        <v>0.2437980678940922</v>
      </c>
      <c r="S227" s="11">
        <f>2*(((5*m^2*g^2)/$T219^6)*$N227*$O227 + (-(m^2)/($T219)^5)*(g^2)*$O227*$Q227 + (-(m^2)/($T219)^5)*(g^2)*$N227*$R227)</f>
        <v>5339.5484342286327</v>
      </c>
      <c r="T227" s="37"/>
      <c r="U227" s="38"/>
      <c r="V227" s="39"/>
      <c r="W227" s="36"/>
    </row>
    <row r="228" spans="1:23" x14ac:dyDescent="0.25">
      <c r="A228" s="36"/>
      <c r="B228" s="12">
        <f>((m*g)/$A221)*($I$6+(m/$A221)*(EXP(-($A221*$I$6)/(m))-1)) - $I$7</f>
        <v>-2.5616376268141239</v>
      </c>
      <c r="C228" s="11">
        <f t="shared" si="82"/>
        <v>6.5619873311098962</v>
      </c>
      <c r="D228" s="36"/>
      <c r="M228" s="36"/>
      <c r="N228" s="11">
        <f>($T219*$K$6) + (m*EXP(-($T219*$K$6)/m)) - m - (($K$7/(m*g))*($T219)^2)</f>
        <v>2.8814904481972575E-4</v>
      </c>
      <c r="O228" s="11">
        <f>($T219*$K$6) + (2*m*EXP(-($T219*$K$6)/m)) + (($T219*$K$6)*EXP(-($T219*$K$6)/m))  - (2*m)</f>
        <v>2.5726896358677087E-3</v>
      </c>
      <c r="P228" s="11">
        <f>2*(-(m^2)/($T219)^5)*(g^2)*N228*O228</f>
        <v>-19.49965652940373</v>
      </c>
      <c r="Q228" s="12">
        <f>$K$6 - ($K$6*EXP(-($T219*$K$6)/m)) - ($T219 * ((2*$K$7)/(m*g)))</f>
        <v>-9.2002786507859646E-2</v>
      </c>
      <c r="R228" s="12">
        <f>$K$6 - 2 * ($K$6*EXP(-($T219*$K$6)/m)) + $K$6*(EXP(-($T219*$K$6)/m))*(1-($T219*$K$6)/(m))</f>
        <v>0.30289682242097132</v>
      </c>
      <c r="S228" s="11">
        <f>2*(((5*m^2*g^2)/$T219^6)*$N228*$O228 + (-(m^2)/($T219)^5)*(g^2)*$O228*$Q228 + (-(m^2)/($T219)^5)*(g^2)*$N228*$R228)</f>
        <v>8423.3858514830627</v>
      </c>
      <c r="T228" s="37"/>
      <c r="U228" s="38"/>
      <c r="V228" s="39"/>
      <c r="W228" s="36"/>
    </row>
    <row r="229" spans="1:23" x14ac:dyDescent="0.25">
      <c r="A229" s="36"/>
      <c r="B229" s="12">
        <f>((m*g)/$A221)*($J$6+(m/$A221)*(EXP(-($A221*$J$6)/(m))-1)) - $J$7</f>
        <v>-2.9893201962549893</v>
      </c>
      <c r="C229" s="12">
        <f t="shared" si="82"/>
        <v>8.9360352357379682</v>
      </c>
      <c r="D229" s="36"/>
      <c r="M229" s="36">
        <v>22</v>
      </c>
      <c r="N229" s="11">
        <f>($T229*$B$6) + (m*EXP(-($T229*$B$6)/m)) - m - (($B$7/(m*g))*($T229)^2)</f>
        <v>-3.5922821918522879E-5</v>
      </c>
      <c r="O229" s="11">
        <f>($T229*$B$6) + (2*m*EXP(-($T229*$B$6)/m)) + (($T229*$B$6)*EXP(-($T229*$B$6)/m))  - (2*m)</f>
        <v>5.8863516471802102E-6</v>
      </c>
      <c r="P229" s="11">
        <f>2*(-(m^2)/($T229)^5)*(g^2)*N229*O229</f>
        <v>5.5621030242439477E-3</v>
      </c>
      <c r="Q229" s="12">
        <f>$B$6 - ($B$6*EXP(-($T229*$B$6)/m)) - ($T229 * ((2*$B$7)/(m*g)))</f>
        <v>-3.5822432723058711E-3</v>
      </c>
      <c r="R229" s="12">
        <f>$B$6 - 2 * ($B$6*EXP(-($T229*$B$6)/m)) + $B$6*(EXP(-($T229*$B$6)/m))*(1-($T229*$B$6)/(m))</f>
        <v>7.9860805570153293E-4</v>
      </c>
      <c r="S229" s="11">
        <f>2*(((5*m^2*g^2)/$T229^6)*$N229*$O229 + (-(m^2)/($T229)^5)*(g^2)*$O229*$Q229 + (-(m^2)/($T229)^5)*(g^2)*$N229*$R229)</f>
        <v>2.7638000080320135E-2</v>
      </c>
      <c r="T229" s="37">
        <f t="shared" si="73"/>
        <v>2.1699250881468842E-2</v>
      </c>
      <c r="U229" s="38">
        <f t="shared" ref="U229" si="91">SUM(P229:P238)</f>
        <v>5.3290705182007514E-13</v>
      </c>
      <c r="V229" s="39">
        <f t="shared" ref="V229" si="92">SUM(S229:S238)</f>
        <v>19047.805400261699</v>
      </c>
      <c r="W229" s="36">
        <f t="shared" ref="W229" si="93">U229/V229</f>
        <v>2.7977346503800038E-17</v>
      </c>
    </row>
    <row r="230" spans="1:23" x14ac:dyDescent="0.25">
      <c r="A230" s="36"/>
      <c r="B230" s="11">
        <f>((m*g)/$A221)*($K$6+(m/$A221)*(EXP(-($A221*$K$6)/(m))-1)) - $K$7</f>
        <v>-3.57599171297346</v>
      </c>
      <c r="C230" s="11">
        <f t="shared" si="82"/>
        <v>12.787716731254861</v>
      </c>
      <c r="D230" s="36"/>
      <c r="M230" s="36"/>
      <c r="N230" s="11">
        <f>($T229*$C$6) + (m*EXP(-($T229*$C$6)/m)) - m - (($C$7/(m*g))*($T229)^2)</f>
        <v>-5.6880736359794576E-5</v>
      </c>
      <c r="O230" s="11">
        <f>($T229*$C$6) + (2*m*EXP(-($T229*$C$6)/m)) + (($T229*$C$6)*EXP(-($T229*$C$6)/m))  - (2*m)</f>
        <v>3.0067351026730194E-5</v>
      </c>
      <c r="P230" s="11">
        <f>2*(-(m^2)/($T229)^5)*(g^2)*N230*O230</f>
        <v>4.4986557223599247E-2</v>
      </c>
      <c r="Q230" s="12">
        <f>$C$6 - ($C$6*EXP(-($T229*$C$6)/m)) - ($T229 * ((2*$C$7)/(m*g)))</f>
        <v>-6.6282852127929337E-3</v>
      </c>
      <c r="R230" s="12">
        <f>$C$6 - 2 * ($C$6*EXP(-($T229*$C$6)/m)) + $C$6*(EXP(-($T229*$C$6)/m))*(1-($T229*$C$6)/(m))</f>
        <v>4.0224850446371196E-3</v>
      </c>
      <c r="S230" s="11">
        <f>2*(((5*m^2*g^2)/$T229^6)*$N230*$O230 + (-(m^2)/($T229)^5)*(g^2)*$O230*$Q230 + (-(m^2)/($T229)^5)*(g^2)*$N230*$R230)</f>
        <v>0.89475171113529672</v>
      </c>
      <c r="T230" s="37"/>
      <c r="U230" s="38"/>
      <c r="V230" s="39"/>
      <c r="W230" s="36"/>
    </row>
    <row r="231" spans="1:23" x14ac:dyDescent="0.25">
      <c r="A231" s="36">
        <v>0.23</v>
      </c>
      <c r="B231" s="12">
        <f>((m*g)/$A231)*($B$6+(m/$A231)*(EXP(-($A231*$B$6)/(m))-1)) - $B$7</f>
        <v>-4.2738253339167989E-2</v>
      </c>
      <c r="C231" s="12">
        <f t="shared" si="82"/>
        <v>1.8265582984829038E-3</v>
      </c>
      <c r="D231" s="36">
        <f t="shared" ref="D231" si="94">SUM(C231:C240)</f>
        <v>40.355242703173921</v>
      </c>
      <c r="M231" s="36"/>
      <c r="N231" s="11">
        <f>($T229*$D$6) + (m*EXP(-($T229*$D$6)/m)) - m - (($D$7/(m*g))*($T229)^2)</f>
        <v>-1.4213669415833537E-4</v>
      </c>
      <c r="O231" s="11">
        <f>($T229*$D$6) + (2*m*EXP(-($T229*$D$6)/m)) + (($T229*$D$6)*EXP(-($T229*$D$6)/m))  - (2*m)</f>
        <v>1.0980809334212166E-4</v>
      </c>
      <c r="P231" s="11">
        <f>2*(-(m^2)/($T229)^5)*(g^2)*N231*O231</f>
        <v>0.41054705534043368</v>
      </c>
      <c r="Q231" s="12">
        <f>$D$6 - ($D$6*EXP(-($T229*$D$6)/m)) - ($T229 * ((2*$D$7)/(m*g)))</f>
        <v>-1.8161063891626805E-2</v>
      </c>
      <c r="R231" s="12">
        <f>$D$6 - 2 * ($D$6*EXP(-($T229*$D$6)/m)) + $D$6*(EXP(-($T229*$D$6)/m))*(1-($T229*$D$6)/(m))</f>
        <v>1.4420172737402953E-2</v>
      </c>
      <c r="S231" s="11">
        <f>2*(((5*m^2*g^2)/$T229^6)*$N231*$O231 + (-(m^2)/($T229)^5)*(g^2)*$O231*$Q231 + (-(m^2)/($T229)^5)*(g^2)*$N231*$R231)</f>
        <v>11.770671982428119</v>
      </c>
      <c r="T231" s="37"/>
      <c r="U231" s="38"/>
      <c r="V231" s="39"/>
      <c r="W231" s="36"/>
    </row>
    <row r="232" spans="1:23" x14ac:dyDescent="0.25">
      <c r="A232" s="36"/>
      <c r="B232" s="11">
        <f>((m*g)/$A231)*($C$6+(m/$A231)*(EXP(-($A231*$C$6)/(m))-1)) - $C$7</f>
        <v>-0.13308929935899255</v>
      </c>
      <c r="C232" s="11">
        <f t="shared" si="82"/>
        <v>1.7712761603867536E-2</v>
      </c>
      <c r="D232" s="36"/>
      <c r="M232" s="36"/>
      <c r="N232" s="11">
        <f>($T229*$E$6) + (m*EXP(-($T229*$E$6)/m)) - m - (($E$7/(m*g))*($T229)^2)</f>
        <v>-2.7251916602634907E-4</v>
      </c>
      <c r="O232" s="11">
        <f>($T229*$E$6) + (2*m*EXP(-($T229*$E$6)/m)) + (($T229*$E$6)*EXP(-($T229*$E$6)/m))  - (2*m)</f>
        <v>2.1720216709196494E-4</v>
      </c>
      <c r="P232" s="11">
        <f>2*(-(m^2)/($T229)^5)*(g^2)*N232*O232</f>
        <v>1.5569819781521193</v>
      </c>
      <c r="Q232" s="12">
        <f>$E$6 - ($E$6*EXP(-($T229*$E$6)/m)) - ($T229 * ((2*$E$7)/(m*g)))</f>
        <v>-3.5127502940464156E-2</v>
      </c>
      <c r="R232" s="12">
        <f>$E$6 - 2 * ($E$6*EXP(-($T229*$E$6)/m)) + $E$6*(EXP(-($T229*$E$6)/m))*(1-($T229*$E$6)/(m))</f>
        <v>2.8129755211624197E-2</v>
      </c>
      <c r="S232" s="11">
        <f>2*(((5*m^2*g^2)/$T229^6)*$N232*$O232 + (-(m^2)/($T229)^5)*(g^2)*$O232*$Q232 + (-(m^2)/($T229)^5)*(g^2)*$N232*$R232)</f>
        <v>43.573778470158317</v>
      </c>
      <c r="T232" s="37"/>
      <c r="U232" s="38"/>
      <c r="V232" s="39"/>
      <c r="W232" s="36"/>
    </row>
    <row r="233" spans="1:23" x14ac:dyDescent="0.25">
      <c r="A233" s="36"/>
      <c r="B233" s="12">
        <f>((m*g)/$A231)*($D$6+(m/$A231)*(EXP(-($A231*$D$6)/(m))-1)) - $D$7</f>
        <v>-0.38905510261327775</v>
      </c>
      <c r="C233" s="12">
        <f t="shared" si="82"/>
        <v>0.15136387286942807</v>
      </c>
      <c r="D233" s="36"/>
      <c r="M233" s="36"/>
      <c r="N233" s="11">
        <f>($T229*$F$6) + (m*EXP(-($T229*$F$6)/m)) - m - (($F$7/(m*g))*($T229)^2)</f>
        <v>-6.0670053593632174E-4</v>
      </c>
      <c r="O233" s="11">
        <f>($T229*$F$6) + (2*m*EXP(-($T229*$F$6)/m)) + (($T229*$F$6)*EXP(-($T229*$F$6)/m))  - (2*m)</f>
        <v>4.3655210821161305E-4</v>
      </c>
      <c r="P233" s="11">
        <f>2*(-(m^2)/($T229)^5)*(g^2)*N233*O233</f>
        <v>6.9667920711640106</v>
      </c>
      <c r="Q233" s="12">
        <f>$F$6 - ($F$6*EXP(-($T229*$F$6)/m)) - ($T229 * ((2*$F$7)/(m*g)))</f>
        <v>-7.6037333689400077E-2</v>
      </c>
      <c r="R233" s="12">
        <f>$F$6 - 2 * ($F$6*EXP(-($T229*$F$6)/m)) + $F$6*(EXP(-($T229*$F$6)/m))*(1-($T229*$F$6)/(m))</f>
        <v>5.5507727714503241E-2</v>
      </c>
      <c r="S233" s="11">
        <f>2*(((5*m^2*g^2)/$T229^6)*$N233*$O233 + (-(m^2)/($T229)^5)*(g^2)*$O233*$Q233 + (-(m^2)/($T229)^5)*(g^2)*$N233*$R233)</f>
        <v>153.66554030997111</v>
      </c>
      <c r="T233" s="37"/>
      <c r="U233" s="38"/>
      <c r="V233" s="39"/>
      <c r="W233" s="36"/>
    </row>
    <row r="234" spans="1:23" x14ac:dyDescent="0.25">
      <c r="A234" s="36"/>
      <c r="B234" s="12">
        <f>((m*g)/$A231)*($E$6+(m/$A231)*(EXP(-($A231*$E$6)/(m))-1)) - $E$7</f>
        <v>-0.69637762752639132</v>
      </c>
      <c r="C234" s="11">
        <f t="shared" si="82"/>
        <v>0.48494180011928539</v>
      </c>
      <c r="D234" s="36"/>
      <c r="M234" s="36"/>
      <c r="N234" s="11">
        <f>($T229*$G$6) + (m*EXP(-($T229*$G$6)/m)) - m - (($G$7/(m*g))*($T229)^2)</f>
        <v>-9.2049804445186716E-4</v>
      </c>
      <c r="O234" s="11">
        <f>($T229*$G$6) + (2*m*EXP(-($T229*$G$6)/m)) + (($T229*$G$6)*EXP(-($T229*$G$6)/m))  - (2*m)</f>
        <v>7.5760073539418715E-4</v>
      </c>
      <c r="P234" s="11">
        <f>2*(-(m^2)/($T229)^5)*(g^2)*N234*O234</f>
        <v>18.343645050870528</v>
      </c>
      <c r="Q234" s="12">
        <f>$G$6 - ($G$6*EXP(-($T229*$G$6)/m)) - ($T229 * ((2*$G$7)/(m*g)))</f>
        <v>-0.11975513986600872</v>
      </c>
      <c r="R234" s="12">
        <f>$G$6 - 2 * ($G$6*EXP(-($T229*$G$6)/m)) + $G$6*(EXP(-($T229*$G$6)/m))*(1-($T229*$G$6)/(m))</f>
        <v>9.4572542455614361E-2</v>
      </c>
      <c r="S234" s="11">
        <f>2*(((5*m^2*g^2)/$T229^6)*$N234*$O234 + (-(m^2)/($T229)^5)*(g^2)*$O234*$Q234 + (-(m^2)/($T229)^5)*(g^2)*$N234*$R234)</f>
        <v>449.55028528498815</v>
      </c>
      <c r="T234" s="37"/>
      <c r="U234" s="38"/>
      <c r="V234" s="39"/>
      <c r="W234" s="36"/>
    </row>
    <row r="235" spans="1:23" x14ac:dyDescent="0.25">
      <c r="A235" s="36"/>
      <c r="B235" s="12">
        <f>((m*g)/$A231)*($F$6+(m/$A231)*(EXP(-($A231*$F$6)/(m))-1)) - $F$7</f>
        <v>-1.2902115390778808</v>
      </c>
      <c r="C235" s="12">
        <f t="shared" si="82"/>
        <v>1.6646458155697139</v>
      </c>
      <c r="D235" s="36"/>
      <c r="M235" s="36"/>
      <c r="N235" s="11">
        <f>($T229*$H$6) + (m*EXP(-($T229*$H$6)/m)) - m - (($H$7/(m*g))*($T229)^2)</f>
        <v>-2.7081236331129646E-4</v>
      </c>
      <c r="O235" s="11">
        <f>($T229*$H$6) + (2*m*EXP(-($T229*$H$6)/m)) + (($T229*$H$6)*EXP(-($T229*$H$6)/m))  - (2*m)</f>
        <v>1.1847490982079267E-3</v>
      </c>
      <c r="P235" s="11">
        <f>2*(-(m^2)/($T229)^5)*(g^2)*N235*O235</f>
        <v>8.4395104335311242</v>
      </c>
      <c r="Q235" s="12">
        <f>$H$6 - ($H$6*EXP(-($T229*$H$6)/m)) - ($T229 * ((2*$H$7)/(m*g)))</f>
        <v>-7.9559143965879542E-2</v>
      </c>
      <c r="R235" s="12">
        <f>$H$6 - 2 * ($H$6*EXP(-($T229*$H$6)/m)) + $H$6*(EXP(-($T229*$H$6)/m))*(1-($T229*$H$6)/(m))</f>
        <v>0.14523589366889</v>
      </c>
      <c r="S235" s="11">
        <f>2*(((5*m^2*g^2)/$T229^6)*$N235*$O235 + (-(m^2)/($T229)^5)*(g^2)*$O235*$Q235 + (-(m^2)/($T229)^5)*(g^2)*$N235*$R235)</f>
        <v>1569.2828784277795</v>
      </c>
      <c r="T235" s="37"/>
      <c r="U235" s="38"/>
      <c r="V235" s="39"/>
      <c r="W235" s="36"/>
    </row>
    <row r="236" spans="1:23" x14ac:dyDescent="0.25">
      <c r="A236" s="36"/>
      <c r="B236" s="12">
        <f>((m*g)/$A231)*($G$6+(m/$A231)*(EXP(-($A231*$G$6)/(m))-1)) - $G$7</f>
        <v>-1.9810547600850421</v>
      </c>
      <c r="C236" s="11">
        <f t="shared" si="82"/>
        <v>3.9245779624556039</v>
      </c>
      <c r="D236" s="36"/>
      <c r="M236" s="36"/>
      <c r="N236" s="11">
        <f>($T229*$I$6) + (m*EXP(-($T229*$I$6)/m)) - m - (($I$7/(m*g))*($T229)^2)</f>
        <v>3.6936897707216289E-5</v>
      </c>
      <c r="O236" s="11">
        <f>($T229*$I$6) + (2*m*EXP(-($T229*$I$6)/m)) + (($T229*$I$6)*EXP(-($T229*$I$6)/m))  - (2*m)</f>
        <v>1.5808744621772508E-3</v>
      </c>
      <c r="P236" s="11">
        <f>2*(-(m^2)/($T229)^5)*(g^2)*N236*O236</f>
        <v>-1.5359609731163781</v>
      </c>
      <c r="Q236" s="12">
        <f>$I$6 - ($I$6*EXP(-($T229*$I$6)/m)) - ($T229 * ((2*$I$7)/(m*g)))</f>
        <v>-6.9449432839628455E-2</v>
      </c>
      <c r="R236" s="12">
        <f>$I$6 - 2 * ($I$6*EXP(-($T229*$I$6)/m)) + $I$6*(EXP(-($T229*$I$6)/m))*(1-($T229*$I$6)/(m))</f>
        <v>0.1911884784268936</v>
      </c>
      <c r="S236" s="11">
        <f>2*(((5*m^2*g^2)/$T229^6)*$N236*$O236 + (-(m^2)/($T229)^5)*(g^2)*$O236*$Q236 + (-(m^2)/($T229)^5)*(g^2)*$N236*$R236)</f>
        <v>3056.1055703635107</v>
      </c>
      <c r="T236" s="37"/>
      <c r="U236" s="38"/>
      <c r="V236" s="39"/>
      <c r="W236" s="36"/>
    </row>
    <row r="237" spans="1:23" x14ac:dyDescent="0.25">
      <c r="A237" s="36"/>
      <c r="B237" s="12">
        <f>((m*g)/$A231)*($H$6+(m/$A231)*(EXP(-($A231*$H$6)/(m))-1)) - $H$7</f>
        <v>-2.2467164007619136</v>
      </c>
      <c r="C237" s="12">
        <f t="shared" si="82"/>
        <v>5.0477345854525675</v>
      </c>
      <c r="D237" s="36"/>
      <c r="M237" s="36"/>
      <c r="N237" s="11">
        <f>($T229*$J$6) + (m*EXP(-($T229*$J$6)/m)) - m - (($J$7/(m*g))*($T229)^2)</f>
        <v>2.7411831987485345E-4</v>
      </c>
      <c r="O237" s="11">
        <f>($T229*$J$6) + (2*m*EXP(-($T229*$J$6)/m)) + (($T229*$J$6)*EXP(-($T229*$J$6)/m))  - (2*m)</f>
        <v>2.0432113316871947E-3</v>
      </c>
      <c r="P237" s="11">
        <f>2*(-(m^2)/($T229)^5)*(g^2)*N237*O237</f>
        <v>-14.732407746786075</v>
      </c>
      <c r="Q237" s="12">
        <f>$J$6 - ($J$6*EXP(-($T229*$J$6)/m)) - ($T229 * ((2*$J$7)/(m*g)))</f>
        <v>-6.8895221319101085E-2</v>
      </c>
      <c r="R237" s="12">
        <f>$J$6 - 2 * ($J$6*EXP(-($T229*$J$6)/m)) + $J$6*(EXP(-($T229*$J$6)/m))*(1-($T229*$J$6)/(m))</f>
        <v>0.2437980678940927</v>
      </c>
      <c r="S237" s="11">
        <f>2*(((5*m^2*g^2)/$T229^6)*$N237*$O237 + (-(m^2)/($T229)^5)*(g^2)*$O237*$Q237 + (-(m^2)/($T229)^5)*(g^2)*$N237*$R237)</f>
        <v>5339.54843422865</v>
      </c>
      <c r="T237" s="37"/>
      <c r="U237" s="38"/>
      <c r="V237" s="39"/>
      <c r="W237" s="36"/>
    </row>
    <row r="238" spans="1:23" x14ac:dyDescent="0.25">
      <c r="A238" s="36"/>
      <c r="B238" s="12">
        <f>((m*g)/$A231)*($I$6+(m/$A231)*(EXP(-($A231*$I$6)/(m))-1)) - $I$7</f>
        <v>-2.5983812942354096</v>
      </c>
      <c r="C238" s="11">
        <f t="shared" si="82"/>
        <v>6.7515853502324825</v>
      </c>
      <c r="D238" s="36"/>
      <c r="M238" s="36"/>
      <c r="N238" s="11">
        <f>($T229*$K$6) + (m*EXP(-($T229*$K$6)/m)) - m - (($K$7/(m*g))*($T229)^2)</f>
        <v>2.8814904481971708E-4</v>
      </c>
      <c r="O238" s="11">
        <f>($T229*$K$6) + (2*m*EXP(-($T229*$K$6)/m)) + (($T229*$K$6)*EXP(-($T229*$K$6)/m))  - (2*m)</f>
        <v>2.5726896358677157E-3</v>
      </c>
      <c r="P238" s="11">
        <f>2*(-(m^2)/($T229)^5)*(g^2)*N238*O238</f>
        <v>-19.499656529403069</v>
      </c>
      <c r="Q238" s="12">
        <f>$K$6 - ($K$6*EXP(-($T229*$K$6)/m)) - ($T229 * ((2*$K$7)/(m*g)))</f>
        <v>-9.2002786507860201E-2</v>
      </c>
      <c r="R238" s="12">
        <f>$K$6 - 2 * ($K$6*EXP(-($T229*$K$6)/m)) + $K$6*(EXP(-($T229*$K$6)/m))*(1-($T229*$K$6)/(m))</f>
        <v>0.30289682242097193</v>
      </c>
      <c r="S238" s="11">
        <f>2*(((5*m^2*g^2)/$T229^6)*$N238*$O238 + (-(m^2)/($T229)^5)*(g^2)*$O238*$Q238 + (-(m^2)/($T229)^5)*(g^2)*$N238*$R238)</f>
        <v>8423.3858514830008</v>
      </c>
      <c r="T238" s="37"/>
      <c r="U238" s="38"/>
      <c r="V238" s="39"/>
      <c r="W238" s="36"/>
    </row>
    <row r="239" spans="1:23" x14ac:dyDescent="0.25">
      <c r="A239" s="36"/>
      <c r="B239" s="12">
        <f>((m*g)/$A231)*($J$6+(m/$A231)*(EXP(-($A231*$J$6)/(m))-1)) - $J$7</f>
        <v>-3.0310282122673962</v>
      </c>
      <c r="C239" s="12">
        <f t="shared" si="82"/>
        <v>9.1871320235608884</v>
      </c>
      <c r="D239" s="36"/>
      <c r="M239" s="36">
        <v>23</v>
      </c>
      <c r="N239" s="11">
        <f>($T239*$B$6) + (m*EXP(-($T239*$B$6)/m)) - m - (($B$7/(m*g))*($T239)^2)</f>
        <v>-3.5922821918522391E-5</v>
      </c>
      <c r="O239" s="11">
        <f>($T239*$B$6) + (2*m*EXP(-($T239*$B$6)/m)) + (($T239*$B$6)*EXP(-($T239*$B$6)/m))  - (2*m)</f>
        <v>5.8863516471732713E-6</v>
      </c>
      <c r="P239" s="11">
        <f>2*(-(m^2)/($T239)^5)*(g^2)*N239*O239</f>
        <v>5.5621030242373505E-3</v>
      </c>
      <c r="Q239" s="12">
        <f>$B$6 - ($B$6*EXP(-($T239*$B$6)/m)) - ($T239 * ((2*$B$7)/(m*g)))</f>
        <v>-3.5822432723058607E-3</v>
      </c>
      <c r="R239" s="12">
        <f>$B$6 - 2 * ($B$6*EXP(-($T239*$B$6)/m)) + $B$6*(EXP(-($T239*$B$6)/m))*(1-($T239*$B$6)/(m))</f>
        <v>7.9860805570153293E-4</v>
      </c>
      <c r="S239" s="11">
        <f>2*(((5*m^2*g^2)/$T239^6)*$N239*$O239 + (-(m^2)/($T239)^5)*(g^2)*$O239*$Q239 + (-(m^2)/($T239)^5)*(g^2)*$N239*$R239)</f>
        <v>2.7638000081181335E-2</v>
      </c>
      <c r="T239" s="37">
        <f t="shared" si="73"/>
        <v>2.1699250881468814E-2</v>
      </c>
      <c r="U239" s="38">
        <f t="shared" ref="U239" si="95">SUM(P239:P248)</f>
        <v>-5.3645976549887564E-13</v>
      </c>
      <c r="V239" s="39">
        <f t="shared" ref="V239" si="96">SUM(S239:S248)</f>
        <v>19047.805400261786</v>
      </c>
      <c r="W239" s="36">
        <f t="shared" ref="W239" si="97">U239/V239</f>
        <v>-2.8163862147158577E-17</v>
      </c>
    </row>
    <row r="240" spans="1:23" x14ac:dyDescent="0.25">
      <c r="A240" s="36"/>
      <c r="B240" s="11">
        <f>((m*g)/$A231)*($K$6+(m/$A231)*(EXP(-($A231*$K$6)/(m))-1)) - $K$7</f>
        <v>-3.6226677977716371</v>
      </c>
      <c r="C240" s="11">
        <f t="shared" si="82"/>
        <v>13.123721973011603</v>
      </c>
      <c r="D240" s="36"/>
      <c r="M240" s="36"/>
      <c r="N240" s="11">
        <f>($T239*$C$6) + (m*EXP(-($T239*$C$6)/m)) - m - (($C$7/(m*g))*($T239)^2)</f>
        <v>-5.6880736359796744E-5</v>
      </c>
      <c r="O240" s="11">
        <f>($T239*$C$6) + (2*m*EXP(-($T239*$C$6)/m)) + (($T239*$C$6)*EXP(-($T239*$C$6)/m))  - (2*m)</f>
        <v>3.0067351026730194E-5</v>
      </c>
      <c r="P240" s="11">
        <f>2*(-(m^2)/($T239)^5)*(g^2)*N240*O240</f>
        <v>4.4986557223601245E-2</v>
      </c>
      <c r="Q240" s="12">
        <f>$C$6 - ($C$6*EXP(-($T239*$C$6)/m)) - ($T239 * ((2*$C$7)/(m*g)))</f>
        <v>-6.6282852127929268E-3</v>
      </c>
      <c r="R240" s="12">
        <f>$C$6 - 2 * ($C$6*EXP(-($T239*$C$6)/m)) + $C$6*(EXP(-($T239*$C$6)/m))*(1-($T239*$C$6)/(m))</f>
        <v>4.0224850446371196E-3</v>
      </c>
      <c r="S240" s="11">
        <f>2*(((5*m^2*g^2)/$T239^6)*$N240*$O240 + (-(m^2)/($T239)^5)*(g^2)*$O240*$Q240 + (-(m^2)/($T239)^5)*(g^2)*$N240*$R240)</f>
        <v>0.89475171113511909</v>
      </c>
      <c r="T240" s="37"/>
      <c r="U240" s="38"/>
      <c r="V240" s="39"/>
      <c r="W240" s="36"/>
    </row>
    <row r="241" spans="1:23" x14ac:dyDescent="0.25">
      <c r="A241" s="36">
        <v>0.24</v>
      </c>
      <c r="B241" s="12">
        <f>((m*g)/$A241)*($B$6+(m/$A241)*(EXP(-($A241*$B$6)/(m))-1)) - $B$7</f>
        <v>-4.3599838217888584E-2</v>
      </c>
      <c r="C241" s="12">
        <f t="shared" si="82"/>
        <v>1.9009458926260579E-3</v>
      </c>
      <c r="D241" s="36">
        <f t="shared" ref="D241" si="98">SUM(C241:C250)</f>
        <v>41.381411961733875</v>
      </c>
      <c r="M241" s="36"/>
      <c r="N241" s="11">
        <f>($T239*$D$6) + (m*EXP(-($T239*$D$6)/m)) - m - (($D$7/(m*g))*($T239)^2)</f>
        <v>-1.4213669415833905E-4</v>
      </c>
      <c r="O241" s="11">
        <f>($T239*$D$6) + (2*m*EXP(-($T239*$D$6)/m)) + (($T239*$D$6)*EXP(-($T239*$D$6)/m))  - (2*m)</f>
        <v>1.0980809334212166E-4</v>
      </c>
      <c r="P241" s="11">
        <f>2*(-(m^2)/($T239)^5)*(g^2)*N241*O241</f>
        <v>0.410547055340447</v>
      </c>
      <c r="Q241" s="12">
        <f>$D$6 - ($D$6*EXP(-($T239*$D$6)/m)) - ($T239 * ((2*$D$7)/(m*g)))</f>
        <v>-1.8161063891626833E-2</v>
      </c>
      <c r="R241" s="12">
        <f>$D$6 - 2 * ($D$6*EXP(-($T239*$D$6)/m)) + $D$6*(EXP(-($T239*$D$6)/m))*(1-($T239*$D$6)/(m))</f>
        <v>1.4420172737402842E-2</v>
      </c>
      <c r="S241" s="11">
        <f>2*(((5*m^2*g^2)/$T239^6)*$N241*$O241 + (-(m^2)/($T239)^5)*(g^2)*$O241*$Q241 + (-(m^2)/($T239)^5)*(g^2)*$N241*$R241)</f>
        <v>11.770671982426705</v>
      </c>
      <c r="T241" s="37"/>
      <c r="U241" s="38"/>
      <c r="V241" s="39"/>
      <c r="W241" s="36"/>
    </row>
    <row r="242" spans="1:23" x14ac:dyDescent="0.25">
      <c r="A242" s="36"/>
      <c r="B242" s="11">
        <f>((m*g)/$A241)*($C$6+(m/$A241)*(EXP(-($A241*$C$6)/(m))-1)) - $C$7</f>
        <v>-0.13621924251568004</v>
      </c>
      <c r="C242" s="11">
        <f t="shared" si="82"/>
        <v>1.8555682031545655E-2</v>
      </c>
      <c r="D242" s="36"/>
      <c r="M242" s="36"/>
      <c r="N242" s="11">
        <f>($T239*$E$6) + (m*EXP(-($T239*$E$6)/m)) - m - (($E$7/(m*g))*($T239)^2)</f>
        <v>-2.7251916602635123E-4</v>
      </c>
      <c r="O242" s="11">
        <f>($T239*$E$6) + (2*m*EXP(-($T239*$E$6)/m)) + (($T239*$E$6)*EXP(-($T239*$E$6)/m))  - (2*m)</f>
        <v>2.17202167091958E-4</v>
      </c>
      <c r="P242" s="11">
        <f>2*(-(m^2)/($T239)^5)*(g^2)*N242*O242</f>
        <v>1.5569819781520917</v>
      </c>
      <c r="Q242" s="12">
        <f>$E$6 - ($E$6*EXP(-($T239*$E$6)/m)) - ($T239 * ((2*$E$7)/(m*g)))</f>
        <v>-3.51275029404641E-2</v>
      </c>
      <c r="R242" s="12">
        <f>$E$6 - 2 * ($E$6*EXP(-($T239*$E$6)/m)) + $E$6*(EXP(-($T239*$E$6)/m))*(1-($T239*$E$6)/(m))</f>
        <v>2.8129755211624086E-2</v>
      </c>
      <c r="S242" s="11">
        <f>2*(((5*m^2*g^2)/$T239^6)*$N242*$O242 + (-(m^2)/($T239)^5)*(g^2)*$O242*$Q242 + (-(m^2)/($T239)^5)*(g^2)*$N242*$R242)</f>
        <v>43.573778470160931</v>
      </c>
      <c r="T242" s="37"/>
      <c r="U242" s="38"/>
      <c r="V242" s="39"/>
      <c r="W242" s="36"/>
    </row>
    <row r="243" spans="1:23" x14ac:dyDescent="0.25">
      <c r="A243" s="36"/>
      <c r="B243" s="12">
        <f>((m*g)/$A241)*($D$6+(m/$A241)*(EXP(-($A241*$D$6)/(m))-1)) - $D$7</f>
        <v>-0.39675309276725873</v>
      </c>
      <c r="C243" s="12">
        <f t="shared" si="82"/>
        <v>0.15741301662038501</v>
      </c>
      <c r="D243" s="36"/>
      <c r="M243" s="36"/>
      <c r="N243" s="11">
        <f>($T239*$F$6) + (m*EXP(-($T239*$F$6)/m)) - m - (($F$7/(m*g))*($T239)^2)</f>
        <v>-6.0670053593632044E-4</v>
      </c>
      <c r="O243" s="11">
        <f>($T239*$F$6) + (2*m*EXP(-($T239*$F$6)/m)) + (($T239*$F$6)*EXP(-($T239*$F$6)/m))  - (2*m)</f>
        <v>4.3655210821160612E-4</v>
      </c>
      <c r="P243" s="11">
        <f>2*(-(m^2)/($T239)^5)*(g^2)*N243*O243</f>
        <v>6.9667920711639288</v>
      </c>
      <c r="Q243" s="12">
        <f>$F$6 - ($F$6*EXP(-($T239*$F$6)/m)) - ($T239 * ((2*$F$7)/(m*g)))</f>
        <v>-7.6037333689399966E-2</v>
      </c>
      <c r="R243" s="12">
        <f>$F$6 - 2 * ($F$6*EXP(-($T239*$F$6)/m)) + $F$6*(EXP(-($T239*$F$6)/m))*(1-($T239*$F$6)/(m))</f>
        <v>5.5507727714503075E-2</v>
      </c>
      <c r="S243" s="11">
        <f>2*(((5*m^2*g^2)/$T239^6)*$N243*$O243 + (-(m^2)/($T239)^5)*(g^2)*$O243*$Q243 + (-(m^2)/($T239)^5)*(g^2)*$N243*$R243)</f>
        <v>153.66554030997941</v>
      </c>
      <c r="T243" s="37"/>
      <c r="U243" s="38"/>
      <c r="V243" s="39"/>
      <c r="W243" s="36"/>
    </row>
    <row r="244" spans="1:23" x14ac:dyDescent="0.25">
      <c r="A244" s="36"/>
      <c r="B244" s="12">
        <f>((m*g)/$A241)*($E$6+(m/$A241)*(EXP(-($A241*$E$6)/(m))-1)) - $E$7</f>
        <v>-0.7081404322093241</v>
      </c>
      <c r="C244" s="11">
        <f t="shared" si="82"/>
        <v>0.50146287172960835</v>
      </c>
      <c r="D244" s="36"/>
      <c r="M244" s="36"/>
      <c r="N244" s="11">
        <f>($T239*$G$6) + (m*EXP(-($T239*$G$6)/m)) - m - (($G$7/(m*g))*($T239)^2)</f>
        <v>-9.2049804445186109E-4</v>
      </c>
      <c r="O244" s="11">
        <f>($T239*$G$6) + (2*m*EXP(-($T239*$G$6)/m)) + (($T239*$G$6)*EXP(-($T239*$G$6)/m))  - (2*m)</f>
        <v>7.5760073539418021E-4</v>
      </c>
      <c r="P244" s="11">
        <f>2*(-(m^2)/($T239)^5)*(g^2)*N244*O244</f>
        <v>18.343645050870357</v>
      </c>
      <c r="Q244" s="12">
        <f>$G$6 - ($G$6*EXP(-($T239*$G$6)/m)) - ($T239 * ((2*$G$7)/(m*g)))</f>
        <v>-0.11975513986600844</v>
      </c>
      <c r="R244" s="12">
        <f>$G$6 - 2 * ($G$6*EXP(-($T239*$G$6)/m)) + $G$6*(EXP(-($T239*$G$6)/m))*(1-($T239*$G$6)/(m))</f>
        <v>9.4572542455614111E-2</v>
      </c>
      <c r="S244" s="11">
        <f>2*(((5*m^2*g^2)/$T239^6)*$N244*$O244 + (-(m^2)/($T239)^5)*(g^2)*$O244*$Q244 + (-(m^2)/($T239)^5)*(g^2)*$N244*$R244)</f>
        <v>449.55028528500497</v>
      </c>
      <c r="T244" s="37"/>
      <c r="U244" s="38"/>
      <c r="V244" s="39"/>
      <c r="W244" s="36"/>
    </row>
    <row r="245" spans="1:23" x14ac:dyDescent="0.25">
      <c r="A245" s="36"/>
      <c r="B245" s="12">
        <f>((m*g)/$A241)*($F$6+(m/$A241)*(EXP(-($A241*$F$6)/(m))-1)) - $F$7</f>
        <v>-1.3077542897498122</v>
      </c>
      <c r="C245" s="12">
        <f t="shared" si="82"/>
        <v>1.7102212823590359</v>
      </c>
      <c r="D245" s="36"/>
      <c r="M245" s="36"/>
      <c r="N245" s="11">
        <f>($T239*$H$6) + (m*EXP(-($T239*$H$6)/m)) - m - (($H$7/(m*g))*($T239)^2)</f>
        <v>-2.7081236331129559E-4</v>
      </c>
      <c r="O245" s="11">
        <f>($T239*$H$6) + (2*m*EXP(-($T239*$H$6)/m)) + (($T239*$H$6)*EXP(-($T239*$H$6)/m))  - (2*m)</f>
        <v>1.1847490982079129E-3</v>
      </c>
      <c r="P245" s="11">
        <f>2*(-(m^2)/($T239)^5)*(g^2)*N245*O245</f>
        <v>8.4395104335310513</v>
      </c>
      <c r="Q245" s="12">
        <f>$H$6 - ($H$6*EXP(-($T239*$H$6)/m)) - ($T239 * ((2*$H$7)/(m*g)))</f>
        <v>-7.9559143965879264E-2</v>
      </c>
      <c r="R245" s="12">
        <f>$H$6 - 2 * ($H$6*EXP(-($T239*$H$6)/m)) + $H$6*(EXP(-($T239*$H$6)/m))*(1-($T239*$H$6)/(m))</f>
        <v>0.1452358936688897</v>
      </c>
      <c r="S245" s="11">
        <f>2*(((5*m^2*g^2)/$T239^6)*$N245*$O245 + (-(m^2)/($T239)^5)*(g^2)*$O245*$Q245 + (-(m^2)/($T239)^5)*(g^2)*$N245*$R245)</f>
        <v>1569.2828784277726</v>
      </c>
      <c r="T245" s="37"/>
      <c r="U245" s="38"/>
      <c r="V245" s="39"/>
      <c r="W245" s="36"/>
    </row>
    <row r="246" spans="1:23" x14ac:dyDescent="0.25">
      <c r="A246" s="36"/>
      <c r="B246" s="12">
        <f>((m*g)/$A241)*($G$6+(m/$A241)*(EXP(-($A241*$G$6)/(m))-1)) - $G$7</f>
        <v>-2.0046026675235962</v>
      </c>
      <c r="C246" s="11">
        <f t="shared" si="82"/>
        <v>4.0184318546427171</v>
      </c>
      <c r="D246" s="36"/>
      <c r="M246" s="36"/>
      <c r="N246" s="11">
        <f>($T239*$I$6) + (m*EXP(-($T239*$I$6)/m)) - m - (($I$7/(m*g))*($T239)^2)</f>
        <v>3.6936897707218891E-5</v>
      </c>
      <c r="O246" s="11">
        <f>($T239*$I$6) + (2*m*EXP(-($T239*$I$6)/m)) + (($T239*$I$6)*EXP(-($T239*$I$6)/m))  - (2*m)</f>
        <v>1.5808744621772508E-3</v>
      </c>
      <c r="P246" s="11">
        <f>2*(-(m^2)/($T239)^5)*(g^2)*N246*O246</f>
        <v>-1.535960973116496</v>
      </c>
      <c r="Q246" s="12">
        <f>$I$6 - ($I$6*EXP(-($T239*$I$6)/m)) - ($T239 * ((2*$I$7)/(m*g)))</f>
        <v>-6.9449432839628122E-2</v>
      </c>
      <c r="R246" s="12">
        <f>$I$6 - 2 * ($I$6*EXP(-($T239*$I$6)/m)) + $I$6*(EXP(-($T239*$I$6)/m))*(1-($T239*$I$6)/(m))</f>
        <v>0.19118847842689327</v>
      </c>
      <c r="S246" s="11">
        <f>2*(((5*m^2*g^2)/$T239^6)*$N246*$O246 + (-(m^2)/($T239)^5)*(g^2)*$O246*$Q246 + (-(m^2)/($T239)^5)*(g^2)*$N246*$R246)</f>
        <v>3056.1055703635284</v>
      </c>
      <c r="T246" s="37"/>
      <c r="U246" s="38"/>
      <c r="V246" s="39"/>
      <c r="W246" s="36"/>
    </row>
    <row r="247" spans="1:23" x14ac:dyDescent="0.25">
      <c r="A247" s="36"/>
      <c r="B247" s="12">
        <f>((m*g)/$A241)*($H$6+(m/$A241)*(EXP(-($A241*$H$6)/(m))-1)) - $H$7</f>
        <v>-2.2762902573519961</v>
      </c>
      <c r="C247" s="12">
        <f t="shared" si="82"/>
        <v>5.1814973357156164</v>
      </c>
      <c r="D247" s="36"/>
      <c r="M247" s="36"/>
      <c r="N247" s="11">
        <f>($T239*$J$6) + (m*EXP(-($T239*$J$6)/m)) - m - (($J$7/(m*g))*($T239)^2)</f>
        <v>2.7411831987485171E-4</v>
      </c>
      <c r="O247" s="11">
        <f>($T239*$J$6) + (2*m*EXP(-($T239*$J$6)/m)) + (($T239*$J$6)*EXP(-($T239*$J$6)/m))  - (2*m)</f>
        <v>2.0432113316871878E-3</v>
      </c>
      <c r="P247" s="11">
        <f>2*(-(m^2)/($T239)^5)*(g^2)*N247*O247</f>
        <v>-14.732407746786027</v>
      </c>
      <c r="Q247" s="12">
        <f>$J$6 - ($J$6*EXP(-($T239*$J$6)/m)) - ($T239 * ((2*$J$7)/(m*g)))</f>
        <v>-6.8895221319100641E-2</v>
      </c>
      <c r="R247" s="12">
        <f>$J$6 - 2 * ($J$6*EXP(-($T239*$J$6)/m)) + $J$6*(EXP(-($T239*$J$6)/m))*(1-($T239*$J$6)/(m))</f>
        <v>0.2437980678940922</v>
      </c>
      <c r="S247" s="11">
        <f>2*(((5*m^2*g^2)/$T239^6)*$N247*$O247 + (-(m^2)/($T239)^5)*(g^2)*$O247*$Q247 + (-(m^2)/($T239)^5)*(g^2)*$N247*$R247)</f>
        <v>5339.5484342286327</v>
      </c>
      <c r="T247" s="37"/>
      <c r="U247" s="38"/>
      <c r="V247" s="39"/>
      <c r="W247" s="36"/>
    </row>
    <row r="248" spans="1:23" x14ac:dyDescent="0.25">
      <c r="A248" s="36"/>
      <c r="B248" s="12">
        <f>((m*g)/$A241)*($I$6+(m/$A241)*(EXP(-($A241*$I$6)/(m))-1)) - $I$7</f>
        <v>-2.6325020947599653</v>
      </c>
      <c r="C248" s="11">
        <f t="shared" si="82"/>
        <v>6.9300672789156055</v>
      </c>
      <c r="D248" s="36"/>
      <c r="M248" s="36"/>
      <c r="N248" s="11">
        <f>($T239*$K$6) + (m*EXP(-($T239*$K$6)/m)) - m - (($K$7/(m*g))*($T239)^2)</f>
        <v>2.8814904481972575E-4</v>
      </c>
      <c r="O248" s="11">
        <f>($T239*$K$6) + (2*m*EXP(-($T239*$K$6)/m)) + (($T239*$K$6)*EXP(-($T239*$K$6)/m))  - (2*m)</f>
        <v>2.5726896358677087E-3</v>
      </c>
      <c r="P248" s="11">
        <f>2*(-(m^2)/($T239)^5)*(g^2)*N248*O248</f>
        <v>-19.49965652940373</v>
      </c>
      <c r="Q248" s="12">
        <f>$K$6 - ($K$6*EXP(-($T239*$K$6)/m)) - ($T239 * ((2*$K$7)/(m*g)))</f>
        <v>-9.2002786507859646E-2</v>
      </c>
      <c r="R248" s="12">
        <f>$K$6 - 2 * ($K$6*EXP(-($T239*$K$6)/m)) + $K$6*(EXP(-($T239*$K$6)/m))*(1-($T239*$K$6)/(m))</f>
        <v>0.30289682242097132</v>
      </c>
      <c r="S248" s="11">
        <f>2*(((5*m^2*g^2)/$T239^6)*$N248*$O248 + (-(m^2)/($T239)^5)*(g^2)*$O248*$Q248 + (-(m^2)/($T239)^5)*(g^2)*$N248*$R248)</f>
        <v>8423.3858514830627</v>
      </c>
      <c r="T248" s="37"/>
      <c r="U248" s="38"/>
      <c r="V248" s="39"/>
      <c r="W248" s="36"/>
    </row>
    <row r="249" spans="1:23" x14ac:dyDescent="0.25">
      <c r="A249" s="36"/>
      <c r="B249" s="12">
        <f>((m*g)/$A241)*($J$6+(m/$A241)*(EXP(-($A241*$J$6)/(m))-1)) - $J$7</f>
        <v>-3.0697015298943424</v>
      </c>
      <c r="C249" s="12">
        <f t="shared" si="82"/>
        <v>9.4230674826356662</v>
      </c>
      <c r="D249" s="36"/>
      <c r="M249" s="36">
        <v>24</v>
      </c>
      <c r="N249" s="11">
        <f>($T249*$B$6) + (m*EXP(-($T249*$B$6)/m)) - m - (($B$7/(m*g))*($T249)^2)</f>
        <v>-3.5922821918522879E-5</v>
      </c>
      <c r="O249" s="11">
        <f>($T249*$B$6) + (2*m*EXP(-($T249*$B$6)/m)) + (($T249*$B$6)*EXP(-($T249*$B$6)/m))  - (2*m)</f>
        <v>5.8863516471802102E-6</v>
      </c>
      <c r="P249" s="11">
        <f>2*(-(m^2)/($T249)^5)*(g^2)*N249*O249</f>
        <v>5.5621030242439477E-3</v>
      </c>
      <c r="Q249" s="12">
        <f>$B$6 - ($B$6*EXP(-($T249*$B$6)/m)) - ($T249 * ((2*$B$7)/(m*g)))</f>
        <v>-3.5822432723058711E-3</v>
      </c>
      <c r="R249" s="12">
        <f>$B$6 - 2 * ($B$6*EXP(-($T249*$B$6)/m)) + $B$6*(EXP(-($T249*$B$6)/m))*(1-($T249*$B$6)/(m))</f>
        <v>7.9860805570153293E-4</v>
      </c>
      <c r="S249" s="11">
        <f>2*(((5*m^2*g^2)/$T249^6)*$N249*$O249 + (-(m^2)/($T249)^5)*(g^2)*$O249*$Q249 + (-(m^2)/($T249)^5)*(g^2)*$N249*$R249)</f>
        <v>2.7638000080320135E-2</v>
      </c>
      <c r="T249" s="37">
        <f t="shared" si="73"/>
        <v>2.1699250881468842E-2</v>
      </c>
      <c r="U249" s="38">
        <f t="shared" ref="U249" si="99">SUM(P249:P258)</f>
        <v>5.3290705182007514E-13</v>
      </c>
      <c r="V249" s="39">
        <f t="shared" ref="V249" si="100">SUM(S249:S258)</f>
        <v>19047.805400261699</v>
      </c>
      <c r="W249" s="36">
        <f t="shared" ref="W249" si="101">U249/V249</f>
        <v>2.7977346503800038E-17</v>
      </c>
    </row>
    <row r="250" spans="1:23" x14ac:dyDescent="0.25">
      <c r="A250" s="36"/>
      <c r="B250" s="11">
        <f>((m*g)/$A241)*($K$6+(m/$A241)*(EXP(-($A241*$K$6)/(m))-1)) - $K$7</f>
        <v>-3.665896099344752</v>
      </c>
      <c r="C250" s="11">
        <f t="shared" si="82"/>
        <v>13.438794211191068</v>
      </c>
      <c r="D250" s="36"/>
      <c r="M250" s="36"/>
      <c r="N250" s="11">
        <f>($T249*$C$6) + (m*EXP(-($T249*$C$6)/m)) - m - (($C$7/(m*g))*($T249)^2)</f>
        <v>-5.6880736359794576E-5</v>
      </c>
      <c r="O250" s="11">
        <f>($T249*$C$6) + (2*m*EXP(-($T249*$C$6)/m)) + (($T249*$C$6)*EXP(-($T249*$C$6)/m))  - (2*m)</f>
        <v>3.0067351026730194E-5</v>
      </c>
      <c r="P250" s="11">
        <f>2*(-(m^2)/($T249)^5)*(g^2)*N250*O250</f>
        <v>4.4986557223599247E-2</v>
      </c>
      <c r="Q250" s="12">
        <f>$C$6 - ($C$6*EXP(-($T249*$C$6)/m)) - ($T249 * ((2*$C$7)/(m*g)))</f>
        <v>-6.6282852127929337E-3</v>
      </c>
      <c r="R250" s="12">
        <f>$C$6 - 2 * ($C$6*EXP(-($T249*$C$6)/m)) + $C$6*(EXP(-($T249*$C$6)/m))*(1-($T249*$C$6)/(m))</f>
        <v>4.0224850446371196E-3</v>
      </c>
      <c r="S250" s="11">
        <f>2*(((5*m^2*g^2)/$T249^6)*$N250*$O250 + (-(m^2)/($T249)^5)*(g^2)*$O250*$Q250 + (-(m^2)/($T249)^5)*(g^2)*$N250*$R250)</f>
        <v>0.89475171113529672</v>
      </c>
      <c r="T250" s="37"/>
      <c r="U250" s="38"/>
      <c r="V250" s="39"/>
      <c r="W250" s="36"/>
    </row>
    <row r="251" spans="1:23" x14ac:dyDescent="0.25">
      <c r="A251" s="36">
        <v>0.25</v>
      </c>
      <c r="B251" s="12">
        <f>((m*g)/$A251)*($B$6+(m/$A251)*(EXP(-($A251*$B$6)/(m))-1)) - $B$7</f>
        <v>-4.4441931949438157E-2</v>
      </c>
      <c r="C251" s="12">
        <f t="shared" si="82"/>
        <v>1.9750853153984922E-3</v>
      </c>
      <c r="D251" s="36">
        <f t="shared" ref="D251" si="102">SUM(C251:C260)</f>
        <v>42.348745434606606</v>
      </c>
      <c r="M251" s="36"/>
      <c r="N251" s="11">
        <f>($T249*$D$6) + (m*EXP(-($T249*$D$6)/m)) - m - (($D$7/(m*g))*($T249)^2)</f>
        <v>-1.4213669415833537E-4</v>
      </c>
      <c r="O251" s="11">
        <f>($T249*$D$6) + (2*m*EXP(-($T249*$D$6)/m)) + (($T249*$D$6)*EXP(-($T249*$D$6)/m))  - (2*m)</f>
        <v>1.0980809334212166E-4</v>
      </c>
      <c r="P251" s="11">
        <f>2*(-(m^2)/($T249)^5)*(g^2)*N251*O251</f>
        <v>0.41054705534043368</v>
      </c>
      <c r="Q251" s="12">
        <f>$D$6 - ($D$6*EXP(-($T249*$D$6)/m)) - ($T249 * ((2*$D$7)/(m*g)))</f>
        <v>-1.8161063891626805E-2</v>
      </c>
      <c r="R251" s="12">
        <f>$D$6 - 2 * ($D$6*EXP(-($T249*$D$6)/m)) + $D$6*(EXP(-($T249*$D$6)/m))*(1-($T249*$D$6)/(m))</f>
        <v>1.4420172737402953E-2</v>
      </c>
      <c r="S251" s="11">
        <f>2*(((5*m^2*g^2)/$T249^6)*$N251*$O251 + (-(m^2)/($T249)^5)*(g^2)*$O251*$Q251 + (-(m^2)/($T249)^5)*(g^2)*$N251*$R251)</f>
        <v>11.770671982428119</v>
      </c>
      <c r="T251" s="37"/>
      <c r="U251" s="38"/>
      <c r="V251" s="39"/>
      <c r="W251" s="36"/>
    </row>
    <row r="252" spans="1:23" x14ac:dyDescent="0.25">
      <c r="A252" s="36"/>
      <c r="B252" s="11">
        <f>((m*g)/$A251)*($C$6+(m/$A251)*(EXP(-($A251*$C$6)/(m))-1)) - $C$7</f>
        <v>-0.13923865344321279</v>
      </c>
      <c r="C252" s="11">
        <f t="shared" si="82"/>
        <v>1.9387402612679114E-2</v>
      </c>
      <c r="D252" s="36"/>
      <c r="M252" s="36"/>
      <c r="N252" s="11">
        <f>($T249*$E$6) + (m*EXP(-($T249*$E$6)/m)) - m - (($E$7/(m*g))*($T249)^2)</f>
        <v>-2.7251916602634907E-4</v>
      </c>
      <c r="O252" s="11">
        <f>($T249*$E$6) + (2*m*EXP(-($T249*$E$6)/m)) + (($T249*$E$6)*EXP(-($T249*$E$6)/m))  - (2*m)</f>
        <v>2.1720216709196494E-4</v>
      </c>
      <c r="P252" s="11">
        <f>2*(-(m^2)/($T249)^5)*(g^2)*N252*O252</f>
        <v>1.5569819781521193</v>
      </c>
      <c r="Q252" s="12">
        <f>$E$6 - ($E$6*EXP(-($T249*$E$6)/m)) - ($T249 * ((2*$E$7)/(m*g)))</f>
        <v>-3.5127502940464156E-2</v>
      </c>
      <c r="R252" s="12">
        <f>$E$6 - 2 * ($E$6*EXP(-($T249*$E$6)/m)) + $E$6*(EXP(-($T249*$E$6)/m))*(1-($T249*$E$6)/(m))</f>
        <v>2.8129755211624197E-2</v>
      </c>
      <c r="S252" s="11">
        <f>2*(((5*m^2*g^2)/$T249^6)*$N252*$O252 + (-(m^2)/($T249)^5)*(g^2)*$O252*$Q252 + (-(m^2)/($T249)^5)*(g^2)*$N252*$R252)</f>
        <v>43.573778470158317</v>
      </c>
      <c r="T252" s="37"/>
      <c r="U252" s="38"/>
      <c r="V252" s="39"/>
      <c r="W252" s="36"/>
    </row>
    <row r="253" spans="1:23" x14ac:dyDescent="0.25">
      <c r="A253" s="36"/>
      <c r="B253" s="12">
        <f>((m*g)/$A251)*($D$6+(m/$A251)*(EXP(-($A251*$D$6)/(m))-1)) - $D$7</f>
        <v>-0.40408436784412943</v>
      </c>
      <c r="C253" s="12">
        <f t="shared" si="82"/>
        <v>0.16328417633598971</v>
      </c>
      <c r="D253" s="36"/>
      <c r="M253" s="36"/>
      <c r="N253" s="11">
        <f>($T249*$F$6) + (m*EXP(-($T249*$F$6)/m)) - m - (($F$7/(m*g))*($T249)^2)</f>
        <v>-6.0670053593632174E-4</v>
      </c>
      <c r="O253" s="11">
        <f>($T249*$F$6) + (2*m*EXP(-($T249*$F$6)/m)) + (($T249*$F$6)*EXP(-($T249*$F$6)/m))  - (2*m)</f>
        <v>4.3655210821161305E-4</v>
      </c>
      <c r="P253" s="11">
        <f>2*(-(m^2)/($T249)^5)*(g^2)*N253*O253</f>
        <v>6.9667920711640106</v>
      </c>
      <c r="Q253" s="12">
        <f>$F$6 - ($F$6*EXP(-($T249*$F$6)/m)) - ($T249 * ((2*$F$7)/(m*g)))</f>
        <v>-7.6037333689400077E-2</v>
      </c>
      <c r="R253" s="12">
        <f>$F$6 - 2 * ($F$6*EXP(-($T249*$F$6)/m)) + $F$6*(EXP(-($T249*$F$6)/m))*(1-($T249*$F$6)/(m))</f>
        <v>5.5507727714503241E-2</v>
      </c>
      <c r="S253" s="11">
        <f>2*(((5*m^2*g^2)/$T249^6)*$N253*$O253 + (-(m^2)/($T249)^5)*(g^2)*$O253*$Q253 + (-(m^2)/($T249)^5)*(g^2)*$N253*$R253)</f>
        <v>153.66554030997111</v>
      </c>
      <c r="T253" s="37"/>
      <c r="U253" s="38"/>
      <c r="V253" s="39"/>
      <c r="W253" s="36"/>
    </row>
    <row r="254" spans="1:23" x14ac:dyDescent="0.25">
      <c r="A254" s="36"/>
      <c r="B254" s="12">
        <f>((m*g)/$A251)*($E$6+(m/$A251)*(EXP(-($A251*$E$6)/(m))-1)) - $E$7</f>
        <v>-0.71926539122738875</v>
      </c>
      <c r="C254" s="11">
        <f t="shared" si="82"/>
        <v>0.51734270301748864</v>
      </c>
      <c r="D254" s="36"/>
      <c r="M254" s="36"/>
      <c r="N254" s="11">
        <f>($T249*$G$6) + (m*EXP(-($T249*$G$6)/m)) - m - (($G$7/(m*g))*($T249)^2)</f>
        <v>-9.2049804445186716E-4</v>
      </c>
      <c r="O254" s="11">
        <f>($T249*$G$6) + (2*m*EXP(-($T249*$G$6)/m)) + (($T249*$G$6)*EXP(-($T249*$G$6)/m))  - (2*m)</f>
        <v>7.5760073539418715E-4</v>
      </c>
      <c r="P254" s="11">
        <f>2*(-(m^2)/($T249)^5)*(g^2)*N254*O254</f>
        <v>18.343645050870528</v>
      </c>
      <c r="Q254" s="12">
        <f>$G$6 - ($G$6*EXP(-($T249*$G$6)/m)) - ($T249 * ((2*$G$7)/(m*g)))</f>
        <v>-0.11975513986600872</v>
      </c>
      <c r="R254" s="12">
        <f>$G$6 - 2 * ($G$6*EXP(-($T249*$G$6)/m)) + $G$6*(EXP(-($T249*$G$6)/m))*(1-($T249*$G$6)/(m))</f>
        <v>9.4572542455614361E-2</v>
      </c>
      <c r="S254" s="11">
        <f>2*(((5*m^2*g^2)/$T249^6)*$N254*$O254 + (-(m^2)/($T249)^5)*(g^2)*$O254*$Q254 + (-(m^2)/($T249)^5)*(g^2)*$N254*$R254)</f>
        <v>449.55028528498815</v>
      </c>
      <c r="T254" s="37"/>
      <c r="U254" s="38"/>
      <c r="V254" s="39"/>
      <c r="W254" s="36"/>
    </row>
    <row r="255" spans="1:23" x14ac:dyDescent="0.25">
      <c r="A255" s="36"/>
      <c r="B255" s="12">
        <f>((m*g)/$A251)*($F$6+(m/$A251)*(EXP(-($A251*$F$6)/(m))-1)) - $F$7</f>
        <v>-1.3242369693525795</v>
      </c>
      <c r="C255" s="12">
        <f t="shared" si="82"/>
        <v>1.7536035510001047</v>
      </c>
      <c r="D255" s="36"/>
      <c r="M255" s="36"/>
      <c r="N255" s="11">
        <f>($T249*$H$6) + (m*EXP(-($T249*$H$6)/m)) - m - (($H$7/(m*g))*($T249)^2)</f>
        <v>-2.7081236331129646E-4</v>
      </c>
      <c r="O255" s="11">
        <f>($T249*$H$6) + (2*m*EXP(-($T249*$H$6)/m)) + (($T249*$H$6)*EXP(-($T249*$H$6)/m))  - (2*m)</f>
        <v>1.1847490982079267E-3</v>
      </c>
      <c r="P255" s="11">
        <f>2*(-(m^2)/($T249)^5)*(g^2)*N255*O255</f>
        <v>8.4395104335311242</v>
      </c>
      <c r="Q255" s="12">
        <f>$H$6 - ($H$6*EXP(-($T249*$H$6)/m)) - ($T249 * ((2*$H$7)/(m*g)))</f>
        <v>-7.9559143965879542E-2</v>
      </c>
      <c r="R255" s="12">
        <f>$H$6 - 2 * ($H$6*EXP(-($T249*$H$6)/m)) + $H$6*(EXP(-($T249*$H$6)/m))*(1-($T249*$H$6)/(m))</f>
        <v>0.14523589366889</v>
      </c>
      <c r="S255" s="11">
        <f>2*(((5*m^2*g^2)/$T249^6)*$N255*$O255 + (-(m^2)/($T249)^5)*(g^2)*$O255*$Q255 + (-(m^2)/($T249)^5)*(g^2)*$N255*$R255)</f>
        <v>1569.2828784277795</v>
      </c>
      <c r="T255" s="37"/>
      <c r="U255" s="38"/>
      <c r="V255" s="39"/>
      <c r="W255" s="36"/>
    </row>
    <row r="256" spans="1:23" x14ac:dyDescent="0.25">
      <c r="A256" s="36"/>
      <c r="B256" s="12">
        <f>((m*g)/$A251)*($G$6+(m/$A251)*(EXP(-($A251*$G$6)/(m))-1)) - $G$7</f>
        <v>-2.026628429939394</v>
      </c>
      <c r="C256" s="11">
        <f t="shared" si="82"/>
        <v>4.1072227930386127</v>
      </c>
      <c r="D256" s="36"/>
      <c r="M256" s="36"/>
      <c r="N256" s="11">
        <f>($T249*$I$6) + (m*EXP(-($T249*$I$6)/m)) - m - (($I$7/(m*g))*($T249)^2)</f>
        <v>3.6936897707216289E-5</v>
      </c>
      <c r="O256" s="11">
        <f>($T249*$I$6) + (2*m*EXP(-($T249*$I$6)/m)) + (($T249*$I$6)*EXP(-($T249*$I$6)/m))  - (2*m)</f>
        <v>1.5808744621772508E-3</v>
      </c>
      <c r="P256" s="11">
        <f>2*(-(m^2)/($T249)^5)*(g^2)*N256*O256</f>
        <v>-1.5359609731163781</v>
      </c>
      <c r="Q256" s="12">
        <f>$I$6 - ($I$6*EXP(-($T249*$I$6)/m)) - ($T249 * ((2*$I$7)/(m*g)))</f>
        <v>-6.9449432839628455E-2</v>
      </c>
      <c r="R256" s="12">
        <f>$I$6 - 2 * ($I$6*EXP(-($T249*$I$6)/m)) + $I$6*(EXP(-($T249*$I$6)/m))*(1-($T249*$I$6)/(m))</f>
        <v>0.1911884784268936</v>
      </c>
      <c r="S256" s="11">
        <f>2*(((5*m^2*g^2)/$T249^6)*$N256*$O256 + (-(m^2)/($T249)^5)*(g^2)*$O256*$Q256 + (-(m^2)/($T249)^5)*(g^2)*$N256*$R256)</f>
        <v>3056.1055703635107</v>
      </c>
      <c r="T256" s="37"/>
      <c r="U256" s="38"/>
      <c r="V256" s="39"/>
      <c r="W256" s="36"/>
    </row>
    <row r="257" spans="1:23" x14ac:dyDescent="0.25">
      <c r="A257" s="36"/>
      <c r="B257" s="12">
        <f>((m*g)/$A251)*($H$6+(m/$A251)*(EXP(-($A251*$H$6)/(m))-1)) - $H$7</f>
        <v>-2.3038674705582536</v>
      </c>
      <c r="C257" s="12">
        <f t="shared" si="82"/>
        <v>5.3078053218964856</v>
      </c>
      <c r="D257" s="36"/>
      <c r="M257" s="36"/>
      <c r="N257" s="11">
        <f>($T249*$J$6) + (m*EXP(-($T249*$J$6)/m)) - m - (($J$7/(m*g))*($T249)^2)</f>
        <v>2.7411831987485345E-4</v>
      </c>
      <c r="O257" s="11">
        <f>($T249*$J$6) + (2*m*EXP(-($T249*$J$6)/m)) + (($T249*$J$6)*EXP(-($T249*$J$6)/m))  - (2*m)</f>
        <v>2.0432113316871947E-3</v>
      </c>
      <c r="P257" s="11">
        <f>2*(-(m^2)/($T249)^5)*(g^2)*N257*O257</f>
        <v>-14.732407746786075</v>
      </c>
      <c r="Q257" s="12">
        <f>$J$6 - ($J$6*EXP(-($T249*$J$6)/m)) - ($T249 * ((2*$J$7)/(m*g)))</f>
        <v>-6.8895221319101085E-2</v>
      </c>
      <c r="R257" s="12">
        <f>$J$6 - 2 * ($J$6*EXP(-($T249*$J$6)/m)) + $J$6*(EXP(-($T249*$J$6)/m))*(1-($T249*$J$6)/(m))</f>
        <v>0.2437980678940927</v>
      </c>
      <c r="S257" s="11">
        <f>2*(((5*m^2*g^2)/$T249^6)*$N257*$O257 + (-(m^2)/($T249)^5)*(g^2)*$O257*$Q257 + (-(m^2)/($T249)^5)*(g^2)*$N257*$R257)</f>
        <v>5339.54843422865</v>
      </c>
      <c r="T257" s="37"/>
      <c r="U257" s="38"/>
      <c r="V257" s="39"/>
      <c r="W257" s="36"/>
    </row>
    <row r="258" spans="1:23" x14ac:dyDescent="0.25">
      <c r="A258" s="36"/>
      <c r="B258" s="12">
        <f>((m*g)/$A251)*($I$6+(m/$A251)*(EXP(-($A251*$I$6)/(m))-1)) - $I$7</f>
        <v>-2.6642649871748039</v>
      </c>
      <c r="C258" s="11">
        <f t="shared" si="82"/>
        <v>7.0983079218855583</v>
      </c>
      <c r="D258" s="36"/>
      <c r="M258" s="36"/>
      <c r="N258" s="11">
        <f>($T249*$K$6) + (m*EXP(-($T249*$K$6)/m)) - m - (($K$7/(m*g))*($T249)^2)</f>
        <v>2.8814904481971708E-4</v>
      </c>
      <c r="O258" s="11">
        <f>($T249*$K$6) + (2*m*EXP(-($T249*$K$6)/m)) + (($T249*$K$6)*EXP(-($T249*$K$6)/m))  - (2*m)</f>
        <v>2.5726896358677157E-3</v>
      </c>
      <c r="P258" s="11">
        <f>2*(-(m^2)/($T249)^5)*(g^2)*N258*O258</f>
        <v>-19.499656529403069</v>
      </c>
      <c r="Q258" s="12">
        <f>$K$6 - ($K$6*EXP(-($T249*$K$6)/m)) - ($T249 * ((2*$K$7)/(m*g)))</f>
        <v>-9.2002786507860201E-2</v>
      </c>
      <c r="R258" s="12">
        <f>$K$6 - 2 * ($K$6*EXP(-($T249*$K$6)/m)) + $K$6*(EXP(-($T249*$K$6)/m))*(1-($T249*$K$6)/(m))</f>
        <v>0.30289682242097193</v>
      </c>
      <c r="S258" s="11">
        <f>2*(((5*m^2*g^2)/$T249^6)*$N258*$O258 + (-(m^2)/($T249)^5)*(g^2)*$O258*$Q258 + (-(m^2)/($T249)^5)*(g^2)*$N258*$R258)</f>
        <v>8423.3858514830008</v>
      </c>
      <c r="T258" s="37"/>
      <c r="U258" s="38"/>
      <c r="V258" s="39"/>
      <c r="W258" s="36"/>
    </row>
    <row r="259" spans="1:23" x14ac:dyDescent="0.25">
      <c r="A259" s="36"/>
      <c r="B259" s="12">
        <f>((m*g)/$A251)*($J$6+(m/$A251)*(EXP(-($A251*$J$6)/(m))-1)) - $J$7</f>
        <v>-3.1056539446852369</v>
      </c>
      <c r="C259" s="12">
        <f t="shared" si="82"/>
        <v>9.645086424138972</v>
      </c>
      <c r="D259" s="36"/>
      <c r="M259" s="36">
        <v>25</v>
      </c>
      <c r="N259" s="11">
        <f>($T259*$B$6) + (m*EXP(-($T259*$B$6)/m)) - m - (($B$7/(m*g))*($T259)^2)</f>
        <v>-3.5922821918522391E-5</v>
      </c>
      <c r="O259" s="11">
        <f>($T259*$B$6) + (2*m*EXP(-($T259*$B$6)/m)) + (($T259*$B$6)*EXP(-($T259*$B$6)/m))  - (2*m)</f>
        <v>5.8863516471732713E-6</v>
      </c>
      <c r="P259" s="11">
        <f>2*(-(m^2)/($T259)^5)*(g^2)*N259*O259</f>
        <v>5.5621030242373505E-3</v>
      </c>
      <c r="Q259" s="12">
        <f>$B$6 - ($B$6*EXP(-($T259*$B$6)/m)) - ($T259 * ((2*$B$7)/(m*g)))</f>
        <v>-3.5822432723058607E-3</v>
      </c>
      <c r="R259" s="12">
        <f>$B$6 - 2 * ($B$6*EXP(-($T259*$B$6)/m)) + $B$6*(EXP(-($T259*$B$6)/m))*(1-($T259*$B$6)/(m))</f>
        <v>7.9860805570153293E-4</v>
      </c>
      <c r="S259" s="11">
        <f>2*(((5*m^2*g^2)/$T259^6)*$N259*$O259 + (-(m^2)/($T259)^5)*(g^2)*$O259*$Q259 + (-(m^2)/($T259)^5)*(g^2)*$N259*$R259)</f>
        <v>2.7638000081181335E-2</v>
      </c>
      <c r="T259" s="37">
        <f t="shared" ref="T259:T309" si="103">$T249-$W249</f>
        <v>2.1699250881468814E-2</v>
      </c>
      <c r="U259" s="38">
        <f t="shared" ref="U259" si="104">SUM(P259:P268)</f>
        <v>-5.3645976549887564E-13</v>
      </c>
      <c r="V259" s="39">
        <f t="shared" ref="V259" si="105">SUM(S259:S268)</f>
        <v>19047.805400261786</v>
      </c>
      <c r="W259" s="36">
        <f t="shared" ref="W259" si="106">U259/V259</f>
        <v>-2.8163862147158577E-17</v>
      </c>
    </row>
    <row r="260" spans="1:23" x14ac:dyDescent="0.25">
      <c r="A260" s="36"/>
      <c r="B260" s="11">
        <f>((m*g)/$A251)*($K$6+(m/$A251)*(EXP(-($A251*$K$6)/(m))-1)) - $K$7</f>
        <v>-3.7060396726647866</v>
      </c>
      <c r="C260" s="11">
        <f t="shared" si="82"/>
        <v>13.734730055365318</v>
      </c>
      <c r="D260" s="36"/>
      <c r="M260" s="36"/>
      <c r="N260" s="11">
        <f>($T259*$C$6) + (m*EXP(-($T259*$C$6)/m)) - m - (($C$7/(m*g))*($T259)^2)</f>
        <v>-5.6880736359796744E-5</v>
      </c>
      <c r="O260" s="11">
        <f>($T259*$C$6) + (2*m*EXP(-($T259*$C$6)/m)) + (($T259*$C$6)*EXP(-($T259*$C$6)/m))  - (2*m)</f>
        <v>3.0067351026730194E-5</v>
      </c>
      <c r="P260" s="11">
        <f>2*(-(m^2)/($T259)^5)*(g^2)*N260*O260</f>
        <v>4.4986557223601245E-2</v>
      </c>
      <c r="Q260" s="12">
        <f>$C$6 - ($C$6*EXP(-($T259*$C$6)/m)) - ($T259 * ((2*$C$7)/(m*g)))</f>
        <v>-6.6282852127929268E-3</v>
      </c>
      <c r="R260" s="12">
        <f>$C$6 - 2 * ($C$6*EXP(-($T259*$C$6)/m)) + $C$6*(EXP(-($T259*$C$6)/m))*(1-($T259*$C$6)/(m))</f>
        <v>4.0224850446371196E-3</v>
      </c>
      <c r="S260" s="11">
        <f>2*(((5*m^2*g^2)/$T259^6)*$N260*$O260 + (-(m^2)/($T259)^5)*(g^2)*$O260*$Q260 + (-(m^2)/($T259)^5)*(g^2)*$N260*$R260)</f>
        <v>0.89475171113511909</v>
      </c>
      <c r="T260" s="37"/>
      <c r="U260" s="38"/>
      <c r="V260" s="39"/>
      <c r="W260" s="36"/>
    </row>
    <row r="261" spans="1:23" x14ac:dyDescent="0.25">
      <c r="A261" s="36">
        <v>0.26</v>
      </c>
      <c r="B261" s="12">
        <f>((m*g)/$A261)*($B$6+(m/$A261)*(EXP(-($A261*$B$6)/(m))-1)) - $B$7</f>
        <v>-4.5265083964702253E-2</v>
      </c>
      <c r="C261" s="12">
        <f t="shared" si="82"/>
        <v>2.0489278263315452E-3</v>
      </c>
      <c r="D261" s="36">
        <f t="shared" ref="D261" si="107">SUM(C261:C270)</f>
        <v>43.261856176331584</v>
      </c>
      <c r="M261" s="36"/>
      <c r="N261" s="11">
        <f>($T259*$D$6) + (m*EXP(-($T259*$D$6)/m)) - m - (($D$7/(m*g))*($T259)^2)</f>
        <v>-1.4213669415833905E-4</v>
      </c>
      <c r="O261" s="11">
        <f>($T259*$D$6) + (2*m*EXP(-($T259*$D$6)/m)) + (($T259*$D$6)*EXP(-($T259*$D$6)/m))  - (2*m)</f>
        <v>1.0980809334212166E-4</v>
      </c>
      <c r="P261" s="11">
        <f>2*(-(m^2)/($T259)^5)*(g^2)*N261*O261</f>
        <v>0.410547055340447</v>
      </c>
      <c r="Q261" s="12">
        <f>$D$6 - ($D$6*EXP(-($T259*$D$6)/m)) - ($T259 * ((2*$D$7)/(m*g)))</f>
        <v>-1.8161063891626833E-2</v>
      </c>
      <c r="R261" s="12">
        <f>$D$6 - 2 * ($D$6*EXP(-($T259*$D$6)/m)) + $D$6*(EXP(-($T259*$D$6)/m))*(1-($T259*$D$6)/(m))</f>
        <v>1.4420172737402842E-2</v>
      </c>
      <c r="S261" s="11">
        <f>2*(((5*m^2*g^2)/$T259^6)*$N261*$O261 + (-(m^2)/($T259)^5)*(g^2)*$O261*$Q261 + (-(m^2)/($T259)^5)*(g^2)*$N261*$R261)</f>
        <v>11.770671982426705</v>
      </c>
      <c r="T261" s="37"/>
      <c r="U261" s="38"/>
      <c r="V261" s="39"/>
      <c r="W261" s="36"/>
    </row>
    <row r="262" spans="1:23" x14ac:dyDescent="0.25">
      <c r="A262" s="36"/>
      <c r="B262" s="11">
        <f>((m*g)/$A261)*($C$6+(m/$A261)*(EXP(-($A261*$C$6)/(m))-1)) - $C$7</f>
        <v>-0.14215252916939797</v>
      </c>
      <c r="C262" s="11">
        <f t="shared" si="82"/>
        <v>2.020734154925654E-2</v>
      </c>
      <c r="D262" s="36"/>
      <c r="M262" s="36"/>
      <c r="N262" s="11">
        <f>($T259*$E$6) + (m*EXP(-($T259*$E$6)/m)) - m - (($E$7/(m*g))*($T259)^2)</f>
        <v>-2.7251916602635123E-4</v>
      </c>
      <c r="O262" s="11">
        <f>($T259*$E$6) + (2*m*EXP(-($T259*$E$6)/m)) + (($T259*$E$6)*EXP(-($T259*$E$6)/m))  - (2*m)</f>
        <v>2.17202167091958E-4</v>
      </c>
      <c r="P262" s="11">
        <f>2*(-(m^2)/($T259)^5)*(g^2)*N262*O262</f>
        <v>1.5569819781520917</v>
      </c>
      <c r="Q262" s="12">
        <f>$E$6 - ($E$6*EXP(-($T259*$E$6)/m)) - ($T259 * ((2*$E$7)/(m*g)))</f>
        <v>-3.51275029404641E-2</v>
      </c>
      <c r="R262" s="12">
        <f>$E$6 - 2 * ($E$6*EXP(-($T259*$E$6)/m)) + $E$6*(EXP(-($T259*$E$6)/m))*(1-($T259*$E$6)/(m))</f>
        <v>2.8129755211624086E-2</v>
      </c>
      <c r="S262" s="11">
        <f>2*(((5*m^2*g^2)/$T259^6)*$N262*$O262 + (-(m^2)/($T259)^5)*(g^2)*$O262*$Q262 + (-(m^2)/($T259)^5)*(g^2)*$N262*$R262)</f>
        <v>43.573778470160931</v>
      </c>
      <c r="T262" s="37"/>
      <c r="U262" s="38"/>
      <c r="V262" s="39"/>
      <c r="W262" s="36"/>
    </row>
    <row r="263" spans="1:23" x14ac:dyDescent="0.25">
      <c r="A263" s="36"/>
      <c r="B263" s="12">
        <f>((m*g)/$A261)*($D$6+(m/$A261)*(EXP(-($A261*$D$6)/(m))-1)) - $D$7</f>
        <v>-0.41107201933743936</v>
      </c>
      <c r="C263" s="12">
        <f t="shared" si="82"/>
        <v>0.16898020508216013</v>
      </c>
      <c r="D263" s="36"/>
      <c r="M263" s="36"/>
      <c r="N263" s="11">
        <f>($T259*$F$6) + (m*EXP(-($T259*$F$6)/m)) - m - (($F$7/(m*g))*($T259)^2)</f>
        <v>-6.0670053593632044E-4</v>
      </c>
      <c r="O263" s="11">
        <f>($T259*$F$6) + (2*m*EXP(-($T259*$F$6)/m)) + (($T259*$F$6)*EXP(-($T259*$F$6)/m))  - (2*m)</f>
        <v>4.3655210821160612E-4</v>
      </c>
      <c r="P263" s="11">
        <f>2*(-(m^2)/($T259)^5)*(g^2)*N263*O263</f>
        <v>6.9667920711639288</v>
      </c>
      <c r="Q263" s="12">
        <f>$F$6 - ($F$6*EXP(-($T259*$F$6)/m)) - ($T259 * ((2*$F$7)/(m*g)))</f>
        <v>-7.6037333689399966E-2</v>
      </c>
      <c r="R263" s="12">
        <f>$F$6 - 2 * ($F$6*EXP(-($T259*$F$6)/m)) + $F$6*(EXP(-($T259*$F$6)/m))*(1-($T259*$F$6)/(m))</f>
        <v>5.5507727714503075E-2</v>
      </c>
      <c r="S263" s="11">
        <f>2*(((5*m^2*g^2)/$T259^6)*$N263*$O263 + (-(m^2)/($T259)^5)*(g^2)*$O263*$Q263 + (-(m^2)/($T259)^5)*(g^2)*$N263*$R263)</f>
        <v>153.66554030997941</v>
      </c>
      <c r="T263" s="37"/>
      <c r="U263" s="38"/>
      <c r="V263" s="39"/>
      <c r="W263" s="36"/>
    </row>
    <row r="264" spans="1:23" x14ac:dyDescent="0.25">
      <c r="A264" s="36"/>
      <c r="B264" s="12">
        <f>((m*g)/$A261)*($E$6+(m/$A261)*(EXP(-($A261*$E$6)/(m))-1)) - $E$7</f>
        <v>-0.72979914908946952</v>
      </c>
      <c r="C264" s="11">
        <f t="shared" si="82"/>
        <v>0.53260679801171373</v>
      </c>
      <c r="D264" s="36"/>
      <c r="M264" s="36"/>
      <c r="N264" s="11">
        <f>($T259*$G$6) + (m*EXP(-($T259*$G$6)/m)) - m - (($G$7/(m*g))*($T259)^2)</f>
        <v>-9.2049804445186109E-4</v>
      </c>
      <c r="O264" s="11">
        <f>($T259*$G$6) + (2*m*EXP(-($T259*$G$6)/m)) + (($T259*$G$6)*EXP(-($T259*$G$6)/m))  - (2*m)</f>
        <v>7.5760073539418021E-4</v>
      </c>
      <c r="P264" s="11">
        <f>2*(-(m^2)/($T259)^5)*(g^2)*N264*O264</f>
        <v>18.343645050870357</v>
      </c>
      <c r="Q264" s="12">
        <f>$G$6 - ($G$6*EXP(-($T259*$G$6)/m)) - ($T259 * ((2*$G$7)/(m*g)))</f>
        <v>-0.11975513986600844</v>
      </c>
      <c r="R264" s="12">
        <f>$G$6 - 2 * ($G$6*EXP(-($T259*$G$6)/m)) + $G$6*(EXP(-($T259*$G$6)/m))*(1-($T259*$G$6)/(m))</f>
        <v>9.4572542455614111E-2</v>
      </c>
      <c r="S264" s="11">
        <f>2*(((5*m^2*g^2)/$T259^6)*$N264*$O264 + (-(m^2)/($T259)^5)*(g^2)*$O264*$Q264 + (-(m^2)/($T259)^5)*(g^2)*$N264*$R264)</f>
        <v>449.55028528500497</v>
      </c>
      <c r="T264" s="37"/>
      <c r="U264" s="38"/>
      <c r="V264" s="39"/>
      <c r="W264" s="36"/>
    </row>
    <row r="265" spans="1:23" x14ac:dyDescent="0.25">
      <c r="A265" s="36"/>
      <c r="B265" s="12">
        <f>((m*g)/$A261)*($F$6+(m/$A261)*(EXP(-($A261*$F$6)/(m))-1)) - $F$7</f>
        <v>-1.3397477903026904</v>
      </c>
      <c r="C265" s="12">
        <f t="shared" si="82"/>
        <v>1.7949241416209418</v>
      </c>
      <c r="D265" s="36"/>
      <c r="M265" s="36"/>
      <c r="N265" s="11">
        <f>($T259*$H$6) + (m*EXP(-($T259*$H$6)/m)) - m - (($H$7/(m*g))*($T259)^2)</f>
        <v>-2.7081236331129559E-4</v>
      </c>
      <c r="O265" s="11">
        <f>($T259*$H$6) + (2*m*EXP(-($T259*$H$6)/m)) + (($T259*$H$6)*EXP(-($T259*$H$6)/m))  - (2*m)</f>
        <v>1.1847490982079129E-3</v>
      </c>
      <c r="P265" s="11">
        <f>2*(-(m^2)/($T259)^5)*(g^2)*N265*O265</f>
        <v>8.4395104335310513</v>
      </c>
      <c r="Q265" s="12">
        <f>$H$6 - ($H$6*EXP(-($T259*$H$6)/m)) - ($T259 * ((2*$H$7)/(m*g)))</f>
        <v>-7.9559143965879264E-2</v>
      </c>
      <c r="R265" s="12">
        <f>$H$6 - 2 * ($H$6*EXP(-($T259*$H$6)/m)) + $H$6*(EXP(-($T259*$H$6)/m))*(1-($T259*$H$6)/(m))</f>
        <v>0.1452358936688897</v>
      </c>
      <c r="S265" s="11">
        <f>2*(((5*m^2*g^2)/$T259^6)*$N265*$O265 + (-(m^2)/($T259)^5)*(g^2)*$O265*$Q265 + (-(m^2)/($T259)^5)*(g^2)*$N265*$R265)</f>
        <v>1569.2828784277726</v>
      </c>
      <c r="T265" s="37"/>
      <c r="U265" s="38"/>
      <c r="V265" s="39"/>
      <c r="W265" s="36"/>
    </row>
    <row r="266" spans="1:23" x14ac:dyDescent="0.25">
      <c r="A266" s="36"/>
      <c r="B266" s="12">
        <f>((m*g)/$A261)*($G$6+(m/$A261)*(EXP(-($A261*$G$6)/(m))-1)) - $G$7</f>
        <v>-2.0472695894419708</v>
      </c>
      <c r="C266" s="11">
        <f t="shared" si="82"/>
        <v>4.1913127718538954</v>
      </c>
      <c r="D266" s="36"/>
      <c r="M266" s="36"/>
      <c r="N266" s="11">
        <f>($T259*$I$6) + (m*EXP(-($T259*$I$6)/m)) - m - (($I$7/(m*g))*($T259)^2)</f>
        <v>3.6936897707218891E-5</v>
      </c>
      <c r="O266" s="11">
        <f>($T259*$I$6) + (2*m*EXP(-($T259*$I$6)/m)) + (($T259*$I$6)*EXP(-($T259*$I$6)/m))  - (2*m)</f>
        <v>1.5808744621772508E-3</v>
      </c>
      <c r="P266" s="11">
        <f>2*(-(m^2)/($T259)^5)*(g^2)*N266*O266</f>
        <v>-1.535960973116496</v>
      </c>
      <c r="Q266" s="12">
        <f>$I$6 - ($I$6*EXP(-($T259*$I$6)/m)) - ($T259 * ((2*$I$7)/(m*g)))</f>
        <v>-6.9449432839628122E-2</v>
      </c>
      <c r="R266" s="12">
        <f>$I$6 - 2 * ($I$6*EXP(-($T259*$I$6)/m)) + $I$6*(EXP(-($T259*$I$6)/m))*(1-($T259*$I$6)/(m))</f>
        <v>0.19118847842689327</v>
      </c>
      <c r="S266" s="11">
        <f>2*(((5*m^2*g^2)/$T259^6)*$N266*$O266 + (-(m^2)/($T259)^5)*(g^2)*$O266*$Q266 + (-(m^2)/($T259)^5)*(g^2)*$N266*$R266)</f>
        <v>3056.1055703635284</v>
      </c>
      <c r="T266" s="37"/>
      <c r="U266" s="38"/>
      <c r="V266" s="39"/>
      <c r="W266" s="36"/>
    </row>
    <row r="267" spans="1:23" x14ac:dyDescent="0.25">
      <c r="A267" s="36"/>
      <c r="B267" s="12">
        <f>((m*g)/$A261)*($H$6+(m/$A261)*(EXP(-($A261*$H$6)/(m))-1)) - $H$7</f>
        <v>-2.3296384002675534</v>
      </c>
      <c r="C267" s="12">
        <f t="shared" si="82"/>
        <v>5.4272150760011657</v>
      </c>
      <c r="D267" s="36"/>
      <c r="M267" s="36"/>
      <c r="N267" s="11">
        <f>($T259*$J$6) + (m*EXP(-($T259*$J$6)/m)) - m - (($J$7/(m*g))*($T259)^2)</f>
        <v>2.7411831987485171E-4</v>
      </c>
      <c r="O267" s="11">
        <f>($T259*$J$6) + (2*m*EXP(-($T259*$J$6)/m)) + (($T259*$J$6)*EXP(-($T259*$J$6)/m))  - (2*m)</f>
        <v>2.0432113316871878E-3</v>
      </c>
      <c r="P267" s="11">
        <f>2*(-(m^2)/($T259)^5)*(g^2)*N267*O267</f>
        <v>-14.732407746786027</v>
      </c>
      <c r="Q267" s="12">
        <f>$J$6 - ($J$6*EXP(-($T259*$J$6)/m)) - ($T259 * ((2*$J$7)/(m*g)))</f>
        <v>-6.8895221319100641E-2</v>
      </c>
      <c r="R267" s="12">
        <f>$J$6 - 2 * ($J$6*EXP(-($T259*$J$6)/m)) + $J$6*(EXP(-($T259*$J$6)/m))*(1-($T259*$J$6)/(m))</f>
        <v>0.2437980678940922</v>
      </c>
      <c r="S267" s="11">
        <f>2*(((5*m^2*g^2)/$T259^6)*$N267*$O267 + (-(m^2)/($T259)^5)*(g^2)*$O267*$Q267 + (-(m^2)/($T259)^5)*(g^2)*$N267*$R267)</f>
        <v>5339.5484342286327</v>
      </c>
      <c r="T267" s="37"/>
      <c r="U267" s="38"/>
      <c r="V267" s="39"/>
      <c r="W267" s="36"/>
    </row>
    <row r="268" spans="1:23" x14ac:dyDescent="0.25">
      <c r="A268" s="36"/>
      <c r="B268" s="12">
        <f>((m*g)/$A261)*($I$6+(m/$A261)*(EXP(-($A261*$I$6)/(m))-1)) - $I$7</f>
        <v>-2.6939012998346561</v>
      </c>
      <c r="C268" s="11">
        <f t="shared" si="82"/>
        <v>7.2571042132508499</v>
      </c>
      <c r="D268" s="36"/>
      <c r="M268" s="36"/>
      <c r="N268" s="11">
        <f>($T259*$K$6) + (m*EXP(-($T259*$K$6)/m)) - m - (($K$7/(m*g))*($T259)^2)</f>
        <v>2.8814904481972575E-4</v>
      </c>
      <c r="O268" s="11">
        <f>($T259*$K$6) + (2*m*EXP(-($T259*$K$6)/m)) + (($T259*$K$6)*EXP(-($T259*$K$6)/m))  - (2*m)</f>
        <v>2.5726896358677087E-3</v>
      </c>
      <c r="P268" s="11">
        <f>2*(-(m^2)/($T259)^5)*(g^2)*N268*O268</f>
        <v>-19.49965652940373</v>
      </c>
      <c r="Q268" s="12">
        <f>$K$6 - ($K$6*EXP(-($T259*$K$6)/m)) - ($T259 * ((2*$K$7)/(m*g)))</f>
        <v>-9.2002786507859646E-2</v>
      </c>
      <c r="R268" s="12">
        <f>$K$6 - 2 * ($K$6*EXP(-($T259*$K$6)/m)) + $K$6*(EXP(-($T259*$K$6)/m))*(1-($T259*$K$6)/(m))</f>
        <v>0.30289682242097132</v>
      </c>
      <c r="S268" s="11">
        <f>2*(((5*m^2*g^2)/$T259^6)*$N268*$O268 + (-(m^2)/($T259)^5)*(g^2)*$O268*$Q268 + (-(m^2)/($T259)^5)*(g^2)*$N268*$R268)</f>
        <v>8423.3858514830627</v>
      </c>
      <c r="T268" s="37"/>
      <c r="U268" s="38"/>
      <c r="V268" s="39"/>
      <c r="W268" s="36"/>
    </row>
    <row r="269" spans="1:23" x14ac:dyDescent="0.25">
      <c r="A269" s="36"/>
      <c r="B269" s="12">
        <f>((m*g)/$A261)*($J$6+(m/$A261)*(EXP(-($A261*$J$6)/(m))-1)) - $J$7</f>
        <v>-3.1391582911295699</v>
      </c>
      <c r="C269" s="12">
        <f t="shared" ref="C269:C332" si="108">$B269^2</f>
        <v>9.8543147767675219</v>
      </c>
      <c r="D269" s="36"/>
      <c r="M269" s="36">
        <v>26</v>
      </c>
      <c r="N269" s="11">
        <f>($T269*$B$6) + (m*EXP(-($T269*$B$6)/m)) - m - (($B$7/(m*g))*($T269)^2)</f>
        <v>-3.5922821918522879E-5</v>
      </c>
      <c r="O269" s="11">
        <f>($T269*$B$6) + (2*m*EXP(-($T269*$B$6)/m)) + (($T269*$B$6)*EXP(-($T269*$B$6)/m))  - (2*m)</f>
        <v>5.8863516471802102E-6</v>
      </c>
      <c r="P269" s="11">
        <f>2*(-(m^2)/($T269)^5)*(g^2)*N269*O269</f>
        <v>5.5621030242439477E-3</v>
      </c>
      <c r="Q269" s="12">
        <f>$B$6 - ($B$6*EXP(-($T269*$B$6)/m)) - ($T269 * ((2*$B$7)/(m*g)))</f>
        <v>-3.5822432723058711E-3</v>
      </c>
      <c r="R269" s="12">
        <f>$B$6 - 2 * ($B$6*EXP(-($T269*$B$6)/m)) + $B$6*(EXP(-($T269*$B$6)/m))*(1-($T269*$B$6)/(m))</f>
        <v>7.9860805570153293E-4</v>
      </c>
      <c r="S269" s="11">
        <f>2*(((5*m^2*g^2)/$T269^6)*$N269*$O269 + (-(m^2)/($T269)^5)*(g^2)*$O269*$Q269 + (-(m^2)/($T269)^5)*(g^2)*$N269*$R269)</f>
        <v>2.7638000080320135E-2</v>
      </c>
      <c r="T269" s="37">
        <f t="shared" si="103"/>
        <v>2.1699250881468842E-2</v>
      </c>
      <c r="U269" s="38">
        <f t="shared" ref="U269" si="109">SUM(P269:P278)</f>
        <v>5.3290705182007514E-13</v>
      </c>
      <c r="V269" s="39">
        <f t="shared" ref="V269" si="110">SUM(S269:S278)</f>
        <v>19047.805400261699</v>
      </c>
      <c r="W269" s="36">
        <f t="shared" ref="W269" si="111">U269/V269</f>
        <v>2.7977346503800038E-17</v>
      </c>
    </row>
    <row r="270" spans="1:23" x14ac:dyDescent="0.25">
      <c r="A270" s="36"/>
      <c r="B270" s="11">
        <f>((m*g)/$A261)*($K$6+(m/$A261)*(EXP(-($A261*$K$6)/(m))-1)) - $K$7</f>
        <v>-3.7434131383495122</v>
      </c>
      <c r="C270" s="11">
        <f t="shared" si="108"/>
        <v>14.013141924367744</v>
      </c>
      <c r="D270" s="36"/>
      <c r="M270" s="36"/>
      <c r="N270" s="11">
        <f>($T269*$C$6) + (m*EXP(-($T269*$C$6)/m)) - m - (($C$7/(m*g))*($T269)^2)</f>
        <v>-5.6880736359794576E-5</v>
      </c>
      <c r="O270" s="11">
        <f>($T269*$C$6) + (2*m*EXP(-($T269*$C$6)/m)) + (($T269*$C$6)*EXP(-($T269*$C$6)/m))  - (2*m)</f>
        <v>3.0067351026730194E-5</v>
      </c>
      <c r="P270" s="11">
        <f>2*(-(m^2)/($T269)^5)*(g^2)*N270*O270</f>
        <v>4.4986557223599247E-2</v>
      </c>
      <c r="Q270" s="12">
        <f>$C$6 - ($C$6*EXP(-($T269*$C$6)/m)) - ($T269 * ((2*$C$7)/(m*g)))</f>
        <v>-6.6282852127929337E-3</v>
      </c>
      <c r="R270" s="12">
        <f>$C$6 - 2 * ($C$6*EXP(-($T269*$C$6)/m)) + $C$6*(EXP(-($T269*$C$6)/m))*(1-($T269*$C$6)/(m))</f>
        <v>4.0224850446371196E-3</v>
      </c>
      <c r="S270" s="11">
        <f>2*(((5*m^2*g^2)/$T269^6)*$N270*$O270 + (-(m^2)/($T269)^5)*(g^2)*$O270*$Q270 + (-(m^2)/($T269)^5)*(g^2)*$N270*$R270)</f>
        <v>0.89475171113529672</v>
      </c>
      <c r="T270" s="37"/>
      <c r="U270" s="38"/>
      <c r="V270" s="39"/>
      <c r="W270" s="36"/>
    </row>
    <row r="271" spans="1:23" x14ac:dyDescent="0.25">
      <c r="A271" s="36">
        <v>0.27</v>
      </c>
      <c r="B271" s="12">
        <f>((m*g)/$A271)*($B$6+(m/$A271)*(EXP(-($A271*$B$6)/(m))-1)) - $B$7</f>
        <v>-4.6069826096623752E-2</v>
      </c>
      <c r="C271" s="12">
        <f t="shared" si="108"/>
        <v>2.1224288765731548E-3</v>
      </c>
      <c r="D271" s="36">
        <f t="shared" ref="D271" si="112">SUM(C271:C280)</f>
        <v>44.124931585801292</v>
      </c>
      <c r="M271" s="36"/>
      <c r="N271" s="11">
        <f>($T269*$D$6) + (m*EXP(-($T269*$D$6)/m)) - m - (($D$7/(m*g))*($T269)^2)</f>
        <v>-1.4213669415833537E-4</v>
      </c>
      <c r="O271" s="11">
        <f>($T269*$D$6) + (2*m*EXP(-($T269*$D$6)/m)) + (($T269*$D$6)*EXP(-($T269*$D$6)/m))  - (2*m)</f>
        <v>1.0980809334212166E-4</v>
      </c>
      <c r="P271" s="11">
        <f>2*(-(m^2)/($T269)^5)*(g^2)*N271*O271</f>
        <v>0.41054705534043368</v>
      </c>
      <c r="Q271" s="12">
        <f>$D$6 - ($D$6*EXP(-($T269*$D$6)/m)) - ($T269 * ((2*$D$7)/(m*g)))</f>
        <v>-1.8161063891626805E-2</v>
      </c>
      <c r="R271" s="12">
        <f>$D$6 - 2 * ($D$6*EXP(-($T269*$D$6)/m)) + $D$6*(EXP(-($T269*$D$6)/m))*(1-($T269*$D$6)/(m))</f>
        <v>1.4420172737402953E-2</v>
      </c>
      <c r="S271" s="11">
        <f>2*(((5*m^2*g^2)/$T269^6)*$N271*$O271 + (-(m^2)/($T269)^5)*(g^2)*$O271*$Q271 + (-(m^2)/($T269)^5)*(g^2)*$N271*$R271)</f>
        <v>11.770671982428119</v>
      </c>
      <c r="T271" s="37"/>
      <c r="U271" s="38"/>
      <c r="V271" s="39"/>
      <c r="W271" s="36"/>
    </row>
    <row r="272" spans="1:23" x14ac:dyDescent="0.25">
      <c r="A272" s="36"/>
      <c r="B272" s="11">
        <f>((m*g)/$A271)*($C$6+(m/$A271)*(EXP(-($A271*$C$6)/(m))-1)) - $C$7</f>
        <v>-0.1449656055374591</v>
      </c>
      <c r="C272" s="11">
        <f t="shared" si="108"/>
        <v>2.1015026788842192E-2</v>
      </c>
      <c r="D272" s="36"/>
      <c r="M272" s="36"/>
      <c r="N272" s="11">
        <f>($T269*$E$6) + (m*EXP(-($T269*$E$6)/m)) - m - (($E$7/(m*g))*($T269)^2)</f>
        <v>-2.7251916602634907E-4</v>
      </c>
      <c r="O272" s="11">
        <f>($T269*$E$6) + (2*m*EXP(-($T269*$E$6)/m)) + (($T269*$E$6)*EXP(-($T269*$E$6)/m))  - (2*m)</f>
        <v>2.1720216709196494E-4</v>
      </c>
      <c r="P272" s="11">
        <f>2*(-(m^2)/($T269)^5)*(g^2)*N272*O272</f>
        <v>1.5569819781521193</v>
      </c>
      <c r="Q272" s="12">
        <f>$E$6 - ($E$6*EXP(-($T269*$E$6)/m)) - ($T269 * ((2*$E$7)/(m*g)))</f>
        <v>-3.5127502940464156E-2</v>
      </c>
      <c r="R272" s="12">
        <f>$E$6 - 2 * ($E$6*EXP(-($T269*$E$6)/m)) + $E$6*(EXP(-($T269*$E$6)/m))*(1-($T269*$E$6)/(m))</f>
        <v>2.8129755211624197E-2</v>
      </c>
      <c r="S272" s="11">
        <f>2*(((5*m^2*g^2)/$T269^6)*$N272*$O272 + (-(m^2)/($T269)^5)*(g^2)*$O272*$Q272 + (-(m^2)/($T269)^5)*(g^2)*$N272*$R272)</f>
        <v>43.573778470158317</v>
      </c>
      <c r="T272" s="37"/>
      <c r="U272" s="38"/>
      <c r="V272" s="39"/>
      <c r="W272" s="36"/>
    </row>
    <row r="273" spans="1:23" x14ac:dyDescent="0.25">
      <c r="A273" s="36"/>
      <c r="B273" s="12">
        <f>((m*g)/$A271)*($D$6+(m/$A271)*(EXP(-($A271*$D$6)/(m))-1)) - $D$7</f>
        <v>-0.41773741935752418</v>
      </c>
      <c r="C273" s="12">
        <f t="shared" si="108"/>
        <v>0.174504551531484</v>
      </c>
      <c r="D273" s="36"/>
      <c r="M273" s="36"/>
      <c r="N273" s="11">
        <f>($T269*$F$6) + (m*EXP(-($T269*$F$6)/m)) - m - (($F$7/(m*g))*($T269)^2)</f>
        <v>-6.0670053593632174E-4</v>
      </c>
      <c r="O273" s="11">
        <f>($T269*$F$6) + (2*m*EXP(-($T269*$F$6)/m)) + (($T269*$F$6)*EXP(-($T269*$F$6)/m))  - (2*m)</f>
        <v>4.3655210821161305E-4</v>
      </c>
      <c r="P273" s="11">
        <f>2*(-(m^2)/($T269)^5)*(g^2)*N273*O273</f>
        <v>6.9667920711640106</v>
      </c>
      <c r="Q273" s="12">
        <f>$F$6 - ($F$6*EXP(-($T269*$F$6)/m)) - ($T269 * ((2*$F$7)/(m*g)))</f>
        <v>-7.6037333689400077E-2</v>
      </c>
      <c r="R273" s="12">
        <f>$F$6 - 2 * ($F$6*EXP(-($T269*$F$6)/m)) + $F$6*(EXP(-($T269*$F$6)/m))*(1-($T269*$F$6)/(m))</f>
        <v>5.5507727714503241E-2</v>
      </c>
      <c r="S273" s="11">
        <f>2*(((5*m^2*g^2)/$T269^6)*$N273*$O273 + (-(m^2)/($T269)^5)*(g^2)*$O273*$Q273 + (-(m^2)/($T269)^5)*(g^2)*$N273*$R273)</f>
        <v>153.66554030997111</v>
      </c>
      <c r="T273" s="37"/>
      <c r="U273" s="38"/>
      <c r="V273" s="39"/>
      <c r="W273" s="36"/>
    </row>
    <row r="274" spans="1:23" x14ac:dyDescent="0.25">
      <c r="A274" s="36"/>
      <c r="B274" s="12">
        <f>((m*g)/$A271)*($E$6+(m/$A271)*(EXP(-($A271*$E$6)/(m))-1)) - $E$7</f>
        <v>-0.73978425353052901</v>
      </c>
      <c r="C274" s="11">
        <f t="shared" si="108"/>
        <v>0.54728074177172203</v>
      </c>
      <c r="D274" s="36"/>
      <c r="M274" s="36"/>
      <c r="N274" s="11">
        <f>($T269*$G$6) + (m*EXP(-($T269*$G$6)/m)) - m - (($G$7/(m*g))*($T269)^2)</f>
        <v>-9.2049804445186716E-4</v>
      </c>
      <c r="O274" s="11">
        <f>($T269*$G$6) + (2*m*EXP(-($T269*$G$6)/m)) + (($T269*$G$6)*EXP(-($T269*$G$6)/m))  - (2*m)</f>
        <v>7.5760073539418715E-4</v>
      </c>
      <c r="P274" s="11">
        <f>2*(-(m^2)/($T269)^5)*(g^2)*N274*O274</f>
        <v>18.343645050870528</v>
      </c>
      <c r="Q274" s="12">
        <f>$G$6 - ($G$6*EXP(-($T269*$G$6)/m)) - ($T269 * ((2*$G$7)/(m*g)))</f>
        <v>-0.11975513986600872</v>
      </c>
      <c r="R274" s="12">
        <f>$G$6 - 2 * ($G$6*EXP(-($T269*$G$6)/m)) + $G$6*(EXP(-($T269*$G$6)/m))*(1-($T269*$G$6)/(m))</f>
        <v>9.4572542455614361E-2</v>
      </c>
      <c r="S274" s="11">
        <f>2*(((5*m^2*g^2)/$T269^6)*$N274*$O274 + (-(m^2)/($T269)^5)*(g^2)*$O274*$Q274 + (-(m^2)/($T269)^5)*(g^2)*$N274*$R274)</f>
        <v>449.55028528498815</v>
      </c>
      <c r="T274" s="37"/>
      <c r="U274" s="38"/>
      <c r="V274" s="39"/>
      <c r="W274" s="36"/>
    </row>
    <row r="275" spans="1:23" x14ac:dyDescent="0.25">
      <c r="A275" s="36"/>
      <c r="B275" s="12">
        <f>((m*g)/$A271)*($F$6+(m/$A271)*(EXP(-($A271*$F$6)/(m))-1)) - $F$7</f>
        <v>-1.3543659900528273</v>
      </c>
      <c r="C275" s="12">
        <f t="shared" si="108"/>
        <v>1.8343072350117751</v>
      </c>
      <c r="D275" s="36"/>
      <c r="M275" s="36"/>
      <c r="N275" s="11">
        <f>($T269*$H$6) + (m*EXP(-($T269*$H$6)/m)) - m - (($H$7/(m*g))*($T269)^2)</f>
        <v>-2.7081236331129646E-4</v>
      </c>
      <c r="O275" s="11">
        <f>($T269*$H$6) + (2*m*EXP(-($T269*$H$6)/m)) + (($T269*$H$6)*EXP(-($T269*$H$6)/m))  - (2*m)</f>
        <v>1.1847490982079267E-3</v>
      </c>
      <c r="P275" s="11">
        <f>2*(-(m^2)/($T269)^5)*(g^2)*N275*O275</f>
        <v>8.4395104335311242</v>
      </c>
      <c r="Q275" s="12">
        <f>$H$6 - ($H$6*EXP(-($T269*$H$6)/m)) - ($T269 * ((2*$H$7)/(m*g)))</f>
        <v>-7.9559143965879542E-2</v>
      </c>
      <c r="R275" s="12">
        <f>$H$6 - 2 * ($H$6*EXP(-($T269*$H$6)/m)) + $H$6*(EXP(-($T269*$H$6)/m))*(1-($T269*$H$6)/(m))</f>
        <v>0.14523589366889</v>
      </c>
      <c r="S275" s="11">
        <f>2*(((5*m^2*g^2)/$T269^6)*$N275*$O275 + (-(m^2)/($T269)^5)*(g^2)*$O275*$Q275 + (-(m^2)/($T269)^5)*(g^2)*$N275*$R275)</f>
        <v>1569.2828784277795</v>
      </c>
      <c r="T275" s="37"/>
      <c r="U275" s="38"/>
      <c r="V275" s="39"/>
      <c r="W275" s="36"/>
    </row>
    <row r="276" spans="1:23" x14ac:dyDescent="0.25">
      <c r="A276" s="36"/>
      <c r="B276" s="12">
        <f>((m*g)/$A271)*($G$6+(m/$A271)*(EXP(-($A271*$G$6)/(m))-1)) - $G$7</f>
        <v>-2.0666482751869628</v>
      </c>
      <c r="C276" s="11">
        <f t="shared" si="108"/>
        <v>4.2710350933332482</v>
      </c>
      <c r="D276" s="36"/>
      <c r="M276" s="36"/>
      <c r="N276" s="11">
        <f>($T269*$I$6) + (m*EXP(-($T269*$I$6)/m)) - m - (($I$7/(m*g))*($T269)^2)</f>
        <v>3.6936897707216289E-5</v>
      </c>
      <c r="O276" s="11">
        <f>($T269*$I$6) + (2*m*EXP(-($T269*$I$6)/m)) + (($T269*$I$6)*EXP(-($T269*$I$6)/m))  - (2*m)</f>
        <v>1.5808744621772508E-3</v>
      </c>
      <c r="P276" s="11">
        <f>2*(-(m^2)/($T269)^5)*(g^2)*N276*O276</f>
        <v>-1.5359609731163781</v>
      </c>
      <c r="Q276" s="12">
        <f>$I$6 - ($I$6*EXP(-($T269*$I$6)/m)) - ($T269 * ((2*$I$7)/(m*g)))</f>
        <v>-6.9449432839628455E-2</v>
      </c>
      <c r="R276" s="12">
        <f>$I$6 - 2 * ($I$6*EXP(-($T269*$I$6)/m)) + $I$6*(EXP(-($T269*$I$6)/m))*(1-($T269*$I$6)/(m))</f>
        <v>0.1911884784268936</v>
      </c>
      <c r="S276" s="11">
        <f>2*(((5*m^2*g^2)/$T269^6)*$N276*$O276 + (-(m^2)/($T269)^5)*(g^2)*$O276*$Q276 + (-(m^2)/($T269)^5)*(g^2)*$N276*$R276)</f>
        <v>3056.1055703635107</v>
      </c>
      <c r="T276" s="37"/>
      <c r="U276" s="38"/>
      <c r="V276" s="39"/>
      <c r="W276" s="36"/>
    </row>
    <row r="277" spans="1:23" x14ac:dyDescent="0.25">
      <c r="A277" s="36"/>
      <c r="B277" s="12">
        <f>((m*g)/$A271)*($H$6+(m/$A271)*(EXP(-($A271*$H$6)/(m))-1)) - $H$7</f>
        <v>-2.3537706627020722</v>
      </c>
      <c r="C277" s="12">
        <f t="shared" si="108"/>
        <v>5.5402363325969519</v>
      </c>
      <c r="D277" s="36"/>
      <c r="M277" s="36"/>
      <c r="N277" s="11">
        <f>($T269*$J$6) + (m*EXP(-($T269*$J$6)/m)) - m - (($J$7/(m*g))*($T269)^2)</f>
        <v>2.7411831987485345E-4</v>
      </c>
      <c r="O277" s="11">
        <f>($T269*$J$6) + (2*m*EXP(-($T269*$J$6)/m)) + (($T269*$J$6)*EXP(-($T269*$J$6)/m))  - (2*m)</f>
        <v>2.0432113316871947E-3</v>
      </c>
      <c r="P277" s="11">
        <f>2*(-(m^2)/($T269)^5)*(g^2)*N277*O277</f>
        <v>-14.732407746786075</v>
      </c>
      <c r="Q277" s="12">
        <f>$J$6 - ($J$6*EXP(-($T269*$J$6)/m)) - ($T269 * ((2*$J$7)/(m*g)))</f>
        <v>-6.8895221319101085E-2</v>
      </c>
      <c r="R277" s="12">
        <f>$J$6 - 2 * ($J$6*EXP(-($T269*$J$6)/m)) + $J$6*(EXP(-($T269*$J$6)/m))*(1-($T269*$J$6)/(m))</f>
        <v>0.2437980678940927</v>
      </c>
      <c r="S277" s="11">
        <f>2*(((5*m^2*g^2)/$T269^6)*$N277*$O277 + (-(m^2)/($T269)^5)*(g^2)*$O277*$Q277 + (-(m^2)/($T269)^5)*(g^2)*$N277*$R277)</f>
        <v>5339.54843422865</v>
      </c>
      <c r="T277" s="37"/>
      <c r="U277" s="38"/>
      <c r="V277" s="39"/>
      <c r="W277" s="36"/>
    </row>
    <row r="278" spans="1:23" x14ac:dyDescent="0.25">
      <c r="A278" s="36"/>
      <c r="B278" s="12">
        <f>((m*g)/$A271)*($I$6+(m/$A271)*(EXP(-($A271*$I$6)/(m))-1)) - $I$7</f>
        <v>-2.7216137542480667</v>
      </c>
      <c r="C278" s="11">
        <f t="shared" si="108"/>
        <v>7.4071814273122563</v>
      </c>
      <c r="D278" s="36"/>
      <c r="M278" s="36"/>
      <c r="N278" s="11">
        <f>($T269*$K$6) + (m*EXP(-($T269*$K$6)/m)) - m - (($K$7/(m*g))*($T269)^2)</f>
        <v>2.8814904481971708E-4</v>
      </c>
      <c r="O278" s="11">
        <f>($T269*$K$6) + (2*m*EXP(-($T269*$K$6)/m)) + (($T269*$K$6)*EXP(-($T269*$K$6)/m))  - (2*m)</f>
        <v>2.5726896358677157E-3</v>
      </c>
      <c r="P278" s="11">
        <f>2*(-(m^2)/($T269)^5)*(g^2)*N278*O278</f>
        <v>-19.499656529403069</v>
      </c>
      <c r="Q278" s="12">
        <f>$K$6 - ($K$6*EXP(-($T269*$K$6)/m)) - ($T269 * ((2*$K$7)/(m*g)))</f>
        <v>-9.2002786507860201E-2</v>
      </c>
      <c r="R278" s="12">
        <f>$K$6 - 2 * ($K$6*EXP(-($T269*$K$6)/m)) + $K$6*(EXP(-($T269*$K$6)/m))*(1-($T269*$K$6)/(m))</f>
        <v>0.30289682242097193</v>
      </c>
      <c r="S278" s="11">
        <f>2*(((5*m^2*g^2)/$T269^6)*$N278*$O278 + (-(m^2)/($T269)^5)*(g^2)*$O278*$Q278 + (-(m^2)/($T269)^5)*(g^2)*$N278*$R278)</f>
        <v>8423.3858514830008</v>
      </c>
      <c r="T278" s="37"/>
      <c r="U278" s="38"/>
      <c r="V278" s="39"/>
      <c r="W278" s="36"/>
    </row>
    <row r="279" spans="1:23" x14ac:dyDescent="0.25">
      <c r="A279" s="36"/>
      <c r="B279" s="12">
        <f>((m*g)/$A271)*($J$6+(m/$A271)*(EXP(-($A271*$J$6)/(m))-1)) - $J$7</f>
        <v>-3.1704527663858615</v>
      </c>
      <c r="C279" s="12">
        <f t="shared" si="108"/>
        <v>10.051770743883761</v>
      </c>
      <c r="D279" s="36"/>
      <c r="M279" s="36">
        <v>27</v>
      </c>
      <c r="N279" s="11">
        <f>($T279*$B$6) + (m*EXP(-($T279*$B$6)/m)) - m - (($B$7/(m*g))*($T279)^2)</f>
        <v>-3.5922821918522391E-5</v>
      </c>
      <c r="O279" s="11">
        <f>($T279*$B$6) + (2*m*EXP(-($T279*$B$6)/m)) + (($T279*$B$6)*EXP(-($T279*$B$6)/m))  - (2*m)</f>
        <v>5.8863516471732713E-6</v>
      </c>
      <c r="P279" s="11">
        <f>2*(-(m^2)/($T279)^5)*(g^2)*N279*O279</f>
        <v>5.5621030242373505E-3</v>
      </c>
      <c r="Q279" s="12">
        <f>$B$6 - ($B$6*EXP(-($T279*$B$6)/m)) - ($T279 * ((2*$B$7)/(m*g)))</f>
        <v>-3.5822432723058607E-3</v>
      </c>
      <c r="R279" s="12">
        <f>$B$6 - 2 * ($B$6*EXP(-($T279*$B$6)/m)) + $B$6*(EXP(-($T279*$B$6)/m))*(1-($T279*$B$6)/(m))</f>
        <v>7.9860805570153293E-4</v>
      </c>
      <c r="S279" s="11">
        <f>2*(((5*m^2*g^2)/$T279^6)*$N279*$O279 + (-(m^2)/($T279)^5)*(g^2)*$O279*$Q279 + (-(m^2)/($T279)^5)*(g^2)*$N279*$R279)</f>
        <v>2.7638000081181335E-2</v>
      </c>
      <c r="T279" s="37">
        <f t="shared" si="103"/>
        <v>2.1699250881468814E-2</v>
      </c>
      <c r="U279" s="38">
        <f t="shared" ref="U279" si="113">SUM(P279:P288)</f>
        <v>-5.3645976549887564E-13</v>
      </c>
      <c r="V279" s="39">
        <f t="shared" ref="V279" si="114">SUM(S279:S288)</f>
        <v>19047.805400261786</v>
      </c>
      <c r="W279" s="36">
        <f t="shared" ref="W279" si="115">U279/V279</f>
        <v>-2.8163862147158577E-17</v>
      </c>
    </row>
    <row r="280" spans="1:23" x14ac:dyDescent="0.25">
      <c r="A280" s="36"/>
      <c r="B280" s="11">
        <f>((m*g)/$A271)*($K$6+(m/$A271)*(EXP(-($A271*$K$6)/(m))-1)) - $K$7</f>
        <v>-3.7782903547364755</v>
      </c>
      <c r="C280" s="11">
        <f t="shared" si="108"/>
        <v>14.275478004694682</v>
      </c>
      <c r="D280" s="36"/>
      <c r="M280" s="36"/>
      <c r="N280" s="11">
        <f>($T279*$C$6) + (m*EXP(-($T279*$C$6)/m)) - m - (($C$7/(m*g))*($T279)^2)</f>
        <v>-5.6880736359796744E-5</v>
      </c>
      <c r="O280" s="11">
        <f>($T279*$C$6) + (2*m*EXP(-($T279*$C$6)/m)) + (($T279*$C$6)*EXP(-($T279*$C$6)/m))  - (2*m)</f>
        <v>3.0067351026730194E-5</v>
      </c>
      <c r="P280" s="11">
        <f>2*(-(m^2)/($T279)^5)*(g^2)*N280*O280</f>
        <v>4.4986557223601245E-2</v>
      </c>
      <c r="Q280" s="12">
        <f>$C$6 - ($C$6*EXP(-($T279*$C$6)/m)) - ($T279 * ((2*$C$7)/(m*g)))</f>
        <v>-6.6282852127929268E-3</v>
      </c>
      <c r="R280" s="12">
        <f>$C$6 - 2 * ($C$6*EXP(-($T279*$C$6)/m)) + $C$6*(EXP(-($T279*$C$6)/m))*(1-($T279*$C$6)/(m))</f>
        <v>4.0224850446371196E-3</v>
      </c>
      <c r="S280" s="11">
        <f>2*(((5*m^2*g^2)/$T279^6)*$N280*$O280 + (-(m^2)/($T279)^5)*(g^2)*$O280*$Q280 + (-(m^2)/($T279)^5)*(g^2)*$N280*$R280)</f>
        <v>0.89475171113511909</v>
      </c>
      <c r="T280" s="37"/>
      <c r="U280" s="38"/>
      <c r="V280" s="39"/>
      <c r="W280" s="36"/>
    </row>
    <row r="281" spans="1:23" x14ac:dyDescent="0.25">
      <c r="A281" s="36">
        <v>0.28000000000000003</v>
      </c>
      <c r="B281" s="12">
        <f>((m*g)/$A281)*($B$6+(m/$A281)*(EXP(-($A281*$B$6)/(m))-1)) - $B$7</f>
        <v>-4.6856673192799743E-2</v>
      </c>
      <c r="C281" s="12">
        <f t="shared" si="108"/>
        <v>2.1955478226968381E-3</v>
      </c>
      <c r="D281" s="36">
        <f t="shared" ref="D281" si="116">SUM(C281:C290)</f>
        <v>44.941773297087586</v>
      </c>
      <c r="M281" s="36"/>
      <c r="N281" s="11">
        <f>($T279*$D$6) + (m*EXP(-($T279*$D$6)/m)) - m - (($D$7/(m*g))*($T279)^2)</f>
        <v>-1.4213669415833905E-4</v>
      </c>
      <c r="O281" s="11">
        <f>($T279*$D$6) + (2*m*EXP(-($T279*$D$6)/m)) + (($T279*$D$6)*EXP(-($T279*$D$6)/m))  - (2*m)</f>
        <v>1.0980809334212166E-4</v>
      </c>
      <c r="P281" s="11">
        <f>2*(-(m^2)/($T279)^5)*(g^2)*N281*O281</f>
        <v>0.410547055340447</v>
      </c>
      <c r="Q281" s="12">
        <f>$D$6 - ($D$6*EXP(-($T279*$D$6)/m)) - ($T279 * ((2*$D$7)/(m*g)))</f>
        <v>-1.8161063891626833E-2</v>
      </c>
      <c r="R281" s="12">
        <f>$D$6 - 2 * ($D$6*EXP(-($T279*$D$6)/m)) + $D$6*(EXP(-($T279*$D$6)/m))*(1-($T279*$D$6)/(m))</f>
        <v>1.4420172737402842E-2</v>
      </c>
      <c r="S281" s="11">
        <f>2*(((5*m^2*g^2)/$T279^6)*$N281*$O281 + (-(m^2)/($T279)^5)*(g^2)*$O281*$Q281 + (-(m^2)/($T279)^5)*(g^2)*$N281*$R281)</f>
        <v>11.770671982426705</v>
      </c>
      <c r="T281" s="37"/>
      <c r="U281" s="38"/>
      <c r="V281" s="39"/>
      <c r="W281" s="36"/>
    </row>
    <row r="282" spans="1:23" x14ac:dyDescent="0.25">
      <c r="A282" s="36"/>
      <c r="B282" s="11">
        <f>((m*g)/$A281)*($C$6+(m/$A281)*(EXP(-($A281*$C$6)/(m))-1)) - $C$7</f>
        <v>-0.1476823722161355</v>
      </c>
      <c r="C282" s="11">
        <f t="shared" si="108"/>
        <v>2.181008306338519E-2</v>
      </c>
      <c r="D282" s="36"/>
      <c r="M282" s="36"/>
      <c r="N282" s="11">
        <f>($T279*$E$6) + (m*EXP(-($T279*$E$6)/m)) - m - (($E$7/(m*g))*($T279)^2)</f>
        <v>-2.7251916602635123E-4</v>
      </c>
      <c r="O282" s="11">
        <f>($T279*$E$6) + (2*m*EXP(-($T279*$E$6)/m)) + (($T279*$E$6)*EXP(-($T279*$E$6)/m))  - (2*m)</f>
        <v>2.17202167091958E-4</v>
      </c>
      <c r="P282" s="11">
        <f>2*(-(m^2)/($T279)^5)*(g^2)*N282*O282</f>
        <v>1.5569819781520917</v>
      </c>
      <c r="Q282" s="12">
        <f>$E$6 - ($E$6*EXP(-($T279*$E$6)/m)) - ($T279 * ((2*$E$7)/(m*g)))</f>
        <v>-3.51275029404641E-2</v>
      </c>
      <c r="R282" s="12">
        <f>$E$6 - 2 * ($E$6*EXP(-($T279*$E$6)/m)) + $E$6*(EXP(-($T279*$E$6)/m))*(1-($T279*$E$6)/(m))</f>
        <v>2.8129755211624086E-2</v>
      </c>
      <c r="S282" s="11">
        <f>2*(((5*m^2*g^2)/$T279^6)*$N282*$O282 + (-(m^2)/($T279)^5)*(g^2)*$O282*$Q282 + (-(m^2)/($T279)^5)*(g^2)*$N282*$R282)</f>
        <v>43.573778470160931</v>
      </c>
      <c r="T282" s="37"/>
      <c r="U282" s="38"/>
      <c r="V282" s="39"/>
      <c r="W282" s="36"/>
    </row>
    <row r="283" spans="1:23" x14ac:dyDescent="0.25">
      <c r="A283" s="36"/>
      <c r="B283" s="12">
        <f>((m*g)/$A281)*($D$6+(m/$A281)*(EXP(-($A281*$D$6)/(m))-1)) - $D$7</f>
        <v>-0.42410036366132442</v>
      </c>
      <c r="C283" s="12">
        <f t="shared" si="108"/>
        <v>0.17986111845766761</v>
      </c>
      <c r="D283" s="36"/>
      <c r="M283" s="36"/>
      <c r="N283" s="11">
        <f>($T279*$F$6) + (m*EXP(-($T279*$F$6)/m)) - m - (($F$7/(m*g))*($T279)^2)</f>
        <v>-6.0670053593632044E-4</v>
      </c>
      <c r="O283" s="11">
        <f>($T279*$F$6) + (2*m*EXP(-($T279*$F$6)/m)) + (($T279*$F$6)*EXP(-($T279*$F$6)/m))  - (2*m)</f>
        <v>4.3655210821160612E-4</v>
      </c>
      <c r="P283" s="11">
        <f>2*(-(m^2)/($T279)^5)*(g^2)*N283*O283</f>
        <v>6.9667920711639288</v>
      </c>
      <c r="Q283" s="12">
        <f>$F$6 - ($F$6*EXP(-($T279*$F$6)/m)) - ($T279 * ((2*$F$7)/(m*g)))</f>
        <v>-7.6037333689399966E-2</v>
      </c>
      <c r="R283" s="12">
        <f>$F$6 - 2 * ($F$6*EXP(-($T279*$F$6)/m)) + $F$6*(EXP(-($T279*$F$6)/m))*(1-($T279*$F$6)/(m))</f>
        <v>5.5507727714503075E-2</v>
      </c>
      <c r="S283" s="11">
        <f>2*(((5*m^2*g^2)/$T279^6)*$N283*$O283 + (-(m^2)/($T279)^5)*(g^2)*$O283*$Q283 + (-(m^2)/($T279)^5)*(g^2)*$N283*$R283)</f>
        <v>153.66554030997941</v>
      </c>
      <c r="T283" s="37"/>
      <c r="U283" s="38"/>
      <c r="V283" s="39"/>
      <c r="W283" s="36"/>
    </row>
    <row r="284" spans="1:23" x14ac:dyDescent="0.25">
      <c r="A284" s="36"/>
      <c r="B284" s="12">
        <f>((m*g)/$A281)*($E$6+(m/$A281)*(EXP(-($A281*$E$6)/(m))-1)) - $E$7</f>
        <v>-0.74925956227949508</v>
      </c>
      <c r="C284" s="11">
        <f t="shared" si="108"/>
        <v>0.56138989166726061</v>
      </c>
      <c r="D284" s="36"/>
      <c r="M284" s="36"/>
      <c r="N284" s="11">
        <f>($T279*$G$6) + (m*EXP(-($T279*$G$6)/m)) - m - (($G$7/(m*g))*($T279)^2)</f>
        <v>-9.2049804445186109E-4</v>
      </c>
      <c r="O284" s="11">
        <f>($T279*$G$6) + (2*m*EXP(-($T279*$G$6)/m)) + (($T279*$G$6)*EXP(-($T279*$G$6)/m))  - (2*m)</f>
        <v>7.5760073539418021E-4</v>
      </c>
      <c r="P284" s="11">
        <f>2*(-(m^2)/($T279)^5)*(g^2)*N284*O284</f>
        <v>18.343645050870357</v>
      </c>
      <c r="Q284" s="12">
        <f>$G$6 - ($G$6*EXP(-($T279*$G$6)/m)) - ($T279 * ((2*$G$7)/(m*g)))</f>
        <v>-0.11975513986600844</v>
      </c>
      <c r="R284" s="12">
        <f>$G$6 - 2 * ($G$6*EXP(-($T279*$G$6)/m)) + $G$6*(EXP(-($T279*$G$6)/m))*(1-($T279*$G$6)/(m))</f>
        <v>9.4572542455614111E-2</v>
      </c>
      <c r="S284" s="11">
        <f>2*(((5*m^2*g^2)/$T279^6)*$N284*$O284 + (-(m^2)/($T279)^5)*(g^2)*$O284*$Q284 + (-(m^2)/($T279)^5)*(g^2)*$N284*$R284)</f>
        <v>449.55028528500497</v>
      </c>
      <c r="T284" s="37"/>
      <c r="U284" s="38"/>
      <c r="V284" s="39"/>
      <c r="W284" s="36"/>
    </row>
    <row r="285" spans="1:23" x14ac:dyDescent="0.25">
      <c r="A285" s="36"/>
      <c r="B285" s="12">
        <f>((m*g)/$A281)*($F$6+(m/$A281)*(EXP(-($A281*$F$6)/(m))-1)) - $F$7</f>
        <v>-1.3681628785455191</v>
      </c>
      <c r="C285" s="12">
        <f t="shared" si="108"/>
        <v>1.8718696622299609</v>
      </c>
      <c r="D285" s="36"/>
      <c r="M285" s="36"/>
      <c r="N285" s="11">
        <f>($T279*$H$6) + (m*EXP(-($T279*$H$6)/m)) - m - (($H$7/(m*g))*($T279)^2)</f>
        <v>-2.7081236331129559E-4</v>
      </c>
      <c r="O285" s="11">
        <f>($T279*$H$6) + (2*m*EXP(-($T279*$H$6)/m)) + (($T279*$H$6)*EXP(-($T279*$H$6)/m))  - (2*m)</f>
        <v>1.1847490982079129E-3</v>
      </c>
      <c r="P285" s="11">
        <f>2*(-(m^2)/($T279)^5)*(g^2)*N285*O285</f>
        <v>8.4395104335310513</v>
      </c>
      <c r="Q285" s="12">
        <f>$H$6 - ($H$6*EXP(-($T279*$H$6)/m)) - ($T279 * ((2*$H$7)/(m*g)))</f>
        <v>-7.9559143965879264E-2</v>
      </c>
      <c r="R285" s="12">
        <f>$H$6 - 2 * ($H$6*EXP(-($T279*$H$6)/m)) + $H$6*(EXP(-($T279*$H$6)/m))*(1-($T279*$H$6)/(m))</f>
        <v>0.1452358936688897</v>
      </c>
      <c r="S285" s="11">
        <f>2*(((5*m^2*g^2)/$T279^6)*$N285*$O285 + (-(m^2)/($T279)^5)*(g^2)*$O285*$Q285 + (-(m^2)/($T279)^5)*(g^2)*$N285*$R285)</f>
        <v>1569.2828784277726</v>
      </c>
      <c r="T285" s="37"/>
      <c r="U285" s="38"/>
      <c r="V285" s="39"/>
      <c r="W285" s="36"/>
    </row>
    <row r="286" spans="1:23" x14ac:dyDescent="0.25">
      <c r="A286" s="36"/>
      <c r="B286" s="12">
        <f>((m*g)/$A281)*($G$6+(m/$A281)*(EXP(-($A281*$G$6)/(m))-1)) - $G$7</f>
        <v>-2.0848732098078848</v>
      </c>
      <c r="C286" s="11">
        <f t="shared" si="108"/>
        <v>4.3466963009746324</v>
      </c>
      <c r="D286" s="36"/>
      <c r="M286" s="36"/>
      <c r="N286" s="11">
        <f>($T279*$I$6) + (m*EXP(-($T279*$I$6)/m)) - m - (($I$7/(m*g))*($T279)^2)</f>
        <v>3.6936897707218891E-5</v>
      </c>
      <c r="O286" s="11">
        <f>($T279*$I$6) + (2*m*EXP(-($T279*$I$6)/m)) + (($T279*$I$6)*EXP(-($T279*$I$6)/m))  - (2*m)</f>
        <v>1.5808744621772508E-3</v>
      </c>
      <c r="P286" s="11">
        <f>2*(-(m^2)/($T279)^5)*(g^2)*N286*O286</f>
        <v>-1.535960973116496</v>
      </c>
      <c r="Q286" s="12">
        <f>$I$6 - ($I$6*EXP(-($T279*$I$6)/m)) - ($T279 * ((2*$I$7)/(m*g)))</f>
        <v>-6.9449432839628122E-2</v>
      </c>
      <c r="R286" s="12">
        <f>$I$6 - 2 * ($I$6*EXP(-($T279*$I$6)/m)) + $I$6*(EXP(-($T279*$I$6)/m))*(1-($T279*$I$6)/(m))</f>
        <v>0.19118847842689327</v>
      </c>
      <c r="S286" s="11">
        <f>2*(((5*m^2*g^2)/$T279^6)*$N286*$O286 + (-(m^2)/($T279)^5)*(g^2)*$O286*$Q286 + (-(m^2)/($T279)^5)*(g^2)*$N286*$R286)</f>
        <v>3056.1055703635284</v>
      </c>
      <c r="T286" s="37"/>
      <c r="U286" s="38"/>
      <c r="V286" s="39"/>
      <c r="W286" s="36"/>
    </row>
    <row r="287" spans="1:23" x14ac:dyDescent="0.25">
      <c r="A287" s="36"/>
      <c r="B287" s="12">
        <f>((m*g)/$A281)*($H$6+(m/$A281)*(EXP(-($A281*$H$6)/(m))-1)) - $H$7</f>
        <v>-2.3764123191391349</v>
      </c>
      <c r="C287" s="12">
        <f t="shared" si="108"/>
        <v>5.6473355105562417</v>
      </c>
      <c r="D287" s="36"/>
      <c r="M287" s="36"/>
      <c r="N287" s="11">
        <f>($T279*$J$6) + (m*EXP(-($T279*$J$6)/m)) - m - (($J$7/(m*g))*($T279)^2)</f>
        <v>2.7411831987485171E-4</v>
      </c>
      <c r="O287" s="11">
        <f>($T279*$J$6) + (2*m*EXP(-($T279*$J$6)/m)) + (($T279*$J$6)*EXP(-($T279*$J$6)/m))  - (2*m)</f>
        <v>2.0432113316871878E-3</v>
      </c>
      <c r="P287" s="11">
        <f>2*(-(m^2)/($T279)^5)*(g^2)*N287*O287</f>
        <v>-14.732407746786027</v>
      </c>
      <c r="Q287" s="12">
        <f>$J$6 - ($J$6*EXP(-($T279*$J$6)/m)) - ($T279 * ((2*$J$7)/(m*g)))</f>
        <v>-6.8895221319100641E-2</v>
      </c>
      <c r="R287" s="12">
        <f>$J$6 - 2 * ($J$6*EXP(-($T279*$J$6)/m)) + $J$6*(EXP(-($T279*$J$6)/m))*(1-($T279*$J$6)/(m))</f>
        <v>0.2437980678940922</v>
      </c>
      <c r="S287" s="11">
        <f>2*(((5*m^2*g^2)/$T279^6)*$N287*$O287 + (-(m^2)/($T279)^5)*(g^2)*$O287*$Q287 + (-(m^2)/($T279)^5)*(g^2)*$N287*$R287)</f>
        <v>5339.5484342286327</v>
      </c>
      <c r="T287" s="37"/>
      <c r="U287" s="38"/>
      <c r="V287" s="39"/>
      <c r="W287" s="36"/>
    </row>
    <row r="288" spans="1:23" x14ac:dyDescent="0.25">
      <c r="A288" s="36"/>
      <c r="B288" s="12">
        <f>((m*g)/$A281)*($I$6+(m/$A281)*(EXP(-($A281*$I$6)/(m))-1)) - $I$7</f>
        <v>-2.7475806412700878</v>
      </c>
      <c r="C288" s="11">
        <f t="shared" si="108"/>
        <v>7.5491993802821469</v>
      </c>
      <c r="D288" s="36"/>
      <c r="M288" s="36"/>
      <c r="N288" s="11">
        <f>($T279*$K$6) + (m*EXP(-($T279*$K$6)/m)) - m - (($K$7/(m*g))*($T279)^2)</f>
        <v>2.8814904481972575E-4</v>
      </c>
      <c r="O288" s="11">
        <f>($T279*$K$6) + (2*m*EXP(-($T279*$K$6)/m)) + (($T279*$K$6)*EXP(-($T279*$K$6)/m))  - (2*m)</f>
        <v>2.5726896358677087E-3</v>
      </c>
      <c r="P288" s="11">
        <f>2*(-(m^2)/($T279)^5)*(g^2)*N288*O288</f>
        <v>-19.49965652940373</v>
      </c>
      <c r="Q288" s="12">
        <f>$K$6 - ($K$6*EXP(-($T279*$K$6)/m)) - ($T279 * ((2*$K$7)/(m*g)))</f>
        <v>-9.2002786507859646E-2</v>
      </c>
      <c r="R288" s="12">
        <f>$K$6 - 2 * ($K$6*EXP(-($T279*$K$6)/m)) + $K$6*(EXP(-($T279*$K$6)/m))*(1-($T279*$K$6)/(m))</f>
        <v>0.30289682242097132</v>
      </c>
      <c r="S288" s="11">
        <f>2*(((5*m^2*g^2)/$T279^6)*$N288*$O288 + (-(m^2)/($T279)^5)*(g^2)*$O288*$Q288 + (-(m^2)/($T279)^5)*(g^2)*$N288*$R288)</f>
        <v>8423.3858514830627</v>
      </c>
      <c r="T288" s="37"/>
      <c r="U288" s="38"/>
      <c r="V288" s="39"/>
      <c r="W288" s="36"/>
    </row>
    <row r="289" spans="1:23" x14ac:dyDescent="0.25">
      <c r="A289" s="36"/>
      <c r="B289" s="12">
        <f>((m*g)/$A281)*($J$6+(m/$A281)*(EXP(-($A281*$J$6)/(m))-1)) - $J$7</f>
        <v>-3.1997461460691397</v>
      </c>
      <c r="C289" s="12">
        <f t="shared" si="108"/>
        <v>10.238375399284312</v>
      </c>
      <c r="D289" s="36"/>
      <c r="M289" s="36">
        <v>28</v>
      </c>
      <c r="N289" s="11">
        <f>($T289*$B$6) + (m*EXP(-($T289*$B$6)/m)) - m - (($B$7/(m*g))*($T289)^2)</f>
        <v>-3.5922821918522879E-5</v>
      </c>
      <c r="O289" s="11">
        <f>($T289*$B$6) + (2*m*EXP(-($T289*$B$6)/m)) + (($T289*$B$6)*EXP(-($T289*$B$6)/m))  - (2*m)</f>
        <v>5.8863516471802102E-6</v>
      </c>
      <c r="P289" s="11">
        <f>2*(-(m^2)/($T289)^5)*(g^2)*N289*O289</f>
        <v>5.5621030242439477E-3</v>
      </c>
      <c r="Q289" s="12">
        <f>$B$6 - ($B$6*EXP(-($T289*$B$6)/m)) - ($T289 * ((2*$B$7)/(m*g)))</f>
        <v>-3.5822432723058711E-3</v>
      </c>
      <c r="R289" s="12">
        <f>$B$6 - 2 * ($B$6*EXP(-($T289*$B$6)/m)) + $B$6*(EXP(-($T289*$B$6)/m))*(1-($T289*$B$6)/(m))</f>
        <v>7.9860805570153293E-4</v>
      </c>
      <c r="S289" s="11">
        <f>2*(((5*m^2*g^2)/$T289^6)*$N289*$O289 + (-(m^2)/($T289)^5)*(g^2)*$O289*$Q289 + (-(m^2)/($T289)^5)*(g^2)*$N289*$R289)</f>
        <v>2.7638000080320135E-2</v>
      </c>
      <c r="T289" s="37">
        <f t="shared" si="103"/>
        <v>2.1699250881468842E-2</v>
      </c>
      <c r="U289" s="38">
        <f t="shared" ref="U289" si="117">SUM(P289:P298)</f>
        <v>5.3290705182007514E-13</v>
      </c>
      <c r="V289" s="39">
        <f t="shared" ref="V289" si="118">SUM(S289:S298)</f>
        <v>19047.805400261699</v>
      </c>
      <c r="W289" s="36">
        <f t="shared" ref="W289" si="119">U289/V289</f>
        <v>2.7977346503800038E-17</v>
      </c>
    </row>
    <row r="290" spans="1:23" x14ac:dyDescent="0.25">
      <c r="A290" s="36"/>
      <c r="B290" s="11">
        <f>((m*g)/$A281)*($K$6+(m/$A281)*(EXP(-($A281*$K$6)/(m))-1)) - $K$7</f>
        <v>-3.8109107051660605</v>
      </c>
      <c r="C290" s="11">
        <f t="shared" si="108"/>
        <v>14.523040402749281</v>
      </c>
      <c r="D290" s="36"/>
      <c r="M290" s="36"/>
      <c r="N290" s="11">
        <f>($T289*$C$6) + (m*EXP(-($T289*$C$6)/m)) - m - (($C$7/(m*g))*($T289)^2)</f>
        <v>-5.6880736359794576E-5</v>
      </c>
      <c r="O290" s="11">
        <f>($T289*$C$6) + (2*m*EXP(-($T289*$C$6)/m)) + (($T289*$C$6)*EXP(-($T289*$C$6)/m))  - (2*m)</f>
        <v>3.0067351026730194E-5</v>
      </c>
      <c r="P290" s="11">
        <f>2*(-(m^2)/($T289)^5)*(g^2)*N290*O290</f>
        <v>4.4986557223599247E-2</v>
      </c>
      <c r="Q290" s="12">
        <f>$C$6 - ($C$6*EXP(-($T289*$C$6)/m)) - ($T289 * ((2*$C$7)/(m*g)))</f>
        <v>-6.6282852127929337E-3</v>
      </c>
      <c r="R290" s="12">
        <f>$C$6 - 2 * ($C$6*EXP(-($T289*$C$6)/m)) + $C$6*(EXP(-($T289*$C$6)/m))*(1-($T289*$C$6)/(m))</f>
        <v>4.0224850446371196E-3</v>
      </c>
      <c r="S290" s="11">
        <f>2*(((5*m^2*g^2)/$T289^6)*$N290*$O290 + (-(m^2)/($T289)^5)*(g^2)*$O290*$Q290 + (-(m^2)/($T289)^5)*(g^2)*$N290*$R290)</f>
        <v>0.89475171113529672</v>
      </c>
      <c r="T290" s="37"/>
      <c r="U290" s="38"/>
      <c r="V290" s="39"/>
      <c r="W290" s="36"/>
    </row>
    <row r="291" spans="1:23" x14ac:dyDescent="0.25">
      <c r="A291" s="36">
        <v>0.28999999999999998</v>
      </c>
      <c r="B291" s="12">
        <f>((m*g)/$A291)*($B$6+(m/$A291)*(EXP(-($A291*$B$6)/(m))-1)) - $B$7</f>
        <v>-4.7626123705470765E-2</v>
      </c>
      <c r="C291" s="12">
        <f t="shared" si="108"/>
        <v>2.2682476592088044E-3</v>
      </c>
      <c r="D291" s="36">
        <f t="shared" ref="D291" si="120">SUM(C291:C300)</f>
        <v>45.715834532671678</v>
      </c>
      <c r="M291" s="36"/>
      <c r="N291" s="11">
        <f>($T289*$D$6) + (m*EXP(-($T289*$D$6)/m)) - m - (($D$7/(m*g))*($T289)^2)</f>
        <v>-1.4213669415833537E-4</v>
      </c>
      <c r="O291" s="11">
        <f>($T289*$D$6) + (2*m*EXP(-($T289*$D$6)/m)) + (($T289*$D$6)*EXP(-($T289*$D$6)/m))  - (2*m)</f>
        <v>1.0980809334212166E-4</v>
      </c>
      <c r="P291" s="11">
        <f>2*(-(m^2)/($T289)^5)*(g^2)*N291*O291</f>
        <v>0.41054705534043368</v>
      </c>
      <c r="Q291" s="12">
        <f>$D$6 - ($D$6*EXP(-($T289*$D$6)/m)) - ($T289 * ((2*$D$7)/(m*g)))</f>
        <v>-1.8161063891626805E-2</v>
      </c>
      <c r="R291" s="12">
        <f>$D$6 - 2 * ($D$6*EXP(-($T289*$D$6)/m)) + $D$6*(EXP(-($T289*$D$6)/m))*(1-($T289*$D$6)/(m))</f>
        <v>1.4420172737402953E-2</v>
      </c>
      <c r="S291" s="11">
        <f>2*(((5*m^2*g^2)/$T289^6)*$N291*$O291 + (-(m^2)/($T289)^5)*(g^2)*$O291*$Q291 + (-(m^2)/($T289)^5)*(g^2)*$N291*$R291)</f>
        <v>11.770671982428119</v>
      </c>
      <c r="T291" s="37"/>
      <c r="U291" s="38"/>
      <c r="V291" s="39"/>
      <c r="W291" s="36"/>
    </row>
    <row r="292" spans="1:23" x14ac:dyDescent="0.25">
      <c r="A292" s="36"/>
      <c r="B292" s="11">
        <f>((m*g)/$A291)*($C$6+(m/$A291)*(EXP(-($A291*$C$6)/(m))-1)) - $C$7</f>
        <v>-0.15030708678789084</v>
      </c>
      <c r="C292" s="11">
        <f t="shared" si="108"/>
        <v>2.2592220338662549E-2</v>
      </c>
      <c r="D292" s="36"/>
      <c r="M292" s="36"/>
      <c r="N292" s="11">
        <f>($T289*$E$6) + (m*EXP(-($T289*$E$6)/m)) - m - (($E$7/(m*g))*($T289)^2)</f>
        <v>-2.7251916602634907E-4</v>
      </c>
      <c r="O292" s="11">
        <f>($T289*$E$6) + (2*m*EXP(-($T289*$E$6)/m)) + (($T289*$E$6)*EXP(-($T289*$E$6)/m))  - (2*m)</f>
        <v>2.1720216709196494E-4</v>
      </c>
      <c r="P292" s="11">
        <f>2*(-(m^2)/($T289)^5)*(g^2)*N292*O292</f>
        <v>1.5569819781521193</v>
      </c>
      <c r="Q292" s="12">
        <f>$E$6 - ($E$6*EXP(-($T289*$E$6)/m)) - ($T289 * ((2*$E$7)/(m*g)))</f>
        <v>-3.5127502940464156E-2</v>
      </c>
      <c r="R292" s="12">
        <f>$E$6 - 2 * ($E$6*EXP(-($T289*$E$6)/m)) + $E$6*(EXP(-($T289*$E$6)/m))*(1-($T289*$E$6)/(m))</f>
        <v>2.8129755211624197E-2</v>
      </c>
      <c r="S292" s="11">
        <f>2*(((5*m^2*g^2)/$T289^6)*$N292*$O292 + (-(m^2)/($T289)^5)*(g^2)*$O292*$Q292 + (-(m^2)/($T289)^5)*(g^2)*$N292*$R292)</f>
        <v>43.573778470158317</v>
      </c>
      <c r="T292" s="37"/>
      <c r="U292" s="38"/>
      <c r="V292" s="39"/>
      <c r="W292" s="36"/>
    </row>
    <row r="293" spans="1:23" x14ac:dyDescent="0.25">
      <c r="A293" s="36"/>
      <c r="B293" s="12">
        <f>((m*g)/$A291)*($D$6+(m/$A291)*(EXP(-($A291*$D$6)/(m))-1)) - $D$7</f>
        <v>-0.43017920181952152</v>
      </c>
      <c r="C293" s="12">
        <f t="shared" si="108"/>
        <v>0.18505414567808062</v>
      </c>
      <c r="D293" s="36"/>
      <c r="M293" s="36"/>
      <c r="N293" s="11">
        <f>($T289*$F$6) + (m*EXP(-($T289*$F$6)/m)) - m - (($F$7/(m*g))*($T289)^2)</f>
        <v>-6.0670053593632174E-4</v>
      </c>
      <c r="O293" s="11">
        <f>($T289*$F$6) + (2*m*EXP(-($T289*$F$6)/m)) + (($T289*$F$6)*EXP(-($T289*$F$6)/m))  - (2*m)</f>
        <v>4.3655210821161305E-4</v>
      </c>
      <c r="P293" s="11">
        <f>2*(-(m^2)/($T289)^5)*(g^2)*N293*O293</f>
        <v>6.9667920711640106</v>
      </c>
      <c r="Q293" s="12">
        <f>$F$6 - ($F$6*EXP(-($T289*$F$6)/m)) - ($T289 * ((2*$F$7)/(m*g)))</f>
        <v>-7.6037333689400077E-2</v>
      </c>
      <c r="R293" s="12">
        <f>$F$6 - 2 * ($F$6*EXP(-($T289*$F$6)/m)) + $F$6*(EXP(-($T289*$F$6)/m))*(1-($T289*$F$6)/(m))</f>
        <v>5.5507727714503241E-2</v>
      </c>
      <c r="S293" s="11">
        <f>2*(((5*m^2*g^2)/$T289^6)*$N293*$O293 + (-(m^2)/($T289)^5)*(g^2)*$O293*$Q293 + (-(m^2)/($T289)^5)*(g^2)*$N293*$R293)</f>
        <v>153.66554030997111</v>
      </c>
      <c r="T293" s="37"/>
      <c r="U293" s="38"/>
      <c r="V293" s="39"/>
      <c r="W293" s="36"/>
    </row>
    <row r="294" spans="1:23" x14ac:dyDescent="0.25">
      <c r="A294" s="36"/>
      <c r="B294" s="12">
        <f>((m*g)/$A291)*($E$6+(m/$A291)*(EXP(-($A291*$E$6)/(m))-1)) - $E$7</f>
        <v>-0.75826060577404086</v>
      </c>
      <c r="C294" s="11">
        <f t="shared" si="108"/>
        <v>0.57495914626881539</v>
      </c>
      <c r="D294" s="36"/>
      <c r="M294" s="36"/>
      <c r="N294" s="11">
        <f>($T289*$G$6) + (m*EXP(-($T289*$G$6)/m)) - m - (($G$7/(m*g))*($T289)^2)</f>
        <v>-9.2049804445186716E-4</v>
      </c>
      <c r="O294" s="11">
        <f>($T289*$G$6) + (2*m*EXP(-($T289*$G$6)/m)) + (($T289*$G$6)*EXP(-($T289*$G$6)/m))  - (2*m)</f>
        <v>7.5760073539418715E-4</v>
      </c>
      <c r="P294" s="11">
        <f>2*(-(m^2)/($T289)^5)*(g^2)*N294*O294</f>
        <v>18.343645050870528</v>
      </c>
      <c r="Q294" s="12">
        <f>$G$6 - ($G$6*EXP(-($T289*$G$6)/m)) - ($T289 * ((2*$G$7)/(m*g)))</f>
        <v>-0.11975513986600872</v>
      </c>
      <c r="R294" s="12">
        <f>$G$6 - 2 * ($G$6*EXP(-($T289*$G$6)/m)) + $G$6*(EXP(-($T289*$G$6)/m))*(1-($T289*$G$6)/(m))</f>
        <v>9.4572542455614361E-2</v>
      </c>
      <c r="S294" s="11">
        <f>2*(((5*m^2*g^2)/$T289^6)*$N294*$O294 + (-(m^2)/($T289)^5)*(g^2)*$O294*$Q294 + (-(m^2)/($T289)^5)*(g^2)*$N294*$R294)</f>
        <v>449.55028528498815</v>
      </c>
      <c r="T294" s="37"/>
      <c r="U294" s="38"/>
      <c r="V294" s="39"/>
      <c r="W294" s="36"/>
    </row>
    <row r="295" spans="1:23" x14ac:dyDescent="0.25">
      <c r="A295" s="36"/>
      <c r="B295" s="12">
        <f>((m*g)/$A291)*($F$6+(m/$A291)*(EXP(-($A291*$F$6)/(m))-1)) - $F$7</f>
        <v>-1.3812027507635938</v>
      </c>
      <c r="C295" s="12">
        <f t="shared" si="108"/>
        <v>1.9077210387169181</v>
      </c>
      <c r="D295" s="36"/>
      <c r="M295" s="36"/>
      <c r="N295" s="11">
        <f>($T289*$H$6) + (m*EXP(-($T289*$H$6)/m)) - m - (($H$7/(m*g))*($T289)^2)</f>
        <v>-2.7081236331129646E-4</v>
      </c>
      <c r="O295" s="11">
        <f>($T289*$H$6) + (2*m*EXP(-($T289*$H$6)/m)) + (($T289*$H$6)*EXP(-($T289*$H$6)/m))  - (2*m)</f>
        <v>1.1847490982079267E-3</v>
      </c>
      <c r="P295" s="11">
        <f>2*(-(m^2)/($T289)^5)*(g^2)*N295*O295</f>
        <v>8.4395104335311242</v>
      </c>
      <c r="Q295" s="12">
        <f>$H$6 - ($H$6*EXP(-($T289*$H$6)/m)) - ($T289 * ((2*$H$7)/(m*g)))</f>
        <v>-7.9559143965879542E-2</v>
      </c>
      <c r="R295" s="12">
        <f>$H$6 - 2 * ($H$6*EXP(-($T289*$H$6)/m)) + $H$6*(EXP(-($T289*$H$6)/m))*(1-($T289*$H$6)/(m))</f>
        <v>0.14523589366889</v>
      </c>
      <c r="S295" s="11">
        <f>2*(((5*m^2*g^2)/$T289^6)*$N295*$O295 + (-(m^2)/($T289)^5)*(g^2)*$O295*$Q295 + (-(m^2)/($T289)^5)*(g^2)*$N295*$R295)</f>
        <v>1569.2828784277795</v>
      </c>
      <c r="T295" s="37"/>
      <c r="U295" s="38"/>
      <c r="V295" s="39"/>
      <c r="W295" s="36"/>
    </row>
    <row r="296" spans="1:23" x14ac:dyDescent="0.25">
      <c r="A296" s="36"/>
      <c r="B296" s="12">
        <f>((m*g)/$A291)*($G$6+(m/$A291)*(EXP(-($A291*$G$6)/(m))-1)) - $G$7</f>
        <v>-2.1020414244755399</v>
      </c>
      <c r="C296" s="11">
        <f t="shared" si="108"/>
        <v>4.4185781502111565</v>
      </c>
      <c r="D296" s="36"/>
      <c r="M296" s="36"/>
      <c r="N296" s="11">
        <f>($T289*$I$6) + (m*EXP(-($T289*$I$6)/m)) - m - (($I$7/(m*g))*($T289)^2)</f>
        <v>3.6936897707216289E-5</v>
      </c>
      <c r="O296" s="11">
        <f>($T289*$I$6) + (2*m*EXP(-($T289*$I$6)/m)) + (($T289*$I$6)*EXP(-($T289*$I$6)/m))  - (2*m)</f>
        <v>1.5808744621772508E-3</v>
      </c>
      <c r="P296" s="11">
        <f>2*(-(m^2)/($T289)^5)*(g^2)*N296*O296</f>
        <v>-1.5359609731163781</v>
      </c>
      <c r="Q296" s="12">
        <f>$I$6 - ($I$6*EXP(-($T289*$I$6)/m)) - ($T289 * ((2*$I$7)/(m*g)))</f>
        <v>-6.9449432839628455E-2</v>
      </c>
      <c r="R296" s="12">
        <f>$I$6 - 2 * ($I$6*EXP(-($T289*$I$6)/m)) + $I$6*(EXP(-($T289*$I$6)/m))*(1-($T289*$I$6)/(m))</f>
        <v>0.1911884784268936</v>
      </c>
      <c r="S296" s="11">
        <f>2*(((5*m^2*g^2)/$T289^6)*$N296*$O296 + (-(m^2)/($T289)^5)*(g^2)*$O296*$Q296 + (-(m^2)/($T289)^5)*(g^2)*$N296*$R296)</f>
        <v>3056.1055703635107</v>
      </c>
      <c r="T296" s="37"/>
      <c r="U296" s="38"/>
      <c r="V296" s="39"/>
      <c r="W296" s="36"/>
    </row>
    <row r="297" spans="1:23" x14ac:dyDescent="0.25">
      <c r="A297" s="36"/>
      <c r="B297" s="12">
        <f>((m*g)/$A291)*($H$6+(m/$A291)*(EXP(-($A291*$H$6)/(m))-1)) - $H$7</f>
        <v>-2.3976945612637608</v>
      </c>
      <c r="C297" s="12">
        <f t="shared" si="108"/>
        <v>5.7489392091138187</v>
      </c>
      <c r="D297" s="36"/>
      <c r="M297" s="36"/>
      <c r="N297" s="11">
        <f>($T289*$J$6) + (m*EXP(-($T289*$J$6)/m)) - m - (($J$7/(m*g))*($T289)^2)</f>
        <v>2.7411831987485345E-4</v>
      </c>
      <c r="O297" s="11">
        <f>($T289*$J$6) + (2*m*EXP(-($T289*$J$6)/m)) + (($T289*$J$6)*EXP(-($T289*$J$6)/m))  - (2*m)</f>
        <v>2.0432113316871947E-3</v>
      </c>
      <c r="P297" s="11">
        <f>2*(-(m^2)/($T289)^5)*(g^2)*N297*O297</f>
        <v>-14.732407746786075</v>
      </c>
      <c r="Q297" s="12">
        <f>$J$6 - ($J$6*EXP(-($T289*$J$6)/m)) - ($T289 * ((2*$J$7)/(m*g)))</f>
        <v>-6.8895221319101085E-2</v>
      </c>
      <c r="R297" s="12">
        <f>$J$6 - 2 * ($J$6*EXP(-($T289*$J$6)/m)) + $J$6*(EXP(-($T289*$J$6)/m))*(1-($T289*$J$6)/(m))</f>
        <v>0.2437980678940927</v>
      </c>
      <c r="S297" s="11">
        <f>2*(((5*m^2*g^2)/$T289^6)*$N297*$O297 + (-(m^2)/($T289)^5)*(g^2)*$O297*$Q297 + (-(m^2)/($T289)^5)*(g^2)*$N297*$R297)</f>
        <v>5339.54843422865</v>
      </c>
      <c r="T297" s="37"/>
      <c r="U297" s="38"/>
      <c r="V297" s="39"/>
      <c r="W297" s="36"/>
    </row>
    <row r="298" spans="1:23" x14ac:dyDescent="0.25">
      <c r="A298" s="36"/>
      <c r="B298" s="12">
        <f>((m*g)/$A291)*($I$6+(m/$A291)*(EXP(-($A291*$I$6)/(m))-1)) - $I$7</f>
        <v>-2.7719593068376347</v>
      </c>
      <c r="C298" s="11">
        <f t="shared" si="108"/>
        <v>7.6837583987637803</v>
      </c>
      <c r="D298" s="36"/>
      <c r="M298" s="36"/>
      <c r="N298" s="11">
        <f>($T289*$K$6) + (m*EXP(-($T289*$K$6)/m)) - m - (($K$7/(m*g))*($T289)^2)</f>
        <v>2.8814904481971708E-4</v>
      </c>
      <c r="O298" s="11">
        <f>($T289*$K$6) + (2*m*EXP(-($T289*$K$6)/m)) + (($T289*$K$6)*EXP(-($T289*$K$6)/m))  - (2*m)</f>
        <v>2.5726896358677157E-3</v>
      </c>
      <c r="P298" s="11">
        <f>2*(-(m^2)/($T289)^5)*(g^2)*N298*O298</f>
        <v>-19.499656529403069</v>
      </c>
      <c r="Q298" s="12">
        <f>$K$6 - ($K$6*EXP(-($T289*$K$6)/m)) - ($T289 * ((2*$K$7)/(m*g)))</f>
        <v>-9.2002786507860201E-2</v>
      </c>
      <c r="R298" s="12">
        <f>$K$6 - 2 * ($K$6*EXP(-($T289*$K$6)/m)) + $K$6*(EXP(-($T289*$K$6)/m))*(1-($T289*$K$6)/(m))</f>
        <v>0.30289682242097193</v>
      </c>
      <c r="S298" s="11">
        <f>2*(((5*m^2*g^2)/$T289^6)*$N298*$O298 + (-(m^2)/($T289)^5)*(g^2)*$O298*$Q298 + (-(m^2)/($T289)^5)*(g^2)*$N298*$R298)</f>
        <v>8423.3858514830008</v>
      </c>
      <c r="T298" s="37"/>
      <c r="U298" s="38"/>
      <c r="V298" s="39"/>
      <c r="W298" s="36"/>
    </row>
    <row r="299" spans="1:23" x14ac:dyDescent="0.25">
      <c r="A299" s="36"/>
      <c r="B299" s="12">
        <f>((m*g)/$A291)*($J$6+(m/$A291)*(EXP(-($A291*$J$6)/(m))-1)) - $J$7</f>
        <v>-3.227222106233238</v>
      </c>
      <c r="C299" s="12">
        <f t="shared" si="108"/>
        <v>10.414962522960497</v>
      </c>
      <c r="D299" s="36"/>
      <c r="M299" s="36">
        <v>29</v>
      </c>
      <c r="N299" s="11">
        <f>($T299*$B$6) + (m*EXP(-($T299*$B$6)/m)) - m - (($B$7/(m*g))*($T299)^2)</f>
        <v>-3.5922821918522391E-5</v>
      </c>
      <c r="O299" s="11">
        <f>($T299*$B$6) + (2*m*EXP(-($T299*$B$6)/m)) + (($T299*$B$6)*EXP(-($T299*$B$6)/m))  - (2*m)</f>
        <v>5.8863516471732713E-6</v>
      </c>
      <c r="P299" s="11">
        <f>2*(-(m^2)/($T299)^5)*(g^2)*N299*O299</f>
        <v>5.5621030242373505E-3</v>
      </c>
      <c r="Q299" s="12">
        <f>$B$6 - ($B$6*EXP(-($T299*$B$6)/m)) - ($T299 * ((2*$B$7)/(m*g)))</f>
        <v>-3.5822432723058607E-3</v>
      </c>
      <c r="R299" s="12">
        <f>$B$6 - 2 * ($B$6*EXP(-($T299*$B$6)/m)) + $B$6*(EXP(-($T299*$B$6)/m))*(1-($T299*$B$6)/(m))</f>
        <v>7.9860805570153293E-4</v>
      </c>
      <c r="S299" s="11">
        <f>2*(((5*m^2*g^2)/$T299^6)*$N299*$O299 + (-(m^2)/($T299)^5)*(g^2)*$O299*$Q299 + (-(m^2)/($T299)^5)*(g^2)*$N299*$R299)</f>
        <v>2.7638000081181335E-2</v>
      </c>
      <c r="T299" s="37">
        <f t="shared" si="103"/>
        <v>2.1699250881468814E-2</v>
      </c>
      <c r="U299" s="38">
        <f t="shared" ref="U299" si="121">SUM(P299:P308)</f>
        <v>-5.3645976549887564E-13</v>
      </c>
      <c r="V299" s="39">
        <f t="shared" ref="V299" si="122">SUM(S299:S308)</f>
        <v>19047.805400261786</v>
      </c>
      <c r="W299" s="36">
        <f t="shared" ref="W299" si="123">U299/V299</f>
        <v>-2.8163862147158577E-17</v>
      </c>
    </row>
    <row r="300" spans="1:23" x14ac:dyDescent="0.25">
      <c r="A300" s="36"/>
      <c r="B300" s="11">
        <f>((m*g)/$A291)*($K$6+(m/$A291)*(EXP(-($A291*$K$6)/(m))-1)) - $K$7</f>
        <v>-3.8414842773283269</v>
      </c>
      <c r="C300" s="11">
        <f t="shared" si="108"/>
        <v>14.757001452960738</v>
      </c>
      <c r="D300" s="36"/>
      <c r="M300" s="36"/>
      <c r="N300" s="11">
        <f>($T299*$C$6) + (m*EXP(-($T299*$C$6)/m)) - m - (($C$7/(m*g))*($T299)^2)</f>
        <v>-5.6880736359796744E-5</v>
      </c>
      <c r="O300" s="11">
        <f>($T299*$C$6) + (2*m*EXP(-($T299*$C$6)/m)) + (($T299*$C$6)*EXP(-($T299*$C$6)/m))  - (2*m)</f>
        <v>3.0067351026730194E-5</v>
      </c>
      <c r="P300" s="11">
        <f>2*(-(m^2)/($T299)^5)*(g^2)*N300*O300</f>
        <v>4.4986557223601245E-2</v>
      </c>
      <c r="Q300" s="12">
        <f>$C$6 - ($C$6*EXP(-($T299*$C$6)/m)) - ($T299 * ((2*$C$7)/(m*g)))</f>
        <v>-6.6282852127929268E-3</v>
      </c>
      <c r="R300" s="12">
        <f>$C$6 - 2 * ($C$6*EXP(-($T299*$C$6)/m)) + $C$6*(EXP(-($T299*$C$6)/m))*(1-($T299*$C$6)/(m))</f>
        <v>4.0224850446371196E-3</v>
      </c>
      <c r="S300" s="11">
        <f>2*(((5*m^2*g^2)/$T299^6)*$N300*$O300 + (-(m^2)/($T299)^5)*(g^2)*$O300*$Q300 + (-(m^2)/($T299)^5)*(g^2)*$N300*$R300)</f>
        <v>0.89475171113511909</v>
      </c>
      <c r="T300" s="37"/>
      <c r="U300" s="38"/>
      <c r="V300" s="39"/>
      <c r="W300" s="36"/>
    </row>
    <row r="301" spans="1:23" x14ac:dyDescent="0.25">
      <c r="A301" s="36">
        <v>0.3</v>
      </c>
      <c r="B301" s="12">
        <f>((m*g)/$A301)*($B$6+(m/$A301)*(EXP(-($A301*$B$6)/(m))-1)) - $B$7</f>
        <v>-4.8378660259773394E-2</v>
      </c>
      <c r="C301" s="12">
        <f t="shared" si="108"/>
        <v>2.3404947685305775E-3</v>
      </c>
      <c r="D301" s="36">
        <f t="shared" ref="D301" si="124">SUM(C301:C310)</f>
        <v>46.45025452614604</v>
      </c>
      <c r="M301" s="36"/>
      <c r="N301" s="11">
        <f>($T299*$D$6) + (m*EXP(-($T299*$D$6)/m)) - m - (($D$7/(m*g))*($T299)^2)</f>
        <v>-1.4213669415833905E-4</v>
      </c>
      <c r="O301" s="11">
        <f>($T299*$D$6) + (2*m*EXP(-($T299*$D$6)/m)) + (($T299*$D$6)*EXP(-($T299*$D$6)/m))  - (2*m)</f>
        <v>1.0980809334212166E-4</v>
      </c>
      <c r="P301" s="11">
        <f>2*(-(m^2)/($T299)^5)*(g^2)*N301*O301</f>
        <v>0.410547055340447</v>
      </c>
      <c r="Q301" s="12">
        <f>$D$6 - ($D$6*EXP(-($T299*$D$6)/m)) - ($T299 * ((2*$D$7)/(m*g)))</f>
        <v>-1.8161063891626833E-2</v>
      </c>
      <c r="R301" s="12">
        <f>$D$6 - 2 * ($D$6*EXP(-($T299*$D$6)/m)) + $D$6*(EXP(-($T299*$D$6)/m))*(1-($T299*$D$6)/(m))</f>
        <v>1.4420172737402842E-2</v>
      </c>
      <c r="S301" s="11">
        <f>2*(((5*m^2*g^2)/$T299^6)*$N301*$O301 + (-(m^2)/($T299)^5)*(g^2)*$O301*$Q301 + (-(m^2)/($T299)^5)*(g^2)*$N301*$R301)</f>
        <v>11.770671982426705</v>
      </c>
      <c r="T301" s="37"/>
      <c r="U301" s="38"/>
      <c r="V301" s="39"/>
      <c r="W301" s="36"/>
    </row>
    <row r="302" spans="1:23" x14ac:dyDescent="0.25">
      <c r="A302" s="36"/>
      <c r="B302" s="11">
        <f>((m*g)/$A301)*($C$6+(m/$A301)*(EXP(-($A301*$C$6)/(m))-1)) - $C$7</f>
        <v>-0.15284378797468967</v>
      </c>
      <c r="C302" s="11">
        <f t="shared" si="108"/>
        <v>2.3361223522451891E-2</v>
      </c>
      <c r="D302" s="36"/>
      <c r="M302" s="36"/>
      <c r="N302" s="11">
        <f>($T299*$E$6) + (m*EXP(-($T299*$E$6)/m)) - m - (($E$7/(m*g))*($T299)^2)</f>
        <v>-2.7251916602635123E-4</v>
      </c>
      <c r="O302" s="11">
        <f>($T299*$E$6) + (2*m*EXP(-($T299*$E$6)/m)) + (($T299*$E$6)*EXP(-($T299*$E$6)/m))  - (2*m)</f>
        <v>2.17202167091958E-4</v>
      </c>
      <c r="P302" s="11">
        <f>2*(-(m^2)/($T299)^5)*(g^2)*N302*O302</f>
        <v>1.5569819781520917</v>
      </c>
      <c r="Q302" s="12">
        <f>$E$6 - ($E$6*EXP(-($T299*$E$6)/m)) - ($T299 * ((2*$E$7)/(m*g)))</f>
        <v>-3.51275029404641E-2</v>
      </c>
      <c r="R302" s="12">
        <f>$E$6 - 2 * ($E$6*EXP(-($T299*$E$6)/m)) + $E$6*(EXP(-($T299*$E$6)/m))*(1-($T299*$E$6)/(m))</f>
        <v>2.8129755211624086E-2</v>
      </c>
      <c r="S302" s="11">
        <f>2*(((5*m^2*g^2)/$T299^6)*$N302*$O302 + (-(m^2)/($T299)^5)*(g^2)*$O302*$Q302 + (-(m^2)/($T299)^5)*(g^2)*$N302*$R302)</f>
        <v>43.573778470160931</v>
      </c>
      <c r="T302" s="37"/>
      <c r="U302" s="38"/>
      <c r="V302" s="39"/>
      <c r="W302" s="36"/>
    </row>
    <row r="303" spans="1:23" x14ac:dyDescent="0.25">
      <c r="A303" s="36"/>
      <c r="B303" s="12">
        <f>((m*g)/$A301)*($D$6+(m/$A301)*(EXP(-($A301*$D$6)/(m))-1)) - $D$7</f>
        <v>-0.43599095574599089</v>
      </c>
      <c r="C303" s="12">
        <f t="shared" si="108"/>
        <v>0.19008811349230259</v>
      </c>
      <c r="D303" s="36"/>
      <c r="M303" s="36"/>
      <c r="N303" s="11">
        <f>($T299*$F$6) + (m*EXP(-($T299*$F$6)/m)) - m - (($F$7/(m*g))*($T299)^2)</f>
        <v>-6.0670053593632044E-4</v>
      </c>
      <c r="O303" s="11">
        <f>($T299*$F$6) + (2*m*EXP(-($T299*$F$6)/m)) + (($T299*$F$6)*EXP(-($T299*$F$6)/m))  - (2*m)</f>
        <v>4.3655210821160612E-4</v>
      </c>
      <c r="P303" s="11">
        <f>2*(-(m^2)/($T299)^5)*(g^2)*N303*O303</f>
        <v>6.9667920711639288</v>
      </c>
      <c r="Q303" s="12">
        <f>$F$6 - ($F$6*EXP(-($T299*$F$6)/m)) - ($T299 * ((2*$F$7)/(m*g)))</f>
        <v>-7.6037333689399966E-2</v>
      </c>
      <c r="R303" s="12">
        <f>$F$6 - 2 * ($F$6*EXP(-($T299*$F$6)/m)) + $F$6*(EXP(-($T299*$F$6)/m))*(1-($T299*$F$6)/(m))</f>
        <v>5.5507727714503075E-2</v>
      </c>
      <c r="S303" s="11">
        <f>2*(((5*m^2*g^2)/$T299^6)*$N303*$O303 + (-(m^2)/($T299)^5)*(g^2)*$O303*$Q303 + (-(m^2)/($T299)^5)*(g^2)*$N303*$R303)</f>
        <v>153.66554030997941</v>
      </c>
      <c r="T303" s="37"/>
      <c r="U303" s="38"/>
      <c r="V303" s="39"/>
      <c r="W303" s="36"/>
    </row>
    <row r="304" spans="1:23" x14ac:dyDescent="0.25">
      <c r="A304" s="36"/>
      <c r="B304" s="12">
        <f>((m*g)/$A301)*($E$6+(m/$A301)*(EXP(-($A301*$E$6)/(m))-1)) - $E$7</f>
        <v>-0.76681991090906931</v>
      </c>
      <c r="C304" s="11">
        <f t="shared" si="108"/>
        <v>0.58801277576659294</v>
      </c>
      <c r="D304" s="36"/>
      <c r="M304" s="36"/>
      <c r="N304" s="11">
        <f>($T299*$G$6) + (m*EXP(-($T299*$G$6)/m)) - m - (($G$7/(m*g))*($T299)^2)</f>
        <v>-9.2049804445186109E-4</v>
      </c>
      <c r="O304" s="11">
        <f>($T299*$G$6) + (2*m*EXP(-($T299*$G$6)/m)) + (($T299*$G$6)*EXP(-($T299*$G$6)/m))  - (2*m)</f>
        <v>7.5760073539418021E-4</v>
      </c>
      <c r="P304" s="11">
        <f>2*(-(m^2)/($T299)^5)*(g^2)*N304*O304</f>
        <v>18.343645050870357</v>
      </c>
      <c r="Q304" s="12">
        <f>$G$6 - ($G$6*EXP(-($T299*$G$6)/m)) - ($T299 * ((2*$G$7)/(m*g)))</f>
        <v>-0.11975513986600844</v>
      </c>
      <c r="R304" s="12">
        <f>$G$6 - 2 * ($G$6*EXP(-($T299*$G$6)/m)) + $G$6*(EXP(-($T299*$G$6)/m))*(1-($T299*$G$6)/(m))</f>
        <v>9.4572542455614111E-2</v>
      </c>
      <c r="S304" s="11">
        <f>2*(((5*m^2*g^2)/$T299^6)*$N304*$O304 + (-(m^2)/($T299)^5)*(g^2)*$O304*$Q304 + (-(m^2)/($T299)^5)*(g^2)*$N304*$R304)</f>
        <v>449.55028528500497</v>
      </c>
      <c r="T304" s="37"/>
      <c r="U304" s="38"/>
      <c r="V304" s="39"/>
      <c r="W304" s="36"/>
    </row>
    <row r="305" spans="1:23" x14ac:dyDescent="0.25">
      <c r="A305" s="36"/>
      <c r="B305" s="12">
        <f>((m*g)/$A301)*($F$6+(m/$A301)*(EXP(-($A301*$F$6)/(m))-1)) - $F$7</f>
        <v>-1.3935436830734873</v>
      </c>
      <c r="C305" s="12">
        <f t="shared" si="108"/>
        <v>1.9419639966340201</v>
      </c>
      <c r="D305" s="36"/>
      <c r="M305" s="36"/>
      <c r="N305" s="11">
        <f>($T299*$H$6) + (m*EXP(-($T299*$H$6)/m)) - m - (($H$7/(m*g))*($T299)^2)</f>
        <v>-2.7081236331129559E-4</v>
      </c>
      <c r="O305" s="11">
        <f>($T299*$H$6) + (2*m*EXP(-($T299*$H$6)/m)) + (($T299*$H$6)*EXP(-($T299*$H$6)/m))  - (2*m)</f>
        <v>1.1847490982079129E-3</v>
      </c>
      <c r="P305" s="11">
        <f>2*(-(m^2)/($T299)^5)*(g^2)*N305*O305</f>
        <v>8.4395104335310513</v>
      </c>
      <c r="Q305" s="12">
        <f>$H$6 - ($H$6*EXP(-($T299*$H$6)/m)) - ($T299 * ((2*$H$7)/(m*g)))</f>
        <v>-7.9559143965879264E-2</v>
      </c>
      <c r="R305" s="12">
        <f>$H$6 - 2 * ($H$6*EXP(-($T299*$H$6)/m)) + $H$6*(EXP(-($T299*$H$6)/m))*(1-($T299*$H$6)/(m))</f>
        <v>0.1452358936688897</v>
      </c>
      <c r="S305" s="11">
        <f>2*(((5*m^2*g^2)/$T299^6)*$N305*$O305 + (-(m^2)/($T299)^5)*(g^2)*$O305*$Q305 + (-(m^2)/($T299)^5)*(g^2)*$N305*$R305)</f>
        <v>1569.2828784277726</v>
      </c>
      <c r="T305" s="37"/>
      <c r="U305" s="38"/>
      <c r="V305" s="39"/>
      <c r="W305" s="36"/>
    </row>
    <row r="306" spans="1:23" x14ac:dyDescent="0.25">
      <c r="A306" s="36"/>
      <c r="B306" s="12">
        <f>((m*g)/$A301)*($G$6+(m/$A301)*(EXP(-($A301*$G$6)/(m))-1)) - $G$7</f>
        <v>-2.1182397285302534</v>
      </c>
      <c r="C306" s="11">
        <f t="shared" si="108"/>
        <v>4.4869395475239218</v>
      </c>
      <c r="D306" s="36"/>
      <c r="M306" s="36"/>
      <c r="N306" s="11">
        <f>($T299*$I$6) + (m*EXP(-($T299*$I$6)/m)) - m - (($I$7/(m*g))*($T299)^2)</f>
        <v>3.6936897707218891E-5</v>
      </c>
      <c r="O306" s="11">
        <f>($T299*$I$6) + (2*m*EXP(-($T299*$I$6)/m)) + (($T299*$I$6)*EXP(-($T299*$I$6)/m))  - (2*m)</f>
        <v>1.5808744621772508E-3</v>
      </c>
      <c r="P306" s="11">
        <f>2*(-(m^2)/($T299)^5)*(g^2)*N306*O306</f>
        <v>-1.535960973116496</v>
      </c>
      <c r="Q306" s="12">
        <f>$I$6 - ($I$6*EXP(-($T299*$I$6)/m)) - ($T299 * ((2*$I$7)/(m*g)))</f>
        <v>-6.9449432839628122E-2</v>
      </c>
      <c r="R306" s="12">
        <f>$I$6 - 2 * ($I$6*EXP(-($T299*$I$6)/m)) + $I$6*(EXP(-($T299*$I$6)/m))*(1-($T299*$I$6)/(m))</f>
        <v>0.19118847842689327</v>
      </c>
      <c r="S306" s="11">
        <f>2*(((5*m^2*g^2)/$T299^6)*$N306*$O306 + (-(m^2)/($T299)^5)*(g^2)*$O306*$Q306 + (-(m^2)/($T299)^5)*(g^2)*$N306*$R306)</f>
        <v>3056.1055703635284</v>
      </c>
      <c r="T306" s="37"/>
      <c r="U306" s="38"/>
      <c r="V306" s="39"/>
      <c r="W306" s="36"/>
    </row>
    <row r="307" spans="1:23" x14ac:dyDescent="0.25">
      <c r="A307" s="36"/>
      <c r="B307" s="12">
        <f>((m*g)/$A301)*($H$6+(m/$A301)*(EXP(-($A301*$H$6)/(m))-1)) - $H$7</f>
        <v>-2.4177339801486277</v>
      </c>
      <c r="C307" s="12">
        <f t="shared" si="108"/>
        <v>5.8454375987653249</v>
      </c>
      <c r="D307" s="36"/>
      <c r="M307" s="36"/>
      <c r="N307" s="11">
        <f>($T299*$J$6) + (m*EXP(-($T299*$J$6)/m)) - m - (($J$7/(m*g))*($T299)^2)</f>
        <v>2.7411831987485171E-4</v>
      </c>
      <c r="O307" s="11">
        <f>($T299*$J$6) + (2*m*EXP(-($T299*$J$6)/m)) + (($T299*$J$6)*EXP(-($T299*$J$6)/m))  - (2*m)</f>
        <v>2.0432113316871878E-3</v>
      </c>
      <c r="P307" s="11">
        <f>2*(-(m^2)/($T299)^5)*(g^2)*N307*O307</f>
        <v>-14.732407746786027</v>
      </c>
      <c r="Q307" s="12">
        <f>$J$6 - ($J$6*EXP(-($T299*$J$6)/m)) - ($T299 * ((2*$J$7)/(m*g)))</f>
        <v>-6.8895221319100641E-2</v>
      </c>
      <c r="R307" s="12">
        <f>$J$6 - 2 * ($J$6*EXP(-($T299*$J$6)/m)) + $J$6*(EXP(-($T299*$J$6)/m))*(1-($T299*$J$6)/(m))</f>
        <v>0.2437980678940922</v>
      </c>
      <c r="S307" s="11">
        <f>2*(((5*m^2*g^2)/$T299^6)*$N307*$O307 + (-(m^2)/($T299)^5)*(g^2)*$O307*$Q307 + (-(m^2)/($T299)^5)*(g^2)*$N307*$R307)</f>
        <v>5339.5484342286327</v>
      </c>
      <c r="T307" s="37"/>
      <c r="U307" s="38"/>
      <c r="V307" s="39"/>
      <c r="W307" s="36"/>
    </row>
    <row r="308" spans="1:23" x14ac:dyDescent="0.25">
      <c r="A308" s="36"/>
      <c r="B308" s="12">
        <f>((m*g)/$A301)*($I$6+(m/$A301)*(EXP(-($A301*$I$6)/(m))-1)) - $I$7</f>
        <v>-2.7948890729086249</v>
      </c>
      <c r="C308" s="11">
        <f t="shared" si="108"/>
        <v>7.8114049298640325</v>
      </c>
      <c r="D308" s="36"/>
      <c r="M308" s="36"/>
      <c r="N308" s="11">
        <f>($T299*$K$6) + (m*EXP(-($T299*$K$6)/m)) - m - (($K$7/(m*g))*($T299)^2)</f>
        <v>2.8814904481972575E-4</v>
      </c>
      <c r="O308" s="11">
        <f>($T299*$K$6) + (2*m*EXP(-($T299*$K$6)/m)) + (($T299*$K$6)*EXP(-($T299*$K$6)/m))  - (2*m)</f>
        <v>2.5726896358677087E-3</v>
      </c>
      <c r="P308" s="11">
        <f>2*(-(m^2)/($T299)^5)*(g^2)*N308*O308</f>
        <v>-19.49965652940373</v>
      </c>
      <c r="Q308" s="12">
        <f>$K$6 - ($K$6*EXP(-($T299*$K$6)/m)) - ($T299 * ((2*$K$7)/(m*g)))</f>
        <v>-9.2002786507859646E-2</v>
      </c>
      <c r="R308" s="12">
        <f>$K$6 - 2 * ($K$6*EXP(-($T299*$K$6)/m)) + $K$6*(EXP(-($T299*$K$6)/m))*(1-($T299*$K$6)/(m))</f>
        <v>0.30289682242097132</v>
      </c>
      <c r="S308" s="11">
        <f>2*(((5*m^2*g^2)/$T299^6)*$N308*$O308 + (-(m^2)/($T299)^5)*(g^2)*$O308*$Q308 + (-(m^2)/($T299)^5)*(g^2)*$N308*$R308)</f>
        <v>8423.3858514830627</v>
      </c>
      <c r="T308" s="37"/>
      <c r="U308" s="38"/>
      <c r="V308" s="39"/>
      <c r="W308" s="36"/>
    </row>
    <row r="309" spans="1:23" x14ac:dyDescent="0.25">
      <c r="A309" s="36"/>
      <c r="B309" s="12">
        <f>((m*g)/$A301)*($J$6+(m/$A301)*(EXP(-($A301*$J$6)/(m))-1)) - $J$7</f>
        <v>-3.2530428209526874</v>
      </c>
      <c r="C309" s="12">
        <f t="shared" si="108"/>
        <v>10.582287594951818</v>
      </c>
      <c r="D309" s="36"/>
      <c r="M309" s="36">
        <v>30</v>
      </c>
      <c r="N309" s="11">
        <f>($T309*$B$6) + (m*EXP(-($T309*$B$6)/m)) - m - (($B$7/(m*g))*($T309)^2)</f>
        <v>-3.5922821918522879E-5</v>
      </c>
      <c r="O309" s="11">
        <f>($T309*$B$6) + (2*m*EXP(-($T309*$B$6)/m)) + (($T309*$B$6)*EXP(-($T309*$B$6)/m))  - (2*m)</f>
        <v>5.8863516471802102E-6</v>
      </c>
      <c r="P309" s="11">
        <f>2*(-(m^2)/($T309)^5)*(g^2)*N309*O309</f>
        <v>5.5621030242439477E-3</v>
      </c>
      <c r="Q309" s="12">
        <f>$B$6 - ($B$6*EXP(-($T309*$B$6)/m)) - ($T309 * ((2*$B$7)/(m*g)))</f>
        <v>-3.5822432723058711E-3</v>
      </c>
      <c r="R309" s="12">
        <f>$B$6 - 2 * ($B$6*EXP(-($T309*$B$6)/m)) + $B$6*(EXP(-($T309*$B$6)/m))*(1-($T309*$B$6)/(m))</f>
        <v>7.9860805570153293E-4</v>
      </c>
      <c r="S309" s="11">
        <f>2*(((5*m^2*g^2)/$T309^6)*$N309*$O309 + (-(m^2)/($T309)^5)*(g^2)*$O309*$Q309 + (-(m^2)/($T309)^5)*(g^2)*$N309*$R309)</f>
        <v>2.7638000080320135E-2</v>
      </c>
      <c r="T309" s="37">
        <f t="shared" si="103"/>
        <v>2.1699250881468842E-2</v>
      </c>
      <c r="U309" s="38">
        <f t="shared" ref="U309" si="125">SUM(P309:P318)</f>
        <v>5.3290705182007514E-13</v>
      </c>
      <c r="V309" s="39">
        <f t="shared" ref="V309" si="126">SUM(S309:S318)</f>
        <v>19047.805400261699</v>
      </c>
      <c r="W309" s="36">
        <f t="shared" ref="W309" si="127">U309/V309</f>
        <v>2.7977346503800038E-17</v>
      </c>
    </row>
    <row r="310" spans="1:23" x14ac:dyDescent="0.25">
      <c r="A310" s="36"/>
      <c r="B310" s="11">
        <f>((m*g)/$A301)*($K$6+(m/$A301)*(EXP(-($A301*$K$6)/(m))-1)) - $K$7</f>
        <v>-3.870196151470497</v>
      </c>
      <c r="C310" s="11">
        <f t="shared" si="108"/>
        <v>14.978418250857047</v>
      </c>
      <c r="D310" s="36"/>
      <c r="M310" s="36"/>
      <c r="N310" s="11">
        <f>($T309*$C$6) + (m*EXP(-($T309*$C$6)/m)) - m - (($C$7/(m*g))*($T309)^2)</f>
        <v>-5.6880736359794576E-5</v>
      </c>
      <c r="O310" s="11">
        <f>($T309*$C$6) + (2*m*EXP(-($T309*$C$6)/m)) + (($T309*$C$6)*EXP(-($T309*$C$6)/m))  - (2*m)</f>
        <v>3.0067351026730194E-5</v>
      </c>
      <c r="P310" s="11">
        <f>2*(-(m^2)/($T309)^5)*(g^2)*N310*O310</f>
        <v>4.4986557223599247E-2</v>
      </c>
      <c r="Q310" s="12">
        <f>$C$6 - ($C$6*EXP(-($T309*$C$6)/m)) - ($T309 * ((2*$C$7)/(m*g)))</f>
        <v>-6.6282852127929337E-3</v>
      </c>
      <c r="R310" s="12">
        <f>$C$6 - 2 * ($C$6*EXP(-($T309*$C$6)/m)) + $C$6*(EXP(-($T309*$C$6)/m))*(1-($T309*$C$6)/(m))</f>
        <v>4.0224850446371196E-3</v>
      </c>
      <c r="S310" s="11">
        <f>2*(((5*m^2*g^2)/$T309^6)*$N310*$O310 + (-(m^2)/($T309)^5)*(g^2)*$O310*$Q310 + (-(m^2)/($T309)^5)*(g^2)*$N310*$R310)</f>
        <v>0.89475171113529672</v>
      </c>
      <c r="T310" s="37"/>
      <c r="U310" s="38"/>
      <c r="V310" s="39"/>
      <c r="W310" s="36"/>
    </row>
    <row r="311" spans="1:23" x14ac:dyDescent="0.25">
      <c r="A311" s="36">
        <v>0.31</v>
      </c>
      <c r="B311" s="12">
        <f>((m*g)/$A311)*($B$6+(m/$A311)*(EXP(-($A311*$B$6)/(m))-1)) - $B$7</f>
        <v>-4.9114750201092294E-2</v>
      </c>
      <c r="C311" s="12">
        <f t="shared" si="108"/>
        <v>2.4122586873156957E-3</v>
      </c>
      <c r="D311" s="36">
        <f t="shared" ref="D311" si="128">SUM(C311:C320)</f>
        <v>47.147889901616651</v>
      </c>
      <c r="M311" s="36"/>
      <c r="N311" s="11">
        <f>($T309*$D$6) + (m*EXP(-($T309*$D$6)/m)) - m - (($D$7/(m*g))*($T309)^2)</f>
        <v>-1.4213669415833537E-4</v>
      </c>
      <c r="O311" s="11">
        <f>($T309*$D$6) + (2*m*EXP(-($T309*$D$6)/m)) + (($T309*$D$6)*EXP(-($T309*$D$6)/m))  - (2*m)</f>
        <v>1.0980809334212166E-4</v>
      </c>
      <c r="P311" s="11">
        <f>2*(-(m^2)/($T309)^5)*(g^2)*N311*O311</f>
        <v>0.41054705534043368</v>
      </c>
      <c r="Q311" s="12">
        <f>$D$6 - ($D$6*EXP(-($T309*$D$6)/m)) - ($T309 * ((2*$D$7)/(m*g)))</f>
        <v>-1.8161063891626805E-2</v>
      </c>
      <c r="R311" s="12">
        <f>$D$6 - 2 * ($D$6*EXP(-($T309*$D$6)/m)) + $D$6*(EXP(-($T309*$D$6)/m))*(1-($T309*$D$6)/(m))</f>
        <v>1.4420172737402953E-2</v>
      </c>
      <c r="S311" s="11">
        <f>2*(((5*m^2*g^2)/$T309^6)*$N311*$O311 + (-(m^2)/($T309)^5)*(g^2)*$O311*$Q311 + (-(m^2)/($T309)^5)*(g^2)*$N311*$R311)</f>
        <v>11.770671982428119</v>
      </c>
      <c r="T311" s="37"/>
      <c r="U311" s="38"/>
      <c r="V311" s="39"/>
      <c r="W311" s="36"/>
    </row>
    <row r="312" spans="1:23" x14ac:dyDescent="0.25">
      <c r="A312" s="36"/>
      <c r="B312" s="11">
        <f>((m*g)/$A311)*($C$6+(m/$A311)*(EXP(-($A311*$C$6)/(m))-1)) - $C$7</f>
        <v>-0.15529630805681799</v>
      </c>
      <c r="C312" s="11">
        <f t="shared" si="108"/>
        <v>2.4116943296078112E-2</v>
      </c>
      <c r="D312" s="36"/>
      <c r="M312" s="36"/>
      <c r="N312" s="11">
        <f>($T309*$E$6) + (m*EXP(-($T309*$E$6)/m)) - m - (($E$7/(m*g))*($T309)^2)</f>
        <v>-2.7251916602634907E-4</v>
      </c>
      <c r="O312" s="11">
        <f>($T309*$E$6) + (2*m*EXP(-($T309*$E$6)/m)) + (($T309*$E$6)*EXP(-($T309*$E$6)/m))  - (2*m)</f>
        <v>2.1720216709196494E-4</v>
      </c>
      <c r="P312" s="11">
        <f>2*(-(m^2)/($T309)^5)*(g^2)*N312*O312</f>
        <v>1.5569819781521193</v>
      </c>
      <c r="Q312" s="12">
        <f>$E$6 - ($E$6*EXP(-($T309*$E$6)/m)) - ($T309 * ((2*$E$7)/(m*g)))</f>
        <v>-3.5127502940464156E-2</v>
      </c>
      <c r="R312" s="12">
        <f>$E$6 - 2 * ($E$6*EXP(-($T309*$E$6)/m)) + $E$6*(EXP(-($T309*$E$6)/m))*(1-($T309*$E$6)/(m))</f>
        <v>2.8129755211624197E-2</v>
      </c>
      <c r="S312" s="11">
        <f>2*(((5*m^2*g^2)/$T309^6)*$N312*$O312 + (-(m^2)/($T309)^5)*(g^2)*$O312*$Q312 + (-(m^2)/($T309)^5)*(g^2)*$N312*$R312)</f>
        <v>43.573778470158317</v>
      </c>
      <c r="T312" s="37"/>
      <c r="U312" s="38"/>
      <c r="V312" s="39"/>
      <c r="W312" s="36"/>
    </row>
    <row r="313" spans="1:23" x14ac:dyDescent="0.25">
      <c r="A313" s="36"/>
      <c r="B313" s="12">
        <f>((m*g)/$A311)*($D$6+(m/$A311)*(EXP(-($A311*$D$6)/(m))-1)) - $D$7</f>
        <v>-0.44155142769269856</v>
      </c>
      <c r="C313" s="12">
        <f t="shared" si="108"/>
        <v>0.1949676632974604</v>
      </c>
      <c r="D313" s="36"/>
      <c r="M313" s="36"/>
      <c r="N313" s="11">
        <f>($T309*$F$6) + (m*EXP(-($T309*$F$6)/m)) - m - (($F$7/(m*g))*($T309)^2)</f>
        <v>-6.0670053593632174E-4</v>
      </c>
      <c r="O313" s="11">
        <f>($T309*$F$6) + (2*m*EXP(-($T309*$F$6)/m)) + (($T309*$F$6)*EXP(-($T309*$F$6)/m))  - (2*m)</f>
        <v>4.3655210821161305E-4</v>
      </c>
      <c r="P313" s="11">
        <f>2*(-(m^2)/($T309)^5)*(g^2)*N313*O313</f>
        <v>6.9667920711640106</v>
      </c>
      <c r="Q313" s="12">
        <f>$F$6 - ($F$6*EXP(-($T309*$F$6)/m)) - ($T309 * ((2*$F$7)/(m*g)))</f>
        <v>-7.6037333689400077E-2</v>
      </c>
      <c r="R313" s="12">
        <f>$F$6 - 2 * ($F$6*EXP(-($T309*$F$6)/m)) + $F$6*(EXP(-($T309*$F$6)/m))*(1-($T309*$F$6)/(m))</f>
        <v>5.5507727714503241E-2</v>
      </c>
      <c r="S313" s="11">
        <f>2*(((5*m^2*g^2)/$T309^6)*$N313*$O313 + (-(m^2)/($T309)^5)*(g^2)*$O313*$Q313 + (-(m^2)/($T309)^5)*(g^2)*$N313*$R313)</f>
        <v>153.66554030997111</v>
      </c>
      <c r="T313" s="37"/>
      <c r="U313" s="38"/>
      <c r="V313" s="39"/>
      <c r="W313" s="36"/>
    </row>
    <row r="314" spans="1:23" x14ac:dyDescent="0.25">
      <c r="A314" s="36"/>
      <c r="B314" s="12">
        <f>((m*g)/$A311)*($E$6+(m/$A311)*(EXP(-($A311*$E$6)/(m))-1)) - $E$7</f>
        <v>-0.77496729028892242</v>
      </c>
      <c r="C314" s="11">
        <f t="shared" si="108"/>
        <v>0.600574301017755</v>
      </c>
      <c r="D314" s="36"/>
      <c r="M314" s="36"/>
      <c r="N314" s="11">
        <f>($T309*$G$6) + (m*EXP(-($T309*$G$6)/m)) - m - (($G$7/(m*g))*($T309)^2)</f>
        <v>-9.2049804445186716E-4</v>
      </c>
      <c r="O314" s="11">
        <f>($T309*$G$6) + (2*m*EXP(-($T309*$G$6)/m)) + (($T309*$G$6)*EXP(-($T309*$G$6)/m))  - (2*m)</f>
        <v>7.5760073539418715E-4</v>
      </c>
      <c r="P314" s="11">
        <f>2*(-(m^2)/($T309)^5)*(g^2)*N314*O314</f>
        <v>18.343645050870528</v>
      </c>
      <c r="Q314" s="12">
        <f>$G$6 - ($G$6*EXP(-($T309*$G$6)/m)) - ($T309 * ((2*$G$7)/(m*g)))</f>
        <v>-0.11975513986600872</v>
      </c>
      <c r="R314" s="12">
        <f>$G$6 - 2 * ($G$6*EXP(-($T309*$G$6)/m)) + $G$6*(EXP(-($T309*$G$6)/m))*(1-($T309*$G$6)/(m))</f>
        <v>9.4572542455614361E-2</v>
      </c>
      <c r="S314" s="11">
        <f>2*(((5*m^2*g^2)/$T309^6)*$N314*$O314 + (-(m^2)/($T309)^5)*(g^2)*$O314*$Q314 + (-(m^2)/($T309)^5)*(g^2)*$N314*$R314)</f>
        <v>449.55028528498815</v>
      </c>
      <c r="T314" s="37"/>
      <c r="U314" s="38"/>
      <c r="V314" s="39"/>
      <c r="W314" s="36"/>
    </row>
    <row r="315" spans="1:23" x14ac:dyDescent="0.25">
      <c r="A315" s="36"/>
      <c r="B315" s="12">
        <f>((m*g)/$A311)*($F$6+(m/$A311)*(EXP(-($A311*$F$6)/(m))-1)) - $F$7</f>
        <v>-1.4052382293168324</v>
      </c>
      <c r="C315" s="12">
        <f t="shared" si="108"/>
        <v>1.9746944811335065</v>
      </c>
      <c r="D315" s="36"/>
      <c r="M315" s="36"/>
      <c r="N315" s="11">
        <f>($T309*$H$6) + (m*EXP(-($T309*$H$6)/m)) - m - (($H$7/(m*g))*($T309)^2)</f>
        <v>-2.7081236331129646E-4</v>
      </c>
      <c r="O315" s="11">
        <f>($T309*$H$6) + (2*m*EXP(-($T309*$H$6)/m)) + (($T309*$H$6)*EXP(-($T309*$H$6)/m))  - (2*m)</f>
        <v>1.1847490982079267E-3</v>
      </c>
      <c r="P315" s="11">
        <f>2*(-(m^2)/($T309)^5)*(g^2)*N315*O315</f>
        <v>8.4395104335311242</v>
      </c>
      <c r="Q315" s="12">
        <f>$H$6 - ($H$6*EXP(-($T309*$H$6)/m)) - ($T309 * ((2*$H$7)/(m*g)))</f>
        <v>-7.9559143965879542E-2</v>
      </c>
      <c r="R315" s="12">
        <f>$H$6 - 2 * ($H$6*EXP(-($T309*$H$6)/m)) + $H$6*(EXP(-($T309*$H$6)/m))*(1-($T309*$H$6)/(m))</f>
        <v>0.14523589366889</v>
      </c>
      <c r="S315" s="11">
        <f>2*(((5*m^2*g^2)/$T309^6)*$N315*$O315 + (-(m^2)/($T309)^5)*(g^2)*$O315*$Q315 + (-(m^2)/($T309)^5)*(g^2)*$N315*$R315)</f>
        <v>1569.2828784277795</v>
      </c>
      <c r="T315" s="37"/>
      <c r="U315" s="38"/>
      <c r="V315" s="39"/>
      <c r="W315" s="36"/>
    </row>
    <row r="316" spans="1:23" x14ac:dyDescent="0.25">
      <c r="A316" s="36"/>
      <c r="B316" s="12">
        <f>((m*g)/$A311)*($G$6+(m/$A311)*(EXP(-($A311*$G$6)/(m))-1)) - $G$7</f>
        <v>-2.1335459719116487</v>
      </c>
      <c r="C316" s="11">
        <f t="shared" si="108"/>
        <v>4.5520184142604219</v>
      </c>
      <c r="D316" s="36"/>
      <c r="M316" s="36"/>
      <c r="N316" s="11">
        <f>($T309*$I$6) + (m*EXP(-($T309*$I$6)/m)) - m - (($I$7/(m*g))*($T309)^2)</f>
        <v>3.6936897707216289E-5</v>
      </c>
      <c r="O316" s="11">
        <f>($T309*$I$6) + (2*m*EXP(-($T309*$I$6)/m)) + (($T309*$I$6)*EXP(-($T309*$I$6)/m))  - (2*m)</f>
        <v>1.5808744621772508E-3</v>
      </c>
      <c r="P316" s="11">
        <f>2*(-(m^2)/($T309)^5)*(g^2)*N316*O316</f>
        <v>-1.5359609731163781</v>
      </c>
      <c r="Q316" s="12">
        <f>$I$6 - ($I$6*EXP(-($T309*$I$6)/m)) - ($T309 * ((2*$I$7)/(m*g)))</f>
        <v>-6.9449432839628455E-2</v>
      </c>
      <c r="R316" s="12">
        <f>$I$6 - 2 * ($I$6*EXP(-($T309*$I$6)/m)) + $I$6*(EXP(-($T309*$I$6)/m))*(1-($T309*$I$6)/(m))</f>
        <v>0.1911884784268936</v>
      </c>
      <c r="S316" s="11">
        <f>2*(((5*m^2*g^2)/$T309^6)*$N316*$O316 + (-(m^2)/($T309)^5)*(g^2)*$O316*$Q316 + (-(m^2)/($T309)^5)*(g^2)*$N316*$R316)</f>
        <v>3056.1055703635107</v>
      </c>
      <c r="T316" s="37"/>
      <c r="U316" s="38"/>
      <c r="V316" s="39"/>
      <c r="W316" s="36"/>
    </row>
    <row r="317" spans="1:23" x14ac:dyDescent="0.25">
      <c r="A317" s="36"/>
      <c r="B317" s="12">
        <f>((m*g)/$A311)*($H$6+(m/$A311)*(EXP(-($A311*$H$6)/(m))-1)) - $H$7</f>
        <v>-2.4366344897198671</v>
      </c>
      <c r="C317" s="12">
        <f t="shared" si="108"/>
        <v>5.9371876364923972</v>
      </c>
      <c r="D317" s="36"/>
      <c r="M317" s="36"/>
      <c r="N317" s="11">
        <f>($T309*$J$6) + (m*EXP(-($T309*$J$6)/m)) - m - (($J$7/(m*g))*($T309)^2)</f>
        <v>2.7411831987485345E-4</v>
      </c>
      <c r="O317" s="11">
        <f>($T309*$J$6) + (2*m*EXP(-($T309*$J$6)/m)) + (($T309*$J$6)*EXP(-($T309*$J$6)/m))  - (2*m)</f>
        <v>2.0432113316871947E-3</v>
      </c>
      <c r="P317" s="11">
        <f>2*(-(m^2)/($T309)^5)*(g^2)*N317*O317</f>
        <v>-14.732407746786075</v>
      </c>
      <c r="Q317" s="12">
        <f>$J$6 - ($J$6*EXP(-($T309*$J$6)/m)) - ($T309 * ((2*$J$7)/(m*g)))</f>
        <v>-6.8895221319101085E-2</v>
      </c>
      <c r="R317" s="12">
        <f>$J$6 - 2 * ($J$6*EXP(-($T309*$J$6)/m)) + $J$6*(EXP(-($T309*$J$6)/m))*(1-($T309*$J$6)/(m))</f>
        <v>0.2437980678940927</v>
      </c>
      <c r="S317" s="11">
        <f>2*(((5*m^2*g^2)/$T309^6)*$N317*$O317 + (-(m^2)/($T309)^5)*(g^2)*$O317*$Q317 + (-(m^2)/($T309)^5)*(g^2)*$N317*$R317)</f>
        <v>5339.54843422865</v>
      </c>
      <c r="T317" s="37"/>
      <c r="U317" s="38"/>
      <c r="V317" s="39"/>
      <c r="W317" s="36"/>
    </row>
    <row r="318" spans="1:23" x14ac:dyDescent="0.25">
      <c r="A318" s="36"/>
      <c r="B318" s="12">
        <f>((m*g)/$A311)*($I$6+(m/$A311)*(EXP(-($A311*$I$6)/(m))-1)) - $I$7</f>
        <v>-2.8164936945991377</v>
      </c>
      <c r="C318" s="11">
        <f t="shared" si="108"/>
        <v>7.932636731716701</v>
      </c>
      <c r="D318" s="36"/>
      <c r="M318" s="36"/>
      <c r="N318" s="11">
        <f>($T309*$K$6) + (m*EXP(-($T309*$K$6)/m)) - m - (($K$7/(m*g))*($T309)^2)</f>
        <v>2.8814904481971708E-4</v>
      </c>
      <c r="O318" s="11">
        <f>($T309*$K$6) + (2*m*EXP(-($T309*$K$6)/m)) + (($T309*$K$6)*EXP(-($T309*$K$6)/m))  - (2*m)</f>
        <v>2.5726896358677157E-3</v>
      </c>
      <c r="P318" s="11">
        <f>2*(-(m^2)/($T309)^5)*(g^2)*N318*O318</f>
        <v>-19.499656529403069</v>
      </c>
      <c r="Q318" s="12">
        <f>$K$6 - ($K$6*EXP(-($T309*$K$6)/m)) - ($T309 * ((2*$K$7)/(m*g)))</f>
        <v>-9.2002786507860201E-2</v>
      </c>
      <c r="R318" s="12">
        <f>$K$6 - 2 * ($K$6*EXP(-($T309*$K$6)/m)) + $K$6*(EXP(-($T309*$K$6)/m))*(1-($T309*$K$6)/(m))</f>
        <v>0.30289682242097193</v>
      </c>
      <c r="S318" s="11">
        <f>2*(((5*m^2*g^2)/$T309^6)*$N318*$O318 + (-(m^2)/($T309)^5)*(g^2)*$O318*$Q318 + (-(m^2)/($T309)^5)*(g^2)*$N318*$R318)</f>
        <v>8423.3858514830008</v>
      </c>
      <c r="T318" s="37"/>
      <c r="U318" s="38"/>
      <c r="V318" s="39"/>
      <c r="W318" s="36"/>
    </row>
    <row r="319" spans="1:23" x14ac:dyDescent="0.25">
      <c r="A319" s="36"/>
      <c r="B319" s="12">
        <f>((m*g)/$A311)*($J$6+(m/$A311)*(EXP(-($A311*$J$6)/(m))-1)) - $J$7</f>
        <v>-3.2773519701239993</v>
      </c>
      <c r="C319" s="12">
        <f t="shared" si="108"/>
        <v>10.74103593607566</v>
      </c>
      <c r="D319" s="36"/>
      <c r="M319" s="36">
        <v>31</v>
      </c>
      <c r="N319" s="11">
        <f>($T319*$B$6) + (m*EXP(-($T319*$B$6)/m)) - m - (($B$7/(m*g))*($T319)^2)</f>
        <v>-3.5922821918522391E-5</v>
      </c>
      <c r="O319" s="11">
        <f>($T319*$B$6) + (2*m*EXP(-($T319*$B$6)/m)) + (($T319*$B$6)*EXP(-($T319*$B$6)/m))  - (2*m)</f>
        <v>5.8863516471732713E-6</v>
      </c>
      <c r="P319" s="11">
        <f>2*(-(m^2)/($T319)^5)*(g^2)*N319*O319</f>
        <v>5.5621030242373505E-3</v>
      </c>
      <c r="Q319" s="12">
        <f>$B$6 - ($B$6*EXP(-($T319*$B$6)/m)) - ($T319 * ((2*$B$7)/(m*g)))</f>
        <v>-3.5822432723058607E-3</v>
      </c>
      <c r="R319" s="12">
        <f>$B$6 - 2 * ($B$6*EXP(-($T319*$B$6)/m)) + $B$6*(EXP(-($T319*$B$6)/m))*(1-($T319*$B$6)/(m))</f>
        <v>7.9860805570153293E-4</v>
      </c>
      <c r="S319" s="11">
        <f>2*(((5*m^2*g^2)/$T319^6)*$N319*$O319 + (-(m^2)/($T319)^5)*(g^2)*$O319*$Q319 + (-(m^2)/($T319)^5)*(g^2)*$N319*$R319)</f>
        <v>2.7638000081181335E-2</v>
      </c>
      <c r="T319" s="37">
        <f t="shared" ref="T319:T379" si="129">$T309-$W309</f>
        <v>2.1699250881468814E-2</v>
      </c>
      <c r="U319" s="38">
        <f t="shared" ref="U319" si="130">SUM(P319:P328)</f>
        <v>-5.3645976549887564E-13</v>
      </c>
      <c r="V319" s="39">
        <f t="shared" ref="V319" si="131">SUM(S319:S328)</f>
        <v>19047.805400261786</v>
      </c>
      <c r="W319" s="36">
        <f t="shared" ref="W319" si="132">U319/V319</f>
        <v>-2.8163862147158577E-17</v>
      </c>
    </row>
    <row r="320" spans="1:23" x14ac:dyDescent="0.25">
      <c r="A320" s="36"/>
      <c r="B320" s="11">
        <f>((m*g)/$A311)*($K$6+(m/$A311)*(EXP(-($A311*$K$6)/(m))-1)) - $K$7</f>
        <v>-3.8972099681232666</v>
      </c>
      <c r="C320" s="11">
        <f t="shared" si="108"/>
        <v>15.188245535639352</v>
      </c>
      <c r="D320" s="36"/>
      <c r="M320" s="36"/>
      <c r="N320" s="11">
        <f>($T319*$C$6) + (m*EXP(-($T319*$C$6)/m)) - m - (($C$7/(m*g))*($T319)^2)</f>
        <v>-5.6880736359796744E-5</v>
      </c>
      <c r="O320" s="11">
        <f>($T319*$C$6) + (2*m*EXP(-($T319*$C$6)/m)) + (($T319*$C$6)*EXP(-($T319*$C$6)/m))  - (2*m)</f>
        <v>3.0067351026730194E-5</v>
      </c>
      <c r="P320" s="11">
        <f>2*(-(m^2)/($T319)^5)*(g^2)*N320*O320</f>
        <v>4.4986557223601245E-2</v>
      </c>
      <c r="Q320" s="12">
        <f>$C$6 - ($C$6*EXP(-($T319*$C$6)/m)) - ($T319 * ((2*$C$7)/(m*g)))</f>
        <v>-6.6282852127929268E-3</v>
      </c>
      <c r="R320" s="12">
        <f>$C$6 - 2 * ($C$6*EXP(-($T319*$C$6)/m)) + $C$6*(EXP(-($T319*$C$6)/m))*(1-($T319*$C$6)/(m))</f>
        <v>4.0224850446371196E-3</v>
      </c>
      <c r="S320" s="11">
        <f>2*(((5*m^2*g^2)/$T319^6)*$N320*$O320 + (-(m^2)/($T319)^5)*(g^2)*$O320*$Q320 + (-(m^2)/($T319)^5)*(g^2)*$N320*$R320)</f>
        <v>0.89475171113511909</v>
      </c>
      <c r="T320" s="37"/>
      <c r="U320" s="38"/>
      <c r="V320" s="39"/>
      <c r="W320" s="36"/>
    </row>
    <row r="321" spans="1:23" x14ac:dyDescent="0.25">
      <c r="A321" s="36">
        <v>0.32</v>
      </c>
      <c r="B321" s="12">
        <f>((m*g)/$A321)*($B$6+(m/$A321)*(EXP(-($A321*$B$6)/(m))-1)) - $B$7</f>
        <v>-4.9834846122315486E-2</v>
      </c>
      <c r="C321" s="12">
        <f t="shared" si="108"/>
        <v>2.483511888034863E-3</v>
      </c>
      <c r="D321" s="36">
        <f t="shared" ref="D321" si="133">SUM(C321:C330)</f>
        <v>47.811343065567691</v>
      </c>
      <c r="M321" s="36"/>
      <c r="N321" s="11">
        <f>($T319*$D$6) + (m*EXP(-($T319*$D$6)/m)) - m - (($D$7/(m*g))*($T319)^2)</f>
        <v>-1.4213669415833905E-4</v>
      </c>
      <c r="O321" s="11">
        <f>($T319*$D$6) + (2*m*EXP(-($T319*$D$6)/m)) + (($T319*$D$6)*EXP(-($T319*$D$6)/m))  - (2*m)</f>
        <v>1.0980809334212166E-4</v>
      </c>
      <c r="P321" s="11">
        <f>2*(-(m^2)/($T319)^5)*(g^2)*N321*O321</f>
        <v>0.410547055340447</v>
      </c>
      <c r="Q321" s="12">
        <f>$D$6 - ($D$6*EXP(-($T319*$D$6)/m)) - ($T319 * ((2*$D$7)/(m*g)))</f>
        <v>-1.8161063891626833E-2</v>
      </c>
      <c r="R321" s="12">
        <f>$D$6 - 2 * ($D$6*EXP(-($T319*$D$6)/m)) + $D$6*(EXP(-($T319*$D$6)/m))*(1-($T319*$D$6)/(m))</f>
        <v>1.4420172737402842E-2</v>
      </c>
      <c r="S321" s="11">
        <f>2*(((5*m^2*g^2)/$T319^6)*$N321*$O321 + (-(m^2)/($T319)^5)*(g^2)*$O321*$Q321 + (-(m^2)/($T319)^5)*(g^2)*$N321*$R321)</f>
        <v>11.770671982426705</v>
      </c>
      <c r="T321" s="37"/>
      <c r="U321" s="38"/>
      <c r="V321" s="39"/>
      <c r="W321" s="36"/>
    </row>
    <row r="322" spans="1:23" x14ac:dyDescent="0.25">
      <c r="A322" s="36"/>
      <c r="B322" s="11">
        <f>((m*g)/$A321)*($C$6+(m/$A321)*(EXP(-($A321*$C$6)/(m))-1)) - $C$7</f>
        <v>-0.15766828453652068</v>
      </c>
      <c r="C322" s="11">
        <f t="shared" si="108"/>
        <v>2.4859287948689246E-2</v>
      </c>
      <c r="D322" s="36"/>
      <c r="M322" s="36"/>
      <c r="N322" s="11">
        <f>($T319*$E$6) + (m*EXP(-($T319*$E$6)/m)) - m - (($E$7/(m*g))*($T319)^2)</f>
        <v>-2.7251916602635123E-4</v>
      </c>
      <c r="O322" s="11">
        <f>($T319*$E$6) + (2*m*EXP(-($T319*$E$6)/m)) + (($T319*$E$6)*EXP(-($T319*$E$6)/m))  - (2*m)</f>
        <v>2.17202167091958E-4</v>
      </c>
      <c r="P322" s="11">
        <f>2*(-(m^2)/($T319)^5)*(g^2)*N322*O322</f>
        <v>1.5569819781520917</v>
      </c>
      <c r="Q322" s="12">
        <f>$E$6 - ($E$6*EXP(-($T319*$E$6)/m)) - ($T319 * ((2*$E$7)/(m*g)))</f>
        <v>-3.51275029404641E-2</v>
      </c>
      <c r="R322" s="12">
        <f>$E$6 - 2 * ($E$6*EXP(-($T319*$E$6)/m)) + $E$6*(EXP(-($T319*$E$6)/m))*(1-($T319*$E$6)/(m))</f>
        <v>2.8129755211624086E-2</v>
      </c>
      <c r="S322" s="11">
        <f>2*(((5*m^2*g^2)/$T319^6)*$N322*$O322 + (-(m^2)/($T319)^5)*(g^2)*$O322*$Q322 + (-(m^2)/($T319)^5)*(g^2)*$N322*$R322)</f>
        <v>43.573778470160931</v>
      </c>
      <c r="T322" s="37"/>
      <c r="U322" s="38"/>
      <c r="V322" s="39"/>
      <c r="W322" s="36"/>
    </row>
    <row r="323" spans="1:23" x14ac:dyDescent="0.25">
      <c r="A323" s="36"/>
      <c r="B323" s="12">
        <f>((m*g)/$A321)*($D$6+(m/$A321)*(EXP(-($A321*$D$6)/(m))-1)) - $D$7</f>
        <v>-0.44687529870384557</v>
      </c>
      <c r="C323" s="12">
        <f t="shared" si="108"/>
        <v>0.19969753259165121</v>
      </c>
      <c r="D323" s="36"/>
      <c r="M323" s="36"/>
      <c r="N323" s="11">
        <f>($T319*$F$6) + (m*EXP(-($T319*$F$6)/m)) - m - (($F$7/(m*g))*($T319)^2)</f>
        <v>-6.0670053593632044E-4</v>
      </c>
      <c r="O323" s="11">
        <f>($T319*$F$6) + (2*m*EXP(-($T319*$F$6)/m)) + (($T319*$F$6)*EXP(-($T319*$F$6)/m))  - (2*m)</f>
        <v>4.3655210821160612E-4</v>
      </c>
      <c r="P323" s="11">
        <f>2*(-(m^2)/($T319)^5)*(g^2)*N323*O323</f>
        <v>6.9667920711639288</v>
      </c>
      <c r="Q323" s="12">
        <f>$F$6 - ($F$6*EXP(-($T319*$F$6)/m)) - ($T319 * ((2*$F$7)/(m*g)))</f>
        <v>-7.6037333689399966E-2</v>
      </c>
      <c r="R323" s="12">
        <f>$F$6 - 2 * ($F$6*EXP(-($T319*$F$6)/m)) + $F$6*(EXP(-($T319*$F$6)/m))*(1-($T319*$F$6)/(m))</f>
        <v>5.5507727714503075E-2</v>
      </c>
      <c r="S323" s="11">
        <f>2*(((5*m^2*g^2)/$T319^6)*$N323*$O323 + (-(m^2)/($T319)^5)*(g^2)*$O323*$Q323 + (-(m^2)/($T319)^5)*(g^2)*$N323*$R323)</f>
        <v>153.66554030997941</v>
      </c>
      <c r="T323" s="37"/>
      <c r="U323" s="38"/>
      <c r="V323" s="39"/>
      <c r="W323" s="36"/>
    </row>
    <row r="324" spans="1:23" x14ac:dyDescent="0.25">
      <c r="A324" s="36"/>
      <c r="B324" s="12">
        <f>((m*g)/$A321)*($E$6+(m/$A321)*(EXP(-($A321*$E$6)/(m))-1)) - $E$7</f>
        <v>-0.78273010091426887</v>
      </c>
      <c r="C324" s="11">
        <f t="shared" si="108"/>
        <v>0.61266641087726148</v>
      </c>
      <c r="D324" s="36"/>
      <c r="M324" s="36"/>
      <c r="N324" s="11">
        <f>($T319*$G$6) + (m*EXP(-($T319*$G$6)/m)) - m - (($G$7/(m*g))*($T319)^2)</f>
        <v>-9.2049804445186109E-4</v>
      </c>
      <c r="O324" s="11">
        <f>($T319*$G$6) + (2*m*EXP(-($T319*$G$6)/m)) + (($T319*$G$6)*EXP(-($T319*$G$6)/m))  - (2*m)</f>
        <v>7.5760073539418021E-4</v>
      </c>
      <c r="P324" s="11">
        <f>2*(-(m^2)/($T319)^5)*(g^2)*N324*O324</f>
        <v>18.343645050870357</v>
      </c>
      <c r="Q324" s="12">
        <f>$G$6 - ($G$6*EXP(-($T319*$G$6)/m)) - ($T319 * ((2*$G$7)/(m*g)))</f>
        <v>-0.11975513986600844</v>
      </c>
      <c r="R324" s="12">
        <f>$G$6 - 2 * ($G$6*EXP(-($T319*$G$6)/m)) + $G$6*(EXP(-($T319*$G$6)/m))*(1-($T319*$G$6)/(m))</f>
        <v>9.4572542455614111E-2</v>
      </c>
      <c r="S324" s="11">
        <f>2*(((5*m^2*g^2)/$T319^6)*$N324*$O324 + (-(m^2)/($T319)^5)*(g^2)*$O324*$Q324 + (-(m^2)/($T319)^5)*(g^2)*$N324*$R324)</f>
        <v>449.55028528500497</v>
      </c>
      <c r="T324" s="37"/>
      <c r="U324" s="38"/>
      <c r="V324" s="39"/>
      <c r="W324" s="36"/>
    </row>
    <row r="325" spans="1:23" x14ac:dyDescent="0.25">
      <c r="A325" s="36"/>
      <c r="B325" s="12">
        <f>((m*g)/$A321)*($F$6+(m/$A321)*(EXP(-($A321*$F$6)/(m))-1)) - $F$7</f>
        <v>-1.4163340302849177</v>
      </c>
      <c r="C325" s="12">
        <f t="shared" si="108"/>
        <v>2.006002085343118</v>
      </c>
      <c r="D325" s="36"/>
      <c r="M325" s="36"/>
      <c r="N325" s="11">
        <f>($T319*$H$6) + (m*EXP(-($T319*$H$6)/m)) - m - (($H$7/(m*g))*($T319)^2)</f>
        <v>-2.7081236331129559E-4</v>
      </c>
      <c r="O325" s="11">
        <f>($T319*$H$6) + (2*m*EXP(-($T319*$H$6)/m)) + (($T319*$H$6)*EXP(-($T319*$H$6)/m))  - (2*m)</f>
        <v>1.1847490982079129E-3</v>
      </c>
      <c r="P325" s="11">
        <f>2*(-(m^2)/($T319)^5)*(g^2)*N325*O325</f>
        <v>8.4395104335310513</v>
      </c>
      <c r="Q325" s="12">
        <f>$H$6 - ($H$6*EXP(-($T319*$H$6)/m)) - ($T319 * ((2*$H$7)/(m*g)))</f>
        <v>-7.9559143965879264E-2</v>
      </c>
      <c r="R325" s="12">
        <f>$H$6 - 2 * ($H$6*EXP(-($T319*$H$6)/m)) + $H$6*(EXP(-($T319*$H$6)/m))*(1-($T319*$H$6)/(m))</f>
        <v>0.1452358936688897</v>
      </c>
      <c r="S325" s="11">
        <f>2*(((5*m^2*g^2)/$T319^6)*$N325*$O325 + (-(m^2)/($T319)^5)*(g^2)*$O325*$Q325 + (-(m^2)/($T319)^5)*(g^2)*$N325*$R325)</f>
        <v>1569.2828784277726</v>
      </c>
      <c r="T325" s="37"/>
      <c r="U325" s="38"/>
      <c r="V325" s="39"/>
      <c r="W325" s="36"/>
    </row>
    <row r="326" spans="1:23" x14ac:dyDescent="0.25">
      <c r="A326" s="36"/>
      <c r="B326" s="12">
        <f>((m*g)/$A321)*($G$6+(m/$A321)*(EXP(-($A321*$G$6)/(m))-1)) - $G$7</f>
        <v>-2.1480301322541844</v>
      </c>
      <c r="C326" s="11">
        <f t="shared" si="108"/>
        <v>4.614033449071929</v>
      </c>
      <c r="D326" s="36"/>
      <c r="M326" s="36"/>
      <c r="N326" s="11">
        <f>($T319*$I$6) + (m*EXP(-($T319*$I$6)/m)) - m - (($I$7/(m*g))*($T319)^2)</f>
        <v>3.6936897707218891E-5</v>
      </c>
      <c r="O326" s="11">
        <f>($T319*$I$6) + (2*m*EXP(-($T319*$I$6)/m)) + (($T319*$I$6)*EXP(-($T319*$I$6)/m))  - (2*m)</f>
        <v>1.5808744621772508E-3</v>
      </c>
      <c r="P326" s="11">
        <f>2*(-(m^2)/($T319)^5)*(g^2)*N326*O326</f>
        <v>-1.535960973116496</v>
      </c>
      <c r="Q326" s="12">
        <f>$I$6 - ($I$6*EXP(-($T319*$I$6)/m)) - ($T319 * ((2*$I$7)/(m*g)))</f>
        <v>-6.9449432839628122E-2</v>
      </c>
      <c r="R326" s="12">
        <f>$I$6 - 2 * ($I$6*EXP(-($T319*$I$6)/m)) + $I$6*(EXP(-($T319*$I$6)/m))*(1-($T319*$I$6)/(m))</f>
        <v>0.19118847842689327</v>
      </c>
      <c r="S326" s="11">
        <f>2*(((5*m^2*g^2)/$T319^6)*$N326*$O326 + (-(m^2)/($T319)^5)*(g^2)*$O326*$Q326 + (-(m^2)/($T319)^5)*(g^2)*$N326*$R326)</f>
        <v>3056.1055703635284</v>
      </c>
      <c r="T326" s="37"/>
      <c r="U326" s="38"/>
      <c r="V326" s="39"/>
      <c r="W326" s="36"/>
    </row>
    <row r="327" spans="1:23" x14ac:dyDescent="0.25">
      <c r="A327" s="36"/>
      <c r="B327" s="12">
        <f>((m*g)/$A321)*($H$6+(m/$A321)*(EXP(-($A321*$H$6)/(m))-1)) - $H$7</f>
        <v>-2.4544889625967539</v>
      </c>
      <c r="C327" s="12">
        <f t="shared" si="108"/>
        <v>6.024516067509289</v>
      </c>
      <c r="D327" s="36"/>
      <c r="M327" s="36"/>
      <c r="N327" s="11">
        <f>($T319*$J$6) + (m*EXP(-($T319*$J$6)/m)) - m - (($J$7/(m*g))*($T319)^2)</f>
        <v>2.7411831987485171E-4</v>
      </c>
      <c r="O327" s="11">
        <f>($T319*$J$6) + (2*m*EXP(-($T319*$J$6)/m)) + (($T319*$J$6)*EXP(-($T319*$J$6)/m))  - (2*m)</f>
        <v>2.0432113316871878E-3</v>
      </c>
      <c r="P327" s="11">
        <f>2*(-(m^2)/($T319)^5)*(g^2)*N327*O327</f>
        <v>-14.732407746786027</v>
      </c>
      <c r="Q327" s="12">
        <f>$J$6 - ($J$6*EXP(-($T319*$J$6)/m)) - ($T319 * ((2*$J$7)/(m*g)))</f>
        <v>-6.8895221319100641E-2</v>
      </c>
      <c r="R327" s="12">
        <f>$J$6 - 2 * ($J$6*EXP(-($T319*$J$6)/m)) + $J$6*(EXP(-($T319*$J$6)/m))*(1-($T319*$J$6)/(m))</f>
        <v>0.2437980678940922</v>
      </c>
      <c r="S327" s="11">
        <f>2*(((5*m^2*g^2)/$T319^6)*$N327*$O327 + (-(m^2)/($T319)^5)*(g^2)*$O327*$Q327 + (-(m^2)/($T319)^5)*(g^2)*$N327*$R327)</f>
        <v>5339.5484342286327</v>
      </c>
      <c r="T327" s="37"/>
      <c r="U327" s="38"/>
      <c r="V327" s="39"/>
      <c r="W327" s="36"/>
    </row>
    <row r="328" spans="1:23" x14ac:dyDescent="0.25">
      <c r="A328" s="36"/>
      <c r="B328" s="12">
        <f>((m*g)/$A321)*($I$6+(m/$A321)*(EXP(-($A321*$I$6)/(m))-1)) - $I$7</f>
        <v>-2.8368834349901473</v>
      </c>
      <c r="C328" s="11">
        <f t="shared" si="108"/>
        <v>8.0479076237214979</v>
      </c>
      <c r="D328" s="36"/>
      <c r="M328" s="36"/>
      <c r="N328" s="11">
        <f>($T319*$K$6) + (m*EXP(-($T319*$K$6)/m)) - m - (($K$7/(m*g))*($T319)^2)</f>
        <v>2.8814904481972575E-4</v>
      </c>
      <c r="O328" s="11">
        <f>($T319*$K$6) + (2*m*EXP(-($T319*$K$6)/m)) + (($T319*$K$6)*EXP(-($T319*$K$6)/m))  - (2*m)</f>
        <v>2.5726896358677087E-3</v>
      </c>
      <c r="P328" s="11">
        <f>2*(-(m^2)/($T319)^5)*(g^2)*N328*O328</f>
        <v>-19.49965652940373</v>
      </c>
      <c r="Q328" s="12">
        <f>$K$6 - ($K$6*EXP(-($T319*$K$6)/m)) - ($T319 * ((2*$K$7)/(m*g)))</f>
        <v>-9.2002786507859646E-2</v>
      </c>
      <c r="R328" s="12">
        <f>$K$6 - 2 * ($K$6*EXP(-($T319*$K$6)/m)) + $K$6*(EXP(-($T319*$K$6)/m))*(1-($T319*$K$6)/(m))</f>
        <v>0.30289682242097132</v>
      </c>
      <c r="S328" s="11">
        <f>2*(((5*m^2*g^2)/$T319^6)*$N328*$O328 + (-(m^2)/($T319)^5)*(g^2)*$O328*$Q328 + (-(m^2)/($T319)^5)*(g^2)*$N328*$R328)</f>
        <v>8423.3858514830627</v>
      </c>
      <c r="T328" s="37"/>
      <c r="U328" s="38"/>
      <c r="V328" s="39"/>
      <c r="W328" s="36"/>
    </row>
    <row r="329" spans="1:23" x14ac:dyDescent="0.25">
      <c r="A329" s="36"/>
      <c r="B329" s="12">
        <f>((m*g)/$A321)*($J$6+(m/$A321)*(EXP(-($A321*$J$6)/(m))-1)) - $J$7</f>
        <v>-3.3002772649405427</v>
      </c>
      <c r="C329" s="12">
        <f t="shared" si="108"/>
        <v>10.891830025483429</v>
      </c>
      <c r="D329" s="36"/>
      <c r="M329" s="36">
        <v>32</v>
      </c>
      <c r="N329" s="11">
        <f>($T329*$B$6) + (m*EXP(-($T329*$B$6)/m)) - m - (($B$7/(m*g))*($T329)^2)</f>
        <v>-3.5922821918522879E-5</v>
      </c>
      <c r="O329" s="11">
        <f>($T329*$B$6) + (2*m*EXP(-($T329*$B$6)/m)) + (($T329*$B$6)*EXP(-($T329*$B$6)/m))  - (2*m)</f>
        <v>5.8863516471802102E-6</v>
      </c>
      <c r="P329" s="11">
        <f>2*(-(m^2)/($T329)^5)*(g^2)*N329*O329</f>
        <v>5.5621030242439477E-3</v>
      </c>
      <c r="Q329" s="12">
        <f>$B$6 - ($B$6*EXP(-($T329*$B$6)/m)) - ($T329 * ((2*$B$7)/(m*g)))</f>
        <v>-3.5822432723058711E-3</v>
      </c>
      <c r="R329" s="12">
        <f>$B$6 - 2 * ($B$6*EXP(-($T329*$B$6)/m)) + $B$6*(EXP(-($T329*$B$6)/m))*(1-($T329*$B$6)/(m))</f>
        <v>7.9860805570153293E-4</v>
      </c>
      <c r="S329" s="11">
        <f>2*(((5*m^2*g^2)/$T329^6)*$N329*$O329 + (-(m^2)/($T329)^5)*(g^2)*$O329*$Q329 + (-(m^2)/($T329)^5)*(g^2)*$N329*$R329)</f>
        <v>2.7638000080320135E-2</v>
      </c>
      <c r="T329" s="37">
        <f t="shared" si="129"/>
        <v>2.1699250881468842E-2</v>
      </c>
      <c r="U329" s="38">
        <f t="shared" ref="U329" si="134">SUM(P329:P338)</f>
        <v>5.3290705182007514E-13</v>
      </c>
      <c r="V329" s="39">
        <f t="shared" ref="V329" si="135">SUM(S329:S338)</f>
        <v>19047.805400261699</v>
      </c>
      <c r="W329" s="36">
        <f t="shared" ref="W329" si="136">U329/V329</f>
        <v>2.7977346503800038E-17</v>
      </c>
    </row>
    <row r="330" spans="1:23" x14ac:dyDescent="0.25">
      <c r="A330" s="36"/>
      <c r="B330" s="11">
        <f>((m*g)/$A321)*($K$6+(m/$A321)*(EXP(-($A321*$K$6)/(m))-1)) - $K$7</f>
        <v>-3.922670910378895</v>
      </c>
      <c r="C330" s="11">
        <f t="shared" si="108"/>
        <v>15.387347071132789</v>
      </c>
      <c r="D330" s="36"/>
      <c r="M330" s="36"/>
      <c r="N330" s="11">
        <f>($T329*$C$6) + (m*EXP(-($T329*$C$6)/m)) - m - (($C$7/(m*g))*($T329)^2)</f>
        <v>-5.6880736359794576E-5</v>
      </c>
      <c r="O330" s="11">
        <f>($T329*$C$6) + (2*m*EXP(-($T329*$C$6)/m)) + (($T329*$C$6)*EXP(-($T329*$C$6)/m))  - (2*m)</f>
        <v>3.0067351026730194E-5</v>
      </c>
      <c r="P330" s="11">
        <f>2*(-(m^2)/($T329)^5)*(g^2)*N330*O330</f>
        <v>4.4986557223599247E-2</v>
      </c>
      <c r="Q330" s="12">
        <f>$C$6 - ($C$6*EXP(-($T329*$C$6)/m)) - ($T329 * ((2*$C$7)/(m*g)))</f>
        <v>-6.6282852127929337E-3</v>
      </c>
      <c r="R330" s="12">
        <f>$C$6 - 2 * ($C$6*EXP(-($T329*$C$6)/m)) + $C$6*(EXP(-($T329*$C$6)/m))*(1-($T329*$C$6)/(m))</f>
        <v>4.0224850446371196E-3</v>
      </c>
      <c r="S330" s="11">
        <f>2*(((5*m^2*g^2)/$T329^6)*$N330*$O330 + (-(m^2)/($T329)^5)*(g^2)*$O330*$Q330 + (-(m^2)/($T329)^5)*(g^2)*$N330*$R330)</f>
        <v>0.89475171113529672</v>
      </c>
      <c r="T330" s="37"/>
      <c r="U330" s="38"/>
      <c r="V330" s="39"/>
      <c r="W330" s="36"/>
    </row>
    <row r="331" spans="1:23" x14ac:dyDescent="0.25">
      <c r="A331" s="36">
        <v>0.33</v>
      </c>
      <c r="B331" s="12">
        <f>((m*g)/$A331)*($B$6+(m/$A331)*(EXP(-($A331*$B$6)/(m))-1)) - $B$7</f>
        <v>-5.0539386371763424E-2</v>
      </c>
      <c r="C331" s="12">
        <f t="shared" si="108"/>
        <v>2.5542295748343866E-3</v>
      </c>
      <c r="D331" s="36">
        <f t="shared" ref="D331" si="137">SUM(C331:C340)</f>
        <v>48.442987763398456</v>
      </c>
      <c r="M331" s="36"/>
      <c r="N331" s="11">
        <f>($T329*$D$6) + (m*EXP(-($T329*$D$6)/m)) - m - (($D$7/(m*g))*($T329)^2)</f>
        <v>-1.4213669415833537E-4</v>
      </c>
      <c r="O331" s="11">
        <f>($T329*$D$6) + (2*m*EXP(-($T329*$D$6)/m)) + (($T329*$D$6)*EXP(-($T329*$D$6)/m))  - (2*m)</f>
        <v>1.0980809334212166E-4</v>
      </c>
      <c r="P331" s="11">
        <f>2*(-(m^2)/($T329)^5)*(g^2)*N331*O331</f>
        <v>0.41054705534043368</v>
      </c>
      <c r="Q331" s="12">
        <f>$D$6 - ($D$6*EXP(-($T329*$D$6)/m)) - ($T329 * ((2*$D$7)/(m*g)))</f>
        <v>-1.8161063891626805E-2</v>
      </c>
      <c r="R331" s="12">
        <f>$D$6 - 2 * ($D$6*EXP(-($T329*$D$6)/m)) + $D$6*(EXP(-($T329*$D$6)/m))*(1-($T329*$D$6)/(m))</f>
        <v>1.4420172737402953E-2</v>
      </c>
      <c r="S331" s="11">
        <f>2*(((5*m^2*g^2)/$T329^6)*$N331*$O331 + (-(m^2)/($T329)^5)*(g^2)*$O331*$Q331 + (-(m^2)/($T329)^5)*(g^2)*$N331*$R331)</f>
        <v>11.770671982428119</v>
      </c>
      <c r="T331" s="37"/>
      <c r="U331" s="38"/>
      <c r="V331" s="39"/>
      <c r="W331" s="36"/>
    </row>
    <row r="332" spans="1:23" x14ac:dyDescent="0.25">
      <c r="A332" s="36"/>
      <c r="B332" s="11">
        <f>((m*g)/$A331)*($C$6+(m/$A331)*(EXP(-($A331*$C$6)/(m))-1)) - $C$7</f>
        <v>-0.15996317109477443</v>
      </c>
      <c r="C332" s="11">
        <f t="shared" si="108"/>
        <v>2.5588216106696076E-2</v>
      </c>
      <c r="D332" s="36"/>
      <c r="M332" s="36"/>
      <c r="N332" s="11">
        <f>($T329*$E$6) + (m*EXP(-($T329*$E$6)/m)) - m - (($E$7/(m*g))*($T329)^2)</f>
        <v>-2.7251916602634907E-4</v>
      </c>
      <c r="O332" s="11">
        <f>($T329*$E$6) + (2*m*EXP(-($T329*$E$6)/m)) + (($T329*$E$6)*EXP(-($T329*$E$6)/m))  - (2*m)</f>
        <v>2.1720216709196494E-4</v>
      </c>
      <c r="P332" s="11">
        <f>2*(-(m^2)/($T329)^5)*(g^2)*N332*O332</f>
        <v>1.5569819781521193</v>
      </c>
      <c r="Q332" s="12">
        <f>$E$6 - ($E$6*EXP(-($T329*$E$6)/m)) - ($T329 * ((2*$E$7)/(m*g)))</f>
        <v>-3.5127502940464156E-2</v>
      </c>
      <c r="R332" s="12">
        <f>$E$6 - 2 * ($E$6*EXP(-($T329*$E$6)/m)) + $E$6*(EXP(-($T329*$E$6)/m))*(1-($T329*$E$6)/(m))</f>
        <v>2.8129755211624197E-2</v>
      </c>
      <c r="S332" s="11">
        <f>2*(((5*m^2*g^2)/$T329^6)*$N332*$O332 + (-(m^2)/($T329)^5)*(g^2)*$O332*$Q332 + (-(m^2)/($T329)^5)*(g^2)*$N332*$R332)</f>
        <v>43.573778470158317</v>
      </c>
      <c r="T332" s="37"/>
      <c r="U332" s="38"/>
      <c r="V332" s="39"/>
      <c r="W332" s="36"/>
    </row>
    <row r="333" spans="1:23" x14ac:dyDescent="0.25">
      <c r="A333" s="36"/>
      <c r="B333" s="12">
        <f>((m*g)/$A331)*($D$6+(m/$A331)*(EXP(-($A331*$D$6)/(m))-1)) - $D$7</f>
        <v>-0.45197621842495556</v>
      </c>
      <c r="C333" s="12">
        <f t="shared" ref="C333:C396" si="138">$B333^2</f>
        <v>0.20428250202172313</v>
      </c>
      <c r="D333" s="36"/>
      <c r="M333" s="36"/>
      <c r="N333" s="11">
        <f>($T329*$F$6) + (m*EXP(-($T329*$F$6)/m)) - m - (($F$7/(m*g))*($T329)^2)</f>
        <v>-6.0670053593632174E-4</v>
      </c>
      <c r="O333" s="11">
        <f>($T329*$F$6) + (2*m*EXP(-($T329*$F$6)/m)) + (($T329*$F$6)*EXP(-($T329*$F$6)/m))  - (2*m)</f>
        <v>4.3655210821161305E-4</v>
      </c>
      <c r="P333" s="11">
        <f>2*(-(m^2)/($T329)^5)*(g^2)*N333*O333</f>
        <v>6.9667920711640106</v>
      </c>
      <c r="Q333" s="12">
        <f>$F$6 - ($F$6*EXP(-($T329*$F$6)/m)) - ($T329 * ((2*$F$7)/(m*g)))</f>
        <v>-7.6037333689400077E-2</v>
      </c>
      <c r="R333" s="12">
        <f>$F$6 - 2 * ($F$6*EXP(-($T329*$F$6)/m)) + $F$6*(EXP(-($T329*$F$6)/m))*(1-($T329*$F$6)/(m))</f>
        <v>5.5507727714503241E-2</v>
      </c>
      <c r="S333" s="11">
        <f>2*(((5*m^2*g^2)/$T329^6)*$N333*$O333 + (-(m^2)/($T329)^5)*(g^2)*$O333*$Q333 + (-(m^2)/($T329)^5)*(g^2)*$N333*$R333)</f>
        <v>153.66554030997111</v>
      </c>
      <c r="T333" s="37"/>
      <c r="U333" s="38"/>
      <c r="V333" s="39"/>
      <c r="W333" s="36"/>
    </row>
    <row r="334" spans="1:23" x14ac:dyDescent="0.25">
      <c r="A334" s="36"/>
      <c r="B334" s="12">
        <f>((m*g)/$A331)*($E$6+(m/$A331)*(EXP(-($A331*$E$6)/(m))-1)) - $E$7</f>
        <v>-0.79013347576314352</v>
      </c>
      <c r="C334" s="11">
        <f t="shared" si="138"/>
        <v>0.62431090952154611</v>
      </c>
      <c r="D334" s="36"/>
      <c r="M334" s="36"/>
      <c r="N334" s="11">
        <f>($T329*$G$6) + (m*EXP(-($T329*$G$6)/m)) - m - (($G$7/(m*g))*($T329)^2)</f>
        <v>-9.2049804445186716E-4</v>
      </c>
      <c r="O334" s="11">
        <f>($T329*$G$6) + (2*m*EXP(-($T329*$G$6)/m)) + (($T329*$G$6)*EXP(-($T329*$G$6)/m))  - (2*m)</f>
        <v>7.5760073539418715E-4</v>
      </c>
      <c r="P334" s="11">
        <f>2*(-(m^2)/($T329)^5)*(g^2)*N334*O334</f>
        <v>18.343645050870528</v>
      </c>
      <c r="Q334" s="12">
        <f>$G$6 - ($G$6*EXP(-($T329*$G$6)/m)) - ($T329 * ((2*$G$7)/(m*g)))</f>
        <v>-0.11975513986600872</v>
      </c>
      <c r="R334" s="12">
        <f>$G$6 - 2 * ($G$6*EXP(-($T329*$G$6)/m)) + $G$6*(EXP(-($T329*$G$6)/m))*(1-($T329*$G$6)/(m))</f>
        <v>9.4572542455614361E-2</v>
      </c>
      <c r="S334" s="11">
        <f>2*(((5*m^2*g^2)/$T329^6)*$N334*$O334 + (-(m^2)/($T329)^5)*(g^2)*$O334*$Q334 + (-(m^2)/($T329)^5)*(g^2)*$N334*$R334)</f>
        <v>449.55028528498815</v>
      </c>
      <c r="T334" s="37"/>
      <c r="U334" s="38"/>
      <c r="V334" s="39"/>
      <c r="W334" s="36"/>
    </row>
    <row r="335" spans="1:23" x14ac:dyDescent="0.25">
      <c r="A335" s="36"/>
      <c r="B335" s="12">
        <f>((m*g)/$A331)*($F$6+(m/$A331)*(EXP(-($A331*$F$6)/(m))-1)) - $F$7</f>
        <v>-1.4268743482429791</v>
      </c>
      <c r="C335" s="12">
        <f t="shared" si="138"/>
        <v>2.0359704056738264</v>
      </c>
      <c r="D335" s="36"/>
      <c r="M335" s="36"/>
      <c r="N335" s="11">
        <f>($T329*$H$6) + (m*EXP(-($T329*$H$6)/m)) - m - (($H$7/(m*g))*($T329)^2)</f>
        <v>-2.7081236331129646E-4</v>
      </c>
      <c r="O335" s="11">
        <f>($T329*$H$6) + (2*m*EXP(-($T329*$H$6)/m)) + (($T329*$H$6)*EXP(-($T329*$H$6)/m))  - (2*m)</f>
        <v>1.1847490982079267E-3</v>
      </c>
      <c r="P335" s="11">
        <f>2*(-(m^2)/($T329)^5)*(g^2)*N335*O335</f>
        <v>8.4395104335311242</v>
      </c>
      <c r="Q335" s="12">
        <f>$H$6 - ($H$6*EXP(-($T329*$H$6)/m)) - ($T329 * ((2*$H$7)/(m*g)))</f>
        <v>-7.9559143965879542E-2</v>
      </c>
      <c r="R335" s="12">
        <f>$H$6 - 2 * ($H$6*EXP(-($T329*$H$6)/m)) + $H$6*(EXP(-($T329*$H$6)/m))*(1-($T329*$H$6)/(m))</f>
        <v>0.14523589366889</v>
      </c>
      <c r="S335" s="11">
        <f>2*(((5*m^2*g^2)/$T329^6)*$N335*$O335 + (-(m^2)/($T329)^5)*(g^2)*$O335*$Q335 + (-(m^2)/($T329)^5)*(g^2)*$N335*$R335)</f>
        <v>1569.2828784277795</v>
      </c>
      <c r="T335" s="37"/>
      <c r="U335" s="38"/>
      <c r="V335" s="39"/>
      <c r="W335" s="36"/>
    </row>
    <row r="336" spans="1:23" x14ac:dyDescent="0.25">
      <c r="A336" s="36"/>
      <c r="B336" s="12">
        <f>((m*g)/$A331)*($G$6+(m/$A331)*(EXP(-($A331*$G$6)/(m))-1)) - $G$7</f>
        <v>-2.1617552532732742</v>
      </c>
      <c r="C336" s="11">
        <f t="shared" si="138"/>
        <v>4.6731857750545984</v>
      </c>
      <c r="D336" s="36"/>
      <c r="M336" s="36"/>
      <c r="N336" s="11">
        <f>($T329*$I$6) + (m*EXP(-($T329*$I$6)/m)) - m - (($I$7/(m*g))*($T329)^2)</f>
        <v>3.6936897707216289E-5</v>
      </c>
      <c r="O336" s="11">
        <f>($T329*$I$6) + (2*m*EXP(-($T329*$I$6)/m)) + (($T329*$I$6)*EXP(-($T329*$I$6)/m))  - (2*m)</f>
        <v>1.5808744621772508E-3</v>
      </c>
      <c r="P336" s="11">
        <f>2*(-(m^2)/($T329)^5)*(g^2)*N336*O336</f>
        <v>-1.5359609731163781</v>
      </c>
      <c r="Q336" s="12">
        <f>$I$6 - ($I$6*EXP(-($T329*$I$6)/m)) - ($T329 * ((2*$I$7)/(m*g)))</f>
        <v>-6.9449432839628455E-2</v>
      </c>
      <c r="R336" s="12">
        <f>$I$6 - 2 * ($I$6*EXP(-($T329*$I$6)/m)) + $I$6*(EXP(-($T329*$I$6)/m))*(1-($T329*$I$6)/(m))</f>
        <v>0.1911884784268936</v>
      </c>
      <c r="S336" s="11">
        <f>2*(((5*m^2*g^2)/$T329^6)*$N336*$O336 + (-(m^2)/($T329)^5)*(g^2)*$O336*$Q336 + (-(m^2)/($T329)^5)*(g^2)*$N336*$R336)</f>
        <v>3056.1055703635107</v>
      </c>
      <c r="T336" s="37"/>
      <c r="U336" s="38"/>
      <c r="V336" s="39"/>
      <c r="W336" s="36"/>
    </row>
    <row r="337" spans="1:23" x14ac:dyDescent="0.25">
      <c r="A337" s="36"/>
      <c r="B337" s="12">
        <f>((m*g)/$A331)*($H$6+(m/$A331)*(EXP(-($A331*$H$6)/(m))-1)) - $H$7</f>
        <v>-2.4713806257390067</v>
      </c>
      <c r="C337" s="12">
        <f t="shared" si="138"/>
        <v>6.1077221972781244</v>
      </c>
      <c r="D337" s="36"/>
      <c r="M337" s="36"/>
      <c r="N337" s="11">
        <f>($T329*$J$6) + (m*EXP(-($T329*$J$6)/m)) - m - (($J$7/(m*g))*($T329)^2)</f>
        <v>2.7411831987485345E-4</v>
      </c>
      <c r="O337" s="11">
        <f>($T329*$J$6) + (2*m*EXP(-($T329*$J$6)/m)) + (($T329*$J$6)*EXP(-($T329*$J$6)/m))  - (2*m)</f>
        <v>2.0432113316871947E-3</v>
      </c>
      <c r="P337" s="11">
        <f>2*(-(m^2)/($T329)^5)*(g^2)*N337*O337</f>
        <v>-14.732407746786075</v>
      </c>
      <c r="Q337" s="12">
        <f>$J$6 - ($J$6*EXP(-($T329*$J$6)/m)) - ($T329 * ((2*$J$7)/(m*g)))</f>
        <v>-6.8895221319101085E-2</v>
      </c>
      <c r="R337" s="12">
        <f>$J$6 - 2 * ($J$6*EXP(-($T329*$J$6)/m)) + $J$6*(EXP(-($T329*$J$6)/m))*(1-($T329*$J$6)/(m))</f>
        <v>0.2437980678940927</v>
      </c>
      <c r="S337" s="11">
        <f>2*(((5*m^2*g^2)/$T329^6)*$N337*$O337 + (-(m^2)/($T329)^5)*(g^2)*$O337*$Q337 + (-(m^2)/($T329)^5)*(g^2)*$N337*$R337)</f>
        <v>5339.54843422865</v>
      </c>
      <c r="T337" s="37"/>
      <c r="U337" s="38"/>
      <c r="V337" s="39"/>
      <c r="W337" s="36"/>
    </row>
    <row r="338" spans="1:23" x14ac:dyDescent="0.25">
      <c r="A338" s="36"/>
      <c r="B338" s="12">
        <f>((m*g)/$A331)*($I$6+(m/$A331)*(EXP(-($A331*$I$6)/(m))-1)) - $I$7</f>
        <v>-2.8561568235700534</v>
      </c>
      <c r="C338" s="11">
        <f t="shared" si="138"/>
        <v>8.1576318008257775</v>
      </c>
      <c r="D338" s="36"/>
      <c r="M338" s="36"/>
      <c r="N338" s="11">
        <f>($T329*$K$6) + (m*EXP(-($T329*$K$6)/m)) - m - (($K$7/(m*g))*($T329)^2)</f>
        <v>2.8814904481971708E-4</v>
      </c>
      <c r="O338" s="11">
        <f>($T329*$K$6) + (2*m*EXP(-($T329*$K$6)/m)) + (($T329*$K$6)*EXP(-($T329*$K$6)/m))  - (2*m)</f>
        <v>2.5726896358677157E-3</v>
      </c>
      <c r="P338" s="11">
        <f>2*(-(m^2)/($T329)^5)*(g^2)*N338*O338</f>
        <v>-19.499656529403069</v>
      </c>
      <c r="Q338" s="12">
        <f>$K$6 - ($K$6*EXP(-($T329*$K$6)/m)) - ($T329 * ((2*$K$7)/(m*g)))</f>
        <v>-9.2002786507860201E-2</v>
      </c>
      <c r="R338" s="12">
        <f>$K$6 - 2 * ($K$6*EXP(-($T329*$K$6)/m)) + $K$6*(EXP(-($T329*$K$6)/m))*(1-($T329*$K$6)/(m))</f>
        <v>0.30289682242097193</v>
      </c>
      <c r="S338" s="11">
        <f>2*(((5*m^2*g^2)/$T329^6)*$N338*$O338 + (-(m^2)/($T329)^5)*(g^2)*$O338*$Q338 + (-(m^2)/($T329)^5)*(g^2)*$N338*$R338)</f>
        <v>8423.3858514830008</v>
      </c>
      <c r="T338" s="37"/>
      <c r="U338" s="38"/>
      <c r="V338" s="39"/>
      <c r="W338" s="36"/>
    </row>
    <row r="339" spans="1:23" x14ac:dyDescent="0.25">
      <c r="A339" s="36"/>
      <c r="B339" s="12">
        <f>((m*g)/$A331)*($J$6+(m/$A331)*(EXP(-($A331*$J$6)/(m))-1)) - $J$7</f>
        <v>-3.3219325771896058</v>
      </c>
      <c r="C339" s="12">
        <f t="shared" si="138"/>
        <v>11.035236047393576</v>
      </c>
      <c r="D339" s="36"/>
      <c r="M339" s="36">
        <v>33</v>
      </c>
      <c r="N339" s="11">
        <f>($T339*$B$6) + (m*EXP(-($T339*$B$6)/m)) - m - (($B$7/(m*g))*($T339)^2)</f>
        <v>-3.5922821918522391E-5</v>
      </c>
      <c r="O339" s="11">
        <f>($T339*$B$6) + (2*m*EXP(-($T339*$B$6)/m)) + (($T339*$B$6)*EXP(-($T339*$B$6)/m))  - (2*m)</f>
        <v>5.8863516471732713E-6</v>
      </c>
      <c r="P339" s="11">
        <f>2*(-(m^2)/($T339)^5)*(g^2)*N339*O339</f>
        <v>5.5621030242373505E-3</v>
      </c>
      <c r="Q339" s="12">
        <f>$B$6 - ($B$6*EXP(-($T339*$B$6)/m)) - ($T339 * ((2*$B$7)/(m*g)))</f>
        <v>-3.5822432723058607E-3</v>
      </c>
      <c r="R339" s="12">
        <f>$B$6 - 2 * ($B$6*EXP(-($T339*$B$6)/m)) + $B$6*(EXP(-($T339*$B$6)/m))*(1-($T339*$B$6)/(m))</f>
        <v>7.9860805570153293E-4</v>
      </c>
      <c r="S339" s="11">
        <f>2*(((5*m^2*g^2)/$T339^6)*$N339*$O339 + (-(m^2)/($T339)^5)*(g^2)*$O339*$Q339 + (-(m^2)/($T339)^5)*(g^2)*$N339*$R339)</f>
        <v>2.7638000081181335E-2</v>
      </c>
      <c r="T339" s="37">
        <f t="shared" si="129"/>
        <v>2.1699250881468814E-2</v>
      </c>
      <c r="U339" s="38">
        <f t="shared" ref="U339" si="139">SUM(P339:P348)</f>
        <v>-5.3645976549887564E-13</v>
      </c>
      <c r="V339" s="39">
        <f t="shared" ref="V339" si="140">SUM(S339:S348)</f>
        <v>19047.805400261786</v>
      </c>
      <c r="W339" s="36">
        <f t="shared" ref="W339" si="141">U339/V339</f>
        <v>-2.8163862147158577E-17</v>
      </c>
    </row>
    <row r="340" spans="1:23" x14ac:dyDescent="0.25">
      <c r="A340" s="36"/>
      <c r="B340" s="11">
        <f>((m*g)/$A331)*($K$6+(m/$A331)*(EXP(-($A331*$K$6)/(m))-1)) - $K$7</f>
        <v>-3.9467082081080882</v>
      </c>
      <c r="C340" s="11">
        <f t="shared" si="138"/>
        <v>15.576505679947756</v>
      </c>
      <c r="D340" s="36"/>
      <c r="M340" s="36"/>
      <c r="N340" s="11">
        <f>($T339*$C$6) + (m*EXP(-($T339*$C$6)/m)) - m - (($C$7/(m*g))*($T339)^2)</f>
        <v>-5.6880736359796744E-5</v>
      </c>
      <c r="O340" s="11">
        <f>($T339*$C$6) + (2*m*EXP(-($T339*$C$6)/m)) + (($T339*$C$6)*EXP(-($T339*$C$6)/m))  - (2*m)</f>
        <v>3.0067351026730194E-5</v>
      </c>
      <c r="P340" s="11">
        <f>2*(-(m^2)/($T339)^5)*(g^2)*N340*O340</f>
        <v>4.4986557223601245E-2</v>
      </c>
      <c r="Q340" s="12">
        <f>$C$6 - ($C$6*EXP(-($T339*$C$6)/m)) - ($T339 * ((2*$C$7)/(m*g)))</f>
        <v>-6.6282852127929268E-3</v>
      </c>
      <c r="R340" s="12">
        <f>$C$6 - 2 * ($C$6*EXP(-($T339*$C$6)/m)) + $C$6*(EXP(-($T339*$C$6)/m))*(1-($T339*$C$6)/(m))</f>
        <v>4.0224850446371196E-3</v>
      </c>
      <c r="S340" s="11">
        <f>2*(((5*m^2*g^2)/$T339^6)*$N340*$O340 + (-(m^2)/($T339)^5)*(g^2)*$O340*$Q340 + (-(m^2)/($T339)^5)*(g^2)*$N340*$R340)</f>
        <v>0.89475171113511909</v>
      </c>
      <c r="T340" s="37"/>
      <c r="U340" s="38"/>
      <c r="V340" s="39"/>
      <c r="W340" s="36"/>
    </row>
    <row r="341" spans="1:23" x14ac:dyDescent="0.25">
      <c r="A341" s="36">
        <v>0.34</v>
      </c>
      <c r="B341" s="12">
        <f>((m*g)/$A341)*($B$6+(m/$A341)*(EXP(-($A341*$B$6)/(m))-1)) - $B$7</f>
        <v>-5.1228795542533068E-2</v>
      </c>
      <c r="C341" s="12">
        <f t="shared" si="138"/>
        <v>2.6243894927386558E-3</v>
      </c>
      <c r="D341" s="36">
        <f t="shared" ref="D341" si="142">SUM(C341:C350)</f>
        <v>49.044992003165895</v>
      </c>
      <c r="M341" s="36"/>
      <c r="N341" s="11">
        <f>($T339*$D$6) + (m*EXP(-($T339*$D$6)/m)) - m - (($D$7/(m*g))*($T339)^2)</f>
        <v>-1.4213669415833905E-4</v>
      </c>
      <c r="O341" s="11">
        <f>($T339*$D$6) + (2*m*EXP(-($T339*$D$6)/m)) + (($T339*$D$6)*EXP(-($T339*$D$6)/m))  - (2*m)</f>
        <v>1.0980809334212166E-4</v>
      </c>
      <c r="P341" s="11">
        <f>2*(-(m^2)/($T339)^5)*(g^2)*N341*O341</f>
        <v>0.410547055340447</v>
      </c>
      <c r="Q341" s="12">
        <f>$D$6 - ($D$6*EXP(-($T339*$D$6)/m)) - ($T339 * ((2*$D$7)/(m*g)))</f>
        <v>-1.8161063891626833E-2</v>
      </c>
      <c r="R341" s="12">
        <f>$D$6 - 2 * ($D$6*EXP(-($T339*$D$6)/m)) + $D$6*(EXP(-($T339*$D$6)/m))*(1-($T339*$D$6)/(m))</f>
        <v>1.4420172737402842E-2</v>
      </c>
      <c r="S341" s="11">
        <f>2*(((5*m^2*g^2)/$T339^6)*$N341*$O341 + (-(m^2)/($T339)^5)*(g^2)*$O341*$Q341 + (-(m^2)/($T339)^5)*(g^2)*$N341*$R341)</f>
        <v>11.770671982426705</v>
      </c>
      <c r="T341" s="37"/>
      <c r="U341" s="38"/>
      <c r="V341" s="39"/>
      <c r="W341" s="36"/>
    </row>
    <row r="342" spans="1:23" x14ac:dyDescent="0.25">
      <c r="A342" s="36"/>
      <c r="B342" s="11">
        <f>((m*g)/$A341)*($C$6+(m/$A341)*(EXP(-($A341*$C$6)/(m))-1)) - $C$7</f>
        <v>-0.16218424788630265</v>
      </c>
      <c r="C342" s="11">
        <f t="shared" si="138"/>
        <v>2.6303730262445663E-2</v>
      </c>
      <c r="D342" s="36"/>
      <c r="M342" s="36"/>
      <c r="N342" s="11">
        <f>($T339*$E$6) + (m*EXP(-($T339*$E$6)/m)) - m - (($E$7/(m*g))*($T339)^2)</f>
        <v>-2.7251916602635123E-4</v>
      </c>
      <c r="O342" s="11">
        <f>($T339*$E$6) + (2*m*EXP(-($T339*$E$6)/m)) + (($T339*$E$6)*EXP(-($T339*$E$6)/m))  - (2*m)</f>
        <v>2.17202167091958E-4</v>
      </c>
      <c r="P342" s="11">
        <f>2*(-(m^2)/($T339)^5)*(g^2)*N342*O342</f>
        <v>1.5569819781520917</v>
      </c>
      <c r="Q342" s="12">
        <f>$E$6 - ($E$6*EXP(-($T339*$E$6)/m)) - ($T339 * ((2*$E$7)/(m*g)))</f>
        <v>-3.51275029404641E-2</v>
      </c>
      <c r="R342" s="12">
        <f>$E$6 - 2 * ($E$6*EXP(-($T339*$E$6)/m)) + $E$6*(EXP(-($T339*$E$6)/m))*(1-($T339*$E$6)/(m))</f>
        <v>2.8129755211624086E-2</v>
      </c>
      <c r="S342" s="11">
        <f>2*(((5*m^2*g^2)/$T339^6)*$N342*$O342 + (-(m^2)/($T339)^5)*(g^2)*$O342*$Q342 + (-(m^2)/($T339)^5)*(g^2)*$N342*$R342)</f>
        <v>43.573778470160931</v>
      </c>
      <c r="T342" s="37"/>
      <c r="U342" s="38"/>
      <c r="V342" s="39"/>
      <c r="W342" s="36"/>
    </row>
    <row r="343" spans="1:23" x14ac:dyDescent="0.25">
      <c r="A343" s="36"/>
      <c r="B343" s="12">
        <f>((m*g)/$A341)*($D$6+(m/$A341)*(EXP(-($A341*$D$6)/(m))-1)) - $D$7</f>
        <v>-0.4568668870745296</v>
      </c>
      <c r="C343" s="12">
        <f t="shared" si="138"/>
        <v>0.20872735250517099</v>
      </c>
      <c r="D343" s="36"/>
      <c r="M343" s="36"/>
      <c r="N343" s="11">
        <f>($T339*$F$6) + (m*EXP(-($T339*$F$6)/m)) - m - (($F$7/(m*g))*($T339)^2)</f>
        <v>-6.0670053593632044E-4</v>
      </c>
      <c r="O343" s="11">
        <f>($T339*$F$6) + (2*m*EXP(-($T339*$F$6)/m)) + (($T339*$F$6)*EXP(-($T339*$F$6)/m))  - (2*m)</f>
        <v>4.3655210821160612E-4</v>
      </c>
      <c r="P343" s="11">
        <f>2*(-(m^2)/($T339)^5)*(g^2)*N343*O343</f>
        <v>6.9667920711639288</v>
      </c>
      <c r="Q343" s="12">
        <f>$F$6 - ($F$6*EXP(-($T339*$F$6)/m)) - ($T339 * ((2*$F$7)/(m*g)))</f>
        <v>-7.6037333689399966E-2</v>
      </c>
      <c r="R343" s="12">
        <f>$F$6 - 2 * ($F$6*EXP(-($T339*$F$6)/m)) + $F$6*(EXP(-($T339*$F$6)/m))*(1-($T339*$F$6)/(m))</f>
        <v>5.5507727714503075E-2</v>
      </c>
      <c r="S343" s="11">
        <f>2*(((5*m^2*g^2)/$T339^6)*$N343*$O343 + (-(m^2)/($T339)^5)*(g^2)*$O343*$Q343 + (-(m^2)/($T339)^5)*(g^2)*$N343*$R343)</f>
        <v>153.66554030997941</v>
      </c>
      <c r="T343" s="37"/>
      <c r="U343" s="38"/>
      <c r="V343" s="39"/>
      <c r="W343" s="36"/>
    </row>
    <row r="344" spans="1:23" x14ac:dyDescent="0.25">
      <c r="A344" s="36"/>
      <c r="B344" s="12">
        <f>((m*g)/$A341)*($E$6+(m/$A341)*(EXP(-($A341*$E$6)/(m))-1)) - $E$7</f>
        <v>-0.79720053131299606</v>
      </c>
      <c r="C344" s="11">
        <f t="shared" si="138"/>
        <v>0.63552868712572319</v>
      </c>
      <c r="D344" s="36"/>
      <c r="M344" s="36"/>
      <c r="N344" s="11">
        <f>($T339*$G$6) + (m*EXP(-($T339*$G$6)/m)) - m - (($G$7/(m*g))*($T339)^2)</f>
        <v>-9.2049804445186109E-4</v>
      </c>
      <c r="O344" s="11">
        <f>($T339*$G$6) + (2*m*EXP(-($T339*$G$6)/m)) + (($T339*$G$6)*EXP(-($T339*$G$6)/m))  - (2*m)</f>
        <v>7.5760073539418021E-4</v>
      </c>
      <c r="P344" s="11">
        <f>2*(-(m^2)/($T339)^5)*(g^2)*N344*O344</f>
        <v>18.343645050870357</v>
      </c>
      <c r="Q344" s="12">
        <f>$G$6 - ($G$6*EXP(-($T339*$G$6)/m)) - ($T339 * ((2*$G$7)/(m*g)))</f>
        <v>-0.11975513986600844</v>
      </c>
      <c r="R344" s="12">
        <f>$G$6 - 2 * ($G$6*EXP(-($T339*$G$6)/m)) + $G$6*(EXP(-($T339*$G$6)/m))*(1-($T339*$G$6)/(m))</f>
        <v>9.4572542455614111E-2</v>
      </c>
      <c r="S344" s="11">
        <f>2*(((5*m^2*g^2)/$T339^6)*$N344*$O344 + (-(m^2)/($T339)^5)*(g^2)*$O344*$Q344 + (-(m^2)/($T339)^5)*(g^2)*$N344*$R344)</f>
        <v>449.55028528500497</v>
      </c>
      <c r="T344" s="37"/>
      <c r="U344" s="38"/>
      <c r="V344" s="39"/>
      <c r="W344" s="36"/>
    </row>
    <row r="345" spans="1:23" x14ac:dyDescent="0.25">
      <c r="A345" s="36"/>
      <c r="B345" s="12">
        <f>((m*g)/$A341)*($F$6+(m/$A341)*(EXP(-($A341*$F$6)/(m))-1)) - $F$7</f>
        <v>-1.4368985365011253</v>
      </c>
      <c r="C345" s="12">
        <f t="shared" si="138"/>
        <v>2.0646774041990756</v>
      </c>
      <c r="D345" s="36"/>
      <c r="M345" s="36"/>
      <c r="N345" s="11">
        <f>($T339*$H$6) + (m*EXP(-($T339*$H$6)/m)) - m - (($H$7/(m*g))*($T339)^2)</f>
        <v>-2.7081236331129559E-4</v>
      </c>
      <c r="O345" s="11">
        <f>($T339*$H$6) + (2*m*EXP(-($T339*$H$6)/m)) + (($T339*$H$6)*EXP(-($T339*$H$6)/m))  - (2*m)</f>
        <v>1.1847490982079129E-3</v>
      </c>
      <c r="P345" s="11">
        <f>2*(-(m^2)/($T339)^5)*(g^2)*N345*O345</f>
        <v>8.4395104335310513</v>
      </c>
      <c r="Q345" s="12">
        <f>$H$6 - ($H$6*EXP(-($T339*$H$6)/m)) - ($T339 * ((2*$H$7)/(m*g)))</f>
        <v>-7.9559143965879264E-2</v>
      </c>
      <c r="R345" s="12">
        <f>$H$6 - 2 * ($H$6*EXP(-($T339*$H$6)/m)) + $H$6*(EXP(-($T339*$H$6)/m))*(1-($T339*$H$6)/(m))</f>
        <v>0.1452358936688897</v>
      </c>
      <c r="S345" s="11">
        <f>2*(((5*m^2*g^2)/$T339^6)*$N345*$O345 + (-(m^2)/($T339)^5)*(g^2)*$O345*$Q345 + (-(m^2)/($T339)^5)*(g^2)*$N345*$R345)</f>
        <v>1569.2828784277726</v>
      </c>
      <c r="T345" s="37"/>
      <c r="U345" s="38"/>
      <c r="V345" s="39"/>
      <c r="W345" s="36"/>
    </row>
    <row r="346" spans="1:23" x14ac:dyDescent="0.25">
      <c r="A346" s="36"/>
      <c r="B346" s="12">
        <f>((m*g)/$A341)*($G$6+(m/$A341)*(EXP(-($A341*$G$6)/(m))-1)) - $G$7</f>
        <v>-2.1747782567333394</v>
      </c>
      <c r="C346" s="11">
        <f t="shared" si="138"/>
        <v>4.7296604659601025</v>
      </c>
      <c r="D346" s="36"/>
      <c r="M346" s="36"/>
      <c r="N346" s="11">
        <f>($T339*$I$6) + (m*EXP(-($T339*$I$6)/m)) - m - (($I$7/(m*g))*($T339)^2)</f>
        <v>3.6936897707218891E-5</v>
      </c>
      <c r="O346" s="11">
        <f>($T339*$I$6) + (2*m*EXP(-($T339*$I$6)/m)) + (($T339*$I$6)*EXP(-($T339*$I$6)/m))  - (2*m)</f>
        <v>1.5808744621772508E-3</v>
      </c>
      <c r="P346" s="11">
        <f>2*(-(m^2)/($T339)^5)*(g^2)*N346*O346</f>
        <v>-1.535960973116496</v>
      </c>
      <c r="Q346" s="12">
        <f>$I$6 - ($I$6*EXP(-($T339*$I$6)/m)) - ($T339 * ((2*$I$7)/(m*g)))</f>
        <v>-6.9449432839628122E-2</v>
      </c>
      <c r="R346" s="12">
        <f>$I$6 - 2 * ($I$6*EXP(-($T339*$I$6)/m)) + $I$6*(EXP(-($T339*$I$6)/m))*(1-($T339*$I$6)/(m))</f>
        <v>0.19118847842689327</v>
      </c>
      <c r="S346" s="11">
        <f>2*(((5*m^2*g^2)/$T339^6)*$N346*$O346 + (-(m^2)/($T339)^5)*(g^2)*$O346*$Q346 + (-(m^2)/($T339)^5)*(g^2)*$N346*$R346)</f>
        <v>3056.1055703635284</v>
      </c>
      <c r="T346" s="37"/>
      <c r="U346" s="38"/>
      <c r="V346" s="39"/>
      <c r="W346" s="36"/>
    </row>
    <row r="347" spans="1:23" x14ac:dyDescent="0.25">
      <c r="A347" s="36"/>
      <c r="B347" s="12">
        <f>((m*g)/$A341)*($H$6+(m/$A341)*(EXP(-($A341*$H$6)/(m))-1)) - $H$7</f>
        <v>-2.4873842548855833</v>
      </c>
      <c r="C347" s="12">
        <f t="shared" si="138"/>
        <v>6.187080431452709</v>
      </c>
      <c r="D347" s="36"/>
      <c r="M347" s="36"/>
      <c r="N347" s="11">
        <f>($T339*$J$6) + (m*EXP(-($T339*$J$6)/m)) - m - (($J$7/(m*g))*($T339)^2)</f>
        <v>2.7411831987485171E-4</v>
      </c>
      <c r="O347" s="11">
        <f>($T339*$J$6) + (2*m*EXP(-($T339*$J$6)/m)) + (($T339*$J$6)*EXP(-($T339*$J$6)/m))  - (2*m)</f>
        <v>2.0432113316871878E-3</v>
      </c>
      <c r="P347" s="11">
        <f>2*(-(m^2)/($T339)^5)*(g^2)*N347*O347</f>
        <v>-14.732407746786027</v>
      </c>
      <c r="Q347" s="12">
        <f>$J$6 - ($J$6*EXP(-($T339*$J$6)/m)) - ($T339 * ((2*$J$7)/(m*g)))</f>
        <v>-6.8895221319100641E-2</v>
      </c>
      <c r="R347" s="12">
        <f>$J$6 - 2 * ($J$6*EXP(-($T339*$J$6)/m)) + $J$6*(EXP(-($T339*$J$6)/m))*(1-($T339*$J$6)/(m))</f>
        <v>0.2437980678940922</v>
      </c>
      <c r="S347" s="11">
        <f>2*(((5*m^2*g^2)/$T339^6)*$N347*$O347 + (-(m^2)/($T339)^5)*(g^2)*$O347*$Q347 + (-(m^2)/($T339)^5)*(g^2)*$N347*$R347)</f>
        <v>5339.5484342286327</v>
      </c>
      <c r="T347" s="37"/>
      <c r="U347" s="38"/>
      <c r="V347" s="39"/>
      <c r="W347" s="36"/>
    </row>
    <row r="348" spans="1:23" x14ac:dyDescent="0.25">
      <c r="A348" s="36"/>
      <c r="B348" s="12">
        <f>((m*g)/$A341)*($I$6+(m/$A341)*(EXP(-($A341*$I$6)/(m))-1)) - $I$7</f>
        <v>-2.8744021519214966</v>
      </c>
      <c r="C348" s="11">
        <f t="shared" si="138"/>
        <v>8.2621877309709308</v>
      </c>
      <c r="D348" s="36"/>
      <c r="M348" s="36"/>
      <c r="N348" s="11">
        <f>($T339*$K$6) + (m*EXP(-($T339*$K$6)/m)) - m - (($K$7/(m*g))*($T339)^2)</f>
        <v>2.8814904481972575E-4</v>
      </c>
      <c r="O348" s="11">
        <f>($T339*$K$6) + (2*m*EXP(-($T339*$K$6)/m)) + (($T339*$K$6)*EXP(-($T339*$K$6)/m))  - (2*m)</f>
        <v>2.5726896358677087E-3</v>
      </c>
      <c r="P348" s="11">
        <f>2*(-(m^2)/($T339)^5)*(g^2)*N348*O348</f>
        <v>-19.49965652940373</v>
      </c>
      <c r="Q348" s="12">
        <f>$K$6 - ($K$6*EXP(-($T339*$K$6)/m)) - ($T339 * ((2*$K$7)/(m*g)))</f>
        <v>-9.2002786507859646E-2</v>
      </c>
      <c r="R348" s="12">
        <f>$K$6 - 2 * ($K$6*EXP(-($T339*$K$6)/m)) + $K$6*(EXP(-($T339*$K$6)/m))*(1-($T339*$K$6)/(m))</f>
        <v>0.30289682242097132</v>
      </c>
      <c r="S348" s="11">
        <f>2*(((5*m^2*g^2)/$T339^6)*$N348*$O348 + (-(m^2)/($T339)^5)*(g^2)*$O348*$Q348 + (-(m^2)/($T339)^5)*(g^2)*$N348*$R348)</f>
        <v>8423.3858514830627</v>
      </c>
      <c r="T348" s="37"/>
      <c r="U348" s="38"/>
      <c r="V348" s="39"/>
      <c r="W348" s="36"/>
    </row>
    <row r="349" spans="1:23" x14ac:dyDescent="0.25">
      <c r="A349" s="36"/>
      <c r="B349" s="12">
        <f>((m*g)/$A341)*($J$6+(m/$A341)*(EXP(-($A341*$J$6)/(m))-1)) - $J$7</f>
        <v>-3.3424197417395498</v>
      </c>
      <c r="C349" s="12">
        <f t="shared" si="138"/>
        <v>11.171769729970279</v>
      </c>
      <c r="D349" s="36"/>
      <c r="M349" s="36">
        <v>34</v>
      </c>
      <c r="N349" s="11">
        <f>($T349*$B$6) + (m*EXP(-($T349*$B$6)/m)) - m - (($B$7/(m*g))*($T349)^2)</f>
        <v>-3.5922821918522879E-5</v>
      </c>
      <c r="O349" s="11">
        <f>($T349*$B$6) + (2*m*EXP(-($T349*$B$6)/m)) + (($T349*$B$6)*EXP(-($T349*$B$6)/m))  - (2*m)</f>
        <v>5.8863516471802102E-6</v>
      </c>
      <c r="P349" s="11">
        <f>2*(-(m^2)/($T349)^5)*(g^2)*N349*O349</f>
        <v>5.5621030242439477E-3</v>
      </c>
      <c r="Q349" s="12">
        <f>$B$6 - ($B$6*EXP(-($T349*$B$6)/m)) - ($T349 * ((2*$B$7)/(m*g)))</f>
        <v>-3.5822432723058711E-3</v>
      </c>
      <c r="R349" s="12">
        <f>$B$6 - 2 * ($B$6*EXP(-($T349*$B$6)/m)) + $B$6*(EXP(-($T349*$B$6)/m))*(1-($T349*$B$6)/(m))</f>
        <v>7.9860805570153293E-4</v>
      </c>
      <c r="S349" s="11">
        <f>2*(((5*m^2*g^2)/$T349^6)*$N349*$O349 + (-(m^2)/($T349)^5)*(g^2)*$O349*$Q349 + (-(m^2)/($T349)^5)*(g^2)*$N349*$R349)</f>
        <v>2.7638000080320135E-2</v>
      </c>
      <c r="T349" s="37">
        <f t="shared" si="129"/>
        <v>2.1699250881468842E-2</v>
      </c>
      <c r="U349" s="38">
        <f t="shared" ref="U349" si="143">SUM(P349:P358)</f>
        <v>5.3290705182007514E-13</v>
      </c>
      <c r="V349" s="39">
        <f t="shared" ref="V349" si="144">SUM(S349:S358)</f>
        <v>19047.805400261699</v>
      </c>
      <c r="W349" s="36">
        <f t="shared" ref="W349" si="145">U349/V349</f>
        <v>2.7977346503800038E-17</v>
      </c>
    </row>
    <row r="350" spans="1:23" x14ac:dyDescent="0.25">
      <c r="A350" s="36"/>
      <c r="B350" s="11">
        <f>((m*g)/$A341)*($K$6+(m/$A341)*(EXP(-($A341*$K$6)/(m))-1)) - $K$7</f>
        <v>-3.9694372499419508</v>
      </c>
      <c r="C350" s="11">
        <f t="shared" si="138"/>
        <v>15.756432081226718</v>
      </c>
      <c r="D350" s="36"/>
      <c r="M350" s="36"/>
      <c r="N350" s="11">
        <f>($T349*$C$6) + (m*EXP(-($T349*$C$6)/m)) - m - (($C$7/(m*g))*($T349)^2)</f>
        <v>-5.6880736359794576E-5</v>
      </c>
      <c r="O350" s="11">
        <f>($T349*$C$6) + (2*m*EXP(-($T349*$C$6)/m)) + (($T349*$C$6)*EXP(-($T349*$C$6)/m))  - (2*m)</f>
        <v>3.0067351026730194E-5</v>
      </c>
      <c r="P350" s="11">
        <f>2*(-(m^2)/($T349)^5)*(g^2)*N350*O350</f>
        <v>4.4986557223599247E-2</v>
      </c>
      <c r="Q350" s="12">
        <f>$C$6 - ($C$6*EXP(-($T349*$C$6)/m)) - ($T349 * ((2*$C$7)/(m*g)))</f>
        <v>-6.6282852127929337E-3</v>
      </c>
      <c r="R350" s="12">
        <f>$C$6 - 2 * ($C$6*EXP(-($T349*$C$6)/m)) + $C$6*(EXP(-($T349*$C$6)/m))*(1-($T349*$C$6)/(m))</f>
        <v>4.0224850446371196E-3</v>
      </c>
      <c r="S350" s="11">
        <f>2*(((5*m^2*g^2)/$T349^6)*$N350*$O350 + (-(m^2)/($T349)^5)*(g^2)*$O350*$Q350 + (-(m^2)/($T349)^5)*(g^2)*$N350*$R350)</f>
        <v>0.89475171113529672</v>
      </c>
      <c r="T350" s="37"/>
      <c r="U350" s="38"/>
      <c r="V350" s="39"/>
      <c r="W350" s="36"/>
    </row>
    <row r="351" spans="1:23" x14ac:dyDescent="0.25">
      <c r="A351" s="36">
        <v>0.35</v>
      </c>
      <c r="B351" s="12">
        <f>((m*g)/$A351)*($B$6+(m/$A351)*(EXP(-($A351*$B$6)/(m))-1)) - $B$7</f>
        <v>-5.1903484943967723E-2</v>
      </c>
      <c r="C351" s="12">
        <f t="shared" si="138"/>
        <v>2.693971749328684E-3</v>
      </c>
      <c r="D351" s="36">
        <f t="shared" ref="D351" si="146">SUM(C351:C360)</f>
        <v>49.619338570303142</v>
      </c>
      <c r="M351" s="36"/>
      <c r="N351" s="11">
        <f>($T349*$D$6) + (m*EXP(-($T349*$D$6)/m)) - m - (($D$7/(m*g))*($T349)^2)</f>
        <v>-1.4213669415833537E-4</v>
      </c>
      <c r="O351" s="11">
        <f>($T349*$D$6) + (2*m*EXP(-($T349*$D$6)/m)) + (($T349*$D$6)*EXP(-($T349*$D$6)/m))  - (2*m)</f>
        <v>1.0980809334212166E-4</v>
      </c>
      <c r="P351" s="11">
        <f>2*(-(m^2)/($T349)^5)*(g^2)*N351*O351</f>
        <v>0.41054705534043368</v>
      </c>
      <c r="Q351" s="12">
        <f>$D$6 - ($D$6*EXP(-($T349*$D$6)/m)) - ($T349 * ((2*$D$7)/(m*g)))</f>
        <v>-1.8161063891626805E-2</v>
      </c>
      <c r="R351" s="12">
        <f>$D$6 - 2 * ($D$6*EXP(-($T349*$D$6)/m)) + $D$6*(EXP(-($T349*$D$6)/m))*(1-($T349*$D$6)/(m))</f>
        <v>1.4420172737402953E-2</v>
      </c>
      <c r="S351" s="11">
        <f>2*(((5*m^2*g^2)/$T349^6)*$N351*$O351 + (-(m^2)/($T349)^5)*(g^2)*$O351*$Q351 + (-(m^2)/($T349)^5)*(g^2)*$N351*$R351)</f>
        <v>11.770671982428119</v>
      </c>
      <c r="T351" s="37"/>
      <c r="U351" s="38"/>
      <c r="V351" s="39"/>
      <c r="W351" s="36"/>
    </row>
    <row r="352" spans="1:23" x14ac:dyDescent="0.25">
      <c r="A352" s="36"/>
      <c r="B352" s="11">
        <f>((m*g)/$A351)*($C$6+(m/$A351)*(EXP(-($A351*$C$6)/(m))-1)) - $C$7</f>
        <v>-0.16433463121494435</v>
      </c>
      <c r="C352" s="11">
        <f t="shared" si="138"/>
        <v>2.7005871016551761E-2</v>
      </c>
      <c r="D352" s="36"/>
      <c r="M352" s="36"/>
      <c r="N352" s="11">
        <f>($T349*$E$6) + (m*EXP(-($T349*$E$6)/m)) - m - (($E$7/(m*g))*($T349)^2)</f>
        <v>-2.7251916602634907E-4</v>
      </c>
      <c r="O352" s="11">
        <f>($T349*$E$6) + (2*m*EXP(-($T349*$E$6)/m)) + (($T349*$E$6)*EXP(-($T349*$E$6)/m))  - (2*m)</f>
        <v>2.1720216709196494E-4</v>
      </c>
      <c r="P352" s="11">
        <f>2*(-(m^2)/($T349)^5)*(g^2)*N352*O352</f>
        <v>1.5569819781521193</v>
      </c>
      <c r="Q352" s="12">
        <f>$E$6 - ($E$6*EXP(-($T349*$E$6)/m)) - ($T349 * ((2*$E$7)/(m*g)))</f>
        <v>-3.5127502940464156E-2</v>
      </c>
      <c r="R352" s="12">
        <f>$E$6 - 2 * ($E$6*EXP(-($T349*$E$6)/m)) + $E$6*(EXP(-($T349*$E$6)/m))*(1-($T349*$E$6)/(m))</f>
        <v>2.8129755211624197E-2</v>
      </c>
      <c r="S352" s="11">
        <f>2*(((5*m^2*g^2)/$T349^6)*$N352*$O352 + (-(m^2)/($T349)^5)*(g^2)*$O352*$Q352 + (-(m^2)/($T349)^5)*(g^2)*$N352*$R352)</f>
        <v>43.573778470158317</v>
      </c>
      <c r="T352" s="37"/>
      <c r="U352" s="38"/>
      <c r="V352" s="39"/>
      <c r="W352" s="36"/>
    </row>
    <row r="353" spans="1:23" x14ac:dyDescent="0.25">
      <c r="A353" s="36"/>
      <c r="B353" s="12">
        <f>((m*g)/$A351)*($D$6+(m/$A351)*(EXP(-($A351*$D$6)/(m))-1)) - $D$7</f>
        <v>-0.46155913030680162</v>
      </c>
      <c r="C353" s="12">
        <f t="shared" si="138"/>
        <v>0.21303683076957108</v>
      </c>
      <c r="D353" s="36"/>
      <c r="M353" s="36"/>
      <c r="N353" s="11">
        <f>($T349*$F$6) + (m*EXP(-($T349*$F$6)/m)) - m - (($F$7/(m*g))*($T349)^2)</f>
        <v>-6.0670053593632174E-4</v>
      </c>
      <c r="O353" s="11">
        <f>($T349*$F$6) + (2*m*EXP(-($T349*$F$6)/m)) + (($T349*$F$6)*EXP(-($T349*$F$6)/m))  - (2*m)</f>
        <v>4.3655210821161305E-4</v>
      </c>
      <c r="P353" s="11">
        <f>2*(-(m^2)/($T349)^5)*(g^2)*N353*O353</f>
        <v>6.9667920711640106</v>
      </c>
      <c r="Q353" s="12">
        <f>$F$6 - ($F$6*EXP(-($T349*$F$6)/m)) - ($T349 * ((2*$F$7)/(m*g)))</f>
        <v>-7.6037333689400077E-2</v>
      </c>
      <c r="R353" s="12">
        <f>$F$6 - 2 * ($F$6*EXP(-($T349*$F$6)/m)) + $F$6*(EXP(-($T349*$F$6)/m))*(1-($T349*$F$6)/(m))</f>
        <v>5.5507727714503241E-2</v>
      </c>
      <c r="S353" s="11">
        <f>2*(((5*m^2*g^2)/$T349^6)*$N353*$O353 + (-(m^2)/($T349)^5)*(g^2)*$O353*$Q353 + (-(m^2)/($T349)^5)*(g^2)*$N353*$R353)</f>
        <v>153.66554030997111</v>
      </c>
      <c r="T353" s="37"/>
      <c r="U353" s="38"/>
      <c r="V353" s="39"/>
      <c r="W353" s="36"/>
    </row>
    <row r="354" spans="1:23" x14ac:dyDescent="0.25">
      <c r="A354" s="36"/>
      <c r="B354" s="12">
        <f>((m*g)/$A351)*($E$6+(m/$A351)*(EXP(-($A351*$E$6)/(m))-1)) - $E$7</f>
        <v>-0.80395255368927043</v>
      </c>
      <c r="C354" s="11">
        <f t="shared" si="138"/>
        <v>0.64633970858349921</v>
      </c>
      <c r="D354" s="36"/>
      <c r="M354" s="36"/>
      <c r="N354" s="11">
        <f>($T349*$G$6) + (m*EXP(-($T349*$G$6)/m)) - m - (($G$7/(m*g))*($T349)^2)</f>
        <v>-9.2049804445186716E-4</v>
      </c>
      <c r="O354" s="11">
        <f>($T349*$G$6) + (2*m*EXP(-($T349*$G$6)/m)) + (($T349*$G$6)*EXP(-($T349*$G$6)/m))  - (2*m)</f>
        <v>7.5760073539418715E-4</v>
      </c>
      <c r="P354" s="11">
        <f>2*(-(m^2)/($T349)^5)*(g^2)*N354*O354</f>
        <v>18.343645050870528</v>
      </c>
      <c r="Q354" s="12">
        <f>$G$6 - ($G$6*EXP(-($T349*$G$6)/m)) - ($T349 * ((2*$G$7)/(m*g)))</f>
        <v>-0.11975513986600872</v>
      </c>
      <c r="R354" s="12">
        <f>$G$6 - 2 * ($G$6*EXP(-($T349*$G$6)/m)) + $G$6*(EXP(-($T349*$G$6)/m))*(1-($T349*$G$6)/(m))</f>
        <v>9.4572542455614361E-2</v>
      </c>
      <c r="S354" s="11">
        <f>2*(((5*m^2*g^2)/$T349^6)*$N354*$O354 + (-(m^2)/($T349)^5)*(g^2)*$O354*$Q354 + (-(m^2)/($T349)^5)*(g^2)*$N354*$R354)</f>
        <v>449.55028528498815</v>
      </c>
      <c r="T354" s="37"/>
      <c r="U354" s="38"/>
      <c r="V354" s="39"/>
      <c r="W354" s="36"/>
    </row>
    <row r="355" spans="1:23" x14ac:dyDescent="0.25">
      <c r="A355" s="36"/>
      <c r="B355" s="12">
        <f>((m*g)/$A351)*($F$6+(m/$A351)*(EXP(-($A351*$F$6)/(m))-1)) - $F$7</f>
        <v>-1.4464424526093471</v>
      </c>
      <c r="C355" s="12">
        <f t="shared" si="138"/>
        <v>2.0921957687105435</v>
      </c>
      <c r="D355" s="36"/>
      <c r="M355" s="36"/>
      <c r="N355" s="11">
        <f>($T349*$H$6) + (m*EXP(-($T349*$H$6)/m)) - m - (($H$7/(m*g))*($T349)^2)</f>
        <v>-2.7081236331129646E-4</v>
      </c>
      <c r="O355" s="11">
        <f>($T349*$H$6) + (2*m*EXP(-($T349*$H$6)/m)) + (($T349*$H$6)*EXP(-($T349*$H$6)/m))  - (2*m)</f>
        <v>1.1847490982079267E-3</v>
      </c>
      <c r="P355" s="11">
        <f>2*(-(m^2)/($T349)^5)*(g^2)*N355*O355</f>
        <v>8.4395104335311242</v>
      </c>
      <c r="Q355" s="12">
        <f>$H$6 - ($H$6*EXP(-($T349*$H$6)/m)) - ($T349 * ((2*$H$7)/(m*g)))</f>
        <v>-7.9559143965879542E-2</v>
      </c>
      <c r="R355" s="12">
        <f>$H$6 - 2 * ($H$6*EXP(-($T349*$H$6)/m)) + $H$6*(EXP(-($T349*$H$6)/m))*(1-($T349*$H$6)/(m))</f>
        <v>0.14523589366889</v>
      </c>
      <c r="S355" s="11">
        <f>2*(((5*m^2*g^2)/$T349^6)*$N355*$O355 + (-(m^2)/($T349)^5)*(g^2)*$O355*$Q355 + (-(m^2)/($T349)^5)*(g^2)*$N355*$R355)</f>
        <v>1569.2828784277795</v>
      </c>
      <c r="T355" s="37"/>
      <c r="U355" s="38"/>
      <c r="V355" s="39"/>
      <c r="W355" s="36"/>
    </row>
    <row r="356" spans="1:23" x14ac:dyDescent="0.25">
      <c r="A356" s="36"/>
      <c r="B356" s="12">
        <f>((m*g)/$A351)*($G$6+(m/$A351)*(EXP(-($A351*$G$6)/(m))-1)) - $G$7</f>
        <v>-2.1871506467008373</v>
      </c>
      <c r="C356" s="11">
        <f t="shared" si="138"/>
        <v>4.7836279513638909</v>
      </c>
      <c r="D356" s="36"/>
      <c r="M356" s="36"/>
      <c r="N356" s="11">
        <f>($T349*$I$6) + (m*EXP(-($T349*$I$6)/m)) - m - (($I$7/(m*g))*($T349)^2)</f>
        <v>3.6936897707216289E-5</v>
      </c>
      <c r="O356" s="11">
        <f>($T349*$I$6) + (2*m*EXP(-($T349*$I$6)/m)) + (($T349*$I$6)*EXP(-($T349*$I$6)/m))  - (2*m)</f>
        <v>1.5808744621772508E-3</v>
      </c>
      <c r="P356" s="11">
        <f>2*(-(m^2)/($T349)^5)*(g^2)*N356*O356</f>
        <v>-1.5359609731163781</v>
      </c>
      <c r="Q356" s="12">
        <f>$I$6 - ($I$6*EXP(-($T349*$I$6)/m)) - ($T349 * ((2*$I$7)/(m*g)))</f>
        <v>-6.9449432839628455E-2</v>
      </c>
      <c r="R356" s="12">
        <f>$I$6 - 2 * ($I$6*EXP(-($T349*$I$6)/m)) + $I$6*(EXP(-($T349*$I$6)/m))*(1-($T349*$I$6)/(m))</f>
        <v>0.1911884784268936</v>
      </c>
      <c r="S356" s="11">
        <f>2*(((5*m^2*g^2)/$T349^6)*$N356*$O356 + (-(m^2)/($T349)^5)*(g^2)*$O356*$Q356 + (-(m^2)/($T349)^5)*(g^2)*$N356*$R356)</f>
        <v>3056.1055703635107</v>
      </c>
      <c r="T356" s="37"/>
      <c r="U356" s="38"/>
      <c r="V356" s="39"/>
      <c r="W356" s="36"/>
    </row>
    <row r="357" spans="1:23" x14ac:dyDescent="0.25">
      <c r="A357" s="36"/>
      <c r="B357" s="12">
        <f>((m*g)/$A351)*($H$6+(m/$A351)*(EXP(-($A351*$H$6)/(m))-1)) - $H$7</f>
        <v>-2.5025671999201551</v>
      </c>
      <c r="C357" s="12">
        <f t="shared" si="138"/>
        <v>6.2628425901162057</v>
      </c>
      <c r="D357" s="36"/>
      <c r="M357" s="36"/>
      <c r="N357" s="11">
        <f>($T349*$J$6) + (m*EXP(-($T349*$J$6)/m)) - m - (($J$7/(m*g))*($T349)^2)</f>
        <v>2.7411831987485345E-4</v>
      </c>
      <c r="O357" s="11">
        <f>($T349*$J$6) + (2*m*EXP(-($T349*$J$6)/m)) + (($T349*$J$6)*EXP(-($T349*$J$6)/m))  - (2*m)</f>
        <v>2.0432113316871947E-3</v>
      </c>
      <c r="P357" s="11">
        <f>2*(-(m^2)/($T349)^5)*(g^2)*N357*O357</f>
        <v>-14.732407746786075</v>
      </c>
      <c r="Q357" s="12">
        <f>$J$6 - ($J$6*EXP(-($T349*$J$6)/m)) - ($T349 * ((2*$J$7)/(m*g)))</f>
        <v>-6.8895221319101085E-2</v>
      </c>
      <c r="R357" s="12">
        <f>$J$6 - 2 * ($J$6*EXP(-($T349*$J$6)/m)) + $J$6*(EXP(-($T349*$J$6)/m))*(1-($T349*$J$6)/(m))</f>
        <v>0.2437980678940927</v>
      </c>
      <c r="S357" s="11">
        <f>2*(((5*m^2*g^2)/$T349^6)*$N357*$O357 + (-(m^2)/($T349)^5)*(g^2)*$O357*$Q357 + (-(m^2)/($T349)^5)*(g^2)*$N357*$R357)</f>
        <v>5339.54843422865</v>
      </c>
      <c r="T357" s="37"/>
      <c r="U357" s="38"/>
      <c r="V357" s="39"/>
      <c r="W357" s="36"/>
    </row>
    <row r="358" spans="1:23" x14ac:dyDescent="0.25">
      <c r="A358" s="36"/>
      <c r="B358" s="12">
        <f>((m*g)/$A351)*($I$6+(m/$A351)*(EXP(-($A351*$I$6)/(m))-1)) - $I$7</f>
        <v>-2.8916987503773326</v>
      </c>
      <c r="C358" s="11">
        <f t="shared" si="138"/>
        <v>8.3619216629338275</v>
      </c>
      <c r="D358" s="36"/>
      <c r="M358" s="36"/>
      <c r="N358" s="11">
        <f>($T349*$K$6) + (m*EXP(-($T349*$K$6)/m)) - m - (($K$7/(m*g))*($T349)^2)</f>
        <v>2.8814904481971708E-4</v>
      </c>
      <c r="O358" s="11">
        <f>($T349*$K$6) + (2*m*EXP(-($T349*$K$6)/m)) + (($T349*$K$6)*EXP(-($T349*$K$6)/m))  - (2*m)</f>
        <v>2.5726896358677157E-3</v>
      </c>
      <c r="P358" s="11">
        <f>2*(-(m^2)/($T349)^5)*(g^2)*N358*O358</f>
        <v>-19.499656529403069</v>
      </c>
      <c r="Q358" s="12">
        <f>$K$6 - ($K$6*EXP(-($T349*$K$6)/m)) - ($T349 * ((2*$K$7)/(m*g)))</f>
        <v>-9.2002786507860201E-2</v>
      </c>
      <c r="R358" s="12">
        <f>$K$6 - 2 * ($K$6*EXP(-($T349*$K$6)/m)) + $K$6*(EXP(-($T349*$K$6)/m))*(1-($T349*$K$6)/(m))</f>
        <v>0.30289682242097193</v>
      </c>
      <c r="S358" s="11">
        <f>2*(((5*m^2*g^2)/$T349^6)*$N358*$O358 + (-(m^2)/($T349)^5)*(g^2)*$O358*$Q358 + (-(m^2)/($T349)^5)*(g^2)*$N358*$R358)</f>
        <v>8423.3858514830008</v>
      </c>
      <c r="T358" s="37"/>
      <c r="U358" s="38"/>
      <c r="V358" s="39"/>
      <c r="W358" s="36"/>
    </row>
    <row r="359" spans="1:23" x14ac:dyDescent="0.25">
      <c r="A359" s="36"/>
      <c r="B359" s="12">
        <f>((m*g)/$A351)*($J$6+(m/$A351)*(EXP(-($A351*$J$6)/(m))-1)) - $J$7</f>
        <v>-3.3618300883124035</v>
      </c>
      <c r="C359" s="12">
        <f t="shared" si="138"/>
        <v>11.301901542682582</v>
      </c>
      <c r="D359" s="36"/>
      <c r="M359" s="36">
        <v>35</v>
      </c>
      <c r="N359" s="11">
        <f>($T359*$B$6) + (m*EXP(-($T359*$B$6)/m)) - m - (($B$7/(m*g))*($T359)^2)</f>
        <v>-3.5922821918522391E-5</v>
      </c>
      <c r="O359" s="11">
        <f>($T359*$B$6) + (2*m*EXP(-($T359*$B$6)/m)) + (($T359*$B$6)*EXP(-($T359*$B$6)/m))  - (2*m)</f>
        <v>5.8863516471732713E-6</v>
      </c>
      <c r="P359" s="11">
        <f>2*(-(m^2)/($T359)^5)*(g^2)*N359*O359</f>
        <v>5.5621030242373505E-3</v>
      </c>
      <c r="Q359" s="12">
        <f>$B$6 - ($B$6*EXP(-($T359*$B$6)/m)) - ($T359 * ((2*$B$7)/(m*g)))</f>
        <v>-3.5822432723058607E-3</v>
      </c>
      <c r="R359" s="12">
        <f>$B$6 - 2 * ($B$6*EXP(-($T359*$B$6)/m)) + $B$6*(EXP(-($T359*$B$6)/m))*(1-($T359*$B$6)/(m))</f>
        <v>7.9860805570153293E-4</v>
      </c>
      <c r="S359" s="11">
        <f>2*(((5*m^2*g^2)/$T359^6)*$N359*$O359 + (-(m^2)/($T359)^5)*(g^2)*$O359*$Q359 + (-(m^2)/($T359)^5)*(g^2)*$N359*$R359)</f>
        <v>2.7638000081181335E-2</v>
      </c>
      <c r="T359" s="37">
        <f t="shared" si="129"/>
        <v>2.1699250881468814E-2</v>
      </c>
      <c r="U359" s="38">
        <f t="shared" ref="U359" si="147">SUM(P359:P368)</f>
        <v>-5.3645976549887564E-13</v>
      </c>
      <c r="V359" s="39">
        <f t="shared" ref="V359" si="148">SUM(S359:S368)</f>
        <v>19047.805400261786</v>
      </c>
      <c r="W359" s="36">
        <f t="shared" ref="W359" si="149">U359/V359</f>
        <v>-2.8163862147158577E-17</v>
      </c>
    </row>
    <row r="360" spans="1:23" x14ac:dyDescent="0.25">
      <c r="A360" s="36"/>
      <c r="B360" s="11">
        <f>((m*g)/$A351)*($K$6+(m/$A351)*(EXP(-($A351*$K$6)/(m))-1)) - $K$7</f>
        <v>-3.9909613719475097</v>
      </c>
      <c r="C360" s="11">
        <f t="shared" si="138"/>
        <v>15.927772672377149</v>
      </c>
      <c r="D360" s="36"/>
      <c r="M360" s="36"/>
      <c r="N360" s="11">
        <f>($T359*$C$6) + (m*EXP(-($T359*$C$6)/m)) - m - (($C$7/(m*g))*($T359)^2)</f>
        <v>-5.6880736359796744E-5</v>
      </c>
      <c r="O360" s="11">
        <f>($T359*$C$6) + (2*m*EXP(-($T359*$C$6)/m)) + (($T359*$C$6)*EXP(-($T359*$C$6)/m))  - (2*m)</f>
        <v>3.0067351026730194E-5</v>
      </c>
      <c r="P360" s="11">
        <f>2*(-(m^2)/($T359)^5)*(g^2)*N360*O360</f>
        <v>4.4986557223601245E-2</v>
      </c>
      <c r="Q360" s="12">
        <f>$C$6 - ($C$6*EXP(-($T359*$C$6)/m)) - ($T359 * ((2*$C$7)/(m*g)))</f>
        <v>-6.6282852127929268E-3</v>
      </c>
      <c r="R360" s="12">
        <f>$C$6 - 2 * ($C$6*EXP(-($T359*$C$6)/m)) + $C$6*(EXP(-($T359*$C$6)/m))*(1-($T359*$C$6)/(m))</f>
        <v>4.0224850446371196E-3</v>
      </c>
      <c r="S360" s="11">
        <f>2*(((5*m^2*g^2)/$T359^6)*$N360*$O360 + (-(m^2)/($T359)^5)*(g^2)*$O360*$Q360 + (-(m^2)/($T359)^5)*(g^2)*$N360*$R360)</f>
        <v>0.89475171113511909</v>
      </c>
      <c r="T360" s="37"/>
      <c r="U360" s="38"/>
      <c r="V360" s="39"/>
      <c r="W360" s="36"/>
    </row>
    <row r="361" spans="1:23" x14ac:dyDescent="0.25">
      <c r="A361" s="36">
        <v>0.36</v>
      </c>
      <c r="B361" s="12">
        <f>((m*g)/$A361)*($B$6+(m/$A361)*(EXP(-($A361*$B$6)/(m))-1)) - $B$7</f>
        <v>-5.2563853055936208E-2</v>
      </c>
      <c r="C361" s="12">
        <f t="shared" si="138"/>
        <v>2.7629586480860543E-3</v>
      </c>
      <c r="D361" s="36">
        <f t="shared" ref="D361" si="150">SUM(C361:C370)</f>
        <v>50.167843360387849</v>
      </c>
      <c r="M361" s="36"/>
      <c r="N361" s="11">
        <f>($T359*$D$6) + (m*EXP(-($T359*$D$6)/m)) - m - (($D$7/(m*g))*($T359)^2)</f>
        <v>-1.4213669415833905E-4</v>
      </c>
      <c r="O361" s="11">
        <f>($T359*$D$6) + (2*m*EXP(-($T359*$D$6)/m)) + (($T359*$D$6)*EXP(-($T359*$D$6)/m))  - (2*m)</f>
        <v>1.0980809334212166E-4</v>
      </c>
      <c r="P361" s="11">
        <f>2*(-(m^2)/($T359)^5)*(g^2)*N361*O361</f>
        <v>0.410547055340447</v>
      </c>
      <c r="Q361" s="12">
        <f>$D$6 - ($D$6*EXP(-($T359*$D$6)/m)) - ($T359 * ((2*$D$7)/(m*g)))</f>
        <v>-1.8161063891626833E-2</v>
      </c>
      <c r="R361" s="12">
        <f>$D$6 - 2 * ($D$6*EXP(-($T359*$D$6)/m)) + $D$6*(EXP(-($T359*$D$6)/m))*(1-($T359*$D$6)/(m))</f>
        <v>1.4420172737402842E-2</v>
      </c>
      <c r="S361" s="11">
        <f>2*(((5*m^2*g^2)/$T359^6)*$N361*$O361 + (-(m^2)/($T359)^5)*(g^2)*$O361*$Q361 + (-(m^2)/($T359)^5)*(g^2)*$N361*$R361)</f>
        <v>11.770671982426705</v>
      </c>
      <c r="T361" s="37"/>
      <c r="U361" s="38"/>
      <c r="V361" s="39"/>
      <c r="W361" s="36"/>
    </row>
    <row r="362" spans="1:23" x14ac:dyDescent="0.25">
      <c r="A362" s="36"/>
      <c r="B362" s="11">
        <f>((m*g)/$A361)*($C$6+(m/$A361)*(EXP(-($A361*$C$6)/(m))-1)) - $C$7</f>
        <v>-0.16641728262870054</v>
      </c>
      <c r="C362" s="11">
        <f t="shared" si="138"/>
        <v>2.7694711957520792E-2</v>
      </c>
      <c r="D362" s="36"/>
      <c r="M362" s="36"/>
      <c r="N362" s="11">
        <f>($T359*$E$6) + (m*EXP(-($T359*$E$6)/m)) - m - (($E$7/(m*g))*($T359)^2)</f>
        <v>-2.7251916602635123E-4</v>
      </c>
      <c r="O362" s="11">
        <f>($T359*$E$6) + (2*m*EXP(-($T359*$E$6)/m)) + (($T359*$E$6)*EXP(-($T359*$E$6)/m))  - (2*m)</f>
        <v>2.17202167091958E-4</v>
      </c>
      <c r="P362" s="11">
        <f>2*(-(m^2)/($T359)^5)*(g^2)*N362*O362</f>
        <v>1.5569819781520917</v>
      </c>
      <c r="Q362" s="12">
        <f>$E$6 - ($E$6*EXP(-($T359*$E$6)/m)) - ($T359 * ((2*$E$7)/(m*g)))</f>
        <v>-3.51275029404641E-2</v>
      </c>
      <c r="R362" s="12">
        <f>$E$6 - 2 * ($E$6*EXP(-($T359*$E$6)/m)) + $E$6*(EXP(-($T359*$E$6)/m))*(1-($T359*$E$6)/(m))</f>
        <v>2.8129755211624086E-2</v>
      </c>
      <c r="S362" s="11">
        <f>2*(((5*m^2*g^2)/$T359^6)*$N362*$O362 + (-(m^2)/($T359)^5)*(g^2)*$O362*$Q362 + (-(m^2)/($T359)^5)*(g^2)*$N362*$R362)</f>
        <v>43.573778470160931</v>
      </c>
      <c r="T362" s="37"/>
      <c r="U362" s="38"/>
      <c r="V362" s="39"/>
      <c r="W362" s="36"/>
    </row>
    <row r="363" spans="1:23" x14ac:dyDescent="0.25">
      <c r="A363" s="36"/>
      <c r="B363" s="12">
        <f>((m*g)/$A361)*($D$6+(m/$A361)*(EXP(-($A361*$D$6)/(m))-1)) - $D$7</f>
        <v>-0.46606396762307012</v>
      </c>
      <c r="C363" s="12">
        <f t="shared" si="138"/>
        <v>0.21721562191655816</v>
      </c>
      <c r="D363" s="36"/>
      <c r="M363" s="36"/>
      <c r="N363" s="11">
        <f>($T359*$F$6) + (m*EXP(-($T359*$F$6)/m)) - m - (($F$7/(m*g))*($T359)^2)</f>
        <v>-6.0670053593632044E-4</v>
      </c>
      <c r="O363" s="11">
        <f>($T359*$F$6) + (2*m*EXP(-($T359*$F$6)/m)) + (($T359*$F$6)*EXP(-($T359*$F$6)/m))  - (2*m)</f>
        <v>4.3655210821160612E-4</v>
      </c>
      <c r="P363" s="11">
        <f>2*(-(m^2)/($T359)^5)*(g^2)*N363*O363</f>
        <v>6.9667920711639288</v>
      </c>
      <c r="Q363" s="12">
        <f>$F$6 - ($F$6*EXP(-($T359*$F$6)/m)) - ($T359 * ((2*$F$7)/(m*g)))</f>
        <v>-7.6037333689399966E-2</v>
      </c>
      <c r="R363" s="12">
        <f>$F$6 - 2 * ($F$6*EXP(-($T359*$F$6)/m)) + $F$6*(EXP(-($T359*$F$6)/m))*(1-($T359*$F$6)/(m))</f>
        <v>5.5507727714503075E-2</v>
      </c>
      <c r="S363" s="11">
        <f>2*(((5*m^2*g^2)/$T359^6)*$N363*$O363 + (-(m^2)/($T359)^5)*(g^2)*$O363*$Q363 + (-(m^2)/($T359)^5)*(g^2)*$N363*$R363)</f>
        <v>153.66554030997941</v>
      </c>
      <c r="T363" s="37"/>
      <c r="U363" s="38"/>
      <c r="V363" s="39"/>
      <c r="W363" s="36"/>
    </row>
    <row r="364" spans="1:23" x14ac:dyDescent="0.25">
      <c r="A364" s="36"/>
      <c r="B364" s="12">
        <f>((m*g)/$A361)*($E$6+(m/$A361)*(EXP(-($A361*$E$6)/(m))-1)) - $E$7</f>
        <v>-0.81040916580937217</v>
      </c>
      <c r="C364" s="11">
        <f t="shared" si="138"/>
        <v>0.65676301602784248</v>
      </c>
      <c r="D364" s="36"/>
      <c r="M364" s="36"/>
      <c r="N364" s="11">
        <f>($T359*$G$6) + (m*EXP(-($T359*$G$6)/m)) - m - (($G$7/(m*g))*($T359)^2)</f>
        <v>-9.2049804445186109E-4</v>
      </c>
      <c r="O364" s="11">
        <f>($T359*$G$6) + (2*m*EXP(-($T359*$G$6)/m)) + (($T359*$G$6)*EXP(-($T359*$G$6)/m))  - (2*m)</f>
        <v>7.5760073539418021E-4</v>
      </c>
      <c r="P364" s="11">
        <f>2*(-(m^2)/($T359)^5)*(g^2)*N364*O364</f>
        <v>18.343645050870357</v>
      </c>
      <c r="Q364" s="12">
        <f>$G$6 - ($G$6*EXP(-($T359*$G$6)/m)) - ($T359 * ((2*$G$7)/(m*g)))</f>
        <v>-0.11975513986600844</v>
      </c>
      <c r="R364" s="12">
        <f>$G$6 - 2 * ($G$6*EXP(-($T359*$G$6)/m)) + $G$6*(EXP(-($T359*$G$6)/m))*(1-($T359*$G$6)/(m))</f>
        <v>9.4572542455614111E-2</v>
      </c>
      <c r="S364" s="11">
        <f>2*(((5*m^2*g^2)/$T359^6)*$N364*$O364 + (-(m^2)/($T359)^5)*(g^2)*$O364*$Q364 + (-(m^2)/($T359)^5)*(g^2)*$N364*$R364)</f>
        <v>449.55028528500497</v>
      </c>
      <c r="T364" s="37"/>
      <c r="U364" s="38"/>
      <c r="V364" s="39"/>
      <c r="W364" s="36"/>
    </row>
    <row r="365" spans="1:23" x14ac:dyDescent="0.25">
      <c r="A365" s="36"/>
      <c r="B365" s="12">
        <f>((m*g)/$A361)*($F$6+(m/$A361)*(EXP(-($A361*$F$6)/(m))-1)) - $F$7</f>
        <v>-1.455538822546353</v>
      </c>
      <c r="C365" s="12">
        <f t="shared" si="138"/>
        <v>2.1185932639396237</v>
      </c>
      <c r="D365" s="36"/>
      <c r="M365" s="36"/>
      <c r="N365" s="11">
        <f>($T359*$H$6) + (m*EXP(-($T359*$H$6)/m)) - m - (($H$7/(m*g))*($T359)^2)</f>
        <v>-2.7081236331129559E-4</v>
      </c>
      <c r="O365" s="11">
        <f>($T359*$H$6) + (2*m*EXP(-($T359*$H$6)/m)) + (($T359*$H$6)*EXP(-($T359*$H$6)/m))  - (2*m)</f>
        <v>1.1847490982079129E-3</v>
      </c>
      <c r="P365" s="11">
        <f>2*(-(m^2)/($T359)^5)*(g^2)*N365*O365</f>
        <v>8.4395104335310513</v>
      </c>
      <c r="Q365" s="12">
        <f>$H$6 - ($H$6*EXP(-($T359*$H$6)/m)) - ($T359 * ((2*$H$7)/(m*g)))</f>
        <v>-7.9559143965879264E-2</v>
      </c>
      <c r="R365" s="12">
        <f>$H$6 - 2 * ($H$6*EXP(-($T359*$H$6)/m)) + $H$6*(EXP(-($T359*$H$6)/m))*(1-($T359*$H$6)/(m))</f>
        <v>0.1452358936688897</v>
      </c>
      <c r="S365" s="11">
        <f>2*(((5*m^2*g^2)/$T359^6)*$N365*$O365 + (-(m^2)/($T359)^5)*(g^2)*$O365*$Q365 + (-(m^2)/($T359)^5)*(g^2)*$N365*$R365)</f>
        <v>1569.2828784277726</v>
      </c>
      <c r="T365" s="37"/>
      <c r="U365" s="38"/>
      <c r="V365" s="39"/>
      <c r="W365" s="36"/>
    </row>
    <row r="366" spans="1:23" x14ac:dyDescent="0.25">
      <c r="A366" s="36"/>
      <c r="B366" s="12">
        <f>((m*g)/$A361)*($G$6+(m/$A361)*(EXP(-($A361*$G$6)/(m))-1)) - $G$7</f>
        <v>-2.1989191218081601</v>
      </c>
      <c r="C366" s="11">
        <f t="shared" si="138"/>
        <v>4.8352453042535695</v>
      </c>
      <c r="D366" s="36"/>
      <c r="M366" s="36"/>
      <c r="N366" s="11">
        <f>($T359*$I$6) + (m*EXP(-($T359*$I$6)/m)) - m - (($I$7/(m*g))*($T359)^2)</f>
        <v>3.6936897707218891E-5</v>
      </c>
      <c r="O366" s="11">
        <f>($T359*$I$6) + (2*m*EXP(-($T359*$I$6)/m)) + (($T359*$I$6)*EXP(-($T359*$I$6)/m))  - (2*m)</f>
        <v>1.5808744621772508E-3</v>
      </c>
      <c r="P366" s="11">
        <f>2*(-(m^2)/($T359)^5)*(g^2)*N366*O366</f>
        <v>-1.535960973116496</v>
      </c>
      <c r="Q366" s="12">
        <f>$I$6 - ($I$6*EXP(-($T359*$I$6)/m)) - ($T359 * ((2*$I$7)/(m*g)))</f>
        <v>-6.9449432839628122E-2</v>
      </c>
      <c r="R366" s="12">
        <f>$I$6 - 2 * ($I$6*EXP(-($T359*$I$6)/m)) + $I$6*(EXP(-($T359*$I$6)/m))*(1-($T359*$I$6)/(m))</f>
        <v>0.19118847842689327</v>
      </c>
      <c r="S366" s="11">
        <f>2*(((5*m^2*g^2)/$T359^6)*$N366*$O366 + (-(m^2)/($T359)^5)*(g^2)*$O366*$Q366 + (-(m^2)/($T359)^5)*(g^2)*$N366*$R366)</f>
        <v>3056.1055703635284</v>
      </c>
      <c r="T366" s="37"/>
      <c r="U366" s="38"/>
      <c r="V366" s="39"/>
      <c r="W366" s="36"/>
    </row>
    <row r="367" spans="1:23" x14ac:dyDescent="0.25">
      <c r="A367" s="36"/>
      <c r="B367" s="12">
        <f>((m*g)/$A361)*($H$6+(m/$A361)*(EXP(-($A361*$H$6)/(m))-1)) - $H$7</f>
        <v>-2.5169902677318432</v>
      </c>
      <c r="C367" s="12">
        <f t="shared" si="138"/>
        <v>6.3352400078568154</v>
      </c>
      <c r="D367" s="36"/>
      <c r="M367" s="36"/>
      <c r="N367" s="11">
        <f>($T359*$J$6) + (m*EXP(-($T359*$J$6)/m)) - m - (($J$7/(m*g))*($T359)^2)</f>
        <v>2.7411831987485171E-4</v>
      </c>
      <c r="O367" s="11">
        <f>($T359*$J$6) + (2*m*EXP(-($T359*$J$6)/m)) + (($T359*$J$6)*EXP(-($T359*$J$6)/m))  - (2*m)</f>
        <v>2.0432113316871878E-3</v>
      </c>
      <c r="P367" s="11">
        <f>2*(-(m^2)/($T359)^5)*(g^2)*N367*O367</f>
        <v>-14.732407746786027</v>
      </c>
      <c r="Q367" s="12">
        <f>$J$6 - ($J$6*EXP(-($T359*$J$6)/m)) - ($T359 * ((2*$J$7)/(m*g)))</f>
        <v>-6.8895221319100641E-2</v>
      </c>
      <c r="R367" s="12">
        <f>$J$6 - 2 * ($J$6*EXP(-($T359*$J$6)/m)) + $J$6*(EXP(-($T359*$J$6)/m))*(1-($T359*$J$6)/(m))</f>
        <v>0.2437980678940922</v>
      </c>
      <c r="S367" s="11">
        <f>2*(((5*m^2*g^2)/$T359^6)*$N367*$O367 + (-(m^2)/($T359)^5)*(g^2)*$O367*$Q367 + (-(m^2)/($T359)^5)*(g^2)*$N367*$R367)</f>
        <v>5339.5484342286327</v>
      </c>
      <c r="T367" s="37"/>
      <c r="U367" s="38"/>
      <c r="V367" s="39"/>
      <c r="W367" s="36"/>
    </row>
    <row r="368" spans="1:23" x14ac:dyDescent="0.25">
      <c r="A368" s="36"/>
      <c r="B368" s="12">
        <f>((m*g)/$A361)*($I$6+(m/$A361)*(EXP(-($A361*$I$6)/(m))-1)) - $I$7</f>
        <v>-2.9081180814381424</v>
      </c>
      <c r="C368" s="11">
        <f t="shared" si="138"/>
        <v>8.4571507755874631</v>
      </c>
      <c r="D368" s="36"/>
      <c r="M368" s="36"/>
      <c r="N368" s="11">
        <f>($T359*$K$6) + (m*EXP(-($T359*$K$6)/m)) - m - (($K$7/(m*g))*($T359)^2)</f>
        <v>2.8814904481972575E-4</v>
      </c>
      <c r="O368" s="11">
        <f>($T359*$K$6) + (2*m*EXP(-($T359*$K$6)/m)) + (($T359*$K$6)*EXP(-($T359*$K$6)/m))  - (2*m)</f>
        <v>2.5726896358677087E-3</v>
      </c>
      <c r="P368" s="11">
        <f>2*(-(m^2)/($T359)^5)*(g^2)*N368*O368</f>
        <v>-19.49965652940373</v>
      </c>
      <c r="Q368" s="12">
        <f>$K$6 - ($K$6*EXP(-($T359*$K$6)/m)) - ($T359 * ((2*$K$7)/(m*g)))</f>
        <v>-9.2002786507859646E-2</v>
      </c>
      <c r="R368" s="12">
        <f>$K$6 - 2 * ($K$6*EXP(-($T359*$K$6)/m)) + $K$6*(EXP(-($T359*$K$6)/m))*(1-($T359*$K$6)/(m))</f>
        <v>0.30289682242097132</v>
      </c>
      <c r="S368" s="11">
        <f>2*(((5*m^2*g^2)/$T359^6)*$N368*$O368 + (-(m^2)/($T359)^5)*(g^2)*$O368*$Q368 + (-(m^2)/($T359)^5)*(g^2)*$N368*$R368)</f>
        <v>8423.3858514830627</v>
      </c>
      <c r="T368" s="37"/>
      <c r="U368" s="38"/>
      <c r="V368" s="39"/>
      <c r="W368" s="36"/>
    </row>
    <row r="369" spans="1:23" x14ac:dyDescent="0.25">
      <c r="A369" s="36"/>
      <c r="B369" s="12">
        <f>((m*g)/$A361)*($J$6+(m/$A361)*(EXP(-($A361*$J$6)/(m))-1)) - $J$7</f>
        <v>-3.3802457480953829</v>
      </c>
      <c r="C369" s="12">
        <f t="shared" si="138"/>
        <v>11.426061317516915</v>
      </c>
      <c r="D369" s="36"/>
      <c r="M369" s="36">
        <v>36</v>
      </c>
      <c r="N369" s="11">
        <f>($T369*$B$6) + (m*EXP(-($T369*$B$6)/m)) - m - (($B$7/(m*g))*($T369)^2)</f>
        <v>-3.5922821918522879E-5</v>
      </c>
      <c r="O369" s="11">
        <f>($T369*$B$6) + (2*m*EXP(-($T369*$B$6)/m)) + (($T369*$B$6)*EXP(-($T369*$B$6)/m))  - (2*m)</f>
        <v>5.8863516471802102E-6</v>
      </c>
      <c r="P369" s="11">
        <f>2*(-(m^2)/($T369)^5)*(g^2)*N369*O369</f>
        <v>5.5621030242439477E-3</v>
      </c>
      <c r="Q369" s="12">
        <f>$B$6 - ($B$6*EXP(-($T369*$B$6)/m)) - ($T369 * ((2*$B$7)/(m*g)))</f>
        <v>-3.5822432723058711E-3</v>
      </c>
      <c r="R369" s="12">
        <f>$B$6 - 2 * ($B$6*EXP(-($T369*$B$6)/m)) + $B$6*(EXP(-($T369*$B$6)/m))*(1-($T369*$B$6)/(m))</f>
        <v>7.9860805570153293E-4</v>
      </c>
      <c r="S369" s="11">
        <f>2*(((5*m^2*g^2)/$T369^6)*$N369*$O369 + (-(m^2)/($T369)^5)*(g^2)*$O369*$Q369 + (-(m^2)/($T369)^5)*(g^2)*$N369*$R369)</f>
        <v>2.7638000080320135E-2</v>
      </c>
      <c r="T369" s="37">
        <f t="shared" si="129"/>
        <v>2.1699250881468842E-2</v>
      </c>
      <c r="U369" s="38">
        <f t="shared" ref="U369" si="151">SUM(P369:P378)</f>
        <v>5.3290705182007514E-13</v>
      </c>
      <c r="V369" s="39">
        <f t="shared" ref="V369" si="152">SUM(S369:S378)</f>
        <v>19047.805400261699</v>
      </c>
      <c r="W369" s="36">
        <f t="shared" ref="W369" si="153">U369/V369</f>
        <v>2.7977346503800038E-17</v>
      </c>
    </row>
    <row r="370" spans="1:23" x14ac:dyDescent="0.25">
      <c r="A370" s="36"/>
      <c r="B370" s="11">
        <f>((m*g)/$A361)*($K$6+(m/$A361)*(EXP(-($A361*$K$6)/(m))-1)) - $K$7</f>
        <v>-4.0113733786177841</v>
      </c>
      <c r="C370" s="11">
        <f t="shared" si="138"/>
        <v>16.091116382683456</v>
      </c>
      <c r="D370" s="36"/>
      <c r="M370" s="36"/>
      <c r="N370" s="11">
        <f>($T369*$C$6) + (m*EXP(-($T369*$C$6)/m)) - m - (($C$7/(m*g))*($T369)^2)</f>
        <v>-5.6880736359794576E-5</v>
      </c>
      <c r="O370" s="11">
        <f>($T369*$C$6) + (2*m*EXP(-($T369*$C$6)/m)) + (($T369*$C$6)*EXP(-($T369*$C$6)/m))  - (2*m)</f>
        <v>3.0067351026730194E-5</v>
      </c>
      <c r="P370" s="11">
        <f>2*(-(m^2)/($T369)^5)*(g^2)*N370*O370</f>
        <v>4.4986557223599247E-2</v>
      </c>
      <c r="Q370" s="12">
        <f>$C$6 - ($C$6*EXP(-($T369*$C$6)/m)) - ($T369 * ((2*$C$7)/(m*g)))</f>
        <v>-6.6282852127929337E-3</v>
      </c>
      <c r="R370" s="12">
        <f>$C$6 - 2 * ($C$6*EXP(-($T369*$C$6)/m)) + $C$6*(EXP(-($T369*$C$6)/m))*(1-($T369*$C$6)/(m))</f>
        <v>4.0224850446371196E-3</v>
      </c>
      <c r="S370" s="11">
        <f>2*(((5*m^2*g^2)/$T369^6)*$N370*$O370 + (-(m^2)/($T369)^5)*(g^2)*$O370*$Q370 + (-(m^2)/($T369)^5)*(g^2)*$N370*$R370)</f>
        <v>0.89475171113529672</v>
      </c>
      <c r="T370" s="37"/>
      <c r="U370" s="38"/>
      <c r="V370" s="39"/>
      <c r="W370" s="36"/>
    </row>
    <row r="371" spans="1:23" x14ac:dyDescent="0.25">
      <c r="A371" s="36">
        <v>0.37</v>
      </c>
      <c r="B371" s="12">
        <f>((m*g)/$A371)*($B$6+(m/$A371)*(EXP(-($A371*$B$6)/(m))-1)) - $B$7</f>
        <v>-5.3210285966576856E-2</v>
      </c>
      <c r="C371" s="12">
        <f t="shared" si="138"/>
        <v>2.8313345326448861E-3</v>
      </c>
      <c r="D371" s="36">
        <f t="shared" ref="D371" si="154">SUM(C371:C380)</f>
        <v>50.69217174967622</v>
      </c>
      <c r="M371" s="36"/>
      <c r="N371" s="11">
        <f>($T369*$D$6) + (m*EXP(-($T369*$D$6)/m)) - m - (($D$7/(m*g))*($T369)^2)</f>
        <v>-1.4213669415833537E-4</v>
      </c>
      <c r="O371" s="11">
        <f>($T369*$D$6) + (2*m*EXP(-($T369*$D$6)/m)) + (($T369*$D$6)*EXP(-($T369*$D$6)/m))  - (2*m)</f>
        <v>1.0980809334212166E-4</v>
      </c>
      <c r="P371" s="11">
        <f>2*(-(m^2)/($T369)^5)*(g^2)*N371*O371</f>
        <v>0.41054705534043368</v>
      </c>
      <c r="Q371" s="12">
        <f>$D$6 - ($D$6*EXP(-($T369*$D$6)/m)) - ($T369 * ((2*$D$7)/(m*g)))</f>
        <v>-1.8161063891626805E-2</v>
      </c>
      <c r="R371" s="12">
        <f>$D$6 - 2 * ($D$6*EXP(-($T369*$D$6)/m)) + $D$6*(EXP(-($T369*$D$6)/m))*(1-($T369*$D$6)/(m))</f>
        <v>1.4420172737402953E-2</v>
      </c>
      <c r="S371" s="11">
        <f>2*(((5*m^2*g^2)/$T369^6)*$N371*$O371 + (-(m^2)/($T369)^5)*(g^2)*$O371*$Q371 + (-(m^2)/($T369)^5)*(g^2)*$N371*$R371)</f>
        <v>11.770671982428119</v>
      </c>
      <c r="T371" s="37"/>
      <c r="U371" s="38"/>
      <c r="V371" s="39"/>
      <c r="W371" s="36"/>
    </row>
    <row r="372" spans="1:23" x14ac:dyDescent="0.25">
      <c r="A372" s="36"/>
      <c r="B372" s="11">
        <f>((m*g)/$A371)*($C$6+(m/$A371)*(EXP(-($A371*$C$6)/(m))-1)) - $C$7</f>
        <v>-0.16843501747118286</v>
      </c>
      <c r="C372" s="11">
        <f t="shared" si="138"/>
        <v>2.8370355110517675E-2</v>
      </c>
      <c r="D372" s="36"/>
      <c r="M372" s="36"/>
      <c r="N372" s="11">
        <f>($T369*$E$6) + (m*EXP(-($T369*$E$6)/m)) - m - (($E$7/(m*g))*($T369)^2)</f>
        <v>-2.7251916602634907E-4</v>
      </c>
      <c r="O372" s="11">
        <f>($T369*$E$6) + (2*m*EXP(-($T369*$E$6)/m)) + (($T369*$E$6)*EXP(-($T369*$E$6)/m))  - (2*m)</f>
        <v>2.1720216709196494E-4</v>
      </c>
      <c r="P372" s="11">
        <f>2*(-(m^2)/($T369)^5)*(g^2)*N372*O372</f>
        <v>1.5569819781521193</v>
      </c>
      <c r="Q372" s="12">
        <f>$E$6 - ($E$6*EXP(-($T369*$E$6)/m)) - ($T369 * ((2*$E$7)/(m*g)))</f>
        <v>-3.5127502940464156E-2</v>
      </c>
      <c r="R372" s="12">
        <f>$E$6 - 2 * ($E$6*EXP(-($T369*$E$6)/m)) + $E$6*(EXP(-($T369*$E$6)/m))*(1-($T369*$E$6)/(m))</f>
        <v>2.8129755211624197E-2</v>
      </c>
      <c r="S372" s="11">
        <f>2*(((5*m^2*g^2)/$T369^6)*$N372*$O372 + (-(m^2)/($T369)^5)*(g^2)*$O372*$Q372 + (-(m^2)/($T369)^5)*(g^2)*$N372*$R372)</f>
        <v>43.573778470158317</v>
      </c>
      <c r="T372" s="37"/>
      <c r="U372" s="38"/>
      <c r="V372" s="39"/>
      <c r="W372" s="36"/>
    </row>
    <row r="373" spans="1:23" x14ac:dyDescent="0.25">
      <c r="A373" s="36"/>
      <c r="B373" s="12">
        <f>((m*g)/$A371)*($D$6+(m/$A371)*(EXP(-($A371*$D$6)/(m))-1)) - $D$7</f>
        <v>-0.47039167492522382</v>
      </c>
      <c r="C373" s="12">
        <f t="shared" si="138"/>
        <v>0.22126832783895745</v>
      </c>
      <c r="D373" s="36"/>
      <c r="M373" s="36"/>
      <c r="N373" s="11">
        <f>($T369*$F$6) + (m*EXP(-($T369*$F$6)/m)) - m - (($F$7/(m*g))*($T369)^2)</f>
        <v>-6.0670053593632174E-4</v>
      </c>
      <c r="O373" s="11">
        <f>($T369*$F$6) + (2*m*EXP(-($T369*$F$6)/m)) + (($T369*$F$6)*EXP(-($T369*$F$6)/m))  - (2*m)</f>
        <v>4.3655210821161305E-4</v>
      </c>
      <c r="P373" s="11">
        <f>2*(-(m^2)/($T369)^5)*(g^2)*N373*O373</f>
        <v>6.9667920711640106</v>
      </c>
      <c r="Q373" s="12">
        <f>$F$6 - ($F$6*EXP(-($T369*$F$6)/m)) - ($T369 * ((2*$F$7)/(m*g)))</f>
        <v>-7.6037333689400077E-2</v>
      </c>
      <c r="R373" s="12">
        <f>$F$6 - 2 * ($F$6*EXP(-($T369*$F$6)/m)) + $F$6*(EXP(-($T369*$F$6)/m))*(1-($T369*$F$6)/(m))</f>
        <v>5.5507727714503241E-2</v>
      </c>
      <c r="S373" s="11">
        <f>2*(((5*m^2*g^2)/$T369^6)*$N373*$O373 + (-(m^2)/($T369)^5)*(g^2)*$O373*$Q373 + (-(m^2)/($T369)^5)*(g^2)*$N373*$R373)</f>
        <v>153.66554030997111</v>
      </c>
      <c r="T373" s="37"/>
      <c r="U373" s="38"/>
      <c r="V373" s="39"/>
      <c r="W373" s="36"/>
    </row>
    <row r="374" spans="1:23" x14ac:dyDescent="0.25">
      <c r="A374" s="36"/>
      <c r="B374" s="12">
        <f>((m*g)/$A371)*($E$6+(m/$A371)*(EXP(-($A371*$E$6)/(m))-1)) - $E$7</f>
        <v>-0.81658847761320652</v>
      </c>
      <c r="C374" s="11">
        <f t="shared" si="138"/>
        <v>0.66681674177065431</v>
      </c>
      <c r="D374" s="36"/>
      <c r="M374" s="36"/>
      <c r="N374" s="11">
        <f>($T369*$G$6) + (m*EXP(-($T369*$G$6)/m)) - m - (($G$7/(m*g))*($T369)^2)</f>
        <v>-9.2049804445186716E-4</v>
      </c>
      <c r="O374" s="11">
        <f>($T369*$G$6) + (2*m*EXP(-($T369*$G$6)/m)) + (($T369*$G$6)*EXP(-($T369*$G$6)/m))  - (2*m)</f>
        <v>7.5760073539418715E-4</v>
      </c>
      <c r="P374" s="11">
        <f>2*(-(m^2)/($T369)^5)*(g^2)*N374*O374</f>
        <v>18.343645050870528</v>
      </c>
      <c r="Q374" s="12">
        <f>$G$6 - ($G$6*EXP(-($T369*$G$6)/m)) - ($T369 * ((2*$G$7)/(m*g)))</f>
        <v>-0.11975513986600872</v>
      </c>
      <c r="R374" s="12">
        <f>$G$6 - 2 * ($G$6*EXP(-($T369*$G$6)/m)) + $G$6*(EXP(-($T369*$G$6)/m))*(1-($T369*$G$6)/(m))</f>
        <v>9.4572542455614361E-2</v>
      </c>
      <c r="S374" s="11">
        <f>2*(((5*m^2*g^2)/$T369^6)*$N374*$O374 + (-(m^2)/($T369)^5)*(g^2)*$O374*$Q374 + (-(m^2)/($T369)^5)*(g^2)*$N374*$R374)</f>
        <v>449.55028528498815</v>
      </c>
      <c r="T374" s="37"/>
      <c r="U374" s="38"/>
      <c r="V374" s="39"/>
      <c r="W374" s="36"/>
    </row>
    <row r="375" spans="1:23" x14ac:dyDescent="0.25">
      <c r="A375" s="36"/>
      <c r="B375" s="12">
        <f>((m*g)/$A371)*($F$6+(m/$A371)*(EXP(-($A371*$F$6)/(m))-1)) - $F$7</f>
        <v>-1.464217562243133</v>
      </c>
      <c r="C375" s="12">
        <f t="shared" si="138"/>
        <v>2.1439330695812231</v>
      </c>
      <c r="D375" s="36"/>
      <c r="M375" s="36"/>
      <c r="N375" s="11">
        <f>($T369*$H$6) + (m*EXP(-($T369*$H$6)/m)) - m - (($H$7/(m*g))*($T369)^2)</f>
        <v>-2.7081236331129646E-4</v>
      </c>
      <c r="O375" s="11">
        <f>($T369*$H$6) + (2*m*EXP(-($T369*$H$6)/m)) + (($T369*$H$6)*EXP(-($T369*$H$6)/m))  - (2*m)</f>
        <v>1.1847490982079267E-3</v>
      </c>
      <c r="P375" s="11">
        <f>2*(-(m^2)/($T369)^5)*(g^2)*N375*O375</f>
        <v>8.4395104335311242</v>
      </c>
      <c r="Q375" s="12">
        <f>$H$6 - ($H$6*EXP(-($T369*$H$6)/m)) - ($T369 * ((2*$H$7)/(m*g)))</f>
        <v>-7.9559143965879542E-2</v>
      </c>
      <c r="R375" s="12">
        <f>$H$6 - 2 * ($H$6*EXP(-($T369*$H$6)/m)) + $H$6*(EXP(-($T369*$H$6)/m))*(1-($T369*$H$6)/(m))</f>
        <v>0.14523589366889</v>
      </c>
      <c r="S375" s="11">
        <f>2*(((5*m^2*g^2)/$T369^6)*$N375*$O375 + (-(m^2)/($T369)^5)*(g^2)*$O375*$Q375 + (-(m^2)/($T369)^5)*(g^2)*$N375*$R375)</f>
        <v>1569.2828784277795</v>
      </c>
      <c r="T375" s="37"/>
      <c r="U375" s="38"/>
      <c r="V375" s="39"/>
      <c r="W375" s="36"/>
    </row>
    <row r="376" spans="1:23" x14ac:dyDescent="0.25">
      <c r="A376" s="36"/>
      <c r="B376" s="12">
        <f>((m*g)/$A371)*($G$6+(m/$A371)*(EXP(-($A371*$G$6)/(m))-1)) - $G$7</f>
        <v>-2.210126108779483</v>
      </c>
      <c r="C376" s="11">
        <f t="shared" si="138"/>
        <v>4.8846574167087393</v>
      </c>
      <c r="D376" s="36"/>
      <c r="M376" s="36"/>
      <c r="N376" s="11">
        <f>($T369*$I$6) + (m*EXP(-($T369*$I$6)/m)) - m - (($I$7/(m*g))*($T369)^2)</f>
        <v>3.6936897707216289E-5</v>
      </c>
      <c r="O376" s="11">
        <f>($T369*$I$6) + (2*m*EXP(-($T369*$I$6)/m)) + (($T369*$I$6)*EXP(-($T369*$I$6)/m))  - (2*m)</f>
        <v>1.5808744621772508E-3</v>
      </c>
      <c r="P376" s="11">
        <f>2*(-(m^2)/($T369)^5)*(g^2)*N376*O376</f>
        <v>-1.5359609731163781</v>
      </c>
      <c r="Q376" s="12">
        <f>$I$6 - ($I$6*EXP(-($T369*$I$6)/m)) - ($T369 * ((2*$I$7)/(m*g)))</f>
        <v>-6.9449432839628455E-2</v>
      </c>
      <c r="R376" s="12">
        <f>$I$6 - 2 * ($I$6*EXP(-($T369*$I$6)/m)) + $I$6*(EXP(-($T369*$I$6)/m))*(1-($T369*$I$6)/(m))</f>
        <v>0.1911884784268936</v>
      </c>
      <c r="S376" s="11">
        <f>2*(((5*m^2*g^2)/$T369^6)*$N376*$O376 + (-(m^2)/($T369)^5)*(g^2)*$O376*$Q376 + (-(m^2)/($T369)^5)*(g^2)*$N376*$R376)</f>
        <v>3056.1055703635107</v>
      </c>
      <c r="T376" s="37"/>
      <c r="U376" s="38"/>
      <c r="V376" s="39"/>
      <c r="W376" s="36"/>
    </row>
    <row r="377" spans="1:23" x14ac:dyDescent="0.25">
      <c r="A377" s="36"/>
      <c r="B377" s="12">
        <f>((m*g)/$A371)*($H$6+(m/$A371)*(EXP(-($A371*$H$6)/(m))-1)) - $H$7</f>
        <v>-2.5307084846026342</v>
      </c>
      <c r="C377" s="12">
        <f t="shared" si="138"/>
        <v>6.4044854340397608</v>
      </c>
      <c r="D377" s="36"/>
      <c r="M377" s="36"/>
      <c r="N377" s="11">
        <f>($T369*$J$6) + (m*EXP(-($T369*$J$6)/m)) - m - (($J$7/(m*g))*($T369)^2)</f>
        <v>2.7411831987485345E-4</v>
      </c>
      <c r="O377" s="11">
        <f>($T369*$J$6) + (2*m*EXP(-($T369*$J$6)/m)) + (($T369*$J$6)*EXP(-($T369*$J$6)/m))  - (2*m)</f>
        <v>2.0432113316871947E-3</v>
      </c>
      <c r="P377" s="11">
        <f>2*(-(m^2)/($T369)^5)*(g^2)*N377*O377</f>
        <v>-14.732407746786075</v>
      </c>
      <c r="Q377" s="12">
        <f>$J$6 - ($J$6*EXP(-($T369*$J$6)/m)) - ($T369 * ((2*$J$7)/(m*g)))</f>
        <v>-6.8895221319101085E-2</v>
      </c>
      <c r="R377" s="12">
        <f>$J$6 - 2 * ($J$6*EXP(-($T369*$J$6)/m)) + $J$6*(EXP(-($T369*$J$6)/m))*(1-($T369*$J$6)/(m))</f>
        <v>0.2437980678940927</v>
      </c>
      <c r="S377" s="11">
        <f>2*(((5*m^2*g^2)/$T369^6)*$N377*$O377 + (-(m^2)/($T369)^5)*(g^2)*$O377*$Q377 + (-(m^2)/($T369)^5)*(g^2)*$N377*$R377)</f>
        <v>5339.54843422865</v>
      </c>
      <c r="T377" s="37"/>
      <c r="U377" s="38"/>
      <c r="V377" s="39"/>
      <c r="W377" s="36"/>
    </row>
    <row r="378" spans="1:23" x14ac:dyDescent="0.25">
      <c r="A378" s="36"/>
      <c r="B378" s="12">
        <f>((m*g)/$A371)*($I$6+(m/$A371)*(EXP(-($A371*$I$6)/(m))-1)) - $I$7</f>
        <v>-2.9237246793549465</v>
      </c>
      <c r="C378" s="11">
        <f t="shared" si="138"/>
        <v>8.548166000669184</v>
      </c>
      <c r="D378" s="36"/>
      <c r="M378" s="36"/>
      <c r="N378" s="11">
        <f>($T369*$K$6) + (m*EXP(-($T369*$K$6)/m)) - m - (($K$7/(m*g))*($T369)^2)</f>
        <v>2.8814904481971708E-4</v>
      </c>
      <c r="O378" s="11">
        <f>($T369*$K$6) + (2*m*EXP(-($T369*$K$6)/m)) + (($T369*$K$6)*EXP(-($T369*$K$6)/m))  - (2*m)</f>
        <v>2.5726896358677157E-3</v>
      </c>
      <c r="P378" s="11">
        <f>2*(-(m^2)/($T369)^5)*(g^2)*N378*O378</f>
        <v>-19.499656529403069</v>
      </c>
      <c r="Q378" s="12">
        <f>$K$6 - ($K$6*EXP(-($T369*$K$6)/m)) - ($T369 * ((2*$K$7)/(m*g)))</f>
        <v>-9.2002786507860201E-2</v>
      </c>
      <c r="R378" s="12">
        <f>$K$6 - 2 * ($K$6*EXP(-($T369*$K$6)/m)) + $K$6*(EXP(-($T369*$K$6)/m))*(1-($T369*$K$6)/(m))</f>
        <v>0.30289682242097193</v>
      </c>
      <c r="S378" s="11">
        <f>2*(((5*m^2*g^2)/$T369^6)*$N378*$O378 + (-(m^2)/($T369)^5)*(g^2)*$O378*$Q378 + (-(m^2)/($T369)^5)*(g^2)*$N378*$R378)</f>
        <v>8423.3858514830008</v>
      </c>
      <c r="T378" s="37"/>
      <c r="U378" s="38"/>
      <c r="V378" s="39"/>
      <c r="W378" s="36"/>
    </row>
    <row r="379" spans="1:23" x14ac:dyDescent="0.25">
      <c r="A379" s="36"/>
      <c r="B379" s="12">
        <f>((m*g)/$A371)*($J$6+(m/$A371)*(EXP(-($A371*$J$6)/(m))-1)) - $J$7</f>
        <v>-3.3977407723371225</v>
      </c>
      <c r="C379" s="12">
        <f t="shared" si="138"/>
        <v>11.544642356002065</v>
      </c>
      <c r="D379" s="36"/>
      <c r="M379" s="36">
        <v>37</v>
      </c>
      <c r="N379" s="11">
        <f>($T379*$B$6) + (m*EXP(-($T379*$B$6)/m)) - m - (($B$7/(m*g))*($T379)^2)</f>
        <v>-3.5922821918522391E-5</v>
      </c>
      <c r="O379" s="11">
        <f>($T379*$B$6) + (2*m*EXP(-($T379*$B$6)/m)) + (($T379*$B$6)*EXP(-($T379*$B$6)/m))  - (2*m)</f>
        <v>5.8863516471732713E-6</v>
      </c>
      <c r="P379" s="11">
        <f>2*(-(m^2)/($T379)^5)*(g^2)*N379*O379</f>
        <v>5.5621030242373505E-3</v>
      </c>
      <c r="Q379" s="12">
        <f>$B$6 - ($B$6*EXP(-($T379*$B$6)/m)) - ($T379 * ((2*$B$7)/(m*g)))</f>
        <v>-3.5822432723058607E-3</v>
      </c>
      <c r="R379" s="12">
        <f>$B$6 - 2 * ($B$6*EXP(-($T379*$B$6)/m)) + $B$6*(EXP(-($T379*$B$6)/m))*(1-($T379*$B$6)/(m))</f>
        <v>7.9860805570153293E-4</v>
      </c>
      <c r="S379" s="11">
        <f>2*(((5*m^2*g^2)/$T379^6)*$N379*$O379 + (-(m^2)/($T379)^5)*(g^2)*$O379*$Q379 + (-(m^2)/($T379)^5)*(g^2)*$N379*$R379)</f>
        <v>2.7638000081181335E-2</v>
      </c>
      <c r="T379" s="37">
        <f t="shared" si="129"/>
        <v>2.1699250881468814E-2</v>
      </c>
      <c r="U379" s="38">
        <f t="shared" ref="U379" si="155">SUM(P379:P388)</f>
        <v>-5.3645976549887564E-13</v>
      </c>
      <c r="V379" s="39">
        <f t="shared" ref="V379" si="156">SUM(S379:S388)</f>
        <v>19047.805400261786</v>
      </c>
      <c r="W379" s="36">
        <f t="shared" ref="W379" si="157">U379/V379</f>
        <v>-2.8163862147158577E-17</v>
      </c>
    </row>
    <row r="380" spans="1:23" x14ac:dyDescent="0.25">
      <c r="A380" s="36"/>
      <c r="B380" s="11">
        <f>((m*g)/$A371)*($K$6+(m/$A371)*(EXP(-($A371*$K$6)/(m))-1)) - $K$7</f>
        <v>-4.030756841267217</v>
      </c>
      <c r="C380" s="11">
        <f t="shared" si="138"/>
        <v>16.247000713422473</v>
      </c>
      <c r="D380" s="36"/>
      <c r="M380" s="36"/>
      <c r="N380" s="11">
        <f>($T379*$C$6) + (m*EXP(-($T379*$C$6)/m)) - m - (($C$7/(m*g))*($T379)^2)</f>
        <v>-5.6880736359796744E-5</v>
      </c>
      <c r="O380" s="11">
        <f>($T379*$C$6) + (2*m*EXP(-($T379*$C$6)/m)) + (($T379*$C$6)*EXP(-($T379*$C$6)/m))  - (2*m)</f>
        <v>3.0067351026730194E-5</v>
      </c>
      <c r="P380" s="11">
        <f>2*(-(m^2)/($T379)^5)*(g^2)*N380*O380</f>
        <v>4.4986557223601245E-2</v>
      </c>
      <c r="Q380" s="12">
        <f>$C$6 - ($C$6*EXP(-($T379*$C$6)/m)) - ($T379 * ((2*$C$7)/(m*g)))</f>
        <v>-6.6282852127929268E-3</v>
      </c>
      <c r="R380" s="12">
        <f>$C$6 - 2 * ($C$6*EXP(-($T379*$C$6)/m)) + $C$6*(EXP(-($T379*$C$6)/m))*(1-($T379*$C$6)/(m))</f>
        <v>4.0224850446371196E-3</v>
      </c>
      <c r="S380" s="11">
        <f>2*(((5*m^2*g^2)/$T379^6)*$N380*$O380 + (-(m^2)/($T379)^5)*(g^2)*$O380*$Q380 + (-(m^2)/($T379)^5)*(g^2)*$N380*$R380)</f>
        <v>0.89475171113511909</v>
      </c>
      <c r="T380" s="37"/>
      <c r="U380" s="38"/>
      <c r="V380" s="39"/>
      <c r="W380" s="36"/>
    </row>
    <row r="381" spans="1:23" x14ac:dyDescent="0.25">
      <c r="A381" s="36">
        <v>0.38</v>
      </c>
      <c r="B381" s="12">
        <f>((m*g)/$A381)*($B$6+(m/$A381)*(EXP(-($A381*$B$6)/(m))-1)) - $B$7</f>
        <v>-5.3843157794137023E-2</v>
      </c>
      <c r="C381" s="12">
        <f t="shared" si="138"/>
        <v>2.8990856412443385E-3</v>
      </c>
      <c r="D381" s="36">
        <f t="shared" ref="D381" si="158">SUM(C381:C390)</f>
        <v>51.193853209805795</v>
      </c>
      <c r="M381" s="36"/>
      <c r="N381" s="11">
        <f>($T379*$D$6) + (m*EXP(-($T379*$D$6)/m)) - m - (($D$7/(m*g))*($T379)^2)</f>
        <v>-1.4213669415833905E-4</v>
      </c>
      <c r="O381" s="11">
        <f>($T379*$D$6) + (2*m*EXP(-($T379*$D$6)/m)) + (($T379*$D$6)*EXP(-($T379*$D$6)/m))  - (2*m)</f>
        <v>1.0980809334212166E-4</v>
      </c>
      <c r="P381" s="11">
        <f>2*(-(m^2)/($T379)^5)*(g^2)*N381*O381</f>
        <v>0.410547055340447</v>
      </c>
      <c r="Q381" s="12">
        <f>$D$6 - ($D$6*EXP(-($T379*$D$6)/m)) - ($T379 * ((2*$D$7)/(m*g)))</f>
        <v>-1.8161063891626833E-2</v>
      </c>
      <c r="R381" s="12">
        <f>$D$6 - 2 * ($D$6*EXP(-($T379*$D$6)/m)) + $D$6*(EXP(-($T379*$D$6)/m))*(1-($T379*$D$6)/(m))</f>
        <v>1.4420172737402842E-2</v>
      </c>
      <c r="S381" s="11">
        <f>2*(((5*m^2*g^2)/$T379^6)*$N381*$O381 + (-(m^2)/($T379)^5)*(g^2)*$O381*$Q381 + (-(m^2)/($T379)^5)*(g^2)*$N381*$R381)</f>
        <v>11.770671982426705</v>
      </c>
      <c r="T381" s="37"/>
      <c r="U381" s="38"/>
      <c r="V381" s="39"/>
      <c r="W381" s="36"/>
    </row>
    <row r="382" spans="1:23" x14ac:dyDescent="0.25">
      <c r="A382" s="36"/>
      <c r="B382" s="11">
        <f>((m*g)/$A381)*($C$6+(m/$A381)*(EXP(-($A381*$C$6)/(m))-1)) - $C$7</f>
        <v>-0.17039051292376867</v>
      </c>
      <c r="C382" s="11">
        <f t="shared" si="138"/>
        <v>2.9032926894424976E-2</v>
      </c>
      <c r="D382" s="36"/>
      <c r="M382" s="36"/>
      <c r="N382" s="11">
        <f>($T379*$E$6) + (m*EXP(-($T379*$E$6)/m)) - m - (($E$7/(m*g))*($T379)^2)</f>
        <v>-2.7251916602635123E-4</v>
      </c>
      <c r="O382" s="11">
        <f>($T379*$E$6) + (2*m*EXP(-($T379*$E$6)/m)) + (($T379*$E$6)*EXP(-($T379*$E$6)/m))  - (2*m)</f>
        <v>2.17202167091958E-4</v>
      </c>
      <c r="P382" s="11">
        <f>2*(-(m^2)/($T379)^5)*(g^2)*N382*O382</f>
        <v>1.5569819781520917</v>
      </c>
      <c r="Q382" s="12">
        <f>$E$6 - ($E$6*EXP(-($T379*$E$6)/m)) - ($T379 * ((2*$E$7)/(m*g)))</f>
        <v>-3.51275029404641E-2</v>
      </c>
      <c r="R382" s="12">
        <f>$E$6 - 2 * ($E$6*EXP(-($T379*$E$6)/m)) + $E$6*(EXP(-($T379*$E$6)/m))*(1-($T379*$E$6)/(m))</f>
        <v>2.8129755211624086E-2</v>
      </c>
      <c r="S382" s="11">
        <f>2*(((5*m^2*g^2)/$T379^6)*$N382*$O382 + (-(m^2)/($T379)^5)*(g^2)*$O382*$Q382 + (-(m^2)/($T379)^5)*(g^2)*$N382*$R382)</f>
        <v>43.573778470160931</v>
      </c>
      <c r="T382" s="37"/>
      <c r="U382" s="38"/>
      <c r="V382" s="39"/>
      <c r="W382" s="36"/>
    </row>
    <row r="383" spans="1:23" x14ac:dyDescent="0.25">
      <c r="A383" s="36"/>
      <c r="B383" s="12">
        <f>((m*g)/$A381)*($D$6+(m/$A381)*(EXP(-($A381*$D$6)/(m))-1)) - $D$7</f>
        <v>-0.47455184174766174</v>
      </c>
      <c r="C383" s="12">
        <f t="shared" si="138"/>
        <v>0.2251994505060978</v>
      </c>
      <c r="D383" s="36"/>
      <c r="M383" s="36"/>
      <c r="N383" s="11">
        <f>($T379*$F$6) + (m*EXP(-($T379*$F$6)/m)) - m - (($F$7/(m*g))*($T379)^2)</f>
        <v>-6.0670053593632044E-4</v>
      </c>
      <c r="O383" s="11">
        <f>($T379*$F$6) + (2*m*EXP(-($T379*$F$6)/m)) + (($T379*$F$6)*EXP(-($T379*$F$6)/m))  - (2*m)</f>
        <v>4.3655210821160612E-4</v>
      </c>
      <c r="P383" s="11">
        <f>2*(-(m^2)/($T379)^5)*(g^2)*N383*O383</f>
        <v>6.9667920711639288</v>
      </c>
      <c r="Q383" s="12">
        <f>$F$6 - ($F$6*EXP(-($T379*$F$6)/m)) - ($T379 * ((2*$F$7)/(m*g)))</f>
        <v>-7.6037333689399966E-2</v>
      </c>
      <c r="R383" s="12">
        <f>$F$6 - 2 * ($F$6*EXP(-($T379*$F$6)/m)) + $F$6*(EXP(-($T379*$F$6)/m))*(1-($T379*$F$6)/(m))</f>
        <v>5.5507727714503075E-2</v>
      </c>
      <c r="S383" s="11">
        <f>2*(((5*m^2*g^2)/$T379^6)*$N383*$O383 + (-(m^2)/($T379)^5)*(g^2)*$O383*$Q383 + (-(m^2)/($T379)^5)*(g^2)*$N383*$R383)</f>
        <v>153.66554030997941</v>
      </c>
      <c r="T383" s="37"/>
      <c r="U383" s="38"/>
      <c r="V383" s="39"/>
      <c r="W383" s="36"/>
    </row>
    <row r="384" spans="1:23" x14ac:dyDescent="0.25">
      <c r="A384" s="36"/>
      <c r="B384" s="12">
        <f>((m*g)/$A381)*($E$6+(m/$A381)*(EXP(-($A381*$E$6)/(m))-1)) - $E$7</f>
        <v>-0.82250722122779441</v>
      </c>
      <c r="C384" s="11">
        <f t="shared" si="138"/>
        <v>0.67651812897186792</v>
      </c>
      <c r="D384" s="36"/>
      <c r="M384" s="36"/>
      <c r="N384" s="11">
        <f>($T379*$G$6) + (m*EXP(-($T379*$G$6)/m)) - m - (($G$7/(m*g))*($T379)^2)</f>
        <v>-9.2049804445186109E-4</v>
      </c>
      <c r="O384" s="11">
        <f>($T379*$G$6) + (2*m*EXP(-($T379*$G$6)/m)) + (($T379*$G$6)*EXP(-($T379*$G$6)/m))  - (2*m)</f>
        <v>7.5760073539418021E-4</v>
      </c>
      <c r="P384" s="11">
        <f>2*(-(m^2)/($T379)^5)*(g^2)*N384*O384</f>
        <v>18.343645050870357</v>
      </c>
      <c r="Q384" s="12">
        <f>$G$6 - ($G$6*EXP(-($T379*$G$6)/m)) - ($T379 * ((2*$G$7)/(m*g)))</f>
        <v>-0.11975513986600844</v>
      </c>
      <c r="R384" s="12">
        <f>$G$6 - 2 * ($G$6*EXP(-($T379*$G$6)/m)) + $G$6*(EXP(-($T379*$G$6)/m))*(1-($T379*$G$6)/(m))</f>
        <v>9.4572542455614111E-2</v>
      </c>
      <c r="S384" s="11">
        <f>2*(((5*m^2*g^2)/$T379^6)*$N384*$O384 + (-(m^2)/($T379)^5)*(g^2)*$O384*$Q384 + (-(m^2)/($T379)^5)*(g^2)*$N384*$R384)</f>
        <v>449.55028528500497</v>
      </c>
      <c r="T384" s="37"/>
      <c r="U384" s="38"/>
      <c r="V384" s="39"/>
      <c r="W384" s="36"/>
    </row>
    <row r="385" spans="1:23" x14ac:dyDescent="0.25">
      <c r="A385" s="36"/>
      <c r="B385" s="12">
        <f>((m*g)/$A381)*($F$6+(m/$A381)*(EXP(-($A381*$F$6)/(m))-1)) - $F$7</f>
        <v>-1.4725060619045434</v>
      </c>
      <c r="C385" s="12">
        <f t="shared" si="138"/>
        <v>2.1682741023456269</v>
      </c>
      <c r="D385" s="36"/>
      <c r="M385" s="36"/>
      <c r="N385" s="11">
        <f>($T379*$H$6) + (m*EXP(-($T379*$H$6)/m)) - m - (($H$7/(m*g))*($T379)^2)</f>
        <v>-2.7081236331129559E-4</v>
      </c>
      <c r="O385" s="11">
        <f>($T379*$H$6) + (2*m*EXP(-($T379*$H$6)/m)) + (($T379*$H$6)*EXP(-($T379*$H$6)/m))  - (2*m)</f>
        <v>1.1847490982079129E-3</v>
      </c>
      <c r="P385" s="11">
        <f>2*(-(m^2)/($T379)^5)*(g^2)*N385*O385</f>
        <v>8.4395104335310513</v>
      </c>
      <c r="Q385" s="12">
        <f>$H$6 - ($H$6*EXP(-($T379*$H$6)/m)) - ($T379 * ((2*$H$7)/(m*g)))</f>
        <v>-7.9559143965879264E-2</v>
      </c>
      <c r="R385" s="12">
        <f>$H$6 - 2 * ($H$6*EXP(-($T379*$H$6)/m)) + $H$6*(EXP(-($T379*$H$6)/m))*(1-($T379*$H$6)/(m))</f>
        <v>0.1452358936688897</v>
      </c>
      <c r="S385" s="11">
        <f>2*(((5*m^2*g^2)/$T379^6)*$N385*$O385 + (-(m^2)/($T379)^5)*(g^2)*$O385*$Q385 + (-(m^2)/($T379)^5)*(g^2)*$N385*$R385)</f>
        <v>1569.2828784277726</v>
      </c>
      <c r="T385" s="37"/>
      <c r="U385" s="38"/>
      <c r="V385" s="39"/>
      <c r="W385" s="36"/>
    </row>
    <row r="386" spans="1:23" x14ac:dyDescent="0.25">
      <c r="A386" s="36"/>
      <c r="B386" s="12">
        <f>((m*g)/$A381)*($G$6+(m/$A381)*(EXP(-($A381*$G$6)/(m))-1)) - $G$7</f>
        <v>-2.2208102284082116</v>
      </c>
      <c r="C386" s="11">
        <f t="shared" si="138"/>
        <v>4.9319980706025328</v>
      </c>
      <c r="D386" s="36"/>
      <c r="M386" s="36"/>
      <c r="N386" s="11">
        <f>($T379*$I$6) + (m*EXP(-($T379*$I$6)/m)) - m - (($I$7/(m*g))*($T379)^2)</f>
        <v>3.6936897707218891E-5</v>
      </c>
      <c r="O386" s="11">
        <f>($T379*$I$6) + (2*m*EXP(-($T379*$I$6)/m)) + (($T379*$I$6)*EXP(-($T379*$I$6)/m))  - (2*m)</f>
        <v>1.5808744621772508E-3</v>
      </c>
      <c r="P386" s="11">
        <f>2*(-(m^2)/($T379)^5)*(g^2)*N386*O386</f>
        <v>-1.535960973116496</v>
      </c>
      <c r="Q386" s="12">
        <f>$I$6 - ($I$6*EXP(-($T379*$I$6)/m)) - ($T379 * ((2*$I$7)/(m*g)))</f>
        <v>-6.9449432839628122E-2</v>
      </c>
      <c r="R386" s="12">
        <f>$I$6 - 2 * ($I$6*EXP(-($T379*$I$6)/m)) + $I$6*(EXP(-($T379*$I$6)/m))*(1-($T379*$I$6)/(m))</f>
        <v>0.19118847842689327</v>
      </c>
      <c r="S386" s="11">
        <f>2*(((5*m^2*g^2)/$T379^6)*$N386*$O386 + (-(m^2)/($T379)^5)*(g^2)*$O386*$Q386 + (-(m^2)/($T379)^5)*(g^2)*$N386*$R386)</f>
        <v>3056.1055703635284</v>
      </c>
      <c r="T386" s="37"/>
      <c r="U386" s="38"/>
      <c r="V386" s="39"/>
      <c r="W386" s="36"/>
    </row>
    <row r="387" spans="1:23" x14ac:dyDescent="0.25">
      <c r="A387" s="36"/>
      <c r="B387" s="12">
        <f>((m*g)/$A381)*($H$6+(m/$A381)*(EXP(-($A381*$H$6)/(m))-1)) - $H$7</f>
        <v>-2.5437717564443281</v>
      </c>
      <c r="C387" s="12">
        <f t="shared" si="138"/>
        <v>6.4707747488838621</v>
      </c>
      <c r="D387" s="36"/>
      <c r="M387" s="36"/>
      <c r="N387" s="11">
        <f>($T379*$J$6) + (m*EXP(-($T379*$J$6)/m)) - m - (($J$7/(m*g))*($T379)^2)</f>
        <v>2.7411831987485171E-4</v>
      </c>
      <c r="O387" s="11">
        <f>($T379*$J$6) + (2*m*EXP(-($T379*$J$6)/m)) + (($T379*$J$6)*EXP(-($T379*$J$6)/m))  - (2*m)</f>
        <v>2.0432113316871878E-3</v>
      </c>
      <c r="P387" s="11">
        <f>2*(-(m^2)/($T379)^5)*(g^2)*N387*O387</f>
        <v>-14.732407746786027</v>
      </c>
      <c r="Q387" s="12">
        <f>$J$6 - ($J$6*EXP(-($T379*$J$6)/m)) - ($T379 * ((2*$J$7)/(m*g)))</f>
        <v>-6.8895221319100641E-2</v>
      </c>
      <c r="R387" s="12">
        <f>$J$6 - 2 * ($J$6*EXP(-($T379*$J$6)/m)) + $J$6*(EXP(-($T379*$J$6)/m))*(1-($T379*$J$6)/(m))</f>
        <v>0.2437980678940922</v>
      </c>
      <c r="S387" s="11">
        <f>2*(((5*m^2*g^2)/$T379^6)*$N387*$O387 + (-(m^2)/($T379)^5)*(g^2)*$O387*$Q387 + (-(m^2)/($T379)^5)*(g^2)*$N387*$R387)</f>
        <v>5339.5484342286327</v>
      </c>
      <c r="T387" s="37"/>
      <c r="U387" s="38"/>
      <c r="V387" s="39"/>
      <c r="W387" s="36"/>
    </row>
    <row r="388" spans="1:23" x14ac:dyDescent="0.25">
      <c r="A388" s="36"/>
      <c r="B388" s="12">
        <f>((m*g)/$A381)*($I$6+(m/$A381)*(EXP(-($A381*$I$6)/(m))-1)) - $I$7</f>
        <v>-2.9385769601175697</v>
      </c>
      <c r="C388" s="11">
        <f t="shared" si="138"/>
        <v>8.6352345505338164</v>
      </c>
      <c r="D388" s="36"/>
      <c r="M388" s="36"/>
      <c r="N388" s="11">
        <f>($T379*$K$6) + (m*EXP(-($T379*$K$6)/m)) - m - (($K$7/(m*g))*($T379)^2)</f>
        <v>2.8814904481972575E-4</v>
      </c>
      <c r="O388" s="11">
        <f>($T379*$K$6) + (2*m*EXP(-($T379*$K$6)/m)) + (($T379*$K$6)*EXP(-($T379*$K$6)/m))  - (2*m)</f>
        <v>2.5726896358677087E-3</v>
      </c>
      <c r="P388" s="11">
        <f>2*(-(m^2)/($T379)^5)*(g^2)*N388*O388</f>
        <v>-19.49965652940373</v>
      </c>
      <c r="Q388" s="12">
        <f>$K$6 - ($K$6*EXP(-($T379*$K$6)/m)) - ($T379 * ((2*$K$7)/(m*g)))</f>
        <v>-9.2002786507859646E-2</v>
      </c>
      <c r="R388" s="12">
        <f>$K$6 - 2 * ($K$6*EXP(-($T379*$K$6)/m)) + $K$6*(EXP(-($T379*$K$6)/m))*(1-($T379*$K$6)/(m))</f>
        <v>0.30289682242097132</v>
      </c>
      <c r="S388" s="11">
        <f>2*(((5*m^2*g^2)/$T379^6)*$N388*$O388 + (-(m^2)/($T379)^5)*(g^2)*$O388*$Q388 + (-(m^2)/($T379)^5)*(g^2)*$N388*$R388)</f>
        <v>8423.3858514830627</v>
      </c>
      <c r="T388" s="37"/>
      <c r="U388" s="38"/>
      <c r="V388" s="39"/>
      <c r="W388" s="36"/>
    </row>
    <row r="389" spans="1:23" x14ac:dyDescent="0.25">
      <c r="A389" s="36"/>
      <c r="B389" s="12">
        <f>((m*g)/$A381)*($J$6+(m/$A381)*(EXP(-($A381*$J$6)/(m))-1)) - $J$7</f>
        <v>-3.4143820933413109</v>
      </c>
      <c r="C389" s="12">
        <f t="shared" si="138"/>
        <v>11.658005079329792</v>
      </c>
      <c r="D389" s="36"/>
      <c r="M389" s="36">
        <v>38</v>
      </c>
      <c r="N389" s="11">
        <f>($T389*$B$6) + (m*EXP(-($T389*$B$6)/m)) - m - (($B$7/(m*g))*($T389)^2)</f>
        <v>-3.5922821918522879E-5</v>
      </c>
      <c r="O389" s="11">
        <f>($T389*$B$6) + (2*m*EXP(-($T389*$B$6)/m)) + (($T389*$B$6)*EXP(-($T389*$B$6)/m))  - (2*m)</f>
        <v>5.8863516471802102E-6</v>
      </c>
      <c r="P389" s="11">
        <f>2*(-(m^2)/($T389)^5)*(g^2)*N389*O389</f>
        <v>5.5621030242439477E-3</v>
      </c>
      <c r="Q389" s="12">
        <f>$B$6 - ($B$6*EXP(-($T389*$B$6)/m)) - ($T389 * ((2*$B$7)/(m*g)))</f>
        <v>-3.5822432723058711E-3</v>
      </c>
      <c r="R389" s="12">
        <f>$B$6 - 2 * ($B$6*EXP(-($T389*$B$6)/m)) + $B$6*(EXP(-($T389*$B$6)/m))*(1-($T389*$B$6)/(m))</f>
        <v>7.9860805570153293E-4</v>
      </c>
      <c r="S389" s="11">
        <f>2*(((5*m^2*g^2)/$T389^6)*$N389*$O389 + (-(m^2)/($T389)^5)*(g^2)*$O389*$Q389 + (-(m^2)/($T389)^5)*(g^2)*$N389*$R389)</f>
        <v>2.7638000080320135E-2</v>
      </c>
      <c r="T389" s="37">
        <f t="shared" ref="T389:T449" si="159">$T379-$W379</f>
        <v>2.1699250881468842E-2</v>
      </c>
      <c r="U389" s="38">
        <f t="shared" ref="U389" si="160">SUM(P389:P398)</f>
        <v>5.3290705182007514E-13</v>
      </c>
      <c r="V389" s="39">
        <f t="shared" ref="V389" si="161">SUM(S389:S398)</f>
        <v>19047.805400261699</v>
      </c>
      <c r="W389" s="36">
        <f t="shared" ref="W389" si="162">U389/V389</f>
        <v>2.7977346503800038E-17</v>
      </c>
    </row>
    <row r="390" spans="1:23" x14ac:dyDescent="0.25">
      <c r="A390" s="36"/>
      <c r="B390" s="11">
        <f>((m*g)/$A381)*($K$6+(m/$A381)*(EXP(-($A381*$K$6)/(m))-1)) - $K$7</f>
        <v>-4.0491872105518318</v>
      </c>
      <c r="C390" s="11">
        <f t="shared" si="138"/>
        <v>16.395917066096526</v>
      </c>
      <c r="D390" s="36"/>
      <c r="M390" s="36"/>
      <c r="N390" s="11">
        <f>($T389*$C$6) + (m*EXP(-($T389*$C$6)/m)) - m - (($C$7/(m*g))*($T389)^2)</f>
        <v>-5.6880736359794576E-5</v>
      </c>
      <c r="O390" s="11">
        <f>($T389*$C$6) + (2*m*EXP(-($T389*$C$6)/m)) + (($T389*$C$6)*EXP(-($T389*$C$6)/m))  - (2*m)</f>
        <v>3.0067351026730194E-5</v>
      </c>
      <c r="P390" s="11">
        <f>2*(-(m^2)/($T389)^5)*(g^2)*N390*O390</f>
        <v>4.4986557223599247E-2</v>
      </c>
      <c r="Q390" s="12">
        <f>$C$6 - ($C$6*EXP(-($T389*$C$6)/m)) - ($T389 * ((2*$C$7)/(m*g)))</f>
        <v>-6.6282852127929337E-3</v>
      </c>
      <c r="R390" s="12">
        <f>$C$6 - 2 * ($C$6*EXP(-($T389*$C$6)/m)) + $C$6*(EXP(-($T389*$C$6)/m))*(1-($T389*$C$6)/(m))</f>
        <v>4.0224850446371196E-3</v>
      </c>
      <c r="S390" s="11">
        <f>2*(((5*m^2*g^2)/$T389^6)*$N390*$O390 + (-(m^2)/($T389)^5)*(g^2)*$O390*$Q390 + (-(m^2)/($T389)^5)*(g^2)*$N390*$R390)</f>
        <v>0.89475171113529672</v>
      </c>
      <c r="T390" s="37"/>
      <c r="U390" s="38"/>
      <c r="V390" s="39"/>
      <c r="W390" s="36"/>
    </row>
    <row r="391" spans="1:23" x14ac:dyDescent="0.25">
      <c r="A391" s="36">
        <v>0.39</v>
      </c>
      <c r="B391" s="12">
        <f>((m*g)/$A391)*($B$6+(m/$A391)*(EXP(-($A391*$B$6)/(m))-1)) - $B$7</f>
        <v>-5.4462831093512909E-2</v>
      </c>
      <c r="C391" s="12">
        <f t="shared" si="138"/>
        <v>2.9661999707205166E-3</v>
      </c>
      <c r="D391" s="36">
        <f t="shared" ref="D391" si="163">SUM(C391:C400)</f>
        <v>51.674294356809547</v>
      </c>
      <c r="M391" s="36"/>
      <c r="N391" s="11">
        <f>($T389*$D$6) + (m*EXP(-($T389*$D$6)/m)) - m - (($D$7/(m*g))*($T389)^2)</f>
        <v>-1.4213669415833537E-4</v>
      </c>
      <c r="O391" s="11">
        <f>($T389*$D$6) + (2*m*EXP(-($T389*$D$6)/m)) + (($T389*$D$6)*EXP(-($T389*$D$6)/m))  - (2*m)</f>
        <v>1.0980809334212166E-4</v>
      </c>
      <c r="P391" s="11">
        <f>2*(-(m^2)/($T389)^5)*(g^2)*N391*O391</f>
        <v>0.41054705534043368</v>
      </c>
      <c r="Q391" s="12">
        <f>$D$6 - ($D$6*EXP(-($T389*$D$6)/m)) - ($T389 * ((2*$D$7)/(m*g)))</f>
        <v>-1.8161063891626805E-2</v>
      </c>
      <c r="R391" s="12">
        <f>$D$6 - 2 * ($D$6*EXP(-($T389*$D$6)/m)) + $D$6*(EXP(-($T389*$D$6)/m))*(1-($T389*$D$6)/(m))</f>
        <v>1.4420172737402953E-2</v>
      </c>
      <c r="S391" s="11">
        <f>2*(((5*m^2*g^2)/$T389^6)*$N391*$O391 + (-(m^2)/($T389)^5)*(g^2)*$O391*$Q391 + (-(m^2)/($T389)^5)*(g^2)*$N391*$R391)</f>
        <v>11.770671982428119</v>
      </c>
      <c r="T391" s="37"/>
      <c r="U391" s="38"/>
      <c r="V391" s="39"/>
      <c r="W391" s="36"/>
    </row>
    <row r="392" spans="1:23" x14ac:dyDescent="0.25">
      <c r="A392" s="36"/>
      <c r="B392" s="11">
        <f>((m*g)/$A391)*($C$6+(m/$A391)*(EXP(-($A391*$C$6)/(m))-1)) - $C$7</f>
        <v>-0.17228631557051116</v>
      </c>
      <c r="C392" s="11">
        <f t="shared" si="138"/>
        <v>2.9682574532861758E-2</v>
      </c>
      <c r="D392" s="36"/>
      <c r="M392" s="36"/>
      <c r="N392" s="11">
        <f>($T389*$E$6) + (m*EXP(-($T389*$E$6)/m)) - m - (($E$7/(m*g))*($T389)^2)</f>
        <v>-2.7251916602634907E-4</v>
      </c>
      <c r="O392" s="11">
        <f>($T389*$E$6) + (2*m*EXP(-($T389*$E$6)/m)) + (($T389*$E$6)*EXP(-($T389*$E$6)/m))  - (2*m)</f>
        <v>2.1720216709196494E-4</v>
      </c>
      <c r="P392" s="11">
        <f>2*(-(m^2)/($T389)^5)*(g^2)*N392*O392</f>
        <v>1.5569819781521193</v>
      </c>
      <c r="Q392" s="12">
        <f>$E$6 - ($E$6*EXP(-($T389*$E$6)/m)) - ($T389 * ((2*$E$7)/(m*g)))</f>
        <v>-3.5127502940464156E-2</v>
      </c>
      <c r="R392" s="12">
        <f>$E$6 - 2 * ($E$6*EXP(-($T389*$E$6)/m)) + $E$6*(EXP(-($T389*$E$6)/m))*(1-($T389*$E$6)/(m))</f>
        <v>2.8129755211624197E-2</v>
      </c>
      <c r="S392" s="11">
        <f>2*(((5*m^2*g^2)/$T389^6)*$N392*$O392 + (-(m^2)/($T389)^5)*(g^2)*$O392*$Q392 + (-(m^2)/($T389)^5)*(g^2)*$N392*$R392)</f>
        <v>43.573778470158317</v>
      </c>
      <c r="T392" s="37"/>
      <c r="U392" s="38"/>
      <c r="V392" s="39"/>
      <c r="W392" s="36"/>
    </row>
    <row r="393" spans="1:23" x14ac:dyDescent="0.25">
      <c r="A393" s="36"/>
      <c r="B393" s="12">
        <f>((m*g)/$A391)*($D$6+(m/$A391)*(EXP(-($A391*$D$6)/(m))-1)) - $D$7</f>
        <v>-0.4785534236521688</v>
      </c>
      <c r="C393" s="12">
        <f t="shared" si="138"/>
        <v>0.22901337928921214</v>
      </c>
      <c r="D393" s="36"/>
      <c r="M393" s="36"/>
      <c r="N393" s="11">
        <f>($T389*$F$6) + (m*EXP(-($T389*$F$6)/m)) - m - (($F$7/(m*g))*($T389)^2)</f>
        <v>-6.0670053593632174E-4</v>
      </c>
      <c r="O393" s="11">
        <f>($T389*$F$6) + (2*m*EXP(-($T389*$F$6)/m)) + (($T389*$F$6)*EXP(-($T389*$F$6)/m))  - (2*m)</f>
        <v>4.3655210821161305E-4</v>
      </c>
      <c r="P393" s="11">
        <f>2*(-(m^2)/($T389)^5)*(g^2)*N393*O393</f>
        <v>6.9667920711640106</v>
      </c>
      <c r="Q393" s="12">
        <f>$F$6 - ($F$6*EXP(-($T389*$F$6)/m)) - ($T389 * ((2*$F$7)/(m*g)))</f>
        <v>-7.6037333689400077E-2</v>
      </c>
      <c r="R393" s="12">
        <f>$F$6 - 2 * ($F$6*EXP(-($T389*$F$6)/m)) + $F$6*(EXP(-($T389*$F$6)/m))*(1-($T389*$F$6)/(m))</f>
        <v>5.5507727714503241E-2</v>
      </c>
      <c r="S393" s="11">
        <f>2*(((5*m^2*g^2)/$T389^6)*$N393*$O393 + (-(m^2)/($T389)^5)*(g^2)*$O393*$Q393 + (-(m^2)/($T389)^5)*(g^2)*$N393*$R393)</f>
        <v>153.66554030997111</v>
      </c>
      <c r="T393" s="37"/>
      <c r="U393" s="38"/>
      <c r="V393" s="39"/>
      <c r="W393" s="36"/>
    </row>
    <row r="394" spans="1:23" x14ac:dyDescent="0.25">
      <c r="A394" s="36"/>
      <c r="B394" s="12">
        <f>((m*g)/$A391)*($E$6+(m/$A391)*(EXP(-($A391*$E$6)/(m))-1)) - $E$7</f>
        <v>-0.82818087269950014</v>
      </c>
      <c r="C394" s="11">
        <f t="shared" si="138"/>
        <v>0.68588355790530564</v>
      </c>
      <c r="D394" s="36"/>
      <c r="M394" s="36"/>
      <c r="N394" s="11">
        <f>($T389*$G$6) + (m*EXP(-($T389*$G$6)/m)) - m - (($G$7/(m*g))*($T389)^2)</f>
        <v>-9.2049804445186716E-4</v>
      </c>
      <c r="O394" s="11">
        <f>($T389*$G$6) + (2*m*EXP(-($T389*$G$6)/m)) + (($T389*$G$6)*EXP(-($T389*$G$6)/m))  - (2*m)</f>
        <v>7.5760073539418715E-4</v>
      </c>
      <c r="P394" s="11">
        <f>2*(-(m^2)/($T389)^5)*(g^2)*N394*O394</f>
        <v>18.343645050870528</v>
      </c>
      <c r="Q394" s="12">
        <f>$G$6 - ($G$6*EXP(-($T389*$G$6)/m)) - ($T389 * ((2*$G$7)/(m*g)))</f>
        <v>-0.11975513986600872</v>
      </c>
      <c r="R394" s="12">
        <f>$G$6 - 2 * ($G$6*EXP(-($T389*$G$6)/m)) + $G$6*(EXP(-($T389*$G$6)/m))*(1-($T389*$G$6)/(m))</f>
        <v>9.4572542455614361E-2</v>
      </c>
      <c r="S394" s="11">
        <f>2*(((5*m^2*g^2)/$T389^6)*$N394*$O394 + (-(m^2)/($T389)^5)*(g^2)*$O394*$Q394 + (-(m^2)/($T389)^5)*(g^2)*$N394*$R394)</f>
        <v>449.55028528498815</v>
      </c>
      <c r="T394" s="37"/>
      <c r="U394" s="38"/>
      <c r="V394" s="39"/>
      <c r="W394" s="36"/>
    </row>
    <row r="395" spans="1:23" x14ac:dyDescent="0.25">
      <c r="A395" s="36"/>
      <c r="B395" s="12">
        <f>((m*g)/$A391)*($F$6+(m/$A391)*(EXP(-($A391*$F$6)/(m))-1)) - $F$7</f>
        <v>-1.4804294378427054</v>
      </c>
      <c r="C395" s="12">
        <f t="shared" si="138"/>
        <v>2.191671320431269</v>
      </c>
      <c r="D395" s="36"/>
      <c r="M395" s="36"/>
      <c r="N395" s="11">
        <f>($T389*$H$6) + (m*EXP(-($T389*$H$6)/m)) - m - (($H$7/(m*g))*($T389)^2)</f>
        <v>-2.7081236331129646E-4</v>
      </c>
      <c r="O395" s="11">
        <f>($T389*$H$6) + (2*m*EXP(-($T389*$H$6)/m)) + (($T389*$H$6)*EXP(-($T389*$H$6)/m))  - (2*m)</f>
        <v>1.1847490982079267E-3</v>
      </c>
      <c r="P395" s="11">
        <f>2*(-(m^2)/($T389)^5)*(g^2)*N395*O395</f>
        <v>8.4395104335311242</v>
      </c>
      <c r="Q395" s="12">
        <f>$H$6 - ($H$6*EXP(-($T389*$H$6)/m)) - ($T389 * ((2*$H$7)/(m*g)))</f>
        <v>-7.9559143965879542E-2</v>
      </c>
      <c r="R395" s="12">
        <f>$H$6 - 2 * ($H$6*EXP(-($T389*$H$6)/m)) + $H$6*(EXP(-($T389*$H$6)/m))*(1-($T389*$H$6)/(m))</f>
        <v>0.14523589366889</v>
      </c>
      <c r="S395" s="11">
        <f>2*(((5*m^2*g^2)/$T389^6)*$N395*$O395 + (-(m^2)/($T389)^5)*(g^2)*$O395*$Q395 + (-(m^2)/($T389)^5)*(g^2)*$N395*$R395)</f>
        <v>1569.2828784277795</v>
      </c>
      <c r="T395" s="37"/>
      <c r="U395" s="38"/>
      <c r="V395" s="39"/>
      <c r="W395" s="36"/>
    </row>
    <row r="396" spans="1:23" x14ac:dyDescent="0.25">
      <c r="A396" s="36"/>
      <c r="B396" s="12">
        <f>((m*g)/$A391)*($G$6+(m/$A391)*(EXP(-($A391*$G$6)/(m))-1)) - $G$7</f>
        <v>-2.2310067034552818</v>
      </c>
      <c r="C396" s="11">
        <f t="shared" si="138"/>
        <v>4.9773909108624039</v>
      </c>
      <c r="D396" s="36"/>
      <c r="M396" s="36"/>
      <c r="N396" s="11">
        <f>($T389*$I$6) + (m*EXP(-($T389*$I$6)/m)) - m - (($I$7/(m*g))*($T389)^2)</f>
        <v>3.6936897707216289E-5</v>
      </c>
      <c r="O396" s="11">
        <f>($T389*$I$6) + (2*m*EXP(-($T389*$I$6)/m)) + (($T389*$I$6)*EXP(-($T389*$I$6)/m))  - (2*m)</f>
        <v>1.5808744621772508E-3</v>
      </c>
      <c r="P396" s="11">
        <f>2*(-(m^2)/($T389)^5)*(g^2)*N396*O396</f>
        <v>-1.5359609731163781</v>
      </c>
      <c r="Q396" s="12">
        <f>$I$6 - ($I$6*EXP(-($T389*$I$6)/m)) - ($T389 * ((2*$I$7)/(m*g)))</f>
        <v>-6.9449432839628455E-2</v>
      </c>
      <c r="R396" s="12">
        <f>$I$6 - 2 * ($I$6*EXP(-($T389*$I$6)/m)) + $I$6*(EXP(-($T389*$I$6)/m))*(1-($T389*$I$6)/(m))</f>
        <v>0.1911884784268936</v>
      </c>
      <c r="S396" s="11">
        <f>2*(((5*m^2*g^2)/$T389^6)*$N396*$O396 + (-(m^2)/($T389)^5)*(g^2)*$O396*$Q396 + (-(m^2)/($T389)^5)*(g^2)*$N396*$R396)</f>
        <v>3056.1055703635107</v>
      </c>
      <c r="T396" s="37"/>
      <c r="U396" s="38"/>
      <c r="V396" s="39"/>
      <c r="W396" s="36"/>
    </row>
    <row r="397" spans="1:23" x14ac:dyDescent="0.25">
      <c r="A397" s="36"/>
      <c r="B397" s="12">
        <f>((m*g)/$A391)*($H$6+(m/$A391)*(EXP(-($A391*$H$6)/(m))-1)) - $H$7</f>
        <v>-2.5562254421681008</v>
      </c>
      <c r="C397" s="12">
        <f t="shared" ref="C397:C460" si="164">$B397^2</f>
        <v>6.5342885111875022</v>
      </c>
      <c r="D397" s="36"/>
      <c r="M397" s="36"/>
      <c r="N397" s="11">
        <f>($T389*$J$6) + (m*EXP(-($T389*$J$6)/m)) - m - (($J$7/(m*g))*($T389)^2)</f>
        <v>2.7411831987485345E-4</v>
      </c>
      <c r="O397" s="11">
        <f>($T389*$J$6) + (2*m*EXP(-($T389*$J$6)/m)) + (($T389*$J$6)*EXP(-($T389*$J$6)/m))  - (2*m)</f>
        <v>2.0432113316871947E-3</v>
      </c>
      <c r="P397" s="11">
        <f>2*(-(m^2)/($T389)^5)*(g^2)*N397*O397</f>
        <v>-14.732407746786075</v>
      </c>
      <c r="Q397" s="12">
        <f>$J$6 - ($J$6*EXP(-($T389*$J$6)/m)) - ($T389 * ((2*$J$7)/(m*g)))</f>
        <v>-6.8895221319101085E-2</v>
      </c>
      <c r="R397" s="12">
        <f>$J$6 - 2 * ($J$6*EXP(-($T389*$J$6)/m)) + $J$6*(EXP(-($T389*$J$6)/m))*(1-($T389*$J$6)/(m))</f>
        <v>0.2437980678940927</v>
      </c>
      <c r="S397" s="11">
        <f>2*(((5*m^2*g^2)/$T389^6)*$N397*$O397 + (-(m^2)/($T389)^5)*(g^2)*$O397*$Q397 + (-(m^2)/($T389)^5)*(g^2)*$N397*$R397)</f>
        <v>5339.54843422865</v>
      </c>
      <c r="T397" s="37"/>
      <c r="U397" s="38"/>
      <c r="V397" s="39"/>
      <c r="W397" s="36"/>
    </row>
    <row r="398" spans="1:23" x14ac:dyDescent="0.25">
      <c r="A398" s="36"/>
      <c r="B398" s="12">
        <f>((m*g)/$A391)*($I$6+(m/$A391)*(EXP(-($A391*$I$6)/(m))-1)) - $I$7</f>
        <v>-2.9527279219019098</v>
      </c>
      <c r="C398" s="11">
        <f t="shared" si="164"/>
        <v>8.71860218077917</v>
      </c>
      <c r="D398" s="36"/>
      <c r="M398" s="36"/>
      <c r="N398" s="11">
        <f>($T389*$K$6) + (m*EXP(-($T389*$K$6)/m)) - m - (($K$7/(m*g))*($T389)^2)</f>
        <v>2.8814904481971708E-4</v>
      </c>
      <c r="O398" s="11">
        <f>($T389*$K$6) + (2*m*EXP(-($T389*$K$6)/m)) + (($T389*$K$6)*EXP(-($T389*$K$6)/m))  - (2*m)</f>
        <v>2.5726896358677157E-3</v>
      </c>
      <c r="P398" s="11">
        <f>2*(-(m^2)/($T389)^5)*(g^2)*N398*O398</f>
        <v>-19.499656529403069</v>
      </c>
      <c r="Q398" s="12">
        <f>$K$6 - ($K$6*EXP(-($T389*$K$6)/m)) - ($T389 * ((2*$K$7)/(m*g)))</f>
        <v>-9.2002786507860201E-2</v>
      </c>
      <c r="R398" s="12">
        <f>$K$6 - 2 * ($K$6*EXP(-($T389*$K$6)/m)) + $K$6*(EXP(-($T389*$K$6)/m))*(1-($T389*$K$6)/(m))</f>
        <v>0.30289682242097193</v>
      </c>
      <c r="S398" s="11">
        <f>2*(((5*m^2*g^2)/$T389^6)*$N398*$O398 + (-(m^2)/($T389)^5)*(g^2)*$O398*$Q398 + (-(m^2)/($T389)^5)*(g^2)*$N398*$R398)</f>
        <v>8423.3858514830008</v>
      </c>
      <c r="T398" s="37"/>
      <c r="U398" s="38"/>
      <c r="V398" s="39"/>
      <c r="W398" s="36"/>
    </row>
    <row r="399" spans="1:23" x14ac:dyDescent="0.25">
      <c r="A399" s="36"/>
      <c r="B399" s="12">
        <f>((m*g)/$A391)*($J$6+(m/$A391)*(EXP(-($A391*$J$6)/(m))-1)) - $J$7</f>
        <v>-3.4302303528565496</v>
      </c>
      <c r="C399" s="12">
        <f t="shared" si="164"/>
        <v>11.766480273658368</v>
      </c>
      <c r="D399" s="36"/>
      <c r="M399" s="36">
        <v>39</v>
      </c>
      <c r="N399" s="11">
        <f>($T399*$B$6) + (m*EXP(-($T399*$B$6)/m)) - m - (($B$7/(m*g))*($T399)^2)</f>
        <v>-3.5922821918522391E-5</v>
      </c>
      <c r="O399" s="11">
        <f>($T399*$B$6) + (2*m*EXP(-($T399*$B$6)/m)) + (($T399*$B$6)*EXP(-($T399*$B$6)/m))  - (2*m)</f>
        <v>5.8863516471732713E-6</v>
      </c>
      <c r="P399" s="11">
        <f>2*(-(m^2)/($T399)^5)*(g^2)*N399*O399</f>
        <v>5.5621030242373505E-3</v>
      </c>
      <c r="Q399" s="12">
        <f>$B$6 - ($B$6*EXP(-($T399*$B$6)/m)) - ($T399 * ((2*$B$7)/(m*g)))</f>
        <v>-3.5822432723058607E-3</v>
      </c>
      <c r="R399" s="12">
        <f>$B$6 - 2 * ($B$6*EXP(-($T399*$B$6)/m)) + $B$6*(EXP(-($T399*$B$6)/m))*(1-($T399*$B$6)/(m))</f>
        <v>7.9860805570153293E-4</v>
      </c>
      <c r="S399" s="11">
        <f>2*(((5*m^2*g^2)/$T399^6)*$N399*$O399 + (-(m^2)/($T399)^5)*(g^2)*$O399*$Q399 + (-(m^2)/($T399)^5)*(g^2)*$N399*$R399)</f>
        <v>2.7638000081181335E-2</v>
      </c>
      <c r="T399" s="37">
        <f t="shared" si="159"/>
        <v>2.1699250881468814E-2</v>
      </c>
      <c r="U399" s="38">
        <f t="shared" ref="U399" si="165">SUM(P399:P408)</f>
        <v>-5.3645976549887564E-13</v>
      </c>
      <c r="V399" s="39">
        <f t="shared" ref="V399" si="166">SUM(S399:S408)</f>
        <v>19047.805400261786</v>
      </c>
      <c r="W399" s="36">
        <f t="shared" ref="W399" si="167">U399/V399</f>
        <v>-2.8163862147158577E-17</v>
      </c>
    </row>
    <row r="400" spans="1:23" x14ac:dyDescent="0.25">
      <c r="A400" s="36"/>
      <c r="B400" s="11">
        <f>((m*g)/$A391)*($K$6+(m/$A391)*(EXP(-($A391*$K$6)/(m))-1)) - $K$7</f>
        <v>-4.0667327731475957</v>
      </c>
      <c r="C400" s="11">
        <f t="shared" si="164"/>
        <v>16.538315448192733</v>
      </c>
      <c r="D400" s="36"/>
      <c r="M400" s="36"/>
      <c r="N400" s="11">
        <f>($T399*$C$6) + (m*EXP(-($T399*$C$6)/m)) - m - (($C$7/(m*g))*($T399)^2)</f>
        <v>-5.6880736359796744E-5</v>
      </c>
      <c r="O400" s="11">
        <f>($T399*$C$6) + (2*m*EXP(-($T399*$C$6)/m)) + (($T399*$C$6)*EXP(-($T399*$C$6)/m))  - (2*m)</f>
        <v>3.0067351026730194E-5</v>
      </c>
      <c r="P400" s="11">
        <f>2*(-(m^2)/($T399)^5)*(g^2)*N400*O400</f>
        <v>4.4986557223601245E-2</v>
      </c>
      <c r="Q400" s="12">
        <f>$C$6 - ($C$6*EXP(-($T399*$C$6)/m)) - ($T399 * ((2*$C$7)/(m*g)))</f>
        <v>-6.6282852127929268E-3</v>
      </c>
      <c r="R400" s="12">
        <f>$C$6 - 2 * ($C$6*EXP(-($T399*$C$6)/m)) + $C$6*(EXP(-($T399*$C$6)/m))*(1-($T399*$C$6)/(m))</f>
        <v>4.0224850446371196E-3</v>
      </c>
      <c r="S400" s="11">
        <f>2*(((5*m^2*g^2)/$T399^6)*$N400*$O400 + (-(m^2)/($T399)^5)*(g^2)*$O400*$Q400 + (-(m^2)/($T399)^5)*(g^2)*$N400*$R400)</f>
        <v>0.89475171113511909</v>
      </c>
      <c r="T400" s="37"/>
      <c r="U400" s="38"/>
      <c r="V400" s="39"/>
      <c r="W400" s="36"/>
    </row>
    <row r="401" spans="1:23" x14ac:dyDescent="0.25">
      <c r="A401" s="36">
        <v>0.4</v>
      </c>
      <c r="B401" s="12">
        <f>((m*g)/$A401)*($B$6+(m/$A401)*(EXP(-($A401*$B$6)/(m))-1)) - $B$7</f>
        <v>-5.5069657248071453E-2</v>
      </c>
      <c r="C401" s="12">
        <f t="shared" si="164"/>
        <v>3.0326671494200689E-3</v>
      </c>
      <c r="D401" s="36">
        <f t="shared" ref="D401" si="168">SUM(C401:C410)</f>
        <v>52.134790607269267</v>
      </c>
      <c r="M401" s="36"/>
      <c r="N401" s="11">
        <f>($T399*$D$6) + (m*EXP(-($T399*$D$6)/m)) - m - (($D$7/(m*g))*($T399)^2)</f>
        <v>-1.4213669415833905E-4</v>
      </c>
      <c r="O401" s="11">
        <f>($T399*$D$6) + (2*m*EXP(-($T399*$D$6)/m)) + (($T399*$D$6)*EXP(-($T399*$D$6)/m))  - (2*m)</f>
        <v>1.0980809334212166E-4</v>
      </c>
      <c r="P401" s="11">
        <f>2*(-(m^2)/($T399)^5)*(g^2)*N401*O401</f>
        <v>0.410547055340447</v>
      </c>
      <c r="Q401" s="12">
        <f>$D$6 - ($D$6*EXP(-($T399*$D$6)/m)) - ($T399 * ((2*$D$7)/(m*g)))</f>
        <v>-1.8161063891626833E-2</v>
      </c>
      <c r="R401" s="12">
        <f>$D$6 - 2 * ($D$6*EXP(-($T399*$D$6)/m)) + $D$6*(EXP(-($T399*$D$6)/m))*(1-($T399*$D$6)/(m))</f>
        <v>1.4420172737402842E-2</v>
      </c>
      <c r="S401" s="11">
        <f>2*(((5*m^2*g^2)/$T399^6)*$N401*$O401 + (-(m^2)/($T399)^5)*(g^2)*$O401*$Q401 + (-(m^2)/($T399)^5)*(g^2)*$N401*$R401)</f>
        <v>11.770671982426705</v>
      </c>
      <c r="T401" s="37"/>
      <c r="U401" s="38"/>
      <c r="V401" s="39"/>
      <c r="W401" s="36"/>
    </row>
    <row r="402" spans="1:23" x14ac:dyDescent="0.25">
      <c r="A402" s="36"/>
      <c r="B402" s="11">
        <f>((m*g)/$A401)*($C$6+(m/$A401)*(EXP(-($A401*$C$6)/(m))-1)) - $C$7</f>
        <v>-0.17412484851574811</v>
      </c>
      <c r="C402" s="11">
        <f t="shared" si="164"/>
        <v>3.0319462870632228E-2</v>
      </c>
      <c r="D402" s="36"/>
      <c r="M402" s="36"/>
      <c r="N402" s="11">
        <f>($T399*$E$6) + (m*EXP(-($T399*$E$6)/m)) - m - (($E$7/(m*g))*($T399)^2)</f>
        <v>-2.7251916602635123E-4</v>
      </c>
      <c r="O402" s="11">
        <f>($T399*$E$6) + (2*m*EXP(-($T399*$E$6)/m)) + (($T399*$E$6)*EXP(-($T399*$E$6)/m))  - (2*m)</f>
        <v>2.17202167091958E-4</v>
      </c>
      <c r="P402" s="11">
        <f>2*(-(m^2)/($T399)^5)*(g^2)*N402*O402</f>
        <v>1.5569819781520917</v>
      </c>
      <c r="Q402" s="12">
        <f>$E$6 - ($E$6*EXP(-($T399*$E$6)/m)) - ($T399 * ((2*$E$7)/(m*g)))</f>
        <v>-3.51275029404641E-2</v>
      </c>
      <c r="R402" s="12">
        <f>$E$6 - 2 * ($E$6*EXP(-($T399*$E$6)/m)) + $E$6*(EXP(-($T399*$E$6)/m))*(1-($T399*$E$6)/(m))</f>
        <v>2.8129755211624086E-2</v>
      </c>
      <c r="S402" s="11">
        <f>2*(((5*m^2*g^2)/$T399^6)*$N402*$O402 + (-(m^2)/($T399)^5)*(g^2)*$O402*$Q402 + (-(m^2)/($T399)^5)*(g^2)*$N402*$R402)</f>
        <v>43.573778470160931</v>
      </c>
      <c r="T402" s="37"/>
      <c r="U402" s="38"/>
      <c r="V402" s="39"/>
      <c r="W402" s="36"/>
    </row>
    <row r="403" spans="1:23" x14ac:dyDescent="0.25">
      <c r="A403" s="36"/>
      <c r="B403" s="12">
        <f>((m*g)/$A401)*($D$6+(m/$A401)*(EXP(-($A401*$D$6)/(m))-1)) - $D$7</f>
        <v>-0.48240479022384136</v>
      </c>
      <c r="C403" s="12">
        <f t="shared" si="164"/>
        <v>0.23271438163090838</v>
      </c>
      <c r="D403" s="36"/>
      <c r="M403" s="36"/>
      <c r="N403" s="11">
        <f>($T399*$F$6) + (m*EXP(-($T399*$F$6)/m)) - m - (($F$7/(m*g))*($T399)^2)</f>
        <v>-6.0670053593632044E-4</v>
      </c>
      <c r="O403" s="11">
        <f>($T399*$F$6) + (2*m*EXP(-($T399*$F$6)/m)) + (($T399*$F$6)*EXP(-($T399*$F$6)/m))  - (2*m)</f>
        <v>4.3655210821160612E-4</v>
      </c>
      <c r="P403" s="11">
        <f>2*(-(m^2)/($T399)^5)*(g^2)*N403*O403</f>
        <v>6.9667920711639288</v>
      </c>
      <c r="Q403" s="12">
        <f>$F$6 - ($F$6*EXP(-($T399*$F$6)/m)) - ($T399 * ((2*$F$7)/(m*g)))</f>
        <v>-7.6037333689399966E-2</v>
      </c>
      <c r="R403" s="12">
        <f>$F$6 - 2 * ($F$6*EXP(-($T399*$F$6)/m)) + $F$6*(EXP(-($T399*$F$6)/m))*(1-($T399*$F$6)/(m))</f>
        <v>5.5507727714503075E-2</v>
      </c>
      <c r="S403" s="11">
        <f>2*(((5*m^2*g^2)/$T399^6)*$N403*$O403 + (-(m^2)/($T399)^5)*(g^2)*$O403*$Q403 + (-(m^2)/($T399)^5)*(g^2)*$N403*$R403)</f>
        <v>153.66554030997941</v>
      </c>
      <c r="T403" s="37"/>
      <c r="U403" s="38"/>
      <c r="V403" s="39"/>
      <c r="W403" s="36"/>
    </row>
    <row r="404" spans="1:23" x14ac:dyDescent="0.25">
      <c r="A404" s="36"/>
      <c r="B404" s="12">
        <f>((m*g)/$A401)*($E$6+(m/$A401)*(EXP(-($A401*$E$6)/(m))-1)) - $E$7</f>
        <v>-0.83362376173937047</v>
      </c>
      <c r="C404" s="11">
        <f t="shared" si="164"/>
        <v>0.69492857613649872</v>
      </c>
      <c r="D404" s="36"/>
      <c r="M404" s="36"/>
      <c r="N404" s="11">
        <f>($T399*$G$6) + (m*EXP(-($T399*$G$6)/m)) - m - (($G$7/(m*g))*($T399)^2)</f>
        <v>-9.2049804445186109E-4</v>
      </c>
      <c r="O404" s="11">
        <f>($T399*$G$6) + (2*m*EXP(-($T399*$G$6)/m)) + (($T399*$G$6)*EXP(-($T399*$G$6)/m))  - (2*m)</f>
        <v>7.5760073539418021E-4</v>
      </c>
      <c r="P404" s="11">
        <f>2*(-(m^2)/($T399)^5)*(g^2)*N404*O404</f>
        <v>18.343645050870357</v>
      </c>
      <c r="Q404" s="12">
        <f>$G$6 - ($G$6*EXP(-($T399*$G$6)/m)) - ($T399 * ((2*$G$7)/(m*g)))</f>
        <v>-0.11975513986600844</v>
      </c>
      <c r="R404" s="12">
        <f>$G$6 - 2 * ($G$6*EXP(-($T399*$G$6)/m)) + $G$6*(EXP(-($T399*$G$6)/m))*(1-($T399*$G$6)/(m))</f>
        <v>9.4572542455614111E-2</v>
      </c>
      <c r="S404" s="11">
        <f>2*(((5*m^2*g^2)/$T399^6)*$N404*$O404 + (-(m^2)/($T399)^5)*(g^2)*$O404*$Q404 + (-(m^2)/($T399)^5)*(g^2)*$N404*$R404)</f>
        <v>449.55028528500497</v>
      </c>
      <c r="T404" s="37"/>
      <c r="U404" s="38"/>
      <c r="V404" s="39"/>
      <c r="W404" s="36"/>
    </row>
    <row r="405" spans="1:23" x14ac:dyDescent="0.25">
      <c r="A405" s="36"/>
      <c r="B405" s="12">
        <f>((m*g)/$A401)*($F$6+(m/$A401)*(EXP(-($A401*$F$6)/(m))-1)) - $F$7</f>
        <v>-1.488010755895071</v>
      </c>
      <c r="C405" s="12">
        <f t="shared" si="164"/>
        <v>2.2141760096594205</v>
      </c>
      <c r="D405" s="36"/>
      <c r="M405" s="36"/>
      <c r="N405" s="11">
        <f>($T399*$H$6) + (m*EXP(-($T399*$H$6)/m)) - m - (($H$7/(m*g))*($T399)^2)</f>
        <v>-2.7081236331129559E-4</v>
      </c>
      <c r="O405" s="11">
        <f>($T399*$H$6) + (2*m*EXP(-($T399*$H$6)/m)) + (($T399*$H$6)*EXP(-($T399*$H$6)/m))  - (2*m)</f>
        <v>1.1847490982079129E-3</v>
      </c>
      <c r="P405" s="11">
        <f>2*(-(m^2)/($T399)^5)*(g^2)*N405*O405</f>
        <v>8.4395104335310513</v>
      </c>
      <c r="Q405" s="12">
        <f>$H$6 - ($H$6*EXP(-($T399*$H$6)/m)) - ($T399 * ((2*$H$7)/(m*g)))</f>
        <v>-7.9559143965879264E-2</v>
      </c>
      <c r="R405" s="12">
        <f>$H$6 - 2 * ($H$6*EXP(-($T399*$H$6)/m)) + $H$6*(EXP(-($T399*$H$6)/m))*(1-($T399*$H$6)/(m))</f>
        <v>0.1452358936688897</v>
      </c>
      <c r="S405" s="11">
        <f>2*(((5*m^2*g^2)/$T399^6)*$N405*$O405 + (-(m^2)/($T399)^5)*(g^2)*$O405*$Q405 + (-(m^2)/($T399)^5)*(g^2)*$N405*$R405)</f>
        <v>1569.2828784277726</v>
      </c>
      <c r="T405" s="37"/>
      <c r="U405" s="38"/>
      <c r="V405" s="39"/>
      <c r="W405" s="36"/>
    </row>
    <row r="406" spans="1:23" x14ac:dyDescent="0.25">
      <c r="A406" s="36"/>
      <c r="B406" s="12">
        <f>((m*g)/$A401)*($G$6+(m/$A401)*(EXP(-($A401*$G$6)/(m))-1)) - $G$7</f>
        <v>-2.2407477164988361</v>
      </c>
      <c r="C406" s="11">
        <f t="shared" si="164"/>
        <v>5.0209503289947479</v>
      </c>
      <c r="D406" s="36"/>
      <c r="M406" s="36"/>
      <c r="N406" s="11">
        <f>($T399*$I$6) + (m*EXP(-($T399*$I$6)/m)) - m - (($I$7/(m*g))*($T399)^2)</f>
        <v>3.6936897707218891E-5</v>
      </c>
      <c r="O406" s="11">
        <f>($T399*$I$6) + (2*m*EXP(-($T399*$I$6)/m)) + (($T399*$I$6)*EXP(-($T399*$I$6)/m))  - (2*m)</f>
        <v>1.5808744621772508E-3</v>
      </c>
      <c r="P406" s="11">
        <f>2*(-(m^2)/($T399)^5)*(g^2)*N406*O406</f>
        <v>-1.535960973116496</v>
      </c>
      <c r="Q406" s="12">
        <f>$I$6 - ($I$6*EXP(-($T399*$I$6)/m)) - ($T399 * ((2*$I$7)/(m*g)))</f>
        <v>-6.9449432839628122E-2</v>
      </c>
      <c r="R406" s="12">
        <f>$I$6 - 2 * ($I$6*EXP(-($T399*$I$6)/m)) + $I$6*(EXP(-($T399*$I$6)/m))*(1-($T399*$I$6)/(m))</f>
        <v>0.19118847842689327</v>
      </c>
      <c r="S406" s="11">
        <f>2*(((5*m^2*g^2)/$T399^6)*$N406*$O406 + (-(m^2)/($T399)^5)*(g^2)*$O406*$Q406 + (-(m^2)/($T399)^5)*(g^2)*$N406*$R406)</f>
        <v>3056.1055703635284</v>
      </c>
      <c r="T406" s="37"/>
      <c r="U406" s="38"/>
      <c r="V406" s="39"/>
      <c r="W406" s="36"/>
    </row>
    <row r="407" spans="1:23" x14ac:dyDescent="0.25">
      <c r="A407" s="36"/>
      <c r="B407" s="12">
        <f>((m*g)/$A401)*($H$6+(m/$A401)*(EXP(-($A401*$H$6)/(m))-1)) - $H$7</f>
        <v>-2.5681108529711403</v>
      </c>
      <c r="C407" s="12">
        <f t="shared" si="164"/>
        <v>6.5951933531481579</v>
      </c>
      <c r="D407" s="36"/>
      <c r="M407" s="36"/>
      <c r="N407" s="11">
        <f>($T399*$J$6) + (m*EXP(-($T399*$J$6)/m)) - m - (($J$7/(m*g))*($T399)^2)</f>
        <v>2.7411831987485171E-4</v>
      </c>
      <c r="O407" s="11">
        <f>($T399*$J$6) + (2*m*EXP(-($T399*$J$6)/m)) + (($T399*$J$6)*EXP(-($T399*$J$6)/m))  - (2*m)</f>
        <v>2.0432113316871878E-3</v>
      </c>
      <c r="P407" s="11">
        <f>2*(-(m^2)/($T399)^5)*(g^2)*N407*O407</f>
        <v>-14.732407746786027</v>
      </c>
      <c r="Q407" s="12">
        <f>$J$6 - ($J$6*EXP(-($T399*$J$6)/m)) - ($T399 * ((2*$J$7)/(m*g)))</f>
        <v>-6.8895221319100641E-2</v>
      </c>
      <c r="R407" s="12">
        <f>$J$6 - 2 * ($J$6*EXP(-($T399*$J$6)/m)) + $J$6*(EXP(-($T399*$J$6)/m))*(1-($T399*$J$6)/(m))</f>
        <v>0.2437980678940922</v>
      </c>
      <c r="S407" s="11">
        <f>2*(((5*m^2*g^2)/$T399^6)*$N407*$O407 + (-(m^2)/($T399)^5)*(g^2)*$O407*$Q407 + (-(m^2)/($T399)^5)*(g^2)*$N407*$R407)</f>
        <v>5339.5484342286327</v>
      </c>
      <c r="T407" s="37"/>
      <c r="U407" s="38"/>
      <c r="V407" s="39"/>
      <c r="W407" s="36"/>
    </row>
    <row r="408" spans="1:23" x14ac:dyDescent="0.25">
      <c r="A408" s="36"/>
      <c r="B408" s="12">
        <f>((m*g)/$A401)*($I$6+(m/$A401)*(EXP(-($A401*$I$6)/(m))-1)) - $I$7</f>
        <v>-2.9662257526221287</v>
      </c>
      <c r="C408" s="11">
        <f t="shared" si="164"/>
        <v>8.7984952155187148</v>
      </c>
      <c r="D408" s="36"/>
      <c r="M408" s="36"/>
      <c r="N408" s="11">
        <f>($T399*$K$6) + (m*EXP(-($T399*$K$6)/m)) - m - (($K$7/(m*g))*($T399)^2)</f>
        <v>2.8814904481972575E-4</v>
      </c>
      <c r="O408" s="11">
        <f>($T399*$K$6) + (2*m*EXP(-($T399*$K$6)/m)) + (($T399*$K$6)*EXP(-($T399*$K$6)/m))  - (2*m)</f>
        <v>2.5726896358677087E-3</v>
      </c>
      <c r="P408" s="11">
        <f>2*(-(m^2)/($T399)^5)*(g^2)*N408*O408</f>
        <v>-19.49965652940373</v>
      </c>
      <c r="Q408" s="12">
        <f>$K$6 - ($K$6*EXP(-($T399*$K$6)/m)) - ($T399 * ((2*$K$7)/(m*g)))</f>
        <v>-9.2002786507859646E-2</v>
      </c>
      <c r="R408" s="12">
        <f>$K$6 - 2 * ($K$6*EXP(-($T399*$K$6)/m)) + $K$6*(EXP(-($T399*$K$6)/m))*(1-($T399*$K$6)/(m))</f>
        <v>0.30289682242097132</v>
      </c>
      <c r="S408" s="11">
        <f>2*(((5*m^2*g^2)/$T399^6)*$N408*$O408 + (-(m^2)/($T399)^5)*(g^2)*$O408*$Q408 + (-(m^2)/($T399)^5)*(g^2)*$N408*$R408)</f>
        <v>8423.3858514830627</v>
      </c>
      <c r="T408" s="37"/>
      <c r="U408" s="38"/>
      <c r="V408" s="39"/>
      <c r="W408" s="36"/>
    </row>
    <row r="409" spans="1:23" x14ac:dyDescent="0.25">
      <c r="A409" s="36"/>
      <c r="B409" s="12">
        <f>((m*g)/$A401)*($J$6+(m/$A401)*(EXP(-($A401*$J$6)/(m))-1)) - $J$7</f>
        <v>-3.445340618490814</v>
      </c>
      <c r="C409" s="12">
        <f t="shared" si="164"/>
        <v>11.870371977422664</v>
      </c>
      <c r="D409" s="36"/>
      <c r="M409" s="36">
        <v>40</v>
      </c>
      <c r="N409" s="11">
        <f>($T409*$B$6) + (m*EXP(-($T409*$B$6)/m)) - m - (($B$7/(m*g))*($T409)^2)</f>
        <v>-3.5922821918522879E-5</v>
      </c>
      <c r="O409" s="11">
        <f>($T409*$B$6) + (2*m*EXP(-($T409*$B$6)/m)) + (($T409*$B$6)*EXP(-($T409*$B$6)/m))  - (2*m)</f>
        <v>5.8863516471802102E-6</v>
      </c>
      <c r="P409" s="11">
        <f>2*(-(m^2)/($T409)^5)*(g^2)*N409*O409</f>
        <v>5.5621030242439477E-3</v>
      </c>
      <c r="Q409" s="12">
        <f>$B$6 - ($B$6*EXP(-($T409*$B$6)/m)) - ($T409 * ((2*$B$7)/(m*g)))</f>
        <v>-3.5822432723058711E-3</v>
      </c>
      <c r="R409" s="12">
        <f>$B$6 - 2 * ($B$6*EXP(-($T409*$B$6)/m)) + $B$6*(EXP(-($T409*$B$6)/m))*(1-($T409*$B$6)/(m))</f>
        <v>7.9860805570153293E-4</v>
      </c>
      <c r="S409" s="11">
        <f>2*(((5*m^2*g^2)/$T409^6)*$N409*$O409 + (-(m^2)/($T409)^5)*(g^2)*$O409*$Q409 + (-(m^2)/($T409)^5)*(g^2)*$N409*$R409)</f>
        <v>2.7638000080320135E-2</v>
      </c>
      <c r="T409" s="37">
        <f t="shared" si="159"/>
        <v>2.1699250881468842E-2</v>
      </c>
      <c r="U409" s="38">
        <f t="shared" ref="U409" si="169">SUM(P409:P418)</f>
        <v>5.3290705182007514E-13</v>
      </c>
      <c r="V409" s="39">
        <f t="shared" ref="V409" si="170">SUM(S409:S418)</f>
        <v>19047.805400261699</v>
      </c>
      <c r="W409" s="36">
        <f t="shared" ref="W409" si="171">U409/V409</f>
        <v>2.7977346503800038E-17</v>
      </c>
    </row>
    <row r="410" spans="1:23" x14ac:dyDescent="0.25">
      <c r="A410" s="36"/>
      <c r="B410" s="11">
        <f>((m*g)/$A401)*($K$6+(m/$A401)*(EXP(-($A401*$K$6)/(m))-1)) - $K$7</f>
        <v>-4.0834554772567442</v>
      </c>
      <c r="C410" s="11">
        <f t="shared" si="164"/>
        <v>16.674608634738103</v>
      </c>
      <c r="D410" s="36"/>
      <c r="M410" s="36"/>
      <c r="N410" s="11">
        <f>($T409*$C$6) + (m*EXP(-($T409*$C$6)/m)) - m - (($C$7/(m*g))*($T409)^2)</f>
        <v>-5.6880736359794576E-5</v>
      </c>
      <c r="O410" s="11">
        <f>($T409*$C$6) + (2*m*EXP(-($T409*$C$6)/m)) + (($T409*$C$6)*EXP(-($T409*$C$6)/m))  - (2*m)</f>
        <v>3.0067351026730194E-5</v>
      </c>
      <c r="P410" s="11">
        <f>2*(-(m^2)/($T409)^5)*(g^2)*N410*O410</f>
        <v>4.4986557223599247E-2</v>
      </c>
      <c r="Q410" s="12">
        <f>$C$6 - ($C$6*EXP(-($T409*$C$6)/m)) - ($T409 * ((2*$C$7)/(m*g)))</f>
        <v>-6.6282852127929337E-3</v>
      </c>
      <c r="R410" s="12">
        <f>$C$6 - 2 * ($C$6*EXP(-($T409*$C$6)/m)) + $C$6*(EXP(-($T409*$C$6)/m))*(1-($T409*$C$6)/(m))</f>
        <v>4.0224850446371196E-3</v>
      </c>
      <c r="S410" s="11">
        <f>2*(((5*m^2*g^2)/$T409^6)*$N410*$O410 + (-(m^2)/($T409)^5)*(g^2)*$O410*$Q410 + (-(m^2)/($T409)^5)*(g^2)*$N410*$R410)</f>
        <v>0.89475171113529672</v>
      </c>
      <c r="T410" s="37"/>
      <c r="U410" s="38"/>
      <c r="V410" s="39"/>
      <c r="W410" s="36"/>
    </row>
    <row r="411" spans="1:23" x14ac:dyDescent="0.25">
      <c r="A411" s="36">
        <v>0.41</v>
      </c>
      <c r="B411" s="12">
        <f>((m*g)/$A411)*($B$6+(m/$A411)*(EXP(-($A411*$B$6)/(m))-1)) - $B$7</f>
        <v>-5.5663976847312516E-2</v>
      </c>
      <c r="C411" s="12">
        <f t="shared" si="164"/>
        <v>3.098478318458144E-3</v>
      </c>
      <c r="D411" s="36">
        <f t="shared" ref="D411" si="172">SUM(C411:C420)</f>
        <v>52.576536597222237</v>
      </c>
      <c r="M411" s="36"/>
      <c r="N411" s="11">
        <f>($T409*$D$6) + (m*EXP(-($T409*$D$6)/m)) - m - (($D$7/(m*g))*($T409)^2)</f>
        <v>-1.4213669415833537E-4</v>
      </c>
      <c r="O411" s="11">
        <f>($T409*$D$6) + (2*m*EXP(-($T409*$D$6)/m)) + (($T409*$D$6)*EXP(-($T409*$D$6)/m))  - (2*m)</f>
        <v>1.0980809334212166E-4</v>
      </c>
      <c r="P411" s="11">
        <f>2*(-(m^2)/($T409)^5)*(g^2)*N411*O411</f>
        <v>0.41054705534043368</v>
      </c>
      <c r="Q411" s="12">
        <f>$D$6 - ($D$6*EXP(-($T409*$D$6)/m)) - ($T409 * ((2*$D$7)/(m*g)))</f>
        <v>-1.8161063891626805E-2</v>
      </c>
      <c r="R411" s="12">
        <f>$D$6 - 2 * ($D$6*EXP(-($T409*$D$6)/m)) + $D$6*(EXP(-($T409*$D$6)/m))*(1-($T409*$D$6)/(m))</f>
        <v>1.4420172737402953E-2</v>
      </c>
      <c r="S411" s="11">
        <f>2*(((5*m^2*g^2)/$T409^6)*$N411*$O411 + (-(m^2)/($T409)^5)*(g^2)*$O411*$Q411 + (-(m^2)/($T409)^5)*(g^2)*$N411*$R411)</f>
        <v>11.770671982428119</v>
      </c>
      <c r="T411" s="37"/>
      <c r="U411" s="38"/>
      <c r="V411" s="39"/>
      <c r="W411" s="36"/>
    </row>
    <row r="412" spans="1:23" x14ac:dyDescent="0.25">
      <c r="A412" s="36"/>
      <c r="B412" s="11">
        <f>((m*g)/$A411)*($C$6+(m/$A411)*(EXP(-($A411*$C$6)/(m))-1)) - $C$7</f>
        <v>-0.17590841808239516</v>
      </c>
      <c r="C412" s="11">
        <f t="shared" si="164"/>
        <v>3.0943771552250726E-2</v>
      </c>
      <c r="D412" s="36"/>
      <c r="M412" s="36"/>
      <c r="N412" s="11">
        <f>($T409*$E$6) + (m*EXP(-($T409*$E$6)/m)) - m - (($E$7/(m*g))*($T409)^2)</f>
        <v>-2.7251916602634907E-4</v>
      </c>
      <c r="O412" s="11">
        <f>($T409*$E$6) + (2*m*EXP(-($T409*$E$6)/m)) + (($T409*$E$6)*EXP(-($T409*$E$6)/m))  - (2*m)</f>
        <v>2.1720216709196494E-4</v>
      </c>
      <c r="P412" s="11">
        <f>2*(-(m^2)/($T409)^5)*(g^2)*N412*O412</f>
        <v>1.5569819781521193</v>
      </c>
      <c r="Q412" s="12">
        <f>$E$6 - ($E$6*EXP(-($T409*$E$6)/m)) - ($T409 * ((2*$E$7)/(m*g)))</f>
        <v>-3.5127502940464156E-2</v>
      </c>
      <c r="R412" s="12">
        <f>$E$6 - 2 * ($E$6*EXP(-($T409*$E$6)/m)) + $E$6*(EXP(-($T409*$E$6)/m))*(1-($T409*$E$6)/(m))</f>
        <v>2.8129755211624197E-2</v>
      </c>
      <c r="S412" s="11">
        <f>2*(((5*m^2*g^2)/$T409^6)*$N412*$O412 + (-(m^2)/($T409)^5)*(g^2)*$O412*$Q412 + (-(m^2)/($T409)^5)*(g^2)*$N412*$R412)</f>
        <v>43.573778470158317</v>
      </c>
      <c r="T412" s="37"/>
      <c r="U412" s="38"/>
      <c r="V412" s="39"/>
      <c r="W412" s="36"/>
    </row>
    <row r="413" spans="1:23" x14ac:dyDescent="0.25">
      <c r="A413" s="36"/>
      <c r="B413" s="12">
        <f>((m*g)/$A411)*($D$6+(m/$A411)*(EXP(-($A411*$D$6)/(m))-1)) - $D$7</f>
        <v>-0.48611376906432852</v>
      </c>
      <c r="C413" s="12">
        <f t="shared" si="164"/>
        <v>0.23630659647392732</v>
      </c>
      <c r="D413" s="36"/>
      <c r="M413" s="36"/>
      <c r="N413" s="11">
        <f>($T409*$F$6) + (m*EXP(-($T409*$F$6)/m)) - m - (($F$7/(m*g))*($T409)^2)</f>
        <v>-6.0670053593632174E-4</v>
      </c>
      <c r="O413" s="11">
        <f>($T409*$F$6) + (2*m*EXP(-($T409*$F$6)/m)) + (($T409*$F$6)*EXP(-($T409*$F$6)/m))  - (2*m)</f>
        <v>4.3655210821161305E-4</v>
      </c>
      <c r="P413" s="11">
        <f>2*(-(m^2)/($T409)^5)*(g^2)*N413*O413</f>
        <v>6.9667920711640106</v>
      </c>
      <c r="Q413" s="12">
        <f>$F$6 - ($F$6*EXP(-($T409*$F$6)/m)) - ($T409 * ((2*$F$7)/(m*g)))</f>
        <v>-7.6037333689400077E-2</v>
      </c>
      <c r="R413" s="12">
        <f>$F$6 - 2 * ($F$6*EXP(-($T409*$F$6)/m)) + $F$6*(EXP(-($T409*$F$6)/m))*(1-($T409*$F$6)/(m))</f>
        <v>5.5507727714503241E-2</v>
      </c>
      <c r="S413" s="11">
        <f>2*(((5*m^2*g^2)/$T409^6)*$N413*$O413 + (-(m^2)/($T409)^5)*(g^2)*$O413*$Q413 + (-(m^2)/($T409)^5)*(g^2)*$N413*$R413)</f>
        <v>153.66554030997111</v>
      </c>
      <c r="T413" s="37"/>
      <c r="U413" s="38"/>
      <c r="V413" s="39"/>
      <c r="W413" s="36"/>
    </row>
    <row r="414" spans="1:23" x14ac:dyDescent="0.25">
      <c r="A414" s="36"/>
      <c r="B414" s="12">
        <f>((m*g)/$A411)*($E$6+(m/$A411)*(EXP(-($A411*$E$6)/(m))-1)) - $E$7</f>
        <v>-0.83884917076173848</v>
      </c>
      <c r="C414" s="11">
        <f t="shared" si="164"/>
        <v>0.70366793128765626</v>
      </c>
      <c r="D414" s="36"/>
      <c r="M414" s="36"/>
      <c r="N414" s="11">
        <f>($T409*$G$6) + (m*EXP(-($T409*$G$6)/m)) - m - (($G$7/(m*g))*($T409)^2)</f>
        <v>-9.2049804445186716E-4</v>
      </c>
      <c r="O414" s="11">
        <f>($T409*$G$6) + (2*m*EXP(-($T409*$G$6)/m)) + (($T409*$G$6)*EXP(-($T409*$G$6)/m))  - (2*m)</f>
        <v>7.5760073539418715E-4</v>
      </c>
      <c r="P414" s="11">
        <f>2*(-(m^2)/($T409)^5)*(g^2)*N414*O414</f>
        <v>18.343645050870528</v>
      </c>
      <c r="Q414" s="12">
        <f>$G$6 - ($G$6*EXP(-($T409*$G$6)/m)) - ($T409 * ((2*$G$7)/(m*g)))</f>
        <v>-0.11975513986600872</v>
      </c>
      <c r="R414" s="12">
        <f>$G$6 - 2 * ($G$6*EXP(-($T409*$G$6)/m)) + $G$6*(EXP(-($T409*$G$6)/m))*(1-($T409*$G$6)/(m))</f>
        <v>9.4572542455614361E-2</v>
      </c>
      <c r="S414" s="11">
        <f>2*(((5*m^2*g^2)/$T409^6)*$N414*$O414 + (-(m^2)/($T409)^5)*(g^2)*$O414*$Q414 + (-(m^2)/($T409)^5)*(g^2)*$N414*$R414)</f>
        <v>449.55028528498815</v>
      </c>
      <c r="T414" s="37"/>
      <c r="U414" s="38"/>
      <c r="V414" s="39"/>
      <c r="W414" s="36"/>
    </row>
    <row r="415" spans="1:23" x14ac:dyDescent="0.25">
      <c r="A415" s="36"/>
      <c r="B415" s="12">
        <f>((m*g)/$A411)*($F$6+(m/$A411)*(EXP(-($A411*$F$6)/(m))-1)) - $F$7</f>
        <v>-1.4952712299512212</v>
      </c>
      <c r="C415" s="12">
        <f t="shared" si="164"/>
        <v>2.2358360511198376</v>
      </c>
      <c r="D415" s="36"/>
      <c r="M415" s="36"/>
      <c r="N415" s="11">
        <f>($T409*$H$6) + (m*EXP(-($T409*$H$6)/m)) - m - (($H$7/(m*g))*($T409)^2)</f>
        <v>-2.7081236331129646E-4</v>
      </c>
      <c r="O415" s="11">
        <f>($T409*$H$6) + (2*m*EXP(-($T409*$H$6)/m)) + (($T409*$H$6)*EXP(-($T409*$H$6)/m))  - (2*m)</f>
        <v>1.1847490982079267E-3</v>
      </c>
      <c r="P415" s="11">
        <f>2*(-(m^2)/($T409)^5)*(g^2)*N415*O415</f>
        <v>8.4395104335311242</v>
      </c>
      <c r="Q415" s="12">
        <f>$H$6 - ($H$6*EXP(-($T409*$H$6)/m)) - ($T409 * ((2*$H$7)/(m*g)))</f>
        <v>-7.9559143965879542E-2</v>
      </c>
      <c r="R415" s="12">
        <f>$H$6 - 2 * ($H$6*EXP(-($T409*$H$6)/m)) + $H$6*(EXP(-($T409*$H$6)/m))*(1-($T409*$H$6)/(m))</f>
        <v>0.14523589366889</v>
      </c>
      <c r="S415" s="11">
        <f>2*(((5*m^2*g^2)/$T409^6)*$N415*$O415 + (-(m^2)/($T409)^5)*(g^2)*$O415*$Q415 + (-(m^2)/($T409)^5)*(g^2)*$N415*$R415)</f>
        <v>1569.2828784277795</v>
      </c>
      <c r="T415" s="37"/>
      <c r="U415" s="38"/>
      <c r="V415" s="39"/>
      <c r="W415" s="36"/>
    </row>
    <row r="416" spans="1:23" x14ac:dyDescent="0.25">
      <c r="A416" s="36"/>
      <c r="B416" s="12">
        <f>((m*g)/$A411)*($G$6+(m/$A411)*(EXP(-($A411*$G$6)/(m))-1)) - $G$7</f>
        <v>-2.250062724560252</v>
      </c>
      <c r="C416" s="11">
        <f t="shared" si="164"/>
        <v>5.0627822644555049</v>
      </c>
      <c r="D416" s="36"/>
      <c r="M416" s="36"/>
      <c r="N416" s="11">
        <f>($T409*$I$6) + (m*EXP(-($T409*$I$6)/m)) - m - (($I$7/(m*g))*($T409)^2)</f>
        <v>3.6936897707216289E-5</v>
      </c>
      <c r="O416" s="11">
        <f>($T409*$I$6) + (2*m*EXP(-($T409*$I$6)/m)) + (($T409*$I$6)*EXP(-($T409*$I$6)/m))  - (2*m)</f>
        <v>1.5808744621772508E-3</v>
      </c>
      <c r="P416" s="11">
        <f>2*(-(m^2)/($T409)^5)*(g^2)*N416*O416</f>
        <v>-1.5359609731163781</v>
      </c>
      <c r="Q416" s="12">
        <f>$I$6 - ($I$6*EXP(-($T409*$I$6)/m)) - ($T409 * ((2*$I$7)/(m*g)))</f>
        <v>-6.9449432839628455E-2</v>
      </c>
      <c r="R416" s="12">
        <f>$I$6 - 2 * ($I$6*EXP(-($T409*$I$6)/m)) + $I$6*(EXP(-($T409*$I$6)/m))*(1-($T409*$I$6)/(m))</f>
        <v>0.1911884784268936</v>
      </c>
      <c r="S416" s="11">
        <f>2*(((5*m^2*g^2)/$T409^6)*$N416*$O416 + (-(m^2)/($T409)^5)*(g^2)*$O416*$Q416 + (-(m^2)/($T409)^5)*(g^2)*$N416*$R416)</f>
        <v>3056.1055703635107</v>
      </c>
      <c r="T416" s="37"/>
      <c r="U416" s="38"/>
      <c r="V416" s="39"/>
      <c r="W416" s="36"/>
    </row>
    <row r="417" spans="1:23" x14ac:dyDescent="0.25">
      <c r="A417" s="36"/>
      <c r="B417" s="12">
        <f>((m*g)/$A411)*($H$6+(m/$A411)*(EXP(-($A411*$H$6)/(m))-1)) - $H$7</f>
        <v>-2.5794656882653118</v>
      </c>
      <c r="C417" s="12">
        <f t="shared" si="164"/>
        <v>6.6536432369380387</v>
      </c>
      <c r="D417" s="36"/>
      <c r="M417" s="36"/>
      <c r="N417" s="11">
        <f>($T409*$J$6) + (m*EXP(-($T409*$J$6)/m)) - m - (($J$7/(m*g))*($T409)^2)</f>
        <v>2.7411831987485345E-4</v>
      </c>
      <c r="O417" s="11">
        <f>($T409*$J$6) + (2*m*EXP(-($T409*$J$6)/m)) + (($T409*$J$6)*EXP(-($T409*$J$6)/m))  - (2*m)</f>
        <v>2.0432113316871947E-3</v>
      </c>
      <c r="P417" s="11">
        <f>2*(-(m^2)/($T409)^5)*(g^2)*N417*O417</f>
        <v>-14.732407746786075</v>
      </c>
      <c r="Q417" s="12">
        <f>$J$6 - ($J$6*EXP(-($T409*$J$6)/m)) - ($T409 * ((2*$J$7)/(m*g)))</f>
        <v>-6.8895221319101085E-2</v>
      </c>
      <c r="R417" s="12">
        <f>$J$6 - 2 * ($J$6*EXP(-($T409*$J$6)/m)) + $J$6*(EXP(-($T409*$J$6)/m))*(1-($T409*$J$6)/(m))</f>
        <v>0.2437980678940927</v>
      </c>
      <c r="S417" s="11">
        <f>2*(((5*m^2*g^2)/$T409^6)*$N417*$O417 + (-(m^2)/($T409)^5)*(g^2)*$O417*$Q417 + (-(m^2)/($T409)^5)*(g^2)*$N417*$R417)</f>
        <v>5339.54843422865</v>
      </c>
      <c r="T417" s="37"/>
      <c r="U417" s="38"/>
      <c r="V417" s="39"/>
      <c r="W417" s="36"/>
    </row>
    <row r="418" spans="1:23" x14ac:dyDescent="0.25">
      <c r="A418" s="36"/>
      <c r="B418" s="12">
        <f>((m*g)/$A411)*($I$6+(m/$A411)*(EXP(-($A411*$I$6)/(m))-1)) - $I$7</f>
        <v>-2.9791143584518176</v>
      </c>
      <c r="C418" s="11">
        <f t="shared" si="164"/>
        <v>8.8751223607337852</v>
      </c>
      <c r="D418" s="36"/>
      <c r="M418" s="36"/>
      <c r="N418" s="11">
        <f>($T409*$K$6) + (m*EXP(-($T409*$K$6)/m)) - m - (($K$7/(m*g))*($T409)^2)</f>
        <v>2.8814904481971708E-4</v>
      </c>
      <c r="O418" s="11">
        <f>($T409*$K$6) + (2*m*EXP(-($T409*$K$6)/m)) + (($T409*$K$6)*EXP(-($T409*$K$6)/m))  - (2*m)</f>
        <v>2.5726896358677157E-3</v>
      </c>
      <c r="P418" s="11">
        <f>2*(-(m^2)/($T409)^5)*(g^2)*N418*O418</f>
        <v>-19.499656529403069</v>
      </c>
      <c r="Q418" s="12">
        <f>$K$6 - ($K$6*EXP(-($T409*$K$6)/m)) - ($T409 * ((2*$K$7)/(m*g)))</f>
        <v>-9.2002786507860201E-2</v>
      </c>
      <c r="R418" s="12">
        <f>$K$6 - 2 * ($K$6*EXP(-($T409*$K$6)/m)) + $K$6*(EXP(-($T409*$K$6)/m))*(1-($T409*$K$6)/(m))</f>
        <v>0.30289682242097193</v>
      </c>
      <c r="S418" s="11">
        <f>2*(((5*m^2*g^2)/$T409^6)*$N418*$O418 + (-(m^2)/($T409)^5)*(g^2)*$O418*$Q418 + (-(m^2)/($T409)^5)*(g^2)*$N418*$R418)</f>
        <v>8423.3858514830008</v>
      </c>
      <c r="T418" s="37"/>
      <c r="U418" s="38"/>
      <c r="V418" s="39"/>
      <c r="W418" s="36"/>
    </row>
    <row r="419" spans="1:23" x14ac:dyDescent="0.25">
      <c r="A419" s="36"/>
      <c r="B419" s="12">
        <f>((m*g)/$A411)*($J$6+(m/$A411)*(EXP(-($A411*$J$6)/(m))-1)) - $J$7</f>
        <v>-3.4597630052369182</v>
      </c>
      <c r="C419" s="12">
        <f t="shared" si="164"/>
        <v>11.969960052405991</v>
      </c>
      <c r="D419" s="36"/>
      <c r="M419" s="36">
        <v>41</v>
      </c>
      <c r="N419" s="11">
        <f>($T419*$B$6) + (m*EXP(-($T419*$B$6)/m)) - m - (($B$7/(m*g))*($T419)^2)</f>
        <v>-3.5922821918522391E-5</v>
      </c>
      <c r="O419" s="11">
        <f>($T419*$B$6) + (2*m*EXP(-($T419*$B$6)/m)) + (($T419*$B$6)*EXP(-($T419*$B$6)/m))  - (2*m)</f>
        <v>5.8863516471732713E-6</v>
      </c>
      <c r="P419" s="11">
        <f>2*(-(m^2)/($T419)^5)*(g^2)*N419*O419</f>
        <v>5.5621030242373505E-3</v>
      </c>
      <c r="Q419" s="12">
        <f>$B$6 - ($B$6*EXP(-($T419*$B$6)/m)) - ($T419 * ((2*$B$7)/(m*g)))</f>
        <v>-3.5822432723058607E-3</v>
      </c>
      <c r="R419" s="12">
        <f>$B$6 - 2 * ($B$6*EXP(-($T419*$B$6)/m)) + $B$6*(EXP(-($T419*$B$6)/m))*(1-($T419*$B$6)/(m))</f>
        <v>7.9860805570153293E-4</v>
      </c>
      <c r="S419" s="11">
        <f>2*(((5*m^2*g^2)/$T419^6)*$N419*$O419 + (-(m^2)/($T419)^5)*(g^2)*$O419*$Q419 + (-(m^2)/($T419)^5)*(g^2)*$N419*$R419)</f>
        <v>2.7638000081181335E-2</v>
      </c>
      <c r="T419" s="37">
        <f t="shared" si="159"/>
        <v>2.1699250881468814E-2</v>
      </c>
      <c r="U419" s="38">
        <f t="shared" ref="U419" si="173">SUM(P419:P428)</f>
        <v>-5.3645976549887564E-13</v>
      </c>
      <c r="V419" s="39">
        <f t="shared" ref="V419" si="174">SUM(S419:S428)</f>
        <v>19047.805400261786</v>
      </c>
      <c r="W419" s="36">
        <f t="shared" ref="W419" si="175">U419/V419</f>
        <v>-2.8163862147158577E-17</v>
      </c>
    </row>
    <row r="420" spans="1:23" x14ac:dyDescent="0.25">
      <c r="A420" s="36"/>
      <c r="B420" s="11">
        <f>((m*g)/$A411)*($K$6+(m/$A411)*(EXP(-($A411*$K$6)/(m))-1)) - $K$7</f>
        <v>-4.0994116472899842</v>
      </c>
      <c r="C420" s="11">
        <f t="shared" si="164"/>
        <v>16.805175853936781</v>
      </c>
      <c r="D420" s="36"/>
      <c r="M420" s="36"/>
      <c r="N420" s="11">
        <f>($T419*$C$6) + (m*EXP(-($T419*$C$6)/m)) - m - (($C$7/(m*g))*($T419)^2)</f>
        <v>-5.6880736359796744E-5</v>
      </c>
      <c r="O420" s="11">
        <f>($T419*$C$6) + (2*m*EXP(-($T419*$C$6)/m)) + (($T419*$C$6)*EXP(-($T419*$C$6)/m))  - (2*m)</f>
        <v>3.0067351026730194E-5</v>
      </c>
      <c r="P420" s="11">
        <f>2*(-(m^2)/($T419)^5)*(g^2)*N420*O420</f>
        <v>4.4986557223601245E-2</v>
      </c>
      <c r="Q420" s="12">
        <f>$C$6 - ($C$6*EXP(-($T419*$C$6)/m)) - ($T419 * ((2*$C$7)/(m*g)))</f>
        <v>-6.6282852127929268E-3</v>
      </c>
      <c r="R420" s="12">
        <f>$C$6 - 2 * ($C$6*EXP(-($T419*$C$6)/m)) + $C$6*(EXP(-($T419*$C$6)/m))*(1-($T419*$C$6)/(m))</f>
        <v>4.0224850446371196E-3</v>
      </c>
      <c r="S420" s="11">
        <f>2*(((5*m^2*g^2)/$T419^6)*$N420*$O420 + (-(m^2)/($T419)^5)*(g^2)*$O420*$Q420 + (-(m^2)/($T419)^5)*(g^2)*$N420*$R420)</f>
        <v>0.89475171113511909</v>
      </c>
      <c r="T420" s="37"/>
      <c r="U420" s="38"/>
      <c r="V420" s="39"/>
      <c r="W420" s="36"/>
    </row>
    <row r="421" spans="1:23" x14ac:dyDescent="0.25">
      <c r="A421" s="36">
        <v>0.42</v>
      </c>
      <c r="B421" s="12">
        <f>((m*g)/$A421)*($B$6+(m/$A421)*(EXP(-($A421*$B$6)/(m))-1)) - $B$7</f>
        <v>-5.6246120050908018E-2</v>
      </c>
      <c r="C421" s="12">
        <f t="shared" si="164"/>
        <v>3.1636260207811569E-3</v>
      </c>
      <c r="D421" s="36">
        <f t="shared" ref="D421" si="176">SUM(C421:C430)</f>
        <v>53.000635502998591</v>
      </c>
      <c r="M421" s="36"/>
      <c r="N421" s="11">
        <f>($T419*$D$6) + (m*EXP(-($T419*$D$6)/m)) - m - (($D$7/(m*g))*($T419)^2)</f>
        <v>-1.4213669415833905E-4</v>
      </c>
      <c r="O421" s="11">
        <f>($T419*$D$6) + (2*m*EXP(-($T419*$D$6)/m)) + (($T419*$D$6)*EXP(-($T419*$D$6)/m))  - (2*m)</f>
        <v>1.0980809334212166E-4</v>
      </c>
      <c r="P421" s="11">
        <f>2*(-(m^2)/($T419)^5)*(g^2)*N421*O421</f>
        <v>0.410547055340447</v>
      </c>
      <c r="Q421" s="12">
        <f>$D$6 - ($D$6*EXP(-($T419*$D$6)/m)) - ($T419 * ((2*$D$7)/(m*g)))</f>
        <v>-1.8161063891626833E-2</v>
      </c>
      <c r="R421" s="12">
        <f>$D$6 - 2 * ($D$6*EXP(-($T419*$D$6)/m)) + $D$6*(EXP(-($T419*$D$6)/m))*(1-($T419*$D$6)/(m))</f>
        <v>1.4420172737402842E-2</v>
      </c>
      <c r="S421" s="11">
        <f>2*(((5*m^2*g^2)/$T419^6)*$N421*$O421 + (-(m^2)/($T419)^5)*(g^2)*$O421*$Q421 + (-(m^2)/($T419)^5)*(g^2)*$N421*$R421)</f>
        <v>11.770671982426705</v>
      </c>
      <c r="T421" s="37"/>
      <c r="U421" s="38"/>
      <c r="V421" s="39"/>
      <c r="W421" s="36"/>
    </row>
    <row r="422" spans="1:23" x14ac:dyDescent="0.25">
      <c r="A422" s="36"/>
      <c r="B422" s="11">
        <f>((m*g)/$A421)*($C$6+(m/$A421)*(EXP(-($A421*$C$6)/(m))-1)) - $C$7</f>
        <v>-0.17763922011707917</v>
      </c>
      <c r="C422" s="11">
        <f t="shared" si="164"/>
        <v>3.1555692523804101E-2</v>
      </c>
      <c r="D422" s="36"/>
      <c r="M422" s="36"/>
      <c r="N422" s="11">
        <f>($T419*$E$6) + (m*EXP(-($T419*$E$6)/m)) - m - (($E$7/(m*g))*($T419)^2)</f>
        <v>-2.7251916602635123E-4</v>
      </c>
      <c r="O422" s="11">
        <f>($T419*$E$6) + (2*m*EXP(-($T419*$E$6)/m)) + (($T419*$E$6)*EXP(-($T419*$E$6)/m))  - (2*m)</f>
        <v>2.17202167091958E-4</v>
      </c>
      <c r="P422" s="11">
        <f>2*(-(m^2)/($T419)^5)*(g^2)*N422*O422</f>
        <v>1.5569819781520917</v>
      </c>
      <c r="Q422" s="12">
        <f>$E$6 - ($E$6*EXP(-($T419*$E$6)/m)) - ($T419 * ((2*$E$7)/(m*g)))</f>
        <v>-3.51275029404641E-2</v>
      </c>
      <c r="R422" s="12">
        <f>$E$6 - 2 * ($E$6*EXP(-($T419*$E$6)/m)) + $E$6*(EXP(-($T419*$E$6)/m))*(1-($T419*$E$6)/(m))</f>
        <v>2.8129755211624086E-2</v>
      </c>
      <c r="S422" s="11">
        <f>2*(((5*m^2*g^2)/$T419^6)*$N422*$O422 + (-(m^2)/($T419)^5)*(g^2)*$O422*$Q422 + (-(m^2)/($T419)^5)*(g^2)*$N422*$R422)</f>
        <v>43.573778470160931</v>
      </c>
      <c r="T422" s="37"/>
      <c r="U422" s="38"/>
      <c r="V422" s="39"/>
      <c r="W422" s="36"/>
    </row>
    <row r="423" spans="1:23" x14ac:dyDescent="0.25">
      <c r="A423" s="36"/>
      <c r="B423" s="12">
        <f>((m*g)/$A421)*($D$6+(m/$A421)*(EXP(-($A421*$D$6)/(m))-1)) - $D$7</f>
        <v>-0.48968768614099478</v>
      </c>
      <c r="C423" s="12">
        <f t="shared" si="164"/>
        <v>0.23979402995812141</v>
      </c>
      <c r="D423" s="36"/>
      <c r="M423" s="36"/>
      <c r="N423" s="11">
        <f>($T419*$F$6) + (m*EXP(-($T419*$F$6)/m)) - m - (($F$7/(m*g))*($T419)^2)</f>
        <v>-6.0670053593632044E-4</v>
      </c>
      <c r="O423" s="11">
        <f>($T419*$F$6) + (2*m*EXP(-($T419*$F$6)/m)) + (($T419*$F$6)*EXP(-($T419*$F$6)/m))  - (2*m)</f>
        <v>4.3655210821160612E-4</v>
      </c>
      <c r="P423" s="11">
        <f>2*(-(m^2)/($T419)^5)*(g^2)*N423*O423</f>
        <v>6.9667920711639288</v>
      </c>
      <c r="Q423" s="12">
        <f>$F$6 - ($F$6*EXP(-($T419*$F$6)/m)) - ($T419 * ((2*$F$7)/(m*g)))</f>
        <v>-7.6037333689399966E-2</v>
      </c>
      <c r="R423" s="12">
        <f>$F$6 - 2 * ($F$6*EXP(-($T419*$F$6)/m)) + $F$6*(EXP(-($T419*$F$6)/m))*(1-($T419*$F$6)/(m))</f>
        <v>5.5507727714503075E-2</v>
      </c>
      <c r="S423" s="11">
        <f>2*(((5*m^2*g^2)/$T419^6)*$N423*$O423 + (-(m^2)/($T419)^5)*(g^2)*$O423*$Q423 + (-(m^2)/($T419)^5)*(g^2)*$N423*$R423)</f>
        <v>153.66554030997941</v>
      </c>
      <c r="T423" s="37"/>
      <c r="U423" s="38"/>
      <c r="V423" s="39"/>
      <c r="W423" s="36"/>
    </row>
    <row r="424" spans="1:23" x14ac:dyDescent="0.25">
      <c r="A424" s="36"/>
      <c r="B424" s="12">
        <f>((m*g)/$A421)*($E$6+(m/$A421)*(EXP(-($A421*$E$6)/(m))-1)) - $E$7</f>
        <v>-0.84386942435073542</v>
      </c>
      <c r="C424" s="11">
        <f t="shared" si="164"/>
        <v>0.71211560535404161</v>
      </c>
      <c r="D424" s="36"/>
      <c r="M424" s="36"/>
      <c r="N424" s="11">
        <f>($T419*$G$6) + (m*EXP(-($T419*$G$6)/m)) - m - (($G$7/(m*g))*($T419)^2)</f>
        <v>-9.2049804445186109E-4</v>
      </c>
      <c r="O424" s="11">
        <f>($T419*$G$6) + (2*m*EXP(-($T419*$G$6)/m)) + (($T419*$G$6)*EXP(-($T419*$G$6)/m))  - (2*m)</f>
        <v>7.5760073539418021E-4</v>
      </c>
      <c r="P424" s="11">
        <f>2*(-(m^2)/($T419)^5)*(g^2)*N424*O424</f>
        <v>18.343645050870357</v>
      </c>
      <c r="Q424" s="12">
        <f>$G$6 - ($G$6*EXP(-($T419*$G$6)/m)) - ($T419 * ((2*$G$7)/(m*g)))</f>
        <v>-0.11975513986600844</v>
      </c>
      <c r="R424" s="12">
        <f>$G$6 - 2 * ($G$6*EXP(-($T419*$G$6)/m)) + $G$6*(EXP(-($T419*$G$6)/m))*(1-($T419*$G$6)/(m))</f>
        <v>9.4572542455614111E-2</v>
      </c>
      <c r="S424" s="11">
        <f>2*(((5*m^2*g^2)/$T419^6)*$N424*$O424 + (-(m^2)/($T419)^5)*(g^2)*$O424*$Q424 + (-(m^2)/($T419)^5)*(g^2)*$N424*$R424)</f>
        <v>449.55028528500497</v>
      </c>
      <c r="T424" s="37"/>
      <c r="U424" s="38"/>
      <c r="V424" s="39"/>
      <c r="W424" s="36"/>
    </row>
    <row r="425" spans="1:23" x14ac:dyDescent="0.25">
      <c r="A425" s="36"/>
      <c r="B425" s="12">
        <f>((m*g)/$A421)*($F$6+(m/$A421)*(EXP(-($A421*$F$6)/(m))-1)) - $F$7</f>
        <v>-1.5022303986419721</v>
      </c>
      <c r="C425" s="12">
        <f t="shared" si="164"/>
        <v>2.2566961706040183</v>
      </c>
      <c r="D425" s="36"/>
      <c r="M425" s="36"/>
      <c r="N425" s="11">
        <f>($T419*$H$6) + (m*EXP(-($T419*$H$6)/m)) - m - (($H$7/(m*g))*($T419)^2)</f>
        <v>-2.7081236331129559E-4</v>
      </c>
      <c r="O425" s="11">
        <f>($T419*$H$6) + (2*m*EXP(-($T419*$H$6)/m)) + (($T419*$H$6)*EXP(-($T419*$H$6)/m))  - (2*m)</f>
        <v>1.1847490982079129E-3</v>
      </c>
      <c r="P425" s="11">
        <f>2*(-(m^2)/($T419)^5)*(g^2)*N425*O425</f>
        <v>8.4395104335310513</v>
      </c>
      <c r="Q425" s="12">
        <f>$H$6 - ($H$6*EXP(-($T419*$H$6)/m)) - ($T419 * ((2*$H$7)/(m*g)))</f>
        <v>-7.9559143965879264E-2</v>
      </c>
      <c r="R425" s="12">
        <f>$H$6 - 2 * ($H$6*EXP(-($T419*$H$6)/m)) + $H$6*(EXP(-($T419*$H$6)/m))*(1-($T419*$H$6)/(m))</f>
        <v>0.1452358936688897</v>
      </c>
      <c r="S425" s="11">
        <f>2*(((5*m^2*g^2)/$T419^6)*$N425*$O425 + (-(m^2)/($T419)^5)*(g^2)*$O425*$Q425 + (-(m^2)/($T419)^5)*(g^2)*$N425*$R425)</f>
        <v>1569.2828784277726</v>
      </c>
      <c r="T425" s="37"/>
      <c r="U425" s="38"/>
      <c r="V425" s="39"/>
      <c r="W425" s="36"/>
    </row>
    <row r="426" spans="1:23" x14ac:dyDescent="0.25">
      <c r="A426" s="36"/>
      <c r="B426" s="12">
        <f>((m*g)/$A421)*($G$6+(m/$A421)*(EXP(-($A421*$G$6)/(m))-1)) - $G$7</f>
        <v>-2.2589787363192819</v>
      </c>
      <c r="C426" s="11">
        <f t="shared" si="164"/>
        <v>5.1029849311426601</v>
      </c>
      <c r="D426" s="36"/>
      <c r="M426" s="36"/>
      <c r="N426" s="11">
        <f>($T419*$I$6) + (m*EXP(-($T419*$I$6)/m)) - m - (($I$7/(m*g))*($T419)^2)</f>
        <v>3.6936897707218891E-5</v>
      </c>
      <c r="O426" s="11">
        <f>($T419*$I$6) + (2*m*EXP(-($T419*$I$6)/m)) + (($T419*$I$6)*EXP(-($T419*$I$6)/m))  - (2*m)</f>
        <v>1.5808744621772508E-3</v>
      </c>
      <c r="P426" s="11">
        <f>2*(-(m^2)/($T419)^5)*(g^2)*N426*O426</f>
        <v>-1.535960973116496</v>
      </c>
      <c r="Q426" s="12">
        <f>$I$6 - ($I$6*EXP(-($T419*$I$6)/m)) - ($T419 * ((2*$I$7)/(m*g)))</f>
        <v>-6.9449432839628122E-2</v>
      </c>
      <c r="R426" s="12">
        <f>$I$6 - 2 * ($I$6*EXP(-($T419*$I$6)/m)) + $I$6*(EXP(-($T419*$I$6)/m))*(1-($T419*$I$6)/(m))</f>
        <v>0.19118847842689327</v>
      </c>
      <c r="S426" s="11">
        <f>2*(((5*m^2*g^2)/$T419^6)*$N426*$O426 + (-(m^2)/($T419)^5)*(g^2)*$O426*$Q426 + (-(m^2)/($T419)^5)*(g^2)*$N426*$R426)</f>
        <v>3056.1055703635284</v>
      </c>
      <c r="T426" s="37"/>
      <c r="U426" s="38"/>
      <c r="V426" s="39"/>
      <c r="W426" s="36"/>
    </row>
    <row r="427" spans="1:23" x14ac:dyDescent="0.25">
      <c r="A427" s="36"/>
      <c r="B427" s="12">
        <f>((m*g)/$A421)*($H$6+(m/$A421)*(EXP(-($A421*$H$6)/(m))-1)) - $H$7</f>
        <v>-2.5903244172704949</v>
      </c>
      <c r="C427" s="12">
        <f t="shared" si="164"/>
        <v>6.7097805867077289</v>
      </c>
      <c r="D427" s="36"/>
      <c r="M427" s="36"/>
      <c r="N427" s="11">
        <f>($T419*$J$6) + (m*EXP(-($T419*$J$6)/m)) - m - (($J$7/(m*g))*($T419)^2)</f>
        <v>2.7411831987485171E-4</v>
      </c>
      <c r="O427" s="11">
        <f>($T419*$J$6) + (2*m*EXP(-($T419*$J$6)/m)) + (($T419*$J$6)*EXP(-($T419*$J$6)/m))  - (2*m)</f>
        <v>2.0432113316871878E-3</v>
      </c>
      <c r="P427" s="11">
        <f>2*(-(m^2)/($T419)^5)*(g^2)*N427*O427</f>
        <v>-14.732407746786027</v>
      </c>
      <c r="Q427" s="12">
        <f>$J$6 - ($J$6*EXP(-($T419*$J$6)/m)) - ($T419 * ((2*$J$7)/(m*g)))</f>
        <v>-6.8895221319100641E-2</v>
      </c>
      <c r="R427" s="12">
        <f>$J$6 - 2 * ($J$6*EXP(-($T419*$J$6)/m)) + $J$6*(EXP(-($T419*$J$6)/m))*(1-($T419*$J$6)/(m))</f>
        <v>0.2437980678940922</v>
      </c>
      <c r="S427" s="11">
        <f>2*(((5*m^2*g^2)/$T419^6)*$N427*$O427 + (-(m^2)/($T419)^5)*(g^2)*$O427*$Q427 + (-(m^2)/($T419)^5)*(g^2)*$N427*$R427)</f>
        <v>5339.5484342286327</v>
      </c>
      <c r="T427" s="37"/>
      <c r="U427" s="38"/>
      <c r="V427" s="39"/>
      <c r="W427" s="36"/>
    </row>
    <row r="428" spans="1:23" x14ac:dyDescent="0.25">
      <c r="A428" s="36"/>
      <c r="B428" s="12">
        <f>((m*g)/$A421)*($I$6+(m/$A421)*(EXP(-($A421*$I$6)/(m))-1)) - $I$7</f>
        <v>-2.9914338248991825</v>
      </c>
      <c r="C428" s="11">
        <f t="shared" si="164"/>
        <v>8.9486763287509525</v>
      </c>
      <c r="D428" s="36"/>
      <c r="M428" s="36"/>
      <c r="N428" s="11">
        <f>($T419*$K$6) + (m*EXP(-($T419*$K$6)/m)) - m - (($K$7/(m*g))*($T419)^2)</f>
        <v>2.8814904481972575E-4</v>
      </c>
      <c r="O428" s="11">
        <f>($T419*$K$6) + (2*m*EXP(-($T419*$K$6)/m)) + (($T419*$K$6)*EXP(-($T419*$K$6)/m))  - (2*m)</f>
        <v>2.5726896358677087E-3</v>
      </c>
      <c r="P428" s="11">
        <f>2*(-(m^2)/($T419)^5)*(g^2)*N428*O428</f>
        <v>-19.49965652940373</v>
      </c>
      <c r="Q428" s="12">
        <f>$K$6 - ($K$6*EXP(-($T419*$K$6)/m)) - ($T419 * ((2*$K$7)/(m*g)))</f>
        <v>-9.2002786507859646E-2</v>
      </c>
      <c r="R428" s="12">
        <f>$K$6 - 2 * ($K$6*EXP(-($T419*$K$6)/m)) + $K$6*(EXP(-($T419*$K$6)/m))*(1-($T419*$K$6)/(m))</f>
        <v>0.30289682242097132</v>
      </c>
      <c r="S428" s="11">
        <f>2*(((5*m^2*g^2)/$T419^6)*$N428*$O428 + (-(m^2)/($T419)^5)*(g^2)*$O428*$Q428 + (-(m^2)/($T419)^5)*(g^2)*$N428*$R428)</f>
        <v>8423.3858514830627</v>
      </c>
      <c r="T428" s="37"/>
      <c r="U428" s="38"/>
      <c r="V428" s="39"/>
      <c r="W428" s="36"/>
    </row>
    <row r="429" spans="1:23" x14ac:dyDescent="0.25">
      <c r="A429" s="36"/>
      <c r="B429" s="12">
        <f>((m*g)/$A421)*($J$6+(m/$A421)*(EXP(-($A421*$J$6)/(m))-1)) - $J$7</f>
        <v>-3.4735432163138058</v>
      </c>
      <c r="C429" s="12">
        <f t="shared" si="164"/>
        <v>12.065502475599658</v>
      </c>
      <c r="D429" s="36"/>
      <c r="M429" s="36">
        <v>42</v>
      </c>
      <c r="N429" s="11">
        <f>($T429*$B$6) + (m*EXP(-($T429*$B$6)/m)) - m - (($B$7/(m*g))*($T429)^2)</f>
        <v>-3.5922821918522879E-5</v>
      </c>
      <c r="O429" s="11">
        <f>($T429*$B$6) + (2*m*EXP(-($T429*$B$6)/m)) + (($T429*$B$6)*EXP(-($T429*$B$6)/m))  - (2*m)</f>
        <v>5.8863516471802102E-6</v>
      </c>
      <c r="P429" s="11">
        <f>2*(-(m^2)/($T429)^5)*(g^2)*N429*O429</f>
        <v>5.5621030242439477E-3</v>
      </c>
      <c r="Q429" s="12">
        <f>$B$6 - ($B$6*EXP(-($T429*$B$6)/m)) - ($T429 * ((2*$B$7)/(m*g)))</f>
        <v>-3.5822432723058711E-3</v>
      </c>
      <c r="R429" s="12">
        <f>$B$6 - 2 * ($B$6*EXP(-($T429*$B$6)/m)) + $B$6*(EXP(-($T429*$B$6)/m))*(1-($T429*$B$6)/(m))</f>
        <v>7.9860805570153293E-4</v>
      </c>
      <c r="S429" s="11">
        <f>2*(((5*m^2*g^2)/$T429^6)*$N429*$O429 + (-(m^2)/($T429)^5)*(g^2)*$O429*$Q429 + (-(m^2)/($T429)^5)*(g^2)*$N429*$R429)</f>
        <v>2.7638000080320135E-2</v>
      </c>
      <c r="T429" s="37">
        <f t="shared" si="159"/>
        <v>2.1699250881468842E-2</v>
      </c>
      <c r="U429" s="38">
        <f t="shared" ref="U429" si="177">SUM(P429:P438)</f>
        <v>5.3290705182007514E-13</v>
      </c>
      <c r="V429" s="39">
        <f t="shared" ref="V429" si="178">SUM(S429:S438)</f>
        <v>19047.805400261699</v>
      </c>
      <c r="W429" s="36">
        <f t="shared" ref="W429" si="179">U429/V429</f>
        <v>2.7977346503800038E-17</v>
      </c>
    </row>
    <row r="430" spans="1:23" x14ac:dyDescent="0.25">
      <c r="A430" s="36"/>
      <c r="B430" s="11">
        <f>((m*g)/$A421)*($K$6+(m/$A421)*(EXP(-($A421*$K$6)/(m))-1)) - $K$7</f>
        <v>-4.1146526045751211</v>
      </c>
      <c r="C430" s="11">
        <f t="shared" si="164"/>
        <v>16.930366056336826</v>
      </c>
      <c r="D430" s="36"/>
      <c r="M430" s="36"/>
      <c r="N430" s="11">
        <f>($T429*$C$6) + (m*EXP(-($T429*$C$6)/m)) - m - (($C$7/(m*g))*($T429)^2)</f>
        <v>-5.6880736359794576E-5</v>
      </c>
      <c r="O430" s="11">
        <f>($T429*$C$6) + (2*m*EXP(-($T429*$C$6)/m)) + (($T429*$C$6)*EXP(-($T429*$C$6)/m))  - (2*m)</f>
        <v>3.0067351026730194E-5</v>
      </c>
      <c r="P430" s="11">
        <f>2*(-(m^2)/($T429)^5)*(g^2)*N430*O430</f>
        <v>4.4986557223599247E-2</v>
      </c>
      <c r="Q430" s="12">
        <f>$C$6 - ($C$6*EXP(-($T429*$C$6)/m)) - ($T429 * ((2*$C$7)/(m*g)))</f>
        <v>-6.6282852127929337E-3</v>
      </c>
      <c r="R430" s="12">
        <f>$C$6 - 2 * ($C$6*EXP(-($T429*$C$6)/m)) + $C$6*(EXP(-($T429*$C$6)/m))*(1-($T429*$C$6)/(m))</f>
        <v>4.0224850446371196E-3</v>
      </c>
      <c r="S430" s="11">
        <f>2*(((5*m^2*g^2)/$T429^6)*$N430*$O430 + (-(m^2)/($T429)^5)*(g^2)*$O430*$Q430 + (-(m^2)/($T429)^5)*(g^2)*$N430*$R430)</f>
        <v>0.89475171113529672</v>
      </c>
      <c r="T430" s="37"/>
      <c r="U430" s="38"/>
      <c r="V430" s="39"/>
      <c r="W430" s="36"/>
    </row>
    <row r="431" spans="1:23" x14ac:dyDescent="0.25">
      <c r="A431" s="36">
        <v>0.43</v>
      </c>
      <c r="B431" s="12">
        <f>((m*g)/$A431)*($B$6+(m/$A431)*(EXP(-($A431*$B$6)/(m))-1)) - $B$7</f>
        <v>-5.6816406939633489E-2</v>
      </c>
      <c r="C431" s="12">
        <f t="shared" si="164"/>
        <v>3.2281040975300325E-3</v>
      </c>
      <c r="D431" s="36">
        <f t="shared" ref="D431" si="180">SUM(C431:C440)</f>
        <v>53.408107387872306</v>
      </c>
      <c r="M431" s="36"/>
      <c r="N431" s="11">
        <f>($T429*$D$6) + (m*EXP(-($T429*$D$6)/m)) - m - (($D$7/(m*g))*($T429)^2)</f>
        <v>-1.4213669415833537E-4</v>
      </c>
      <c r="O431" s="11">
        <f>($T429*$D$6) + (2*m*EXP(-($T429*$D$6)/m)) + (($T429*$D$6)*EXP(-($T429*$D$6)/m))  - (2*m)</f>
        <v>1.0980809334212166E-4</v>
      </c>
      <c r="P431" s="11">
        <f>2*(-(m^2)/($T429)^5)*(g^2)*N431*O431</f>
        <v>0.41054705534043368</v>
      </c>
      <c r="Q431" s="12">
        <f>$D$6 - ($D$6*EXP(-($T429*$D$6)/m)) - ($T429 * ((2*$D$7)/(m*g)))</f>
        <v>-1.8161063891626805E-2</v>
      </c>
      <c r="R431" s="12">
        <f>$D$6 - 2 * ($D$6*EXP(-($T429*$D$6)/m)) + $D$6*(EXP(-($T429*$D$6)/m))*(1-($T429*$D$6)/(m))</f>
        <v>1.4420172737402953E-2</v>
      </c>
      <c r="S431" s="11">
        <f>2*(((5*m^2*g^2)/$T429^6)*$N431*$O431 + (-(m^2)/($T429)^5)*(g^2)*$O431*$Q431 + (-(m^2)/($T429)^5)*(g^2)*$N431*$R431)</f>
        <v>11.770671982428119</v>
      </c>
      <c r="T431" s="37"/>
      <c r="U431" s="38"/>
      <c r="V431" s="39"/>
      <c r="W431" s="36"/>
    </row>
    <row r="432" spans="1:23" x14ac:dyDescent="0.25">
      <c r="A432" s="36"/>
      <c r="B432" s="11">
        <f>((m*g)/$A431)*($C$6+(m/$A431)*(EXP(-($A431*$C$6)/(m))-1)) - $C$7</f>
        <v>-0.1793193459265659</v>
      </c>
      <c r="C432" s="11">
        <f t="shared" si="164"/>
        <v>3.2155427823531403E-2</v>
      </c>
      <c r="D432" s="36"/>
      <c r="M432" s="36"/>
      <c r="N432" s="11">
        <f>($T429*$E$6) + (m*EXP(-($T429*$E$6)/m)) - m - (($E$7/(m*g))*($T429)^2)</f>
        <v>-2.7251916602634907E-4</v>
      </c>
      <c r="O432" s="11">
        <f>($T429*$E$6) + (2*m*EXP(-($T429*$E$6)/m)) + (($T429*$E$6)*EXP(-($T429*$E$6)/m))  - (2*m)</f>
        <v>2.1720216709196494E-4</v>
      </c>
      <c r="P432" s="11">
        <f>2*(-(m^2)/($T429)^5)*(g^2)*N432*O432</f>
        <v>1.5569819781521193</v>
      </c>
      <c r="Q432" s="12">
        <f>$E$6 - ($E$6*EXP(-($T429*$E$6)/m)) - ($T429 * ((2*$E$7)/(m*g)))</f>
        <v>-3.5127502940464156E-2</v>
      </c>
      <c r="R432" s="12">
        <f>$E$6 - 2 * ($E$6*EXP(-($T429*$E$6)/m)) + $E$6*(EXP(-($T429*$E$6)/m))*(1-($T429*$E$6)/(m))</f>
        <v>2.8129755211624197E-2</v>
      </c>
      <c r="S432" s="11">
        <f>2*(((5*m^2*g^2)/$T429^6)*$N432*$O432 + (-(m^2)/($T429)^5)*(g^2)*$O432*$Q432 + (-(m^2)/($T429)^5)*(g^2)*$N432*$R432)</f>
        <v>43.573778470158317</v>
      </c>
      <c r="T432" s="37"/>
      <c r="U432" s="38"/>
      <c r="V432" s="39"/>
      <c r="W432" s="36"/>
    </row>
    <row r="433" spans="1:23" x14ac:dyDescent="0.25">
      <c r="A433" s="36"/>
      <c r="B433" s="12">
        <f>((m*g)/$A431)*($D$6+(m/$A431)*(EXP(-($A431*$D$6)/(m))-1)) - $D$7</f>
        <v>-0.49313340281667262</v>
      </c>
      <c r="C433" s="12">
        <f t="shared" si="164"/>
        <v>0.24318055297355071</v>
      </c>
      <c r="D433" s="36"/>
      <c r="M433" s="36"/>
      <c r="N433" s="11">
        <f>($T429*$F$6) + (m*EXP(-($T429*$F$6)/m)) - m - (($F$7/(m*g))*($T429)^2)</f>
        <v>-6.0670053593632174E-4</v>
      </c>
      <c r="O433" s="11">
        <f>($T429*$F$6) + (2*m*EXP(-($T429*$F$6)/m)) + (($T429*$F$6)*EXP(-($T429*$F$6)/m))  - (2*m)</f>
        <v>4.3655210821161305E-4</v>
      </c>
      <c r="P433" s="11">
        <f>2*(-(m^2)/($T429)^5)*(g^2)*N433*O433</f>
        <v>6.9667920711640106</v>
      </c>
      <c r="Q433" s="12">
        <f>$F$6 - ($F$6*EXP(-($T429*$F$6)/m)) - ($T429 * ((2*$F$7)/(m*g)))</f>
        <v>-7.6037333689400077E-2</v>
      </c>
      <c r="R433" s="12">
        <f>$F$6 - 2 * ($F$6*EXP(-($T429*$F$6)/m)) + $F$6*(EXP(-($T429*$F$6)/m))*(1-($T429*$F$6)/(m))</f>
        <v>5.5507727714503241E-2</v>
      </c>
      <c r="S433" s="11">
        <f>2*(((5*m^2*g^2)/$T429^6)*$N433*$O433 + (-(m^2)/($T429)^5)*(g^2)*$O433*$Q433 + (-(m^2)/($T429)^5)*(g^2)*$N433*$R433)</f>
        <v>153.66554030997111</v>
      </c>
      <c r="T433" s="37"/>
      <c r="U433" s="38"/>
      <c r="V433" s="39"/>
      <c r="W433" s="36"/>
    </row>
    <row r="434" spans="1:23" x14ac:dyDescent="0.25">
      <c r="A434" s="36"/>
      <c r="B434" s="12">
        <f>((m*g)/$A431)*($E$6+(m/$A431)*(EXP(-($A431*$E$6)/(m))-1)) - $E$7</f>
        <v>-0.84869597016121379</v>
      </c>
      <c r="C434" s="11">
        <f t="shared" si="164"/>
        <v>0.72028484976788387</v>
      </c>
      <c r="D434" s="36"/>
      <c r="M434" s="36"/>
      <c r="N434" s="11">
        <f>($T429*$G$6) + (m*EXP(-($T429*$G$6)/m)) - m - (($G$7/(m*g))*($T429)^2)</f>
        <v>-9.2049804445186716E-4</v>
      </c>
      <c r="O434" s="11">
        <f>($T429*$G$6) + (2*m*EXP(-($T429*$G$6)/m)) + (($T429*$G$6)*EXP(-($T429*$G$6)/m))  - (2*m)</f>
        <v>7.5760073539418715E-4</v>
      </c>
      <c r="P434" s="11">
        <f>2*(-(m^2)/($T429)^5)*(g^2)*N434*O434</f>
        <v>18.343645050870528</v>
      </c>
      <c r="Q434" s="12">
        <f>$G$6 - ($G$6*EXP(-($T429*$G$6)/m)) - ($T429 * ((2*$G$7)/(m*g)))</f>
        <v>-0.11975513986600872</v>
      </c>
      <c r="R434" s="12">
        <f>$G$6 - 2 * ($G$6*EXP(-($T429*$G$6)/m)) + $G$6*(EXP(-($T429*$G$6)/m))*(1-($T429*$G$6)/(m))</f>
        <v>9.4572542455614361E-2</v>
      </c>
      <c r="S434" s="11">
        <f>2*(((5*m^2*g^2)/$T429^6)*$N434*$O434 + (-(m^2)/($T429)^5)*(g^2)*$O434*$Q434 + (-(m^2)/($T429)^5)*(g^2)*$N434*$R434)</f>
        <v>449.55028528498815</v>
      </c>
      <c r="T434" s="37"/>
      <c r="U434" s="38"/>
      <c r="V434" s="39"/>
      <c r="W434" s="36"/>
    </row>
    <row r="435" spans="1:23" x14ac:dyDescent="0.25">
      <c r="A435" s="36"/>
      <c r="B435" s="12">
        <f>((m*g)/$A431)*($F$6+(m/$A431)*(EXP(-($A431*$F$6)/(m))-1)) - $F$7</f>
        <v>-1.5089062828404609</v>
      </c>
      <c r="C435" s="12">
        <f t="shared" si="164"/>
        <v>2.2767981703954172</v>
      </c>
      <c r="D435" s="36"/>
      <c r="M435" s="36"/>
      <c r="N435" s="11">
        <f>($T429*$H$6) + (m*EXP(-($T429*$H$6)/m)) - m - (($H$7/(m*g))*($T429)^2)</f>
        <v>-2.7081236331129646E-4</v>
      </c>
      <c r="O435" s="11">
        <f>($T429*$H$6) + (2*m*EXP(-($T429*$H$6)/m)) + (($T429*$H$6)*EXP(-($T429*$H$6)/m))  - (2*m)</f>
        <v>1.1847490982079267E-3</v>
      </c>
      <c r="P435" s="11">
        <f>2*(-(m^2)/($T429)^5)*(g^2)*N435*O435</f>
        <v>8.4395104335311242</v>
      </c>
      <c r="Q435" s="12">
        <f>$H$6 - ($H$6*EXP(-($T429*$H$6)/m)) - ($T429 * ((2*$H$7)/(m*g)))</f>
        <v>-7.9559143965879542E-2</v>
      </c>
      <c r="R435" s="12">
        <f>$H$6 - 2 * ($H$6*EXP(-($T429*$H$6)/m)) + $H$6*(EXP(-($T429*$H$6)/m))*(1-($T429*$H$6)/(m))</f>
        <v>0.14523589366889</v>
      </c>
      <c r="S435" s="11">
        <f>2*(((5*m^2*g^2)/$T429^6)*$N435*$O435 + (-(m^2)/($T429)^5)*(g^2)*$O435*$Q435 + (-(m^2)/($T429)^5)*(g^2)*$N435*$R435)</f>
        <v>1569.2828784277795</v>
      </c>
      <c r="T435" s="37"/>
      <c r="U435" s="38"/>
      <c r="V435" s="39"/>
      <c r="W435" s="36"/>
    </row>
    <row r="436" spans="1:23" x14ac:dyDescent="0.25">
      <c r="A436" s="36"/>
      <c r="B436" s="12">
        <f>((m*g)/$A431)*($G$6+(m/$A431)*(EXP(-($A431*$G$6)/(m))-1)) - $G$7</f>
        <v>-2.2675205568794956</v>
      </c>
      <c r="C436" s="11">
        <f t="shared" si="164"/>
        <v>5.1416494758710982</v>
      </c>
      <c r="D436" s="36"/>
      <c r="M436" s="36"/>
      <c r="N436" s="11">
        <f>($T429*$I$6) + (m*EXP(-($T429*$I$6)/m)) - m - (($I$7/(m*g))*($T429)^2)</f>
        <v>3.6936897707216289E-5</v>
      </c>
      <c r="O436" s="11">
        <f>($T429*$I$6) + (2*m*EXP(-($T429*$I$6)/m)) + (($T429*$I$6)*EXP(-($T429*$I$6)/m))  - (2*m)</f>
        <v>1.5808744621772508E-3</v>
      </c>
      <c r="P436" s="11">
        <f>2*(-(m^2)/($T429)^5)*(g^2)*N436*O436</f>
        <v>-1.5359609731163781</v>
      </c>
      <c r="Q436" s="12">
        <f>$I$6 - ($I$6*EXP(-($T429*$I$6)/m)) - ($T429 * ((2*$I$7)/(m*g)))</f>
        <v>-6.9449432839628455E-2</v>
      </c>
      <c r="R436" s="12">
        <f>$I$6 - 2 * ($I$6*EXP(-($T429*$I$6)/m)) + $I$6*(EXP(-($T429*$I$6)/m))*(1-($T429*$I$6)/(m))</f>
        <v>0.1911884784268936</v>
      </c>
      <c r="S436" s="11">
        <f>2*(((5*m^2*g^2)/$T429^6)*$N436*$O436 + (-(m^2)/($T429)^5)*(g^2)*$O436*$Q436 + (-(m^2)/($T429)^5)*(g^2)*$N436*$R436)</f>
        <v>3056.1055703635107</v>
      </c>
      <c r="T436" s="37"/>
      <c r="U436" s="38"/>
      <c r="V436" s="39"/>
      <c r="W436" s="36"/>
    </row>
    <row r="437" spans="1:23" x14ac:dyDescent="0.25">
      <c r="A437" s="36"/>
      <c r="B437" s="12">
        <f>((m*g)/$A431)*($H$6+(m/$A431)*(EXP(-($A431*$H$6)/(m))-1)) - $H$7</f>
        <v>-2.6007186138842657</v>
      </c>
      <c r="C437" s="12">
        <f t="shared" si="164"/>
        <v>6.7637373086040968</v>
      </c>
      <c r="D437" s="36"/>
      <c r="M437" s="36"/>
      <c r="N437" s="11">
        <f>($T429*$J$6) + (m*EXP(-($T429*$J$6)/m)) - m - (($J$7/(m*g))*($T429)^2)</f>
        <v>2.7411831987485345E-4</v>
      </c>
      <c r="O437" s="11">
        <f>($T429*$J$6) + (2*m*EXP(-($T429*$J$6)/m)) + (($T429*$J$6)*EXP(-($T429*$J$6)/m))  - (2*m)</f>
        <v>2.0432113316871947E-3</v>
      </c>
      <c r="P437" s="11">
        <f>2*(-(m^2)/($T429)^5)*(g^2)*N437*O437</f>
        <v>-14.732407746786075</v>
      </c>
      <c r="Q437" s="12">
        <f>$J$6 - ($J$6*EXP(-($T429*$J$6)/m)) - ($T429 * ((2*$J$7)/(m*g)))</f>
        <v>-6.8895221319101085E-2</v>
      </c>
      <c r="R437" s="12">
        <f>$J$6 - 2 * ($J$6*EXP(-($T429*$J$6)/m)) + $J$6*(EXP(-($T429*$J$6)/m))*(1-($T429*$J$6)/(m))</f>
        <v>0.2437980678940927</v>
      </c>
      <c r="S437" s="11">
        <f>2*(((5*m^2*g^2)/$T429^6)*$N437*$O437 + (-(m^2)/($T429)^5)*(g^2)*$O437*$Q437 + (-(m^2)/($T429)^5)*(g^2)*$N437*$R437)</f>
        <v>5339.54843422865</v>
      </c>
      <c r="T437" s="37"/>
      <c r="U437" s="38"/>
      <c r="V437" s="39"/>
      <c r="W437" s="36"/>
    </row>
    <row r="438" spans="1:23" x14ac:dyDescent="0.25">
      <c r="A438" s="36"/>
      <c r="B438" s="12">
        <f>((m*g)/$A431)*($I$6+(m/$A431)*(EXP(-($A431*$I$6)/(m))-1)) - $I$7</f>
        <v>-3.0032208201481394</v>
      </c>
      <c r="C438" s="11">
        <f t="shared" si="164"/>
        <v>9.0193352945712633</v>
      </c>
      <c r="D438" s="36"/>
      <c r="M438" s="36"/>
      <c r="N438" s="11">
        <f>($T429*$K$6) + (m*EXP(-($T429*$K$6)/m)) - m - (($K$7/(m*g))*($T429)^2)</f>
        <v>2.8814904481971708E-4</v>
      </c>
      <c r="O438" s="11">
        <f>($T429*$K$6) + (2*m*EXP(-($T429*$K$6)/m)) + (($T429*$K$6)*EXP(-($T429*$K$6)/m))  - (2*m)</f>
        <v>2.5726896358677157E-3</v>
      </c>
      <c r="P438" s="11">
        <f>2*(-(m^2)/($T429)^5)*(g^2)*N438*O438</f>
        <v>-19.499656529403069</v>
      </c>
      <c r="Q438" s="12">
        <f>$K$6 - ($K$6*EXP(-($T429*$K$6)/m)) - ($T429 * ((2*$K$7)/(m*g)))</f>
        <v>-9.2002786507860201E-2</v>
      </c>
      <c r="R438" s="12">
        <f>$K$6 - 2 * ($K$6*EXP(-($T429*$K$6)/m)) + $K$6*(EXP(-($T429*$K$6)/m))*(1-($T429*$K$6)/(m))</f>
        <v>0.30289682242097193</v>
      </c>
      <c r="S438" s="11">
        <f>2*(((5*m^2*g^2)/$T429^6)*$N438*$O438 + (-(m^2)/($T429)^5)*(g^2)*$O438*$Q438 + (-(m^2)/($T429)^5)*(g^2)*$N438*$R438)</f>
        <v>8423.3858514830008</v>
      </c>
      <c r="T438" s="37"/>
      <c r="U438" s="38"/>
      <c r="V438" s="39"/>
      <c r="W438" s="36"/>
    </row>
    <row r="439" spans="1:23" x14ac:dyDescent="0.25">
      <c r="A439" s="36"/>
      <c r="B439" s="12">
        <f>((m*g)/$A431)*($J$6+(m/$A431)*(EXP(-($A431*$J$6)/(m))-1)) - $J$7</f>
        <v>-3.4867230151753197</v>
      </c>
      <c r="C439" s="12">
        <f t="shared" si="164"/>
        <v>12.157237384553273</v>
      </c>
      <c r="D439" s="36"/>
      <c r="M439" s="36">
        <v>43</v>
      </c>
      <c r="N439" s="11">
        <f>($T439*$B$6) + (m*EXP(-($T439*$B$6)/m)) - m - (($B$7/(m*g))*($T439)^2)</f>
        <v>-3.5922821918522391E-5</v>
      </c>
      <c r="O439" s="11">
        <f>($T439*$B$6) + (2*m*EXP(-($T439*$B$6)/m)) + (($T439*$B$6)*EXP(-($T439*$B$6)/m))  - (2*m)</f>
        <v>5.8863516471732713E-6</v>
      </c>
      <c r="P439" s="11">
        <f>2*(-(m^2)/($T439)^5)*(g^2)*N439*O439</f>
        <v>5.5621030242373505E-3</v>
      </c>
      <c r="Q439" s="12">
        <f>$B$6 - ($B$6*EXP(-($T439*$B$6)/m)) - ($T439 * ((2*$B$7)/(m*g)))</f>
        <v>-3.5822432723058607E-3</v>
      </c>
      <c r="R439" s="12">
        <f>$B$6 - 2 * ($B$6*EXP(-($T439*$B$6)/m)) + $B$6*(EXP(-($T439*$B$6)/m))*(1-($T439*$B$6)/(m))</f>
        <v>7.9860805570153293E-4</v>
      </c>
      <c r="S439" s="11">
        <f>2*(((5*m^2*g^2)/$T439^6)*$N439*$O439 + (-(m^2)/($T439)^5)*(g^2)*$O439*$Q439 + (-(m^2)/($T439)^5)*(g^2)*$N439*$R439)</f>
        <v>2.7638000081181335E-2</v>
      </c>
      <c r="T439" s="37">
        <f t="shared" si="159"/>
        <v>2.1699250881468814E-2</v>
      </c>
      <c r="U439" s="38">
        <f t="shared" ref="U439" si="181">SUM(P439:P448)</f>
        <v>-5.3645976549887564E-13</v>
      </c>
      <c r="V439" s="39">
        <f t="shared" ref="V439" si="182">SUM(S439:S448)</f>
        <v>19047.805400261786</v>
      </c>
      <c r="W439" s="36">
        <f t="shared" ref="W439" si="183">U439/V439</f>
        <v>-2.8163862147158577E-17</v>
      </c>
    </row>
    <row r="440" spans="1:23" x14ac:dyDescent="0.25">
      <c r="A440" s="36"/>
      <c r="B440" s="11">
        <f>((m*g)/$A431)*($K$6+(m/$A431)*(EXP(-($A431*$K$6)/(m))-1)) - $K$7</f>
        <v>-4.1292252081007481</v>
      </c>
      <c r="C440" s="11">
        <f t="shared" si="164"/>
        <v>17.050500819214665</v>
      </c>
      <c r="D440" s="36"/>
      <c r="M440" s="36"/>
      <c r="N440" s="11">
        <f>($T439*$C$6) + (m*EXP(-($T439*$C$6)/m)) - m - (($C$7/(m*g))*($T439)^2)</f>
        <v>-5.6880736359796744E-5</v>
      </c>
      <c r="O440" s="11">
        <f>($T439*$C$6) + (2*m*EXP(-($T439*$C$6)/m)) + (($T439*$C$6)*EXP(-($T439*$C$6)/m))  - (2*m)</f>
        <v>3.0067351026730194E-5</v>
      </c>
      <c r="P440" s="11">
        <f>2*(-(m^2)/($T439)^5)*(g^2)*N440*O440</f>
        <v>4.4986557223601245E-2</v>
      </c>
      <c r="Q440" s="12">
        <f>$C$6 - ($C$6*EXP(-($T439*$C$6)/m)) - ($T439 * ((2*$C$7)/(m*g)))</f>
        <v>-6.6282852127929268E-3</v>
      </c>
      <c r="R440" s="12">
        <f>$C$6 - 2 * ($C$6*EXP(-($T439*$C$6)/m)) + $C$6*(EXP(-($T439*$C$6)/m))*(1-($T439*$C$6)/(m))</f>
        <v>4.0224850446371196E-3</v>
      </c>
      <c r="S440" s="11">
        <f>2*(((5*m^2*g^2)/$T439^6)*$N440*$O440 + (-(m^2)/($T439)^5)*(g^2)*$O440*$Q440 + (-(m^2)/($T439)^5)*(g^2)*$N440*$R440)</f>
        <v>0.89475171113511909</v>
      </c>
      <c r="T440" s="37"/>
      <c r="U440" s="38"/>
      <c r="V440" s="39"/>
      <c r="W440" s="36"/>
    </row>
    <row r="441" spans="1:23" x14ac:dyDescent="0.25">
      <c r="A441" s="36">
        <v>0.44</v>
      </c>
      <c r="B441" s="12">
        <f>((m*g)/$A441)*($B$6+(m/$A441)*(EXP(-($A441*$B$6)/(m))-1)) - $B$7</f>
        <v>-5.7375147853687157E-2</v>
      </c>
      <c r="C441" s="12">
        <f t="shared" si="164"/>
        <v>3.291907591232462E-3</v>
      </c>
      <c r="D441" s="36">
        <f t="shared" ref="D441" si="184">SUM(C441:C450)</f>
        <v>53.799896684422876</v>
      </c>
      <c r="M441" s="36"/>
      <c r="N441" s="11">
        <f>($T439*$D$6) + (m*EXP(-($T439*$D$6)/m)) - m - (($D$7/(m*g))*($T439)^2)</f>
        <v>-1.4213669415833905E-4</v>
      </c>
      <c r="O441" s="11">
        <f>($T439*$D$6) + (2*m*EXP(-($T439*$D$6)/m)) + (($T439*$D$6)*EXP(-($T439*$D$6)/m))  - (2*m)</f>
        <v>1.0980809334212166E-4</v>
      </c>
      <c r="P441" s="11">
        <f>2*(-(m^2)/($T439)^5)*(g^2)*N441*O441</f>
        <v>0.410547055340447</v>
      </c>
      <c r="Q441" s="12">
        <f>$D$6 - ($D$6*EXP(-($T439*$D$6)/m)) - ($T439 * ((2*$D$7)/(m*g)))</f>
        <v>-1.8161063891626833E-2</v>
      </c>
      <c r="R441" s="12">
        <f>$D$6 - 2 * ($D$6*EXP(-($T439*$D$6)/m)) + $D$6*(EXP(-($T439*$D$6)/m))*(1-($T439*$D$6)/(m))</f>
        <v>1.4420172737402842E-2</v>
      </c>
      <c r="S441" s="11">
        <f>2*(((5*m^2*g^2)/$T439^6)*$N441*$O441 + (-(m^2)/($T439)^5)*(g^2)*$O441*$Q441 + (-(m^2)/($T439)^5)*(g^2)*$N441*$R441)</f>
        <v>11.770671982426705</v>
      </c>
      <c r="T441" s="37"/>
      <c r="U441" s="38"/>
      <c r="V441" s="39"/>
      <c r="W441" s="36"/>
    </row>
    <row r="442" spans="1:23" x14ac:dyDescent="0.25">
      <c r="A442" s="36"/>
      <c r="B442" s="11">
        <f>((m*g)/$A441)*($C$6+(m/$A441)*(EXP(-($A441*$C$6)/(m))-1)) - $C$7</f>
        <v>-0.18095078786834345</v>
      </c>
      <c r="C442" s="11">
        <f t="shared" si="164"/>
        <v>3.2743187630174232E-2</v>
      </c>
      <c r="D442" s="36"/>
      <c r="M442" s="36"/>
      <c r="N442" s="11">
        <f>($T439*$E$6) + (m*EXP(-($T439*$E$6)/m)) - m - (($E$7/(m*g))*($T439)^2)</f>
        <v>-2.7251916602635123E-4</v>
      </c>
      <c r="O442" s="11">
        <f>($T439*$E$6) + (2*m*EXP(-($T439*$E$6)/m)) + (($T439*$E$6)*EXP(-($T439*$E$6)/m))  - (2*m)</f>
        <v>2.17202167091958E-4</v>
      </c>
      <c r="P442" s="11">
        <f>2*(-(m^2)/($T439)^5)*(g^2)*N442*O442</f>
        <v>1.5569819781520917</v>
      </c>
      <c r="Q442" s="12">
        <f>$E$6 - ($E$6*EXP(-($T439*$E$6)/m)) - ($T439 * ((2*$E$7)/(m*g)))</f>
        <v>-3.51275029404641E-2</v>
      </c>
      <c r="R442" s="12">
        <f>$E$6 - 2 * ($E$6*EXP(-($T439*$E$6)/m)) + $E$6*(EXP(-($T439*$E$6)/m))*(1-($T439*$E$6)/(m))</f>
        <v>2.8129755211624086E-2</v>
      </c>
      <c r="S442" s="11">
        <f>2*(((5*m^2*g^2)/$T439^6)*$N442*$O442 + (-(m^2)/($T439)^5)*(g^2)*$O442*$Q442 + (-(m^2)/($T439)^5)*(g^2)*$N442*$R442)</f>
        <v>43.573778470160931</v>
      </c>
      <c r="T442" s="37"/>
      <c r="U442" s="38"/>
      <c r="V442" s="39"/>
      <c r="W442" s="36"/>
    </row>
    <row r="443" spans="1:23" x14ac:dyDescent="0.25">
      <c r="A443" s="36"/>
      <c r="B443" s="12">
        <f>((m*g)/$A441)*($D$6+(m/$A441)*(EXP(-($A441*$D$6)/(m))-1)) - $D$7</f>
        <v>-0.49645734985409606</v>
      </c>
      <c r="C443" s="12">
        <f t="shared" si="164"/>
        <v>0.24646990022415233</v>
      </c>
      <c r="D443" s="36"/>
      <c r="M443" s="36"/>
      <c r="N443" s="11">
        <f>($T439*$F$6) + (m*EXP(-($T439*$F$6)/m)) - m - (($F$7/(m*g))*($T439)^2)</f>
        <v>-6.0670053593632044E-4</v>
      </c>
      <c r="O443" s="11">
        <f>($T439*$F$6) + (2*m*EXP(-($T439*$F$6)/m)) + (($T439*$F$6)*EXP(-($T439*$F$6)/m))  - (2*m)</f>
        <v>4.3655210821160612E-4</v>
      </c>
      <c r="P443" s="11">
        <f>2*(-(m^2)/($T439)^5)*(g^2)*N443*O443</f>
        <v>6.9667920711639288</v>
      </c>
      <c r="Q443" s="12">
        <f>$F$6 - ($F$6*EXP(-($T439*$F$6)/m)) - ($T439 * ((2*$F$7)/(m*g)))</f>
        <v>-7.6037333689399966E-2</v>
      </c>
      <c r="R443" s="12">
        <f>$F$6 - 2 * ($F$6*EXP(-($T439*$F$6)/m)) + $F$6*(EXP(-($T439*$F$6)/m))*(1-($T439*$F$6)/(m))</f>
        <v>5.5507727714503075E-2</v>
      </c>
      <c r="S443" s="11">
        <f>2*(((5*m^2*g^2)/$T439^6)*$N443*$O443 + (-(m^2)/($T439)^5)*(g^2)*$O443*$Q443 + (-(m^2)/($T439)^5)*(g^2)*$N443*$R443)</f>
        <v>153.66554030997941</v>
      </c>
      <c r="T443" s="37"/>
      <c r="U443" s="38"/>
      <c r="V443" s="39"/>
      <c r="W443" s="36"/>
    </row>
    <row r="444" spans="1:23" x14ac:dyDescent="0.25">
      <c r="A444" s="36"/>
      <c r="B444" s="12">
        <f>((m*g)/$A441)*($E$6+(m/$A441)*(EXP(-($A441*$E$6)/(m))-1)) - $E$7</f>
        <v>-0.85333945214765783</v>
      </c>
      <c r="C444" s="11">
        <f t="shared" si="164"/>
        <v>0.72818822059166477</v>
      </c>
      <c r="D444" s="36"/>
      <c r="M444" s="36"/>
      <c r="N444" s="11">
        <f>($T439*$G$6) + (m*EXP(-($T439*$G$6)/m)) - m - (($G$7/(m*g))*($T439)^2)</f>
        <v>-9.2049804445186109E-4</v>
      </c>
      <c r="O444" s="11">
        <f>($T439*$G$6) + (2*m*EXP(-($T439*$G$6)/m)) + (($T439*$G$6)*EXP(-($T439*$G$6)/m))  - (2*m)</f>
        <v>7.5760073539418021E-4</v>
      </c>
      <c r="P444" s="11">
        <f>2*(-(m^2)/($T439)^5)*(g^2)*N444*O444</f>
        <v>18.343645050870357</v>
      </c>
      <c r="Q444" s="12">
        <f>$G$6 - ($G$6*EXP(-($T439*$G$6)/m)) - ($T439 * ((2*$G$7)/(m*g)))</f>
        <v>-0.11975513986600844</v>
      </c>
      <c r="R444" s="12">
        <f>$G$6 - 2 * ($G$6*EXP(-($T439*$G$6)/m)) + $G$6*(EXP(-($T439*$G$6)/m))*(1-($T439*$G$6)/(m))</f>
        <v>9.4572542455614111E-2</v>
      </c>
      <c r="S444" s="11">
        <f>2*(((5*m^2*g^2)/$T439^6)*$N444*$O444 + (-(m^2)/($T439)^5)*(g^2)*$O444*$Q444 + (-(m^2)/($T439)^5)*(g^2)*$N444*$R444)</f>
        <v>449.55028528500497</v>
      </c>
      <c r="T444" s="37"/>
      <c r="U444" s="38"/>
      <c r="V444" s="39"/>
      <c r="W444" s="36"/>
    </row>
    <row r="445" spans="1:23" x14ac:dyDescent="0.25">
      <c r="A445" s="36"/>
      <c r="B445" s="12">
        <f>((m*g)/$A441)*($F$6+(m/$A441)*(EXP(-($A441*$F$6)/(m))-1)) - $F$7</f>
        <v>-1.5153155262777034</v>
      </c>
      <c r="C445" s="12">
        <f t="shared" si="164"/>
        <v>2.2961811441782731</v>
      </c>
      <c r="D445" s="36"/>
      <c r="M445" s="36"/>
      <c r="N445" s="11">
        <f>($T439*$H$6) + (m*EXP(-($T439*$H$6)/m)) - m - (($H$7/(m*g))*($T439)^2)</f>
        <v>-2.7081236331129559E-4</v>
      </c>
      <c r="O445" s="11">
        <f>($T439*$H$6) + (2*m*EXP(-($T439*$H$6)/m)) + (($T439*$H$6)*EXP(-($T439*$H$6)/m))  - (2*m)</f>
        <v>1.1847490982079129E-3</v>
      </c>
      <c r="P445" s="11">
        <f>2*(-(m^2)/($T439)^5)*(g^2)*N445*O445</f>
        <v>8.4395104335310513</v>
      </c>
      <c r="Q445" s="12">
        <f>$H$6 - ($H$6*EXP(-($T439*$H$6)/m)) - ($T439 * ((2*$H$7)/(m*g)))</f>
        <v>-7.9559143965879264E-2</v>
      </c>
      <c r="R445" s="12">
        <f>$H$6 - 2 * ($H$6*EXP(-($T439*$H$6)/m)) + $H$6*(EXP(-($T439*$H$6)/m))*(1-($T439*$H$6)/(m))</f>
        <v>0.1452358936688897</v>
      </c>
      <c r="S445" s="11">
        <f>2*(((5*m^2*g^2)/$T439^6)*$N445*$O445 + (-(m^2)/($T439)^5)*(g^2)*$O445*$Q445 + (-(m^2)/($T439)^5)*(g^2)*$N445*$R445)</f>
        <v>1569.2828784277726</v>
      </c>
      <c r="T445" s="37"/>
      <c r="U445" s="38"/>
      <c r="V445" s="39"/>
      <c r="W445" s="36"/>
    </row>
    <row r="446" spans="1:23" x14ac:dyDescent="0.25">
      <c r="A446" s="36"/>
      <c r="B446" s="12">
        <f>((m*g)/$A441)*($G$6+(m/$A441)*(EXP(-($A441*$G$6)/(m))-1)) - $G$7</f>
        <v>-2.2757110043273081</v>
      </c>
      <c r="C446" s="11">
        <f t="shared" si="164"/>
        <v>5.1788605752164054</v>
      </c>
      <c r="D446" s="36"/>
      <c r="M446" s="36"/>
      <c r="N446" s="11">
        <f>($T439*$I$6) + (m*EXP(-($T439*$I$6)/m)) - m - (($I$7/(m*g))*($T439)^2)</f>
        <v>3.6936897707218891E-5</v>
      </c>
      <c r="O446" s="11">
        <f>($T439*$I$6) + (2*m*EXP(-($T439*$I$6)/m)) + (($T439*$I$6)*EXP(-($T439*$I$6)/m))  - (2*m)</f>
        <v>1.5808744621772508E-3</v>
      </c>
      <c r="P446" s="11">
        <f>2*(-(m^2)/($T439)^5)*(g^2)*N446*O446</f>
        <v>-1.535960973116496</v>
      </c>
      <c r="Q446" s="12">
        <f>$I$6 - ($I$6*EXP(-($T439*$I$6)/m)) - ($T439 * ((2*$I$7)/(m*g)))</f>
        <v>-6.9449432839628122E-2</v>
      </c>
      <c r="R446" s="12">
        <f>$I$6 - 2 * ($I$6*EXP(-($T439*$I$6)/m)) + $I$6*(EXP(-($T439*$I$6)/m))*(1-($T439*$I$6)/(m))</f>
        <v>0.19118847842689327</v>
      </c>
      <c r="S446" s="11">
        <f>2*(((5*m^2*g^2)/$T439^6)*$N446*$O446 + (-(m^2)/($T439)^5)*(g^2)*$O446*$Q446 + (-(m^2)/($T439)^5)*(g^2)*$N446*$R446)</f>
        <v>3056.1055703635284</v>
      </c>
      <c r="T446" s="37"/>
      <c r="U446" s="38"/>
      <c r="V446" s="39"/>
      <c r="W446" s="36"/>
    </row>
    <row r="447" spans="1:23" x14ac:dyDescent="0.25">
      <c r="A447" s="36"/>
      <c r="B447" s="12">
        <f>((m*g)/$A441)*($H$6+(m/$A441)*(EXP(-($A441*$H$6)/(m))-1)) - $H$7</f>
        <v>-2.6106772512669405</v>
      </c>
      <c r="C447" s="12">
        <f t="shared" si="164"/>
        <v>6.8156357102827076</v>
      </c>
      <c r="D447" s="36"/>
      <c r="M447" s="36"/>
      <c r="N447" s="11">
        <f>($T439*$J$6) + (m*EXP(-($T439*$J$6)/m)) - m - (($J$7/(m*g))*($T439)^2)</f>
        <v>2.7411831987485171E-4</v>
      </c>
      <c r="O447" s="11">
        <f>($T439*$J$6) + (2*m*EXP(-($T439*$J$6)/m)) + (($T439*$J$6)*EXP(-($T439*$J$6)/m))  - (2*m)</f>
        <v>2.0432113316871878E-3</v>
      </c>
      <c r="P447" s="11">
        <f>2*(-(m^2)/($T439)^5)*(g^2)*N447*O447</f>
        <v>-14.732407746786027</v>
      </c>
      <c r="Q447" s="12">
        <f>$J$6 - ($J$6*EXP(-($T439*$J$6)/m)) - ($T439 * ((2*$J$7)/(m*g)))</f>
        <v>-6.8895221319100641E-2</v>
      </c>
      <c r="R447" s="12">
        <f>$J$6 - 2 * ($J$6*EXP(-($T439*$J$6)/m)) + $J$6*(EXP(-($T439*$J$6)/m))*(1-($T439*$J$6)/(m))</f>
        <v>0.2437980678940922</v>
      </c>
      <c r="S447" s="11">
        <f>2*(((5*m^2*g^2)/$T439^6)*$N447*$O447 + (-(m^2)/($T439)^5)*(g^2)*$O447*$Q447 + (-(m^2)/($T439)^5)*(g^2)*$N447*$R447)</f>
        <v>5339.5484342286327</v>
      </c>
      <c r="T447" s="37"/>
      <c r="U447" s="38"/>
      <c r="V447" s="39"/>
      <c r="W447" s="36"/>
    </row>
    <row r="448" spans="1:23" x14ac:dyDescent="0.25">
      <c r="A448" s="36"/>
      <c r="B448" s="12">
        <f>((m*g)/$A441)*($I$6+(m/$A441)*(EXP(-($A441*$I$6)/(m))-1)) - $I$7</f>
        <v>-3.0145089488326411</v>
      </c>
      <c r="C448" s="11">
        <f t="shared" si="164"/>
        <v>9.087264202592074</v>
      </c>
      <c r="D448" s="36"/>
      <c r="M448" s="36"/>
      <c r="N448" s="11">
        <f>($T439*$K$6) + (m*EXP(-($T439*$K$6)/m)) - m - (($K$7/(m*g))*($T439)^2)</f>
        <v>2.8814904481972575E-4</v>
      </c>
      <c r="O448" s="11">
        <f>($T439*$K$6) + (2*m*EXP(-($T439*$K$6)/m)) + (($T439*$K$6)*EXP(-($T439*$K$6)/m))  - (2*m)</f>
        <v>2.5726896358677087E-3</v>
      </c>
      <c r="P448" s="11">
        <f>2*(-(m^2)/($T439)^5)*(g^2)*N448*O448</f>
        <v>-19.49965652940373</v>
      </c>
      <c r="Q448" s="12">
        <f>$K$6 - ($K$6*EXP(-($T439*$K$6)/m)) - ($T439 * ((2*$K$7)/(m*g)))</f>
        <v>-9.2002786507859646E-2</v>
      </c>
      <c r="R448" s="12">
        <f>$K$6 - 2 * ($K$6*EXP(-($T439*$K$6)/m)) + $K$6*(EXP(-($T439*$K$6)/m))*(1-($T439*$K$6)/(m))</f>
        <v>0.30289682242097132</v>
      </c>
      <c r="S448" s="11">
        <f>2*(((5*m^2*g^2)/$T439^6)*$N448*$O448 + (-(m^2)/($T439)^5)*(g^2)*$O448*$Q448 + (-(m^2)/($T439)^5)*(g^2)*$N448*$R448)</f>
        <v>8423.3858514830627</v>
      </c>
      <c r="T448" s="37"/>
      <c r="U448" s="38"/>
      <c r="V448" s="39"/>
      <c r="W448" s="36"/>
    </row>
    <row r="449" spans="1:23" x14ac:dyDescent="0.25">
      <c r="A449" s="36"/>
      <c r="B449" s="12">
        <f>((m*g)/$A441)*($J$6+(m/$A441)*(EXP(-($A441*$J$6)/(m))-1)) - $J$7</f>
        <v>-3.4993406386093486</v>
      </c>
      <c r="C449" s="12">
        <f t="shared" si="164"/>
        <v>12.245384905022885</v>
      </c>
      <c r="D449" s="36"/>
      <c r="M449" s="36">
        <v>44</v>
      </c>
      <c r="N449" s="11">
        <f>($T449*$B$6) + (m*EXP(-($T449*$B$6)/m)) - m - (($B$7/(m*g))*($T449)^2)</f>
        <v>-3.5922821918522879E-5</v>
      </c>
      <c r="O449" s="11">
        <f>($T449*$B$6) + (2*m*EXP(-($T449*$B$6)/m)) + (($T449*$B$6)*EXP(-($T449*$B$6)/m))  - (2*m)</f>
        <v>5.8863516471802102E-6</v>
      </c>
      <c r="P449" s="11">
        <f>2*(-(m^2)/($T449)^5)*(g^2)*N449*O449</f>
        <v>5.5621030242439477E-3</v>
      </c>
      <c r="Q449" s="12">
        <f>$B$6 - ($B$6*EXP(-($T449*$B$6)/m)) - ($T449 * ((2*$B$7)/(m*g)))</f>
        <v>-3.5822432723058711E-3</v>
      </c>
      <c r="R449" s="12">
        <f>$B$6 - 2 * ($B$6*EXP(-($T449*$B$6)/m)) + $B$6*(EXP(-($T449*$B$6)/m))*(1-($T449*$B$6)/(m))</f>
        <v>7.9860805570153293E-4</v>
      </c>
      <c r="S449" s="11">
        <f>2*(((5*m^2*g^2)/$T449^6)*$N449*$O449 + (-(m^2)/($T449)^5)*(g^2)*$O449*$Q449 + (-(m^2)/($T449)^5)*(g^2)*$N449*$R449)</f>
        <v>2.7638000080320135E-2</v>
      </c>
      <c r="T449" s="37">
        <f t="shared" si="159"/>
        <v>2.1699250881468842E-2</v>
      </c>
      <c r="U449" s="38">
        <f t="shared" ref="U449" si="185">SUM(P449:P458)</f>
        <v>5.3290705182007514E-13</v>
      </c>
      <c r="V449" s="39">
        <f t="shared" ref="V449" si="186">SUM(S449:S458)</f>
        <v>19047.805400261699</v>
      </c>
      <c r="W449" s="36">
        <f t="shared" ref="W449" si="187">U449/V449</f>
        <v>2.7977346503800038E-17</v>
      </c>
    </row>
    <row r="450" spans="1:23" x14ac:dyDescent="0.25">
      <c r="A450" s="36"/>
      <c r="B450" s="11">
        <f>((m*g)/$A441)*($K$6+(m/$A441)*(EXP(-($A441*$K$6)/(m))-1)) - $K$7</f>
        <v>-4.1431723269848808</v>
      </c>
      <c r="C450" s="11">
        <f t="shared" si="164"/>
        <v>17.165876931093312</v>
      </c>
      <c r="D450" s="36"/>
      <c r="M450" s="36"/>
      <c r="N450" s="11">
        <f>($T449*$C$6) + (m*EXP(-($T449*$C$6)/m)) - m - (($C$7/(m*g))*($T449)^2)</f>
        <v>-5.6880736359794576E-5</v>
      </c>
      <c r="O450" s="11">
        <f>($T449*$C$6) + (2*m*EXP(-($T449*$C$6)/m)) + (($T449*$C$6)*EXP(-($T449*$C$6)/m))  - (2*m)</f>
        <v>3.0067351026730194E-5</v>
      </c>
      <c r="P450" s="11">
        <f>2*(-(m^2)/($T449)^5)*(g^2)*N450*O450</f>
        <v>4.4986557223599247E-2</v>
      </c>
      <c r="Q450" s="12">
        <f>$C$6 - ($C$6*EXP(-($T449*$C$6)/m)) - ($T449 * ((2*$C$7)/(m*g)))</f>
        <v>-6.6282852127929337E-3</v>
      </c>
      <c r="R450" s="12">
        <f>$C$6 - 2 * ($C$6*EXP(-($T449*$C$6)/m)) + $C$6*(EXP(-($T449*$C$6)/m))*(1-($T449*$C$6)/(m))</f>
        <v>4.0224850446371196E-3</v>
      </c>
      <c r="S450" s="11">
        <f>2*(((5*m^2*g^2)/$T449^6)*$N450*$O450 + (-(m^2)/($T449)^5)*(g^2)*$O450*$Q450 + (-(m^2)/($T449)^5)*(g^2)*$N450*$R450)</f>
        <v>0.89475171113529672</v>
      </c>
      <c r="T450" s="37"/>
      <c r="U450" s="38"/>
      <c r="V450" s="39"/>
      <c r="W450" s="36"/>
    </row>
    <row r="451" spans="1:23" x14ac:dyDescent="0.25">
      <c r="A451" s="36">
        <v>0.45</v>
      </c>
      <c r="B451" s="12">
        <f>((m*g)/$A451)*($B$6+(m/$A451)*(EXP(-($A451*$B$6)/(m))-1)) - $B$7</f>
        <v>-5.7922643718872478E-2</v>
      </c>
      <c r="C451" s="12">
        <f t="shared" si="164"/>
        <v>3.3550326553834372E-3</v>
      </c>
      <c r="D451" s="36">
        <f t="shared" ref="D451" si="188">SUM(C451:C460)</f>
        <v>54.176878909872045</v>
      </c>
      <c r="M451" s="36"/>
      <c r="N451" s="11">
        <f>($T449*$D$6) + (m*EXP(-($T449*$D$6)/m)) - m - (($D$7/(m*g))*($T449)^2)</f>
        <v>-1.4213669415833537E-4</v>
      </c>
      <c r="O451" s="11">
        <f>($T449*$D$6) + (2*m*EXP(-($T449*$D$6)/m)) + (($T449*$D$6)*EXP(-($T449*$D$6)/m))  - (2*m)</f>
        <v>1.0980809334212166E-4</v>
      </c>
      <c r="P451" s="11">
        <f>2*(-(m^2)/($T449)^5)*(g^2)*N451*O451</f>
        <v>0.41054705534043368</v>
      </c>
      <c r="Q451" s="12">
        <f>$D$6 - ($D$6*EXP(-($T449*$D$6)/m)) - ($T449 * ((2*$D$7)/(m*g)))</f>
        <v>-1.8161063891626805E-2</v>
      </c>
      <c r="R451" s="12">
        <f>$D$6 - 2 * ($D$6*EXP(-($T449*$D$6)/m)) + $D$6*(EXP(-($T449*$D$6)/m))*(1-($T449*$D$6)/(m))</f>
        <v>1.4420172737402953E-2</v>
      </c>
      <c r="S451" s="11">
        <f>2*(((5*m^2*g^2)/$T449^6)*$N451*$O451 + (-(m^2)/($T449)^5)*(g^2)*$O451*$Q451 + (-(m^2)/($T449)^5)*(g^2)*$N451*$R451)</f>
        <v>11.770671982428119</v>
      </c>
      <c r="T451" s="37"/>
      <c r="U451" s="38"/>
      <c r="V451" s="39"/>
      <c r="W451" s="36"/>
    </row>
    <row r="452" spans="1:23" x14ac:dyDescent="0.25">
      <c r="A452" s="36"/>
      <c r="B452" s="11">
        <f>((m*g)/$A451)*($C$6+(m/$A451)*(EXP(-($A451*$C$6)/(m))-1)) - $C$7</f>
        <v>-0.1825354446167442</v>
      </c>
      <c r="C452" s="11">
        <f t="shared" si="164"/>
        <v>3.3319188541432489E-2</v>
      </c>
      <c r="D452" s="36"/>
      <c r="M452" s="36"/>
      <c r="N452" s="11">
        <f>($T449*$E$6) + (m*EXP(-($T449*$E$6)/m)) - m - (($E$7/(m*g))*($T449)^2)</f>
        <v>-2.7251916602634907E-4</v>
      </c>
      <c r="O452" s="11">
        <f>($T449*$E$6) + (2*m*EXP(-($T449*$E$6)/m)) + (($T449*$E$6)*EXP(-($T449*$E$6)/m))  - (2*m)</f>
        <v>2.1720216709196494E-4</v>
      </c>
      <c r="P452" s="11">
        <f>2*(-(m^2)/($T449)^5)*(g^2)*N452*O452</f>
        <v>1.5569819781521193</v>
      </c>
      <c r="Q452" s="12">
        <f>$E$6 - ($E$6*EXP(-($T449*$E$6)/m)) - ($T449 * ((2*$E$7)/(m*g)))</f>
        <v>-3.5127502940464156E-2</v>
      </c>
      <c r="R452" s="12">
        <f>$E$6 - 2 * ($E$6*EXP(-($T449*$E$6)/m)) + $E$6*(EXP(-($T449*$E$6)/m))*(1-($T449*$E$6)/(m))</f>
        <v>2.8129755211624197E-2</v>
      </c>
      <c r="S452" s="11">
        <f>2*(((5*m^2*g^2)/$T449^6)*$N452*$O452 + (-(m^2)/($T449)^5)*(g^2)*$O452*$Q452 + (-(m^2)/($T449)^5)*(g^2)*$N452*$R452)</f>
        <v>43.573778470158317</v>
      </c>
      <c r="T452" s="37"/>
      <c r="U452" s="38"/>
      <c r="V452" s="39"/>
      <c r="W452" s="36"/>
    </row>
    <row r="453" spans="1:23" x14ac:dyDescent="0.25">
      <c r="A453" s="36"/>
      <c r="B453" s="12">
        <f>((m*g)/$A451)*($D$6+(m/$A451)*(EXP(-($A451*$D$6)/(m))-1)) - $D$7</f>
        <v>-0.49966555866153284</v>
      </c>
      <c r="C453" s="12">
        <f t="shared" si="164"/>
        <v>0.24966567051254171</v>
      </c>
      <c r="D453" s="36"/>
      <c r="M453" s="36"/>
      <c r="N453" s="11">
        <f>($T449*$F$6) + (m*EXP(-($T449*$F$6)/m)) - m - (($F$7/(m*g))*($T449)^2)</f>
        <v>-6.0670053593632174E-4</v>
      </c>
      <c r="O453" s="11">
        <f>($T449*$F$6) + (2*m*EXP(-($T449*$F$6)/m)) + (($T449*$F$6)*EXP(-($T449*$F$6)/m))  - (2*m)</f>
        <v>4.3655210821161305E-4</v>
      </c>
      <c r="P453" s="11">
        <f>2*(-(m^2)/($T449)^5)*(g^2)*N453*O453</f>
        <v>6.9667920711640106</v>
      </c>
      <c r="Q453" s="12">
        <f>$F$6 - ($F$6*EXP(-($T449*$F$6)/m)) - ($T449 * ((2*$F$7)/(m*g)))</f>
        <v>-7.6037333689400077E-2</v>
      </c>
      <c r="R453" s="12">
        <f>$F$6 - 2 * ($F$6*EXP(-($T449*$F$6)/m)) + $F$6*(EXP(-($T449*$F$6)/m))*(1-($T449*$F$6)/(m))</f>
        <v>5.5507727714503241E-2</v>
      </c>
      <c r="S453" s="11">
        <f>2*(((5*m^2*g^2)/$T449^6)*$N453*$O453 + (-(m^2)/($T449)^5)*(g^2)*$O453*$Q453 + (-(m^2)/($T449)^5)*(g^2)*$N453*$R453)</f>
        <v>153.66554030997111</v>
      </c>
      <c r="T453" s="37"/>
      <c r="U453" s="38"/>
      <c r="V453" s="39"/>
      <c r="W453" s="36"/>
    </row>
    <row r="454" spans="1:23" x14ac:dyDescent="0.25">
      <c r="A454" s="36"/>
      <c r="B454" s="12">
        <f>((m*g)/$A451)*($E$6+(m/$A451)*(EXP(-($A451*$E$6)/(m))-1)) - $E$7</f>
        <v>-0.85780977691506144</v>
      </c>
      <c r="C454" s="11">
        <f t="shared" si="164"/>
        <v>0.73583761337106746</v>
      </c>
      <c r="D454" s="36"/>
      <c r="M454" s="36"/>
      <c r="N454" s="11">
        <f>($T449*$G$6) + (m*EXP(-($T449*$G$6)/m)) - m - (($G$7/(m*g))*($T449)^2)</f>
        <v>-9.2049804445186716E-4</v>
      </c>
      <c r="O454" s="11">
        <f>($T449*$G$6) + (2*m*EXP(-($T449*$G$6)/m)) + (($T449*$G$6)*EXP(-($T449*$G$6)/m))  - (2*m)</f>
        <v>7.5760073539418715E-4</v>
      </c>
      <c r="P454" s="11">
        <f>2*(-(m^2)/($T449)^5)*(g^2)*N454*O454</f>
        <v>18.343645050870528</v>
      </c>
      <c r="Q454" s="12">
        <f>$G$6 - ($G$6*EXP(-($T449*$G$6)/m)) - ($T449 * ((2*$G$7)/(m*g)))</f>
        <v>-0.11975513986600872</v>
      </c>
      <c r="R454" s="12">
        <f>$G$6 - 2 * ($G$6*EXP(-($T449*$G$6)/m)) + $G$6*(EXP(-($T449*$G$6)/m))*(1-($T449*$G$6)/(m))</f>
        <v>9.4572542455614361E-2</v>
      </c>
      <c r="S454" s="11">
        <f>2*(((5*m^2*g^2)/$T449^6)*$N454*$O454 + (-(m^2)/($T449)^5)*(g^2)*$O454*$Q454 + (-(m^2)/($T449)^5)*(g^2)*$N454*$R454)</f>
        <v>449.55028528498815</v>
      </c>
      <c r="T454" s="37"/>
      <c r="U454" s="38"/>
      <c r="V454" s="39"/>
      <c r="W454" s="36"/>
    </row>
    <row r="455" spans="1:23" x14ac:dyDescent="0.25">
      <c r="A455" s="36"/>
      <c r="B455" s="12">
        <f>((m*g)/$A451)*($F$6+(m/$A451)*(EXP(-($A451*$F$6)/(m))-1)) - $F$7</f>
        <v>-1.5214735212762964</v>
      </c>
      <c r="C455" s="12">
        <f t="shared" si="164"/>
        <v>2.3148816759448927</v>
      </c>
      <c r="D455" s="36"/>
      <c r="M455" s="36"/>
      <c r="N455" s="11">
        <f>($T449*$H$6) + (m*EXP(-($T449*$H$6)/m)) - m - (($H$7/(m*g))*($T449)^2)</f>
        <v>-2.7081236331129646E-4</v>
      </c>
      <c r="O455" s="11">
        <f>($T449*$H$6) + (2*m*EXP(-($T449*$H$6)/m)) + (($T449*$H$6)*EXP(-($T449*$H$6)/m))  - (2*m)</f>
        <v>1.1847490982079267E-3</v>
      </c>
      <c r="P455" s="11">
        <f>2*(-(m^2)/($T449)^5)*(g^2)*N455*O455</f>
        <v>8.4395104335311242</v>
      </c>
      <c r="Q455" s="12">
        <f>$H$6 - ($H$6*EXP(-($T449*$H$6)/m)) - ($T449 * ((2*$H$7)/(m*g)))</f>
        <v>-7.9559143965879542E-2</v>
      </c>
      <c r="R455" s="12">
        <f>$H$6 - 2 * ($H$6*EXP(-($T449*$H$6)/m)) + $H$6*(EXP(-($T449*$H$6)/m))*(1-($T449*$H$6)/(m))</f>
        <v>0.14523589366889</v>
      </c>
      <c r="S455" s="11">
        <f>2*(((5*m^2*g^2)/$T449^6)*$N455*$O455 + (-(m^2)/($T449)^5)*(g^2)*$O455*$Q455 + (-(m^2)/($T449)^5)*(g^2)*$N455*$R455)</f>
        <v>1569.2828784277795</v>
      </c>
      <c r="T455" s="37"/>
      <c r="U455" s="38"/>
      <c r="V455" s="39"/>
      <c r="W455" s="36"/>
    </row>
    <row r="456" spans="1:23" x14ac:dyDescent="0.25">
      <c r="A456" s="36"/>
      <c r="B456" s="12">
        <f>((m*g)/$A451)*($G$6+(m/$A451)*(EXP(-($A451*$G$6)/(m))-1)) - $G$7</f>
        <v>-2.2835711017214817</v>
      </c>
      <c r="C456" s="11">
        <f t="shared" si="164"/>
        <v>5.2146969766174616</v>
      </c>
      <c r="D456" s="36"/>
      <c r="M456" s="36"/>
      <c r="N456" s="11">
        <f>($T449*$I$6) + (m*EXP(-($T449*$I$6)/m)) - m - (($I$7/(m*g))*($T449)^2)</f>
        <v>3.6936897707216289E-5</v>
      </c>
      <c r="O456" s="11">
        <f>($T449*$I$6) + (2*m*EXP(-($T449*$I$6)/m)) + (($T449*$I$6)*EXP(-($T449*$I$6)/m))  - (2*m)</f>
        <v>1.5808744621772508E-3</v>
      </c>
      <c r="P456" s="11">
        <f>2*(-(m^2)/($T449)^5)*(g^2)*N456*O456</f>
        <v>-1.5359609731163781</v>
      </c>
      <c r="Q456" s="12">
        <f>$I$6 - ($I$6*EXP(-($T449*$I$6)/m)) - ($T449 * ((2*$I$7)/(m*g)))</f>
        <v>-6.9449432839628455E-2</v>
      </c>
      <c r="R456" s="12">
        <f>$I$6 - 2 * ($I$6*EXP(-($T449*$I$6)/m)) + $I$6*(EXP(-($T449*$I$6)/m))*(1-($T449*$I$6)/(m))</f>
        <v>0.1911884784268936</v>
      </c>
      <c r="S456" s="11">
        <f>2*(((5*m^2*g^2)/$T449^6)*$N456*$O456 + (-(m^2)/($T449)^5)*(g^2)*$O456*$Q456 + (-(m^2)/($T449)^5)*(g^2)*$N456*$R456)</f>
        <v>3056.1055703635107</v>
      </c>
      <c r="T456" s="37"/>
      <c r="U456" s="38"/>
      <c r="V456" s="39"/>
      <c r="W456" s="36"/>
    </row>
    <row r="457" spans="1:23" x14ac:dyDescent="0.25">
      <c r="A457" s="36"/>
      <c r="B457" s="12">
        <f>((m*g)/$A451)*($H$6+(m/$A451)*(EXP(-($A451*$H$6)/(m))-1)) - $H$7</f>
        <v>-2.6202269616037164</v>
      </c>
      <c r="C457" s="12">
        <f t="shared" si="164"/>
        <v>6.8655893303150437</v>
      </c>
      <c r="D457" s="36"/>
      <c r="M457" s="36"/>
      <c r="N457" s="11">
        <f>($T449*$J$6) + (m*EXP(-($T449*$J$6)/m)) - m - (($J$7/(m*g))*($T449)^2)</f>
        <v>2.7411831987485345E-4</v>
      </c>
      <c r="O457" s="11">
        <f>($T449*$J$6) + (2*m*EXP(-($T449*$J$6)/m)) + (($T449*$J$6)*EXP(-($T449*$J$6)/m))  - (2*m)</f>
        <v>2.0432113316871947E-3</v>
      </c>
      <c r="P457" s="11">
        <f>2*(-(m^2)/($T449)^5)*(g^2)*N457*O457</f>
        <v>-14.732407746786075</v>
      </c>
      <c r="Q457" s="12">
        <f>$J$6 - ($J$6*EXP(-($T449*$J$6)/m)) - ($T449 * ((2*$J$7)/(m*g)))</f>
        <v>-6.8895221319101085E-2</v>
      </c>
      <c r="R457" s="12">
        <f>$J$6 - 2 * ($J$6*EXP(-($T449*$J$6)/m)) + $J$6*(EXP(-($T449*$J$6)/m))*(1-($T449*$J$6)/(m))</f>
        <v>0.2437980678940927</v>
      </c>
      <c r="S457" s="11">
        <f>2*(((5*m^2*g^2)/$T449^6)*$N457*$O457 + (-(m^2)/($T449)^5)*(g^2)*$O457*$Q457 + (-(m^2)/($T449)^5)*(g^2)*$N457*$R457)</f>
        <v>5339.54843422865</v>
      </c>
      <c r="T457" s="37"/>
      <c r="U457" s="38"/>
      <c r="V457" s="39"/>
      <c r="W457" s="36"/>
    </row>
    <row r="458" spans="1:23" x14ac:dyDescent="0.25">
      <c r="A458" s="36"/>
      <c r="B458" s="12">
        <f>((m*g)/$A451)*($I$6+(m/$A451)*(EXP(-($A451*$I$6)/(m))-1)) - $I$7</f>
        <v>-3.0253290631338365</v>
      </c>
      <c r="C458" s="11">
        <f t="shared" si="164"/>
        <v>9.1526159402422564</v>
      </c>
      <c r="D458" s="36"/>
      <c r="M458" s="36"/>
      <c r="N458" s="11">
        <f>($T449*$K$6) + (m*EXP(-($T449*$K$6)/m)) - m - (($K$7/(m*g))*($T449)^2)</f>
        <v>2.8814904481971708E-4</v>
      </c>
      <c r="O458" s="11">
        <f>($T449*$K$6) + (2*m*EXP(-($T449*$K$6)/m)) + (($T449*$K$6)*EXP(-($T449*$K$6)/m))  - (2*m)</f>
        <v>2.5726896358677157E-3</v>
      </c>
      <c r="P458" s="11">
        <f>2*(-(m^2)/($T449)^5)*(g^2)*N458*O458</f>
        <v>-19.499656529403069</v>
      </c>
      <c r="Q458" s="12">
        <f>$K$6 - ($K$6*EXP(-($T449*$K$6)/m)) - ($T449 * ((2*$K$7)/(m*g)))</f>
        <v>-9.2002786507860201E-2</v>
      </c>
      <c r="R458" s="12">
        <f>$K$6 - 2 * ($K$6*EXP(-($T449*$K$6)/m)) + $K$6*(EXP(-($T449*$K$6)/m))*(1-($T449*$K$6)/(m))</f>
        <v>0.30289682242097193</v>
      </c>
      <c r="S458" s="11">
        <f>2*(((5*m^2*g^2)/$T449^6)*$N458*$O458 + (-(m^2)/($T449)^5)*(g^2)*$O458*$Q458 + (-(m^2)/($T449)^5)*(g^2)*$N458*$R458)</f>
        <v>8423.3858514830008</v>
      </c>
      <c r="T458" s="37"/>
      <c r="U458" s="38"/>
      <c r="V458" s="39"/>
      <c r="W458" s="36"/>
    </row>
    <row r="459" spans="1:23" x14ac:dyDescent="0.25">
      <c r="A459" s="36"/>
      <c r="B459" s="12">
        <f>((m*g)/$A451)*($J$6+(m/$A451)*(EXP(-($A451*$J$6)/(m))-1)) - $J$7</f>
        <v>-3.5114311592636351</v>
      </c>
      <c r="C459" s="12">
        <f t="shared" si="164"/>
        <v>12.330148786247557</v>
      </c>
      <c r="D459" s="36"/>
      <c r="M459" s="36">
        <v>45</v>
      </c>
      <c r="N459" s="11">
        <f>($T459*$B$6) + (m*EXP(-($T459*$B$6)/m)) - m - (($B$7/(m*g))*($T459)^2)</f>
        <v>-3.5922821918522391E-5</v>
      </c>
      <c r="O459" s="11">
        <f>($T459*$B$6) + (2*m*EXP(-($T459*$B$6)/m)) + (($T459*$B$6)*EXP(-($T459*$B$6)/m))  - (2*m)</f>
        <v>5.8863516471732713E-6</v>
      </c>
      <c r="P459" s="11">
        <f>2*(-(m^2)/($T459)^5)*(g^2)*N459*O459</f>
        <v>5.5621030242373505E-3</v>
      </c>
      <c r="Q459" s="12">
        <f>$B$6 - ($B$6*EXP(-($T459*$B$6)/m)) - ($T459 * ((2*$B$7)/(m*g)))</f>
        <v>-3.5822432723058607E-3</v>
      </c>
      <c r="R459" s="12">
        <f>$B$6 - 2 * ($B$6*EXP(-($T459*$B$6)/m)) + $B$6*(EXP(-($T459*$B$6)/m))*(1-($T459*$B$6)/(m))</f>
        <v>7.9860805570153293E-4</v>
      </c>
      <c r="S459" s="11">
        <f>2*(((5*m^2*g^2)/$T459^6)*$N459*$O459 + (-(m^2)/($T459)^5)*(g^2)*$O459*$Q459 + (-(m^2)/($T459)^5)*(g^2)*$N459*$R459)</f>
        <v>2.7638000081181335E-2</v>
      </c>
      <c r="T459" s="37">
        <f t="shared" ref="T459:T519" si="189">$T449-$W449</f>
        <v>2.1699250881468814E-2</v>
      </c>
      <c r="U459" s="38">
        <f t="shared" ref="U459" si="190">SUM(P459:P468)</f>
        <v>-5.3645976549887564E-13</v>
      </c>
      <c r="V459" s="39">
        <f t="shared" ref="V459" si="191">SUM(S459:S468)</f>
        <v>19047.805400261786</v>
      </c>
      <c r="W459" s="36">
        <f t="shared" ref="W459" si="192">U459/V459</f>
        <v>-2.8163862147158577E-17</v>
      </c>
    </row>
    <row r="460" spans="1:23" x14ac:dyDescent="0.25">
      <c r="A460" s="36"/>
      <c r="B460" s="11">
        <f>((m*g)/$A451)*($K$6+(m/$A451)*(EXP(-($A451*$K$6)/(m))-1)) - $K$7</f>
        <v>-4.1565332544591058</v>
      </c>
      <c r="C460" s="11">
        <f t="shared" si="164"/>
        <v>17.276768695424405</v>
      </c>
      <c r="D460" s="36"/>
      <c r="M460" s="36"/>
      <c r="N460" s="11">
        <f>($T459*$C$6) + (m*EXP(-($T459*$C$6)/m)) - m - (($C$7/(m*g))*($T459)^2)</f>
        <v>-5.6880736359796744E-5</v>
      </c>
      <c r="O460" s="11">
        <f>($T459*$C$6) + (2*m*EXP(-($T459*$C$6)/m)) + (($T459*$C$6)*EXP(-($T459*$C$6)/m))  - (2*m)</f>
        <v>3.0067351026730194E-5</v>
      </c>
      <c r="P460" s="11">
        <f>2*(-(m^2)/($T459)^5)*(g^2)*N460*O460</f>
        <v>4.4986557223601245E-2</v>
      </c>
      <c r="Q460" s="12">
        <f>$C$6 - ($C$6*EXP(-($T459*$C$6)/m)) - ($T459 * ((2*$C$7)/(m*g)))</f>
        <v>-6.6282852127929268E-3</v>
      </c>
      <c r="R460" s="12">
        <f>$C$6 - 2 * ($C$6*EXP(-($T459*$C$6)/m)) + $C$6*(EXP(-($T459*$C$6)/m))*(1-($T459*$C$6)/(m))</f>
        <v>4.0224850446371196E-3</v>
      </c>
      <c r="S460" s="11">
        <f>2*(((5*m^2*g^2)/$T459^6)*$N460*$O460 + (-(m^2)/($T459)^5)*(g^2)*$O460*$Q460 + (-(m^2)/($T459)^5)*(g^2)*$N460*$R460)</f>
        <v>0.89475171113511909</v>
      </c>
      <c r="T460" s="37"/>
      <c r="U460" s="38"/>
      <c r="V460" s="39"/>
      <c r="W460" s="36"/>
    </row>
    <row r="461" spans="1:23" x14ac:dyDescent="0.25">
      <c r="A461" s="36">
        <v>0.46</v>
      </c>
      <c r="B461" s="12">
        <f>((m*g)/$A461)*($B$6+(m/$A461)*(EXP(-($A461*$B$6)/(m))-1)) - $B$7</f>
        <v>-5.845918636110127E-2</v>
      </c>
      <c r="C461" s="12">
        <f t="shared" ref="C461:C524" si="193">$B461^2</f>
        <v>3.4174764700019688E-3</v>
      </c>
      <c r="D461" s="36">
        <f t="shared" ref="D461" si="194">SUM(C461:C470)</f>
        <v>54.539866700345556</v>
      </c>
      <c r="M461" s="36"/>
      <c r="N461" s="11">
        <f>($T459*$D$6) + (m*EXP(-($T459*$D$6)/m)) - m - (($D$7/(m*g))*($T459)^2)</f>
        <v>-1.4213669415833905E-4</v>
      </c>
      <c r="O461" s="11">
        <f>($T459*$D$6) + (2*m*EXP(-($T459*$D$6)/m)) + (($T459*$D$6)*EXP(-($T459*$D$6)/m))  - (2*m)</f>
        <v>1.0980809334212166E-4</v>
      </c>
      <c r="P461" s="11">
        <f>2*(-(m^2)/($T459)^5)*(g^2)*N461*O461</f>
        <v>0.410547055340447</v>
      </c>
      <c r="Q461" s="12">
        <f>$D$6 - ($D$6*EXP(-($T459*$D$6)/m)) - ($T459 * ((2*$D$7)/(m*g)))</f>
        <v>-1.8161063891626833E-2</v>
      </c>
      <c r="R461" s="12">
        <f>$D$6 - 2 * ($D$6*EXP(-($T459*$D$6)/m)) + $D$6*(EXP(-($T459*$D$6)/m))*(1-($T459*$D$6)/(m))</f>
        <v>1.4420172737402842E-2</v>
      </c>
      <c r="S461" s="11">
        <f>2*(((5*m^2*g^2)/$T459^6)*$N461*$O461 + (-(m^2)/($T459)^5)*(g^2)*$O461*$Q461 + (-(m^2)/($T459)^5)*(g^2)*$N461*$R461)</f>
        <v>11.770671982426705</v>
      </c>
      <c r="T461" s="37"/>
      <c r="U461" s="38"/>
      <c r="V461" s="39"/>
      <c r="W461" s="36"/>
    </row>
    <row r="462" spans="1:23" x14ac:dyDescent="0.25">
      <c r="A462" s="36"/>
      <c r="B462" s="11">
        <f>((m*g)/$A461)*($C$6+(m/$A461)*(EXP(-($A461*$C$6)/(m))-1)) - $C$7</f>
        <v>-0.18407512612460164</v>
      </c>
      <c r="C462" s="11">
        <f t="shared" si="193"/>
        <v>3.3883652057788004E-2</v>
      </c>
      <c r="D462" s="36"/>
      <c r="M462" s="36"/>
      <c r="N462" s="11">
        <f>($T459*$E$6) + (m*EXP(-($T459*$E$6)/m)) - m - (($E$7/(m*g))*($T459)^2)</f>
        <v>-2.7251916602635123E-4</v>
      </c>
      <c r="O462" s="11">
        <f>($T459*$E$6) + (2*m*EXP(-($T459*$E$6)/m)) + (($T459*$E$6)*EXP(-($T459*$E$6)/m))  - (2*m)</f>
        <v>2.17202167091958E-4</v>
      </c>
      <c r="P462" s="11">
        <f>2*(-(m^2)/($T459)^5)*(g^2)*N462*O462</f>
        <v>1.5569819781520917</v>
      </c>
      <c r="Q462" s="12">
        <f>$E$6 - ($E$6*EXP(-($T459*$E$6)/m)) - ($T459 * ((2*$E$7)/(m*g)))</f>
        <v>-3.51275029404641E-2</v>
      </c>
      <c r="R462" s="12">
        <f>$E$6 - 2 * ($E$6*EXP(-($T459*$E$6)/m)) + $E$6*(EXP(-($T459*$E$6)/m))*(1-($T459*$E$6)/(m))</f>
        <v>2.8129755211624086E-2</v>
      </c>
      <c r="S462" s="11">
        <f>2*(((5*m^2*g^2)/$T459^6)*$N462*$O462 + (-(m^2)/($T459)^5)*(g^2)*$O462*$Q462 + (-(m^2)/($T459)^5)*(g^2)*$N462*$R462)</f>
        <v>43.573778470160931</v>
      </c>
      <c r="T462" s="37"/>
      <c r="U462" s="38"/>
      <c r="V462" s="39"/>
      <c r="W462" s="36"/>
    </row>
    <row r="463" spans="1:23" x14ac:dyDescent="0.25">
      <c r="A463" s="36"/>
      <c r="B463" s="12">
        <f>((m*g)/$A461)*($D$6+(m/$A461)*(EXP(-($A461*$D$6)/(m))-1)) - $D$7</f>
        <v>-0.50276369002126065</v>
      </c>
      <c r="C463" s="12">
        <f t="shared" si="193"/>
        <v>0.25277132800379426</v>
      </c>
      <c r="D463" s="36"/>
      <c r="M463" s="36"/>
      <c r="N463" s="11">
        <f>($T459*$F$6) + (m*EXP(-($T459*$F$6)/m)) - m - (($F$7/(m*g))*($T459)^2)</f>
        <v>-6.0670053593632044E-4</v>
      </c>
      <c r="O463" s="11">
        <f>($T459*$F$6) + (2*m*EXP(-($T459*$F$6)/m)) + (($T459*$F$6)*EXP(-($T459*$F$6)/m))  - (2*m)</f>
        <v>4.3655210821160612E-4</v>
      </c>
      <c r="P463" s="11">
        <f>2*(-(m^2)/($T459)^5)*(g^2)*N463*O463</f>
        <v>6.9667920711639288</v>
      </c>
      <c r="Q463" s="12">
        <f>$F$6 - ($F$6*EXP(-($T459*$F$6)/m)) - ($T459 * ((2*$F$7)/(m*g)))</f>
        <v>-7.6037333689399966E-2</v>
      </c>
      <c r="R463" s="12">
        <f>$F$6 - 2 * ($F$6*EXP(-($T459*$F$6)/m)) + $F$6*(EXP(-($T459*$F$6)/m))*(1-($T459*$F$6)/(m))</f>
        <v>5.5507727714503075E-2</v>
      </c>
      <c r="S463" s="11">
        <f>2*(((5*m^2*g^2)/$T459^6)*$N463*$O463 + (-(m^2)/($T459)^5)*(g^2)*$O463*$Q463 + (-(m^2)/($T459)^5)*(g^2)*$N463*$R463)</f>
        <v>153.66554030997941</v>
      </c>
      <c r="T463" s="37"/>
      <c r="U463" s="38"/>
      <c r="V463" s="39"/>
      <c r="W463" s="36"/>
    </row>
    <row r="464" spans="1:23" x14ac:dyDescent="0.25">
      <c r="A464" s="36"/>
      <c r="B464" s="12">
        <f>((m*g)/$A461)*($E$6+(m/$A461)*(EXP(-($A461*$E$6)/(m))-1)) - $E$7</f>
        <v>-0.86211617389785078</v>
      </c>
      <c r="C464" s="11">
        <f t="shared" si="193"/>
        <v>0.74324429729626929</v>
      </c>
      <c r="D464" s="36"/>
      <c r="M464" s="36"/>
      <c r="N464" s="11">
        <f>($T459*$G$6) + (m*EXP(-($T459*$G$6)/m)) - m - (($G$7/(m*g))*($T459)^2)</f>
        <v>-9.2049804445186109E-4</v>
      </c>
      <c r="O464" s="11">
        <f>($T459*$G$6) + (2*m*EXP(-($T459*$G$6)/m)) + (($T459*$G$6)*EXP(-($T459*$G$6)/m))  - (2*m)</f>
        <v>7.5760073539418021E-4</v>
      </c>
      <c r="P464" s="11">
        <f>2*(-(m^2)/($T459)^5)*(g^2)*N464*O464</f>
        <v>18.343645050870357</v>
      </c>
      <c r="Q464" s="12">
        <f>$G$6 - ($G$6*EXP(-($T459*$G$6)/m)) - ($T459 * ((2*$G$7)/(m*g)))</f>
        <v>-0.11975513986600844</v>
      </c>
      <c r="R464" s="12">
        <f>$G$6 - 2 * ($G$6*EXP(-($T459*$G$6)/m)) + $G$6*(EXP(-($T459*$G$6)/m))*(1-($T459*$G$6)/(m))</f>
        <v>9.4572542455614111E-2</v>
      </c>
      <c r="S464" s="11">
        <f>2*(((5*m^2*g^2)/$T459^6)*$N464*$O464 + (-(m^2)/($T459)^5)*(g^2)*$O464*$Q464 + (-(m^2)/($T459)^5)*(g^2)*$N464*$R464)</f>
        <v>449.55028528500497</v>
      </c>
      <c r="T464" s="37"/>
      <c r="U464" s="38"/>
      <c r="V464" s="39"/>
      <c r="W464" s="36"/>
    </row>
    <row r="465" spans="1:23" x14ac:dyDescent="0.25">
      <c r="A465" s="36"/>
      <c r="B465" s="12">
        <f>((m*g)/$A461)*($F$6+(m/$A461)*(EXP(-($A461*$F$6)/(m))-1)) - $F$7</f>
        <v>-1.5273945213483957</v>
      </c>
      <c r="C465" s="12">
        <f t="shared" si="193"/>
        <v>2.3329340238450946</v>
      </c>
      <c r="D465" s="36"/>
      <c r="M465" s="36"/>
      <c r="N465" s="11">
        <f>($T459*$H$6) + (m*EXP(-($T459*$H$6)/m)) - m - (($H$7/(m*g))*($T459)^2)</f>
        <v>-2.7081236331129559E-4</v>
      </c>
      <c r="O465" s="11">
        <f>($T459*$H$6) + (2*m*EXP(-($T459*$H$6)/m)) + (($T459*$H$6)*EXP(-($T459*$H$6)/m))  - (2*m)</f>
        <v>1.1847490982079129E-3</v>
      </c>
      <c r="P465" s="11">
        <f>2*(-(m^2)/($T459)^5)*(g^2)*N465*O465</f>
        <v>8.4395104335310513</v>
      </c>
      <c r="Q465" s="12">
        <f>$H$6 - ($H$6*EXP(-($T459*$H$6)/m)) - ($T459 * ((2*$H$7)/(m*g)))</f>
        <v>-7.9559143965879264E-2</v>
      </c>
      <c r="R465" s="12">
        <f>$H$6 - 2 * ($H$6*EXP(-($T459*$H$6)/m)) + $H$6*(EXP(-($T459*$H$6)/m))*(1-($T459*$H$6)/(m))</f>
        <v>0.1452358936688897</v>
      </c>
      <c r="S465" s="11">
        <f>2*(((5*m^2*g^2)/$T459^6)*$N465*$O465 + (-(m^2)/($T459)^5)*(g^2)*$O465*$Q465 + (-(m^2)/($T459)^5)*(g^2)*$N465*$R465)</f>
        <v>1569.2828784277726</v>
      </c>
      <c r="T465" s="37"/>
      <c r="U465" s="38"/>
      <c r="V465" s="39"/>
      <c r="W465" s="36"/>
    </row>
    <row r="466" spans="1:23" x14ac:dyDescent="0.25">
      <c r="A466" s="36"/>
      <c r="B466" s="12">
        <f>((m*g)/$A461)*($G$6+(m/$A461)*(EXP(-($A461*$G$6)/(m))-1)) - $G$7</f>
        <v>-2.2911202476367158</v>
      </c>
      <c r="C466" s="11">
        <f t="shared" si="193"/>
        <v>5.2492319891309265</v>
      </c>
      <c r="D466" s="36"/>
      <c r="M466" s="36"/>
      <c r="N466" s="11">
        <f>($T459*$I$6) + (m*EXP(-($T459*$I$6)/m)) - m - (($I$7/(m*g))*($T459)^2)</f>
        <v>3.6936897707218891E-5</v>
      </c>
      <c r="O466" s="11">
        <f>($T459*$I$6) + (2*m*EXP(-($T459*$I$6)/m)) + (($T459*$I$6)*EXP(-($T459*$I$6)/m))  - (2*m)</f>
        <v>1.5808744621772508E-3</v>
      </c>
      <c r="P466" s="11">
        <f>2*(-(m^2)/($T459)^5)*(g^2)*N466*O466</f>
        <v>-1.535960973116496</v>
      </c>
      <c r="Q466" s="12">
        <f>$I$6 - ($I$6*EXP(-($T459*$I$6)/m)) - ($T459 * ((2*$I$7)/(m*g)))</f>
        <v>-6.9449432839628122E-2</v>
      </c>
      <c r="R466" s="12">
        <f>$I$6 - 2 * ($I$6*EXP(-($T459*$I$6)/m)) + $I$6*(EXP(-($T459*$I$6)/m))*(1-($T459*$I$6)/(m))</f>
        <v>0.19118847842689327</v>
      </c>
      <c r="S466" s="11">
        <f>2*(((5*m^2*g^2)/$T459^6)*$N466*$O466 + (-(m^2)/($T459)^5)*(g^2)*$O466*$Q466 + (-(m^2)/($T459)^5)*(g^2)*$N466*$R466)</f>
        <v>3056.1055703635284</v>
      </c>
      <c r="T466" s="37"/>
      <c r="U466" s="38"/>
      <c r="V466" s="39"/>
      <c r="W466" s="36"/>
    </row>
    <row r="467" spans="1:23" x14ac:dyDescent="0.25">
      <c r="A467" s="36"/>
      <c r="B467" s="12">
        <f>((m*g)/$A461)*($H$6+(m/$A461)*(EXP(-($A461*$H$6)/(m))-1)) - $H$7</f>
        <v>-2.6293922656889928</v>
      </c>
      <c r="C467" s="12">
        <f t="shared" si="193"/>
        <v>6.9137036868650945</v>
      </c>
      <c r="D467" s="36"/>
      <c r="M467" s="36"/>
      <c r="N467" s="11">
        <f>($T459*$J$6) + (m*EXP(-($T459*$J$6)/m)) - m - (($J$7/(m*g))*($T459)^2)</f>
        <v>2.7411831987485171E-4</v>
      </c>
      <c r="O467" s="11">
        <f>($T459*$J$6) + (2*m*EXP(-($T459*$J$6)/m)) + (($T459*$J$6)*EXP(-($T459*$J$6)/m))  - (2*m)</f>
        <v>2.0432113316871878E-3</v>
      </c>
      <c r="P467" s="11">
        <f>2*(-(m^2)/($T459)^5)*(g^2)*N467*O467</f>
        <v>-14.732407746786027</v>
      </c>
      <c r="Q467" s="12">
        <f>$J$6 - ($J$6*EXP(-($T459*$J$6)/m)) - ($T459 * ((2*$J$7)/(m*g)))</f>
        <v>-6.8895221319100641E-2</v>
      </c>
      <c r="R467" s="12">
        <f>$J$6 - 2 * ($J$6*EXP(-($T459*$J$6)/m)) + $J$6*(EXP(-($T459*$J$6)/m))*(1-($T459*$J$6)/(m))</f>
        <v>0.2437980678940922</v>
      </c>
      <c r="S467" s="11">
        <f>2*(((5*m^2*g^2)/$T459^6)*$N467*$O467 + (-(m^2)/($T459)^5)*(g^2)*$O467*$Q467 + (-(m^2)/($T459)^5)*(g^2)*$N467*$R467)</f>
        <v>5339.5484342286327</v>
      </c>
      <c r="T467" s="37"/>
      <c r="U467" s="38"/>
      <c r="V467" s="39"/>
      <c r="W467" s="36"/>
    </row>
    <row r="468" spans="1:23" x14ac:dyDescent="0.25">
      <c r="A468" s="36"/>
      <c r="B468" s="12">
        <f>((m*g)/$A461)*($I$6+(m/$A461)*(EXP(-($A461*$I$6)/(m))-1)) - $I$7</f>
        <v>-3.0357095370293821</v>
      </c>
      <c r="C468" s="11">
        <f t="shared" si="193"/>
        <v>9.215532393211145</v>
      </c>
      <c r="D468" s="36"/>
      <c r="M468" s="36"/>
      <c r="N468" s="11">
        <f>($T459*$K$6) + (m*EXP(-($T459*$K$6)/m)) - m - (($K$7/(m*g))*($T459)^2)</f>
        <v>2.8814904481972575E-4</v>
      </c>
      <c r="O468" s="11">
        <f>($T459*$K$6) + (2*m*EXP(-($T459*$K$6)/m)) + (($T459*$K$6)*EXP(-($T459*$K$6)/m))  - (2*m)</f>
        <v>2.5726896358677087E-3</v>
      </c>
      <c r="P468" s="11">
        <f>2*(-(m^2)/($T459)^5)*(g^2)*N468*O468</f>
        <v>-19.49965652940373</v>
      </c>
      <c r="Q468" s="12">
        <f>$K$6 - ($K$6*EXP(-($T459*$K$6)/m)) - ($T459 * ((2*$K$7)/(m*g)))</f>
        <v>-9.2002786507859646E-2</v>
      </c>
      <c r="R468" s="12">
        <f>$K$6 - 2 * ($K$6*EXP(-($T459*$K$6)/m)) + $K$6*(EXP(-($T459*$K$6)/m))*(1-($T459*$K$6)/(m))</f>
        <v>0.30289682242097132</v>
      </c>
      <c r="S468" s="11">
        <f>2*(((5*m^2*g^2)/$T459^6)*$N468*$O468 + (-(m^2)/($T459)^5)*(g^2)*$O468*$Q468 + (-(m^2)/($T459)^5)*(g^2)*$N468*$R468)</f>
        <v>8423.3858514830627</v>
      </c>
      <c r="T468" s="37"/>
      <c r="U468" s="38"/>
      <c r="V468" s="39"/>
      <c r="W468" s="36"/>
    </row>
    <row r="469" spans="1:23" x14ac:dyDescent="0.25">
      <c r="A469" s="36"/>
      <c r="B469" s="12">
        <f>((m*g)/$A461)*($J$6+(m/$A461)*(EXP(-($A461*$J$6)/(m))-1)) - $J$7</f>
        <v>-3.5230268046247621</v>
      </c>
      <c r="C469" s="12">
        <f t="shared" si="193"/>
        <v>12.411717866104562</v>
      </c>
      <c r="D469" s="36"/>
      <c r="M469" s="36">
        <v>46</v>
      </c>
      <c r="N469" s="11">
        <f>($T469*$B$6) + (m*EXP(-($T469*$B$6)/m)) - m - (($B$7/(m*g))*($T469)^2)</f>
        <v>-3.5922821918522879E-5</v>
      </c>
      <c r="O469" s="11">
        <f>($T469*$B$6) + (2*m*EXP(-($T469*$B$6)/m)) + (($T469*$B$6)*EXP(-($T469*$B$6)/m))  - (2*m)</f>
        <v>5.8863516471802102E-6</v>
      </c>
      <c r="P469" s="11">
        <f>2*(-(m^2)/($T469)^5)*(g^2)*N469*O469</f>
        <v>5.5621030242439477E-3</v>
      </c>
      <c r="Q469" s="12">
        <f>$B$6 - ($B$6*EXP(-($T469*$B$6)/m)) - ($T469 * ((2*$B$7)/(m*g)))</f>
        <v>-3.5822432723058711E-3</v>
      </c>
      <c r="R469" s="12">
        <f>$B$6 - 2 * ($B$6*EXP(-($T469*$B$6)/m)) + $B$6*(EXP(-($T469*$B$6)/m))*(1-($T469*$B$6)/(m))</f>
        <v>7.9860805570153293E-4</v>
      </c>
      <c r="S469" s="11">
        <f>2*(((5*m^2*g^2)/$T469^6)*$N469*$O469 + (-(m^2)/($T469)^5)*(g^2)*$O469*$Q469 + (-(m^2)/($T469)^5)*(g^2)*$N469*$R469)</f>
        <v>2.7638000080320135E-2</v>
      </c>
      <c r="T469" s="37">
        <f t="shared" si="189"/>
        <v>2.1699250881468842E-2</v>
      </c>
      <c r="U469" s="38">
        <f t="shared" ref="U469" si="195">SUM(P469:P478)</f>
        <v>5.3290705182007514E-13</v>
      </c>
      <c r="V469" s="39">
        <f t="shared" ref="V469" si="196">SUM(S469:S478)</f>
        <v>19047.805400261699</v>
      </c>
      <c r="W469" s="36">
        <f t="shared" ref="W469" si="197">U469/V469</f>
        <v>2.7977346503800038E-17</v>
      </c>
    </row>
    <row r="470" spans="1:23" x14ac:dyDescent="0.25">
      <c r="A470" s="36"/>
      <c r="B470" s="11">
        <f>((m*g)/$A461)*($K$6+(m/$A461)*(EXP(-($A461*$K$6)/(m))-1)) - $K$7</f>
        <v>-4.1693440715969796</v>
      </c>
      <c r="C470" s="11">
        <f t="shared" si="193"/>
        <v>17.383429987360881</v>
      </c>
      <c r="D470" s="36"/>
      <c r="M470" s="36"/>
      <c r="N470" s="11">
        <f>($T469*$C$6) + (m*EXP(-($T469*$C$6)/m)) - m - (($C$7/(m*g))*($T469)^2)</f>
        <v>-5.6880736359794576E-5</v>
      </c>
      <c r="O470" s="11">
        <f>($T469*$C$6) + (2*m*EXP(-($T469*$C$6)/m)) + (($T469*$C$6)*EXP(-($T469*$C$6)/m))  - (2*m)</f>
        <v>3.0067351026730194E-5</v>
      </c>
      <c r="P470" s="11">
        <f>2*(-(m^2)/($T469)^5)*(g^2)*N470*O470</f>
        <v>4.4986557223599247E-2</v>
      </c>
      <c r="Q470" s="12">
        <f>$C$6 - ($C$6*EXP(-($T469*$C$6)/m)) - ($T469 * ((2*$C$7)/(m*g)))</f>
        <v>-6.6282852127929337E-3</v>
      </c>
      <c r="R470" s="12">
        <f>$C$6 - 2 * ($C$6*EXP(-($T469*$C$6)/m)) + $C$6*(EXP(-($T469*$C$6)/m))*(1-($T469*$C$6)/(m))</f>
        <v>4.0224850446371196E-3</v>
      </c>
      <c r="S470" s="11">
        <f>2*(((5*m^2*g^2)/$T469^6)*$N470*$O470 + (-(m^2)/($T469)^5)*(g^2)*$O470*$Q470 + (-(m^2)/($T469)^5)*(g^2)*$N470*$R470)</f>
        <v>0.89475171113529672</v>
      </c>
      <c r="T470" s="37"/>
      <c r="U470" s="38"/>
      <c r="V470" s="39"/>
      <c r="W470" s="36"/>
    </row>
    <row r="471" spans="1:23" x14ac:dyDescent="0.25">
      <c r="A471" s="36">
        <v>0.47</v>
      </c>
      <c r="B471" s="12">
        <f>((m*g)/$A471)*($B$6+(m/$A471)*(EXP(-($A471*$B$6)/(m))-1)) - $B$7</f>
        <v>-5.8985058809656696E-2</v>
      </c>
      <c r="C471" s="12">
        <f t="shared" si="193"/>
        <v>3.4792371627786591E-3</v>
      </c>
      <c r="D471" s="36">
        <f t="shared" ref="D471" si="198">SUM(C471:C480)</f>
        <v>54.88961523994314</v>
      </c>
      <c r="M471" s="36"/>
      <c r="N471" s="11">
        <f>($T469*$D$6) + (m*EXP(-($T469*$D$6)/m)) - m - (($D$7/(m*g))*($T469)^2)</f>
        <v>-1.4213669415833537E-4</v>
      </c>
      <c r="O471" s="11">
        <f>($T469*$D$6) + (2*m*EXP(-($T469*$D$6)/m)) + (($T469*$D$6)*EXP(-($T469*$D$6)/m))  - (2*m)</f>
        <v>1.0980809334212166E-4</v>
      </c>
      <c r="P471" s="11">
        <f>2*(-(m^2)/($T469)^5)*(g^2)*N471*O471</f>
        <v>0.41054705534043368</v>
      </c>
      <c r="Q471" s="12">
        <f>$D$6 - ($D$6*EXP(-($T469*$D$6)/m)) - ($T469 * ((2*$D$7)/(m*g)))</f>
        <v>-1.8161063891626805E-2</v>
      </c>
      <c r="R471" s="12">
        <f>$D$6 - 2 * ($D$6*EXP(-($T469*$D$6)/m)) + $D$6*(EXP(-($T469*$D$6)/m))*(1-($T469*$D$6)/(m))</f>
        <v>1.4420172737402953E-2</v>
      </c>
      <c r="S471" s="11">
        <f>2*(((5*m^2*g^2)/$T469^6)*$N471*$O471 + (-(m^2)/($T469)^5)*(g^2)*$O471*$Q471 + (-(m^2)/($T469)^5)*(g^2)*$N471*$R471)</f>
        <v>11.770671982428119</v>
      </c>
      <c r="T471" s="37"/>
      <c r="U471" s="38"/>
      <c r="V471" s="39"/>
      <c r="W471" s="36"/>
    </row>
    <row r="472" spans="1:23" x14ac:dyDescent="0.25">
      <c r="A472" s="36"/>
      <c r="B472" s="11">
        <f>((m*g)/$A471)*($C$6+(m/$A471)*(EXP(-($A471*$C$6)/(m))-1)) - $C$7</f>
        <v>-0.18557155829915106</v>
      </c>
      <c r="C472" s="11">
        <f t="shared" si="193"/>
        <v>3.4436803249575224E-2</v>
      </c>
      <c r="D472" s="36"/>
      <c r="M472" s="36"/>
      <c r="N472" s="11">
        <f>($T469*$E$6) + (m*EXP(-($T469*$E$6)/m)) - m - (($E$7/(m*g))*($T469)^2)</f>
        <v>-2.7251916602634907E-4</v>
      </c>
      <c r="O472" s="11">
        <f>($T469*$E$6) + (2*m*EXP(-($T469*$E$6)/m)) + (($T469*$E$6)*EXP(-($T469*$E$6)/m))  - (2*m)</f>
        <v>2.1720216709196494E-4</v>
      </c>
      <c r="P472" s="11">
        <f>2*(-(m^2)/($T469)^5)*(g^2)*N472*O472</f>
        <v>1.5569819781521193</v>
      </c>
      <c r="Q472" s="12">
        <f>$E$6 - ($E$6*EXP(-($T469*$E$6)/m)) - ($T469 * ((2*$E$7)/(m*g)))</f>
        <v>-3.5127502940464156E-2</v>
      </c>
      <c r="R472" s="12">
        <f>$E$6 - 2 * ($E$6*EXP(-($T469*$E$6)/m)) + $E$6*(EXP(-($T469*$E$6)/m))*(1-($T469*$E$6)/(m))</f>
        <v>2.8129755211624197E-2</v>
      </c>
      <c r="S472" s="11">
        <f>2*(((5*m^2*g^2)/$T469^6)*$N472*$O472 + (-(m^2)/($T469)^5)*(g^2)*$O472*$Q472 + (-(m^2)/($T469)^5)*(g^2)*$N472*$R472)</f>
        <v>43.573778470158317</v>
      </c>
      <c r="T472" s="37"/>
      <c r="U472" s="38"/>
      <c r="V472" s="39"/>
      <c r="W472" s="36"/>
    </row>
    <row r="473" spans="1:23" x14ac:dyDescent="0.25">
      <c r="A473" s="36"/>
      <c r="B473" s="12">
        <f>((m*g)/$A471)*($D$6+(m/$A471)*(EXP(-($A471*$D$6)/(m))-1)) - $D$7</f>
        <v>-0.50575706052009328</v>
      </c>
      <c r="C473" s="12">
        <f t="shared" si="193"/>
        <v>0.2557902042659253</v>
      </c>
      <c r="D473" s="36"/>
      <c r="M473" s="36"/>
      <c r="N473" s="11">
        <f>($T469*$F$6) + (m*EXP(-($T469*$F$6)/m)) - m - (($F$7/(m*g))*($T469)^2)</f>
        <v>-6.0670053593632174E-4</v>
      </c>
      <c r="O473" s="11">
        <f>($T469*$F$6) + (2*m*EXP(-($T469*$F$6)/m)) + (($T469*$F$6)*EXP(-($T469*$F$6)/m))  - (2*m)</f>
        <v>4.3655210821161305E-4</v>
      </c>
      <c r="P473" s="11">
        <f>2*(-(m^2)/($T469)^5)*(g^2)*N473*O473</f>
        <v>6.9667920711640106</v>
      </c>
      <c r="Q473" s="12">
        <f>$F$6 - ($F$6*EXP(-($T469*$F$6)/m)) - ($T469 * ((2*$F$7)/(m*g)))</f>
        <v>-7.6037333689400077E-2</v>
      </c>
      <c r="R473" s="12">
        <f>$F$6 - 2 * ($F$6*EXP(-($T469*$F$6)/m)) + $F$6*(EXP(-($T469*$F$6)/m))*(1-($T469*$F$6)/(m))</f>
        <v>5.5507727714503241E-2</v>
      </c>
      <c r="S473" s="11">
        <f>2*(((5*m^2*g^2)/$T469^6)*$N473*$O473 + (-(m^2)/($T469)^5)*(g^2)*$O473*$Q473 + (-(m^2)/($T469)^5)*(g^2)*$N473*$R473)</f>
        <v>153.66554030997111</v>
      </c>
      <c r="T473" s="37"/>
      <c r="U473" s="38"/>
      <c r="V473" s="39"/>
      <c r="W473" s="36"/>
    </row>
    <row r="474" spans="1:23" x14ac:dyDescent="0.25">
      <c r="A474" s="36"/>
      <c r="B474" s="12">
        <f>((m*g)/$A471)*($E$6+(m/$A471)*(EXP(-($A471*$E$6)/(m))-1)) - $E$7</f>
        <v>-0.86626724999529159</v>
      </c>
      <c r="C474" s="11">
        <f t="shared" si="193"/>
        <v>0.75041894841440504</v>
      </c>
      <c r="D474" s="36"/>
      <c r="M474" s="36"/>
      <c r="N474" s="11">
        <f>($T469*$G$6) + (m*EXP(-($T469*$G$6)/m)) - m - (($G$7/(m*g))*($T469)^2)</f>
        <v>-9.2049804445186716E-4</v>
      </c>
      <c r="O474" s="11">
        <f>($T469*$G$6) + (2*m*EXP(-($T469*$G$6)/m)) + (($T469*$G$6)*EXP(-($T469*$G$6)/m))  - (2*m)</f>
        <v>7.5760073539418715E-4</v>
      </c>
      <c r="P474" s="11">
        <f>2*(-(m^2)/($T469)^5)*(g^2)*N474*O474</f>
        <v>18.343645050870528</v>
      </c>
      <c r="Q474" s="12">
        <f>$G$6 - ($G$6*EXP(-($T469*$G$6)/m)) - ($T469 * ((2*$G$7)/(m*g)))</f>
        <v>-0.11975513986600872</v>
      </c>
      <c r="R474" s="12">
        <f>$G$6 - 2 * ($G$6*EXP(-($T469*$G$6)/m)) + $G$6*(EXP(-($T469*$G$6)/m))*(1-($T469*$G$6)/(m))</f>
        <v>9.4572542455614361E-2</v>
      </c>
      <c r="S474" s="11">
        <f>2*(((5*m^2*g^2)/$T469^6)*$N474*$O474 + (-(m^2)/($T469)^5)*(g^2)*$O474*$Q474 + (-(m^2)/($T469)^5)*(g^2)*$N474*$R474)</f>
        <v>449.55028528498815</v>
      </c>
      <c r="T474" s="37"/>
      <c r="U474" s="38"/>
      <c r="V474" s="39"/>
      <c r="W474" s="36"/>
    </row>
    <row r="475" spans="1:23" x14ac:dyDescent="0.25">
      <c r="A475" s="36"/>
      <c r="B475" s="12">
        <f>((m*g)/$A471)*($F$6+(m/$A471)*(EXP(-($A471*$F$6)/(m))-1)) - $F$7</f>
        <v>-1.5330917421818471</v>
      </c>
      <c r="C475" s="12">
        <f t="shared" si="193"/>
        <v>2.3503702899461709</v>
      </c>
      <c r="D475" s="36"/>
      <c r="M475" s="36"/>
      <c r="N475" s="11">
        <f>($T469*$H$6) + (m*EXP(-($T469*$H$6)/m)) - m - (($H$7/(m*g))*($T469)^2)</f>
        <v>-2.7081236331129646E-4</v>
      </c>
      <c r="O475" s="11">
        <f>($T469*$H$6) + (2*m*EXP(-($T469*$H$6)/m)) + (($T469*$H$6)*EXP(-($T469*$H$6)/m))  - (2*m)</f>
        <v>1.1847490982079267E-3</v>
      </c>
      <c r="P475" s="11">
        <f>2*(-(m^2)/($T469)^5)*(g^2)*N475*O475</f>
        <v>8.4395104335311242</v>
      </c>
      <c r="Q475" s="12">
        <f>$H$6 - ($H$6*EXP(-($T469*$H$6)/m)) - ($T469 * ((2*$H$7)/(m*g)))</f>
        <v>-7.9559143965879542E-2</v>
      </c>
      <c r="R475" s="12">
        <f>$H$6 - 2 * ($H$6*EXP(-($T469*$H$6)/m)) + $H$6*(EXP(-($T469*$H$6)/m))*(1-($T469*$H$6)/(m))</f>
        <v>0.14523589366889</v>
      </c>
      <c r="S475" s="11">
        <f>2*(((5*m^2*g^2)/$T469^6)*$N475*$O475 + (-(m^2)/($T469)^5)*(g^2)*$O475*$Q475 + (-(m^2)/($T469)^5)*(g^2)*$N475*$R475)</f>
        <v>1569.2828784277795</v>
      </c>
      <c r="T475" s="37"/>
      <c r="U475" s="38"/>
      <c r="V475" s="39"/>
      <c r="W475" s="36"/>
    </row>
    <row r="476" spans="1:23" x14ac:dyDescent="0.25">
      <c r="A476" s="36"/>
      <c r="B476" s="12">
        <f>((m*g)/$A471)*($G$6+(m/$A471)*(EXP(-($A471*$G$6)/(m))-1)) - $G$7</f>
        <v>-2.2983763679496461</v>
      </c>
      <c r="C476" s="11">
        <f t="shared" si="193"/>
        <v>5.2825339287494071</v>
      </c>
      <c r="D476" s="36"/>
      <c r="M476" s="36"/>
      <c r="N476" s="11">
        <f>($T469*$I$6) + (m*EXP(-($T469*$I$6)/m)) - m - (($I$7/(m*g))*($T469)^2)</f>
        <v>3.6936897707216289E-5</v>
      </c>
      <c r="O476" s="11">
        <f>($T469*$I$6) + (2*m*EXP(-($T469*$I$6)/m)) + (($T469*$I$6)*EXP(-($T469*$I$6)/m))  - (2*m)</f>
        <v>1.5808744621772508E-3</v>
      </c>
      <c r="P476" s="11">
        <f>2*(-(m^2)/($T469)^5)*(g^2)*N476*O476</f>
        <v>-1.5359609731163781</v>
      </c>
      <c r="Q476" s="12">
        <f>$I$6 - ($I$6*EXP(-($T469*$I$6)/m)) - ($T469 * ((2*$I$7)/(m*g)))</f>
        <v>-6.9449432839628455E-2</v>
      </c>
      <c r="R476" s="12">
        <f>$I$6 - 2 * ($I$6*EXP(-($T469*$I$6)/m)) + $I$6*(EXP(-($T469*$I$6)/m))*(1-($T469*$I$6)/(m))</f>
        <v>0.1911884784268936</v>
      </c>
      <c r="S476" s="11">
        <f>2*(((5*m^2*g^2)/$T469^6)*$N476*$O476 + (-(m^2)/($T469)^5)*(g^2)*$O476*$Q476 + (-(m^2)/($T469)^5)*(g^2)*$N476*$R476)</f>
        <v>3056.1055703635107</v>
      </c>
      <c r="T476" s="37"/>
      <c r="U476" s="38"/>
      <c r="V476" s="39"/>
      <c r="W476" s="36"/>
    </row>
    <row r="477" spans="1:23" x14ac:dyDescent="0.25">
      <c r="A477" s="36"/>
      <c r="B477" s="12">
        <f>((m*g)/$A471)*($H$6+(m/$A471)*(EXP(-($A471*$H$6)/(m))-1)) - $H$7</f>
        <v>-2.6381957762937662</v>
      </c>
      <c r="C477" s="12">
        <f t="shared" si="193"/>
        <v>6.9600769540542675</v>
      </c>
      <c r="D477" s="36"/>
      <c r="M477" s="36"/>
      <c r="N477" s="11">
        <f>($T469*$J$6) + (m*EXP(-($T469*$J$6)/m)) - m - (($J$7/(m*g))*($T469)^2)</f>
        <v>2.7411831987485345E-4</v>
      </c>
      <c r="O477" s="11">
        <f>($T469*$J$6) + (2*m*EXP(-($T469*$J$6)/m)) + (($T469*$J$6)*EXP(-($T469*$J$6)/m))  - (2*m)</f>
        <v>2.0432113316871947E-3</v>
      </c>
      <c r="P477" s="11">
        <f>2*(-(m^2)/($T469)^5)*(g^2)*N477*O477</f>
        <v>-14.732407746786075</v>
      </c>
      <c r="Q477" s="12">
        <f>$J$6 - ($J$6*EXP(-($T469*$J$6)/m)) - ($T469 * ((2*$J$7)/(m*g)))</f>
        <v>-6.8895221319101085E-2</v>
      </c>
      <c r="R477" s="12">
        <f>$J$6 - 2 * ($J$6*EXP(-($T469*$J$6)/m)) + $J$6*(EXP(-($T469*$J$6)/m))*(1-($T469*$J$6)/(m))</f>
        <v>0.2437980678940927</v>
      </c>
      <c r="S477" s="11">
        <f>2*(((5*m^2*g^2)/$T469^6)*$N477*$O477 + (-(m^2)/($T469)^5)*(g^2)*$O477*$Q477 + (-(m^2)/($T469)^5)*(g^2)*$N477*$R477)</f>
        <v>5339.54843422865</v>
      </c>
      <c r="T477" s="37"/>
      <c r="U477" s="38"/>
      <c r="V477" s="39"/>
      <c r="W477" s="36"/>
    </row>
    <row r="478" spans="1:23" x14ac:dyDescent="0.25">
      <c r="A478" s="36"/>
      <c r="B478" s="12">
        <f>((m*g)/$A471)*($I$6+(m/$A471)*(EXP(-($A471*$I$6)/(m))-1)) - $I$7</f>
        <v>-3.0456765086416562</v>
      </c>
      <c r="C478" s="11">
        <f t="shared" si="193"/>
        <v>9.2761453952916284</v>
      </c>
      <c r="D478" s="36"/>
      <c r="M478" s="36"/>
      <c r="N478" s="11">
        <f>($T469*$K$6) + (m*EXP(-($T469*$K$6)/m)) - m - (($K$7/(m*g))*($T469)^2)</f>
        <v>2.8814904481971708E-4</v>
      </c>
      <c r="O478" s="11">
        <f>($T469*$K$6) + (2*m*EXP(-($T469*$K$6)/m)) + (($T469*$K$6)*EXP(-($T469*$K$6)/m))  - (2*m)</f>
        <v>2.5726896358677157E-3</v>
      </c>
      <c r="P478" s="11">
        <f>2*(-(m^2)/($T469)^5)*(g^2)*N478*O478</f>
        <v>-19.499656529403069</v>
      </c>
      <c r="Q478" s="12">
        <f>$K$6 - ($K$6*EXP(-($T469*$K$6)/m)) - ($T469 * ((2*$K$7)/(m*g)))</f>
        <v>-9.2002786507860201E-2</v>
      </c>
      <c r="R478" s="12">
        <f>$K$6 - 2 * ($K$6*EXP(-($T469*$K$6)/m)) + $K$6*(EXP(-($T469*$K$6)/m))*(1-($T469*$K$6)/(m))</f>
        <v>0.30289682242097193</v>
      </c>
      <c r="S478" s="11">
        <f>2*(((5*m^2*g^2)/$T469^6)*$N478*$O478 + (-(m^2)/($T469)^5)*(g^2)*$O478*$Q478 + (-(m^2)/($T469)^5)*(g^2)*$N478*$R478)</f>
        <v>8423.3858514830008</v>
      </c>
      <c r="T478" s="37"/>
      <c r="U478" s="38"/>
      <c r="V478" s="39"/>
      <c r="W478" s="36"/>
    </row>
    <row r="479" spans="1:23" x14ac:dyDescent="0.25">
      <c r="A479" s="36"/>
      <c r="B479" s="12">
        <f>((m*g)/$A471)*($J$6+(m/$A471)*(EXP(-($A471*$J$6)/(m))-1)) - $J$7</f>
        <v>-3.5341572383918964</v>
      </c>
      <c r="C479" s="12">
        <f t="shared" si="193"/>
        <v>12.490267385677836</v>
      </c>
      <c r="D479" s="36"/>
      <c r="M479" s="36">
        <v>47</v>
      </c>
      <c r="N479" s="11">
        <f>($T479*$B$6) + (m*EXP(-($T479*$B$6)/m)) - m - (($B$7/(m*g))*($T479)^2)</f>
        <v>-3.5922821918522391E-5</v>
      </c>
      <c r="O479" s="11">
        <f>($T479*$B$6) + (2*m*EXP(-($T479*$B$6)/m)) + (($T479*$B$6)*EXP(-($T479*$B$6)/m))  - (2*m)</f>
        <v>5.8863516471732713E-6</v>
      </c>
      <c r="P479" s="11">
        <f>2*(-(m^2)/($T479)^5)*(g^2)*N479*O479</f>
        <v>5.5621030242373505E-3</v>
      </c>
      <c r="Q479" s="12">
        <f>$B$6 - ($B$6*EXP(-($T479*$B$6)/m)) - ($T479 * ((2*$B$7)/(m*g)))</f>
        <v>-3.5822432723058607E-3</v>
      </c>
      <c r="R479" s="12">
        <f>$B$6 - 2 * ($B$6*EXP(-($T479*$B$6)/m)) + $B$6*(EXP(-($T479*$B$6)/m))*(1-($T479*$B$6)/(m))</f>
        <v>7.9860805570153293E-4</v>
      </c>
      <c r="S479" s="11">
        <f>2*(((5*m^2*g^2)/$T479^6)*$N479*$O479 + (-(m^2)/($T479)^5)*(g^2)*$O479*$Q479 + (-(m^2)/($T479)^5)*(g^2)*$N479*$R479)</f>
        <v>2.7638000081181335E-2</v>
      </c>
      <c r="T479" s="37">
        <f t="shared" si="189"/>
        <v>2.1699250881468814E-2</v>
      </c>
      <c r="U479" s="38">
        <f t="shared" ref="U479" si="199">SUM(P479:P488)</f>
        <v>-5.3645976549887564E-13</v>
      </c>
      <c r="V479" s="39">
        <f t="shared" ref="V479" si="200">SUM(S479:S488)</f>
        <v>19047.805400261786</v>
      </c>
      <c r="W479" s="36">
        <f t="shared" ref="W479" si="201">U479/V479</f>
        <v>-2.8163862147158577E-17</v>
      </c>
    </row>
    <row r="480" spans="1:23" x14ac:dyDescent="0.25">
      <c r="A480" s="36"/>
      <c r="B480" s="11">
        <f>((m*g)/$A471)*($K$6+(m/$A471)*(EXP(-($A471*$K$6)/(m))-1)) - $K$7</f>
        <v>-4.181637967726421</v>
      </c>
      <c r="C480" s="11">
        <f t="shared" si="193"/>
        <v>17.486096093131152</v>
      </c>
      <c r="D480" s="36"/>
      <c r="M480" s="36"/>
      <c r="N480" s="11">
        <f>($T479*$C$6) + (m*EXP(-($T479*$C$6)/m)) - m - (($C$7/(m*g))*($T479)^2)</f>
        <v>-5.6880736359796744E-5</v>
      </c>
      <c r="O480" s="11">
        <f>($T479*$C$6) + (2*m*EXP(-($T479*$C$6)/m)) + (($T479*$C$6)*EXP(-($T479*$C$6)/m))  - (2*m)</f>
        <v>3.0067351026730194E-5</v>
      </c>
      <c r="P480" s="11">
        <f>2*(-(m^2)/($T479)^5)*(g^2)*N480*O480</f>
        <v>4.4986557223601245E-2</v>
      </c>
      <c r="Q480" s="12">
        <f>$C$6 - ($C$6*EXP(-($T479*$C$6)/m)) - ($T479 * ((2*$C$7)/(m*g)))</f>
        <v>-6.6282852127929268E-3</v>
      </c>
      <c r="R480" s="12">
        <f>$C$6 - 2 * ($C$6*EXP(-($T479*$C$6)/m)) + $C$6*(EXP(-($T479*$C$6)/m))*(1-($T479*$C$6)/(m))</f>
        <v>4.0224850446371196E-3</v>
      </c>
      <c r="S480" s="11">
        <f>2*(((5*m^2*g^2)/$T479^6)*$N480*$O480 + (-(m^2)/($T479)^5)*(g^2)*$O480*$Q480 + (-(m^2)/($T479)^5)*(g^2)*$N480*$R480)</f>
        <v>0.89475171113511909</v>
      </c>
      <c r="T480" s="37"/>
      <c r="U480" s="38"/>
      <c r="V480" s="39"/>
      <c r="W480" s="36"/>
    </row>
    <row r="481" spans="1:23" x14ac:dyDescent="0.25">
      <c r="A481" s="36">
        <v>0.48</v>
      </c>
      <c r="B481" s="12">
        <f>((m*g)/$A481)*($B$6+(m/$A481)*(EXP(-($A481*$B$6)/(m))-1)) - $B$7</f>
        <v>-5.9500535589638311E-2</v>
      </c>
      <c r="C481" s="12">
        <f t="shared" si="193"/>
        <v>3.5403137354538153E-3</v>
      </c>
      <c r="D481" s="36">
        <f t="shared" ref="D481" si="202">SUM(C481:C490)</f>
        <v>55.226827151579812</v>
      </c>
      <c r="M481" s="36"/>
      <c r="N481" s="11">
        <f>($T479*$D$6) + (m*EXP(-($T479*$D$6)/m)) - m - (($D$7/(m*g))*($T479)^2)</f>
        <v>-1.4213669415833905E-4</v>
      </c>
      <c r="O481" s="11">
        <f>($T479*$D$6) + (2*m*EXP(-($T479*$D$6)/m)) + (($T479*$D$6)*EXP(-($T479*$D$6)/m))  - (2*m)</f>
        <v>1.0980809334212166E-4</v>
      </c>
      <c r="P481" s="11">
        <f>2*(-(m^2)/($T479)^5)*(g^2)*N481*O481</f>
        <v>0.410547055340447</v>
      </c>
      <c r="Q481" s="12">
        <f>$D$6 - ($D$6*EXP(-($T479*$D$6)/m)) - ($T479 * ((2*$D$7)/(m*g)))</f>
        <v>-1.8161063891626833E-2</v>
      </c>
      <c r="R481" s="12">
        <f>$D$6 - 2 * ($D$6*EXP(-($T479*$D$6)/m)) + $D$6*(EXP(-($T479*$D$6)/m))*(1-($T479*$D$6)/(m))</f>
        <v>1.4420172737402842E-2</v>
      </c>
      <c r="S481" s="11">
        <f>2*(((5*m^2*g^2)/$T479^6)*$N481*$O481 + (-(m^2)/($T479)^5)*(g^2)*$O481*$Q481 + (-(m^2)/($T479)^5)*(g^2)*$N481*$R481)</f>
        <v>11.770671982426705</v>
      </c>
      <c r="T481" s="37"/>
      <c r="U481" s="38"/>
      <c r="V481" s="39"/>
      <c r="W481" s="36"/>
    </row>
    <row r="482" spans="1:23" x14ac:dyDescent="0.25">
      <c r="A482" s="36"/>
      <c r="B482" s="11">
        <f>((m*g)/$A481)*($C$6+(m/$A481)*(EXP(-($A481*$C$6)/(m))-1)) - $C$7</f>
        <v>-0.18702638740967725</v>
      </c>
      <c r="C482" s="11">
        <f t="shared" si="193"/>
        <v>3.4978869587514685E-2</v>
      </c>
      <c r="D482" s="36"/>
      <c r="M482" s="36"/>
      <c r="N482" s="11">
        <f>($T479*$E$6) + (m*EXP(-($T479*$E$6)/m)) - m - (($E$7/(m*g))*($T479)^2)</f>
        <v>-2.7251916602635123E-4</v>
      </c>
      <c r="O482" s="11">
        <f>($T479*$E$6) + (2*m*EXP(-($T479*$E$6)/m)) + (($T479*$E$6)*EXP(-($T479*$E$6)/m))  - (2*m)</f>
        <v>2.17202167091958E-4</v>
      </c>
      <c r="P482" s="11">
        <f>2*(-(m^2)/($T479)^5)*(g^2)*N482*O482</f>
        <v>1.5569819781520917</v>
      </c>
      <c r="Q482" s="12">
        <f>$E$6 - ($E$6*EXP(-($T479*$E$6)/m)) - ($T479 * ((2*$E$7)/(m*g)))</f>
        <v>-3.51275029404641E-2</v>
      </c>
      <c r="R482" s="12">
        <f>$E$6 - 2 * ($E$6*EXP(-($T479*$E$6)/m)) + $E$6*(EXP(-($T479*$E$6)/m))*(1-($T479*$E$6)/(m))</f>
        <v>2.8129755211624086E-2</v>
      </c>
      <c r="S482" s="11">
        <f>2*(((5*m^2*g^2)/$T479^6)*$N482*$O482 + (-(m^2)/($T479)^5)*(g^2)*$O482*$Q482 + (-(m^2)/($T479)^5)*(g^2)*$N482*$R482)</f>
        <v>43.573778470160931</v>
      </c>
      <c r="T482" s="37"/>
      <c r="U482" s="38"/>
      <c r="V482" s="39"/>
      <c r="W482" s="36"/>
    </row>
    <row r="483" spans="1:23" x14ac:dyDescent="0.25">
      <c r="A483" s="36"/>
      <c r="B483" s="12">
        <f>((m*g)/$A481)*($D$6+(m/$A481)*(EXP(-($A481*$D$6)/(m))-1)) - $D$7</f>
        <v>-0.5086506668808991</v>
      </c>
      <c r="C483" s="12">
        <f t="shared" si="193"/>
        <v>0.25872550091838337</v>
      </c>
      <c r="D483" s="36"/>
      <c r="M483" s="36"/>
      <c r="N483" s="11">
        <f>($T479*$F$6) + (m*EXP(-($T479*$F$6)/m)) - m - (($F$7/(m*g))*($T479)^2)</f>
        <v>-6.0670053593632044E-4</v>
      </c>
      <c r="O483" s="11">
        <f>($T479*$F$6) + (2*m*EXP(-($T479*$F$6)/m)) + (($T479*$F$6)*EXP(-($T479*$F$6)/m))  - (2*m)</f>
        <v>4.3655210821160612E-4</v>
      </c>
      <c r="P483" s="11">
        <f>2*(-(m^2)/($T479)^5)*(g^2)*N483*O483</f>
        <v>6.9667920711639288</v>
      </c>
      <c r="Q483" s="12">
        <f>$F$6 - ($F$6*EXP(-($T479*$F$6)/m)) - ($T479 * ((2*$F$7)/(m*g)))</f>
        <v>-7.6037333689399966E-2</v>
      </c>
      <c r="R483" s="12">
        <f>$F$6 - 2 * ($F$6*EXP(-($T479*$F$6)/m)) + $F$6*(EXP(-($T479*$F$6)/m))*(1-($T479*$F$6)/(m))</f>
        <v>5.5507727714503075E-2</v>
      </c>
      <c r="S483" s="11">
        <f>2*(((5*m^2*g^2)/$T479^6)*$N483*$O483 + (-(m^2)/($T479)^5)*(g^2)*$O483*$Q483 + (-(m^2)/($T479)^5)*(g^2)*$N483*$R483)</f>
        <v>153.66554030997941</v>
      </c>
      <c r="T483" s="37"/>
      <c r="U483" s="38"/>
      <c r="V483" s="39"/>
      <c r="W483" s="36"/>
    </row>
    <row r="484" spans="1:23" x14ac:dyDescent="0.25">
      <c r="A484" s="36"/>
      <c r="B484" s="12">
        <f>((m*g)/$A481)*($E$6+(m/$A481)*(EXP(-($A481*$E$6)/(m))-1)) - $E$7</f>
        <v>-0.87027103922318849</v>
      </c>
      <c r="C484" s="11">
        <f t="shared" si="193"/>
        <v>0.75737168171060854</v>
      </c>
      <c r="D484" s="36"/>
      <c r="M484" s="36"/>
      <c r="N484" s="11">
        <f>($T479*$G$6) + (m*EXP(-($T479*$G$6)/m)) - m - (($G$7/(m*g))*($T479)^2)</f>
        <v>-9.2049804445186109E-4</v>
      </c>
      <c r="O484" s="11">
        <f>($T479*$G$6) + (2*m*EXP(-($T479*$G$6)/m)) + (($T479*$G$6)*EXP(-($T479*$G$6)/m))  - (2*m)</f>
        <v>7.5760073539418021E-4</v>
      </c>
      <c r="P484" s="11">
        <f>2*(-(m^2)/($T479)^5)*(g^2)*N484*O484</f>
        <v>18.343645050870357</v>
      </c>
      <c r="Q484" s="12">
        <f>$G$6 - ($G$6*EXP(-($T479*$G$6)/m)) - ($T479 * ((2*$G$7)/(m*g)))</f>
        <v>-0.11975513986600844</v>
      </c>
      <c r="R484" s="12">
        <f>$G$6 - 2 * ($G$6*EXP(-($T479*$G$6)/m)) + $G$6*(EXP(-($T479*$G$6)/m))*(1-($T479*$G$6)/(m))</f>
        <v>9.4572542455614111E-2</v>
      </c>
      <c r="S484" s="11">
        <f>2*(((5*m^2*g^2)/$T479^6)*$N484*$O484 + (-(m^2)/($T479)^5)*(g^2)*$O484*$Q484 + (-(m^2)/($T479)^5)*(g^2)*$N484*$R484)</f>
        <v>449.55028528500497</v>
      </c>
      <c r="T484" s="37"/>
      <c r="U484" s="38"/>
      <c r="V484" s="39"/>
      <c r="W484" s="36"/>
    </row>
    <row r="485" spans="1:23" x14ac:dyDescent="0.25">
      <c r="A485" s="36"/>
      <c r="B485" s="12">
        <f>((m*g)/$A481)*($F$6+(m/$A481)*(EXP(-($A481*$F$6)/(m))-1)) - $F$7</f>
        <v>-1.5385774523462896</v>
      </c>
      <c r="C485" s="12">
        <f t="shared" si="193"/>
        <v>2.3672205768683989</v>
      </c>
      <c r="D485" s="36"/>
      <c r="M485" s="36"/>
      <c r="N485" s="11">
        <f>($T479*$H$6) + (m*EXP(-($T479*$H$6)/m)) - m - (($H$7/(m*g))*($T479)^2)</f>
        <v>-2.7081236331129559E-4</v>
      </c>
      <c r="O485" s="11">
        <f>($T479*$H$6) + (2*m*EXP(-($T479*$H$6)/m)) + (($T479*$H$6)*EXP(-($T479*$H$6)/m))  - (2*m)</f>
        <v>1.1847490982079129E-3</v>
      </c>
      <c r="P485" s="11">
        <f>2*(-(m^2)/($T479)^5)*(g^2)*N485*O485</f>
        <v>8.4395104335310513</v>
      </c>
      <c r="Q485" s="12">
        <f>$H$6 - ($H$6*EXP(-($T479*$H$6)/m)) - ($T479 * ((2*$H$7)/(m*g)))</f>
        <v>-7.9559143965879264E-2</v>
      </c>
      <c r="R485" s="12">
        <f>$H$6 - 2 * ($H$6*EXP(-($T479*$H$6)/m)) + $H$6*(EXP(-($T479*$H$6)/m))*(1-($T479*$H$6)/(m))</f>
        <v>0.1452358936688897</v>
      </c>
      <c r="S485" s="11">
        <f>2*(((5*m^2*g^2)/$T479^6)*$N485*$O485 + (-(m^2)/($T479)^5)*(g^2)*$O485*$Q485 + (-(m^2)/($T479)^5)*(g^2)*$N485*$R485)</f>
        <v>1569.2828784277726</v>
      </c>
      <c r="T485" s="37"/>
      <c r="U485" s="38"/>
      <c r="V485" s="39"/>
      <c r="W485" s="36"/>
    </row>
    <row r="486" spans="1:23" x14ac:dyDescent="0.25">
      <c r="A486" s="36"/>
      <c r="B486" s="12">
        <f>((m*g)/$A481)*($G$6+(m/$A481)*(EXP(-($A481*$G$6)/(m))-1)) - $G$7</f>
        <v>-2.3053560511856412</v>
      </c>
      <c r="C486" s="11">
        <f t="shared" si="193"/>
        <v>5.3146665227382526</v>
      </c>
      <c r="D486" s="36"/>
      <c r="M486" s="36"/>
      <c r="N486" s="11">
        <f>($T479*$I$6) + (m*EXP(-($T479*$I$6)/m)) - m - (($I$7/(m*g))*($T479)^2)</f>
        <v>3.6936897707218891E-5</v>
      </c>
      <c r="O486" s="11">
        <f>($T479*$I$6) + (2*m*EXP(-($T479*$I$6)/m)) + (($T479*$I$6)*EXP(-($T479*$I$6)/m))  - (2*m)</f>
        <v>1.5808744621772508E-3</v>
      </c>
      <c r="P486" s="11">
        <f>2*(-(m^2)/($T479)^5)*(g^2)*N486*O486</f>
        <v>-1.535960973116496</v>
      </c>
      <c r="Q486" s="12">
        <f>$I$6 - ($I$6*EXP(-($T479*$I$6)/m)) - ($T479 * ((2*$I$7)/(m*g)))</f>
        <v>-6.9449432839628122E-2</v>
      </c>
      <c r="R486" s="12">
        <f>$I$6 - 2 * ($I$6*EXP(-($T479*$I$6)/m)) + $I$6*(EXP(-($T479*$I$6)/m))*(1-($T479*$I$6)/(m))</f>
        <v>0.19118847842689327</v>
      </c>
      <c r="S486" s="11">
        <f>2*(((5*m^2*g^2)/$T479^6)*$N486*$O486 + (-(m^2)/($T479)^5)*(g^2)*$O486*$Q486 + (-(m^2)/($T479)^5)*(g^2)*$N486*$R486)</f>
        <v>3056.1055703635284</v>
      </c>
      <c r="T486" s="37"/>
      <c r="U486" s="38"/>
      <c r="V486" s="39"/>
      <c r="W486" s="36"/>
    </row>
    <row r="487" spans="1:23" x14ac:dyDescent="0.25">
      <c r="A487" s="36"/>
      <c r="B487" s="12">
        <f>((m*g)/$A481)*($H$6+(m/$A481)*(EXP(-($A481*$H$6)/(m))-1)) - $H$7</f>
        <v>-2.6466583787021918</v>
      </c>
      <c r="C487" s="12">
        <f t="shared" si="193"/>
        <v>7.0048005735545145</v>
      </c>
      <c r="D487" s="36"/>
      <c r="M487" s="36"/>
      <c r="N487" s="11">
        <f>($T479*$J$6) + (m*EXP(-($T479*$J$6)/m)) - m - (($J$7/(m*g))*($T479)^2)</f>
        <v>2.7411831987485171E-4</v>
      </c>
      <c r="O487" s="11">
        <f>($T479*$J$6) + (2*m*EXP(-($T479*$J$6)/m)) + (($T479*$J$6)*EXP(-($T479*$J$6)/m))  - (2*m)</f>
        <v>2.0432113316871878E-3</v>
      </c>
      <c r="P487" s="11">
        <f>2*(-(m^2)/($T479)^5)*(g^2)*N487*O487</f>
        <v>-14.732407746786027</v>
      </c>
      <c r="Q487" s="12">
        <f>$J$6 - ($J$6*EXP(-($T479*$J$6)/m)) - ($T479 * ((2*$J$7)/(m*g)))</f>
        <v>-6.8895221319100641E-2</v>
      </c>
      <c r="R487" s="12">
        <f>$J$6 - 2 * ($J$6*EXP(-($T479*$J$6)/m)) + $J$6*(EXP(-($T479*$J$6)/m))*(1-($T479*$J$6)/(m))</f>
        <v>0.2437980678940922</v>
      </c>
      <c r="S487" s="11">
        <f>2*(((5*m^2*g^2)/$T479^6)*$N487*$O487 + (-(m^2)/($T479)^5)*(g^2)*$O487*$Q487 + (-(m^2)/($T479)^5)*(g^2)*$N487*$R487)</f>
        <v>5339.5484342286327</v>
      </c>
      <c r="T487" s="37"/>
      <c r="U487" s="38"/>
      <c r="V487" s="39"/>
      <c r="W487" s="36"/>
    </row>
    <row r="488" spans="1:23" x14ac:dyDescent="0.25">
      <c r="A488" s="36"/>
      <c r="B488" s="12">
        <f>((m*g)/$A481)*($I$6+(m/$A481)*(EXP(-($A481*$I$6)/(m))-1)) - $I$7</f>
        <v>-3.0552540948947362</v>
      </c>
      <c r="C488" s="11">
        <f t="shared" si="193"/>
        <v>9.3345775843710541</v>
      </c>
      <c r="D488" s="36"/>
      <c r="M488" s="36"/>
      <c r="N488" s="11">
        <f>($T479*$K$6) + (m*EXP(-($T479*$K$6)/m)) - m - (($K$7/(m*g))*($T479)^2)</f>
        <v>2.8814904481972575E-4</v>
      </c>
      <c r="O488" s="11">
        <f>($T479*$K$6) + (2*m*EXP(-($T479*$K$6)/m)) + (($T479*$K$6)*EXP(-($T479*$K$6)/m))  - (2*m)</f>
        <v>2.5726896358677087E-3</v>
      </c>
      <c r="P488" s="11">
        <f>2*(-(m^2)/($T479)^5)*(g^2)*N488*O488</f>
        <v>-19.49965652940373</v>
      </c>
      <c r="Q488" s="12">
        <f>$K$6 - ($K$6*EXP(-($T479*$K$6)/m)) - ($T479 * ((2*$K$7)/(m*g)))</f>
        <v>-9.2002786507859646E-2</v>
      </c>
      <c r="R488" s="12">
        <f>$K$6 - 2 * ($K$6*EXP(-($T479*$K$6)/m)) + $K$6*(EXP(-($T479*$K$6)/m))*(1-($T479*$K$6)/(m))</f>
        <v>0.30289682242097132</v>
      </c>
      <c r="S488" s="11">
        <f>2*(((5*m^2*g^2)/$T479^6)*$N488*$O488 + (-(m^2)/($T479)^5)*(g^2)*$O488*$Q488 + (-(m^2)/($T479)^5)*(g^2)*$N488*$R488)</f>
        <v>8423.3858514830627</v>
      </c>
      <c r="T488" s="37"/>
      <c r="U488" s="38"/>
      <c r="V488" s="39"/>
      <c r="W488" s="36"/>
    </row>
    <row r="489" spans="1:23" x14ac:dyDescent="0.25">
      <c r="A489" s="36"/>
      <c r="B489" s="12">
        <f>((m*g)/$A481)*($J$6+(m/$A481)*(EXP(-($A481*$J$6)/(m))-1)) - $J$7</f>
        <v>-3.5448498092850853</v>
      </c>
      <c r="C489" s="12">
        <f t="shared" si="193"/>
        <v>12.565960170388506</v>
      </c>
      <c r="D489" s="36"/>
      <c r="M489" s="36">
        <v>48</v>
      </c>
      <c r="N489" s="11">
        <f>($T489*$B$6) + (m*EXP(-($T489*$B$6)/m)) - m - (($B$7/(m*g))*($T489)^2)</f>
        <v>-3.5922821918522879E-5</v>
      </c>
      <c r="O489" s="11">
        <f>($T489*$B$6) + (2*m*EXP(-($T489*$B$6)/m)) + (($T489*$B$6)*EXP(-($T489*$B$6)/m))  - (2*m)</f>
        <v>5.8863516471802102E-6</v>
      </c>
      <c r="P489" s="11">
        <f>2*(-(m^2)/($T489)^5)*(g^2)*N489*O489</f>
        <v>5.5621030242439477E-3</v>
      </c>
      <c r="Q489" s="12">
        <f>$B$6 - ($B$6*EXP(-($T489*$B$6)/m)) - ($T489 * ((2*$B$7)/(m*g)))</f>
        <v>-3.5822432723058711E-3</v>
      </c>
      <c r="R489" s="12">
        <f>$B$6 - 2 * ($B$6*EXP(-($T489*$B$6)/m)) + $B$6*(EXP(-($T489*$B$6)/m))*(1-($T489*$B$6)/(m))</f>
        <v>7.9860805570153293E-4</v>
      </c>
      <c r="S489" s="11">
        <f>2*(((5*m^2*g^2)/$T489^6)*$N489*$O489 + (-(m^2)/($T489)^5)*(g^2)*$O489*$Q489 + (-(m^2)/($T489)^5)*(g^2)*$N489*$R489)</f>
        <v>2.7638000080320135E-2</v>
      </c>
      <c r="T489" s="37">
        <f t="shared" si="189"/>
        <v>2.1699250881468842E-2</v>
      </c>
      <c r="U489" s="38">
        <f t="shared" ref="U489" si="203">SUM(P489:P498)</f>
        <v>5.3290705182007514E-13</v>
      </c>
      <c r="V489" s="39">
        <f t="shared" ref="V489" si="204">SUM(S489:S498)</f>
        <v>19047.805400261699</v>
      </c>
      <c r="W489" s="36">
        <f t="shared" ref="W489" si="205">U489/V489</f>
        <v>2.7977346503800038E-17</v>
      </c>
    </row>
    <row r="490" spans="1:23" x14ac:dyDescent="0.25">
      <c r="A490" s="36"/>
      <c r="B490" s="11">
        <f>((m*g)/$A481)*($K$6+(m/$A481)*(EXP(-($A481*$K$6)/(m))-1)) - $K$7</f>
        <v>-4.1934455233980472</v>
      </c>
      <c r="C490" s="11">
        <f t="shared" si="193"/>
        <v>17.584985357707122</v>
      </c>
      <c r="D490" s="36"/>
      <c r="M490" s="36"/>
      <c r="N490" s="11">
        <f>($T489*$C$6) + (m*EXP(-($T489*$C$6)/m)) - m - (($C$7/(m*g))*($T489)^2)</f>
        <v>-5.6880736359794576E-5</v>
      </c>
      <c r="O490" s="11">
        <f>($T489*$C$6) + (2*m*EXP(-($T489*$C$6)/m)) + (($T489*$C$6)*EXP(-($T489*$C$6)/m))  - (2*m)</f>
        <v>3.0067351026730194E-5</v>
      </c>
      <c r="P490" s="11">
        <f>2*(-(m^2)/($T489)^5)*(g^2)*N490*O490</f>
        <v>4.4986557223599247E-2</v>
      </c>
      <c r="Q490" s="12">
        <f>$C$6 - ($C$6*EXP(-($T489*$C$6)/m)) - ($T489 * ((2*$C$7)/(m*g)))</f>
        <v>-6.6282852127929337E-3</v>
      </c>
      <c r="R490" s="12">
        <f>$C$6 - 2 * ($C$6*EXP(-($T489*$C$6)/m)) + $C$6*(EXP(-($T489*$C$6)/m))*(1-($T489*$C$6)/(m))</f>
        <v>4.0224850446371196E-3</v>
      </c>
      <c r="S490" s="11">
        <f>2*(((5*m^2*g^2)/$T489^6)*$N490*$O490 + (-(m^2)/($T489)^5)*(g^2)*$O490*$Q490 + (-(m^2)/($T489)^5)*(g^2)*$N490*$R490)</f>
        <v>0.89475171113529672</v>
      </c>
      <c r="T490" s="37"/>
      <c r="U490" s="38"/>
      <c r="V490" s="39"/>
      <c r="W490" s="36"/>
    </row>
    <row r="491" spans="1:23" x14ac:dyDescent="0.25">
      <c r="A491" s="36">
        <v>0.49</v>
      </c>
      <c r="B491" s="12">
        <f>((m*g)/$A491)*($B$6+(m/$A491)*(EXP(-($A491*$B$6)/(m))-1)) - $B$7</f>
        <v>-6.0005883003994877E-2</v>
      </c>
      <c r="C491" s="12">
        <f t="shared" si="193"/>
        <v>3.6007059950891214E-3</v>
      </c>
      <c r="D491" s="36">
        <f t="shared" ref="D491" si="206">SUM(C491:C500)</f>
        <v>55.552156908686371</v>
      </c>
      <c r="M491" s="36"/>
      <c r="N491" s="11">
        <f>($T489*$D$6) + (m*EXP(-($T489*$D$6)/m)) - m - (($D$7/(m*g))*($T489)^2)</f>
        <v>-1.4213669415833537E-4</v>
      </c>
      <c r="O491" s="11">
        <f>($T489*$D$6) + (2*m*EXP(-($T489*$D$6)/m)) + (($T489*$D$6)*EXP(-($T489*$D$6)/m))  - (2*m)</f>
        <v>1.0980809334212166E-4</v>
      </c>
      <c r="P491" s="11">
        <f>2*(-(m^2)/($T489)^5)*(g^2)*N491*O491</f>
        <v>0.41054705534043368</v>
      </c>
      <c r="Q491" s="12">
        <f>$D$6 - ($D$6*EXP(-($T489*$D$6)/m)) - ($T489 * ((2*$D$7)/(m*g)))</f>
        <v>-1.8161063891626805E-2</v>
      </c>
      <c r="R491" s="12">
        <f>$D$6 - 2 * ($D$6*EXP(-($T489*$D$6)/m)) + $D$6*(EXP(-($T489*$D$6)/m))*(1-($T489*$D$6)/(m))</f>
        <v>1.4420172737402953E-2</v>
      </c>
      <c r="S491" s="11">
        <f>2*(((5*m^2*g^2)/$T489^6)*$N491*$O491 + (-(m^2)/($T489)^5)*(g^2)*$O491*$Q491 + (-(m^2)/($T489)^5)*(g^2)*$N491*$R491)</f>
        <v>11.770671982428119</v>
      </c>
      <c r="T491" s="37"/>
      <c r="U491" s="38"/>
      <c r="V491" s="39"/>
      <c r="W491" s="36"/>
    </row>
    <row r="492" spans="1:23" x14ac:dyDescent="0.25">
      <c r="A492" s="36"/>
      <c r="B492" s="11">
        <f>((m*g)/$A491)*($C$6+(m/$A491)*(EXP(-($A491*$C$6)/(m))-1)) - $C$7</f>
        <v>-0.18844118424328959</v>
      </c>
      <c r="C492" s="11">
        <f t="shared" si="193"/>
        <v>3.5510079919013414E-2</v>
      </c>
      <c r="D492" s="36"/>
      <c r="M492" s="36"/>
      <c r="N492" s="11">
        <f>($T489*$E$6) + (m*EXP(-($T489*$E$6)/m)) - m - (($E$7/(m*g))*($T489)^2)</f>
        <v>-2.7251916602634907E-4</v>
      </c>
      <c r="O492" s="11">
        <f>($T489*$E$6) + (2*m*EXP(-($T489*$E$6)/m)) + (($T489*$E$6)*EXP(-($T489*$E$6)/m))  - (2*m)</f>
        <v>2.1720216709196494E-4</v>
      </c>
      <c r="P492" s="11">
        <f>2*(-(m^2)/($T489)^5)*(g^2)*N492*O492</f>
        <v>1.5569819781521193</v>
      </c>
      <c r="Q492" s="12">
        <f>$E$6 - ($E$6*EXP(-($T489*$E$6)/m)) - ($T489 * ((2*$E$7)/(m*g)))</f>
        <v>-3.5127502940464156E-2</v>
      </c>
      <c r="R492" s="12">
        <f>$E$6 - 2 * ($E$6*EXP(-($T489*$E$6)/m)) + $E$6*(EXP(-($T489*$E$6)/m))*(1-($T489*$E$6)/(m))</f>
        <v>2.8129755211624197E-2</v>
      </c>
      <c r="S492" s="11">
        <f>2*(((5*m^2*g^2)/$T489^6)*$N492*$O492 + (-(m^2)/($T489)^5)*(g^2)*$O492*$Q492 + (-(m^2)/($T489)^5)*(g^2)*$N492*$R492)</f>
        <v>43.573778470158317</v>
      </c>
      <c r="T492" s="37"/>
      <c r="U492" s="38"/>
      <c r="V492" s="39"/>
      <c r="W492" s="36"/>
    </row>
    <row r="493" spans="1:23" x14ac:dyDescent="0.25">
      <c r="A493" s="36"/>
      <c r="B493" s="12">
        <f>((m*g)/$A491)*($D$6+(m/$A491)*(EXP(-($A491*$D$6)/(m))-1)) - $D$7</f>
        <v>-0.51144920837575503</v>
      </c>
      <c r="C493" s="12">
        <f t="shared" si="193"/>
        <v>0.2615802927481865</v>
      </c>
      <c r="D493" s="36"/>
      <c r="M493" s="36"/>
      <c r="N493" s="11">
        <f>($T489*$F$6) + (m*EXP(-($T489*$F$6)/m)) - m - (($F$7/(m*g))*($T489)^2)</f>
        <v>-6.0670053593632174E-4</v>
      </c>
      <c r="O493" s="11">
        <f>($T489*$F$6) + (2*m*EXP(-($T489*$F$6)/m)) + (($T489*$F$6)*EXP(-($T489*$F$6)/m))  - (2*m)</f>
        <v>4.3655210821161305E-4</v>
      </c>
      <c r="P493" s="11">
        <f>2*(-(m^2)/($T489)^5)*(g^2)*N493*O493</f>
        <v>6.9667920711640106</v>
      </c>
      <c r="Q493" s="12">
        <f>$F$6 - ($F$6*EXP(-($T489*$F$6)/m)) - ($T489 * ((2*$F$7)/(m*g)))</f>
        <v>-7.6037333689400077E-2</v>
      </c>
      <c r="R493" s="12">
        <f>$F$6 - 2 * ($F$6*EXP(-($T489*$F$6)/m)) + $F$6*(EXP(-($T489*$F$6)/m))*(1-($T489*$F$6)/(m))</f>
        <v>5.5507727714503241E-2</v>
      </c>
      <c r="S493" s="11">
        <f>2*(((5*m^2*g^2)/$T489^6)*$N493*$O493 + (-(m^2)/($T489)^5)*(g^2)*$O493*$Q493 + (-(m^2)/($T489)^5)*(g^2)*$N493*$R493)</f>
        <v>153.66554030997111</v>
      </c>
      <c r="T493" s="37"/>
      <c r="U493" s="38"/>
      <c r="V493" s="39"/>
      <c r="W493" s="36"/>
    </row>
    <row r="494" spans="1:23" x14ac:dyDescent="0.25">
      <c r="A494" s="36"/>
      <c r="B494" s="12">
        <f>((m*g)/$A491)*($E$6+(m/$A491)*(EXP(-($A491*$E$6)/(m))-1)) - $E$7</f>
        <v>-0.87413504788098018</v>
      </c>
      <c r="C494" s="11">
        <f t="shared" si="193"/>
        <v>0.76411208193388347</v>
      </c>
      <c r="D494" s="36"/>
      <c r="M494" s="36"/>
      <c r="N494" s="11">
        <f>($T489*$G$6) + (m*EXP(-($T489*$G$6)/m)) - m - (($G$7/(m*g))*($T489)^2)</f>
        <v>-9.2049804445186716E-4</v>
      </c>
      <c r="O494" s="11">
        <f>($T489*$G$6) + (2*m*EXP(-($T489*$G$6)/m)) + (($T489*$G$6)*EXP(-($T489*$G$6)/m))  - (2*m)</f>
        <v>7.5760073539418715E-4</v>
      </c>
      <c r="P494" s="11">
        <f>2*(-(m^2)/($T489)^5)*(g^2)*N494*O494</f>
        <v>18.343645050870528</v>
      </c>
      <c r="Q494" s="12">
        <f>$G$6 - ($G$6*EXP(-($T489*$G$6)/m)) - ($T489 * ((2*$G$7)/(m*g)))</f>
        <v>-0.11975513986600872</v>
      </c>
      <c r="R494" s="12">
        <f>$G$6 - 2 * ($G$6*EXP(-($T489*$G$6)/m)) + $G$6*(EXP(-($T489*$G$6)/m))*(1-($T489*$G$6)/(m))</f>
        <v>9.4572542455614361E-2</v>
      </c>
      <c r="S494" s="11">
        <f>2*(((5*m^2*g^2)/$T489^6)*$N494*$O494 + (-(m^2)/($T489)^5)*(g^2)*$O494*$Q494 + (-(m^2)/($T489)^5)*(g^2)*$N494*$R494)</f>
        <v>449.55028528498815</v>
      </c>
      <c r="T494" s="37"/>
      <c r="U494" s="38"/>
      <c r="V494" s="39"/>
      <c r="W494" s="36"/>
    </row>
    <row r="495" spans="1:23" x14ac:dyDescent="0.25">
      <c r="A495" s="36"/>
      <c r="B495" s="12">
        <f>((m*g)/$A491)*($F$6+(m/$A491)*(EXP(-($A491*$F$6)/(m))-1)) - $F$7</f>
        <v>-1.5438630548848531</v>
      </c>
      <c r="C495" s="12">
        <f t="shared" si="193"/>
        <v>2.3835131322383911</v>
      </c>
      <c r="D495" s="36"/>
      <c r="M495" s="36"/>
      <c r="N495" s="11">
        <f>($T489*$H$6) + (m*EXP(-($T489*$H$6)/m)) - m - (($H$7/(m*g))*($T489)^2)</f>
        <v>-2.7081236331129646E-4</v>
      </c>
      <c r="O495" s="11">
        <f>($T489*$H$6) + (2*m*EXP(-($T489*$H$6)/m)) + (($T489*$H$6)*EXP(-($T489*$H$6)/m))  - (2*m)</f>
        <v>1.1847490982079267E-3</v>
      </c>
      <c r="P495" s="11">
        <f>2*(-(m^2)/($T489)^5)*(g^2)*N495*O495</f>
        <v>8.4395104335311242</v>
      </c>
      <c r="Q495" s="12">
        <f>$H$6 - ($H$6*EXP(-($T489*$H$6)/m)) - ($T489 * ((2*$H$7)/(m*g)))</f>
        <v>-7.9559143965879542E-2</v>
      </c>
      <c r="R495" s="12">
        <f>$H$6 - 2 * ($H$6*EXP(-($T489*$H$6)/m)) + $H$6*(EXP(-($T489*$H$6)/m))*(1-($T489*$H$6)/(m))</f>
        <v>0.14523589366889</v>
      </c>
      <c r="S495" s="11">
        <f>2*(((5*m^2*g^2)/$T489^6)*$N495*$O495 + (-(m^2)/($T489)^5)*(g^2)*$O495*$Q495 + (-(m^2)/($T489)^5)*(g^2)*$N495*$R495)</f>
        <v>1569.2828784277795</v>
      </c>
      <c r="T495" s="37"/>
      <c r="U495" s="38"/>
      <c r="V495" s="39"/>
      <c r="W495" s="36"/>
    </row>
    <row r="496" spans="1:23" x14ac:dyDescent="0.25">
      <c r="A496" s="36"/>
      <c r="B496" s="12">
        <f>((m*g)/$A491)*($G$6+(m/$A491)*(EXP(-($A491*$G$6)/(m))-1)) - $G$7</f>
        <v>-2.3120746694298235</v>
      </c>
      <c r="C496" s="11">
        <f t="shared" si="193"/>
        <v>5.3456892770190274</v>
      </c>
      <c r="D496" s="36"/>
      <c r="M496" s="36"/>
      <c r="N496" s="11">
        <f>($T489*$I$6) + (m*EXP(-($T489*$I$6)/m)) - m - (($I$7/(m*g))*($T489)^2)</f>
        <v>3.6936897707216289E-5</v>
      </c>
      <c r="O496" s="11">
        <f>($T489*$I$6) + (2*m*EXP(-($T489*$I$6)/m)) + (($T489*$I$6)*EXP(-($T489*$I$6)/m))  - (2*m)</f>
        <v>1.5808744621772508E-3</v>
      </c>
      <c r="P496" s="11">
        <f>2*(-(m^2)/($T489)^5)*(g^2)*N496*O496</f>
        <v>-1.5359609731163781</v>
      </c>
      <c r="Q496" s="12">
        <f>$I$6 - ($I$6*EXP(-($T489*$I$6)/m)) - ($T489 * ((2*$I$7)/(m*g)))</f>
        <v>-6.9449432839628455E-2</v>
      </c>
      <c r="R496" s="12">
        <f>$I$6 - 2 * ($I$6*EXP(-($T489*$I$6)/m)) + $I$6*(EXP(-($T489*$I$6)/m))*(1-($T489*$I$6)/(m))</f>
        <v>0.1911884784268936</v>
      </c>
      <c r="S496" s="11">
        <f>2*(((5*m^2*g^2)/$T489^6)*$N496*$O496 + (-(m^2)/($T489)^5)*(g^2)*$O496*$Q496 + (-(m^2)/($T489)^5)*(g^2)*$N496*$R496)</f>
        <v>3056.1055703635107</v>
      </c>
      <c r="T496" s="37"/>
      <c r="U496" s="38"/>
      <c r="V496" s="39"/>
      <c r="W496" s="36"/>
    </row>
    <row r="497" spans="1:23" x14ac:dyDescent="0.25">
      <c r="A497" s="36"/>
      <c r="B497" s="12">
        <f>((m*g)/$A491)*($H$6+(m/$A491)*(EXP(-($A491*$H$6)/(m))-1)) - $H$7</f>
        <v>-2.654799391319338</v>
      </c>
      <c r="C497" s="12">
        <f t="shared" si="193"/>
        <v>7.0479598081495274</v>
      </c>
      <c r="D497" s="36"/>
      <c r="M497" s="36"/>
      <c r="N497" s="11">
        <f>($T489*$J$6) + (m*EXP(-($T489*$J$6)/m)) - m - (($J$7/(m*g))*($T489)^2)</f>
        <v>2.7411831987485345E-4</v>
      </c>
      <c r="O497" s="11">
        <f>($T489*$J$6) + (2*m*EXP(-($T489*$J$6)/m)) + (($T489*$J$6)*EXP(-($T489*$J$6)/m))  - (2*m)</f>
        <v>2.0432113316871947E-3</v>
      </c>
      <c r="P497" s="11">
        <f>2*(-(m^2)/($T489)^5)*(g^2)*N497*O497</f>
        <v>-14.732407746786075</v>
      </c>
      <c r="Q497" s="12">
        <f>$J$6 - ($J$6*EXP(-($T489*$J$6)/m)) - ($T489 * ((2*$J$7)/(m*g)))</f>
        <v>-6.8895221319101085E-2</v>
      </c>
      <c r="R497" s="12">
        <f>$J$6 - 2 * ($J$6*EXP(-($T489*$J$6)/m)) + $J$6*(EXP(-($T489*$J$6)/m))*(1-($T489*$J$6)/(m))</f>
        <v>0.2437980678940927</v>
      </c>
      <c r="S497" s="11">
        <f>2*(((5*m^2*g^2)/$T489^6)*$N497*$O497 + (-(m^2)/($T489)^5)*(g^2)*$O497*$Q497 + (-(m^2)/($T489)^5)*(g^2)*$N497*$R497)</f>
        <v>5339.54843422865</v>
      </c>
      <c r="T497" s="37"/>
      <c r="U497" s="38"/>
      <c r="V497" s="39"/>
      <c r="W497" s="36"/>
    </row>
    <row r="498" spans="1:23" x14ac:dyDescent="0.25">
      <c r="A498" s="36"/>
      <c r="B498" s="12">
        <f>((m*g)/$A491)*($I$6+(m/$A491)*(EXP(-($A491*$I$6)/(m))-1)) - $I$7</f>
        <v>-3.0644645820729397</v>
      </c>
      <c r="C498" s="11">
        <f t="shared" si="193"/>
        <v>9.3909431747794763</v>
      </c>
      <c r="D498" s="36"/>
      <c r="M498" s="36"/>
      <c r="N498" s="11">
        <f>($T489*$K$6) + (m*EXP(-($T489*$K$6)/m)) - m - (($K$7/(m*g))*($T489)^2)</f>
        <v>2.8814904481971708E-4</v>
      </c>
      <c r="O498" s="11">
        <f>($T489*$K$6) + (2*m*EXP(-($T489*$K$6)/m)) + (($T489*$K$6)*EXP(-($T489*$K$6)/m))  - (2*m)</f>
        <v>2.5726896358677157E-3</v>
      </c>
      <c r="P498" s="11">
        <f>2*(-(m^2)/($T489)^5)*(g^2)*N498*O498</f>
        <v>-19.499656529403069</v>
      </c>
      <c r="Q498" s="12">
        <f>$K$6 - ($K$6*EXP(-($T489*$K$6)/m)) - ($T489 * ((2*$K$7)/(m*g)))</f>
        <v>-9.2002786507860201E-2</v>
      </c>
      <c r="R498" s="12">
        <f>$K$6 - 2 * ($K$6*EXP(-($T489*$K$6)/m)) + $K$6*(EXP(-($T489*$K$6)/m))*(1-($T489*$K$6)/(m))</f>
        <v>0.30289682242097193</v>
      </c>
      <c r="S498" s="11">
        <f>2*(((5*m^2*g^2)/$T489^6)*$N498*$O498 + (-(m^2)/($T489)^5)*(g^2)*$O498*$Q498 + (-(m^2)/($T489)^5)*(g^2)*$N498*$R498)</f>
        <v>8423.3858514830008</v>
      </c>
      <c r="T498" s="37"/>
      <c r="U498" s="38"/>
      <c r="V498" s="39"/>
      <c r="W498" s="36"/>
    </row>
    <row r="499" spans="1:23" x14ac:dyDescent="0.25">
      <c r="A499" s="36"/>
      <c r="B499" s="12">
        <f>((m*g)/$A491)*($J$6+(m/$A491)*(EXP(-($A491*$J$6)/(m))-1)) - $J$7</f>
        <v>-3.5551297715759471</v>
      </c>
      <c r="C499" s="12">
        <f t="shared" si="193"/>
        <v>12.638947692745646</v>
      </c>
      <c r="D499" s="36"/>
      <c r="M499" s="36">
        <v>49</v>
      </c>
      <c r="N499" s="11">
        <f>($T499*$B$6) + (m*EXP(-($T499*$B$6)/m)) - m - (($B$7/(m*g))*($T499)^2)</f>
        <v>-3.5922821918522391E-5</v>
      </c>
      <c r="O499" s="11">
        <f>($T499*$B$6) + (2*m*EXP(-($T499*$B$6)/m)) + (($T499*$B$6)*EXP(-($T499*$B$6)/m))  - (2*m)</f>
        <v>5.8863516471732713E-6</v>
      </c>
      <c r="P499" s="11">
        <f>2*(-(m^2)/($T499)^5)*(g^2)*N499*O499</f>
        <v>5.5621030242373505E-3</v>
      </c>
      <c r="Q499" s="12">
        <f>$B$6 - ($B$6*EXP(-($T499*$B$6)/m)) - ($T499 * ((2*$B$7)/(m*g)))</f>
        <v>-3.5822432723058607E-3</v>
      </c>
      <c r="R499" s="12">
        <f>$B$6 - 2 * ($B$6*EXP(-($T499*$B$6)/m)) + $B$6*(EXP(-($T499*$B$6)/m))*(1-($T499*$B$6)/(m))</f>
        <v>7.9860805570153293E-4</v>
      </c>
      <c r="S499" s="11">
        <f>2*(((5*m^2*g^2)/$T499^6)*$N499*$O499 + (-(m^2)/($T499)^5)*(g^2)*$O499*$Q499 + (-(m^2)/($T499)^5)*(g^2)*$N499*$R499)</f>
        <v>2.7638000081181335E-2</v>
      </c>
      <c r="T499" s="37">
        <f t="shared" si="189"/>
        <v>2.1699250881468814E-2</v>
      </c>
      <c r="U499" s="38">
        <f t="shared" ref="U499" si="207">SUM(P499:P508)</f>
        <v>-5.3645976549887564E-13</v>
      </c>
      <c r="V499" s="39">
        <f t="shared" ref="V499" si="208">SUM(S499:S508)</f>
        <v>19047.805400261786</v>
      </c>
      <c r="W499" s="36">
        <f t="shared" ref="W499" si="209">U499/V499</f>
        <v>-2.8163862147158577E-17</v>
      </c>
    </row>
    <row r="500" spans="1:23" x14ac:dyDescent="0.25">
      <c r="A500" s="36"/>
      <c r="B500" s="11">
        <f>((m*g)/$A491)*($K$6+(m/$A491)*(EXP(-($A491*$K$6)/(m))-1)) - $K$7</f>
        <v>-4.2047949608938282</v>
      </c>
      <c r="C500" s="11">
        <f t="shared" si="193"/>
        <v>17.680300663158132</v>
      </c>
      <c r="D500" s="36"/>
      <c r="M500" s="36"/>
      <c r="N500" s="11">
        <f>($T499*$C$6) + (m*EXP(-($T499*$C$6)/m)) - m - (($C$7/(m*g))*($T499)^2)</f>
        <v>-5.6880736359796744E-5</v>
      </c>
      <c r="O500" s="11">
        <f>($T499*$C$6) + (2*m*EXP(-($T499*$C$6)/m)) + (($T499*$C$6)*EXP(-($T499*$C$6)/m))  - (2*m)</f>
        <v>3.0067351026730194E-5</v>
      </c>
      <c r="P500" s="11">
        <f>2*(-(m^2)/($T499)^5)*(g^2)*N500*O500</f>
        <v>4.4986557223601245E-2</v>
      </c>
      <c r="Q500" s="12">
        <f>$C$6 - ($C$6*EXP(-($T499*$C$6)/m)) - ($T499 * ((2*$C$7)/(m*g)))</f>
        <v>-6.6282852127929268E-3</v>
      </c>
      <c r="R500" s="12">
        <f>$C$6 - 2 * ($C$6*EXP(-($T499*$C$6)/m)) + $C$6*(EXP(-($T499*$C$6)/m))*(1-($T499*$C$6)/(m))</f>
        <v>4.0224850446371196E-3</v>
      </c>
      <c r="S500" s="11">
        <f>2*(((5*m^2*g^2)/$T499^6)*$N500*$O500 + (-(m^2)/($T499)^5)*(g^2)*$O500*$Q500 + (-(m^2)/($T499)^5)*(g^2)*$N500*$R500)</f>
        <v>0.89475171113511909</v>
      </c>
      <c r="T500" s="37"/>
      <c r="U500" s="38"/>
      <c r="V500" s="39"/>
      <c r="W500" s="36"/>
    </row>
    <row r="501" spans="1:23" x14ac:dyDescent="0.25">
      <c r="A501" s="36">
        <v>0.5</v>
      </c>
      <c r="B501" s="12">
        <f>((m*g)/$A501)*($B$6+(m/$A501)*(EXP(-($A501*$B$6)/(m))-1)) - $B$7</f>
        <v>-6.0501359405534715E-2</v>
      </c>
      <c r="C501" s="12">
        <f t="shared" si="193"/>
        <v>3.660414489917684E-3</v>
      </c>
      <c r="D501" s="36">
        <f t="shared" ref="D501" si="210">SUM(C501:C510)</f>
        <v>55.866214819918454</v>
      </c>
      <c r="M501" s="36"/>
      <c r="N501" s="11">
        <f>($T499*$D$6) + (m*EXP(-($T499*$D$6)/m)) - m - (($D$7/(m*g))*($T499)^2)</f>
        <v>-1.4213669415833905E-4</v>
      </c>
      <c r="O501" s="11">
        <f>($T499*$D$6) + (2*m*EXP(-($T499*$D$6)/m)) + (($T499*$D$6)*EXP(-($T499*$D$6)/m))  - (2*m)</f>
        <v>1.0980809334212166E-4</v>
      </c>
      <c r="P501" s="11">
        <f>2*(-(m^2)/($T499)^5)*(g^2)*N501*O501</f>
        <v>0.410547055340447</v>
      </c>
      <c r="Q501" s="12">
        <f>$D$6 - ($D$6*EXP(-($T499*$D$6)/m)) - ($T499 * ((2*$D$7)/(m*g)))</f>
        <v>-1.8161063891626833E-2</v>
      </c>
      <c r="R501" s="12">
        <f>$D$6 - 2 * ($D$6*EXP(-($T499*$D$6)/m)) + $D$6*(EXP(-($T499*$D$6)/m))*(1-($T499*$D$6)/(m))</f>
        <v>1.4420172737402842E-2</v>
      </c>
      <c r="S501" s="11">
        <f>2*(((5*m^2*g^2)/$T499^6)*$N501*$O501 + (-(m^2)/($T499)^5)*(g^2)*$O501*$Q501 + (-(m^2)/($T499)^5)*(g^2)*$N501*$R501)</f>
        <v>11.770671982426705</v>
      </c>
      <c r="T501" s="37"/>
      <c r="U501" s="38"/>
      <c r="V501" s="39"/>
      <c r="W501" s="36"/>
    </row>
    <row r="502" spans="1:23" x14ac:dyDescent="0.25">
      <c r="A502" s="36"/>
      <c r="B502" s="11">
        <f>((m*g)/$A501)*($C$6+(m/$A501)*(EXP(-($A501*$C$6)/(m))-1)) - $C$7</f>
        <v>-0.18981744802415579</v>
      </c>
      <c r="C502" s="11">
        <f t="shared" si="193"/>
        <v>3.6030663574403085E-2</v>
      </c>
      <c r="D502" s="36"/>
      <c r="M502" s="36"/>
      <c r="N502" s="11">
        <f>($T499*$E$6) + (m*EXP(-($T499*$E$6)/m)) - m - (($E$7/(m*g))*($T499)^2)</f>
        <v>-2.7251916602635123E-4</v>
      </c>
      <c r="O502" s="11">
        <f>($T499*$E$6) + (2*m*EXP(-($T499*$E$6)/m)) + (($T499*$E$6)*EXP(-($T499*$E$6)/m))  - (2*m)</f>
        <v>2.17202167091958E-4</v>
      </c>
      <c r="P502" s="11">
        <f>2*(-(m^2)/($T499)^5)*(g^2)*N502*O502</f>
        <v>1.5569819781520917</v>
      </c>
      <c r="Q502" s="12">
        <f>$E$6 - ($E$6*EXP(-($T499*$E$6)/m)) - ($T499 * ((2*$E$7)/(m*g)))</f>
        <v>-3.51275029404641E-2</v>
      </c>
      <c r="R502" s="12">
        <f>$E$6 - 2 * ($E$6*EXP(-($T499*$E$6)/m)) + $E$6*(EXP(-($T499*$E$6)/m))*(1-($T499*$E$6)/(m))</f>
        <v>2.8129755211624086E-2</v>
      </c>
      <c r="S502" s="11">
        <f>2*(((5*m^2*g^2)/$T499^6)*$N502*$O502 + (-(m^2)/($T499)^5)*(g^2)*$O502*$Q502 + (-(m^2)/($T499)^5)*(g^2)*$N502*$R502)</f>
        <v>43.573778470160931</v>
      </c>
      <c r="T502" s="37"/>
      <c r="U502" s="38"/>
      <c r="V502" s="39"/>
      <c r="W502" s="36"/>
    </row>
    <row r="503" spans="1:23" x14ac:dyDescent="0.25">
      <c r="A503" s="36"/>
      <c r="B503" s="12">
        <f>((m*g)/$A501)*($D$6+(m/$A501)*(EXP(-($A501*$D$6)/(m))-1)) - $D$7</f>
        <v>-0.51415710748484855</v>
      </c>
      <c r="C503" s="12">
        <f t="shared" si="193"/>
        <v>0.26435753117718613</v>
      </c>
      <c r="D503" s="36"/>
      <c r="M503" s="36"/>
      <c r="N503" s="11">
        <f>($T499*$F$6) + (m*EXP(-($T499*$F$6)/m)) - m - (($F$7/(m*g))*($T499)^2)</f>
        <v>-6.0670053593632044E-4</v>
      </c>
      <c r="O503" s="11">
        <f>($T499*$F$6) + (2*m*EXP(-($T499*$F$6)/m)) + (($T499*$F$6)*EXP(-($T499*$F$6)/m))  - (2*m)</f>
        <v>4.3655210821160612E-4</v>
      </c>
      <c r="P503" s="11">
        <f>2*(-(m^2)/($T499)^5)*(g^2)*N503*O503</f>
        <v>6.9667920711639288</v>
      </c>
      <c r="Q503" s="12">
        <f>$F$6 - ($F$6*EXP(-($T499*$F$6)/m)) - ($T499 * ((2*$F$7)/(m*g)))</f>
        <v>-7.6037333689399966E-2</v>
      </c>
      <c r="R503" s="12">
        <f>$F$6 - 2 * ($F$6*EXP(-($T499*$F$6)/m)) + $F$6*(EXP(-($T499*$F$6)/m))*(1-($T499*$F$6)/(m))</f>
        <v>5.5507727714503075E-2</v>
      </c>
      <c r="S503" s="11">
        <f>2*(((5*m^2*g^2)/$T499^6)*$N503*$O503 + (-(m^2)/($T499)^5)*(g^2)*$O503*$Q503 + (-(m^2)/($T499)^5)*(g^2)*$N503*$R503)</f>
        <v>153.66554030997941</v>
      </c>
      <c r="T503" s="37"/>
      <c r="U503" s="38"/>
      <c r="V503" s="39"/>
      <c r="W503" s="36"/>
    </row>
    <row r="504" spans="1:23" x14ac:dyDescent="0.25">
      <c r="A504" s="36"/>
      <c r="B504" s="12">
        <f>((m*g)/$A501)*($E$6+(m/$A501)*(EXP(-($A501*$E$6)/(m))-1)) - $E$7</f>
        <v>-0.87786629567958607</v>
      </c>
      <c r="C504" s="11">
        <f t="shared" si="193"/>
        <v>0.77064923309019839</v>
      </c>
      <c r="D504" s="36"/>
      <c r="M504" s="36"/>
      <c r="N504" s="11">
        <f>($T499*$G$6) + (m*EXP(-($T499*$G$6)/m)) - m - (($G$7/(m*g))*($T499)^2)</f>
        <v>-9.2049804445186109E-4</v>
      </c>
      <c r="O504" s="11">
        <f>($T499*$G$6) + (2*m*EXP(-($T499*$G$6)/m)) + (($T499*$G$6)*EXP(-($T499*$G$6)/m))  - (2*m)</f>
        <v>7.5760073539418021E-4</v>
      </c>
      <c r="P504" s="11">
        <f>2*(-(m^2)/($T499)^5)*(g^2)*N504*O504</f>
        <v>18.343645050870357</v>
      </c>
      <c r="Q504" s="12">
        <f>$G$6 - ($G$6*EXP(-($T499*$G$6)/m)) - ($T499 * ((2*$G$7)/(m*g)))</f>
        <v>-0.11975513986600844</v>
      </c>
      <c r="R504" s="12">
        <f>$G$6 - 2 * ($G$6*EXP(-($T499*$G$6)/m)) + $G$6*(EXP(-($T499*$G$6)/m))*(1-($T499*$G$6)/(m))</f>
        <v>9.4572542455614111E-2</v>
      </c>
      <c r="S504" s="11">
        <f>2*(((5*m^2*g^2)/$T499^6)*$N504*$O504 + (-(m^2)/($T499)^5)*(g^2)*$O504*$Q504 + (-(m^2)/($T499)^5)*(g^2)*$N504*$R504)</f>
        <v>449.55028528500497</v>
      </c>
      <c r="T504" s="37"/>
      <c r="U504" s="38"/>
      <c r="V504" s="39"/>
      <c r="W504" s="36"/>
    </row>
    <row r="505" spans="1:23" x14ac:dyDescent="0.25">
      <c r="A505" s="36"/>
      <c r="B505" s="12">
        <f>((m*g)/$A501)*($F$6+(m/$A501)*(EXP(-($A501*$F$6)/(m))-1)) - $F$7</f>
        <v>-1.5489591608130815</v>
      </c>
      <c r="C505" s="12">
        <f t="shared" si="193"/>
        <v>2.3992744818667657</v>
      </c>
      <c r="D505" s="36"/>
      <c r="M505" s="36"/>
      <c r="N505" s="11">
        <f>($T499*$H$6) + (m*EXP(-($T499*$H$6)/m)) - m - (($H$7/(m*g))*($T499)^2)</f>
        <v>-2.7081236331129559E-4</v>
      </c>
      <c r="O505" s="11">
        <f>($T499*$H$6) + (2*m*EXP(-($T499*$H$6)/m)) + (($T499*$H$6)*EXP(-($T499*$H$6)/m))  - (2*m)</f>
        <v>1.1847490982079129E-3</v>
      </c>
      <c r="P505" s="11">
        <f>2*(-(m^2)/($T499)^5)*(g^2)*N505*O505</f>
        <v>8.4395104335310513</v>
      </c>
      <c r="Q505" s="12">
        <f>$H$6 - ($H$6*EXP(-($T499*$H$6)/m)) - ($T499 * ((2*$H$7)/(m*g)))</f>
        <v>-7.9559143965879264E-2</v>
      </c>
      <c r="R505" s="12">
        <f>$H$6 - 2 * ($H$6*EXP(-($T499*$H$6)/m)) + $H$6*(EXP(-($T499*$H$6)/m))*(1-($T499*$H$6)/(m))</f>
        <v>0.1452358936688897</v>
      </c>
      <c r="S505" s="11">
        <f>2*(((5*m^2*g^2)/$T499^6)*$N505*$O505 + (-(m^2)/($T499)^5)*(g^2)*$O505*$Q505 + (-(m^2)/($T499)^5)*(g^2)*$N505*$R505)</f>
        <v>1569.2828784277726</v>
      </c>
      <c r="T505" s="37"/>
      <c r="U505" s="38"/>
      <c r="V505" s="39"/>
      <c r="W505" s="36"/>
    </row>
    <row r="506" spans="1:23" x14ac:dyDescent="0.25">
      <c r="A506" s="36"/>
      <c r="B506" s="12">
        <f>((m*g)/$A501)*($G$6+(m/$A501)*(EXP(-($A501*$G$6)/(m))-1)) - $G$7</f>
        <v>-2.3185464865369876</v>
      </c>
      <c r="C506" s="11">
        <f t="shared" si="193"/>
        <v>5.3756578102330099</v>
      </c>
      <c r="D506" s="36"/>
      <c r="M506" s="36"/>
      <c r="N506" s="11">
        <f>($T499*$I$6) + (m*EXP(-($T499*$I$6)/m)) - m - (($I$7/(m*g))*($T499)^2)</f>
        <v>3.6936897707218891E-5</v>
      </c>
      <c r="O506" s="11">
        <f>($T499*$I$6) + (2*m*EXP(-($T499*$I$6)/m)) + (($T499*$I$6)*EXP(-($T499*$I$6)/m))  - (2*m)</f>
        <v>1.5808744621772508E-3</v>
      </c>
      <c r="P506" s="11">
        <f>2*(-(m^2)/($T499)^5)*(g^2)*N506*O506</f>
        <v>-1.535960973116496</v>
      </c>
      <c r="Q506" s="12">
        <f>$I$6 - ($I$6*EXP(-($T499*$I$6)/m)) - ($T499 * ((2*$I$7)/(m*g)))</f>
        <v>-6.9449432839628122E-2</v>
      </c>
      <c r="R506" s="12">
        <f>$I$6 - 2 * ($I$6*EXP(-($T499*$I$6)/m)) + $I$6*(EXP(-($T499*$I$6)/m))*(1-($T499*$I$6)/(m))</f>
        <v>0.19118847842689327</v>
      </c>
      <c r="S506" s="11">
        <f>2*(((5*m^2*g^2)/$T499^6)*$N506*$O506 + (-(m^2)/($T499)^5)*(g^2)*$O506*$Q506 + (-(m^2)/($T499)^5)*(g^2)*$N506*$R506)</f>
        <v>3056.1055703635284</v>
      </c>
      <c r="T506" s="37"/>
      <c r="U506" s="38"/>
      <c r="V506" s="39"/>
      <c r="W506" s="36"/>
    </row>
    <row r="507" spans="1:23" x14ac:dyDescent="0.25">
      <c r="A507" s="36"/>
      <c r="B507" s="12">
        <f>((m*g)/$A501)*($H$6+(m/$A501)*(EXP(-($A501*$H$6)/(m))-1)) - $H$7</f>
        <v>-2.662636708843384</v>
      </c>
      <c r="C507" s="12">
        <f t="shared" si="193"/>
        <v>7.0896342432803277</v>
      </c>
      <c r="D507" s="36"/>
      <c r="M507" s="36"/>
      <c r="N507" s="11">
        <f>($T499*$J$6) + (m*EXP(-($T499*$J$6)/m)) - m - (($J$7/(m*g))*($T499)^2)</f>
        <v>2.7411831987485171E-4</v>
      </c>
      <c r="O507" s="11">
        <f>($T499*$J$6) + (2*m*EXP(-($T499*$J$6)/m)) + (($T499*$J$6)*EXP(-($T499*$J$6)/m))  - (2*m)</f>
        <v>2.0432113316871878E-3</v>
      </c>
      <c r="P507" s="11">
        <f>2*(-(m^2)/($T499)^5)*(g^2)*N507*O507</f>
        <v>-14.732407746786027</v>
      </c>
      <c r="Q507" s="12">
        <f>$J$6 - ($J$6*EXP(-($T499*$J$6)/m)) - ($T499 * ((2*$J$7)/(m*g)))</f>
        <v>-6.8895221319100641E-2</v>
      </c>
      <c r="R507" s="12">
        <f>$J$6 - 2 * ($J$6*EXP(-($T499*$J$6)/m)) + $J$6*(EXP(-($T499*$J$6)/m))*(1-($T499*$J$6)/(m))</f>
        <v>0.2437980678940922</v>
      </c>
      <c r="S507" s="11">
        <f>2*(((5*m^2*g^2)/$T499^6)*$N507*$O507 + (-(m^2)/($T499)^5)*(g^2)*$O507*$Q507 + (-(m^2)/($T499)^5)*(g^2)*$N507*$R507)</f>
        <v>5339.5484342286327</v>
      </c>
      <c r="T507" s="37"/>
      <c r="U507" s="38"/>
      <c r="V507" s="39"/>
      <c r="W507" s="36"/>
    </row>
    <row r="508" spans="1:23" x14ac:dyDescent="0.25">
      <c r="A508" s="36"/>
      <c r="B508" s="12">
        <f>((m*g)/$A501)*($I$6+(m/$A501)*(EXP(-($A501*$I$6)/(m))-1)) - $I$7</f>
        <v>-3.0733285953554854</v>
      </c>
      <c r="C508" s="11">
        <f t="shared" si="193"/>
        <v>9.4453486550297203</v>
      </c>
      <c r="D508" s="36"/>
      <c r="M508" s="36"/>
      <c r="N508" s="11">
        <f>($T499*$K$6) + (m*EXP(-($T499*$K$6)/m)) - m - (($K$7/(m*g))*($T499)^2)</f>
        <v>2.8814904481972575E-4</v>
      </c>
      <c r="O508" s="11">
        <f>($T499*$K$6) + (2*m*EXP(-($T499*$K$6)/m)) + (($T499*$K$6)*EXP(-($T499*$K$6)/m))  - (2*m)</f>
        <v>2.5726896358677087E-3</v>
      </c>
      <c r="P508" s="11">
        <f>2*(-(m^2)/($T499)^5)*(g^2)*N508*O508</f>
        <v>-19.49965652940373</v>
      </c>
      <c r="Q508" s="12">
        <f>$K$6 - ($K$6*EXP(-($T499*$K$6)/m)) - ($T499 * ((2*$K$7)/(m*g)))</f>
        <v>-9.2002786507859646E-2</v>
      </c>
      <c r="R508" s="12">
        <f>$K$6 - 2 * ($K$6*EXP(-($T499*$K$6)/m)) + $K$6*(EXP(-($T499*$K$6)/m))*(1-($T499*$K$6)/(m))</f>
        <v>0.30289682242097132</v>
      </c>
      <c r="S508" s="11">
        <f>2*(((5*m^2*g^2)/$T499^6)*$N508*$O508 + (-(m^2)/($T499)^5)*(g^2)*$O508*$Q508 + (-(m^2)/($T499)^5)*(g^2)*$N508*$R508)</f>
        <v>8423.3858514830627</v>
      </c>
      <c r="T508" s="37"/>
      <c r="U508" s="38"/>
      <c r="V508" s="39"/>
      <c r="W508" s="36"/>
    </row>
    <row r="509" spans="1:23" x14ac:dyDescent="0.25">
      <c r="A509" s="36"/>
      <c r="B509" s="12">
        <f>((m*g)/$A501)*($J$6+(m/$A501)*(EXP(-($A501*$J$6)/(m))-1)) - $J$7</f>
        <v>-3.5650204809995794</v>
      </c>
      <c r="C509" s="12">
        <f t="shared" si="193"/>
        <v>12.709371029946473</v>
      </c>
      <c r="D509" s="36"/>
      <c r="M509" s="36">
        <v>50</v>
      </c>
      <c r="N509" s="11">
        <f>($T509*$B$6) + (m*EXP(-($T509*$B$6)/m)) - m - (($B$7/(m*g))*($T509)^2)</f>
        <v>-3.5922821918522879E-5</v>
      </c>
      <c r="O509" s="11">
        <f>($T509*$B$6) + (2*m*EXP(-($T509*$B$6)/m)) + (($T509*$B$6)*EXP(-($T509*$B$6)/m))  - (2*m)</f>
        <v>5.8863516471802102E-6</v>
      </c>
      <c r="P509" s="11">
        <f>2*(-(m^2)/($T509)^5)*(g^2)*N509*O509</f>
        <v>5.5621030242439477E-3</v>
      </c>
      <c r="Q509" s="12">
        <f>$B$6 - ($B$6*EXP(-($T509*$B$6)/m)) - ($T509 * ((2*$B$7)/(m*g)))</f>
        <v>-3.5822432723058711E-3</v>
      </c>
      <c r="R509" s="12">
        <f>$B$6 - 2 * ($B$6*EXP(-($T509*$B$6)/m)) + $B$6*(EXP(-($T509*$B$6)/m))*(1-($T509*$B$6)/(m))</f>
        <v>7.9860805570153293E-4</v>
      </c>
      <c r="S509" s="11">
        <f>2*(((5*m^2*g^2)/$T509^6)*$N509*$O509 + (-(m^2)/($T509)^5)*(g^2)*$O509*$Q509 + (-(m^2)/($T509)^5)*(g^2)*$N509*$R509)</f>
        <v>2.7638000080320135E-2</v>
      </c>
      <c r="T509" s="37">
        <f t="shared" si="189"/>
        <v>2.1699250881468842E-2</v>
      </c>
      <c r="U509" s="38">
        <f t="shared" ref="U509" si="211">SUM(P509:P518)</f>
        <v>5.3290705182007514E-13</v>
      </c>
      <c r="V509" s="39">
        <f t="shared" ref="V509" si="212">SUM(S509:S518)</f>
        <v>19047.805400261699</v>
      </c>
      <c r="W509" s="36">
        <f t="shared" ref="W509" si="213">U509/V509</f>
        <v>2.7977346503800038E-17</v>
      </c>
    </row>
    <row r="510" spans="1:23" x14ac:dyDescent="0.25">
      <c r="A510" s="36"/>
      <c r="B510" s="11">
        <f>((m*g)/$A501)*($K$6+(m/$A501)*(EXP(-($A501*$K$6)/(m))-1)) - $K$7</f>
        <v>-4.2157123665200942</v>
      </c>
      <c r="C510" s="11">
        <f t="shared" si="193"/>
        <v>17.772230757230453</v>
      </c>
      <c r="D510" s="36"/>
      <c r="M510" s="36"/>
      <c r="N510" s="11">
        <f>($T509*$C$6) + (m*EXP(-($T509*$C$6)/m)) - m - (($C$7/(m*g))*($T509)^2)</f>
        <v>-5.6880736359794576E-5</v>
      </c>
      <c r="O510" s="11">
        <f>($T509*$C$6) + (2*m*EXP(-($T509*$C$6)/m)) + (($T509*$C$6)*EXP(-($T509*$C$6)/m))  - (2*m)</f>
        <v>3.0067351026730194E-5</v>
      </c>
      <c r="P510" s="11">
        <f>2*(-(m^2)/($T509)^5)*(g^2)*N510*O510</f>
        <v>4.4986557223599247E-2</v>
      </c>
      <c r="Q510" s="12">
        <f>$C$6 - ($C$6*EXP(-($T509*$C$6)/m)) - ($T509 * ((2*$C$7)/(m*g)))</f>
        <v>-6.6282852127929337E-3</v>
      </c>
      <c r="R510" s="12">
        <f>$C$6 - 2 * ($C$6*EXP(-($T509*$C$6)/m)) + $C$6*(EXP(-($T509*$C$6)/m))*(1-($T509*$C$6)/(m))</f>
        <v>4.0224850446371196E-3</v>
      </c>
      <c r="S510" s="11">
        <f>2*(((5*m^2*g^2)/$T509^6)*$N510*$O510 + (-(m^2)/($T509)^5)*(g^2)*$O510*$Q510 + (-(m^2)/($T509)^5)*(g^2)*$N510*$R510)</f>
        <v>0.89475171113529672</v>
      </c>
      <c r="T510" s="37"/>
      <c r="U510" s="38"/>
      <c r="V510" s="39"/>
      <c r="W510" s="36"/>
    </row>
    <row r="511" spans="1:23" x14ac:dyDescent="0.25">
      <c r="A511" s="36">
        <v>0.51</v>
      </c>
      <c r="B511" s="12">
        <f>((m*g)/$A511)*($B$6+(m/$A511)*(EXP(-($A511*$B$6)/(m))-1)) - $B$7</f>
        <v>-6.0987215459288383E-2</v>
      </c>
      <c r="C511" s="12">
        <f t="shared" si="193"/>
        <v>3.7194404494776639E-3</v>
      </c>
      <c r="D511" s="36">
        <f t="shared" ref="D511" si="214">SUM(C511:C520)</f>
        <v>56.169570632918791</v>
      </c>
      <c r="M511" s="36"/>
      <c r="N511" s="11">
        <f>($T509*$D$6) + (m*EXP(-($T509*$D$6)/m)) - m - (($D$7/(m*g))*($T509)^2)</f>
        <v>-1.4213669415833537E-4</v>
      </c>
      <c r="O511" s="11">
        <f>($T509*$D$6) + (2*m*EXP(-($T509*$D$6)/m)) + (($T509*$D$6)*EXP(-($T509*$D$6)/m))  - (2*m)</f>
        <v>1.0980809334212166E-4</v>
      </c>
      <c r="P511" s="11">
        <f>2*(-(m^2)/($T509)^5)*(g^2)*N511*O511</f>
        <v>0.41054705534043368</v>
      </c>
      <c r="Q511" s="12">
        <f>$D$6 - ($D$6*EXP(-($T509*$D$6)/m)) - ($T509 * ((2*$D$7)/(m*g)))</f>
        <v>-1.8161063891626805E-2</v>
      </c>
      <c r="R511" s="12">
        <f>$D$6 - 2 * ($D$6*EXP(-($T509*$D$6)/m)) + $D$6*(EXP(-($T509*$D$6)/m))*(1-($T509*$D$6)/(m))</f>
        <v>1.4420172737402953E-2</v>
      </c>
      <c r="S511" s="11">
        <f>2*(((5*m^2*g^2)/$T509^6)*$N511*$O511 + (-(m^2)/($T509)^5)*(g^2)*$O511*$Q511 + (-(m^2)/($T509)^5)*(g^2)*$N511*$R511)</f>
        <v>11.770671982428119</v>
      </c>
      <c r="T511" s="37"/>
      <c r="U511" s="38"/>
      <c r="V511" s="39"/>
      <c r="W511" s="36"/>
    </row>
    <row r="512" spans="1:23" x14ac:dyDescent="0.25">
      <c r="A512" s="36"/>
      <c r="B512" s="11">
        <f>((m*g)/$A511)*($C$6+(m/$A511)*(EXP(-($A511*$C$6)/(m))-1)) - $C$7</f>
        <v>-0.19115661011054688</v>
      </c>
      <c r="C512" s="11">
        <f t="shared" si="193"/>
        <v>3.6540849588955635E-2</v>
      </c>
      <c r="D512" s="36"/>
      <c r="M512" s="36"/>
      <c r="N512" s="11">
        <f>($T509*$E$6) + (m*EXP(-($T509*$E$6)/m)) - m - (($E$7/(m*g))*($T509)^2)</f>
        <v>-2.7251916602634907E-4</v>
      </c>
      <c r="O512" s="11">
        <f>($T509*$E$6) + (2*m*EXP(-($T509*$E$6)/m)) + (($T509*$E$6)*EXP(-($T509*$E$6)/m))  - (2*m)</f>
        <v>2.1720216709196494E-4</v>
      </c>
      <c r="P512" s="11">
        <f>2*(-(m^2)/($T509)^5)*(g^2)*N512*O512</f>
        <v>1.5569819781521193</v>
      </c>
      <c r="Q512" s="12">
        <f>$E$6 - ($E$6*EXP(-($T509*$E$6)/m)) - ($T509 * ((2*$E$7)/(m*g)))</f>
        <v>-3.5127502940464156E-2</v>
      </c>
      <c r="R512" s="12">
        <f>$E$6 - 2 * ($E$6*EXP(-($T509*$E$6)/m)) + $E$6*(EXP(-($T509*$E$6)/m))*(1-($T509*$E$6)/(m))</f>
        <v>2.8129755211624197E-2</v>
      </c>
      <c r="S512" s="11">
        <f>2*(((5*m^2*g^2)/$T509^6)*$N512*$O512 + (-(m^2)/($T509)^5)*(g^2)*$O512*$Q512 + (-(m^2)/($T509)^5)*(g^2)*$N512*$R512)</f>
        <v>43.573778470158317</v>
      </c>
      <c r="T512" s="37"/>
      <c r="U512" s="38"/>
      <c r="V512" s="39"/>
      <c r="W512" s="36"/>
    </row>
    <row r="513" spans="1:23" x14ac:dyDescent="0.25">
      <c r="A513" s="36"/>
      <c r="B513" s="12">
        <f>((m*g)/$A511)*($D$6+(m/$A511)*(EXP(-($A511*$D$6)/(m))-1)) - $D$7</f>
        <v>-0.5167785289502913</v>
      </c>
      <c r="C513" s="12">
        <f t="shared" si="193"/>
        <v>0.26706004798402705</v>
      </c>
      <c r="D513" s="36"/>
      <c r="M513" s="36"/>
      <c r="N513" s="11">
        <f>($T509*$F$6) + (m*EXP(-($T509*$F$6)/m)) - m - (($F$7/(m*g))*($T509)^2)</f>
        <v>-6.0670053593632174E-4</v>
      </c>
      <c r="O513" s="11">
        <f>($T509*$F$6) + (2*m*EXP(-($T509*$F$6)/m)) + (($T509*$F$6)*EXP(-($T509*$F$6)/m))  - (2*m)</f>
        <v>4.3655210821161305E-4</v>
      </c>
      <c r="P513" s="11">
        <f>2*(-(m^2)/($T509)^5)*(g^2)*N513*O513</f>
        <v>6.9667920711640106</v>
      </c>
      <c r="Q513" s="12">
        <f>$F$6 - ($F$6*EXP(-($T509*$F$6)/m)) - ($T509 * ((2*$F$7)/(m*g)))</f>
        <v>-7.6037333689400077E-2</v>
      </c>
      <c r="R513" s="12">
        <f>$F$6 - 2 * ($F$6*EXP(-($T509*$F$6)/m)) + $F$6*(EXP(-($T509*$F$6)/m))*(1-($T509*$F$6)/(m))</f>
        <v>5.5507727714503241E-2</v>
      </c>
      <c r="S513" s="11">
        <f>2*(((5*m^2*g^2)/$T509^6)*$N513*$O513 + (-(m^2)/($T509)^5)*(g^2)*$O513*$Q513 + (-(m^2)/($T509)^5)*(g^2)*$N513*$R513)</f>
        <v>153.66554030997111</v>
      </c>
      <c r="T513" s="37"/>
      <c r="U513" s="38"/>
      <c r="V513" s="39"/>
      <c r="W513" s="36"/>
    </row>
    <row r="514" spans="1:23" x14ac:dyDescent="0.25">
      <c r="A514" s="36"/>
      <c r="B514" s="12">
        <f>((m*g)/$A511)*($E$6+(m/$A511)*(EXP(-($A511*$E$6)/(m))-1)) - $E$7</f>
        <v>-0.88147135322774939</v>
      </c>
      <c r="C514" s="11">
        <f t="shared" si="193"/>
        <v>0.77699174656115977</v>
      </c>
      <c r="D514" s="36"/>
      <c r="M514" s="36"/>
      <c r="N514" s="11">
        <f>($T509*$G$6) + (m*EXP(-($T509*$G$6)/m)) - m - (($G$7/(m*g))*($T509)^2)</f>
        <v>-9.2049804445186716E-4</v>
      </c>
      <c r="O514" s="11">
        <f>($T509*$G$6) + (2*m*EXP(-($T509*$G$6)/m)) + (($T509*$G$6)*EXP(-($T509*$G$6)/m))  - (2*m)</f>
        <v>7.5760073539418715E-4</v>
      </c>
      <c r="P514" s="11">
        <f>2*(-(m^2)/($T509)^5)*(g^2)*N514*O514</f>
        <v>18.343645050870528</v>
      </c>
      <c r="Q514" s="12">
        <f>$G$6 - ($G$6*EXP(-($T509*$G$6)/m)) - ($T509 * ((2*$G$7)/(m*g)))</f>
        <v>-0.11975513986600872</v>
      </c>
      <c r="R514" s="12">
        <f>$G$6 - 2 * ($G$6*EXP(-($T509*$G$6)/m)) + $G$6*(EXP(-($T509*$G$6)/m))*(1-($T509*$G$6)/(m))</f>
        <v>9.4572542455614361E-2</v>
      </c>
      <c r="S514" s="11">
        <f>2*(((5*m^2*g^2)/$T509^6)*$N514*$O514 + (-(m^2)/($T509)^5)*(g^2)*$O514*$Q514 + (-(m^2)/($T509)^5)*(g^2)*$N514*$R514)</f>
        <v>449.55028528498815</v>
      </c>
      <c r="T514" s="37"/>
      <c r="U514" s="38"/>
      <c r="V514" s="39"/>
      <c r="W514" s="36"/>
    </row>
    <row r="515" spans="1:23" x14ac:dyDescent="0.25">
      <c r="A515" s="36"/>
      <c r="B515" s="12">
        <f>((m*g)/$A511)*($F$6+(m/$A511)*(EXP(-($A511*$F$6)/(m))-1)) - $F$7</f>
        <v>-1.5538756554217656</v>
      </c>
      <c r="C515" s="12">
        <f t="shared" si="193"/>
        <v>2.414529552512422</v>
      </c>
      <c r="D515" s="36"/>
      <c r="M515" s="36"/>
      <c r="N515" s="11">
        <f>($T509*$H$6) + (m*EXP(-($T509*$H$6)/m)) - m - (($H$7/(m*g))*($T509)^2)</f>
        <v>-2.7081236331129646E-4</v>
      </c>
      <c r="O515" s="11">
        <f>($T509*$H$6) + (2*m*EXP(-($T509*$H$6)/m)) + (($T509*$H$6)*EXP(-($T509*$H$6)/m))  - (2*m)</f>
        <v>1.1847490982079267E-3</v>
      </c>
      <c r="P515" s="11">
        <f>2*(-(m^2)/($T509)^5)*(g^2)*N515*O515</f>
        <v>8.4395104335311242</v>
      </c>
      <c r="Q515" s="12">
        <f>$H$6 - ($H$6*EXP(-($T509*$H$6)/m)) - ($T509 * ((2*$H$7)/(m*g)))</f>
        <v>-7.9559143965879542E-2</v>
      </c>
      <c r="R515" s="12">
        <f>$H$6 - 2 * ($H$6*EXP(-($T509*$H$6)/m)) + $H$6*(EXP(-($T509*$H$6)/m))*(1-($T509*$H$6)/(m))</f>
        <v>0.14523589366889</v>
      </c>
      <c r="S515" s="11">
        <f>2*(((5*m^2*g^2)/$T509^6)*$N515*$O515 + (-(m^2)/($T509)^5)*(g^2)*$O515*$Q515 + (-(m^2)/($T509)^5)*(g^2)*$N515*$R515)</f>
        <v>1569.2828784277795</v>
      </c>
      <c r="T515" s="37"/>
      <c r="U515" s="38"/>
      <c r="V515" s="39"/>
      <c r="W515" s="36"/>
    </row>
    <row r="516" spans="1:23" x14ac:dyDescent="0.25">
      <c r="A516" s="36"/>
      <c r="B516" s="12">
        <f>((m*g)/$A511)*($G$6+(m/$A511)*(EXP(-($A511*$G$6)/(m))-1)) - $G$7</f>
        <v>-2.3247847551453731</v>
      </c>
      <c r="C516" s="11">
        <f t="shared" si="193"/>
        <v>5.4046241577563325</v>
      </c>
      <c r="D516" s="36"/>
      <c r="M516" s="36"/>
      <c r="N516" s="11">
        <f>($T509*$I$6) + (m*EXP(-($T509*$I$6)/m)) - m - (($I$7/(m*g))*($T509)^2)</f>
        <v>3.6936897707216289E-5</v>
      </c>
      <c r="O516" s="11">
        <f>($T509*$I$6) + (2*m*EXP(-($T509*$I$6)/m)) + (($T509*$I$6)*EXP(-($T509*$I$6)/m))  - (2*m)</f>
        <v>1.5808744621772508E-3</v>
      </c>
      <c r="P516" s="11">
        <f>2*(-(m^2)/($T509)^5)*(g^2)*N516*O516</f>
        <v>-1.5359609731163781</v>
      </c>
      <c r="Q516" s="12">
        <f>$I$6 - ($I$6*EXP(-($T509*$I$6)/m)) - ($T509 * ((2*$I$7)/(m*g)))</f>
        <v>-6.9449432839628455E-2</v>
      </c>
      <c r="R516" s="12">
        <f>$I$6 - 2 * ($I$6*EXP(-($T509*$I$6)/m)) + $I$6*(EXP(-($T509*$I$6)/m))*(1-($T509*$I$6)/(m))</f>
        <v>0.1911884784268936</v>
      </c>
      <c r="S516" s="11">
        <f>2*(((5*m^2*g^2)/$T509^6)*$N516*$O516 + (-(m^2)/($T509)^5)*(g^2)*$O516*$Q516 + (-(m^2)/($T509)^5)*(g^2)*$N516*$R516)</f>
        <v>3056.1055703635107</v>
      </c>
      <c r="T516" s="37"/>
      <c r="U516" s="38"/>
      <c r="V516" s="39"/>
      <c r="W516" s="36"/>
    </row>
    <row r="517" spans="1:23" x14ac:dyDescent="0.25">
      <c r="A517" s="36"/>
      <c r="B517" s="12">
        <f>((m*g)/$A511)*($H$6+(m/$A511)*(EXP(-($A511*$H$6)/(m))-1)) - $H$7</f>
        <v>-2.6701869301495162</v>
      </c>
      <c r="C517" s="12">
        <f t="shared" si="193"/>
        <v>7.129898241941298</v>
      </c>
      <c r="D517" s="36"/>
      <c r="M517" s="36"/>
      <c r="N517" s="11">
        <f>($T509*$J$6) + (m*EXP(-($T509*$J$6)/m)) - m - (($J$7/(m*g))*($T509)^2)</f>
        <v>2.7411831987485345E-4</v>
      </c>
      <c r="O517" s="11">
        <f>($T509*$J$6) + (2*m*EXP(-($T509*$J$6)/m)) + (($T509*$J$6)*EXP(-($T509*$J$6)/m))  - (2*m)</f>
        <v>2.0432113316871947E-3</v>
      </c>
      <c r="P517" s="11">
        <f>2*(-(m^2)/($T509)^5)*(g^2)*N517*O517</f>
        <v>-14.732407746786075</v>
      </c>
      <c r="Q517" s="12">
        <f>$J$6 - ($J$6*EXP(-($T509*$J$6)/m)) - ($T509 * ((2*$J$7)/(m*g)))</f>
        <v>-6.8895221319101085E-2</v>
      </c>
      <c r="R517" s="12">
        <f>$J$6 - 2 * ($J$6*EXP(-($T509*$J$6)/m)) + $J$6*(EXP(-($T509*$J$6)/m))*(1-($T509*$J$6)/(m))</f>
        <v>0.2437980678940927</v>
      </c>
      <c r="S517" s="11">
        <f>2*(((5*m^2*g^2)/$T509^6)*$N517*$O517 + (-(m^2)/($T509)^5)*(g^2)*$O517*$Q517 + (-(m^2)/($T509)^5)*(g^2)*$N517*$R517)</f>
        <v>5339.54843422865</v>
      </c>
      <c r="T517" s="37"/>
      <c r="U517" s="38"/>
      <c r="V517" s="39"/>
      <c r="W517" s="36"/>
    </row>
    <row r="518" spans="1:23" x14ac:dyDescent="0.25">
      <c r="A518" s="36"/>
      <c r="B518" s="12">
        <f>((m*g)/$A511)*($I$6+(m/$A511)*(EXP(-($A511*$I$6)/(m))-1)) - $I$7</f>
        <v>-3.0818652499653556</v>
      </c>
      <c r="C518" s="11">
        <f t="shared" si="193"/>
        <v>9.4978934189440238</v>
      </c>
      <c r="D518" s="36"/>
      <c r="M518" s="36"/>
      <c r="N518" s="11">
        <f>($T509*$K$6) + (m*EXP(-($T509*$K$6)/m)) - m - (($K$7/(m*g))*($T509)^2)</f>
        <v>2.8814904481971708E-4</v>
      </c>
      <c r="O518" s="11">
        <f>($T509*$K$6) + (2*m*EXP(-($T509*$K$6)/m)) + (($T509*$K$6)*EXP(-($T509*$K$6)/m))  - (2*m)</f>
        <v>2.5726896358677157E-3</v>
      </c>
      <c r="P518" s="11">
        <f>2*(-(m^2)/($T509)^5)*(g^2)*N518*O518</f>
        <v>-19.499656529403069</v>
      </c>
      <c r="Q518" s="12">
        <f>$K$6 - ($K$6*EXP(-($T509*$K$6)/m)) - ($T509 * ((2*$K$7)/(m*g)))</f>
        <v>-9.2002786507860201E-2</v>
      </c>
      <c r="R518" s="12">
        <f>$K$6 - 2 * ($K$6*EXP(-($T509*$K$6)/m)) + $K$6*(EXP(-($T509*$K$6)/m))*(1-($T509*$K$6)/(m))</f>
        <v>0.30289682242097193</v>
      </c>
      <c r="S518" s="11">
        <f>2*(((5*m^2*g^2)/$T509^6)*$N518*$O518 + (-(m^2)/($T509)^5)*(g^2)*$O518*$Q518 + (-(m^2)/($T509)^5)*(g^2)*$N518*$R518)</f>
        <v>8423.3858514830008</v>
      </c>
      <c r="T518" s="37"/>
      <c r="U518" s="38"/>
      <c r="V518" s="39"/>
      <c r="W518" s="36"/>
    </row>
    <row r="519" spans="1:23" x14ac:dyDescent="0.25">
      <c r="A519" s="36"/>
      <c r="B519" s="12">
        <f>((m*g)/$A511)*($J$6+(m/$A511)*(EXP(-($A511*$J$6)/(m))-1)) - $J$7</f>
        <v>-3.5745435691786041</v>
      </c>
      <c r="C519" s="12">
        <f t="shared" si="193"/>
        <v>12.777361727956114</v>
      </c>
      <c r="D519" s="36"/>
      <c r="M519" s="36">
        <v>51</v>
      </c>
      <c r="N519" s="11">
        <f>($T519*$B$6) + (m*EXP(-($T519*$B$6)/m)) - m - (($B$7/(m*g))*($T519)^2)</f>
        <v>-3.5922821918522391E-5</v>
      </c>
      <c r="O519" s="11">
        <f>($T519*$B$6) + (2*m*EXP(-($T519*$B$6)/m)) + (($T519*$B$6)*EXP(-($T519*$B$6)/m))  - (2*m)</f>
        <v>5.8863516471732713E-6</v>
      </c>
      <c r="P519" s="11">
        <f>2*(-(m^2)/($T519)^5)*(g^2)*N519*O519</f>
        <v>5.5621030242373505E-3</v>
      </c>
      <c r="Q519" s="12">
        <f>$B$6 - ($B$6*EXP(-($T519*$B$6)/m)) - ($T519 * ((2*$B$7)/(m*g)))</f>
        <v>-3.5822432723058607E-3</v>
      </c>
      <c r="R519" s="12">
        <f>$B$6 - 2 * ($B$6*EXP(-($T519*$B$6)/m)) + $B$6*(EXP(-($T519*$B$6)/m))*(1-($T519*$B$6)/(m))</f>
        <v>7.9860805570153293E-4</v>
      </c>
      <c r="S519" s="11">
        <f>2*(((5*m^2*g^2)/$T519^6)*$N519*$O519 + (-(m^2)/($T519)^5)*(g^2)*$O519*$Q519 + (-(m^2)/($T519)^5)*(g^2)*$N519*$R519)</f>
        <v>2.7638000081181335E-2</v>
      </c>
      <c r="T519" s="37">
        <f t="shared" si="189"/>
        <v>2.1699250881468814E-2</v>
      </c>
      <c r="U519" s="38">
        <f t="shared" ref="U519" si="215">SUM(P519:P528)</f>
        <v>-5.3645976549887564E-13</v>
      </c>
      <c r="V519" s="39">
        <f t="shared" ref="V519" si="216">SUM(S519:S528)</f>
        <v>19047.805400261786</v>
      </c>
      <c r="W519" s="36">
        <f t="shared" ref="W519" si="217">U519/V519</f>
        <v>-2.8163862147158577E-17</v>
      </c>
    </row>
    <row r="520" spans="1:23" x14ac:dyDescent="0.25">
      <c r="A520" s="36"/>
      <c r="B520" s="11">
        <f>((m*g)/$A511)*($K$6+(m/$A511)*(EXP(-($A511*$K$6)/(m))-1)) - $K$7</f>
        <v>-4.2262218883093423</v>
      </c>
      <c r="C520" s="11">
        <f t="shared" si="193"/>
        <v>17.860951449224984</v>
      </c>
      <c r="D520" s="36"/>
      <c r="M520" s="36"/>
      <c r="N520" s="11">
        <f>($T519*$C$6) + (m*EXP(-($T519*$C$6)/m)) - m - (($C$7/(m*g))*($T519)^2)</f>
        <v>-5.6880736359796744E-5</v>
      </c>
      <c r="O520" s="11">
        <f>($T519*$C$6) + (2*m*EXP(-($T519*$C$6)/m)) + (($T519*$C$6)*EXP(-($T519*$C$6)/m))  - (2*m)</f>
        <v>3.0067351026730194E-5</v>
      </c>
      <c r="P520" s="11">
        <f>2*(-(m^2)/($T519)^5)*(g^2)*N520*O520</f>
        <v>4.4986557223601245E-2</v>
      </c>
      <c r="Q520" s="12">
        <f>$C$6 - ($C$6*EXP(-($T519*$C$6)/m)) - ($T519 * ((2*$C$7)/(m*g)))</f>
        <v>-6.6282852127929268E-3</v>
      </c>
      <c r="R520" s="12">
        <f>$C$6 - 2 * ($C$6*EXP(-($T519*$C$6)/m)) + $C$6*(EXP(-($T519*$C$6)/m))*(1-($T519*$C$6)/(m))</f>
        <v>4.0224850446371196E-3</v>
      </c>
      <c r="S520" s="11">
        <f>2*(((5*m^2*g^2)/$T519^6)*$N520*$O520 + (-(m^2)/($T519)^5)*(g^2)*$O520*$Q520 + (-(m^2)/($T519)^5)*(g^2)*$N520*$R520)</f>
        <v>0.89475171113511909</v>
      </c>
      <c r="T520" s="37"/>
      <c r="U520" s="38"/>
      <c r="V520" s="39"/>
      <c r="W520" s="36"/>
    </row>
    <row r="521" spans="1:23" x14ac:dyDescent="0.25">
      <c r="A521" s="36">
        <v>0.52</v>
      </c>
      <c r="B521" s="12">
        <f>((m*g)/$A521)*($B$6+(m/$A521)*(EXP(-($A521*$B$6)/(m))-1)) - $B$7</f>
        <v>-6.1463694395583864E-2</v>
      </c>
      <c r="C521" s="12">
        <f t="shared" si="193"/>
        <v>3.7777857287537272E-3</v>
      </c>
      <c r="D521" s="36">
        <f t="shared" ref="D521" si="218">SUM(C521:C530)</f>
        <v>56.46275679781408</v>
      </c>
      <c r="M521" s="36"/>
      <c r="N521" s="11">
        <f>($T519*$D$6) + (m*EXP(-($T519*$D$6)/m)) - m - (($D$7/(m*g))*($T519)^2)</f>
        <v>-1.4213669415833905E-4</v>
      </c>
      <c r="O521" s="11">
        <f>($T519*$D$6) + (2*m*EXP(-($T519*$D$6)/m)) + (($T519*$D$6)*EXP(-($T519*$D$6)/m))  - (2*m)</f>
        <v>1.0980809334212166E-4</v>
      </c>
      <c r="P521" s="11">
        <f>2*(-(m^2)/($T519)^5)*(g^2)*N521*O521</f>
        <v>0.410547055340447</v>
      </c>
      <c r="Q521" s="12">
        <f>$D$6 - ($D$6*EXP(-($T519*$D$6)/m)) - ($T519 * ((2*$D$7)/(m*g)))</f>
        <v>-1.8161063891626833E-2</v>
      </c>
      <c r="R521" s="12">
        <f>$D$6 - 2 * ($D$6*EXP(-($T519*$D$6)/m)) + $D$6*(EXP(-($T519*$D$6)/m))*(1-($T519*$D$6)/(m))</f>
        <v>1.4420172737402842E-2</v>
      </c>
      <c r="S521" s="11">
        <f>2*(((5*m^2*g^2)/$T519^6)*$N521*$O521 + (-(m^2)/($T519)^5)*(g^2)*$O521*$Q521 + (-(m^2)/($T519)^5)*(g^2)*$N521*$R521)</f>
        <v>11.770671982426705</v>
      </c>
      <c r="T521" s="37"/>
      <c r="U521" s="38"/>
      <c r="V521" s="39"/>
      <c r="W521" s="36"/>
    </row>
    <row r="522" spans="1:23" x14ac:dyDescent="0.25">
      <c r="A522" s="36"/>
      <c r="B522" s="11">
        <f>((m*g)/$A521)*($C$6+(m/$A521)*(EXP(-($A521*$C$6)/(m))-1)) - $C$7</f>
        <v>-0.19246003748313123</v>
      </c>
      <c r="C522" s="11">
        <f t="shared" si="193"/>
        <v>3.7040866028008275E-2</v>
      </c>
      <c r="D522" s="36"/>
      <c r="M522" s="36"/>
      <c r="N522" s="11">
        <f>($T519*$E$6) + (m*EXP(-($T519*$E$6)/m)) - m - (($E$7/(m*g))*($T519)^2)</f>
        <v>-2.7251916602635123E-4</v>
      </c>
      <c r="O522" s="11">
        <f>($T519*$E$6) + (2*m*EXP(-($T519*$E$6)/m)) + (($T519*$E$6)*EXP(-($T519*$E$6)/m))  - (2*m)</f>
        <v>2.17202167091958E-4</v>
      </c>
      <c r="P522" s="11">
        <f>2*(-(m^2)/($T519)^5)*(g^2)*N522*O522</f>
        <v>1.5569819781520917</v>
      </c>
      <c r="Q522" s="12">
        <f>$E$6 - ($E$6*EXP(-($T519*$E$6)/m)) - ($T519 * ((2*$E$7)/(m*g)))</f>
        <v>-3.51275029404641E-2</v>
      </c>
      <c r="R522" s="12">
        <f>$E$6 - 2 * ($E$6*EXP(-($T519*$E$6)/m)) + $E$6*(EXP(-($T519*$E$6)/m))*(1-($T519*$E$6)/(m))</f>
        <v>2.8129755211624086E-2</v>
      </c>
      <c r="S522" s="11">
        <f>2*(((5*m^2*g^2)/$T519^6)*$N522*$O522 + (-(m^2)/($T519)^5)*(g^2)*$O522*$Q522 + (-(m^2)/($T519)^5)*(g^2)*$N522*$R522)</f>
        <v>43.573778470160931</v>
      </c>
      <c r="T522" s="37"/>
      <c r="U522" s="38"/>
      <c r="V522" s="39"/>
      <c r="W522" s="36"/>
    </row>
    <row r="523" spans="1:23" x14ac:dyDescent="0.25">
      <c r="A523" s="36"/>
      <c r="B523" s="12">
        <f>((m*g)/$A521)*($D$6+(m/$A521)*(EXP(-($A521*$D$6)/(m))-1)) - $D$7</f>
        <v>-0.51931739736049276</v>
      </c>
      <c r="C523" s="12">
        <f t="shared" si="193"/>
        <v>0.26969055920127594</v>
      </c>
      <c r="D523" s="36"/>
      <c r="M523" s="36"/>
      <c r="N523" s="11">
        <f>($T519*$F$6) + (m*EXP(-($T519*$F$6)/m)) - m - (($F$7/(m*g))*($T519)^2)</f>
        <v>-6.0670053593632044E-4</v>
      </c>
      <c r="O523" s="11">
        <f>($T519*$F$6) + (2*m*EXP(-($T519*$F$6)/m)) + (($T519*$F$6)*EXP(-($T519*$F$6)/m))  - (2*m)</f>
        <v>4.3655210821160612E-4</v>
      </c>
      <c r="P523" s="11">
        <f>2*(-(m^2)/($T519)^5)*(g^2)*N523*O523</f>
        <v>6.9667920711639288</v>
      </c>
      <c r="Q523" s="12">
        <f>$F$6 - ($F$6*EXP(-($T519*$F$6)/m)) - ($T519 * ((2*$F$7)/(m*g)))</f>
        <v>-7.6037333689399966E-2</v>
      </c>
      <c r="R523" s="12">
        <f>$F$6 - 2 * ($F$6*EXP(-($T519*$F$6)/m)) + $F$6*(EXP(-($T519*$F$6)/m))*(1-($T519*$F$6)/(m))</f>
        <v>5.5507727714503075E-2</v>
      </c>
      <c r="S523" s="11">
        <f>2*(((5*m^2*g^2)/$T519^6)*$N523*$O523 + (-(m^2)/($T519)^5)*(g^2)*$O523*$Q523 + (-(m^2)/($T519)^5)*(g^2)*$N523*$R523)</f>
        <v>153.66554030997941</v>
      </c>
      <c r="T523" s="37"/>
      <c r="U523" s="38"/>
      <c r="V523" s="39"/>
      <c r="W523" s="36"/>
    </row>
    <row r="524" spans="1:23" x14ac:dyDescent="0.25">
      <c r="A524" s="36"/>
      <c r="B524" s="12">
        <f>((m*g)/$A521)*($E$6+(m/$A521)*(EXP(-($A521*$E$6)/(m))-1)) - $E$7</f>
        <v>-0.88495637623239731</v>
      </c>
      <c r="C524" s="11">
        <f t="shared" si="193"/>
        <v>0.78314778783437633</v>
      </c>
      <c r="D524" s="36"/>
      <c r="M524" s="36"/>
      <c r="N524" s="11">
        <f>($T519*$G$6) + (m*EXP(-($T519*$G$6)/m)) - m - (($G$7/(m*g))*($T519)^2)</f>
        <v>-9.2049804445186109E-4</v>
      </c>
      <c r="O524" s="11">
        <f>($T519*$G$6) + (2*m*EXP(-($T519*$G$6)/m)) + (($T519*$G$6)*EXP(-($T519*$G$6)/m))  - (2*m)</f>
        <v>7.5760073539418021E-4</v>
      </c>
      <c r="P524" s="11">
        <f>2*(-(m^2)/($T519)^5)*(g^2)*N524*O524</f>
        <v>18.343645050870357</v>
      </c>
      <c r="Q524" s="12">
        <f>$G$6 - ($G$6*EXP(-($T519*$G$6)/m)) - ($T519 * ((2*$G$7)/(m*g)))</f>
        <v>-0.11975513986600844</v>
      </c>
      <c r="R524" s="12">
        <f>$G$6 - 2 * ($G$6*EXP(-($T519*$G$6)/m)) + $G$6*(EXP(-($T519*$G$6)/m))*(1-($T519*$G$6)/(m))</f>
        <v>9.4572542455614111E-2</v>
      </c>
      <c r="S524" s="11">
        <f>2*(((5*m^2*g^2)/$T519^6)*$N524*$O524 + (-(m^2)/($T519)^5)*(g^2)*$O524*$Q524 + (-(m^2)/($T519)^5)*(g^2)*$N524*$R524)</f>
        <v>449.55028528500497</v>
      </c>
      <c r="T524" s="37"/>
      <c r="U524" s="38"/>
      <c r="V524" s="39"/>
      <c r="W524" s="36"/>
    </row>
    <row r="525" spans="1:23" x14ac:dyDescent="0.25">
      <c r="A525" s="36"/>
      <c r="B525" s="12">
        <f>((m*g)/$A521)*($F$6+(m/$A521)*(EXP(-($A521*$F$6)/(m))-1)) - $F$7</f>
        <v>-1.5586217581718362</v>
      </c>
      <c r="C525" s="12">
        <f t="shared" ref="C525:C588" si="219">$B525^2</f>
        <v>2.4293017850466661</v>
      </c>
      <c r="D525" s="36"/>
      <c r="M525" s="36"/>
      <c r="N525" s="11">
        <f>($T519*$H$6) + (m*EXP(-($T519*$H$6)/m)) - m - (($H$7/(m*g))*($T519)^2)</f>
        <v>-2.7081236331129559E-4</v>
      </c>
      <c r="O525" s="11">
        <f>($T519*$H$6) + (2*m*EXP(-($T519*$H$6)/m)) + (($T519*$H$6)*EXP(-($T519*$H$6)/m))  - (2*m)</f>
        <v>1.1847490982079129E-3</v>
      </c>
      <c r="P525" s="11">
        <f>2*(-(m^2)/($T519)^5)*(g^2)*N525*O525</f>
        <v>8.4395104335310513</v>
      </c>
      <c r="Q525" s="12">
        <f>$H$6 - ($H$6*EXP(-($T519*$H$6)/m)) - ($T519 * ((2*$H$7)/(m*g)))</f>
        <v>-7.9559143965879264E-2</v>
      </c>
      <c r="R525" s="12">
        <f>$H$6 - 2 * ($H$6*EXP(-($T519*$H$6)/m)) + $H$6*(EXP(-($T519*$H$6)/m))*(1-($T519*$H$6)/(m))</f>
        <v>0.1452358936688897</v>
      </c>
      <c r="S525" s="11">
        <f>2*(((5*m^2*g^2)/$T519^6)*$N525*$O525 + (-(m^2)/($T519)^5)*(g^2)*$O525*$Q525 + (-(m^2)/($T519)^5)*(g^2)*$N525*$R525)</f>
        <v>1569.2828784277726</v>
      </c>
      <c r="T525" s="37"/>
      <c r="U525" s="38"/>
      <c r="V525" s="39"/>
      <c r="W525" s="36"/>
    </row>
    <row r="526" spans="1:23" x14ac:dyDescent="0.25">
      <c r="A526" s="36"/>
      <c r="B526" s="12">
        <f>((m*g)/$A521)*($G$6+(m/$A521)*(EXP(-($A521*$G$6)/(m))-1)) - $G$7</f>
        <v>-2.3308018038024909</v>
      </c>
      <c r="C526" s="11">
        <f t="shared" si="219"/>
        <v>5.432637048608945</v>
      </c>
      <c r="D526" s="36"/>
      <c r="M526" s="36"/>
      <c r="N526" s="11">
        <f>($T519*$I$6) + (m*EXP(-($T519*$I$6)/m)) - m - (($I$7/(m*g))*($T519)^2)</f>
        <v>3.6936897707218891E-5</v>
      </c>
      <c r="O526" s="11">
        <f>($T519*$I$6) + (2*m*EXP(-($T519*$I$6)/m)) + (($T519*$I$6)*EXP(-($T519*$I$6)/m))  - (2*m)</f>
        <v>1.5808744621772508E-3</v>
      </c>
      <c r="P526" s="11">
        <f>2*(-(m^2)/($T519)^5)*(g^2)*N526*O526</f>
        <v>-1.535960973116496</v>
      </c>
      <c r="Q526" s="12">
        <f>$I$6 - ($I$6*EXP(-($T519*$I$6)/m)) - ($T519 * ((2*$I$7)/(m*g)))</f>
        <v>-6.9449432839628122E-2</v>
      </c>
      <c r="R526" s="12">
        <f>$I$6 - 2 * ($I$6*EXP(-($T519*$I$6)/m)) + $I$6*(EXP(-($T519*$I$6)/m))*(1-($T519*$I$6)/(m))</f>
        <v>0.19118847842689327</v>
      </c>
      <c r="S526" s="11">
        <f>2*(((5*m^2*g^2)/$T519^6)*$N526*$O526 + (-(m^2)/($T519)^5)*(g^2)*$O526*$Q526 + (-(m^2)/($T519)^5)*(g^2)*$N526*$R526)</f>
        <v>3056.1055703635284</v>
      </c>
      <c r="T526" s="37"/>
      <c r="U526" s="38"/>
      <c r="V526" s="39"/>
      <c r="W526" s="36"/>
    </row>
    <row r="527" spans="1:23" x14ac:dyDescent="0.25">
      <c r="A527" s="36"/>
      <c r="B527" s="12">
        <f>((m*g)/$A521)*($H$6+(m/$A521)*(EXP(-($A521*$H$6)/(m))-1)) - $H$7</f>
        <v>-2.6774654727391374</v>
      </c>
      <c r="C527" s="12">
        <f t="shared" si="219"/>
        <v>7.168821357710212</v>
      </c>
      <c r="D527" s="36"/>
      <c r="M527" s="36"/>
      <c r="N527" s="11">
        <f>($T519*$J$6) + (m*EXP(-($T519*$J$6)/m)) - m - (($J$7/(m*g))*($T519)^2)</f>
        <v>2.7411831987485171E-4</v>
      </c>
      <c r="O527" s="11">
        <f>($T519*$J$6) + (2*m*EXP(-($T519*$J$6)/m)) + (($T519*$J$6)*EXP(-($T519*$J$6)/m))  - (2*m)</f>
        <v>2.0432113316871878E-3</v>
      </c>
      <c r="P527" s="11">
        <f>2*(-(m^2)/($T519)^5)*(g^2)*N527*O527</f>
        <v>-14.732407746786027</v>
      </c>
      <c r="Q527" s="12">
        <f>$J$6 - ($J$6*EXP(-($T519*$J$6)/m)) - ($T519 * ((2*$J$7)/(m*g)))</f>
        <v>-6.8895221319100641E-2</v>
      </c>
      <c r="R527" s="12">
        <f>$J$6 - 2 * ($J$6*EXP(-($T519*$J$6)/m)) + $J$6*(EXP(-($T519*$J$6)/m))*(1-($T519*$J$6)/(m))</f>
        <v>0.2437980678940922</v>
      </c>
      <c r="S527" s="11">
        <f>2*(((5*m^2*g^2)/$T519^6)*$N527*$O527 + (-(m^2)/($T519)^5)*(g^2)*$O527*$Q527 + (-(m^2)/($T519)^5)*(g^2)*$N527*$R527)</f>
        <v>5339.5484342286327</v>
      </c>
      <c r="T527" s="37"/>
      <c r="U527" s="38"/>
      <c r="V527" s="39"/>
      <c r="W527" s="36"/>
    </row>
    <row r="528" spans="1:23" x14ac:dyDescent="0.25">
      <c r="A528" s="36"/>
      <c r="B528" s="12">
        <f>((m*g)/$A521)*($I$6+(m/$A521)*(EXP(-($A521*$I$6)/(m))-1)) - $I$7</f>
        <v>-3.0900922862017861</v>
      </c>
      <c r="C528" s="11">
        <f t="shared" si="219"/>
        <v>9.5486703372437809</v>
      </c>
      <c r="D528" s="36"/>
      <c r="M528" s="36"/>
      <c r="N528" s="11">
        <f>($T519*$K$6) + (m*EXP(-($T519*$K$6)/m)) - m - (($K$7/(m*g))*($T519)^2)</f>
        <v>2.8814904481972575E-4</v>
      </c>
      <c r="O528" s="11">
        <f>($T519*$K$6) + (2*m*EXP(-($T519*$K$6)/m)) + (($T519*$K$6)*EXP(-($T519*$K$6)/m))  - (2*m)</f>
        <v>2.5726896358677087E-3</v>
      </c>
      <c r="P528" s="11">
        <f>2*(-(m^2)/($T519)^5)*(g^2)*N528*O528</f>
        <v>-19.49965652940373</v>
      </c>
      <c r="Q528" s="12">
        <f>$K$6 - ($K$6*EXP(-($T519*$K$6)/m)) - ($T519 * ((2*$K$7)/(m*g)))</f>
        <v>-9.2002786507859646E-2</v>
      </c>
      <c r="R528" s="12">
        <f>$K$6 - 2 * ($K$6*EXP(-($T519*$K$6)/m)) + $K$6*(EXP(-($T519*$K$6)/m))*(1-($T519*$K$6)/(m))</f>
        <v>0.30289682242097132</v>
      </c>
      <c r="S528" s="11">
        <f>2*(((5*m^2*g^2)/$T519^6)*$N528*$O528 + (-(m^2)/($T519)^5)*(g^2)*$O528*$Q528 + (-(m^2)/($T519)^5)*(g^2)*$N528*$R528)</f>
        <v>8423.3858514830627</v>
      </c>
      <c r="T528" s="37"/>
      <c r="U528" s="38"/>
      <c r="V528" s="39"/>
      <c r="W528" s="36"/>
    </row>
    <row r="529" spans="1:23" x14ac:dyDescent="0.25">
      <c r="A529" s="36"/>
      <c r="B529" s="12">
        <f>((m*g)/$A521)*($J$6+(m/$A521)*(EXP(-($A521*$J$6)/(m))-1)) - $J$7</f>
        <v>-3.5837190992460148</v>
      </c>
      <c r="C529" s="12">
        <f t="shared" si="219"/>
        <v>12.843042582300669</v>
      </c>
      <c r="D529" s="36"/>
      <c r="M529" s="36">
        <v>52</v>
      </c>
      <c r="N529" s="11">
        <f>($T529*$B$6) + (m*EXP(-($T529*$B$6)/m)) - m - (($B$7/(m*g))*($T529)^2)</f>
        <v>-3.5922821918522879E-5</v>
      </c>
      <c r="O529" s="11">
        <f>($T529*$B$6) + (2*m*EXP(-($T529*$B$6)/m)) + (($T529*$B$6)*EXP(-($T529*$B$6)/m))  - (2*m)</f>
        <v>5.8863516471802102E-6</v>
      </c>
      <c r="P529" s="11">
        <f>2*(-(m^2)/($T529)^5)*(g^2)*N529*O529</f>
        <v>5.5621030242439477E-3</v>
      </c>
      <c r="Q529" s="12">
        <f>$B$6 - ($B$6*EXP(-($T529*$B$6)/m)) - ($T529 * ((2*$B$7)/(m*g)))</f>
        <v>-3.5822432723058711E-3</v>
      </c>
      <c r="R529" s="12">
        <f>$B$6 - 2 * ($B$6*EXP(-($T529*$B$6)/m)) + $B$6*(EXP(-($T529*$B$6)/m))*(1-($T529*$B$6)/(m))</f>
        <v>7.9860805570153293E-4</v>
      </c>
      <c r="S529" s="11">
        <f>2*(((5*m^2*g^2)/$T529^6)*$N529*$O529 + (-(m^2)/($T529)^5)*(g^2)*$O529*$Q529 + (-(m^2)/($T529)^5)*(g^2)*$N529*$R529)</f>
        <v>2.7638000080320135E-2</v>
      </c>
      <c r="T529" s="37">
        <f t="shared" ref="T529:T589" si="220">$T519-$W519</f>
        <v>2.1699250881468842E-2</v>
      </c>
      <c r="U529" s="38">
        <f t="shared" ref="U529" si="221">SUM(P529:P538)</f>
        <v>5.3290705182007514E-13</v>
      </c>
      <c r="V529" s="39">
        <f t="shared" ref="V529" si="222">SUM(S529:S538)</f>
        <v>19047.805400261699</v>
      </c>
      <c r="W529" s="36">
        <f t="shared" ref="W529" si="223">U529/V529</f>
        <v>2.7977346503800038E-17</v>
      </c>
    </row>
    <row r="530" spans="1:23" x14ac:dyDescent="0.25">
      <c r="A530" s="36"/>
      <c r="B530" s="11">
        <f>((m*g)/$A521)*($K$6+(m/$A521)*(EXP(-($A521*$K$6)/(m))-1)) - $K$7</f>
        <v>-4.2363459122351417</v>
      </c>
      <c r="C530" s="11">
        <f t="shared" si="219"/>
        <v>17.946626688111394</v>
      </c>
      <c r="D530" s="36"/>
      <c r="M530" s="36"/>
      <c r="N530" s="11">
        <f>($T529*$C$6) + (m*EXP(-($T529*$C$6)/m)) - m - (($C$7/(m*g))*($T529)^2)</f>
        <v>-5.6880736359794576E-5</v>
      </c>
      <c r="O530" s="11">
        <f>($T529*$C$6) + (2*m*EXP(-($T529*$C$6)/m)) + (($T529*$C$6)*EXP(-($T529*$C$6)/m))  - (2*m)</f>
        <v>3.0067351026730194E-5</v>
      </c>
      <c r="P530" s="11">
        <f>2*(-(m^2)/($T529)^5)*(g^2)*N530*O530</f>
        <v>4.4986557223599247E-2</v>
      </c>
      <c r="Q530" s="12">
        <f>$C$6 - ($C$6*EXP(-($T529*$C$6)/m)) - ($T529 * ((2*$C$7)/(m*g)))</f>
        <v>-6.6282852127929337E-3</v>
      </c>
      <c r="R530" s="12">
        <f>$C$6 - 2 * ($C$6*EXP(-($T529*$C$6)/m)) + $C$6*(EXP(-($T529*$C$6)/m))*(1-($T529*$C$6)/(m))</f>
        <v>4.0224850446371196E-3</v>
      </c>
      <c r="S530" s="11">
        <f>2*(((5*m^2*g^2)/$T529^6)*$N530*$O530 + (-(m^2)/($T529)^5)*(g^2)*$O530*$Q530 + (-(m^2)/($T529)^5)*(g^2)*$N530*$R530)</f>
        <v>0.89475171113529672</v>
      </c>
      <c r="T530" s="37"/>
      <c r="U530" s="38"/>
      <c r="V530" s="39"/>
      <c r="W530" s="36"/>
    </row>
    <row r="531" spans="1:23" x14ac:dyDescent="0.25">
      <c r="A531" s="36">
        <v>0.53</v>
      </c>
      <c r="B531" s="12">
        <f>((m*g)/$A531)*($B$6+(m/$A531)*(EXP(-($A531*$B$6)/(m))-1)) - $B$7</f>
        <v>-6.1931032254180285E-2</v>
      </c>
      <c r="C531" s="12">
        <f t="shared" si="219"/>
        <v>3.8354527560683187E-3</v>
      </c>
      <c r="D531" s="36">
        <f t="shared" ref="D531" si="224">SUM(C531:C540)</f>
        <v>56.746271426415547</v>
      </c>
      <c r="M531" s="36"/>
      <c r="N531" s="11">
        <f>($T529*$D$6) + (m*EXP(-($T529*$D$6)/m)) - m - (($D$7/(m*g))*($T529)^2)</f>
        <v>-1.4213669415833537E-4</v>
      </c>
      <c r="O531" s="11">
        <f>($T529*$D$6) + (2*m*EXP(-($T529*$D$6)/m)) + (($T529*$D$6)*EXP(-($T529*$D$6)/m))  - (2*m)</f>
        <v>1.0980809334212166E-4</v>
      </c>
      <c r="P531" s="11">
        <f>2*(-(m^2)/($T529)^5)*(g^2)*N531*O531</f>
        <v>0.41054705534043368</v>
      </c>
      <c r="Q531" s="12">
        <f>$D$6 - ($D$6*EXP(-($T529*$D$6)/m)) - ($T529 * ((2*$D$7)/(m*g)))</f>
        <v>-1.8161063891626805E-2</v>
      </c>
      <c r="R531" s="12">
        <f>$D$6 - 2 * ($D$6*EXP(-($T529*$D$6)/m)) + $D$6*(EXP(-($T529*$D$6)/m))*(1-($T529*$D$6)/(m))</f>
        <v>1.4420172737402953E-2</v>
      </c>
      <c r="S531" s="11">
        <f>2*(((5*m^2*g^2)/$T529^6)*$N531*$O531 + (-(m^2)/($T529)^5)*(g^2)*$O531*$Q531 + (-(m^2)/($T529)^5)*(g^2)*$N531*$R531)</f>
        <v>11.770671982428119</v>
      </c>
      <c r="T531" s="37"/>
      <c r="U531" s="38"/>
      <c r="V531" s="39"/>
      <c r="W531" s="36"/>
    </row>
    <row r="532" spans="1:23" x14ac:dyDescent="0.25">
      <c r="A532" s="36"/>
      <c r="B532" s="11">
        <f>((m*g)/$A531)*($C$6+(m/$A531)*(EXP(-($A531*$C$6)/(m))-1)) - $C$7</f>
        <v>-0.19372903603710195</v>
      </c>
      <c r="C532" s="11">
        <f t="shared" si="219"/>
        <v>3.7530939403864746E-2</v>
      </c>
      <c r="D532" s="36"/>
      <c r="M532" s="36"/>
      <c r="N532" s="11">
        <f>($T529*$E$6) + (m*EXP(-($T529*$E$6)/m)) - m - (($E$7/(m*g))*($T529)^2)</f>
        <v>-2.7251916602634907E-4</v>
      </c>
      <c r="O532" s="11">
        <f>($T529*$E$6) + (2*m*EXP(-($T529*$E$6)/m)) + (($T529*$E$6)*EXP(-($T529*$E$6)/m))  - (2*m)</f>
        <v>2.1720216709196494E-4</v>
      </c>
      <c r="P532" s="11">
        <f>2*(-(m^2)/($T529)^5)*(g^2)*N532*O532</f>
        <v>1.5569819781521193</v>
      </c>
      <c r="Q532" s="12">
        <f>$E$6 - ($E$6*EXP(-($T529*$E$6)/m)) - ($T529 * ((2*$E$7)/(m*g)))</f>
        <v>-3.5127502940464156E-2</v>
      </c>
      <c r="R532" s="12">
        <f>$E$6 - 2 * ($E$6*EXP(-($T529*$E$6)/m)) + $E$6*(EXP(-($T529*$E$6)/m))*(1-($T529*$E$6)/(m))</f>
        <v>2.8129755211624197E-2</v>
      </c>
      <c r="S532" s="11">
        <f>2*(((5*m^2*g^2)/$T529^6)*$N532*$O532 + (-(m^2)/($T529)^5)*(g^2)*$O532*$Q532 + (-(m^2)/($T529)^5)*(g^2)*$N532*$R532)</f>
        <v>43.573778470158317</v>
      </c>
      <c r="T532" s="37"/>
      <c r="U532" s="38"/>
      <c r="V532" s="39"/>
      <c r="W532" s="36"/>
    </row>
    <row r="533" spans="1:23" x14ac:dyDescent="0.25">
      <c r="A533" s="36"/>
      <c r="B533" s="12">
        <f>((m*g)/$A531)*($D$6+(m/$A531)*(EXP(-($A531*$D$6)/(m))-1)) - $D$7</f>
        <v>-0.52177741338851225</v>
      </c>
      <c r="C533" s="12">
        <f t="shared" si="219"/>
        <v>0.27225166912240639</v>
      </c>
      <c r="D533" s="36"/>
      <c r="M533" s="36"/>
      <c r="N533" s="11">
        <f>($T529*$F$6) + (m*EXP(-($T529*$F$6)/m)) - m - (($F$7/(m*g))*($T529)^2)</f>
        <v>-6.0670053593632174E-4</v>
      </c>
      <c r="O533" s="11">
        <f>($T529*$F$6) + (2*m*EXP(-($T529*$F$6)/m)) + (($T529*$F$6)*EXP(-($T529*$F$6)/m))  - (2*m)</f>
        <v>4.3655210821161305E-4</v>
      </c>
      <c r="P533" s="11">
        <f>2*(-(m^2)/($T529)^5)*(g^2)*N533*O533</f>
        <v>6.9667920711640106</v>
      </c>
      <c r="Q533" s="12">
        <f>$F$6 - ($F$6*EXP(-($T529*$F$6)/m)) - ($T529 * ((2*$F$7)/(m*g)))</f>
        <v>-7.6037333689400077E-2</v>
      </c>
      <c r="R533" s="12">
        <f>$F$6 - 2 * ($F$6*EXP(-($T529*$F$6)/m)) + $F$6*(EXP(-($T529*$F$6)/m))*(1-($T529*$F$6)/(m))</f>
        <v>5.5507727714503241E-2</v>
      </c>
      <c r="S533" s="11">
        <f>2*(((5*m^2*g^2)/$T529^6)*$N533*$O533 + (-(m^2)/($T529)^5)*(g^2)*$O533*$Q533 + (-(m^2)/($T529)^5)*(g^2)*$N533*$R533)</f>
        <v>153.66554030997111</v>
      </c>
      <c r="T533" s="37"/>
      <c r="U533" s="38"/>
      <c r="V533" s="39"/>
      <c r="W533" s="36"/>
    </row>
    <row r="534" spans="1:23" x14ac:dyDescent="0.25">
      <c r="A534" s="36"/>
      <c r="B534" s="12">
        <f>((m*g)/$A531)*($E$6+(m/$A531)*(EXP(-($A531*$E$6)/(m))-1)) - $E$7</f>
        <v>-0.88832713673108255</v>
      </c>
      <c r="C534" s="11">
        <f t="shared" si="219"/>
        <v>0.78912510185284346</v>
      </c>
      <c r="D534" s="36"/>
      <c r="M534" s="36"/>
      <c r="N534" s="11">
        <f>($T529*$G$6) + (m*EXP(-($T529*$G$6)/m)) - m - (($G$7/(m*g))*($T529)^2)</f>
        <v>-9.2049804445186716E-4</v>
      </c>
      <c r="O534" s="11">
        <f>($T529*$G$6) + (2*m*EXP(-($T529*$G$6)/m)) + (($T529*$G$6)*EXP(-($T529*$G$6)/m))  - (2*m)</f>
        <v>7.5760073539418715E-4</v>
      </c>
      <c r="P534" s="11">
        <f>2*(-(m^2)/($T529)^5)*(g^2)*N534*O534</f>
        <v>18.343645050870528</v>
      </c>
      <c r="Q534" s="12">
        <f>$G$6 - ($G$6*EXP(-($T529*$G$6)/m)) - ($T529 * ((2*$G$7)/(m*g)))</f>
        <v>-0.11975513986600872</v>
      </c>
      <c r="R534" s="12">
        <f>$G$6 - 2 * ($G$6*EXP(-($T529*$G$6)/m)) + $G$6*(EXP(-($T529*$G$6)/m))*(1-($T529*$G$6)/(m))</f>
        <v>9.4572542455614361E-2</v>
      </c>
      <c r="S534" s="11">
        <f>2*(((5*m^2*g^2)/$T529^6)*$N534*$O534 + (-(m^2)/($T529)^5)*(g^2)*$O534*$Q534 + (-(m^2)/($T529)^5)*(g^2)*$N534*$R534)</f>
        <v>449.55028528498815</v>
      </c>
      <c r="T534" s="37"/>
      <c r="U534" s="38"/>
      <c r="V534" s="39"/>
      <c r="W534" s="36"/>
    </row>
    <row r="535" spans="1:23" x14ac:dyDescent="0.25">
      <c r="A535" s="36"/>
      <c r="B535" s="12">
        <f>((m*g)/$A531)*($F$6+(m/$A531)*(EXP(-($A531*$F$6)/(m))-1)) - $F$7</f>
        <v>-1.5632060768750222</v>
      </c>
      <c r="C535" s="12">
        <f t="shared" si="219"/>
        <v>2.4436132387789979</v>
      </c>
      <c r="D535" s="36"/>
      <c r="M535" s="36"/>
      <c r="N535" s="11">
        <f>($T529*$H$6) + (m*EXP(-($T529*$H$6)/m)) - m - (($H$7/(m*g))*($T529)^2)</f>
        <v>-2.7081236331129646E-4</v>
      </c>
      <c r="O535" s="11">
        <f>($T529*$H$6) + (2*m*EXP(-($T529*$H$6)/m)) + (($T529*$H$6)*EXP(-($T529*$H$6)/m))  - (2*m)</f>
        <v>1.1847490982079267E-3</v>
      </c>
      <c r="P535" s="11">
        <f>2*(-(m^2)/($T529)^5)*(g^2)*N535*O535</f>
        <v>8.4395104335311242</v>
      </c>
      <c r="Q535" s="12">
        <f>$H$6 - ($H$6*EXP(-($T529*$H$6)/m)) - ($T529 * ((2*$H$7)/(m*g)))</f>
        <v>-7.9559143965879542E-2</v>
      </c>
      <c r="R535" s="12">
        <f>$H$6 - 2 * ($H$6*EXP(-($T529*$H$6)/m)) + $H$6*(EXP(-($T529*$H$6)/m))*(1-($T529*$H$6)/(m))</f>
        <v>0.14523589366889</v>
      </c>
      <c r="S535" s="11">
        <f>2*(((5*m^2*g^2)/$T529^6)*$N535*$O535 + (-(m^2)/($T529)^5)*(g^2)*$O535*$Q535 + (-(m^2)/($T529)^5)*(g^2)*$N535*$R535)</f>
        <v>1569.2828784277795</v>
      </c>
      <c r="T535" s="37"/>
      <c r="U535" s="38"/>
      <c r="V535" s="39"/>
      <c r="W535" s="36"/>
    </row>
    <row r="536" spans="1:23" x14ac:dyDescent="0.25">
      <c r="A536" s="36"/>
      <c r="B536" s="12">
        <f>((m*g)/$A531)*($G$6+(m/$A531)*(EXP(-($A531*$G$6)/(m))-1)) - $G$7</f>
        <v>-2.336609115342327</v>
      </c>
      <c r="C536" s="11">
        <f t="shared" si="219"/>
        <v>5.4597421579008518</v>
      </c>
      <c r="D536" s="36"/>
      <c r="M536" s="36"/>
      <c r="N536" s="11">
        <f>($T529*$I$6) + (m*EXP(-($T529*$I$6)/m)) - m - (($I$7/(m*g))*($T529)^2)</f>
        <v>3.6936897707216289E-5</v>
      </c>
      <c r="O536" s="11">
        <f>($T529*$I$6) + (2*m*EXP(-($T529*$I$6)/m)) + (($T529*$I$6)*EXP(-($T529*$I$6)/m))  - (2*m)</f>
        <v>1.5808744621772508E-3</v>
      </c>
      <c r="P536" s="11">
        <f>2*(-(m^2)/($T529)^5)*(g^2)*N536*O536</f>
        <v>-1.5359609731163781</v>
      </c>
      <c r="Q536" s="12">
        <f>$I$6 - ($I$6*EXP(-($T529*$I$6)/m)) - ($T529 * ((2*$I$7)/(m*g)))</f>
        <v>-6.9449432839628455E-2</v>
      </c>
      <c r="R536" s="12">
        <f>$I$6 - 2 * ($I$6*EXP(-($T529*$I$6)/m)) + $I$6*(EXP(-($T529*$I$6)/m))*(1-($T529*$I$6)/(m))</f>
        <v>0.1911884784268936</v>
      </c>
      <c r="S536" s="11">
        <f>2*(((5*m^2*g^2)/$T529^6)*$N536*$O536 + (-(m^2)/($T529)^5)*(g^2)*$O536*$Q536 + (-(m^2)/($T529)^5)*(g^2)*$N536*$R536)</f>
        <v>3056.1055703635107</v>
      </c>
      <c r="T536" s="37"/>
      <c r="U536" s="38"/>
      <c r="V536" s="39"/>
      <c r="W536" s="36"/>
    </row>
    <row r="537" spans="1:23" x14ac:dyDescent="0.25">
      <c r="A537" s="36"/>
      <c r="B537" s="12">
        <f>((m*g)/$A531)*($H$6+(m/$A531)*(EXP(-($A531*$H$6)/(m))-1)) - $H$7</f>
        <v>-2.6844866753582326</v>
      </c>
      <c r="C537" s="12">
        <f t="shared" si="219"/>
        <v>7.2064687101758969</v>
      </c>
      <c r="D537" s="36"/>
      <c r="M537" s="36"/>
      <c r="N537" s="11">
        <f>($T529*$J$6) + (m*EXP(-($T529*$J$6)/m)) - m - (($J$7/(m*g))*($T529)^2)</f>
        <v>2.7411831987485345E-4</v>
      </c>
      <c r="O537" s="11">
        <f>($T529*$J$6) + (2*m*EXP(-($T529*$J$6)/m)) + (($T529*$J$6)*EXP(-($T529*$J$6)/m))  - (2*m)</f>
        <v>2.0432113316871947E-3</v>
      </c>
      <c r="P537" s="11">
        <f>2*(-(m^2)/($T529)^5)*(g^2)*N537*O537</f>
        <v>-14.732407746786075</v>
      </c>
      <c r="Q537" s="12">
        <f>$J$6 - ($J$6*EXP(-($T529*$J$6)/m)) - ($T529 * ((2*$J$7)/(m*g)))</f>
        <v>-6.8895221319101085E-2</v>
      </c>
      <c r="R537" s="12">
        <f>$J$6 - 2 * ($J$6*EXP(-($T529*$J$6)/m)) + $J$6*(EXP(-($T529*$J$6)/m))*(1-($T529*$J$6)/(m))</f>
        <v>0.2437980678940927</v>
      </c>
      <c r="S537" s="11">
        <f>2*(((5*m^2*g^2)/$T529^6)*$N537*$O537 + (-(m^2)/($T529)^5)*(g^2)*$O537*$Q537 + (-(m^2)/($T529)^5)*(g^2)*$N537*$R537)</f>
        <v>5339.54843422865</v>
      </c>
      <c r="T537" s="37"/>
      <c r="U537" s="38"/>
      <c r="V537" s="39"/>
      <c r="W537" s="36"/>
    </row>
    <row r="538" spans="1:23" x14ac:dyDescent="0.25">
      <c r="A538" s="36"/>
      <c r="B538" s="12">
        <f>((m*g)/$A531)*($I$6+(m/$A531)*(EXP(-($A531*$I$6)/(m))-1)) - $I$7</f>
        <v>-3.0980261903136164</v>
      </c>
      <c r="C538" s="11">
        <f t="shared" si="219"/>
        <v>9.5977662758691</v>
      </c>
      <c r="D538" s="36"/>
      <c r="M538" s="36"/>
      <c r="N538" s="11">
        <f>($T529*$K$6) + (m*EXP(-($T529*$K$6)/m)) - m - (($K$7/(m*g))*($T529)^2)</f>
        <v>2.8814904481971708E-4</v>
      </c>
      <c r="O538" s="11">
        <f>($T529*$K$6) + (2*m*EXP(-($T529*$K$6)/m)) + (($T529*$K$6)*EXP(-($T529*$K$6)/m))  - (2*m)</f>
        <v>2.5726896358677157E-3</v>
      </c>
      <c r="P538" s="11">
        <f>2*(-(m^2)/($T529)^5)*(g^2)*N538*O538</f>
        <v>-19.499656529403069</v>
      </c>
      <c r="Q538" s="12">
        <f>$K$6 - ($K$6*EXP(-($T529*$K$6)/m)) - ($T529 * ((2*$K$7)/(m*g)))</f>
        <v>-9.2002786507860201E-2</v>
      </c>
      <c r="R538" s="12">
        <f>$K$6 - 2 * ($K$6*EXP(-($T529*$K$6)/m)) + $K$6*(EXP(-($T529*$K$6)/m))*(1-($T529*$K$6)/(m))</f>
        <v>0.30289682242097193</v>
      </c>
      <c r="S538" s="11">
        <f>2*(((5*m^2*g^2)/$T529^6)*$N538*$O538 + (-(m^2)/($T529)^5)*(g^2)*$O538*$Q538 + (-(m^2)/($T529)^5)*(g^2)*$N538*$R538)</f>
        <v>8423.3858514830008</v>
      </c>
      <c r="T538" s="37"/>
      <c r="U538" s="38"/>
      <c r="V538" s="39"/>
      <c r="W538" s="36"/>
    </row>
    <row r="539" spans="1:23" x14ac:dyDescent="0.25">
      <c r="A539" s="36"/>
      <c r="B539" s="12">
        <f>((m*g)/$A531)*($J$6+(m/$A531)*(EXP(-($A531*$J$6)/(m))-1)) - $J$7</f>
        <v>-3.5925657049784019</v>
      </c>
      <c r="C539" s="12">
        <f t="shared" si="219"/>
        <v>12.906528344586961</v>
      </c>
      <c r="D539" s="36"/>
      <c r="M539" s="36">
        <v>53</v>
      </c>
      <c r="N539" s="11">
        <f>($T539*$B$6) + (m*EXP(-($T539*$B$6)/m)) - m - (($B$7/(m*g))*($T539)^2)</f>
        <v>-3.5922821918522391E-5</v>
      </c>
      <c r="O539" s="11">
        <f>($T539*$B$6) + (2*m*EXP(-($T539*$B$6)/m)) + (($T539*$B$6)*EXP(-($T539*$B$6)/m))  - (2*m)</f>
        <v>5.8863516471732713E-6</v>
      </c>
      <c r="P539" s="11">
        <f>2*(-(m^2)/($T539)^5)*(g^2)*N539*O539</f>
        <v>5.5621030242373505E-3</v>
      </c>
      <c r="Q539" s="12">
        <f>$B$6 - ($B$6*EXP(-($T539*$B$6)/m)) - ($T539 * ((2*$B$7)/(m*g)))</f>
        <v>-3.5822432723058607E-3</v>
      </c>
      <c r="R539" s="12">
        <f>$B$6 - 2 * ($B$6*EXP(-($T539*$B$6)/m)) + $B$6*(EXP(-($T539*$B$6)/m))*(1-($T539*$B$6)/(m))</f>
        <v>7.9860805570153293E-4</v>
      </c>
      <c r="S539" s="11">
        <f>2*(((5*m^2*g^2)/$T539^6)*$N539*$O539 + (-(m^2)/($T539)^5)*(g^2)*$O539*$Q539 + (-(m^2)/($T539)^5)*(g^2)*$N539*$R539)</f>
        <v>2.7638000081181335E-2</v>
      </c>
      <c r="T539" s="37">
        <f t="shared" si="220"/>
        <v>2.1699250881468814E-2</v>
      </c>
      <c r="U539" s="38">
        <f t="shared" ref="U539" si="225">SUM(P539:P548)</f>
        <v>-5.3645976549887564E-13</v>
      </c>
      <c r="V539" s="39">
        <f t="shared" ref="V539" si="226">SUM(S539:S548)</f>
        <v>19047.805400261786</v>
      </c>
      <c r="W539" s="36">
        <f t="shared" ref="W539" si="227">U539/V539</f>
        <v>-2.8163862147158577E-17</v>
      </c>
    </row>
    <row r="540" spans="1:23" x14ac:dyDescent="0.25">
      <c r="A540" s="36"/>
      <c r="B540" s="11">
        <f>((m*g)/$A531)*($K$6+(m/$A531)*(EXP(-($A531*$K$6)/(m))-1)) - $K$7</f>
        <v>-4.2461052196063811</v>
      </c>
      <c r="C540" s="11">
        <f t="shared" si="219"/>
        <v>18.029409535968554</v>
      </c>
      <c r="D540" s="36"/>
      <c r="M540" s="36"/>
      <c r="N540" s="11">
        <f>($T539*$C$6) + (m*EXP(-($T539*$C$6)/m)) - m - (($C$7/(m*g))*($T539)^2)</f>
        <v>-5.6880736359796744E-5</v>
      </c>
      <c r="O540" s="11">
        <f>($T539*$C$6) + (2*m*EXP(-($T539*$C$6)/m)) + (($T539*$C$6)*EXP(-($T539*$C$6)/m))  - (2*m)</f>
        <v>3.0067351026730194E-5</v>
      </c>
      <c r="P540" s="11">
        <f>2*(-(m^2)/($T539)^5)*(g^2)*N540*O540</f>
        <v>4.4986557223601245E-2</v>
      </c>
      <c r="Q540" s="12">
        <f>$C$6 - ($C$6*EXP(-($T539*$C$6)/m)) - ($T539 * ((2*$C$7)/(m*g)))</f>
        <v>-6.6282852127929268E-3</v>
      </c>
      <c r="R540" s="12">
        <f>$C$6 - 2 * ($C$6*EXP(-($T539*$C$6)/m)) + $C$6*(EXP(-($T539*$C$6)/m))*(1-($T539*$C$6)/(m))</f>
        <v>4.0224850446371196E-3</v>
      </c>
      <c r="S540" s="11">
        <f>2*(((5*m^2*g^2)/$T539^6)*$N540*$O540 + (-(m^2)/($T539)^5)*(g^2)*$O540*$Q540 + (-(m^2)/($T539)^5)*(g^2)*$N540*$R540)</f>
        <v>0.89475171113511909</v>
      </c>
      <c r="T540" s="37"/>
      <c r="U540" s="38"/>
      <c r="V540" s="39"/>
      <c r="W540" s="36"/>
    </row>
    <row r="541" spans="1:23" x14ac:dyDescent="0.25">
      <c r="A541" s="36">
        <v>0.54</v>
      </c>
      <c r="B541" s="12">
        <f>((m*g)/$A541)*($B$6+(m/$A541)*(EXP(-($A541*$B$6)/(m))-1)) - $B$7</f>
        <v>-6.2389458119793122E-2</v>
      </c>
      <c r="C541" s="12">
        <f t="shared" si="219"/>
        <v>3.8924444844814199E-3</v>
      </c>
      <c r="D541" s="36">
        <f t="shared" ref="D541" si="228">SUM(C541:C550)</f>
        <v>57.020580978954094</v>
      </c>
      <c r="M541" s="36"/>
      <c r="N541" s="11">
        <f>($T539*$D$6) + (m*EXP(-($T539*$D$6)/m)) - m - (($D$7/(m*g))*($T539)^2)</f>
        <v>-1.4213669415833905E-4</v>
      </c>
      <c r="O541" s="11">
        <f>($T539*$D$6) + (2*m*EXP(-($T539*$D$6)/m)) + (($T539*$D$6)*EXP(-($T539*$D$6)/m))  - (2*m)</f>
        <v>1.0980809334212166E-4</v>
      </c>
      <c r="P541" s="11">
        <f>2*(-(m^2)/($T539)^5)*(g^2)*N541*O541</f>
        <v>0.410547055340447</v>
      </c>
      <c r="Q541" s="12">
        <f>$D$6 - ($D$6*EXP(-($T539*$D$6)/m)) - ($T539 * ((2*$D$7)/(m*g)))</f>
        <v>-1.8161063891626833E-2</v>
      </c>
      <c r="R541" s="12">
        <f>$D$6 - 2 * ($D$6*EXP(-($T539*$D$6)/m)) + $D$6*(EXP(-($T539*$D$6)/m))*(1-($T539*$D$6)/(m))</f>
        <v>1.4420172737402842E-2</v>
      </c>
      <c r="S541" s="11">
        <f>2*(((5*m^2*g^2)/$T539^6)*$N541*$O541 + (-(m^2)/($T539)^5)*(g^2)*$O541*$Q541 + (-(m^2)/($T539)^5)*(g^2)*$N541*$R541)</f>
        <v>11.770671982426705</v>
      </c>
      <c r="T541" s="37"/>
      <c r="U541" s="38"/>
      <c r="V541" s="39"/>
      <c r="W541" s="36"/>
    </row>
    <row r="542" spans="1:23" x14ac:dyDescent="0.25">
      <c r="A542" s="36"/>
      <c r="B542" s="11">
        <f>((m*g)/$A541)*($C$6+(m/$A541)*(EXP(-($A541*$C$6)/(m))-1)) - $C$7</f>
        <v>-0.19496485368992472</v>
      </c>
      <c r="C542" s="11">
        <f t="shared" si="219"/>
        <v>3.8011294174333757E-2</v>
      </c>
      <c r="D542" s="36"/>
      <c r="M542" s="36"/>
      <c r="N542" s="11">
        <f>($T539*$E$6) + (m*EXP(-($T539*$E$6)/m)) - m - (($E$7/(m*g))*($T539)^2)</f>
        <v>-2.7251916602635123E-4</v>
      </c>
      <c r="O542" s="11">
        <f>($T539*$E$6) + (2*m*EXP(-($T539*$E$6)/m)) + (($T539*$E$6)*EXP(-($T539*$E$6)/m))  - (2*m)</f>
        <v>2.17202167091958E-4</v>
      </c>
      <c r="P542" s="11">
        <f>2*(-(m^2)/($T539)^5)*(g^2)*N542*O542</f>
        <v>1.5569819781520917</v>
      </c>
      <c r="Q542" s="12">
        <f>$E$6 - ($E$6*EXP(-($T539*$E$6)/m)) - ($T539 * ((2*$E$7)/(m*g)))</f>
        <v>-3.51275029404641E-2</v>
      </c>
      <c r="R542" s="12">
        <f>$E$6 - 2 * ($E$6*EXP(-($T539*$E$6)/m)) + $E$6*(EXP(-($T539*$E$6)/m))*(1-($T539*$E$6)/(m))</f>
        <v>2.8129755211624086E-2</v>
      </c>
      <c r="S542" s="11">
        <f>2*(((5*m^2*g^2)/$T539^6)*$N542*$O542 + (-(m^2)/($T539)^5)*(g^2)*$O542*$Q542 + (-(m^2)/($T539)^5)*(g^2)*$N542*$R542)</f>
        <v>43.573778470160931</v>
      </c>
      <c r="T542" s="37"/>
      <c r="U542" s="38"/>
      <c r="V542" s="39"/>
      <c r="W542" s="36"/>
    </row>
    <row r="543" spans="1:23" x14ac:dyDescent="0.25">
      <c r="A543" s="36"/>
      <c r="B543" s="12">
        <f>((m*g)/$A541)*($D$6+(m/$A541)*(EXP(-($A541*$D$6)/(m))-1)) - $D$7</f>
        <v>-0.52416206879674077</v>
      </c>
      <c r="C543" s="12">
        <f t="shared" si="219"/>
        <v>0.2747458743652792</v>
      </c>
      <c r="D543" s="36"/>
      <c r="M543" s="36"/>
      <c r="N543" s="11">
        <f>($T539*$F$6) + (m*EXP(-($T539*$F$6)/m)) - m - (($F$7/(m*g))*($T539)^2)</f>
        <v>-6.0670053593632044E-4</v>
      </c>
      <c r="O543" s="11">
        <f>($T539*$F$6) + (2*m*EXP(-($T539*$F$6)/m)) + (($T539*$F$6)*EXP(-($T539*$F$6)/m))  - (2*m)</f>
        <v>4.3655210821160612E-4</v>
      </c>
      <c r="P543" s="11">
        <f>2*(-(m^2)/($T539)^5)*(g^2)*N543*O543</f>
        <v>6.9667920711639288</v>
      </c>
      <c r="Q543" s="12">
        <f>$F$6 - ($F$6*EXP(-($T539*$F$6)/m)) - ($T539 * ((2*$F$7)/(m*g)))</f>
        <v>-7.6037333689399966E-2</v>
      </c>
      <c r="R543" s="12">
        <f>$F$6 - 2 * ($F$6*EXP(-($T539*$F$6)/m)) + $F$6*(EXP(-($T539*$F$6)/m))*(1-($T539*$F$6)/(m))</f>
        <v>5.5507727714503075E-2</v>
      </c>
      <c r="S543" s="11">
        <f>2*(((5*m^2*g^2)/$T539^6)*$N543*$O543 + (-(m^2)/($T539)^5)*(g^2)*$O543*$Q543 + (-(m^2)/($T539)^5)*(g^2)*$N543*$R543)</f>
        <v>153.66554030997941</v>
      </c>
      <c r="T543" s="37"/>
      <c r="U543" s="38"/>
      <c r="V543" s="39"/>
      <c r="W543" s="36"/>
    </row>
    <row r="544" spans="1:23" x14ac:dyDescent="0.25">
      <c r="A544" s="36"/>
      <c r="B544" s="12">
        <f>((m*g)/$A541)*($E$6+(m/$A541)*(EXP(-($A541*$E$6)/(m))-1)) - $E$7</f>
        <v>-0.89158905164129609</v>
      </c>
      <c r="C544" s="11">
        <f t="shared" si="219"/>
        <v>0.79493103700662571</v>
      </c>
      <c r="D544" s="36"/>
      <c r="M544" s="36"/>
      <c r="N544" s="11">
        <f>($T539*$G$6) + (m*EXP(-($T539*$G$6)/m)) - m - (($G$7/(m*g))*($T539)^2)</f>
        <v>-9.2049804445186109E-4</v>
      </c>
      <c r="O544" s="11">
        <f>($T539*$G$6) + (2*m*EXP(-($T539*$G$6)/m)) + (($T539*$G$6)*EXP(-($T539*$G$6)/m))  - (2*m)</f>
        <v>7.5760073539418021E-4</v>
      </c>
      <c r="P544" s="11">
        <f>2*(-(m^2)/($T539)^5)*(g^2)*N544*O544</f>
        <v>18.343645050870357</v>
      </c>
      <c r="Q544" s="12">
        <f>$G$6 - ($G$6*EXP(-($T539*$G$6)/m)) - ($T539 * ((2*$G$7)/(m*g)))</f>
        <v>-0.11975513986600844</v>
      </c>
      <c r="R544" s="12">
        <f>$G$6 - 2 * ($G$6*EXP(-($T539*$G$6)/m)) + $G$6*(EXP(-($T539*$G$6)/m))*(1-($T539*$G$6)/(m))</f>
        <v>9.4572542455614111E-2</v>
      </c>
      <c r="S544" s="11">
        <f>2*(((5*m^2*g^2)/$T539^6)*$N544*$O544 + (-(m^2)/($T539)^5)*(g^2)*$O544*$Q544 + (-(m^2)/($T539)^5)*(g^2)*$N544*$R544)</f>
        <v>449.55028528500497</v>
      </c>
      <c r="T544" s="37"/>
      <c r="U544" s="38"/>
      <c r="V544" s="39"/>
      <c r="W544" s="36"/>
    </row>
    <row r="545" spans="1:23" x14ac:dyDescent="0.25">
      <c r="A545" s="36"/>
      <c r="B545" s="12">
        <f>((m*g)/$A541)*($F$6+(m/$A541)*(EXP(-($A541*$F$6)/(m))-1)) - $F$7</f>
        <v>-1.5676366567717284</v>
      </c>
      <c r="C545" s="12">
        <f t="shared" si="219"/>
        <v>2.4574846876544418</v>
      </c>
      <c r="D545" s="36"/>
      <c r="M545" s="36"/>
      <c r="N545" s="11">
        <f>($T539*$H$6) + (m*EXP(-($T539*$H$6)/m)) - m - (($H$7/(m*g))*($T539)^2)</f>
        <v>-2.7081236331129559E-4</v>
      </c>
      <c r="O545" s="11">
        <f>($T539*$H$6) + (2*m*EXP(-($T539*$H$6)/m)) + (($T539*$H$6)*EXP(-($T539*$H$6)/m))  - (2*m)</f>
        <v>1.1847490982079129E-3</v>
      </c>
      <c r="P545" s="11">
        <f>2*(-(m^2)/($T539)^5)*(g^2)*N545*O545</f>
        <v>8.4395104335310513</v>
      </c>
      <c r="Q545" s="12">
        <f>$H$6 - ($H$6*EXP(-($T539*$H$6)/m)) - ($T539 * ((2*$H$7)/(m*g)))</f>
        <v>-7.9559143965879264E-2</v>
      </c>
      <c r="R545" s="12">
        <f>$H$6 - 2 * ($H$6*EXP(-($T539*$H$6)/m)) + $H$6*(EXP(-($T539*$H$6)/m))*(1-($T539*$H$6)/(m))</f>
        <v>0.1452358936688897</v>
      </c>
      <c r="S545" s="11">
        <f>2*(((5*m^2*g^2)/$T539^6)*$N545*$O545 + (-(m^2)/($T539)^5)*(g^2)*$O545*$Q545 + (-(m^2)/($T539)^5)*(g^2)*$N545*$R545)</f>
        <v>1569.2828784277726</v>
      </c>
      <c r="T545" s="37"/>
      <c r="U545" s="38"/>
      <c r="V545" s="39"/>
      <c r="W545" s="36"/>
    </row>
    <row r="546" spans="1:23" x14ac:dyDescent="0.25">
      <c r="A546" s="36"/>
      <c r="B546" s="12">
        <f>((m*g)/$A541)*($G$6+(m/$A541)*(EXP(-($A541*$G$6)/(m))-1)) - $G$7</f>
        <v>-2.3422173975080738</v>
      </c>
      <c r="C546" s="11">
        <f t="shared" si="219"/>
        <v>5.485982337189494</v>
      </c>
      <c r="D546" s="36"/>
      <c r="M546" s="36"/>
      <c r="N546" s="11">
        <f>($T539*$I$6) + (m*EXP(-($T539*$I$6)/m)) - m - (($I$7/(m*g))*($T539)^2)</f>
        <v>3.6936897707218891E-5</v>
      </c>
      <c r="O546" s="11">
        <f>($T539*$I$6) + (2*m*EXP(-($T539*$I$6)/m)) + (($T539*$I$6)*EXP(-($T539*$I$6)/m))  - (2*m)</f>
        <v>1.5808744621772508E-3</v>
      </c>
      <c r="P546" s="11">
        <f>2*(-(m^2)/($T539)^5)*(g^2)*N546*O546</f>
        <v>-1.535960973116496</v>
      </c>
      <c r="Q546" s="12">
        <f>$I$6 - ($I$6*EXP(-($T539*$I$6)/m)) - ($T539 * ((2*$I$7)/(m*g)))</f>
        <v>-6.9449432839628122E-2</v>
      </c>
      <c r="R546" s="12">
        <f>$I$6 - 2 * ($I$6*EXP(-($T539*$I$6)/m)) + $I$6*(EXP(-($T539*$I$6)/m))*(1-($T539*$I$6)/(m))</f>
        <v>0.19118847842689327</v>
      </c>
      <c r="S546" s="11">
        <f>2*(((5*m^2*g^2)/$T539^6)*$N546*$O546 + (-(m^2)/($T539)^5)*(g^2)*$O546*$Q546 + (-(m^2)/($T539)^5)*(g^2)*$N546*$R546)</f>
        <v>3056.1055703635284</v>
      </c>
      <c r="T546" s="37"/>
      <c r="U546" s="38"/>
      <c r="V546" s="39"/>
      <c r="W546" s="36"/>
    </row>
    <row r="547" spans="1:23" x14ac:dyDescent="0.25">
      <c r="A547" s="36"/>
      <c r="B547" s="12">
        <f>((m*g)/$A541)*($H$6+(m/$A541)*(EXP(-($A541*$H$6)/(m))-1)) - $H$7</f>
        <v>-2.6912638901757475</v>
      </c>
      <c r="C547" s="12">
        <f t="shared" si="219"/>
        <v>7.2429013265638984</v>
      </c>
      <c r="D547" s="36"/>
      <c r="M547" s="36"/>
      <c r="N547" s="11">
        <f>($T539*$J$6) + (m*EXP(-($T539*$J$6)/m)) - m - (($J$7/(m*g))*($T539)^2)</f>
        <v>2.7411831987485171E-4</v>
      </c>
      <c r="O547" s="11">
        <f>($T539*$J$6) + (2*m*EXP(-($T539*$J$6)/m)) + (($T539*$J$6)*EXP(-($T539*$J$6)/m))  - (2*m)</f>
        <v>2.0432113316871878E-3</v>
      </c>
      <c r="P547" s="11">
        <f>2*(-(m^2)/($T539)^5)*(g^2)*N547*O547</f>
        <v>-14.732407746786027</v>
      </c>
      <c r="Q547" s="12">
        <f>$J$6 - ($J$6*EXP(-($T539*$J$6)/m)) - ($T539 * ((2*$J$7)/(m*g)))</f>
        <v>-6.8895221319100641E-2</v>
      </c>
      <c r="R547" s="12">
        <f>$J$6 - 2 * ($J$6*EXP(-($T539*$J$6)/m)) + $J$6*(EXP(-($T539*$J$6)/m))*(1-($T539*$J$6)/(m))</f>
        <v>0.2437980678940922</v>
      </c>
      <c r="S547" s="11">
        <f>2*(((5*m^2*g^2)/$T539^6)*$N547*$O547 + (-(m^2)/($T539)^5)*(g^2)*$O547*$Q547 + (-(m^2)/($T539)^5)*(g^2)*$N547*$R547)</f>
        <v>5339.5484342286327</v>
      </c>
      <c r="T547" s="37"/>
      <c r="U547" s="38"/>
      <c r="V547" s="39"/>
      <c r="W547" s="36"/>
    </row>
    <row r="548" spans="1:23" x14ac:dyDescent="0.25">
      <c r="A548" s="36"/>
      <c r="B548" s="12">
        <f>((m*g)/$A541)*($I$6+(m/$A541)*(EXP(-($A541*$I$6)/(m))-1)) - $I$7</f>
        <v>-3.1056823029056146</v>
      </c>
      <c r="C548" s="11">
        <f t="shared" si="219"/>
        <v>9.6452625665811222</v>
      </c>
      <c r="D548" s="36"/>
      <c r="M548" s="36"/>
      <c r="N548" s="11">
        <f>($T539*$K$6) + (m*EXP(-($T539*$K$6)/m)) - m - (($K$7/(m*g))*($T539)^2)</f>
        <v>2.8814904481972575E-4</v>
      </c>
      <c r="O548" s="11">
        <f>($T539*$K$6) + (2*m*EXP(-($T539*$K$6)/m)) + (($T539*$K$6)*EXP(-($T539*$K$6)/m))  - (2*m)</f>
        <v>2.5726896358677087E-3</v>
      </c>
      <c r="P548" s="11">
        <f>2*(-(m^2)/($T539)^5)*(g^2)*N548*O548</f>
        <v>-19.49965652940373</v>
      </c>
      <c r="Q548" s="12">
        <f>$K$6 - ($K$6*EXP(-($T539*$K$6)/m)) - ($T539 * ((2*$K$7)/(m*g)))</f>
        <v>-9.2002786507859646E-2</v>
      </c>
      <c r="R548" s="12">
        <f>$K$6 - 2 * ($K$6*EXP(-($T539*$K$6)/m)) + $K$6*(EXP(-($T539*$K$6)/m))*(1-($T539*$K$6)/(m))</f>
        <v>0.30289682242097132</v>
      </c>
      <c r="S548" s="11">
        <f>2*(((5*m^2*g^2)/$T539^6)*$N548*$O548 + (-(m^2)/($T539)^5)*(g^2)*$O548*$Q548 + (-(m^2)/($T539)^5)*(g^2)*$N548*$R548)</f>
        <v>8423.3858514830627</v>
      </c>
      <c r="T548" s="37"/>
      <c r="U548" s="38"/>
      <c r="V548" s="39"/>
      <c r="W548" s="36"/>
    </row>
    <row r="549" spans="1:23" x14ac:dyDescent="0.25">
      <c r="A549" s="36"/>
      <c r="B549" s="12">
        <f>((m*g)/$A541)*($J$6+(m/$A541)*(EXP(-($A541*$J$6)/(m))-1)) - $J$7</f>
        <v>-3.6011007154336157</v>
      </c>
      <c r="C549" s="12">
        <f t="shared" si="219"/>
        <v>12.967926362696499</v>
      </c>
      <c r="D549" s="36"/>
      <c r="M549" s="36">
        <v>54</v>
      </c>
      <c r="N549" s="11">
        <f>($T549*$B$6) + (m*EXP(-($T549*$B$6)/m)) - m - (($B$7/(m*g))*($T549)^2)</f>
        <v>-3.5922821918522879E-5</v>
      </c>
      <c r="O549" s="11">
        <f>($T549*$B$6) + (2*m*EXP(-($T549*$B$6)/m)) + (($T549*$B$6)*EXP(-($T549*$B$6)/m))  - (2*m)</f>
        <v>5.8863516471802102E-6</v>
      </c>
      <c r="P549" s="11">
        <f>2*(-(m^2)/($T549)^5)*(g^2)*N549*O549</f>
        <v>5.5621030242439477E-3</v>
      </c>
      <c r="Q549" s="12">
        <f>$B$6 - ($B$6*EXP(-($T549*$B$6)/m)) - ($T549 * ((2*$B$7)/(m*g)))</f>
        <v>-3.5822432723058711E-3</v>
      </c>
      <c r="R549" s="12">
        <f>$B$6 - 2 * ($B$6*EXP(-($T549*$B$6)/m)) + $B$6*(EXP(-($T549*$B$6)/m))*(1-($T549*$B$6)/(m))</f>
        <v>7.9860805570153293E-4</v>
      </c>
      <c r="S549" s="11">
        <f>2*(((5*m^2*g^2)/$T549^6)*$N549*$O549 + (-(m^2)/($T549)^5)*(g^2)*$O549*$Q549 + (-(m^2)/($T549)^5)*(g^2)*$N549*$R549)</f>
        <v>2.7638000080320135E-2</v>
      </c>
      <c r="T549" s="37">
        <f t="shared" si="220"/>
        <v>2.1699250881468842E-2</v>
      </c>
      <c r="U549" s="38">
        <f t="shared" ref="U549" si="229">SUM(P549:P558)</f>
        <v>5.3290705182007514E-13</v>
      </c>
      <c r="V549" s="39">
        <f t="shared" ref="V549" si="230">SUM(S549:S558)</f>
        <v>19047.805400261699</v>
      </c>
      <c r="W549" s="36">
        <f t="shared" ref="W549" si="231">U549/V549</f>
        <v>2.7977346503800038E-17</v>
      </c>
    </row>
    <row r="550" spans="1:23" x14ac:dyDescent="0.25">
      <c r="A550" s="36"/>
      <c r="B550" s="11">
        <f>((m*g)/$A541)*($K$6+(m/$A541)*(EXP(-($A541*$K$6)/(m))-1)) - $K$7</f>
        <v>-4.2555191279370268</v>
      </c>
      <c r="C550" s="11">
        <f t="shared" si="219"/>
        <v>18.109443048237914</v>
      </c>
      <c r="D550" s="36"/>
      <c r="M550" s="36"/>
      <c r="N550" s="11">
        <f>($T549*$C$6) + (m*EXP(-($T549*$C$6)/m)) - m - (($C$7/(m*g))*($T549)^2)</f>
        <v>-5.6880736359794576E-5</v>
      </c>
      <c r="O550" s="11">
        <f>($T549*$C$6) + (2*m*EXP(-($T549*$C$6)/m)) + (($T549*$C$6)*EXP(-($T549*$C$6)/m))  - (2*m)</f>
        <v>3.0067351026730194E-5</v>
      </c>
      <c r="P550" s="11">
        <f>2*(-(m^2)/($T549)^5)*(g^2)*N550*O550</f>
        <v>4.4986557223599247E-2</v>
      </c>
      <c r="Q550" s="12">
        <f>$C$6 - ($C$6*EXP(-($T549*$C$6)/m)) - ($T549 * ((2*$C$7)/(m*g)))</f>
        <v>-6.6282852127929337E-3</v>
      </c>
      <c r="R550" s="12">
        <f>$C$6 - 2 * ($C$6*EXP(-($T549*$C$6)/m)) + $C$6*(EXP(-($T549*$C$6)/m))*(1-($T549*$C$6)/(m))</f>
        <v>4.0224850446371196E-3</v>
      </c>
      <c r="S550" s="11">
        <f>2*(((5*m^2*g^2)/$T549^6)*$N550*$O550 + (-(m^2)/($T549)^5)*(g^2)*$O550*$Q550 + (-(m^2)/($T549)^5)*(g^2)*$N550*$R550)</f>
        <v>0.89475171113529672</v>
      </c>
      <c r="T550" s="37"/>
      <c r="U550" s="38"/>
      <c r="V550" s="39"/>
      <c r="W550" s="36"/>
    </row>
    <row r="551" spans="1:23" x14ac:dyDescent="0.25">
      <c r="A551" s="36">
        <v>0.55000000000000004</v>
      </c>
      <c r="B551" s="12">
        <f>((m*g)/$A551)*($B$6+(m/$A551)*(EXP(-($A551*$B$6)/(m))-1)) - $B$7</f>
        <v>-6.2839194349330482E-2</v>
      </c>
      <c r="C551" s="12">
        <f t="shared" si="219"/>
        <v>3.948764346472928E-3</v>
      </c>
      <c r="D551" s="36">
        <f t="shared" ref="D551" si="232">SUM(C551:C560)</f>
        <v>57.286122706546493</v>
      </c>
      <c r="M551" s="36"/>
      <c r="N551" s="11">
        <f>($T549*$D$6) + (m*EXP(-($T549*$D$6)/m)) - m - (($D$7/(m*g))*($T549)^2)</f>
        <v>-1.4213669415833537E-4</v>
      </c>
      <c r="O551" s="11">
        <f>($T549*$D$6) + (2*m*EXP(-($T549*$D$6)/m)) + (($T549*$D$6)*EXP(-($T549*$D$6)/m))  - (2*m)</f>
        <v>1.0980809334212166E-4</v>
      </c>
      <c r="P551" s="11">
        <f>2*(-(m^2)/($T549)^5)*(g^2)*N551*O551</f>
        <v>0.41054705534043368</v>
      </c>
      <c r="Q551" s="12">
        <f>$D$6 - ($D$6*EXP(-($T549*$D$6)/m)) - ($T549 * ((2*$D$7)/(m*g)))</f>
        <v>-1.8161063891626805E-2</v>
      </c>
      <c r="R551" s="12">
        <f>$D$6 - 2 * ($D$6*EXP(-($T549*$D$6)/m)) + $D$6*(EXP(-($T549*$D$6)/m))*(1-($T549*$D$6)/(m))</f>
        <v>1.4420172737402953E-2</v>
      </c>
      <c r="S551" s="11">
        <f>2*(((5*m^2*g^2)/$T549^6)*$N551*$O551 + (-(m^2)/($T549)^5)*(g^2)*$O551*$Q551 + (-(m^2)/($T549)^5)*(g^2)*$N551*$R551)</f>
        <v>11.770671982428119</v>
      </c>
      <c r="T551" s="37"/>
      <c r="U551" s="38"/>
      <c r="V551" s="39"/>
      <c r="W551" s="36"/>
    </row>
    <row r="552" spans="1:23" x14ac:dyDescent="0.25">
      <c r="A552" s="36"/>
      <c r="B552" s="11">
        <f>((m*g)/$A551)*($C$6+(m/$A551)*(EXP(-($A551*$C$6)/(m))-1)) - $C$7</f>
        <v>-0.1961686833157486</v>
      </c>
      <c r="C552" s="11">
        <f t="shared" si="219"/>
        <v>3.8482152313834464E-2</v>
      </c>
      <c r="D552" s="36"/>
      <c r="M552" s="36"/>
      <c r="N552" s="11">
        <f>($T549*$E$6) + (m*EXP(-($T549*$E$6)/m)) - m - (($E$7/(m*g))*($T549)^2)</f>
        <v>-2.7251916602634907E-4</v>
      </c>
      <c r="O552" s="11">
        <f>($T549*$E$6) + (2*m*EXP(-($T549*$E$6)/m)) + (($T549*$E$6)*EXP(-($T549*$E$6)/m))  - (2*m)</f>
        <v>2.1720216709196494E-4</v>
      </c>
      <c r="P552" s="11">
        <f>2*(-(m^2)/($T549)^5)*(g^2)*N552*O552</f>
        <v>1.5569819781521193</v>
      </c>
      <c r="Q552" s="12">
        <f>$E$6 - ($E$6*EXP(-($T549*$E$6)/m)) - ($T549 * ((2*$E$7)/(m*g)))</f>
        <v>-3.5127502940464156E-2</v>
      </c>
      <c r="R552" s="12">
        <f>$E$6 - 2 * ($E$6*EXP(-($T549*$E$6)/m)) + $E$6*(EXP(-($T549*$E$6)/m))*(1-($T549*$E$6)/(m))</f>
        <v>2.8129755211624197E-2</v>
      </c>
      <c r="S552" s="11">
        <f>2*(((5*m^2*g^2)/$T549^6)*$N552*$O552 + (-(m^2)/($T549)^5)*(g^2)*$O552*$Q552 + (-(m^2)/($T549)^5)*(g^2)*$N552*$R552)</f>
        <v>43.573778470158317</v>
      </c>
      <c r="T552" s="37"/>
      <c r="U552" s="38"/>
      <c r="V552" s="39"/>
      <c r="W552" s="36"/>
    </row>
    <row r="553" spans="1:23" x14ac:dyDescent="0.25">
      <c r="A553" s="36"/>
      <c r="B553" s="12">
        <f>((m*g)/$A551)*($D$6+(m/$A551)*(EXP(-($A551*$D$6)/(m))-1)) - $D$7</f>
        <v>-0.52647466031023871</v>
      </c>
      <c r="C553" s="12">
        <f t="shared" si="219"/>
        <v>0.27717556794878123</v>
      </c>
      <c r="D553" s="36"/>
      <c r="M553" s="36"/>
      <c r="N553" s="11">
        <f>($T549*$F$6) + (m*EXP(-($T549*$F$6)/m)) - m - (($F$7/(m*g))*($T549)^2)</f>
        <v>-6.0670053593632174E-4</v>
      </c>
      <c r="O553" s="11">
        <f>($T549*$F$6) + (2*m*EXP(-($T549*$F$6)/m)) + (($T549*$F$6)*EXP(-($T549*$F$6)/m))  - (2*m)</f>
        <v>4.3655210821161305E-4</v>
      </c>
      <c r="P553" s="11">
        <f>2*(-(m^2)/($T549)^5)*(g^2)*N553*O553</f>
        <v>6.9667920711640106</v>
      </c>
      <c r="Q553" s="12">
        <f>$F$6 - ($F$6*EXP(-($T549*$F$6)/m)) - ($T549 * ((2*$F$7)/(m*g)))</f>
        <v>-7.6037333689400077E-2</v>
      </c>
      <c r="R553" s="12">
        <f>$F$6 - 2 * ($F$6*EXP(-($T549*$F$6)/m)) + $F$6*(EXP(-($T549*$F$6)/m))*(1-($T549*$F$6)/(m))</f>
        <v>5.5507727714503241E-2</v>
      </c>
      <c r="S553" s="11">
        <f>2*(((5*m^2*g^2)/$T549^6)*$N553*$O553 + (-(m^2)/($T549)^5)*(g^2)*$O553*$Q553 + (-(m^2)/($T549)^5)*(g^2)*$N553*$R553)</f>
        <v>153.66554030997111</v>
      </c>
      <c r="T553" s="37"/>
      <c r="U553" s="38"/>
      <c r="V553" s="39"/>
      <c r="W553" s="36"/>
    </row>
    <row r="554" spans="1:23" x14ac:dyDescent="0.25">
      <c r="A554" s="36"/>
      <c r="B554" s="12">
        <f>((m*g)/$A551)*($E$6+(m/$A551)*(EXP(-($A551*$E$6)/(m))-1)) - $E$7</f>
        <v>-0.89474720888187909</v>
      </c>
      <c r="C554" s="11">
        <f t="shared" si="219"/>
        <v>0.80057256780191299</v>
      </c>
      <c r="D554" s="36"/>
      <c r="M554" s="36"/>
      <c r="N554" s="11">
        <f>($T549*$G$6) + (m*EXP(-($T549*$G$6)/m)) - m - (($G$7/(m*g))*($T549)^2)</f>
        <v>-9.2049804445186716E-4</v>
      </c>
      <c r="O554" s="11">
        <f>($T549*$G$6) + (2*m*EXP(-($T549*$G$6)/m)) + (($T549*$G$6)*EXP(-($T549*$G$6)/m))  - (2*m)</f>
        <v>7.5760073539418715E-4</v>
      </c>
      <c r="P554" s="11">
        <f>2*(-(m^2)/($T549)^5)*(g^2)*N554*O554</f>
        <v>18.343645050870528</v>
      </c>
      <c r="Q554" s="12">
        <f>$G$6 - ($G$6*EXP(-($T549*$G$6)/m)) - ($T549 * ((2*$G$7)/(m*g)))</f>
        <v>-0.11975513986600872</v>
      </c>
      <c r="R554" s="12">
        <f>$G$6 - 2 * ($G$6*EXP(-($T549*$G$6)/m)) + $G$6*(EXP(-($T549*$G$6)/m))*(1-($T549*$G$6)/(m))</f>
        <v>9.4572542455614361E-2</v>
      </c>
      <c r="S554" s="11">
        <f>2*(((5*m^2*g^2)/$T549^6)*$N554*$O554 + (-(m^2)/($T549)^5)*(g^2)*$O554*$Q554 + (-(m^2)/($T549)^5)*(g^2)*$N554*$R554)</f>
        <v>449.55028528498815</v>
      </c>
      <c r="T554" s="37"/>
      <c r="U554" s="38"/>
      <c r="V554" s="39"/>
      <c r="W554" s="36"/>
    </row>
    <row r="555" spans="1:23" x14ac:dyDescent="0.25">
      <c r="A555" s="36"/>
      <c r="B555" s="12">
        <f>((m*g)/$A551)*($F$6+(m/$A551)*(EXP(-($A551*$F$6)/(m))-1)) - $F$7</f>
        <v>-1.5719210250458209</v>
      </c>
      <c r="C555" s="12">
        <f t="shared" si="219"/>
        <v>2.4709357089811044</v>
      </c>
      <c r="D555" s="36"/>
      <c r="M555" s="36"/>
      <c r="N555" s="11">
        <f>($T549*$H$6) + (m*EXP(-($T549*$H$6)/m)) - m - (($H$7/(m*g))*($T549)^2)</f>
        <v>-2.7081236331129646E-4</v>
      </c>
      <c r="O555" s="11">
        <f>($T549*$H$6) + (2*m*EXP(-($T549*$H$6)/m)) + (($T549*$H$6)*EXP(-($T549*$H$6)/m))  - (2*m)</f>
        <v>1.1847490982079267E-3</v>
      </c>
      <c r="P555" s="11">
        <f>2*(-(m^2)/($T549)^5)*(g^2)*N555*O555</f>
        <v>8.4395104335311242</v>
      </c>
      <c r="Q555" s="12">
        <f>$H$6 - ($H$6*EXP(-($T549*$H$6)/m)) - ($T549 * ((2*$H$7)/(m*g)))</f>
        <v>-7.9559143965879542E-2</v>
      </c>
      <c r="R555" s="12">
        <f>$H$6 - 2 * ($H$6*EXP(-($T549*$H$6)/m)) + $H$6*(EXP(-($T549*$H$6)/m))*(1-($T549*$H$6)/(m))</f>
        <v>0.14523589366889</v>
      </c>
      <c r="S555" s="11">
        <f>2*(((5*m^2*g^2)/$T549^6)*$N555*$O555 + (-(m^2)/($T549)^5)*(g^2)*$O555*$Q555 + (-(m^2)/($T549)^5)*(g^2)*$N555*$R555)</f>
        <v>1569.2828784277795</v>
      </c>
      <c r="T555" s="37"/>
      <c r="U555" s="38"/>
      <c r="V555" s="39"/>
      <c r="W555" s="36"/>
    </row>
    <row r="556" spans="1:23" x14ac:dyDescent="0.25">
      <c r="A556" s="36"/>
      <c r="B556" s="12">
        <f>((m*g)/$A551)*($G$6+(m/$A551)*(EXP(-($A551*$G$6)/(m))-1)) - $G$7</f>
        <v>-2.3476366466894643</v>
      </c>
      <c r="C556" s="11">
        <f t="shared" si="219"/>
        <v>5.511397824879352</v>
      </c>
      <c r="D556" s="36"/>
      <c r="M556" s="36"/>
      <c r="N556" s="11">
        <f>($T549*$I$6) + (m*EXP(-($T549*$I$6)/m)) - m - (($I$7/(m*g))*($T549)^2)</f>
        <v>3.6936897707216289E-5</v>
      </c>
      <c r="O556" s="11">
        <f>($T549*$I$6) + (2*m*EXP(-($T549*$I$6)/m)) + (($T549*$I$6)*EXP(-($T549*$I$6)/m))  - (2*m)</f>
        <v>1.5808744621772508E-3</v>
      </c>
      <c r="P556" s="11">
        <f>2*(-(m^2)/($T549)^5)*(g^2)*N556*O556</f>
        <v>-1.5359609731163781</v>
      </c>
      <c r="Q556" s="12">
        <f>$I$6 - ($I$6*EXP(-($T549*$I$6)/m)) - ($T549 * ((2*$I$7)/(m*g)))</f>
        <v>-6.9449432839628455E-2</v>
      </c>
      <c r="R556" s="12">
        <f>$I$6 - 2 * ($I$6*EXP(-($T549*$I$6)/m)) + $I$6*(EXP(-($T549*$I$6)/m))*(1-($T549*$I$6)/(m))</f>
        <v>0.1911884784268936</v>
      </c>
      <c r="S556" s="11">
        <f>2*(((5*m^2*g^2)/$T549^6)*$N556*$O556 + (-(m^2)/($T549)^5)*(g^2)*$O556*$Q556 + (-(m^2)/($T549)^5)*(g^2)*$N556*$R556)</f>
        <v>3056.1055703635107</v>
      </c>
      <c r="T556" s="37"/>
      <c r="U556" s="38"/>
      <c r="V556" s="39"/>
      <c r="W556" s="36"/>
    </row>
    <row r="557" spans="1:23" x14ac:dyDescent="0.25">
      <c r="A557" s="36"/>
      <c r="B557" s="12">
        <f>((m*g)/$A551)*($H$6+(m/$A551)*(EXP(-($A551*$H$6)/(m))-1)) - $H$7</f>
        <v>-2.6978095657307919</v>
      </c>
      <c r="C557" s="12">
        <f t="shared" si="219"/>
        <v>7.2781764529485642</v>
      </c>
      <c r="D557" s="36"/>
      <c r="M557" s="36"/>
      <c r="N557" s="11">
        <f>($T549*$J$6) + (m*EXP(-($T549*$J$6)/m)) - m - (($J$7/(m*g))*($T549)^2)</f>
        <v>2.7411831987485345E-4</v>
      </c>
      <c r="O557" s="11">
        <f>($T549*$J$6) + (2*m*EXP(-($T549*$J$6)/m)) + (($T549*$J$6)*EXP(-($T549*$J$6)/m))  - (2*m)</f>
        <v>2.0432113316871947E-3</v>
      </c>
      <c r="P557" s="11">
        <f>2*(-(m^2)/($T549)^5)*(g^2)*N557*O557</f>
        <v>-14.732407746786075</v>
      </c>
      <c r="Q557" s="12">
        <f>$J$6 - ($J$6*EXP(-($T549*$J$6)/m)) - ($T549 * ((2*$J$7)/(m*g)))</f>
        <v>-6.8895221319101085E-2</v>
      </c>
      <c r="R557" s="12">
        <f>$J$6 - 2 * ($J$6*EXP(-($T549*$J$6)/m)) + $J$6*(EXP(-($T549*$J$6)/m))*(1-($T549*$J$6)/(m))</f>
        <v>0.2437980678940927</v>
      </c>
      <c r="S557" s="11">
        <f>2*(((5*m^2*g^2)/$T549^6)*$N557*$O557 + (-(m^2)/($T549)^5)*(g^2)*$O557*$Q557 + (-(m^2)/($T549)^5)*(g^2)*$N557*$R557)</f>
        <v>5339.54843422865</v>
      </c>
      <c r="T557" s="37"/>
      <c r="U557" s="38"/>
      <c r="V557" s="39"/>
      <c r="W557" s="36"/>
    </row>
    <row r="558" spans="1:23" x14ac:dyDescent="0.25">
      <c r="A558" s="36"/>
      <c r="B558" s="12">
        <f>((m*g)/$A551)*($I$6+(m/$A551)*(EXP(-($A551*$I$6)/(m))-1)) - $I$7</f>
        <v>-3.1130749163442069</v>
      </c>
      <c r="C558" s="11">
        <f t="shared" si="219"/>
        <v>9.6912354347714906</v>
      </c>
      <c r="D558" s="36"/>
      <c r="M558" s="36"/>
      <c r="N558" s="11">
        <f>($T549*$K$6) + (m*EXP(-($T549*$K$6)/m)) - m - (($K$7/(m*g))*($T549)^2)</f>
        <v>2.8814904481971708E-4</v>
      </c>
      <c r="O558" s="11">
        <f>($T549*$K$6) + (2*m*EXP(-($T549*$K$6)/m)) + (($T549*$K$6)*EXP(-($T549*$K$6)/m))  - (2*m)</f>
        <v>2.5726896358677157E-3</v>
      </c>
      <c r="P558" s="11">
        <f>2*(-(m^2)/($T549)^5)*(g^2)*N558*O558</f>
        <v>-19.499656529403069</v>
      </c>
      <c r="Q558" s="12">
        <f>$K$6 - ($K$6*EXP(-($T549*$K$6)/m)) - ($T549 * ((2*$K$7)/(m*g)))</f>
        <v>-9.2002786507860201E-2</v>
      </c>
      <c r="R558" s="12">
        <f>$K$6 - 2 * ($K$6*EXP(-($T549*$K$6)/m)) + $K$6*(EXP(-($T549*$K$6)/m))*(1-($T549*$K$6)/(m))</f>
        <v>0.30289682242097193</v>
      </c>
      <c r="S558" s="11">
        <f>2*(((5*m^2*g^2)/$T549^6)*$N558*$O558 + (-(m^2)/($T549)^5)*(g^2)*$O558*$Q558 + (-(m^2)/($T549)^5)*(g^2)*$N558*$R558)</f>
        <v>8423.3858514830008</v>
      </c>
      <c r="T558" s="37"/>
      <c r="U558" s="38"/>
      <c r="V558" s="39"/>
      <c r="W558" s="36"/>
    </row>
    <row r="559" spans="1:23" x14ac:dyDescent="0.25">
      <c r="A559" s="36"/>
      <c r="B559" s="12">
        <f>((m*g)/$A551)*($J$6+(m/$A551)*(EXP(-($A551*$J$6)/(m))-1)) - $J$7</f>
        <v>-3.6093402668173642</v>
      </c>
      <c r="C559" s="12">
        <f t="shared" si="219"/>
        <v>13.027337161669243</v>
      </c>
      <c r="D559" s="36"/>
      <c r="M559" s="36">
        <v>55</v>
      </c>
      <c r="N559" s="11">
        <f>($T559*$B$6) + (m*EXP(-($T559*$B$6)/m)) - m - (($B$7/(m*g))*($T559)^2)</f>
        <v>-3.5922821918522391E-5</v>
      </c>
      <c r="O559" s="11">
        <f>($T559*$B$6) + (2*m*EXP(-($T559*$B$6)/m)) + (($T559*$B$6)*EXP(-($T559*$B$6)/m))  - (2*m)</f>
        <v>5.8863516471732713E-6</v>
      </c>
      <c r="P559" s="11">
        <f>2*(-(m^2)/($T559)^5)*(g^2)*N559*O559</f>
        <v>5.5621030242373505E-3</v>
      </c>
      <c r="Q559" s="12">
        <f>$B$6 - ($B$6*EXP(-($T559*$B$6)/m)) - ($T559 * ((2*$B$7)/(m*g)))</f>
        <v>-3.5822432723058607E-3</v>
      </c>
      <c r="R559" s="12">
        <f>$B$6 - 2 * ($B$6*EXP(-($T559*$B$6)/m)) + $B$6*(EXP(-($T559*$B$6)/m))*(1-($T559*$B$6)/(m))</f>
        <v>7.9860805570153293E-4</v>
      </c>
      <c r="S559" s="11">
        <f>2*(((5*m^2*g^2)/$T559^6)*$N559*$O559 + (-(m^2)/($T559)^5)*(g^2)*$O559*$Q559 + (-(m^2)/($T559)^5)*(g^2)*$N559*$R559)</f>
        <v>2.7638000081181335E-2</v>
      </c>
      <c r="T559" s="37">
        <f t="shared" si="220"/>
        <v>2.1699250881468814E-2</v>
      </c>
      <c r="U559" s="38">
        <f t="shared" ref="U559" si="233">SUM(P559:P568)</f>
        <v>-5.3645976549887564E-13</v>
      </c>
      <c r="V559" s="39">
        <f t="shared" ref="V559" si="234">SUM(S559:S568)</f>
        <v>19047.805400261786</v>
      </c>
      <c r="W559" s="36">
        <f t="shared" ref="W559" si="235">U559/V559</f>
        <v>-2.8163862147158577E-17</v>
      </c>
    </row>
    <row r="560" spans="1:23" x14ac:dyDescent="0.25">
      <c r="A560" s="36"/>
      <c r="B560" s="11">
        <f>((m*g)/$A551)*($K$6+(m/$A551)*(EXP(-($A551*$K$6)/(m))-1)) - $K$7</f>
        <v>-4.2646056172740909</v>
      </c>
      <c r="C560" s="11">
        <f t="shared" si="219"/>
        <v>18.18686107088573</v>
      </c>
      <c r="D560" s="36"/>
      <c r="M560" s="36"/>
      <c r="N560" s="11">
        <f>($T559*$C$6) + (m*EXP(-($T559*$C$6)/m)) - m - (($C$7/(m*g))*($T559)^2)</f>
        <v>-5.6880736359796744E-5</v>
      </c>
      <c r="O560" s="11">
        <f>($T559*$C$6) + (2*m*EXP(-($T559*$C$6)/m)) + (($T559*$C$6)*EXP(-($T559*$C$6)/m))  - (2*m)</f>
        <v>3.0067351026730194E-5</v>
      </c>
      <c r="P560" s="11">
        <f>2*(-(m^2)/($T559)^5)*(g^2)*N560*O560</f>
        <v>4.4986557223601245E-2</v>
      </c>
      <c r="Q560" s="12">
        <f>$C$6 - ($C$6*EXP(-($T559*$C$6)/m)) - ($T559 * ((2*$C$7)/(m*g)))</f>
        <v>-6.6282852127929268E-3</v>
      </c>
      <c r="R560" s="12">
        <f>$C$6 - 2 * ($C$6*EXP(-($T559*$C$6)/m)) + $C$6*(EXP(-($T559*$C$6)/m))*(1-($T559*$C$6)/(m))</f>
        <v>4.0224850446371196E-3</v>
      </c>
      <c r="S560" s="11">
        <f>2*(((5*m^2*g^2)/$T559^6)*$N560*$O560 + (-(m^2)/($T559)^5)*(g^2)*$O560*$Q560 + (-(m^2)/($T559)^5)*(g^2)*$N560*$R560)</f>
        <v>0.89475171113511909</v>
      </c>
      <c r="T560" s="37"/>
      <c r="U560" s="38"/>
      <c r="V560" s="39"/>
      <c r="W560" s="36"/>
    </row>
    <row r="561" spans="1:23" x14ac:dyDescent="0.25">
      <c r="A561" s="36">
        <v>0.56000000000000005</v>
      </c>
      <c r="B561" s="12">
        <f>((m*g)/$A561)*($B$6+(m/$A561)*(EXP(-($A561*$B$6)/(m))-1)) - $B$7</f>
        <v>-6.3280456791148229E-2</v>
      </c>
      <c r="C561" s="12">
        <f t="shared" si="219"/>
        <v>4.0044162116963777E-3</v>
      </c>
      <c r="D561" s="36">
        <f t="shared" ref="D561" si="236">SUM(C561:C570)</f>
        <v>57.543306874395128</v>
      </c>
      <c r="M561" s="36"/>
      <c r="N561" s="11">
        <f>($T559*$D$6) + (m*EXP(-($T559*$D$6)/m)) - m - (($D$7/(m*g))*($T559)^2)</f>
        <v>-1.4213669415833905E-4</v>
      </c>
      <c r="O561" s="11">
        <f>($T559*$D$6) + (2*m*EXP(-($T559*$D$6)/m)) + (($T559*$D$6)*EXP(-($T559*$D$6)/m))  - (2*m)</f>
        <v>1.0980809334212166E-4</v>
      </c>
      <c r="P561" s="11">
        <f>2*(-(m^2)/($T559)^5)*(g^2)*N561*O561</f>
        <v>0.410547055340447</v>
      </c>
      <c r="Q561" s="12">
        <f>$D$6 - ($D$6*EXP(-($T559*$D$6)/m)) - ($T559 * ((2*$D$7)/(m*g)))</f>
        <v>-1.8161063891626833E-2</v>
      </c>
      <c r="R561" s="12">
        <f>$D$6 - 2 * ($D$6*EXP(-($T559*$D$6)/m)) + $D$6*(EXP(-($T559*$D$6)/m))*(1-($T559*$D$6)/(m))</f>
        <v>1.4420172737402842E-2</v>
      </c>
      <c r="S561" s="11">
        <f>2*(((5*m^2*g^2)/$T559^6)*$N561*$O561 + (-(m^2)/($T559)^5)*(g^2)*$O561*$Q561 + (-(m^2)/($T559)^5)*(g^2)*$N561*$R561)</f>
        <v>11.770671982426705</v>
      </c>
      <c r="T561" s="37"/>
      <c r="U561" s="38"/>
      <c r="V561" s="39"/>
      <c r="W561" s="36"/>
    </row>
    <row r="562" spans="1:23" x14ac:dyDescent="0.25">
      <c r="A562" s="36"/>
      <c r="B562" s="11">
        <f>((m*g)/$A561)*($C$6+(m/$A561)*(EXP(-($A561*$C$6)/(m))-1)) - $C$7</f>
        <v>-0.19734166551682542</v>
      </c>
      <c r="C562" s="11">
        <f t="shared" si="219"/>
        <v>3.8943732948954604E-2</v>
      </c>
      <c r="D562" s="36"/>
      <c r="M562" s="36"/>
      <c r="N562" s="11">
        <f>($T559*$E$6) + (m*EXP(-($T559*$E$6)/m)) - m - (($E$7/(m*g))*($T559)^2)</f>
        <v>-2.7251916602635123E-4</v>
      </c>
      <c r="O562" s="11">
        <f>($T559*$E$6) + (2*m*EXP(-($T559*$E$6)/m)) + (($T559*$E$6)*EXP(-($T559*$E$6)/m))  - (2*m)</f>
        <v>2.17202167091958E-4</v>
      </c>
      <c r="P562" s="11">
        <f>2*(-(m^2)/($T559)^5)*(g^2)*N562*O562</f>
        <v>1.5569819781520917</v>
      </c>
      <c r="Q562" s="12">
        <f>$E$6 - ($E$6*EXP(-($T559*$E$6)/m)) - ($T559 * ((2*$E$7)/(m*g)))</f>
        <v>-3.51275029404641E-2</v>
      </c>
      <c r="R562" s="12">
        <f>$E$6 - 2 * ($E$6*EXP(-($T559*$E$6)/m)) + $E$6*(EXP(-($T559*$E$6)/m))*(1-($T559*$E$6)/(m))</f>
        <v>2.8129755211624086E-2</v>
      </c>
      <c r="S562" s="11">
        <f>2*(((5*m^2*g^2)/$T559^6)*$N562*$O562 + (-(m^2)/($T559)^5)*(g^2)*$O562*$Q562 + (-(m^2)/($T559)^5)*(g^2)*$N562*$R562)</f>
        <v>43.573778470160931</v>
      </c>
      <c r="T562" s="37"/>
      <c r="U562" s="38"/>
      <c r="V562" s="39"/>
      <c r="W562" s="36"/>
    </row>
    <row r="563" spans="1:23" x14ac:dyDescent="0.25">
      <c r="A563" s="36"/>
      <c r="B563" s="12">
        <f>((m*g)/$A561)*($D$6+(m/$A561)*(EXP(-($A561*$D$6)/(m))-1)) - $D$7</f>
        <v>-0.52871830245197127</v>
      </c>
      <c r="C563" s="12">
        <f t="shared" si="219"/>
        <v>0.27954304334769414</v>
      </c>
      <c r="D563" s="36"/>
      <c r="M563" s="36"/>
      <c r="N563" s="11">
        <f>($T559*$F$6) + (m*EXP(-($T559*$F$6)/m)) - m - (($F$7/(m*g))*($T559)^2)</f>
        <v>-6.0670053593632044E-4</v>
      </c>
      <c r="O563" s="11">
        <f>($T559*$F$6) + (2*m*EXP(-($T559*$F$6)/m)) + (($T559*$F$6)*EXP(-($T559*$F$6)/m))  - (2*m)</f>
        <v>4.3655210821160612E-4</v>
      </c>
      <c r="P563" s="11">
        <f>2*(-(m^2)/($T559)^5)*(g^2)*N563*O563</f>
        <v>6.9667920711639288</v>
      </c>
      <c r="Q563" s="12">
        <f>$F$6 - ($F$6*EXP(-($T559*$F$6)/m)) - ($T559 * ((2*$F$7)/(m*g)))</f>
        <v>-7.6037333689399966E-2</v>
      </c>
      <c r="R563" s="12">
        <f>$F$6 - 2 * ($F$6*EXP(-($T559*$F$6)/m)) + $F$6*(EXP(-($T559*$F$6)/m))*(1-($T559*$F$6)/(m))</f>
        <v>5.5507727714503075E-2</v>
      </c>
      <c r="S563" s="11">
        <f>2*(((5*m^2*g^2)/$T559^6)*$N563*$O563 + (-(m^2)/($T559)^5)*(g^2)*$O563*$Q563 + (-(m^2)/($T559)^5)*(g^2)*$N563*$R563)</f>
        <v>153.66554030997941</v>
      </c>
      <c r="T563" s="37"/>
      <c r="U563" s="38"/>
      <c r="V563" s="39"/>
      <c r="W563" s="36"/>
    </row>
    <row r="564" spans="1:23" x14ac:dyDescent="0.25">
      <c r="A564" s="36"/>
      <c r="B564" s="12">
        <f>((m*g)/$A561)*($E$6+(m/$A561)*(EXP(-($A561*$E$6)/(m))-1)) - $E$7</f>
        <v>-0.89780639129545481</v>
      </c>
      <c r="C564" s="11">
        <f t="shared" si="219"/>
        <v>0.8060563162509673</v>
      </c>
      <c r="D564" s="36"/>
      <c r="M564" s="36"/>
      <c r="N564" s="11">
        <f>($T559*$G$6) + (m*EXP(-($T559*$G$6)/m)) - m - (($G$7/(m*g))*($T559)^2)</f>
        <v>-9.2049804445186109E-4</v>
      </c>
      <c r="O564" s="11">
        <f>($T559*$G$6) + (2*m*EXP(-($T559*$G$6)/m)) + (($T559*$G$6)*EXP(-($T559*$G$6)/m))  - (2*m)</f>
        <v>7.5760073539418021E-4</v>
      </c>
      <c r="P564" s="11">
        <f>2*(-(m^2)/($T559)^5)*(g^2)*N564*O564</f>
        <v>18.343645050870357</v>
      </c>
      <c r="Q564" s="12">
        <f>$G$6 - ($G$6*EXP(-($T559*$G$6)/m)) - ($T559 * ((2*$G$7)/(m*g)))</f>
        <v>-0.11975513986600844</v>
      </c>
      <c r="R564" s="12">
        <f>$G$6 - 2 * ($G$6*EXP(-($T559*$G$6)/m)) + $G$6*(EXP(-($T559*$G$6)/m))*(1-($T559*$G$6)/(m))</f>
        <v>9.4572542455614111E-2</v>
      </c>
      <c r="S564" s="11">
        <f>2*(((5*m^2*g^2)/$T559^6)*$N564*$O564 + (-(m^2)/($T559)^5)*(g^2)*$O564*$Q564 + (-(m^2)/($T559)^5)*(g^2)*$N564*$R564)</f>
        <v>449.55028528500497</v>
      </c>
      <c r="T564" s="37"/>
      <c r="U564" s="38"/>
      <c r="V564" s="39"/>
      <c r="W564" s="36"/>
    </row>
    <row r="565" spans="1:23" x14ac:dyDescent="0.25">
      <c r="A565" s="36"/>
      <c r="B565" s="12">
        <f>((m*g)/$A561)*($F$6+(m/$A561)*(EXP(-($A561*$F$6)/(m))-1)) - $F$7</f>
        <v>-1.5760662312533349</v>
      </c>
      <c r="C565" s="12">
        <f t="shared" si="219"/>
        <v>2.4839847652970906</v>
      </c>
      <c r="D565" s="36"/>
      <c r="M565" s="36"/>
      <c r="N565" s="11">
        <f>($T559*$H$6) + (m*EXP(-($T559*$H$6)/m)) - m - (($H$7/(m*g))*($T559)^2)</f>
        <v>-2.7081236331129559E-4</v>
      </c>
      <c r="O565" s="11">
        <f>($T559*$H$6) + (2*m*EXP(-($T559*$H$6)/m)) + (($T559*$H$6)*EXP(-($T559*$H$6)/m))  - (2*m)</f>
        <v>1.1847490982079129E-3</v>
      </c>
      <c r="P565" s="11">
        <f>2*(-(m^2)/($T559)^5)*(g^2)*N565*O565</f>
        <v>8.4395104335310513</v>
      </c>
      <c r="Q565" s="12">
        <f>$H$6 - ($H$6*EXP(-($T559*$H$6)/m)) - ($T559 * ((2*$H$7)/(m*g)))</f>
        <v>-7.9559143965879264E-2</v>
      </c>
      <c r="R565" s="12">
        <f>$H$6 - 2 * ($H$6*EXP(-($T559*$H$6)/m)) + $H$6*(EXP(-($T559*$H$6)/m))*(1-($T559*$H$6)/(m))</f>
        <v>0.1452358936688897</v>
      </c>
      <c r="S565" s="11">
        <f>2*(((5*m^2*g^2)/$T559^6)*$N565*$O565 + (-(m^2)/($T559)^5)*(g^2)*$O565*$Q565 + (-(m^2)/($T559)^5)*(g^2)*$N565*$R565)</f>
        <v>1569.2828784277726</v>
      </c>
      <c r="T565" s="37"/>
      <c r="U565" s="38"/>
      <c r="V565" s="39"/>
      <c r="W565" s="36"/>
    </row>
    <row r="566" spans="1:23" x14ac:dyDescent="0.25">
      <c r="A566" s="36"/>
      <c r="B566" s="12">
        <f>((m*g)/$A561)*($G$6+(m/$A561)*(EXP(-($A561*$G$6)/(m))-1)) - $G$7</f>
        <v>-2.3528762055358379</v>
      </c>
      <c r="C566" s="11">
        <f t="shared" si="219"/>
        <v>5.5360264385767222</v>
      </c>
      <c r="D566" s="36"/>
      <c r="M566" s="36"/>
      <c r="N566" s="11">
        <f>($T559*$I$6) + (m*EXP(-($T559*$I$6)/m)) - m - (($I$7/(m*g))*($T559)^2)</f>
        <v>3.6936897707218891E-5</v>
      </c>
      <c r="O566" s="11">
        <f>($T559*$I$6) + (2*m*EXP(-($T559*$I$6)/m)) + (($T559*$I$6)*EXP(-($T559*$I$6)/m))  - (2*m)</f>
        <v>1.5808744621772508E-3</v>
      </c>
      <c r="P566" s="11">
        <f>2*(-(m^2)/($T559)^5)*(g^2)*N566*O566</f>
        <v>-1.535960973116496</v>
      </c>
      <c r="Q566" s="12">
        <f>$I$6 - ($I$6*EXP(-($T559*$I$6)/m)) - ($T559 * ((2*$I$7)/(m*g)))</f>
        <v>-6.9449432839628122E-2</v>
      </c>
      <c r="R566" s="12">
        <f>$I$6 - 2 * ($I$6*EXP(-($T559*$I$6)/m)) + $I$6*(EXP(-($T559*$I$6)/m))*(1-($T559*$I$6)/(m))</f>
        <v>0.19118847842689327</v>
      </c>
      <c r="S566" s="11">
        <f>2*(((5*m^2*g^2)/$T559^6)*$N566*$O566 + (-(m^2)/($T559)^5)*(g^2)*$O566*$Q566 + (-(m^2)/($T559)^5)*(g^2)*$N566*$R566)</f>
        <v>3056.1055703635284</v>
      </c>
      <c r="T566" s="37"/>
      <c r="U566" s="38"/>
      <c r="V566" s="39"/>
      <c r="W566" s="36"/>
    </row>
    <row r="567" spans="1:23" x14ac:dyDescent="0.25">
      <c r="A567" s="36"/>
      <c r="B567" s="12">
        <f>((m*g)/$A561)*($H$6+(m/$A561)*(EXP(-($A561*$H$6)/(m))-1)) - $H$7</f>
        <v>-2.7041353217015383</v>
      </c>
      <c r="C567" s="12">
        <f t="shared" si="219"/>
        <v>7.3123478380738813</v>
      </c>
      <c r="D567" s="36"/>
      <c r="M567" s="36"/>
      <c r="N567" s="11">
        <f>($T559*$J$6) + (m*EXP(-($T559*$J$6)/m)) - m - (($J$7/(m*g))*($T559)^2)</f>
        <v>2.7411831987485171E-4</v>
      </c>
      <c r="O567" s="11">
        <f>($T559*$J$6) + (2*m*EXP(-($T559*$J$6)/m)) + (($T559*$J$6)*EXP(-($T559*$J$6)/m))  - (2*m)</f>
        <v>2.0432113316871878E-3</v>
      </c>
      <c r="P567" s="11">
        <f>2*(-(m^2)/($T559)^5)*(g^2)*N567*O567</f>
        <v>-14.732407746786027</v>
      </c>
      <c r="Q567" s="12">
        <f>$J$6 - ($J$6*EXP(-($T559*$J$6)/m)) - ($T559 * ((2*$J$7)/(m*g)))</f>
        <v>-6.8895221319100641E-2</v>
      </c>
      <c r="R567" s="12">
        <f>$J$6 - 2 * ($J$6*EXP(-($T559*$J$6)/m)) + $J$6*(EXP(-($T559*$J$6)/m))*(1-($T559*$J$6)/(m))</f>
        <v>0.2437980678940922</v>
      </c>
      <c r="S567" s="11">
        <f>2*(((5*m^2*g^2)/$T559^6)*$N567*$O567 + (-(m^2)/($T559)^5)*(g^2)*$O567*$Q567 + (-(m^2)/($T559)^5)*(g^2)*$N567*$R567)</f>
        <v>5339.5484342286327</v>
      </c>
      <c r="T567" s="37"/>
      <c r="U567" s="38"/>
      <c r="V567" s="39"/>
      <c r="W567" s="36"/>
    </row>
    <row r="568" spans="1:23" x14ac:dyDescent="0.25">
      <c r="A568" s="36"/>
      <c r="B568" s="12">
        <f>((m*g)/$A561)*($I$6+(m/$A561)*(EXP(-($A561*$I$6)/(m))-1)) - $I$7</f>
        <v>-3.1202173624363856</v>
      </c>
      <c r="C568" s="11">
        <f t="shared" si="219"/>
        <v>9.7357563888494756</v>
      </c>
      <c r="D568" s="36"/>
      <c r="M568" s="36"/>
      <c r="N568" s="11">
        <f>($T559*$K$6) + (m*EXP(-($T559*$K$6)/m)) - m - (($K$7/(m*g))*($T559)^2)</f>
        <v>2.8814904481972575E-4</v>
      </c>
      <c r="O568" s="11">
        <f>($T559*$K$6) + (2*m*EXP(-($T559*$K$6)/m)) + (($T559*$K$6)*EXP(-($T559*$K$6)/m))  - (2*m)</f>
        <v>2.5726896358677087E-3</v>
      </c>
      <c r="P568" s="11">
        <f>2*(-(m^2)/($T559)^5)*(g^2)*N568*O568</f>
        <v>-19.49965652940373</v>
      </c>
      <c r="Q568" s="12">
        <f>$K$6 - ($K$6*EXP(-($T559*$K$6)/m)) - ($T559 * ((2*$K$7)/(m*g)))</f>
        <v>-9.2002786507859646E-2</v>
      </c>
      <c r="R568" s="12">
        <f>$K$6 - 2 * ($K$6*EXP(-($T559*$K$6)/m)) + $K$6*(EXP(-($T559*$K$6)/m))*(1-($T559*$K$6)/(m))</f>
        <v>0.30289682242097132</v>
      </c>
      <c r="S568" s="11">
        <f>2*(((5*m^2*g^2)/$T559^6)*$N568*$O568 + (-(m^2)/($T559)^5)*(g^2)*$O568*$Q568 + (-(m^2)/($T559)^5)*(g^2)*$N568*$R568)</f>
        <v>8423.3858514830627</v>
      </c>
      <c r="T568" s="37"/>
      <c r="U568" s="38"/>
      <c r="V568" s="39"/>
      <c r="W568" s="36"/>
    </row>
    <row r="569" spans="1:23" x14ac:dyDescent="0.25">
      <c r="A569" s="36"/>
      <c r="B569" s="12">
        <f>((m*g)/$A561)*($J$6+(m/$A561)*(EXP(-($A561*$J$6)/(m))-1)) - $J$7</f>
        <v>-3.6172994030737629</v>
      </c>
      <c r="C569" s="12">
        <f t="shared" si="219"/>
        <v>13.084854971477801</v>
      </c>
      <c r="D569" s="36"/>
      <c r="M569" s="36">
        <v>56</v>
      </c>
      <c r="N569" s="11">
        <f>($T569*$B$6) + (m*EXP(-($T569*$B$6)/m)) - m - (($B$7/(m*g))*($T569)^2)</f>
        <v>-3.5922821918522879E-5</v>
      </c>
      <c r="O569" s="11">
        <f>($T569*$B$6) + (2*m*EXP(-($T569*$B$6)/m)) + (($T569*$B$6)*EXP(-($T569*$B$6)/m))  - (2*m)</f>
        <v>5.8863516471802102E-6</v>
      </c>
      <c r="P569" s="11">
        <f>2*(-(m^2)/($T569)^5)*(g^2)*N569*O569</f>
        <v>5.5621030242439477E-3</v>
      </c>
      <c r="Q569" s="12">
        <f>$B$6 - ($B$6*EXP(-($T569*$B$6)/m)) - ($T569 * ((2*$B$7)/(m*g)))</f>
        <v>-3.5822432723058711E-3</v>
      </c>
      <c r="R569" s="12">
        <f>$B$6 - 2 * ($B$6*EXP(-($T569*$B$6)/m)) + $B$6*(EXP(-($T569*$B$6)/m))*(1-($T569*$B$6)/(m))</f>
        <v>7.9860805570153293E-4</v>
      </c>
      <c r="S569" s="11">
        <f>2*(((5*m^2*g^2)/$T569^6)*$N569*$O569 + (-(m^2)/($T569)^5)*(g^2)*$O569*$Q569 + (-(m^2)/($T569)^5)*(g^2)*$N569*$R569)</f>
        <v>2.7638000080320135E-2</v>
      </c>
      <c r="T569" s="37">
        <f t="shared" si="220"/>
        <v>2.1699250881468842E-2</v>
      </c>
      <c r="U569" s="38">
        <f t="shared" ref="U569" si="237">SUM(P569:P578)</f>
        <v>5.3290705182007514E-13</v>
      </c>
      <c r="V569" s="39">
        <f t="shared" ref="V569" si="238">SUM(S569:S578)</f>
        <v>19047.805400261699</v>
      </c>
      <c r="W569" s="36">
        <f t="shared" ref="W569" si="239">U569/V569</f>
        <v>2.7977346503800038E-17</v>
      </c>
    </row>
    <row r="570" spans="1:23" x14ac:dyDescent="0.25">
      <c r="A570" s="36"/>
      <c r="B570" s="11">
        <f>((m*g)/$A561)*($K$6+(m/$A561)*(EXP(-($A561*$K$6)/(m))-1)) - $K$7</f>
        <v>-4.273381443700158</v>
      </c>
      <c r="C570" s="11">
        <f t="shared" si="219"/>
        <v>18.261788963360846</v>
      </c>
      <c r="D570" s="36"/>
      <c r="M570" s="36"/>
      <c r="N570" s="11">
        <f>($T569*$C$6) + (m*EXP(-($T569*$C$6)/m)) - m - (($C$7/(m*g))*($T569)^2)</f>
        <v>-5.6880736359794576E-5</v>
      </c>
      <c r="O570" s="11">
        <f>($T569*$C$6) + (2*m*EXP(-($T569*$C$6)/m)) + (($T569*$C$6)*EXP(-($T569*$C$6)/m))  - (2*m)</f>
        <v>3.0067351026730194E-5</v>
      </c>
      <c r="P570" s="11">
        <f>2*(-(m^2)/($T569)^5)*(g^2)*N570*O570</f>
        <v>4.4986557223599247E-2</v>
      </c>
      <c r="Q570" s="12">
        <f>$C$6 - ($C$6*EXP(-($T569*$C$6)/m)) - ($T569 * ((2*$C$7)/(m*g)))</f>
        <v>-6.6282852127929337E-3</v>
      </c>
      <c r="R570" s="12">
        <f>$C$6 - 2 * ($C$6*EXP(-($T569*$C$6)/m)) + $C$6*(EXP(-($T569*$C$6)/m))*(1-($T569*$C$6)/(m))</f>
        <v>4.0224850446371196E-3</v>
      </c>
      <c r="S570" s="11">
        <f>2*(((5*m^2*g^2)/$T569^6)*$N570*$O570 + (-(m^2)/($T569)^5)*(g^2)*$O570*$Q570 + (-(m^2)/($T569)^5)*(g^2)*$N570*$R570)</f>
        <v>0.89475171113529672</v>
      </c>
      <c r="T570" s="37"/>
      <c r="U570" s="38"/>
      <c r="V570" s="39"/>
      <c r="W570" s="36"/>
    </row>
    <row r="571" spans="1:23" x14ac:dyDescent="0.25">
      <c r="A571" s="36">
        <v>0.56999999999999995</v>
      </c>
      <c r="B571" s="12">
        <f>((m*g)/$A571)*($B$6+(m/$A571)*(EXP(-($A571*$B$6)/(m))-1)) - $B$7</f>
        <v>-6.3713454996619456E-2</v>
      </c>
      <c r="C571" s="12">
        <f t="shared" si="219"/>
        <v>4.0594043476062528E-3</v>
      </c>
      <c r="D571" s="36">
        <f t="shared" ref="D571" si="240">SUM(C571:C580)</f>
        <v>57.792518787916137</v>
      </c>
      <c r="M571" s="36"/>
      <c r="N571" s="11">
        <f>($T569*$D$6) + (m*EXP(-($T569*$D$6)/m)) - m - (($D$7/(m*g))*($T569)^2)</f>
        <v>-1.4213669415833537E-4</v>
      </c>
      <c r="O571" s="11">
        <f>($T569*$D$6) + (2*m*EXP(-($T569*$D$6)/m)) + (($T569*$D$6)*EXP(-($T569*$D$6)/m))  - (2*m)</f>
        <v>1.0980809334212166E-4</v>
      </c>
      <c r="P571" s="11">
        <f>2*(-(m^2)/($T569)^5)*(g^2)*N571*O571</f>
        <v>0.41054705534043368</v>
      </c>
      <c r="Q571" s="12">
        <f>$D$6 - ($D$6*EXP(-($T569*$D$6)/m)) - ($T569 * ((2*$D$7)/(m*g)))</f>
        <v>-1.8161063891626805E-2</v>
      </c>
      <c r="R571" s="12">
        <f>$D$6 - 2 * ($D$6*EXP(-($T569*$D$6)/m)) + $D$6*(EXP(-($T569*$D$6)/m))*(1-($T569*$D$6)/(m))</f>
        <v>1.4420172737402953E-2</v>
      </c>
      <c r="S571" s="11">
        <f>2*(((5*m^2*g^2)/$T569^6)*$N571*$O571 + (-(m^2)/($T569)^5)*(g^2)*$O571*$Q571 + (-(m^2)/($T569)^5)*(g^2)*$N571*$R571)</f>
        <v>11.770671982428119</v>
      </c>
      <c r="T571" s="37"/>
      <c r="U571" s="38"/>
      <c r="V571" s="39"/>
      <c r="W571" s="36"/>
    </row>
    <row r="572" spans="1:23" x14ac:dyDescent="0.25">
      <c r="A572" s="36"/>
      <c r="B572" s="11">
        <f>((m*g)/$A571)*($C$6+(m/$A571)*(EXP(-($A571*$C$6)/(m))-1)) - $C$7</f>
        <v>-0.19848489124163432</v>
      </c>
      <c r="C572" s="11">
        <f t="shared" si="219"/>
        <v>3.9396252051203402E-2</v>
      </c>
      <c r="D572" s="36"/>
      <c r="M572" s="36"/>
      <c r="N572" s="11">
        <f>($T569*$E$6) + (m*EXP(-($T569*$E$6)/m)) - m - (($E$7/(m*g))*($T569)^2)</f>
        <v>-2.7251916602634907E-4</v>
      </c>
      <c r="O572" s="11">
        <f>($T569*$E$6) + (2*m*EXP(-($T569*$E$6)/m)) + (($T569*$E$6)*EXP(-($T569*$E$6)/m))  - (2*m)</f>
        <v>2.1720216709196494E-4</v>
      </c>
      <c r="P572" s="11">
        <f>2*(-(m^2)/($T569)^5)*(g^2)*N572*O572</f>
        <v>1.5569819781521193</v>
      </c>
      <c r="Q572" s="12">
        <f>$E$6 - ($E$6*EXP(-($T569*$E$6)/m)) - ($T569 * ((2*$E$7)/(m*g)))</f>
        <v>-3.5127502940464156E-2</v>
      </c>
      <c r="R572" s="12">
        <f>$E$6 - 2 * ($E$6*EXP(-($T569*$E$6)/m)) + $E$6*(EXP(-($T569*$E$6)/m))*(1-($T569*$E$6)/(m))</f>
        <v>2.8129755211624197E-2</v>
      </c>
      <c r="S572" s="11">
        <f>2*(((5*m^2*g^2)/$T569^6)*$N572*$O572 + (-(m^2)/($T569)^5)*(g^2)*$O572*$Q572 + (-(m^2)/($T569)^5)*(g^2)*$N572*$R572)</f>
        <v>43.573778470158317</v>
      </c>
      <c r="T572" s="37"/>
      <c r="U572" s="38"/>
      <c r="V572" s="39"/>
      <c r="W572" s="36"/>
    </row>
    <row r="573" spans="1:23" x14ac:dyDescent="0.25">
      <c r="A573" s="36"/>
      <c r="B573" s="12">
        <f>((m*g)/$A571)*($D$6+(m/$A571)*(EXP(-($A571*$D$6)/(m))-1)) - $D$7</f>
        <v>-0.5308959394249585</v>
      </c>
      <c r="C573" s="12">
        <f t="shared" si="219"/>
        <v>0.28185049849790922</v>
      </c>
      <c r="D573" s="36"/>
      <c r="M573" s="36"/>
      <c r="N573" s="11">
        <f>($T569*$F$6) + (m*EXP(-($T569*$F$6)/m)) - m - (($F$7/(m*g))*($T569)^2)</f>
        <v>-6.0670053593632174E-4</v>
      </c>
      <c r="O573" s="11">
        <f>($T569*$F$6) + (2*m*EXP(-($T569*$F$6)/m)) + (($T569*$F$6)*EXP(-($T569*$F$6)/m))  - (2*m)</f>
        <v>4.3655210821161305E-4</v>
      </c>
      <c r="P573" s="11">
        <f>2*(-(m^2)/($T569)^5)*(g^2)*N573*O573</f>
        <v>6.9667920711640106</v>
      </c>
      <c r="Q573" s="12">
        <f>$F$6 - ($F$6*EXP(-($T569*$F$6)/m)) - ($T569 * ((2*$F$7)/(m*g)))</f>
        <v>-7.6037333689400077E-2</v>
      </c>
      <c r="R573" s="12">
        <f>$F$6 - 2 * ($F$6*EXP(-($T569*$F$6)/m)) + $F$6*(EXP(-($T569*$F$6)/m))*(1-($T569*$F$6)/(m))</f>
        <v>5.5507727714503241E-2</v>
      </c>
      <c r="S573" s="11">
        <f>2*(((5*m^2*g^2)/$T569^6)*$N573*$O573 + (-(m^2)/($T569)^5)*(g^2)*$O573*$Q573 + (-(m^2)/($T569)^5)*(g^2)*$N573*$R573)</f>
        <v>153.66554030997111</v>
      </c>
      <c r="T573" s="37"/>
      <c r="U573" s="38"/>
      <c r="V573" s="39"/>
      <c r="W573" s="36"/>
    </row>
    <row r="574" spans="1:23" x14ac:dyDescent="0.25">
      <c r="A574" s="36"/>
      <c r="B574" s="12">
        <f>((m*g)/$A571)*($E$6+(m/$A571)*(EXP(-($A571*$E$6)/(m))-1)) - $E$7</f>
        <v>-0.90077109857739945</v>
      </c>
      <c r="C574" s="11">
        <f t="shared" si="219"/>
        <v>0.81138857203233505</v>
      </c>
      <c r="D574" s="36"/>
      <c r="M574" s="36"/>
      <c r="N574" s="11">
        <f>($T569*$G$6) + (m*EXP(-($T569*$G$6)/m)) - m - (($G$7/(m*g))*($T569)^2)</f>
        <v>-9.2049804445186716E-4</v>
      </c>
      <c r="O574" s="11">
        <f>($T569*$G$6) + (2*m*EXP(-($T569*$G$6)/m)) + (($T569*$G$6)*EXP(-($T569*$G$6)/m))  - (2*m)</f>
        <v>7.5760073539418715E-4</v>
      </c>
      <c r="P574" s="11">
        <f>2*(-(m^2)/($T569)^5)*(g^2)*N574*O574</f>
        <v>18.343645050870528</v>
      </c>
      <c r="Q574" s="12">
        <f>$G$6 - ($G$6*EXP(-($T569*$G$6)/m)) - ($T569 * ((2*$G$7)/(m*g)))</f>
        <v>-0.11975513986600872</v>
      </c>
      <c r="R574" s="12">
        <f>$G$6 - 2 * ($G$6*EXP(-($T569*$G$6)/m)) + $G$6*(EXP(-($T569*$G$6)/m))*(1-($T569*$G$6)/(m))</f>
        <v>9.4572542455614361E-2</v>
      </c>
      <c r="S574" s="11">
        <f>2*(((5*m^2*g^2)/$T569^6)*$N574*$O574 + (-(m^2)/($T569)^5)*(g^2)*$O574*$Q574 + (-(m^2)/($T569)^5)*(g^2)*$N574*$R574)</f>
        <v>449.55028528498815</v>
      </c>
      <c r="T574" s="37"/>
      <c r="U574" s="38"/>
      <c r="V574" s="39"/>
      <c r="W574" s="36"/>
    </row>
    <row r="575" spans="1:23" x14ac:dyDescent="0.25">
      <c r="A575" s="36"/>
      <c r="B575" s="12">
        <f>((m*g)/$A571)*($F$6+(m/$A571)*(EXP(-($A571*$F$6)/(m))-1)) - $F$7</f>
        <v>-1.5800788840872917</v>
      </c>
      <c r="C575" s="12">
        <f t="shared" si="219"/>
        <v>2.4966492799385409</v>
      </c>
      <c r="D575" s="36"/>
      <c r="M575" s="36"/>
      <c r="N575" s="11">
        <f>($T569*$H$6) + (m*EXP(-($T569*$H$6)/m)) - m - (($H$7/(m*g))*($T569)^2)</f>
        <v>-2.7081236331129646E-4</v>
      </c>
      <c r="O575" s="11">
        <f>($T569*$H$6) + (2*m*EXP(-($T569*$H$6)/m)) + (($T569*$H$6)*EXP(-($T569*$H$6)/m))  - (2*m)</f>
        <v>1.1847490982079267E-3</v>
      </c>
      <c r="P575" s="11">
        <f>2*(-(m^2)/($T569)^5)*(g^2)*N575*O575</f>
        <v>8.4395104335311242</v>
      </c>
      <c r="Q575" s="12">
        <f>$H$6 - ($H$6*EXP(-($T569*$H$6)/m)) - ($T569 * ((2*$H$7)/(m*g)))</f>
        <v>-7.9559143965879542E-2</v>
      </c>
      <c r="R575" s="12">
        <f>$H$6 - 2 * ($H$6*EXP(-($T569*$H$6)/m)) + $H$6*(EXP(-($T569*$H$6)/m))*(1-($T569*$H$6)/(m))</f>
        <v>0.14523589366889</v>
      </c>
      <c r="S575" s="11">
        <f>2*(((5*m^2*g^2)/$T569^6)*$N575*$O575 + (-(m^2)/($T569)^5)*(g^2)*$O575*$Q575 + (-(m^2)/($T569)^5)*(g^2)*$N575*$R575)</f>
        <v>1569.2828784277795</v>
      </c>
      <c r="T575" s="37"/>
      <c r="U575" s="38"/>
      <c r="V575" s="39"/>
      <c r="W575" s="36"/>
    </row>
    <row r="576" spans="1:23" x14ac:dyDescent="0.25">
      <c r="A576" s="36"/>
      <c r="B576" s="12">
        <f>((m*g)/$A571)*($G$6+(m/$A571)*(EXP(-($A571*$G$6)/(m))-1)) - $G$7</f>
        <v>-2.3579448151127305</v>
      </c>
      <c r="C576" s="11">
        <f t="shared" si="219"/>
        <v>5.5599037511170089</v>
      </c>
      <c r="D576" s="36"/>
      <c r="M576" s="36"/>
      <c r="N576" s="11">
        <f>($T569*$I$6) + (m*EXP(-($T569*$I$6)/m)) - m - (($I$7/(m*g))*($T569)^2)</f>
        <v>3.6936897707216289E-5</v>
      </c>
      <c r="O576" s="11">
        <f>($T569*$I$6) + (2*m*EXP(-($T569*$I$6)/m)) + (($T569*$I$6)*EXP(-($T569*$I$6)/m))  - (2*m)</f>
        <v>1.5808744621772508E-3</v>
      </c>
      <c r="P576" s="11">
        <f>2*(-(m^2)/($T569)^5)*(g^2)*N576*O576</f>
        <v>-1.5359609731163781</v>
      </c>
      <c r="Q576" s="12">
        <f>$I$6 - ($I$6*EXP(-($T569*$I$6)/m)) - ($T569 * ((2*$I$7)/(m*g)))</f>
        <v>-6.9449432839628455E-2</v>
      </c>
      <c r="R576" s="12">
        <f>$I$6 - 2 * ($I$6*EXP(-($T569*$I$6)/m)) + $I$6*(EXP(-($T569*$I$6)/m))*(1-($T569*$I$6)/(m))</f>
        <v>0.1911884784268936</v>
      </c>
      <c r="S576" s="11">
        <f>2*(((5*m^2*g^2)/$T569^6)*$N576*$O576 + (-(m^2)/($T569)^5)*(g^2)*$O576*$Q576 + (-(m^2)/($T569)^5)*(g^2)*$N576*$R576)</f>
        <v>3056.1055703635107</v>
      </c>
      <c r="T576" s="37"/>
      <c r="U576" s="38"/>
      <c r="V576" s="39"/>
      <c r="W576" s="36"/>
    </row>
    <row r="577" spans="1:23" x14ac:dyDescent="0.25">
      <c r="A577" s="36"/>
      <c r="B577" s="12">
        <f>((m*g)/$A571)*($H$6+(m/$A571)*(EXP(-($A571*$H$6)/(m))-1)) - $H$7</f>
        <v>-2.7102520164147803</v>
      </c>
      <c r="C577" s="12">
        <f t="shared" si="219"/>
        <v>7.3454659924803822</v>
      </c>
      <c r="D577" s="36"/>
      <c r="M577" s="36"/>
      <c r="N577" s="11">
        <f>($T569*$J$6) + (m*EXP(-($T569*$J$6)/m)) - m - (($J$7/(m*g))*($T569)^2)</f>
        <v>2.7411831987485345E-4</v>
      </c>
      <c r="O577" s="11">
        <f>($T569*$J$6) + (2*m*EXP(-($T569*$J$6)/m)) + (($T569*$J$6)*EXP(-($T569*$J$6)/m))  - (2*m)</f>
        <v>2.0432113316871947E-3</v>
      </c>
      <c r="P577" s="11">
        <f>2*(-(m^2)/($T569)^5)*(g^2)*N577*O577</f>
        <v>-14.732407746786075</v>
      </c>
      <c r="Q577" s="12">
        <f>$J$6 - ($J$6*EXP(-($T569*$J$6)/m)) - ($T569 * ((2*$J$7)/(m*g)))</f>
        <v>-6.8895221319101085E-2</v>
      </c>
      <c r="R577" s="12">
        <f>$J$6 - 2 * ($J$6*EXP(-($T569*$J$6)/m)) + $J$6*(EXP(-($T569*$J$6)/m))*(1-($T569*$J$6)/(m))</f>
        <v>0.2437980678940927</v>
      </c>
      <c r="S577" s="11">
        <f>2*(((5*m^2*g^2)/$T569^6)*$N577*$O577 + (-(m^2)/($T569)^5)*(g^2)*$O577*$Q577 + (-(m^2)/($T569)^5)*(g^2)*$N577*$R577)</f>
        <v>5339.54843422865</v>
      </c>
      <c r="T577" s="37"/>
      <c r="U577" s="38"/>
      <c r="V577" s="39"/>
      <c r="W577" s="36"/>
    </row>
    <row r="578" spans="1:23" x14ac:dyDescent="0.25">
      <c r="A578" s="36"/>
      <c r="B578" s="12">
        <f>((m*g)/$A571)*($I$6+(m/$A571)*(EXP(-($A571*$I$6)/(m))-1)) - $I$7</f>
        <v>-3.1271220914907647</v>
      </c>
      <c r="C578" s="11">
        <f t="shared" si="219"/>
        <v>9.778892575089575</v>
      </c>
      <c r="D578" s="36"/>
      <c r="M578" s="36"/>
      <c r="N578" s="11">
        <f>($T569*$K$6) + (m*EXP(-($T569*$K$6)/m)) - m - (($K$7/(m*g))*($T569)^2)</f>
        <v>2.8814904481971708E-4</v>
      </c>
      <c r="O578" s="11">
        <f>($T569*$K$6) + (2*m*EXP(-($T569*$K$6)/m)) + (($T569*$K$6)*EXP(-($T569*$K$6)/m))  - (2*m)</f>
        <v>2.5726896358677157E-3</v>
      </c>
      <c r="P578" s="11">
        <f>2*(-(m^2)/($T569)^5)*(g^2)*N578*O578</f>
        <v>-19.499656529403069</v>
      </c>
      <c r="Q578" s="12">
        <f>$K$6 - ($K$6*EXP(-($T569*$K$6)/m)) - ($T569 * ((2*$K$7)/(m*g)))</f>
        <v>-9.2002786507860201E-2</v>
      </c>
      <c r="R578" s="12">
        <f>$K$6 - 2 * ($K$6*EXP(-($T569*$K$6)/m)) + $K$6*(EXP(-($T569*$K$6)/m))*(1-($T569*$K$6)/(m))</f>
        <v>0.30289682242097193</v>
      </c>
      <c r="S578" s="11">
        <f>2*(((5*m^2*g^2)/$T569^6)*$N578*$O578 + (-(m^2)/($T569)^5)*(g^2)*$O578*$Q578 + (-(m^2)/($T569)^5)*(g^2)*$N578*$R578)</f>
        <v>8423.3858514830008</v>
      </c>
      <c r="T578" s="37"/>
      <c r="U578" s="38"/>
      <c r="V578" s="39"/>
      <c r="W578" s="36"/>
    </row>
    <row r="579" spans="1:23" x14ac:dyDescent="0.25">
      <c r="A579" s="36"/>
      <c r="B579" s="12">
        <f>((m*g)/$A571)*($J$6+(m/$A571)*(EXP(-($A571*$J$6)/(m))-1)) - $J$7</f>
        <v>-3.6249921664989988</v>
      </c>
      <c r="C579" s="12">
        <f t="shared" si="219"/>
        <v>13.140568207179106</v>
      </c>
      <c r="D579" s="36"/>
      <c r="M579" s="36">
        <v>57</v>
      </c>
      <c r="N579" s="11">
        <f>($T579*$B$6) + (m*EXP(-($T579*$B$6)/m)) - m - (($B$7/(m*g))*($T579)^2)</f>
        <v>-3.5922821918522391E-5</v>
      </c>
      <c r="O579" s="11">
        <f>($T579*$B$6) + (2*m*EXP(-($T579*$B$6)/m)) + (($T579*$B$6)*EXP(-($T579*$B$6)/m))  - (2*m)</f>
        <v>5.8863516471732713E-6</v>
      </c>
      <c r="P579" s="11">
        <f>2*(-(m^2)/($T579)^5)*(g^2)*N579*O579</f>
        <v>5.5621030242373505E-3</v>
      </c>
      <c r="Q579" s="12">
        <f>$B$6 - ($B$6*EXP(-($T579*$B$6)/m)) - ($T579 * ((2*$B$7)/(m*g)))</f>
        <v>-3.5822432723058607E-3</v>
      </c>
      <c r="R579" s="12">
        <f>$B$6 - 2 * ($B$6*EXP(-($T579*$B$6)/m)) + $B$6*(EXP(-($T579*$B$6)/m))*(1-($T579*$B$6)/(m))</f>
        <v>7.9860805570153293E-4</v>
      </c>
      <c r="S579" s="11">
        <f>2*(((5*m^2*g^2)/$T579^6)*$N579*$O579 + (-(m^2)/($T579)^5)*(g^2)*$O579*$Q579 + (-(m^2)/($T579)^5)*(g^2)*$N579*$R579)</f>
        <v>2.7638000081181335E-2</v>
      </c>
      <c r="T579" s="37">
        <f t="shared" si="220"/>
        <v>2.1699250881468814E-2</v>
      </c>
      <c r="U579" s="38">
        <f t="shared" ref="U579" si="241">SUM(P579:P588)</f>
        <v>-5.3645976549887564E-13</v>
      </c>
      <c r="V579" s="39">
        <f t="shared" ref="V579" si="242">SUM(S579:S588)</f>
        <v>19047.805400261786</v>
      </c>
      <c r="W579" s="36">
        <f t="shared" ref="W579" si="243">U579/V579</f>
        <v>-2.8163862147158577E-17</v>
      </c>
    </row>
    <row r="580" spans="1:23" x14ac:dyDescent="0.25">
      <c r="A580" s="36"/>
      <c r="B580" s="11">
        <f>((m*g)/$A571)*($K$6+(m/$A571)*(EXP(-($A571*$K$6)/(m))-1)) - $K$7</f>
        <v>-4.2818622414998915</v>
      </c>
      <c r="C580" s="11">
        <f t="shared" si="219"/>
        <v>18.334344255182476</v>
      </c>
      <c r="D580" s="36"/>
      <c r="M580" s="36"/>
      <c r="N580" s="11">
        <f>($T579*$C$6) + (m*EXP(-($T579*$C$6)/m)) - m - (($C$7/(m*g))*($T579)^2)</f>
        <v>-5.6880736359796744E-5</v>
      </c>
      <c r="O580" s="11">
        <f>($T579*$C$6) + (2*m*EXP(-($T579*$C$6)/m)) + (($T579*$C$6)*EXP(-($T579*$C$6)/m))  - (2*m)</f>
        <v>3.0067351026730194E-5</v>
      </c>
      <c r="P580" s="11">
        <f>2*(-(m^2)/($T579)^5)*(g^2)*N580*O580</f>
        <v>4.4986557223601245E-2</v>
      </c>
      <c r="Q580" s="12">
        <f>$C$6 - ($C$6*EXP(-($T579*$C$6)/m)) - ($T579 * ((2*$C$7)/(m*g)))</f>
        <v>-6.6282852127929268E-3</v>
      </c>
      <c r="R580" s="12">
        <f>$C$6 - 2 * ($C$6*EXP(-($T579*$C$6)/m)) + $C$6*(EXP(-($T579*$C$6)/m))*(1-($T579*$C$6)/(m))</f>
        <v>4.0224850446371196E-3</v>
      </c>
      <c r="S580" s="11">
        <f>2*(((5*m^2*g^2)/$T579^6)*$N580*$O580 + (-(m^2)/($T579)^5)*(g^2)*$O580*$Q580 + (-(m^2)/($T579)^5)*(g^2)*$N580*$R580)</f>
        <v>0.89475171113511909</v>
      </c>
      <c r="T580" s="37"/>
      <c r="U580" s="38"/>
      <c r="V580" s="39"/>
      <c r="W580" s="36"/>
    </row>
    <row r="581" spans="1:23" x14ac:dyDescent="0.25">
      <c r="A581" s="36">
        <v>0.57999999999999996</v>
      </c>
      <c r="B581" s="12">
        <f>((m*g)/$A581)*($B$6+(m/$A581)*(EXP(-($A581*$B$6)/(m))-1)) - $B$7</f>
        <v>-6.4138392424302471E-2</v>
      </c>
      <c r="C581" s="12">
        <f t="shared" si="219"/>
        <v>4.1137333827738209E-3</v>
      </c>
      <c r="D581" s="36">
        <f t="shared" ref="D581" si="244">SUM(C581:C590)</f>
        <v>58.034120641520708</v>
      </c>
      <c r="M581" s="36"/>
      <c r="N581" s="11">
        <f>($T579*$D$6) + (m*EXP(-($T579*$D$6)/m)) - m - (($D$7/(m*g))*($T579)^2)</f>
        <v>-1.4213669415833905E-4</v>
      </c>
      <c r="O581" s="11">
        <f>($T579*$D$6) + (2*m*EXP(-($T579*$D$6)/m)) + (($T579*$D$6)*EXP(-($T579*$D$6)/m))  - (2*m)</f>
        <v>1.0980809334212166E-4</v>
      </c>
      <c r="P581" s="11">
        <f>2*(-(m^2)/($T579)^5)*(g^2)*N581*O581</f>
        <v>0.410547055340447</v>
      </c>
      <c r="Q581" s="12">
        <f>$D$6 - ($D$6*EXP(-($T579*$D$6)/m)) - ($T579 * ((2*$D$7)/(m*g)))</f>
        <v>-1.8161063891626833E-2</v>
      </c>
      <c r="R581" s="12">
        <f>$D$6 - 2 * ($D$6*EXP(-($T579*$D$6)/m)) + $D$6*(EXP(-($T579*$D$6)/m))*(1-($T579*$D$6)/(m))</f>
        <v>1.4420172737402842E-2</v>
      </c>
      <c r="S581" s="11">
        <f>2*(((5*m^2*g^2)/$T579^6)*$N581*$O581 + (-(m^2)/($T579)^5)*(g^2)*$O581*$Q581 + (-(m^2)/($T579)^5)*(g^2)*$N581*$R581)</f>
        <v>11.770671982426705</v>
      </c>
      <c r="T581" s="37"/>
      <c r="U581" s="38"/>
      <c r="V581" s="39"/>
      <c r="W581" s="36"/>
    </row>
    <row r="582" spans="1:23" x14ac:dyDescent="0.25">
      <c r="A582" s="36"/>
      <c r="B582" s="11">
        <f>((m*g)/$A581)*($C$6+(m/$A581)*(EXP(-($A581*$C$6)/(m))-1)) - $C$7</f>
        <v>-0.19959940425880007</v>
      </c>
      <c r="C582" s="11">
        <f t="shared" si="219"/>
        <v>3.9839922180467897E-2</v>
      </c>
      <c r="D582" s="36"/>
      <c r="M582" s="36"/>
      <c r="N582" s="11">
        <f>($T579*$E$6) + (m*EXP(-($T579*$E$6)/m)) - m - (($E$7/(m*g))*($T579)^2)</f>
        <v>-2.7251916602635123E-4</v>
      </c>
      <c r="O582" s="11">
        <f>($T579*$E$6) + (2*m*EXP(-($T579*$E$6)/m)) + (($T579*$E$6)*EXP(-($T579*$E$6)/m))  - (2*m)</f>
        <v>2.17202167091958E-4</v>
      </c>
      <c r="P582" s="11">
        <f>2*(-(m^2)/($T579)^5)*(g^2)*N582*O582</f>
        <v>1.5569819781520917</v>
      </c>
      <c r="Q582" s="12">
        <f>$E$6 - ($E$6*EXP(-($T579*$E$6)/m)) - ($T579 * ((2*$E$7)/(m*g)))</f>
        <v>-3.51275029404641E-2</v>
      </c>
      <c r="R582" s="12">
        <f>$E$6 - 2 * ($E$6*EXP(-($T579*$E$6)/m)) + $E$6*(EXP(-($T579*$E$6)/m))*(1-($T579*$E$6)/(m))</f>
        <v>2.8129755211624086E-2</v>
      </c>
      <c r="S582" s="11">
        <f>2*(((5*m^2*g^2)/$T579^6)*$N582*$O582 + (-(m^2)/($T579)^5)*(g^2)*$O582*$Q582 + (-(m^2)/($T579)^5)*(g^2)*$N582*$R582)</f>
        <v>43.573778470160931</v>
      </c>
      <c r="T582" s="37"/>
      <c r="U582" s="38"/>
      <c r="V582" s="39"/>
      <c r="W582" s="36"/>
    </row>
    <row r="583" spans="1:23" x14ac:dyDescent="0.25">
      <c r="A583" s="36"/>
      <c r="B583" s="12">
        <f>((m*g)/$A581)*($D$6+(m/$A581)*(EXP(-($A581*$D$6)/(m))-1)) - $D$7</f>
        <v>-0.53301035611888503</v>
      </c>
      <c r="C583" s="12">
        <f t="shared" si="219"/>
        <v>0.28410003972998066</v>
      </c>
      <c r="D583" s="36"/>
      <c r="M583" s="36"/>
      <c r="N583" s="11">
        <f>($T579*$F$6) + (m*EXP(-($T579*$F$6)/m)) - m - (($F$7/(m*g))*($T579)^2)</f>
        <v>-6.0670053593632044E-4</v>
      </c>
      <c r="O583" s="11">
        <f>($T579*$F$6) + (2*m*EXP(-($T579*$F$6)/m)) + (($T579*$F$6)*EXP(-($T579*$F$6)/m))  - (2*m)</f>
        <v>4.3655210821160612E-4</v>
      </c>
      <c r="P583" s="11">
        <f>2*(-(m^2)/($T579)^5)*(g^2)*N583*O583</f>
        <v>6.9667920711639288</v>
      </c>
      <c r="Q583" s="12">
        <f>$F$6 - ($F$6*EXP(-($T579*$F$6)/m)) - ($T579 * ((2*$F$7)/(m*g)))</f>
        <v>-7.6037333689399966E-2</v>
      </c>
      <c r="R583" s="12">
        <f>$F$6 - 2 * ($F$6*EXP(-($T579*$F$6)/m)) + $F$6*(EXP(-($T579*$F$6)/m))*(1-($T579*$F$6)/(m))</f>
        <v>5.5507727714503075E-2</v>
      </c>
      <c r="S583" s="11">
        <f>2*(((5*m^2*g^2)/$T579^6)*$N583*$O583 + (-(m^2)/($T579)^5)*(g^2)*$O583*$Q583 + (-(m^2)/($T579)^5)*(g^2)*$N583*$R583)</f>
        <v>153.66554030997941</v>
      </c>
      <c r="T583" s="37"/>
      <c r="U583" s="38"/>
      <c r="V583" s="39"/>
      <c r="W583" s="36"/>
    </row>
    <row r="584" spans="1:23" x14ac:dyDescent="0.25">
      <c r="A584" s="36"/>
      <c r="B584" s="12">
        <f>((m*g)/$A581)*($E$6+(m/$A581)*(EXP(-($A581*$E$6)/(m))-1)) - $E$7</f>
        <v>-0.9036455673960061</v>
      </c>
      <c r="C584" s="11">
        <f t="shared" si="219"/>
        <v>0.81657531147444984</v>
      </c>
      <c r="D584" s="36"/>
      <c r="M584" s="36"/>
      <c r="N584" s="11">
        <f>($T579*$G$6) + (m*EXP(-($T579*$G$6)/m)) - m - (($G$7/(m*g))*($T579)^2)</f>
        <v>-9.2049804445186109E-4</v>
      </c>
      <c r="O584" s="11">
        <f>($T579*$G$6) + (2*m*EXP(-($T579*$G$6)/m)) + (($T579*$G$6)*EXP(-($T579*$G$6)/m))  - (2*m)</f>
        <v>7.5760073539418021E-4</v>
      </c>
      <c r="P584" s="11">
        <f>2*(-(m^2)/($T579)^5)*(g^2)*N584*O584</f>
        <v>18.343645050870357</v>
      </c>
      <c r="Q584" s="12">
        <f>$G$6 - ($G$6*EXP(-($T579*$G$6)/m)) - ($T579 * ((2*$G$7)/(m*g)))</f>
        <v>-0.11975513986600844</v>
      </c>
      <c r="R584" s="12">
        <f>$G$6 - 2 * ($G$6*EXP(-($T579*$G$6)/m)) + $G$6*(EXP(-($T579*$G$6)/m))*(1-($T579*$G$6)/(m))</f>
        <v>9.4572542455614111E-2</v>
      </c>
      <c r="S584" s="11">
        <f>2*(((5*m^2*g^2)/$T579^6)*$N584*$O584 + (-(m^2)/($T579)^5)*(g^2)*$O584*$Q584 + (-(m^2)/($T579)^5)*(g^2)*$N584*$R584)</f>
        <v>449.55028528500497</v>
      </c>
      <c r="T584" s="37"/>
      <c r="U584" s="38"/>
      <c r="V584" s="39"/>
      <c r="W584" s="36"/>
    </row>
    <row r="585" spans="1:23" x14ac:dyDescent="0.25">
      <c r="A585" s="36"/>
      <c r="B585" s="12">
        <f>((m*g)/$A581)*($F$6+(m/$A581)*(EXP(-($A581*$F$6)/(m))-1)) - $F$7</f>
        <v>-1.5839651848528029</v>
      </c>
      <c r="C585" s="12">
        <f t="shared" si="219"/>
        <v>2.5089457068257741</v>
      </c>
      <c r="D585" s="36"/>
      <c r="M585" s="36"/>
      <c r="N585" s="11">
        <f>($T579*$H$6) + (m*EXP(-($T579*$H$6)/m)) - m - (($H$7/(m*g))*($T579)^2)</f>
        <v>-2.7081236331129559E-4</v>
      </c>
      <c r="O585" s="11">
        <f>($T579*$H$6) + (2*m*EXP(-($T579*$H$6)/m)) + (($T579*$H$6)*EXP(-($T579*$H$6)/m))  - (2*m)</f>
        <v>1.1847490982079129E-3</v>
      </c>
      <c r="P585" s="11">
        <f>2*(-(m^2)/($T579)^5)*(g^2)*N585*O585</f>
        <v>8.4395104335310513</v>
      </c>
      <c r="Q585" s="12">
        <f>$H$6 - ($H$6*EXP(-($T579*$H$6)/m)) - ($T579 * ((2*$H$7)/(m*g)))</f>
        <v>-7.9559143965879264E-2</v>
      </c>
      <c r="R585" s="12">
        <f>$H$6 - 2 * ($H$6*EXP(-($T579*$H$6)/m)) + $H$6*(EXP(-($T579*$H$6)/m))*(1-($T579*$H$6)/(m))</f>
        <v>0.1452358936688897</v>
      </c>
      <c r="S585" s="11">
        <f>2*(((5*m^2*g^2)/$T579^6)*$N585*$O585 + (-(m^2)/($T579)^5)*(g^2)*$O585*$Q585 + (-(m^2)/($T579)^5)*(g^2)*$N585*$R585)</f>
        <v>1569.2828784277726</v>
      </c>
      <c r="T585" s="37"/>
      <c r="U585" s="38"/>
      <c r="V585" s="39"/>
      <c r="W585" s="36"/>
    </row>
    <row r="586" spans="1:23" x14ac:dyDescent="0.25">
      <c r="A586" s="36"/>
      <c r="B586" s="12">
        <f>((m*g)/$A581)*($G$6+(m/$A581)*(EXP(-($A581*$G$6)/(m))-1)) - $G$7</f>
        <v>-2.3628506621889285</v>
      </c>
      <c r="C586" s="11">
        <f t="shared" si="219"/>
        <v>5.5830632518066574</v>
      </c>
      <c r="D586" s="36"/>
      <c r="M586" s="36"/>
      <c r="N586" s="11">
        <f>($T579*$I$6) + (m*EXP(-($T579*$I$6)/m)) - m - (($I$7/(m*g))*($T579)^2)</f>
        <v>3.6936897707218891E-5</v>
      </c>
      <c r="O586" s="11">
        <f>($T579*$I$6) + (2*m*EXP(-($T579*$I$6)/m)) + (($T579*$I$6)*EXP(-($T579*$I$6)/m))  - (2*m)</f>
        <v>1.5808744621772508E-3</v>
      </c>
      <c r="P586" s="11">
        <f>2*(-(m^2)/($T579)^5)*(g^2)*N586*O586</f>
        <v>-1.535960973116496</v>
      </c>
      <c r="Q586" s="12">
        <f>$I$6 - ($I$6*EXP(-($T579*$I$6)/m)) - ($T579 * ((2*$I$7)/(m*g)))</f>
        <v>-6.9449432839628122E-2</v>
      </c>
      <c r="R586" s="12">
        <f>$I$6 - 2 * ($I$6*EXP(-($T579*$I$6)/m)) + $I$6*(EXP(-($T579*$I$6)/m))*(1-($T579*$I$6)/(m))</f>
        <v>0.19118847842689327</v>
      </c>
      <c r="S586" s="11">
        <f>2*(((5*m^2*g^2)/$T579^6)*$N586*$O586 + (-(m^2)/($T579)^5)*(g^2)*$O586*$Q586 + (-(m^2)/($T579)^5)*(g^2)*$N586*$R586)</f>
        <v>3056.1055703635284</v>
      </c>
      <c r="T586" s="37"/>
      <c r="U586" s="38"/>
      <c r="V586" s="39"/>
      <c r="W586" s="36"/>
    </row>
    <row r="587" spans="1:23" x14ac:dyDescent="0.25">
      <c r="A587" s="36"/>
      <c r="B587" s="12">
        <f>((m*g)/$A581)*($H$6+(m/$A581)*(EXP(-($A581*$H$6)/(m))-1)) - $H$7</f>
        <v>-2.7161698078999059</v>
      </c>
      <c r="C587" s="12">
        <f t="shared" si="219"/>
        <v>7.3775784253470116</v>
      </c>
      <c r="D587" s="36"/>
      <c r="M587" s="36"/>
      <c r="N587" s="11">
        <f>($T579*$J$6) + (m*EXP(-($T579*$J$6)/m)) - m - (($J$7/(m*g))*($T579)^2)</f>
        <v>2.7411831987485171E-4</v>
      </c>
      <c r="O587" s="11">
        <f>($T579*$J$6) + (2*m*EXP(-($T579*$J$6)/m)) + (($T579*$J$6)*EXP(-($T579*$J$6)/m))  - (2*m)</f>
        <v>2.0432113316871878E-3</v>
      </c>
      <c r="P587" s="11">
        <f>2*(-(m^2)/($T579)^5)*(g^2)*N587*O587</f>
        <v>-14.732407746786027</v>
      </c>
      <c r="Q587" s="12">
        <f>$J$6 - ($J$6*EXP(-($T579*$J$6)/m)) - ($T579 * ((2*$J$7)/(m*g)))</f>
        <v>-6.8895221319100641E-2</v>
      </c>
      <c r="R587" s="12">
        <f>$J$6 - 2 * ($J$6*EXP(-($T579*$J$6)/m)) + $J$6*(EXP(-($T579*$J$6)/m))*(1-($T579*$J$6)/(m))</f>
        <v>0.2437980678940922</v>
      </c>
      <c r="S587" s="11">
        <f>2*(((5*m^2*g^2)/$T579^6)*$N587*$O587 + (-(m^2)/($T579)^5)*(g^2)*$O587*$Q587 + (-(m^2)/($T579)^5)*(g^2)*$N587*$R587)</f>
        <v>5339.5484342286327</v>
      </c>
      <c r="T587" s="37"/>
      <c r="U587" s="38"/>
      <c r="V587" s="39"/>
      <c r="W587" s="36"/>
    </row>
    <row r="588" spans="1:23" x14ac:dyDescent="0.25">
      <c r="A588" s="36"/>
      <c r="B588" s="12">
        <f>((m*g)/$A581)*($I$6+(m/$A581)*(EXP(-($A581*$I$6)/(m))-1)) - $I$7</f>
        <v>-3.1338007437283499</v>
      </c>
      <c r="C588" s="11">
        <f t="shared" si="219"/>
        <v>9.8207071013923599</v>
      </c>
      <c r="D588" s="36"/>
      <c r="M588" s="36"/>
      <c r="N588" s="11">
        <f>($T579*$K$6) + (m*EXP(-($T579*$K$6)/m)) - m - (($K$7/(m*g))*($T579)^2)</f>
        <v>2.8814904481972575E-4</v>
      </c>
      <c r="O588" s="11">
        <f>($T579*$K$6) + (2*m*EXP(-($T579*$K$6)/m)) + (($T579*$K$6)*EXP(-($T579*$K$6)/m))  - (2*m)</f>
        <v>2.5726896358677087E-3</v>
      </c>
      <c r="P588" s="11">
        <f>2*(-(m^2)/($T579)^5)*(g^2)*N588*O588</f>
        <v>-19.49965652940373</v>
      </c>
      <c r="Q588" s="12">
        <f>$K$6 - ($K$6*EXP(-($T579*$K$6)/m)) - ($T579 * ((2*$K$7)/(m*g)))</f>
        <v>-9.2002786507859646E-2</v>
      </c>
      <c r="R588" s="12">
        <f>$K$6 - 2 * ($K$6*EXP(-($T579*$K$6)/m)) + $K$6*(EXP(-($T579*$K$6)/m))*(1-($T579*$K$6)/(m))</f>
        <v>0.30289682242097132</v>
      </c>
      <c r="S588" s="11">
        <f>2*(((5*m^2*g^2)/$T579^6)*$N588*$O588 + (-(m^2)/($T579)^5)*(g^2)*$O588*$Q588 + (-(m^2)/($T579)^5)*(g^2)*$N588*$R588)</f>
        <v>8423.3858514830627</v>
      </c>
      <c r="T588" s="37"/>
      <c r="U588" s="38"/>
      <c r="V588" s="39"/>
      <c r="W588" s="36"/>
    </row>
    <row r="589" spans="1:23" x14ac:dyDescent="0.25">
      <c r="A589" s="36"/>
      <c r="B589" s="12">
        <f>((m*g)/$A581)*($J$6+(m/$A581)*(EXP(-($A581*$J$6)/(m))-1)) - $J$7</f>
        <v>-3.632431679509692</v>
      </c>
      <c r="C589" s="12">
        <f t="shared" ref="C589:C652" si="245">$B589^2</f>
        <v>13.194559906305601</v>
      </c>
      <c r="D589" s="36"/>
      <c r="M589" s="36">
        <v>58</v>
      </c>
      <c r="N589" s="11">
        <f>($T589*$B$6) + (m*EXP(-($T589*$B$6)/m)) - m - (($B$7/(m*g))*($T589)^2)</f>
        <v>-3.5922821918522879E-5</v>
      </c>
      <c r="O589" s="11">
        <f>($T589*$B$6) + (2*m*EXP(-($T589*$B$6)/m)) + (($T589*$B$6)*EXP(-($T589*$B$6)/m))  - (2*m)</f>
        <v>5.8863516471802102E-6</v>
      </c>
      <c r="P589" s="11">
        <f>2*(-(m^2)/($T589)^5)*(g^2)*N589*O589</f>
        <v>5.5621030242439477E-3</v>
      </c>
      <c r="Q589" s="12">
        <f>$B$6 - ($B$6*EXP(-($T589*$B$6)/m)) - ($T589 * ((2*$B$7)/(m*g)))</f>
        <v>-3.5822432723058711E-3</v>
      </c>
      <c r="R589" s="12">
        <f>$B$6 - 2 * ($B$6*EXP(-($T589*$B$6)/m)) + $B$6*(EXP(-($T589*$B$6)/m))*(1-($T589*$B$6)/(m))</f>
        <v>7.9860805570153293E-4</v>
      </c>
      <c r="S589" s="11">
        <f>2*(((5*m^2*g^2)/$T589^6)*$N589*$O589 + (-(m^2)/($T589)^5)*(g^2)*$O589*$Q589 + (-(m^2)/($T589)^5)*(g^2)*$N589*$R589)</f>
        <v>2.7638000080320135E-2</v>
      </c>
      <c r="T589" s="37">
        <f t="shared" si="220"/>
        <v>2.1699250881468842E-2</v>
      </c>
      <c r="U589" s="38">
        <f t="shared" ref="U589" si="246">SUM(P589:P598)</f>
        <v>5.3290705182007514E-13</v>
      </c>
      <c r="V589" s="39">
        <f t="shared" ref="V589" si="247">SUM(S589:S598)</f>
        <v>19047.805400261699</v>
      </c>
      <c r="W589" s="36">
        <f t="shared" ref="W589" si="248">U589/V589</f>
        <v>2.7977346503800038E-17</v>
      </c>
    </row>
    <row r="590" spans="1:23" x14ac:dyDescent="0.25">
      <c r="A590" s="36"/>
      <c r="B590" s="11">
        <f>((m*g)/$A581)*($K$6+(m/$A581)*(EXP(-($A581*$K$6)/(m))-1)) - $K$7</f>
        <v>-4.2900626152861259</v>
      </c>
      <c r="C590" s="11">
        <f t="shared" si="245"/>
        <v>18.404637243075634</v>
      </c>
      <c r="D590" s="36"/>
      <c r="M590" s="36"/>
      <c r="N590" s="11">
        <f>($T589*$C$6) + (m*EXP(-($T589*$C$6)/m)) - m - (($C$7/(m*g))*($T589)^2)</f>
        <v>-5.6880736359794576E-5</v>
      </c>
      <c r="O590" s="11">
        <f>($T589*$C$6) + (2*m*EXP(-($T589*$C$6)/m)) + (($T589*$C$6)*EXP(-($T589*$C$6)/m))  - (2*m)</f>
        <v>3.0067351026730194E-5</v>
      </c>
      <c r="P590" s="11">
        <f>2*(-(m^2)/($T589)^5)*(g^2)*N590*O590</f>
        <v>4.4986557223599247E-2</v>
      </c>
      <c r="Q590" s="12">
        <f>$C$6 - ($C$6*EXP(-($T589*$C$6)/m)) - ($T589 * ((2*$C$7)/(m*g)))</f>
        <v>-6.6282852127929337E-3</v>
      </c>
      <c r="R590" s="12">
        <f>$C$6 - 2 * ($C$6*EXP(-($T589*$C$6)/m)) + $C$6*(EXP(-($T589*$C$6)/m))*(1-($T589*$C$6)/(m))</f>
        <v>4.0224850446371196E-3</v>
      </c>
      <c r="S590" s="11">
        <f>2*(((5*m^2*g^2)/$T589^6)*$N590*$O590 + (-(m^2)/($T589)^5)*(g^2)*$O590*$Q590 + (-(m^2)/($T589)^5)*(g^2)*$N590*$R590)</f>
        <v>0.89475171113529672</v>
      </c>
      <c r="T590" s="37"/>
      <c r="U590" s="38"/>
      <c r="V590" s="39"/>
      <c r="W590" s="36"/>
    </row>
    <row r="591" spans="1:23" x14ac:dyDescent="0.25">
      <c r="A591" s="36">
        <v>0.59</v>
      </c>
      <c r="B591" s="12">
        <f>((m*g)/$A591)*($B$6+(m/$A591)*(EXP(-($A591*$B$6)/(m))-1)) - $B$7</f>
        <v>-6.4555466636980627E-2</v>
      </c>
      <c r="C591" s="12">
        <f t="shared" si="245"/>
        <v>4.1674082727183185E-3</v>
      </c>
      <c r="D591" s="36">
        <f t="shared" ref="D591" si="249">SUM(C591:C600)</f>
        <v>58.268453207599634</v>
      </c>
      <c r="M591" s="36"/>
      <c r="N591" s="11">
        <f>($T589*$D$6) + (m*EXP(-($T589*$D$6)/m)) - m - (($D$7/(m*g))*($T589)^2)</f>
        <v>-1.4213669415833537E-4</v>
      </c>
      <c r="O591" s="11">
        <f>($T589*$D$6) + (2*m*EXP(-($T589*$D$6)/m)) + (($T589*$D$6)*EXP(-($T589*$D$6)/m))  - (2*m)</f>
        <v>1.0980809334212166E-4</v>
      </c>
      <c r="P591" s="11">
        <f>2*(-(m^2)/($T589)^5)*(g^2)*N591*O591</f>
        <v>0.41054705534043368</v>
      </c>
      <c r="Q591" s="12">
        <f>$D$6 - ($D$6*EXP(-($T589*$D$6)/m)) - ($T589 * ((2*$D$7)/(m*g)))</f>
        <v>-1.8161063891626805E-2</v>
      </c>
      <c r="R591" s="12">
        <f>$D$6 - 2 * ($D$6*EXP(-($T589*$D$6)/m)) + $D$6*(EXP(-($T589*$D$6)/m))*(1-($T589*$D$6)/(m))</f>
        <v>1.4420172737402953E-2</v>
      </c>
      <c r="S591" s="11">
        <f>2*(((5*m^2*g^2)/$T589^6)*$N591*$O591 + (-(m^2)/($T589)^5)*(g^2)*$O591*$Q591 + (-(m^2)/($T589)^5)*(g^2)*$N591*$R591)</f>
        <v>11.770671982428119</v>
      </c>
      <c r="T591" s="37"/>
      <c r="U591" s="38"/>
      <c r="V591" s="39"/>
      <c r="W591" s="36"/>
    </row>
    <row r="592" spans="1:23" x14ac:dyDescent="0.25">
      <c r="A592" s="36"/>
      <c r="B592" s="11">
        <f>((m*g)/$A591)*($C$6+(m/$A591)*(EXP(-($A591*$C$6)/(m))-1)) - $C$7</f>
        <v>-0.20068620349532423</v>
      </c>
      <c r="C592" s="11">
        <f t="shared" si="245"/>
        <v>4.0274952273366686E-2</v>
      </c>
      <c r="D592" s="36"/>
      <c r="M592" s="36"/>
      <c r="N592" s="11">
        <f>($T589*$E$6) + (m*EXP(-($T589*$E$6)/m)) - m - (($E$7/(m*g))*($T589)^2)</f>
        <v>-2.7251916602634907E-4</v>
      </c>
      <c r="O592" s="11">
        <f>($T589*$E$6) + (2*m*EXP(-($T589*$E$6)/m)) + (($T589*$E$6)*EXP(-($T589*$E$6)/m))  - (2*m)</f>
        <v>2.1720216709196494E-4</v>
      </c>
      <c r="P592" s="11">
        <f>2*(-(m^2)/($T589)^5)*(g^2)*N592*O592</f>
        <v>1.5569819781521193</v>
      </c>
      <c r="Q592" s="12">
        <f>$E$6 - ($E$6*EXP(-($T589*$E$6)/m)) - ($T589 * ((2*$E$7)/(m*g)))</f>
        <v>-3.5127502940464156E-2</v>
      </c>
      <c r="R592" s="12">
        <f>$E$6 - 2 * ($E$6*EXP(-($T589*$E$6)/m)) + $E$6*(EXP(-($T589*$E$6)/m))*(1-($T589*$E$6)/(m))</f>
        <v>2.8129755211624197E-2</v>
      </c>
      <c r="S592" s="11">
        <f>2*(((5*m^2*g^2)/$T589^6)*$N592*$O592 + (-(m^2)/($T589)^5)*(g^2)*$O592*$Q592 + (-(m^2)/($T589)^5)*(g^2)*$N592*$R592)</f>
        <v>43.573778470158317</v>
      </c>
      <c r="T592" s="37"/>
      <c r="U592" s="38"/>
      <c r="V592" s="39"/>
      <c r="W592" s="36"/>
    </row>
    <row r="593" spans="1:23" x14ac:dyDescent="0.25">
      <c r="A593" s="36"/>
      <c r="B593" s="12">
        <f>((m*g)/$A591)*($D$6+(m/$A591)*(EXP(-($A591*$D$6)/(m))-1)) - $D$7</f>
        <v>-0.53506418831194669</v>
      </c>
      <c r="C593" s="12">
        <f t="shared" si="245"/>
        <v>0.28629368561392232</v>
      </c>
      <c r="D593" s="36"/>
      <c r="M593" s="36"/>
      <c r="N593" s="11">
        <f>($T589*$F$6) + (m*EXP(-($T589*$F$6)/m)) - m - (($F$7/(m*g))*($T589)^2)</f>
        <v>-6.0670053593632174E-4</v>
      </c>
      <c r="O593" s="11">
        <f>($T589*$F$6) + (2*m*EXP(-($T589*$F$6)/m)) + (($T589*$F$6)*EXP(-($T589*$F$6)/m))  - (2*m)</f>
        <v>4.3655210821161305E-4</v>
      </c>
      <c r="P593" s="11">
        <f>2*(-(m^2)/($T589)^5)*(g^2)*N593*O593</f>
        <v>6.9667920711640106</v>
      </c>
      <c r="Q593" s="12">
        <f>$F$6 - ($F$6*EXP(-($T589*$F$6)/m)) - ($T589 * ((2*$F$7)/(m*g)))</f>
        <v>-7.6037333689400077E-2</v>
      </c>
      <c r="R593" s="12">
        <f>$F$6 - 2 * ($F$6*EXP(-($T589*$F$6)/m)) + $F$6*(EXP(-($T589*$F$6)/m))*(1-($T589*$F$6)/(m))</f>
        <v>5.5507727714503241E-2</v>
      </c>
      <c r="S593" s="11">
        <f>2*(((5*m^2*g^2)/$T589^6)*$N593*$O593 + (-(m^2)/($T589)^5)*(g^2)*$O593*$Q593 + (-(m^2)/($T589)^5)*(g^2)*$N593*$R593)</f>
        <v>153.66554030997111</v>
      </c>
      <c r="T593" s="37"/>
      <c r="U593" s="38"/>
      <c r="V593" s="39"/>
      <c r="W593" s="36"/>
    </row>
    <row r="594" spans="1:23" x14ac:dyDescent="0.25">
      <c r="A594" s="36"/>
      <c r="B594" s="12">
        <f>((m*g)/$A591)*($E$6+(m/$A591)*(EXP(-($A591*$E$6)/(m))-1)) - $E$7</f>
        <v>-0.90643378986990353</v>
      </c>
      <c r="C594" s="11">
        <f t="shared" si="245"/>
        <v>0.82162221541791647</v>
      </c>
      <c r="D594" s="36"/>
      <c r="M594" s="36"/>
      <c r="N594" s="11">
        <f>($T589*$G$6) + (m*EXP(-($T589*$G$6)/m)) - m - (($G$7/(m*g))*($T589)^2)</f>
        <v>-9.2049804445186716E-4</v>
      </c>
      <c r="O594" s="11">
        <f>($T589*$G$6) + (2*m*EXP(-($T589*$G$6)/m)) + (($T589*$G$6)*EXP(-($T589*$G$6)/m))  - (2*m)</f>
        <v>7.5760073539418715E-4</v>
      </c>
      <c r="P594" s="11">
        <f>2*(-(m^2)/($T589)^5)*(g^2)*N594*O594</f>
        <v>18.343645050870528</v>
      </c>
      <c r="Q594" s="12">
        <f>$G$6 - ($G$6*EXP(-($T589*$G$6)/m)) - ($T589 * ((2*$G$7)/(m*g)))</f>
        <v>-0.11975513986600872</v>
      </c>
      <c r="R594" s="12">
        <f>$G$6 - 2 * ($G$6*EXP(-($T589*$G$6)/m)) + $G$6*(EXP(-($T589*$G$6)/m))*(1-($T589*$G$6)/(m))</f>
        <v>9.4572542455614361E-2</v>
      </c>
      <c r="S594" s="11">
        <f>2*(((5*m^2*g^2)/$T589^6)*$N594*$O594 + (-(m^2)/($T589)^5)*(g^2)*$O594*$Q594 + (-(m^2)/($T589)^5)*(g^2)*$N594*$R594)</f>
        <v>449.55028528498815</v>
      </c>
      <c r="T594" s="37"/>
      <c r="U594" s="38"/>
      <c r="V594" s="39"/>
      <c r="W594" s="36"/>
    </row>
    <row r="595" spans="1:23" x14ac:dyDescent="0.25">
      <c r="A595" s="36"/>
      <c r="B595" s="12">
        <f>((m*g)/$A591)*($F$6+(m/$A591)*(EXP(-($A591*$F$6)/(m))-1)) - $F$7</f>
        <v>-1.5877309579845289</v>
      </c>
      <c r="C595" s="12">
        <f t="shared" si="245"/>
        <v>2.5208895949424699</v>
      </c>
      <c r="D595" s="36"/>
      <c r="M595" s="36"/>
      <c r="N595" s="11">
        <f>($T589*$H$6) + (m*EXP(-($T589*$H$6)/m)) - m - (($H$7/(m*g))*($T589)^2)</f>
        <v>-2.7081236331129646E-4</v>
      </c>
      <c r="O595" s="11">
        <f>($T589*$H$6) + (2*m*EXP(-($T589*$H$6)/m)) + (($T589*$H$6)*EXP(-($T589*$H$6)/m))  - (2*m)</f>
        <v>1.1847490982079267E-3</v>
      </c>
      <c r="P595" s="11">
        <f>2*(-(m^2)/($T589)^5)*(g^2)*N595*O595</f>
        <v>8.4395104335311242</v>
      </c>
      <c r="Q595" s="12">
        <f>$H$6 - ($H$6*EXP(-($T589*$H$6)/m)) - ($T589 * ((2*$H$7)/(m*g)))</f>
        <v>-7.9559143965879542E-2</v>
      </c>
      <c r="R595" s="12">
        <f>$H$6 - 2 * ($H$6*EXP(-($T589*$H$6)/m)) + $H$6*(EXP(-($T589*$H$6)/m))*(1-($T589*$H$6)/(m))</f>
        <v>0.14523589366889</v>
      </c>
      <c r="S595" s="11">
        <f>2*(((5*m^2*g^2)/$T589^6)*$N595*$O595 + (-(m^2)/($T589)^5)*(g^2)*$O595*$Q595 + (-(m^2)/($T589)^5)*(g^2)*$N595*$R595)</f>
        <v>1569.2828784277795</v>
      </c>
      <c r="T595" s="37"/>
      <c r="U595" s="38"/>
      <c r="V595" s="39"/>
      <c r="W595" s="36"/>
    </row>
    <row r="596" spans="1:23" x14ac:dyDescent="0.25">
      <c r="A596" s="36"/>
      <c r="B596" s="12">
        <f>((m*g)/$A591)*($G$6+(m/$A591)*(EXP(-($A591*$G$6)/(m))-1)) - $G$7</f>
        <v>-2.3676014221707593</v>
      </c>
      <c r="C596" s="11">
        <f t="shared" si="245"/>
        <v>5.6055364942650021</v>
      </c>
      <c r="D596" s="36"/>
      <c r="M596" s="36"/>
      <c r="N596" s="11">
        <f>($T589*$I$6) + (m*EXP(-($T589*$I$6)/m)) - m - (($I$7/(m*g))*($T589)^2)</f>
        <v>3.6936897707216289E-5</v>
      </c>
      <c r="O596" s="11">
        <f>($T589*$I$6) + (2*m*EXP(-($T589*$I$6)/m)) + (($T589*$I$6)*EXP(-($T589*$I$6)/m))  - (2*m)</f>
        <v>1.5808744621772508E-3</v>
      </c>
      <c r="P596" s="11">
        <f>2*(-(m^2)/($T589)^5)*(g^2)*N596*O596</f>
        <v>-1.5359609731163781</v>
      </c>
      <c r="Q596" s="12">
        <f>$I$6 - ($I$6*EXP(-($T589*$I$6)/m)) - ($T589 * ((2*$I$7)/(m*g)))</f>
        <v>-6.9449432839628455E-2</v>
      </c>
      <c r="R596" s="12">
        <f>$I$6 - 2 * ($I$6*EXP(-($T589*$I$6)/m)) + $I$6*(EXP(-($T589*$I$6)/m))*(1-($T589*$I$6)/(m))</f>
        <v>0.1911884784268936</v>
      </c>
      <c r="S596" s="11">
        <f>2*(((5*m^2*g^2)/$T589^6)*$N596*$O596 + (-(m^2)/($T589)^5)*(g^2)*$O596*$Q596 + (-(m^2)/($T589)^5)*(g^2)*$N596*$R596)</f>
        <v>3056.1055703635107</v>
      </c>
      <c r="T596" s="37"/>
      <c r="U596" s="38"/>
      <c r="V596" s="39"/>
      <c r="W596" s="36"/>
    </row>
    <row r="597" spans="1:23" x14ac:dyDescent="0.25">
      <c r="A597" s="36"/>
      <c r="B597" s="12">
        <f>((m*g)/$A591)*($H$6+(m/$A591)*(EXP(-($A591*$H$6)/(m))-1)) - $H$7</f>
        <v>-2.7218982091916604</v>
      </c>
      <c r="C597" s="12">
        <f t="shared" si="245"/>
        <v>7.4087298612007677</v>
      </c>
      <c r="D597" s="36"/>
      <c r="M597" s="36"/>
      <c r="N597" s="11">
        <f>($T589*$J$6) + (m*EXP(-($T589*$J$6)/m)) - m - (($J$7/(m*g))*($T589)^2)</f>
        <v>2.7411831987485345E-4</v>
      </c>
      <c r="O597" s="11">
        <f>($T589*$J$6) + (2*m*EXP(-($T589*$J$6)/m)) + (($T589*$J$6)*EXP(-($T589*$J$6)/m))  - (2*m)</f>
        <v>2.0432113316871947E-3</v>
      </c>
      <c r="P597" s="11">
        <f>2*(-(m^2)/($T589)^5)*(g^2)*N597*O597</f>
        <v>-14.732407746786075</v>
      </c>
      <c r="Q597" s="12">
        <f>$J$6 - ($J$6*EXP(-($T589*$J$6)/m)) - ($T589 * ((2*$J$7)/(m*g)))</f>
        <v>-6.8895221319101085E-2</v>
      </c>
      <c r="R597" s="12">
        <f>$J$6 - 2 * ($J$6*EXP(-($T589*$J$6)/m)) + $J$6*(EXP(-($T589*$J$6)/m))*(1-($T589*$J$6)/(m))</f>
        <v>0.2437980678940927</v>
      </c>
      <c r="S597" s="11">
        <f>2*(((5*m^2*g^2)/$T589^6)*$N597*$O597 + (-(m^2)/($T589)^5)*(g^2)*$O597*$Q597 + (-(m^2)/($T589)^5)*(g^2)*$N597*$R597)</f>
        <v>5339.54843422865</v>
      </c>
      <c r="T597" s="37"/>
      <c r="U597" s="38"/>
      <c r="V597" s="39"/>
      <c r="W597" s="36"/>
    </row>
    <row r="598" spans="1:23" x14ac:dyDescent="0.25">
      <c r="A598" s="36"/>
      <c r="B598" s="12">
        <f>((m*g)/$A591)*($I$6+(m/$A591)*(EXP(-($A591*$I$6)/(m))-1)) - $I$7</f>
        <v>-3.1402642138890786</v>
      </c>
      <c r="C598" s="11">
        <f t="shared" si="245"/>
        <v>9.8612593330323932</v>
      </c>
      <c r="D598" s="36"/>
      <c r="M598" s="36"/>
      <c r="N598" s="11">
        <f>($T589*$K$6) + (m*EXP(-($T589*$K$6)/m)) - m - (($K$7/(m*g))*($T589)^2)</f>
        <v>2.8814904481971708E-4</v>
      </c>
      <c r="O598" s="11">
        <f>($T589*$K$6) + (2*m*EXP(-($T589*$K$6)/m)) + (($T589*$K$6)*EXP(-($T589*$K$6)/m))  - (2*m)</f>
        <v>2.5726896358677157E-3</v>
      </c>
      <c r="P598" s="11">
        <f>2*(-(m^2)/($T589)^5)*(g^2)*N598*O598</f>
        <v>-19.499656529403069</v>
      </c>
      <c r="Q598" s="12">
        <f>$K$6 - ($K$6*EXP(-($T589*$K$6)/m)) - ($T589 * ((2*$K$7)/(m*g)))</f>
        <v>-9.2002786507860201E-2</v>
      </c>
      <c r="R598" s="12">
        <f>$K$6 - 2 * ($K$6*EXP(-($T589*$K$6)/m)) + $K$6*(EXP(-($T589*$K$6)/m))*(1-($T589*$K$6)/(m))</f>
        <v>0.30289682242097193</v>
      </c>
      <c r="S598" s="11">
        <f>2*(((5*m^2*g^2)/$T589^6)*$N598*$O598 + (-(m^2)/($T589)^5)*(g^2)*$O598*$Q598 + (-(m^2)/($T589)^5)*(g^2)*$N598*$R598)</f>
        <v>8423.3858514830008</v>
      </c>
      <c r="T598" s="37"/>
      <c r="U598" s="38"/>
      <c r="V598" s="39"/>
      <c r="W598" s="36"/>
    </row>
    <row r="599" spans="1:23" x14ac:dyDescent="0.25">
      <c r="A599" s="36"/>
      <c r="B599" s="12">
        <f>((m*g)/$A591)*($J$6+(m/$A591)*(EXP(-($A591*$J$6)/(m))-1)) - $J$7</f>
        <v>-3.6396302185537444</v>
      </c>
      <c r="C599" s="12">
        <f t="shared" si="245"/>
        <v>13.246908127809577</v>
      </c>
      <c r="D599" s="36"/>
      <c r="M599" s="36">
        <v>59</v>
      </c>
      <c r="N599" s="11">
        <f>($T599*$B$6) + (m*EXP(-($T599*$B$6)/m)) - m - (($B$7/(m*g))*($T599)^2)</f>
        <v>-3.5922821918522391E-5</v>
      </c>
      <c r="O599" s="11">
        <f>($T599*$B$6) + (2*m*EXP(-($T599*$B$6)/m)) + (($T599*$B$6)*EXP(-($T599*$B$6)/m))  - (2*m)</f>
        <v>5.8863516471732713E-6</v>
      </c>
      <c r="P599" s="11">
        <f>2*(-(m^2)/($T599)^5)*(g^2)*N599*O599</f>
        <v>5.5621030242373505E-3</v>
      </c>
      <c r="Q599" s="12">
        <f>$B$6 - ($B$6*EXP(-($T599*$B$6)/m)) - ($T599 * ((2*$B$7)/(m*g)))</f>
        <v>-3.5822432723058607E-3</v>
      </c>
      <c r="R599" s="12">
        <f>$B$6 - 2 * ($B$6*EXP(-($T599*$B$6)/m)) + $B$6*(EXP(-($T599*$B$6)/m))*(1-($T599*$B$6)/(m))</f>
        <v>7.9860805570153293E-4</v>
      </c>
      <c r="S599" s="11">
        <f>2*(((5*m^2*g^2)/$T599^6)*$N599*$O599 + (-(m^2)/($T599)^5)*(g^2)*$O599*$Q599 + (-(m^2)/($T599)^5)*(g^2)*$N599*$R599)</f>
        <v>2.7638000081181335E-2</v>
      </c>
      <c r="T599" s="37">
        <f t="shared" ref="T599:T659" si="250">$T589-$W589</f>
        <v>2.1699250881468814E-2</v>
      </c>
      <c r="U599" s="38">
        <f t="shared" ref="U599" si="251">SUM(P599:P608)</f>
        <v>-5.3645976549887564E-13</v>
      </c>
      <c r="V599" s="39">
        <f t="shared" ref="V599" si="252">SUM(S599:S608)</f>
        <v>19047.805400261786</v>
      </c>
      <c r="W599" s="36">
        <f t="shared" ref="W599" si="253">U599/V599</f>
        <v>-2.8163862147158577E-17</v>
      </c>
    </row>
    <row r="600" spans="1:23" x14ac:dyDescent="0.25">
      <c r="A600" s="36"/>
      <c r="B600" s="11">
        <f>((m*g)/$A591)*($K$6+(m/$A591)*(EXP(-($A591*$K$6)/(m))-1)) - $K$7</f>
        <v>-4.2979962232151276</v>
      </c>
      <c r="C600" s="11">
        <f t="shared" si="245"/>
        <v>18.4727715347715</v>
      </c>
      <c r="D600" s="36"/>
      <c r="M600" s="36"/>
      <c r="N600" s="11">
        <f>($T599*$C$6) + (m*EXP(-($T599*$C$6)/m)) - m - (($C$7/(m*g))*($T599)^2)</f>
        <v>-5.6880736359796744E-5</v>
      </c>
      <c r="O600" s="11">
        <f>($T599*$C$6) + (2*m*EXP(-($T599*$C$6)/m)) + (($T599*$C$6)*EXP(-($T599*$C$6)/m))  - (2*m)</f>
        <v>3.0067351026730194E-5</v>
      </c>
      <c r="P600" s="11">
        <f>2*(-(m^2)/($T599)^5)*(g^2)*N600*O600</f>
        <v>4.4986557223601245E-2</v>
      </c>
      <c r="Q600" s="12">
        <f>$C$6 - ($C$6*EXP(-($T599*$C$6)/m)) - ($T599 * ((2*$C$7)/(m*g)))</f>
        <v>-6.6282852127929268E-3</v>
      </c>
      <c r="R600" s="12">
        <f>$C$6 - 2 * ($C$6*EXP(-($T599*$C$6)/m)) + $C$6*(EXP(-($T599*$C$6)/m))*(1-($T599*$C$6)/(m))</f>
        <v>4.0224850446371196E-3</v>
      </c>
      <c r="S600" s="11">
        <f>2*(((5*m^2*g^2)/$T599^6)*$N600*$O600 + (-(m^2)/($T599)^5)*(g^2)*$O600*$Q600 + (-(m^2)/($T599)^5)*(g^2)*$N600*$R600)</f>
        <v>0.89475171113511909</v>
      </c>
      <c r="T600" s="37"/>
      <c r="U600" s="38"/>
      <c r="V600" s="39"/>
      <c r="W600" s="36"/>
    </row>
    <row r="601" spans="1:23" x14ac:dyDescent="0.25">
      <c r="A601" s="36">
        <v>0.6</v>
      </c>
      <c r="B601" s="12">
        <f>((m*g)/$A601)*($B$6+(m/$A601)*(EXP(-($A601*$B$6)/(m))-1)) - $B$7</f>
        <v>-6.4964869491836746E-2</v>
      </c>
      <c r="C601" s="12">
        <f t="shared" si="245"/>
        <v>4.220434268091381E-3</v>
      </c>
      <c r="D601" s="36">
        <f t="shared" ref="D601" si="254">SUM(C601:C610)</f>
        <v>58.495837381344984</v>
      </c>
      <c r="M601" s="36"/>
      <c r="N601" s="11">
        <f>($T599*$D$6) + (m*EXP(-($T599*$D$6)/m)) - m - (($D$7/(m*g))*($T599)^2)</f>
        <v>-1.4213669415833905E-4</v>
      </c>
      <c r="O601" s="11">
        <f>($T599*$D$6) + (2*m*EXP(-($T599*$D$6)/m)) + (($T599*$D$6)*EXP(-($T599*$D$6)/m))  - (2*m)</f>
        <v>1.0980809334212166E-4</v>
      </c>
      <c r="P601" s="11">
        <f>2*(-(m^2)/($T599)^5)*(g^2)*N601*O601</f>
        <v>0.410547055340447</v>
      </c>
      <c r="Q601" s="12">
        <f>$D$6 - ($D$6*EXP(-($T599*$D$6)/m)) - ($T599 * ((2*$D$7)/(m*g)))</f>
        <v>-1.8161063891626833E-2</v>
      </c>
      <c r="R601" s="12">
        <f>$D$6 - 2 * ($D$6*EXP(-($T599*$D$6)/m)) + $D$6*(EXP(-($T599*$D$6)/m))*(1-($T599*$D$6)/(m))</f>
        <v>1.4420172737402842E-2</v>
      </c>
      <c r="S601" s="11">
        <f>2*(((5*m^2*g^2)/$T599^6)*$N601*$O601 + (-(m^2)/($T599)^5)*(g^2)*$O601*$Q601 + (-(m^2)/($T599)^5)*(g^2)*$N601*$R601)</f>
        <v>11.770671982426705</v>
      </c>
      <c r="T601" s="37"/>
      <c r="U601" s="38"/>
      <c r="V601" s="39"/>
      <c r="W601" s="36"/>
    </row>
    <row r="602" spans="1:23" x14ac:dyDescent="0.25">
      <c r="A602" s="36"/>
      <c r="B602" s="11">
        <f>((m*g)/$A601)*($C$6+(m/$A601)*(EXP(-($A601*$C$6)/(m))-1)) - $C$7</f>
        <v>-0.20174624524712037</v>
      </c>
      <c r="C602" s="11">
        <f t="shared" si="245"/>
        <v>4.0701547471311238E-2</v>
      </c>
      <c r="D602" s="36"/>
      <c r="M602" s="36"/>
      <c r="N602" s="11">
        <f>($T599*$E$6) + (m*EXP(-($T599*$E$6)/m)) - m - (($E$7/(m*g))*($T599)^2)</f>
        <v>-2.7251916602635123E-4</v>
      </c>
      <c r="O602" s="11">
        <f>($T599*$E$6) + (2*m*EXP(-($T599*$E$6)/m)) + (($T599*$E$6)*EXP(-($T599*$E$6)/m))  - (2*m)</f>
        <v>2.17202167091958E-4</v>
      </c>
      <c r="P602" s="11">
        <f>2*(-(m^2)/($T599)^5)*(g^2)*N602*O602</f>
        <v>1.5569819781520917</v>
      </c>
      <c r="Q602" s="12">
        <f>$E$6 - ($E$6*EXP(-($T599*$E$6)/m)) - ($T599 * ((2*$E$7)/(m*g)))</f>
        <v>-3.51275029404641E-2</v>
      </c>
      <c r="R602" s="12">
        <f>$E$6 - 2 * ($E$6*EXP(-($T599*$E$6)/m)) + $E$6*(EXP(-($T599*$E$6)/m))*(1-($T599*$E$6)/(m))</f>
        <v>2.8129755211624086E-2</v>
      </c>
      <c r="S602" s="11">
        <f>2*(((5*m^2*g^2)/$T599^6)*$N602*$O602 + (-(m^2)/($T599)^5)*(g^2)*$O602*$Q602 + (-(m^2)/($T599)^5)*(g^2)*$N602*$R602)</f>
        <v>43.573778470160931</v>
      </c>
      <c r="T602" s="37"/>
      <c r="U602" s="38"/>
      <c r="V602" s="39"/>
      <c r="W602" s="36"/>
    </row>
    <row r="603" spans="1:23" x14ac:dyDescent="0.25">
      <c r="A603" s="36"/>
      <c r="B603" s="12">
        <f>((m*g)/$A601)*($D$6+(m/$A601)*(EXP(-($A601*$D$6)/(m))-1)) - $D$7</f>
        <v>-0.53705993213256342</v>
      </c>
      <c r="C603" s="12">
        <f t="shared" si="245"/>
        <v>0.28843337070223363</v>
      </c>
      <c r="D603" s="36"/>
      <c r="M603" s="36"/>
      <c r="N603" s="11">
        <f>($T599*$F$6) + (m*EXP(-($T599*$F$6)/m)) - m - (($F$7/(m*g))*($T599)^2)</f>
        <v>-6.0670053593632044E-4</v>
      </c>
      <c r="O603" s="11">
        <f>($T599*$F$6) + (2*m*EXP(-($T599*$F$6)/m)) + (($T599*$F$6)*EXP(-($T599*$F$6)/m))  - (2*m)</f>
        <v>4.3655210821160612E-4</v>
      </c>
      <c r="P603" s="11">
        <f>2*(-(m^2)/($T599)^5)*(g^2)*N603*O603</f>
        <v>6.9667920711639288</v>
      </c>
      <c r="Q603" s="12">
        <f>$F$6 - ($F$6*EXP(-($T599*$F$6)/m)) - ($T599 * ((2*$F$7)/(m*g)))</f>
        <v>-7.6037333689399966E-2</v>
      </c>
      <c r="R603" s="12">
        <f>$F$6 - 2 * ($F$6*EXP(-($T599*$F$6)/m)) + $F$6*(EXP(-($T599*$F$6)/m))*(1-($T599*$F$6)/(m))</f>
        <v>5.5507727714503075E-2</v>
      </c>
      <c r="S603" s="11">
        <f>2*(((5*m^2*g^2)/$T599^6)*$N603*$O603 + (-(m^2)/($T599)^5)*(g^2)*$O603*$Q603 + (-(m^2)/($T599)^5)*(g^2)*$N603*$R603)</f>
        <v>153.66554030997941</v>
      </c>
      <c r="T603" s="37"/>
      <c r="U603" s="38"/>
      <c r="V603" s="39"/>
      <c r="W603" s="36"/>
    </row>
    <row r="604" spans="1:23" x14ac:dyDescent="0.25">
      <c r="A604" s="36"/>
      <c r="B604" s="12">
        <f>((m*g)/$A601)*($E$6+(m/$A601)*(EXP(-($A601*$E$6)/(m))-1)) - $E$7</f>
        <v>-0.90913953055219876</v>
      </c>
      <c r="C604" s="11">
        <f t="shared" si="245"/>
        <v>0.82653468601267233</v>
      </c>
      <c r="D604" s="36"/>
      <c r="M604" s="36"/>
      <c r="N604" s="11">
        <f>($T599*$G$6) + (m*EXP(-($T599*$G$6)/m)) - m - (($G$7/(m*g))*($T599)^2)</f>
        <v>-9.2049804445186109E-4</v>
      </c>
      <c r="O604" s="11">
        <f>($T599*$G$6) + (2*m*EXP(-($T599*$G$6)/m)) + (($T599*$G$6)*EXP(-($T599*$G$6)/m))  - (2*m)</f>
        <v>7.5760073539418021E-4</v>
      </c>
      <c r="P604" s="11">
        <f>2*(-(m^2)/($T599)^5)*(g^2)*N604*O604</f>
        <v>18.343645050870357</v>
      </c>
      <c r="Q604" s="12">
        <f>$G$6 - ($G$6*EXP(-($T599*$G$6)/m)) - ($T599 * ((2*$G$7)/(m*g)))</f>
        <v>-0.11975513986600844</v>
      </c>
      <c r="R604" s="12">
        <f>$G$6 - 2 * ($G$6*EXP(-($T599*$G$6)/m)) + $G$6*(EXP(-($T599*$G$6)/m))*(1-($T599*$G$6)/(m))</f>
        <v>9.4572542455614111E-2</v>
      </c>
      <c r="S604" s="11">
        <f>2*(((5*m^2*g^2)/$T599^6)*$N604*$O604 + (-(m^2)/($T599)^5)*(g^2)*$O604*$Q604 + (-(m^2)/($T599)^5)*(g^2)*$N604*$R604)</f>
        <v>449.55028528500497</v>
      </c>
      <c r="T604" s="37"/>
      <c r="U604" s="38"/>
      <c r="V604" s="39"/>
      <c r="W604" s="36"/>
    </row>
    <row r="605" spans="1:23" x14ac:dyDescent="0.25">
      <c r="A605" s="36"/>
      <c r="B605" s="12">
        <f>((m*g)/$A601)*($F$6+(m/$A601)*(EXP(-($A601*$F$6)/(m))-1)) - $F$7</f>
        <v>-1.5913816789015869</v>
      </c>
      <c r="C605" s="12">
        <f t="shared" si="245"/>
        <v>2.5324956479436334</v>
      </c>
      <c r="D605" s="36"/>
      <c r="M605" s="36"/>
      <c r="N605" s="11">
        <f>($T599*$H$6) + (m*EXP(-($T599*$H$6)/m)) - m - (($H$7/(m*g))*($T599)^2)</f>
        <v>-2.7081236331129559E-4</v>
      </c>
      <c r="O605" s="11">
        <f>($T599*$H$6) + (2*m*EXP(-($T599*$H$6)/m)) + (($T599*$H$6)*EXP(-($T599*$H$6)/m))  - (2*m)</f>
        <v>1.1847490982079129E-3</v>
      </c>
      <c r="P605" s="11">
        <f>2*(-(m^2)/($T599)^5)*(g^2)*N605*O605</f>
        <v>8.4395104335310513</v>
      </c>
      <c r="Q605" s="12">
        <f>$H$6 - ($H$6*EXP(-($T599*$H$6)/m)) - ($T599 * ((2*$H$7)/(m*g)))</f>
        <v>-7.9559143965879264E-2</v>
      </c>
      <c r="R605" s="12">
        <f>$H$6 - 2 * ($H$6*EXP(-($T599*$H$6)/m)) + $H$6*(EXP(-($T599*$H$6)/m))*(1-($T599*$H$6)/(m))</f>
        <v>0.1452358936688897</v>
      </c>
      <c r="S605" s="11">
        <f>2*(((5*m^2*g^2)/$T599^6)*$N605*$O605 + (-(m^2)/($T599)^5)*(g^2)*$O605*$Q605 + (-(m^2)/($T599)^5)*(g^2)*$N605*$R605)</f>
        <v>1569.2828784277726</v>
      </c>
      <c r="T605" s="37"/>
      <c r="U605" s="38"/>
      <c r="V605" s="39"/>
      <c r="W605" s="36"/>
    </row>
    <row r="606" spans="1:23" x14ac:dyDescent="0.25">
      <c r="A606" s="36"/>
      <c r="B606" s="12">
        <f>((m*g)/$A601)*($G$6+(m/$A601)*(EXP(-($A601*$G$6)/(m))-1)) - $G$7</f>
        <v>-2.372204298139394</v>
      </c>
      <c r="C606" s="11">
        <f t="shared" si="245"/>
        <v>5.6273532321110151</v>
      </c>
      <c r="D606" s="36"/>
      <c r="M606" s="36"/>
      <c r="N606" s="11">
        <f>($T599*$I$6) + (m*EXP(-($T599*$I$6)/m)) - m - (($I$7/(m*g))*($T599)^2)</f>
        <v>3.6936897707218891E-5</v>
      </c>
      <c r="O606" s="11">
        <f>($T599*$I$6) + (2*m*EXP(-($T599*$I$6)/m)) + (($T599*$I$6)*EXP(-($T599*$I$6)/m))  - (2*m)</f>
        <v>1.5808744621772508E-3</v>
      </c>
      <c r="P606" s="11">
        <f>2*(-(m^2)/($T599)^5)*(g^2)*N606*O606</f>
        <v>-1.535960973116496</v>
      </c>
      <c r="Q606" s="12">
        <f>$I$6 - ($I$6*EXP(-($T599*$I$6)/m)) - ($T599 * ((2*$I$7)/(m*g)))</f>
        <v>-6.9449432839628122E-2</v>
      </c>
      <c r="R606" s="12">
        <f>$I$6 - 2 * ($I$6*EXP(-($T599*$I$6)/m)) + $I$6*(EXP(-($T599*$I$6)/m))*(1-($T599*$I$6)/(m))</f>
        <v>0.19118847842689327</v>
      </c>
      <c r="S606" s="11">
        <f>2*(((5*m^2*g^2)/$T599^6)*$N606*$O606 + (-(m^2)/($T599)^5)*(g^2)*$O606*$Q606 + (-(m^2)/($T599)^5)*(g^2)*$N606*$R606)</f>
        <v>3056.1055703635284</v>
      </c>
      <c r="T606" s="37"/>
      <c r="U606" s="38"/>
      <c r="V606" s="39"/>
      <c r="W606" s="36"/>
    </row>
    <row r="607" spans="1:23" x14ac:dyDescent="0.25">
      <c r="A607" s="36"/>
      <c r="B607" s="12">
        <f>((m*g)/$A601)*($H$6+(m/$A601)*(EXP(-($A601*$H$6)/(m))-1)) - $H$7</f>
        <v>-2.7274461385002255</v>
      </c>
      <c r="C607" s="12">
        <f t="shared" si="245"/>
        <v>7.4389624384197912</v>
      </c>
      <c r="D607" s="36"/>
      <c r="M607" s="36"/>
      <c r="N607" s="11">
        <f>($T599*$J$6) + (m*EXP(-($T599*$J$6)/m)) - m - (($J$7/(m*g))*($T599)^2)</f>
        <v>2.7411831987485171E-4</v>
      </c>
      <c r="O607" s="11">
        <f>($T599*$J$6) + (2*m*EXP(-($T599*$J$6)/m)) + (($T599*$J$6)*EXP(-($T599*$J$6)/m))  - (2*m)</f>
        <v>2.0432113316871878E-3</v>
      </c>
      <c r="P607" s="11">
        <f>2*(-(m^2)/($T599)^5)*(g^2)*N607*O607</f>
        <v>-14.732407746786027</v>
      </c>
      <c r="Q607" s="12">
        <f>$J$6 - ($J$6*EXP(-($T599*$J$6)/m)) - ($T599 * ((2*$J$7)/(m*g)))</f>
        <v>-6.8895221319100641E-2</v>
      </c>
      <c r="R607" s="12">
        <f>$J$6 - 2 * ($J$6*EXP(-($T599*$J$6)/m)) + $J$6*(EXP(-($T599*$J$6)/m))*(1-($T599*$J$6)/(m))</f>
        <v>0.2437980678940922</v>
      </c>
      <c r="S607" s="11">
        <f>2*(((5*m^2*g^2)/$T599^6)*$N607*$O607 + (-(m^2)/($T599)^5)*(g^2)*$O607*$Q607 + (-(m^2)/($T599)^5)*(g^2)*$N607*$R607)</f>
        <v>5339.5484342286327</v>
      </c>
      <c r="T607" s="37"/>
      <c r="U607" s="38"/>
      <c r="V607" s="39"/>
      <c r="W607" s="36"/>
    </row>
    <row r="608" spans="1:23" x14ac:dyDescent="0.25">
      <c r="A608" s="36"/>
      <c r="B608" s="12">
        <f>((m*g)/$A601)*($I$6+(m/$A601)*(EXP(-($A601*$I$6)/(m))-1)) - $I$7</f>
        <v>-3.1465227097754349</v>
      </c>
      <c r="C608" s="11">
        <f t="shared" si="245"/>
        <v>9.9006051631325462</v>
      </c>
      <c r="D608" s="36"/>
      <c r="M608" s="36"/>
      <c r="N608" s="11">
        <f>($T599*$K$6) + (m*EXP(-($T599*$K$6)/m)) - m - (($K$7/(m*g))*($T599)^2)</f>
        <v>2.8814904481972575E-4</v>
      </c>
      <c r="O608" s="11">
        <f>($T599*$K$6) + (2*m*EXP(-($T599*$K$6)/m)) + (($T599*$K$6)*EXP(-($T599*$K$6)/m))  - (2*m)</f>
        <v>2.5726896358677087E-3</v>
      </c>
      <c r="P608" s="11">
        <f>2*(-(m^2)/($T599)^5)*(g^2)*N608*O608</f>
        <v>-19.49965652940373</v>
      </c>
      <c r="Q608" s="12">
        <f>$K$6 - ($K$6*EXP(-($T599*$K$6)/m)) - ($T599 * ((2*$K$7)/(m*g)))</f>
        <v>-9.2002786507859646E-2</v>
      </c>
      <c r="R608" s="12">
        <f>$K$6 - 2 * ($K$6*EXP(-($T599*$K$6)/m)) + $K$6*(EXP(-($T599*$K$6)/m))*(1-($T599*$K$6)/(m))</f>
        <v>0.30289682242097132</v>
      </c>
      <c r="S608" s="11">
        <f>2*(((5*m^2*g^2)/$T599^6)*$N608*$O608 + (-(m^2)/($T599)^5)*(g^2)*$O608*$Q608 + (-(m^2)/($T599)^5)*(g^2)*$N608*$R608)</f>
        <v>8423.3858514830627</v>
      </c>
      <c r="T608" s="37"/>
      <c r="U608" s="38"/>
      <c r="V608" s="39"/>
      <c r="W608" s="36"/>
    </row>
    <row r="609" spans="1:23" x14ac:dyDescent="0.25">
      <c r="A609" s="36"/>
      <c r="B609" s="12">
        <f>((m*g)/$A601)*($J$6+(m/$A601)*(EXP(-($A601*$J$6)/(m))-1)) - $J$7</f>
        <v>-3.6465992810278651</v>
      </c>
      <c r="C609" s="12">
        <f t="shared" si="245"/>
        <v>13.297686316392943</v>
      </c>
      <c r="D609" s="36"/>
      <c r="M609" s="36">
        <v>60</v>
      </c>
      <c r="N609" s="11">
        <f>($T609*$B$6) + (m*EXP(-($T609*$B$6)/m)) - m - (($B$7/(m*g))*($T609)^2)</f>
        <v>-3.5922821918522879E-5</v>
      </c>
      <c r="O609" s="11">
        <f>($T609*$B$6) + (2*m*EXP(-($T609*$B$6)/m)) + (($T609*$B$6)*EXP(-($T609*$B$6)/m))  - (2*m)</f>
        <v>5.8863516471802102E-6</v>
      </c>
      <c r="P609" s="11">
        <f>2*(-(m^2)/($T609)^5)*(g^2)*N609*O609</f>
        <v>5.5621030242439477E-3</v>
      </c>
      <c r="Q609" s="12">
        <f>$B$6 - ($B$6*EXP(-($T609*$B$6)/m)) - ($T609 * ((2*$B$7)/(m*g)))</f>
        <v>-3.5822432723058711E-3</v>
      </c>
      <c r="R609" s="12">
        <f>$B$6 - 2 * ($B$6*EXP(-($T609*$B$6)/m)) + $B$6*(EXP(-($T609*$B$6)/m))*(1-($T609*$B$6)/(m))</f>
        <v>7.9860805570153293E-4</v>
      </c>
      <c r="S609" s="11">
        <f>2*(((5*m^2*g^2)/$T609^6)*$N609*$O609 + (-(m^2)/($T609)^5)*(g^2)*$O609*$Q609 + (-(m^2)/($T609)^5)*(g^2)*$N609*$R609)</f>
        <v>2.7638000080320135E-2</v>
      </c>
      <c r="T609" s="37">
        <f t="shared" si="250"/>
        <v>2.1699250881468842E-2</v>
      </c>
      <c r="U609" s="38">
        <f t="shared" ref="U609" si="255">SUM(P609:P618)</f>
        <v>5.3290705182007514E-13</v>
      </c>
      <c r="V609" s="39">
        <f t="shared" ref="V609" si="256">SUM(S609:S618)</f>
        <v>19047.805400261699</v>
      </c>
      <c r="W609" s="36">
        <f t="shared" ref="W609" si="257">U609/V609</f>
        <v>2.7977346503800038E-17</v>
      </c>
    </row>
    <row r="610" spans="1:23" x14ac:dyDescent="0.25">
      <c r="A610" s="36"/>
      <c r="B610" s="11">
        <f>((m*g)/$A601)*($K$6+(m/$A601)*(EXP(-($A601*$K$6)/(m))-1)) - $K$7</f>
        <v>-4.3056758522781005</v>
      </c>
      <c r="C610" s="11">
        <f t="shared" si="245"/>
        <v>18.538844544890747</v>
      </c>
      <c r="D610" s="36"/>
      <c r="M610" s="36"/>
      <c r="N610" s="11">
        <f>($T609*$C$6) + (m*EXP(-($T609*$C$6)/m)) - m - (($C$7/(m*g))*($T609)^2)</f>
        <v>-5.6880736359794576E-5</v>
      </c>
      <c r="O610" s="11">
        <f>($T609*$C$6) + (2*m*EXP(-($T609*$C$6)/m)) + (($T609*$C$6)*EXP(-($T609*$C$6)/m))  - (2*m)</f>
        <v>3.0067351026730194E-5</v>
      </c>
      <c r="P610" s="11">
        <f>2*(-(m^2)/($T609)^5)*(g^2)*N610*O610</f>
        <v>4.4986557223599247E-2</v>
      </c>
      <c r="Q610" s="12">
        <f>$C$6 - ($C$6*EXP(-($T609*$C$6)/m)) - ($T609 * ((2*$C$7)/(m*g)))</f>
        <v>-6.6282852127929337E-3</v>
      </c>
      <c r="R610" s="12">
        <f>$C$6 - 2 * ($C$6*EXP(-($T609*$C$6)/m)) + $C$6*(EXP(-($T609*$C$6)/m))*(1-($T609*$C$6)/(m))</f>
        <v>4.0224850446371196E-3</v>
      </c>
      <c r="S610" s="11">
        <f>2*(((5*m^2*g^2)/$T609^6)*$N610*$O610 + (-(m^2)/($T609)^5)*(g^2)*$O610*$Q610 + (-(m^2)/($T609)^5)*(g^2)*$N610*$R610)</f>
        <v>0.89475171113529672</v>
      </c>
      <c r="T610" s="37"/>
      <c r="U610" s="38"/>
      <c r="V610" s="39"/>
      <c r="W610" s="36"/>
    </row>
    <row r="611" spans="1:23" x14ac:dyDescent="0.25">
      <c r="A611" s="36">
        <v>0.61</v>
      </c>
      <c r="B611" s="12">
        <f>((m*g)/$A611)*($B$6+(m/$A611)*(EXP(-($A611*$B$6)/(m))-1)) - $B$7</f>
        <v>-6.5366787324014936E-2</v>
      </c>
      <c r="C611" s="12">
        <f t="shared" si="245"/>
        <v>4.2728168850629999E-3</v>
      </c>
      <c r="D611" s="36">
        <f t="shared" ref="D611" si="258">SUM(C611:C620)</f>
        <v>58.716575595352111</v>
      </c>
      <c r="M611" s="36"/>
      <c r="N611" s="11">
        <f>($T609*$D$6) + (m*EXP(-($T609*$D$6)/m)) - m - (($D$7/(m*g))*($T609)^2)</f>
        <v>-1.4213669415833537E-4</v>
      </c>
      <c r="O611" s="11">
        <f>($T609*$D$6) + (2*m*EXP(-($T609*$D$6)/m)) + (($T609*$D$6)*EXP(-($T609*$D$6)/m))  - (2*m)</f>
        <v>1.0980809334212166E-4</v>
      </c>
      <c r="P611" s="11">
        <f>2*(-(m^2)/($T609)^5)*(g^2)*N611*O611</f>
        <v>0.41054705534043368</v>
      </c>
      <c r="Q611" s="12">
        <f>$D$6 - ($D$6*EXP(-($T609*$D$6)/m)) - ($T609 * ((2*$D$7)/(m*g)))</f>
        <v>-1.8161063891626805E-2</v>
      </c>
      <c r="R611" s="12">
        <f>$D$6 - 2 * ($D$6*EXP(-($T609*$D$6)/m)) + $D$6*(EXP(-($T609*$D$6)/m))*(1-($T609*$D$6)/(m))</f>
        <v>1.4420172737402953E-2</v>
      </c>
      <c r="S611" s="11">
        <f>2*(((5*m^2*g^2)/$T609^6)*$N611*$O611 + (-(m^2)/($T609)^5)*(g^2)*$O611*$Q611 + (-(m^2)/($T609)^5)*(g^2)*$N611*$R611)</f>
        <v>11.770671982428119</v>
      </c>
      <c r="T611" s="37"/>
      <c r="U611" s="38"/>
      <c r="V611" s="39"/>
      <c r="W611" s="36"/>
    </row>
    <row r="612" spans="1:23" x14ac:dyDescent="0.25">
      <c r="A612" s="36"/>
      <c r="B612" s="11">
        <f>((m*g)/$A611)*($C$6+(m/$A611)*(EXP(-($A611*$C$6)/(m))-1)) - $C$7</f>
        <v>-0.20278044526934422</v>
      </c>
      <c r="C612" s="11">
        <f t="shared" si="245"/>
        <v>4.1119908983633505E-2</v>
      </c>
      <c r="D612" s="36"/>
      <c r="M612" s="36"/>
      <c r="N612" s="11">
        <f>($T609*$E$6) + (m*EXP(-($T609*$E$6)/m)) - m - (($E$7/(m*g))*($T609)^2)</f>
        <v>-2.7251916602634907E-4</v>
      </c>
      <c r="O612" s="11">
        <f>($T609*$E$6) + (2*m*EXP(-($T609*$E$6)/m)) + (($T609*$E$6)*EXP(-($T609*$E$6)/m))  - (2*m)</f>
        <v>2.1720216709196494E-4</v>
      </c>
      <c r="P612" s="11">
        <f>2*(-(m^2)/($T609)^5)*(g^2)*N612*O612</f>
        <v>1.5569819781521193</v>
      </c>
      <c r="Q612" s="12">
        <f>$E$6 - ($E$6*EXP(-($T609*$E$6)/m)) - ($T609 * ((2*$E$7)/(m*g)))</f>
        <v>-3.5127502940464156E-2</v>
      </c>
      <c r="R612" s="12">
        <f>$E$6 - 2 * ($E$6*EXP(-($T609*$E$6)/m)) + $E$6*(EXP(-($T609*$E$6)/m))*(1-($T609*$E$6)/(m))</f>
        <v>2.8129755211624197E-2</v>
      </c>
      <c r="S612" s="11">
        <f>2*(((5*m^2*g^2)/$T609^6)*$N612*$O612 + (-(m^2)/($T609)^5)*(g^2)*$O612*$Q612 + (-(m^2)/($T609)^5)*(g^2)*$N612*$R612)</f>
        <v>43.573778470158317</v>
      </c>
      <c r="T612" s="37"/>
      <c r="U612" s="38"/>
      <c r="V612" s="39"/>
      <c r="W612" s="36"/>
    </row>
    <row r="613" spans="1:23" x14ac:dyDescent="0.25">
      <c r="A613" s="36"/>
      <c r="B613" s="12">
        <f>((m*g)/$A611)*($D$6+(m/$A611)*(EXP(-($A611*$D$6)/(m))-1)) - $D$7</f>
        <v>-0.53899995284000635</v>
      </c>
      <c r="C613" s="12">
        <f t="shared" si="245"/>
        <v>0.29052094916152904</v>
      </c>
      <c r="D613" s="36"/>
      <c r="M613" s="36"/>
      <c r="N613" s="11">
        <f>($T609*$F$6) + (m*EXP(-($T609*$F$6)/m)) - m - (($F$7/(m*g))*($T609)^2)</f>
        <v>-6.0670053593632174E-4</v>
      </c>
      <c r="O613" s="11">
        <f>($T609*$F$6) + (2*m*EXP(-($T609*$F$6)/m)) + (($T609*$F$6)*EXP(-($T609*$F$6)/m))  - (2*m)</f>
        <v>4.3655210821161305E-4</v>
      </c>
      <c r="P613" s="11">
        <f>2*(-(m^2)/($T609)^5)*(g^2)*N613*O613</f>
        <v>6.9667920711640106</v>
      </c>
      <c r="Q613" s="12">
        <f>$F$6 - ($F$6*EXP(-($T609*$F$6)/m)) - ($T609 * ((2*$F$7)/(m*g)))</f>
        <v>-7.6037333689400077E-2</v>
      </c>
      <c r="R613" s="12">
        <f>$F$6 - 2 * ($F$6*EXP(-($T609*$F$6)/m)) + $F$6*(EXP(-($T609*$F$6)/m))*(1-($T609*$F$6)/(m))</f>
        <v>5.5507727714503241E-2</v>
      </c>
      <c r="S613" s="11">
        <f>2*(((5*m^2*g^2)/$T609^6)*$N613*$O613 + (-(m^2)/($T609)^5)*(g^2)*$O613*$Q613 + (-(m^2)/($T609)^5)*(g^2)*$N613*$R613)</f>
        <v>153.66554030997111</v>
      </c>
      <c r="T613" s="37"/>
      <c r="U613" s="38"/>
      <c r="V613" s="39"/>
      <c r="W613" s="36"/>
    </row>
    <row r="614" spans="1:23" x14ac:dyDescent="0.25">
      <c r="A614" s="36"/>
      <c r="B614" s="12">
        <f>((m*g)/$A611)*($E$6+(m/$A611)*(EXP(-($A611*$E$6)/(m))-1)) - $E$7</f>
        <v>-0.91176634205599083</v>
      </c>
      <c r="C614" s="11">
        <f t="shared" si="245"/>
        <v>0.83131786250616202</v>
      </c>
      <c r="D614" s="36"/>
      <c r="M614" s="36"/>
      <c r="N614" s="11">
        <f>($T609*$G$6) + (m*EXP(-($T609*$G$6)/m)) - m - (($G$7/(m*g))*($T609)^2)</f>
        <v>-9.2049804445186716E-4</v>
      </c>
      <c r="O614" s="11">
        <f>($T609*$G$6) + (2*m*EXP(-($T609*$G$6)/m)) + (($T609*$G$6)*EXP(-($T609*$G$6)/m))  - (2*m)</f>
        <v>7.5760073539418715E-4</v>
      </c>
      <c r="P614" s="11">
        <f>2*(-(m^2)/($T609)^5)*(g^2)*N614*O614</f>
        <v>18.343645050870528</v>
      </c>
      <c r="Q614" s="12">
        <f>$G$6 - ($G$6*EXP(-($T609*$G$6)/m)) - ($T609 * ((2*$G$7)/(m*g)))</f>
        <v>-0.11975513986600872</v>
      </c>
      <c r="R614" s="12">
        <f>$G$6 - 2 * ($G$6*EXP(-($T609*$G$6)/m)) + $G$6*(EXP(-($T609*$G$6)/m))*(1-($T609*$G$6)/(m))</f>
        <v>9.4572542455614361E-2</v>
      </c>
      <c r="S614" s="11">
        <f>2*(((5*m^2*g^2)/$T609^6)*$N614*$O614 + (-(m^2)/($T609)^5)*(g^2)*$O614*$Q614 + (-(m^2)/($T609)^5)*(g^2)*$N614*$R614)</f>
        <v>449.55028528498815</v>
      </c>
      <c r="T614" s="37"/>
      <c r="U614" s="38"/>
      <c r="V614" s="39"/>
      <c r="W614" s="36"/>
    </row>
    <row r="615" spans="1:23" x14ac:dyDescent="0.25">
      <c r="A615" s="36"/>
      <c r="B615" s="12">
        <f>((m*g)/$A611)*($F$6+(m/$A611)*(EXP(-($A611*$F$6)/(m))-1)) - $F$7</f>
        <v>-1.5949224994624902</v>
      </c>
      <c r="C615" s="12">
        <f t="shared" si="245"/>
        <v>2.5437777792916769</v>
      </c>
      <c r="D615" s="36"/>
      <c r="M615" s="36"/>
      <c r="N615" s="11">
        <f>($T609*$H$6) + (m*EXP(-($T609*$H$6)/m)) - m - (($H$7/(m*g))*($T609)^2)</f>
        <v>-2.7081236331129646E-4</v>
      </c>
      <c r="O615" s="11">
        <f>($T609*$H$6) + (2*m*EXP(-($T609*$H$6)/m)) + (($T609*$H$6)*EXP(-($T609*$H$6)/m))  - (2*m)</f>
        <v>1.1847490982079267E-3</v>
      </c>
      <c r="P615" s="11">
        <f>2*(-(m^2)/($T609)^5)*(g^2)*N615*O615</f>
        <v>8.4395104335311242</v>
      </c>
      <c r="Q615" s="12">
        <f>$H$6 - ($H$6*EXP(-($T609*$H$6)/m)) - ($T609 * ((2*$H$7)/(m*g)))</f>
        <v>-7.9559143965879542E-2</v>
      </c>
      <c r="R615" s="12">
        <f>$H$6 - 2 * ($H$6*EXP(-($T609*$H$6)/m)) + $H$6*(EXP(-($T609*$H$6)/m))*(1-($T609*$H$6)/(m))</f>
        <v>0.14523589366889</v>
      </c>
      <c r="S615" s="11">
        <f>2*(((5*m^2*g^2)/$T609^6)*$N615*$O615 + (-(m^2)/($T609)^5)*(g^2)*$O615*$Q615 + (-(m^2)/($T609)^5)*(g^2)*$N615*$R615)</f>
        <v>1569.2828784277795</v>
      </c>
      <c r="T615" s="37"/>
      <c r="U615" s="38"/>
      <c r="V615" s="39"/>
      <c r="W615" s="36"/>
    </row>
    <row r="616" spans="1:23" x14ac:dyDescent="0.25">
      <c r="A616" s="36"/>
      <c r="B616" s="12">
        <f>((m*g)/$A611)*($G$6+(m/$A611)*(EXP(-($A611*$G$6)/(m))-1)) - $G$7</f>
        <v>-2.3766660563938058</v>
      </c>
      <c r="C616" s="11">
        <f t="shared" si="245"/>
        <v>5.6485415436144848</v>
      </c>
      <c r="D616" s="36"/>
      <c r="M616" s="36"/>
      <c r="N616" s="11">
        <f>($T609*$I$6) + (m*EXP(-($T609*$I$6)/m)) - m - (($I$7/(m*g))*($T609)^2)</f>
        <v>3.6936897707216289E-5</v>
      </c>
      <c r="O616" s="11">
        <f>($T609*$I$6) + (2*m*EXP(-($T609*$I$6)/m)) + (($T609*$I$6)*EXP(-($T609*$I$6)/m))  - (2*m)</f>
        <v>1.5808744621772508E-3</v>
      </c>
      <c r="P616" s="11">
        <f>2*(-(m^2)/($T609)^5)*(g^2)*N616*O616</f>
        <v>-1.5359609731163781</v>
      </c>
      <c r="Q616" s="12">
        <f>$I$6 - ($I$6*EXP(-($T609*$I$6)/m)) - ($T609 * ((2*$I$7)/(m*g)))</f>
        <v>-6.9449432839628455E-2</v>
      </c>
      <c r="R616" s="12">
        <f>$I$6 - 2 * ($I$6*EXP(-($T609*$I$6)/m)) + $I$6*(EXP(-($T609*$I$6)/m))*(1-($T609*$I$6)/(m))</f>
        <v>0.1911884784268936</v>
      </c>
      <c r="S616" s="11">
        <f>2*(((5*m^2*g^2)/$T609^6)*$N616*$O616 + (-(m^2)/($T609)^5)*(g^2)*$O616*$Q616 + (-(m^2)/($T609)^5)*(g^2)*$N616*$R616)</f>
        <v>3056.1055703635107</v>
      </c>
      <c r="T616" s="37"/>
      <c r="U616" s="38"/>
      <c r="V616" s="39"/>
      <c r="W616" s="36"/>
    </row>
    <row r="617" spans="1:23" x14ac:dyDescent="0.25">
      <c r="A617" s="36"/>
      <c r="B617" s="12">
        <f>((m*g)/$A611)*($H$6+(m/$A611)*(EXP(-($A611*$H$6)/(m))-1)) - $H$7</f>
        <v>-2.7328219647927625</v>
      </c>
      <c r="C617" s="12">
        <f t="shared" si="245"/>
        <v>7.4683158912537753</v>
      </c>
      <c r="D617" s="36"/>
      <c r="M617" s="36"/>
      <c r="N617" s="11">
        <f>($T609*$J$6) + (m*EXP(-($T609*$J$6)/m)) - m - (($J$7/(m*g))*($T609)^2)</f>
        <v>2.7411831987485345E-4</v>
      </c>
      <c r="O617" s="11">
        <f>($T609*$J$6) + (2*m*EXP(-($T609*$J$6)/m)) + (($T609*$J$6)*EXP(-($T609*$J$6)/m))  - (2*m)</f>
        <v>2.0432113316871947E-3</v>
      </c>
      <c r="P617" s="11">
        <f>2*(-(m^2)/($T609)^5)*(g^2)*N617*O617</f>
        <v>-14.732407746786075</v>
      </c>
      <c r="Q617" s="12">
        <f>$J$6 - ($J$6*EXP(-($T609*$J$6)/m)) - ($T609 * ((2*$J$7)/(m*g)))</f>
        <v>-6.8895221319101085E-2</v>
      </c>
      <c r="R617" s="12">
        <f>$J$6 - 2 * ($J$6*EXP(-($T609*$J$6)/m)) + $J$6*(EXP(-($T609*$J$6)/m))*(1-($T609*$J$6)/(m))</f>
        <v>0.2437980678940927</v>
      </c>
      <c r="S617" s="11">
        <f>2*(((5*m^2*g^2)/$T609^6)*$N617*$O617 + (-(m^2)/($T609)^5)*(g^2)*$O617*$Q617 + (-(m^2)/($T609)^5)*(g^2)*$N617*$R617)</f>
        <v>5339.54843422865</v>
      </c>
      <c r="T617" s="37"/>
      <c r="U617" s="38"/>
      <c r="V617" s="39"/>
      <c r="W617" s="36"/>
    </row>
    <row r="618" spans="1:23" x14ac:dyDescent="0.25">
      <c r="A618" s="36"/>
      <c r="B618" s="12">
        <f>((m*g)/$A611)*($I$6+(m/$A611)*(EXP(-($A611*$I$6)/(m))-1)) - $I$7</f>
        <v>-3.1525858053839984</v>
      </c>
      <c r="C618" s="11">
        <f t="shared" si="245"/>
        <v>9.9387972603086734</v>
      </c>
      <c r="D618" s="36"/>
      <c r="M618" s="36"/>
      <c r="N618" s="11">
        <f>($T609*$K$6) + (m*EXP(-($T609*$K$6)/m)) - m - (($K$7/(m*g))*($T609)^2)</f>
        <v>2.8814904481971708E-4</v>
      </c>
      <c r="O618" s="11">
        <f>($T609*$K$6) + (2*m*EXP(-($T609*$K$6)/m)) + (($T609*$K$6)*EXP(-($T609*$K$6)/m))  - (2*m)</f>
        <v>2.5726896358677157E-3</v>
      </c>
      <c r="P618" s="11">
        <f>2*(-(m^2)/($T609)^5)*(g^2)*N618*O618</f>
        <v>-19.499656529403069</v>
      </c>
      <c r="Q618" s="12">
        <f>$K$6 - ($K$6*EXP(-($T609*$K$6)/m)) - ($T609 * ((2*$K$7)/(m*g)))</f>
        <v>-9.2002786507860201E-2</v>
      </c>
      <c r="R618" s="12">
        <f>$K$6 - 2 * ($K$6*EXP(-($T609*$K$6)/m)) + $K$6*(EXP(-($T609*$K$6)/m))*(1-($T609*$K$6)/(m))</f>
        <v>0.30289682242097193</v>
      </c>
      <c r="S618" s="11">
        <f>2*(((5*m^2*g^2)/$T609^6)*$N618*$O618 + (-(m^2)/($T609)^5)*(g^2)*$O618*$Q618 + (-(m^2)/($T609)^5)*(g^2)*$N618*$R618)</f>
        <v>8423.3858514830008</v>
      </c>
      <c r="T618" s="37"/>
      <c r="U618" s="38"/>
      <c r="V618" s="39"/>
      <c r="W618" s="36"/>
    </row>
    <row r="619" spans="1:23" x14ac:dyDescent="0.25">
      <c r="A619" s="36"/>
      <c r="B619" s="12">
        <f>((m*g)/$A611)*($J$6+(m/$A611)*(EXP(-($A611*$J$6)/(m))-1)) - $J$7</f>
        <v>-3.6533496459593882</v>
      </c>
      <c r="C619" s="12">
        <f t="shared" si="245"/>
        <v>13.346963635631587</v>
      </c>
      <c r="D619" s="36"/>
      <c r="M619" s="36">
        <v>61</v>
      </c>
      <c r="N619" s="11">
        <f>($T619*$B$6) + (m*EXP(-($T619*$B$6)/m)) - m - (($B$7/(m*g))*($T619)^2)</f>
        <v>-3.5922821918522391E-5</v>
      </c>
      <c r="O619" s="11">
        <f>($T619*$B$6) + (2*m*EXP(-($T619*$B$6)/m)) + (($T619*$B$6)*EXP(-($T619*$B$6)/m))  - (2*m)</f>
        <v>5.8863516471732713E-6</v>
      </c>
      <c r="P619" s="11">
        <f>2*(-(m^2)/($T619)^5)*(g^2)*N619*O619</f>
        <v>5.5621030242373505E-3</v>
      </c>
      <c r="Q619" s="12">
        <f>$B$6 - ($B$6*EXP(-($T619*$B$6)/m)) - ($T619 * ((2*$B$7)/(m*g)))</f>
        <v>-3.5822432723058607E-3</v>
      </c>
      <c r="R619" s="12">
        <f>$B$6 - 2 * ($B$6*EXP(-($T619*$B$6)/m)) + $B$6*(EXP(-($T619*$B$6)/m))*(1-($T619*$B$6)/(m))</f>
        <v>7.9860805570153293E-4</v>
      </c>
      <c r="S619" s="11">
        <f>2*(((5*m^2*g^2)/$T619^6)*$N619*$O619 + (-(m^2)/($T619)^5)*(g^2)*$O619*$Q619 + (-(m^2)/($T619)^5)*(g^2)*$N619*$R619)</f>
        <v>2.7638000081181335E-2</v>
      </c>
      <c r="T619" s="37">
        <f t="shared" si="250"/>
        <v>2.1699250881468814E-2</v>
      </c>
      <c r="U619" s="38">
        <f t="shared" ref="U619" si="259">SUM(P619:P628)</f>
        <v>-5.3645976549887564E-13</v>
      </c>
      <c r="V619" s="39">
        <f t="shared" ref="V619" si="260">SUM(S619:S628)</f>
        <v>19047.805400261786</v>
      </c>
      <c r="W619" s="36">
        <f t="shared" ref="W619" si="261">U619/V619</f>
        <v>-2.8163862147158577E-17</v>
      </c>
    </row>
    <row r="620" spans="1:23" x14ac:dyDescent="0.25">
      <c r="A620" s="36"/>
      <c r="B620" s="11">
        <f>((m*g)/$A611)*($K$6+(m/$A611)*(EXP(-($A611*$K$6)/(m))-1)) - $K$7</f>
        <v>-4.3131134865333092</v>
      </c>
      <c r="C620" s="11">
        <f t="shared" si="245"/>
        <v>18.602947947715517</v>
      </c>
      <c r="D620" s="36"/>
      <c r="M620" s="36"/>
      <c r="N620" s="11">
        <f>($T619*$C$6) + (m*EXP(-($T619*$C$6)/m)) - m - (($C$7/(m*g))*($T619)^2)</f>
        <v>-5.6880736359796744E-5</v>
      </c>
      <c r="O620" s="11">
        <f>($T619*$C$6) + (2*m*EXP(-($T619*$C$6)/m)) + (($T619*$C$6)*EXP(-($T619*$C$6)/m))  - (2*m)</f>
        <v>3.0067351026730194E-5</v>
      </c>
      <c r="P620" s="11">
        <f>2*(-(m^2)/($T619)^5)*(g^2)*N620*O620</f>
        <v>4.4986557223601245E-2</v>
      </c>
      <c r="Q620" s="12">
        <f>$C$6 - ($C$6*EXP(-($T619*$C$6)/m)) - ($T619 * ((2*$C$7)/(m*g)))</f>
        <v>-6.6282852127929268E-3</v>
      </c>
      <c r="R620" s="12">
        <f>$C$6 - 2 * ($C$6*EXP(-($T619*$C$6)/m)) + $C$6*(EXP(-($T619*$C$6)/m))*(1-($T619*$C$6)/(m))</f>
        <v>4.0224850446371196E-3</v>
      </c>
      <c r="S620" s="11">
        <f>2*(((5*m^2*g^2)/$T619^6)*$N620*$O620 + (-(m^2)/($T619)^5)*(g^2)*$O620*$Q620 + (-(m^2)/($T619)^5)*(g^2)*$N620*$R620)</f>
        <v>0.89475171113511909</v>
      </c>
      <c r="T620" s="37"/>
      <c r="U620" s="38"/>
      <c r="V620" s="39"/>
      <c r="W620" s="36"/>
    </row>
    <row r="621" spans="1:23" x14ac:dyDescent="0.25">
      <c r="A621" s="36">
        <v>0.62</v>
      </c>
      <c r="B621" s="12">
        <f>((m*g)/$A621)*($B$6+(m/$A621)*(EXP(-($A621*$B$6)/(m))-1)) - $B$7</f>
        <v>-6.5761401123812374E-2</v>
      </c>
      <c r="C621" s="12">
        <f t="shared" si="245"/>
        <v>4.3245618777669513E-3</v>
      </c>
      <c r="D621" s="36">
        <f t="shared" ref="D621" si="262">SUM(C621:C630)</f>
        <v>58.930953116452841</v>
      </c>
      <c r="M621" s="36"/>
      <c r="N621" s="11">
        <f>($T619*$D$6) + (m*EXP(-($T619*$D$6)/m)) - m - (($D$7/(m*g))*($T619)^2)</f>
        <v>-1.4213669415833905E-4</v>
      </c>
      <c r="O621" s="11">
        <f>($T619*$D$6) + (2*m*EXP(-($T619*$D$6)/m)) + (($T619*$D$6)*EXP(-($T619*$D$6)/m))  - (2*m)</f>
        <v>1.0980809334212166E-4</v>
      </c>
      <c r="P621" s="11">
        <f>2*(-(m^2)/($T619)^5)*(g^2)*N621*O621</f>
        <v>0.410547055340447</v>
      </c>
      <c r="Q621" s="12">
        <f>$D$6 - ($D$6*EXP(-($T619*$D$6)/m)) - ($T619 * ((2*$D$7)/(m*g)))</f>
        <v>-1.8161063891626833E-2</v>
      </c>
      <c r="R621" s="12">
        <f>$D$6 - 2 * ($D$6*EXP(-($T619*$D$6)/m)) + $D$6*(EXP(-($T619*$D$6)/m))*(1-($T619*$D$6)/(m))</f>
        <v>1.4420172737402842E-2</v>
      </c>
      <c r="S621" s="11">
        <f>2*(((5*m^2*g^2)/$T619^6)*$N621*$O621 + (-(m^2)/($T619)^5)*(g^2)*$O621*$Q621 + (-(m^2)/($T619)^5)*(g^2)*$N621*$R621)</f>
        <v>11.770671982426705</v>
      </c>
      <c r="T621" s="37"/>
      <c r="U621" s="38"/>
      <c r="V621" s="39"/>
      <c r="W621" s="36"/>
    </row>
    <row r="622" spans="1:23" x14ac:dyDescent="0.25">
      <c r="A622" s="36"/>
      <c r="B622" s="11">
        <f>((m*g)/$A621)*($C$6+(m/$A621)*(EXP(-($A621*$C$6)/(m))-1)) - $C$7</f>
        <v>-0.20378968075354859</v>
      </c>
      <c r="C622" s="11">
        <f t="shared" si="245"/>
        <v>4.1530233981633254E-2</v>
      </c>
      <c r="D622" s="36"/>
      <c r="M622" s="36"/>
      <c r="N622" s="11">
        <f>($T619*$E$6) + (m*EXP(-($T619*$E$6)/m)) - m - (($E$7/(m*g))*($T619)^2)</f>
        <v>-2.7251916602635123E-4</v>
      </c>
      <c r="O622" s="11">
        <f>($T619*$E$6) + (2*m*EXP(-($T619*$E$6)/m)) + (($T619*$E$6)*EXP(-($T619*$E$6)/m))  - (2*m)</f>
        <v>2.17202167091958E-4</v>
      </c>
      <c r="P622" s="11">
        <f>2*(-(m^2)/($T619)^5)*(g^2)*N622*O622</f>
        <v>1.5569819781520917</v>
      </c>
      <c r="Q622" s="12">
        <f>$E$6 - ($E$6*EXP(-($T619*$E$6)/m)) - ($T619 * ((2*$E$7)/(m*g)))</f>
        <v>-3.51275029404641E-2</v>
      </c>
      <c r="R622" s="12">
        <f>$E$6 - 2 * ($E$6*EXP(-($T619*$E$6)/m)) + $E$6*(EXP(-($T619*$E$6)/m))*(1-($T619*$E$6)/(m))</f>
        <v>2.8129755211624086E-2</v>
      </c>
      <c r="S622" s="11">
        <f>2*(((5*m^2*g^2)/$T619^6)*$N622*$O622 + (-(m^2)/($T619)^5)*(g^2)*$O622*$Q622 + (-(m^2)/($T619)^5)*(g^2)*$N622*$R622)</f>
        <v>43.573778470160931</v>
      </c>
      <c r="T622" s="37"/>
      <c r="U622" s="38"/>
      <c r="V622" s="39"/>
      <c r="W622" s="36"/>
    </row>
    <row r="623" spans="1:23" x14ac:dyDescent="0.25">
      <c r="A623" s="36"/>
      <c r="B623" s="12">
        <f>((m*g)/$A621)*($D$6+(m/$A621)*(EXP(-($A621*$D$6)/(m))-1)) - $D$7</f>
        <v>-0.54088649297791225</v>
      </c>
      <c r="C623" s="12">
        <f t="shared" si="245"/>
        <v>0.29255819828594509</v>
      </c>
      <c r="D623" s="36"/>
      <c r="M623" s="36"/>
      <c r="N623" s="11">
        <f>($T619*$F$6) + (m*EXP(-($T619*$F$6)/m)) - m - (($F$7/(m*g))*($T619)^2)</f>
        <v>-6.0670053593632044E-4</v>
      </c>
      <c r="O623" s="11">
        <f>($T619*$F$6) + (2*m*EXP(-($T619*$F$6)/m)) + (($T619*$F$6)*EXP(-($T619*$F$6)/m))  - (2*m)</f>
        <v>4.3655210821160612E-4</v>
      </c>
      <c r="P623" s="11">
        <f>2*(-(m^2)/($T619)^5)*(g^2)*N623*O623</f>
        <v>6.9667920711639288</v>
      </c>
      <c r="Q623" s="12">
        <f>$F$6 - ($F$6*EXP(-($T619*$F$6)/m)) - ($T619 * ((2*$F$7)/(m*g)))</f>
        <v>-7.6037333689399966E-2</v>
      </c>
      <c r="R623" s="12">
        <f>$F$6 - 2 * ($F$6*EXP(-($T619*$F$6)/m)) + $F$6*(EXP(-($T619*$F$6)/m))*(1-($T619*$F$6)/(m))</f>
        <v>5.5507727714503075E-2</v>
      </c>
      <c r="S623" s="11">
        <f>2*(((5*m^2*g^2)/$T619^6)*$N623*$O623 + (-(m^2)/($T619)^5)*(g^2)*$O623*$Q623 + (-(m^2)/($T619)^5)*(g^2)*$N623*$R623)</f>
        <v>153.66554030997941</v>
      </c>
      <c r="T623" s="37"/>
      <c r="U623" s="38"/>
      <c r="V623" s="39"/>
      <c r="W623" s="36"/>
    </row>
    <row r="624" spans="1:23" x14ac:dyDescent="0.25">
      <c r="A624" s="36"/>
      <c r="B624" s="12">
        <f>((m*g)/$A621)*($E$6+(m/$A621)*(EXP(-($A621*$E$6)/(m))-1)) - $E$7</f>
        <v>-0.91431757944265935</v>
      </c>
      <c r="C624" s="11">
        <f t="shared" si="245"/>
        <v>0.83597663607788364</v>
      </c>
      <c r="D624" s="36"/>
      <c r="M624" s="36"/>
      <c r="N624" s="11">
        <f>($T619*$G$6) + (m*EXP(-($T619*$G$6)/m)) - m - (($G$7/(m*g))*($T619)^2)</f>
        <v>-9.2049804445186109E-4</v>
      </c>
      <c r="O624" s="11">
        <f>($T619*$G$6) + (2*m*EXP(-($T619*$G$6)/m)) + (($T619*$G$6)*EXP(-($T619*$G$6)/m))  - (2*m)</f>
        <v>7.5760073539418021E-4</v>
      </c>
      <c r="P624" s="11">
        <f>2*(-(m^2)/($T619)^5)*(g^2)*N624*O624</f>
        <v>18.343645050870357</v>
      </c>
      <c r="Q624" s="12">
        <f>$G$6 - ($G$6*EXP(-($T619*$G$6)/m)) - ($T619 * ((2*$G$7)/(m*g)))</f>
        <v>-0.11975513986600844</v>
      </c>
      <c r="R624" s="12">
        <f>$G$6 - 2 * ($G$6*EXP(-($T619*$G$6)/m)) + $G$6*(EXP(-($T619*$G$6)/m))*(1-($T619*$G$6)/(m))</f>
        <v>9.4572542455614111E-2</v>
      </c>
      <c r="S624" s="11">
        <f>2*(((5*m^2*g^2)/$T619^6)*$N624*$O624 + (-(m^2)/($T619)^5)*(g^2)*$O624*$Q624 + (-(m^2)/($T619)^5)*(g^2)*$N624*$R624)</f>
        <v>449.55028528500497</v>
      </c>
      <c r="T624" s="37"/>
      <c r="U624" s="38"/>
      <c r="V624" s="39"/>
      <c r="W624" s="36"/>
    </row>
    <row r="625" spans="1:23" x14ac:dyDescent="0.25">
      <c r="A625" s="36"/>
      <c r="B625" s="12">
        <f>((m*g)/$A621)*($F$6+(m/$A621)*(EXP(-($A621*$F$6)/(m))-1)) - $F$7</f>
        <v>-1.598358271254076</v>
      </c>
      <c r="C625" s="12">
        <f t="shared" si="245"/>
        <v>2.5547491632863184</v>
      </c>
      <c r="D625" s="36"/>
      <c r="M625" s="36"/>
      <c r="N625" s="11">
        <f>($T619*$H$6) + (m*EXP(-($T619*$H$6)/m)) - m - (($H$7/(m*g))*($T619)^2)</f>
        <v>-2.7081236331129559E-4</v>
      </c>
      <c r="O625" s="11">
        <f>($T619*$H$6) + (2*m*EXP(-($T619*$H$6)/m)) + (($T619*$H$6)*EXP(-($T619*$H$6)/m))  - (2*m)</f>
        <v>1.1847490982079129E-3</v>
      </c>
      <c r="P625" s="11">
        <f>2*(-(m^2)/($T619)^5)*(g^2)*N625*O625</f>
        <v>8.4395104335310513</v>
      </c>
      <c r="Q625" s="12">
        <f>$H$6 - ($H$6*EXP(-($T619*$H$6)/m)) - ($T619 * ((2*$H$7)/(m*g)))</f>
        <v>-7.9559143965879264E-2</v>
      </c>
      <c r="R625" s="12">
        <f>$H$6 - 2 * ($H$6*EXP(-($T619*$H$6)/m)) + $H$6*(EXP(-($T619*$H$6)/m))*(1-($T619*$H$6)/(m))</f>
        <v>0.1452358936688897</v>
      </c>
      <c r="S625" s="11">
        <f>2*(((5*m^2*g^2)/$T619^6)*$N625*$O625 + (-(m^2)/($T619)^5)*(g^2)*$O625*$Q625 + (-(m^2)/($T619)^5)*(g^2)*$N625*$R625)</f>
        <v>1569.2828784277726</v>
      </c>
      <c r="T625" s="37"/>
      <c r="U625" s="38"/>
      <c r="V625" s="39"/>
      <c r="W625" s="36"/>
    </row>
    <row r="626" spans="1:23" x14ac:dyDescent="0.25">
      <c r="A626" s="36"/>
      <c r="B626" s="12">
        <f>((m*g)/$A621)*($G$6+(m/$A621)*(EXP(-($A621*$G$6)/(m))-1)) - $G$7</f>
        <v>-2.3809930588556885</v>
      </c>
      <c r="C626" s="11">
        <f t="shared" si="245"/>
        <v>5.6691279463189677</v>
      </c>
      <c r="D626" s="36"/>
      <c r="M626" s="36"/>
      <c r="N626" s="11">
        <f>($T619*$I$6) + (m*EXP(-($T619*$I$6)/m)) - m - (($I$7/(m*g))*($T619)^2)</f>
        <v>3.6936897707218891E-5</v>
      </c>
      <c r="O626" s="11">
        <f>($T619*$I$6) + (2*m*EXP(-($T619*$I$6)/m)) + (($T619*$I$6)*EXP(-($T619*$I$6)/m))  - (2*m)</f>
        <v>1.5808744621772508E-3</v>
      </c>
      <c r="P626" s="11">
        <f>2*(-(m^2)/($T619)^5)*(g^2)*N626*O626</f>
        <v>-1.535960973116496</v>
      </c>
      <c r="Q626" s="12">
        <f>$I$6 - ($I$6*EXP(-($T619*$I$6)/m)) - ($T619 * ((2*$I$7)/(m*g)))</f>
        <v>-6.9449432839628122E-2</v>
      </c>
      <c r="R626" s="12">
        <f>$I$6 - 2 * ($I$6*EXP(-($T619*$I$6)/m)) + $I$6*(EXP(-($T619*$I$6)/m))*(1-($T619*$I$6)/(m))</f>
        <v>0.19118847842689327</v>
      </c>
      <c r="S626" s="11">
        <f>2*(((5*m^2*g^2)/$T619^6)*$N626*$O626 + (-(m^2)/($T619)^5)*(g^2)*$O626*$Q626 + (-(m^2)/($T619)^5)*(g^2)*$N626*$R626)</f>
        <v>3056.1055703635284</v>
      </c>
      <c r="T626" s="37"/>
      <c r="U626" s="38"/>
      <c r="V626" s="39"/>
      <c r="W626" s="36"/>
    </row>
    <row r="627" spans="1:23" x14ac:dyDescent="0.25">
      <c r="A627" s="36"/>
      <c r="B627" s="12">
        <f>((m*g)/$A621)*($H$6+(m/$A621)*(EXP(-($A621*$H$6)/(m))-1)) - $H$7</f>
        <v>-2.7380335492660413</v>
      </c>
      <c r="C627" s="12">
        <f t="shared" si="245"/>
        <v>7.4968277169063953</v>
      </c>
      <c r="D627" s="36"/>
      <c r="M627" s="36"/>
      <c r="N627" s="11">
        <f>($T619*$J$6) + (m*EXP(-($T619*$J$6)/m)) - m - (($J$7/(m*g))*($T619)^2)</f>
        <v>2.7411831987485171E-4</v>
      </c>
      <c r="O627" s="11">
        <f>($T619*$J$6) + (2*m*EXP(-($T619*$J$6)/m)) + (($T619*$J$6)*EXP(-($T619*$J$6)/m))  - (2*m)</f>
        <v>2.0432113316871878E-3</v>
      </c>
      <c r="P627" s="11">
        <f>2*(-(m^2)/($T619)^5)*(g^2)*N627*O627</f>
        <v>-14.732407746786027</v>
      </c>
      <c r="Q627" s="12">
        <f>$J$6 - ($J$6*EXP(-($T619*$J$6)/m)) - ($T619 * ((2*$J$7)/(m*g)))</f>
        <v>-6.8895221319100641E-2</v>
      </c>
      <c r="R627" s="12">
        <f>$J$6 - 2 * ($J$6*EXP(-($T619*$J$6)/m)) + $J$6*(EXP(-($T619*$J$6)/m))*(1-($T619*$J$6)/(m))</f>
        <v>0.2437980678940922</v>
      </c>
      <c r="S627" s="11">
        <f>2*(((5*m^2*g^2)/$T619^6)*$N627*$O627 + (-(m^2)/($T619)^5)*(g^2)*$O627*$Q627 + (-(m^2)/($T619)^5)*(g^2)*$N627*$R627)</f>
        <v>5339.5484342286327</v>
      </c>
      <c r="T627" s="37"/>
      <c r="U627" s="38"/>
      <c r="V627" s="39"/>
      <c r="W627" s="36"/>
    </row>
    <row r="628" spans="1:23" x14ac:dyDescent="0.25">
      <c r="A628" s="36"/>
      <c r="B628" s="12">
        <f>((m*g)/$A621)*($I$6+(m/$A621)*(EXP(-($A621*$I$6)/(m))-1)) - $I$7</f>
        <v>-3.1584624891975008</v>
      </c>
      <c r="C628" s="11">
        <f t="shared" si="245"/>
        <v>9.9758852956676733</v>
      </c>
      <c r="D628" s="36"/>
      <c r="M628" s="36"/>
      <c r="N628" s="11">
        <f>($T619*$K$6) + (m*EXP(-($T619*$K$6)/m)) - m - (($K$7/(m*g))*($T619)^2)</f>
        <v>2.8814904481972575E-4</v>
      </c>
      <c r="O628" s="11">
        <f>($T619*$K$6) + (2*m*EXP(-($T619*$K$6)/m)) + (($T619*$K$6)*EXP(-($T619*$K$6)/m))  - (2*m)</f>
        <v>2.5726896358677087E-3</v>
      </c>
      <c r="P628" s="11">
        <f>2*(-(m^2)/($T619)^5)*(g^2)*N628*O628</f>
        <v>-19.49965652940373</v>
      </c>
      <c r="Q628" s="12">
        <f>$K$6 - ($K$6*EXP(-($T619*$K$6)/m)) - ($T619 * ((2*$K$7)/(m*g)))</f>
        <v>-9.2002786507859646E-2</v>
      </c>
      <c r="R628" s="12">
        <f>$K$6 - 2 * ($K$6*EXP(-($T619*$K$6)/m)) + $K$6*(EXP(-($T619*$K$6)/m))*(1-($T619*$K$6)/(m))</f>
        <v>0.30289682242097132</v>
      </c>
      <c r="S628" s="11">
        <f>2*(((5*m^2*g^2)/$T619^6)*$N628*$O628 + (-(m^2)/($T619)^5)*(g^2)*$O628*$Q628 + (-(m^2)/($T619)^5)*(g^2)*$N628*$R628)</f>
        <v>8423.3858514830627</v>
      </c>
      <c r="T628" s="37"/>
      <c r="U628" s="38"/>
      <c r="V628" s="39"/>
      <c r="W628" s="36"/>
    </row>
    <row r="629" spans="1:23" x14ac:dyDescent="0.25">
      <c r="A629" s="36"/>
      <c r="B629" s="12">
        <f>((m*g)/$A621)*($J$6+(m/$A621)*(EXP(-($A621*$J$6)/(m))-1)) - $J$7</f>
        <v>-3.659891429117935</v>
      </c>
      <c r="C629" s="12">
        <f t="shared" si="245"/>
        <v>13.39480527293092</v>
      </c>
      <c r="D629" s="36"/>
      <c r="M629" s="36">
        <v>62</v>
      </c>
      <c r="N629" s="11">
        <f>($T629*$B$6) + (m*EXP(-($T629*$B$6)/m)) - m - (($B$7/(m*g))*($T629)^2)</f>
        <v>-3.5922821918522879E-5</v>
      </c>
      <c r="O629" s="11">
        <f>($T629*$B$6) + (2*m*EXP(-($T629*$B$6)/m)) + (($T629*$B$6)*EXP(-($T629*$B$6)/m))  - (2*m)</f>
        <v>5.8863516471802102E-6</v>
      </c>
      <c r="P629" s="11">
        <f>2*(-(m^2)/($T629)^5)*(g^2)*N629*O629</f>
        <v>5.5621030242439477E-3</v>
      </c>
      <c r="Q629" s="12">
        <f>$B$6 - ($B$6*EXP(-($T629*$B$6)/m)) - ($T629 * ((2*$B$7)/(m*g)))</f>
        <v>-3.5822432723058711E-3</v>
      </c>
      <c r="R629" s="12">
        <f>$B$6 - 2 * ($B$6*EXP(-($T629*$B$6)/m)) + $B$6*(EXP(-($T629*$B$6)/m))*(1-($T629*$B$6)/(m))</f>
        <v>7.9860805570153293E-4</v>
      </c>
      <c r="S629" s="11">
        <f>2*(((5*m^2*g^2)/$T629^6)*$N629*$O629 + (-(m^2)/($T629)^5)*(g^2)*$O629*$Q629 + (-(m^2)/($T629)^5)*(g^2)*$N629*$R629)</f>
        <v>2.7638000080320135E-2</v>
      </c>
      <c r="T629" s="37">
        <f t="shared" si="250"/>
        <v>2.1699250881468842E-2</v>
      </c>
      <c r="U629" s="38">
        <f t="shared" ref="U629" si="263">SUM(P629:P638)</f>
        <v>5.3290705182007514E-13</v>
      </c>
      <c r="V629" s="39">
        <f t="shared" ref="V629" si="264">SUM(S629:S638)</f>
        <v>19047.805400261699</v>
      </c>
      <c r="W629" s="36">
        <f t="shared" ref="W629" si="265">U629/V629</f>
        <v>2.7977346503800038E-17</v>
      </c>
    </row>
    <row r="630" spans="1:23" x14ac:dyDescent="0.25">
      <c r="A630" s="36"/>
      <c r="B630" s="11">
        <f>((m*g)/$A621)*($K$6+(m/$A621)*(EXP(-($A621*$K$6)/(m))-1)) - $K$7</f>
        <v>-4.320320369037387</v>
      </c>
      <c r="C630" s="11">
        <f t="shared" si="245"/>
        <v>18.665168091119344</v>
      </c>
      <c r="D630" s="36"/>
      <c r="M630" s="36"/>
      <c r="N630" s="11">
        <f>($T629*$C$6) + (m*EXP(-($T629*$C$6)/m)) - m - (($C$7/(m*g))*($T629)^2)</f>
        <v>-5.6880736359794576E-5</v>
      </c>
      <c r="O630" s="11">
        <f>($T629*$C$6) + (2*m*EXP(-($T629*$C$6)/m)) + (($T629*$C$6)*EXP(-($T629*$C$6)/m))  - (2*m)</f>
        <v>3.0067351026730194E-5</v>
      </c>
      <c r="P630" s="11">
        <f>2*(-(m^2)/($T629)^5)*(g^2)*N630*O630</f>
        <v>4.4986557223599247E-2</v>
      </c>
      <c r="Q630" s="12">
        <f>$C$6 - ($C$6*EXP(-($T629*$C$6)/m)) - ($T629 * ((2*$C$7)/(m*g)))</f>
        <v>-6.6282852127929337E-3</v>
      </c>
      <c r="R630" s="12">
        <f>$C$6 - 2 * ($C$6*EXP(-($T629*$C$6)/m)) + $C$6*(EXP(-($T629*$C$6)/m))*(1-($T629*$C$6)/(m))</f>
        <v>4.0224850446371196E-3</v>
      </c>
      <c r="S630" s="11">
        <f>2*(((5*m^2*g^2)/$T629^6)*$N630*$O630 + (-(m^2)/($T629)^5)*(g^2)*$O630*$Q630 + (-(m^2)/($T629)^5)*(g^2)*$N630*$R630)</f>
        <v>0.89475171113529672</v>
      </c>
      <c r="T630" s="37"/>
      <c r="U630" s="38"/>
      <c r="V630" s="39"/>
      <c r="W630" s="36"/>
    </row>
    <row r="631" spans="1:23" x14ac:dyDescent="0.25">
      <c r="A631" s="36">
        <v>0.63</v>
      </c>
      <c r="B631" s="12">
        <f>((m*g)/$A631)*($B$6+(m/$A631)*(EXP(-($A631*$B$6)/(m))-1)) - $B$7</f>
        <v>-6.6148886707735277E-2</v>
      </c>
      <c r="C631" s="12">
        <f t="shared" si="245"/>
        <v>4.3756752126727968E-3</v>
      </c>
      <c r="D631" s="36">
        <f t="shared" ref="D631" si="266">SUM(C631:C640)</f>
        <v>59.139239235911738</v>
      </c>
      <c r="M631" s="36"/>
      <c r="N631" s="11">
        <f>($T629*$D$6) + (m*EXP(-($T629*$D$6)/m)) - m - (($D$7/(m*g))*($T629)^2)</f>
        <v>-1.4213669415833537E-4</v>
      </c>
      <c r="O631" s="11">
        <f>($T629*$D$6) + (2*m*EXP(-($T629*$D$6)/m)) + (($T629*$D$6)*EXP(-($T629*$D$6)/m))  - (2*m)</f>
        <v>1.0980809334212166E-4</v>
      </c>
      <c r="P631" s="11">
        <f>2*(-(m^2)/($T629)^5)*(g^2)*N631*O631</f>
        <v>0.41054705534043368</v>
      </c>
      <c r="Q631" s="12">
        <f>$D$6 - ($D$6*EXP(-($T629*$D$6)/m)) - ($T629 * ((2*$D$7)/(m*g)))</f>
        <v>-1.8161063891626805E-2</v>
      </c>
      <c r="R631" s="12">
        <f>$D$6 - 2 * ($D$6*EXP(-($T629*$D$6)/m)) + $D$6*(EXP(-($T629*$D$6)/m))*(1-($T629*$D$6)/(m))</f>
        <v>1.4420172737402953E-2</v>
      </c>
      <c r="S631" s="11">
        <f>2*(((5*m^2*g^2)/$T629^6)*$N631*$O631 + (-(m^2)/($T629)^5)*(g^2)*$O631*$Q631 + (-(m^2)/($T629)^5)*(g^2)*$N631*$R631)</f>
        <v>11.770671982428119</v>
      </c>
      <c r="T631" s="37"/>
      <c r="U631" s="38"/>
      <c r="V631" s="39"/>
      <c r="W631" s="36"/>
    </row>
    <row r="632" spans="1:23" x14ac:dyDescent="0.25">
      <c r="A632" s="36"/>
      <c r="B632" s="11">
        <f>((m*g)/$A631)*($C$6+(m/$A631)*(EXP(-($A631*$C$6)/(m))-1)) - $C$7</f>
        <v>-0.20477479219825645</v>
      </c>
      <c r="C632" s="11">
        <f t="shared" si="245"/>
        <v>4.1932715519839112E-2</v>
      </c>
      <c r="D632" s="36"/>
      <c r="M632" s="36"/>
      <c r="N632" s="11">
        <f>($T629*$E$6) + (m*EXP(-($T629*$E$6)/m)) - m - (($E$7/(m*g))*($T629)^2)</f>
        <v>-2.7251916602634907E-4</v>
      </c>
      <c r="O632" s="11">
        <f>($T629*$E$6) + (2*m*EXP(-($T629*$E$6)/m)) + (($T629*$E$6)*EXP(-($T629*$E$6)/m))  - (2*m)</f>
        <v>2.1720216709196494E-4</v>
      </c>
      <c r="P632" s="11">
        <f>2*(-(m^2)/($T629)^5)*(g^2)*N632*O632</f>
        <v>1.5569819781521193</v>
      </c>
      <c r="Q632" s="12">
        <f>$E$6 - ($E$6*EXP(-($T629*$E$6)/m)) - ($T629 * ((2*$E$7)/(m*g)))</f>
        <v>-3.5127502940464156E-2</v>
      </c>
      <c r="R632" s="12">
        <f>$E$6 - 2 * ($E$6*EXP(-($T629*$E$6)/m)) + $E$6*(EXP(-($T629*$E$6)/m))*(1-($T629*$E$6)/(m))</f>
        <v>2.8129755211624197E-2</v>
      </c>
      <c r="S632" s="11">
        <f>2*(((5*m^2*g^2)/$T629^6)*$N632*$O632 + (-(m^2)/($T629)^5)*(g^2)*$O632*$Q632 + (-(m^2)/($T629)^5)*(g^2)*$N632*$R632)</f>
        <v>43.573778470158317</v>
      </c>
      <c r="T632" s="37"/>
      <c r="U632" s="38"/>
      <c r="V632" s="39"/>
      <c r="W632" s="36"/>
    </row>
    <row r="633" spans="1:23" x14ac:dyDescent="0.25">
      <c r="A633" s="36"/>
      <c r="B633" s="12">
        <f>((m*g)/$A631)*($D$6+(m/$A631)*(EXP(-($A631*$D$6)/(m))-1)) - $D$7</f>
        <v>-0.54272167995005516</v>
      </c>
      <c r="C633" s="12">
        <f t="shared" si="245"/>
        <v>0.29454682188781012</v>
      </c>
      <c r="D633" s="36"/>
      <c r="M633" s="36"/>
      <c r="N633" s="11">
        <f>($T629*$F$6) + (m*EXP(-($T629*$F$6)/m)) - m - (($F$7/(m*g))*($T629)^2)</f>
        <v>-6.0670053593632174E-4</v>
      </c>
      <c r="O633" s="11">
        <f>($T629*$F$6) + (2*m*EXP(-($T629*$F$6)/m)) + (($T629*$F$6)*EXP(-($T629*$F$6)/m))  - (2*m)</f>
        <v>4.3655210821161305E-4</v>
      </c>
      <c r="P633" s="11">
        <f>2*(-(m^2)/($T629)^5)*(g^2)*N633*O633</f>
        <v>6.9667920711640106</v>
      </c>
      <c r="Q633" s="12">
        <f>$F$6 - ($F$6*EXP(-($T629*$F$6)/m)) - ($T629 * ((2*$F$7)/(m*g)))</f>
        <v>-7.6037333689400077E-2</v>
      </c>
      <c r="R633" s="12">
        <f>$F$6 - 2 * ($F$6*EXP(-($T629*$F$6)/m)) + $F$6*(EXP(-($T629*$F$6)/m))*(1-($T629*$F$6)/(m))</f>
        <v>5.5507727714503241E-2</v>
      </c>
      <c r="S633" s="11">
        <f>2*(((5*m^2*g^2)/$T629^6)*$N633*$O633 + (-(m^2)/($T629)^5)*(g^2)*$O633*$Q633 + (-(m^2)/($T629)^5)*(g^2)*$N633*$R633)</f>
        <v>153.66554030997111</v>
      </c>
      <c r="T633" s="37"/>
      <c r="U633" s="38"/>
      <c r="V633" s="39"/>
      <c r="W633" s="36"/>
    </row>
    <row r="634" spans="1:23" x14ac:dyDescent="0.25">
      <c r="A634" s="36"/>
      <c r="B634" s="12">
        <f>((m*g)/$A631)*($E$6+(m/$A631)*(EXP(-($A631*$E$6)/(m))-1)) - $E$7</f>
        <v>-0.91679641348248464</v>
      </c>
      <c r="C634" s="11">
        <f t="shared" si="245"/>
        <v>0.84051566377434694</v>
      </c>
      <c r="D634" s="36"/>
      <c r="M634" s="36"/>
      <c r="N634" s="11">
        <f>($T629*$G$6) + (m*EXP(-($T629*$G$6)/m)) - m - (($G$7/(m*g))*($T629)^2)</f>
        <v>-9.2049804445186716E-4</v>
      </c>
      <c r="O634" s="11">
        <f>($T629*$G$6) + (2*m*EXP(-($T629*$G$6)/m)) + (($T629*$G$6)*EXP(-($T629*$G$6)/m))  - (2*m)</f>
        <v>7.5760073539418715E-4</v>
      </c>
      <c r="P634" s="11">
        <f>2*(-(m^2)/($T629)^5)*(g^2)*N634*O634</f>
        <v>18.343645050870528</v>
      </c>
      <c r="Q634" s="12">
        <f>$G$6 - ($G$6*EXP(-($T629*$G$6)/m)) - ($T629 * ((2*$G$7)/(m*g)))</f>
        <v>-0.11975513986600872</v>
      </c>
      <c r="R634" s="12">
        <f>$G$6 - 2 * ($G$6*EXP(-($T629*$G$6)/m)) + $G$6*(EXP(-($T629*$G$6)/m))*(1-($T629*$G$6)/(m))</f>
        <v>9.4572542455614361E-2</v>
      </c>
      <c r="S634" s="11">
        <f>2*(((5*m^2*g^2)/$T629^6)*$N634*$O634 + (-(m^2)/($T629)^5)*(g^2)*$O634*$Q634 + (-(m^2)/($T629)^5)*(g^2)*$N634*$R634)</f>
        <v>449.55028528498815</v>
      </c>
      <c r="T634" s="37"/>
      <c r="U634" s="38"/>
      <c r="V634" s="39"/>
      <c r="W634" s="36"/>
    </row>
    <row r="635" spans="1:23" x14ac:dyDescent="0.25">
      <c r="A635" s="36"/>
      <c r="B635" s="12">
        <f>((m*g)/$A631)*($F$6+(m/$A631)*(EXP(-($A631*$F$6)/(m))-1)) - $F$7</f>
        <v>-1.6016935669231427</v>
      </c>
      <c r="C635" s="12">
        <f t="shared" si="245"/>
        <v>2.56542228232298</v>
      </c>
      <c r="D635" s="36"/>
      <c r="M635" s="36"/>
      <c r="N635" s="11">
        <f>($T629*$H$6) + (m*EXP(-($T629*$H$6)/m)) - m - (($H$7/(m*g))*($T629)^2)</f>
        <v>-2.7081236331129646E-4</v>
      </c>
      <c r="O635" s="11">
        <f>($T629*$H$6) + (2*m*EXP(-($T629*$H$6)/m)) + (($T629*$H$6)*EXP(-($T629*$H$6)/m))  - (2*m)</f>
        <v>1.1847490982079267E-3</v>
      </c>
      <c r="P635" s="11">
        <f>2*(-(m^2)/($T629)^5)*(g^2)*N635*O635</f>
        <v>8.4395104335311242</v>
      </c>
      <c r="Q635" s="12">
        <f>$H$6 - ($H$6*EXP(-($T629*$H$6)/m)) - ($T629 * ((2*$H$7)/(m*g)))</f>
        <v>-7.9559143965879542E-2</v>
      </c>
      <c r="R635" s="12">
        <f>$H$6 - 2 * ($H$6*EXP(-($T629*$H$6)/m)) + $H$6*(EXP(-($T629*$H$6)/m))*(1-($T629*$H$6)/(m))</f>
        <v>0.14523589366889</v>
      </c>
      <c r="S635" s="11">
        <f>2*(((5*m^2*g^2)/$T629^6)*$N635*$O635 + (-(m^2)/($T629)^5)*(g^2)*$O635*$Q635 + (-(m^2)/($T629)^5)*(g^2)*$N635*$R635)</f>
        <v>1569.2828784277795</v>
      </c>
      <c r="T635" s="37"/>
      <c r="U635" s="38"/>
      <c r="V635" s="39"/>
      <c r="W635" s="36"/>
    </row>
    <row r="636" spans="1:23" x14ac:dyDescent="0.25">
      <c r="A636" s="36"/>
      <c r="B636" s="12">
        <f>((m*g)/$A631)*($G$6+(m/$A631)*(EXP(-($A631*$G$6)/(m))-1)) - $G$7</f>
        <v>-2.3851912926521313</v>
      </c>
      <c r="C636" s="11">
        <f t="shared" si="245"/>
        <v>5.6891375025435451</v>
      </c>
      <c r="D636" s="36"/>
      <c r="M636" s="36"/>
      <c r="N636" s="11">
        <f>($T629*$I$6) + (m*EXP(-($T629*$I$6)/m)) - m - (($I$7/(m*g))*($T629)^2)</f>
        <v>3.6936897707216289E-5</v>
      </c>
      <c r="O636" s="11">
        <f>($T629*$I$6) + (2*m*EXP(-($T629*$I$6)/m)) + (($T629*$I$6)*EXP(-($T629*$I$6)/m))  - (2*m)</f>
        <v>1.5808744621772508E-3</v>
      </c>
      <c r="P636" s="11">
        <f>2*(-(m^2)/($T629)^5)*(g^2)*N636*O636</f>
        <v>-1.5359609731163781</v>
      </c>
      <c r="Q636" s="12">
        <f>$I$6 - ($I$6*EXP(-($T629*$I$6)/m)) - ($T629 * ((2*$I$7)/(m*g)))</f>
        <v>-6.9449432839628455E-2</v>
      </c>
      <c r="R636" s="12">
        <f>$I$6 - 2 * ($I$6*EXP(-($T629*$I$6)/m)) + $I$6*(EXP(-($T629*$I$6)/m))*(1-($T629*$I$6)/(m))</f>
        <v>0.1911884784268936</v>
      </c>
      <c r="S636" s="11">
        <f>2*(((5*m^2*g^2)/$T629^6)*$N636*$O636 + (-(m^2)/($T629)^5)*(g^2)*$O636*$Q636 + (-(m^2)/($T629)^5)*(g^2)*$N636*$R636)</f>
        <v>3056.1055703635107</v>
      </c>
      <c r="T636" s="37"/>
      <c r="U636" s="38"/>
      <c r="V636" s="39"/>
      <c r="W636" s="36"/>
    </row>
    <row r="637" spans="1:23" x14ac:dyDescent="0.25">
      <c r="A637" s="36"/>
      <c r="B637" s="12">
        <f>((m*g)/$A631)*($H$6+(m/$A631)*(EXP(-($A631*$H$6)/(m))-1)) - $H$7</f>
        <v>-2.7430882831336776</v>
      </c>
      <c r="C637" s="12">
        <f t="shared" si="245"/>
        <v>7.5245333290652665</v>
      </c>
      <c r="D637" s="36"/>
      <c r="M637" s="36"/>
      <c r="N637" s="11">
        <f>($T629*$J$6) + (m*EXP(-($T629*$J$6)/m)) - m - (($J$7/(m*g))*($T629)^2)</f>
        <v>2.7411831987485345E-4</v>
      </c>
      <c r="O637" s="11">
        <f>($T629*$J$6) + (2*m*EXP(-($T629*$J$6)/m)) + (($T629*$J$6)*EXP(-($T629*$J$6)/m))  - (2*m)</f>
        <v>2.0432113316871947E-3</v>
      </c>
      <c r="P637" s="11">
        <f>2*(-(m^2)/($T629)^5)*(g^2)*N637*O637</f>
        <v>-14.732407746786075</v>
      </c>
      <c r="Q637" s="12">
        <f>$J$6 - ($J$6*EXP(-($T629*$J$6)/m)) - ($T629 * ((2*$J$7)/(m*g)))</f>
        <v>-6.8895221319101085E-2</v>
      </c>
      <c r="R637" s="12">
        <f>$J$6 - 2 * ($J$6*EXP(-($T629*$J$6)/m)) + $J$6*(EXP(-($T629*$J$6)/m))*(1-($T629*$J$6)/(m))</f>
        <v>0.2437980678940927</v>
      </c>
      <c r="S637" s="11">
        <f>2*(((5*m^2*g^2)/$T629^6)*$N637*$O637 + (-(m^2)/($T629)^5)*(g^2)*$O637*$Q637 + (-(m^2)/($T629)^5)*(g^2)*$N637*$R637)</f>
        <v>5339.54843422865</v>
      </c>
      <c r="T637" s="37"/>
      <c r="U637" s="38"/>
      <c r="V637" s="39"/>
      <c r="W637" s="36"/>
    </row>
    <row r="638" spans="1:23" x14ac:dyDescent="0.25">
      <c r="A638" s="36"/>
      <c r="B638" s="12">
        <f>((m*g)/$A631)*($I$6+(m/$A631)*(EXP(-($A631*$I$6)/(m))-1)) - $I$7</f>
        <v>-3.1641612081420698</v>
      </c>
      <c r="C638" s="11">
        <f t="shared" si="245"/>
        <v>10.011916151111082</v>
      </c>
      <c r="D638" s="36"/>
      <c r="M638" s="36"/>
      <c r="N638" s="11">
        <f>($T629*$K$6) + (m*EXP(-($T629*$K$6)/m)) - m - (($K$7/(m*g))*($T629)^2)</f>
        <v>2.8814904481971708E-4</v>
      </c>
      <c r="O638" s="11">
        <f>($T629*$K$6) + (2*m*EXP(-($T629*$K$6)/m)) + (($T629*$K$6)*EXP(-($T629*$K$6)/m))  - (2*m)</f>
        <v>2.5726896358677157E-3</v>
      </c>
      <c r="P638" s="11">
        <f>2*(-(m^2)/($T629)^5)*(g^2)*N638*O638</f>
        <v>-19.499656529403069</v>
      </c>
      <c r="Q638" s="12">
        <f>$K$6 - ($K$6*EXP(-($T629*$K$6)/m)) - ($T629 * ((2*$K$7)/(m*g)))</f>
        <v>-9.2002786507860201E-2</v>
      </c>
      <c r="R638" s="12">
        <f>$K$6 - 2 * ($K$6*EXP(-($T629*$K$6)/m)) + $K$6*(EXP(-($T629*$K$6)/m))*(1-($T629*$K$6)/(m))</f>
        <v>0.30289682242097193</v>
      </c>
      <c r="S638" s="11">
        <f>2*(((5*m^2*g^2)/$T629^6)*$N638*$O638 + (-(m^2)/($T629)^5)*(g^2)*$O638*$Q638 + (-(m^2)/($T629)^5)*(g^2)*$N638*$R638)</f>
        <v>8423.3858514830008</v>
      </c>
      <c r="T638" s="37"/>
      <c r="U638" s="38"/>
      <c r="V638" s="39"/>
      <c r="W638" s="36"/>
    </row>
    <row r="639" spans="1:23" x14ac:dyDescent="0.25">
      <c r="A639" s="36"/>
      <c r="B639" s="12">
        <f>((m*g)/$A631)*($J$6+(m/$A631)*(EXP(-($A631*$J$6)/(m))-1)) - $J$7</f>
        <v>-3.6662341331427895</v>
      </c>
      <c r="C639" s="12">
        <f t="shared" si="245"/>
        <v>13.44127271902126</v>
      </c>
      <c r="D639" s="36"/>
      <c r="M639" s="36">
        <v>63</v>
      </c>
      <c r="N639" s="11">
        <f>($T639*$B$6) + (m*EXP(-($T639*$B$6)/m)) - m - (($B$7/(m*g))*($T639)^2)</f>
        <v>-3.5922821918522391E-5</v>
      </c>
      <c r="O639" s="11">
        <f>($T639*$B$6) + (2*m*EXP(-($T639*$B$6)/m)) + (($T639*$B$6)*EXP(-($T639*$B$6)/m))  - (2*m)</f>
        <v>5.8863516471732713E-6</v>
      </c>
      <c r="P639" s="11">
        <f>2*(-(m^2)/($T639)^5)*(g^2)*N639*O639</f>
        <v>5.5621030242373505E-3</v>
      </c>
      <c r="Q639" s="12">
        <f>$B$6 - ($B$6*EXP(-($T639*$B$6)/m)) - ($T639 * ((2*$B$7)/(m*g)))</f>
        <v>-3.5822432723058607E-3</v>
      </c>
      <c r="R639" s="12">
        <f>$B$6 - 2 * ($B$6*EXP(-($T639*$B$6)/m)) + $B$6*(EXP(-($T639*$B$6)/m))*(1-($T639*$B$6)/(m))</f>
        <v>7.9860805570153293E-4</v>
      </c>
      <c r="S639" s="11">
        <f>2*(((5*m^2*g^2)/$T639^6)*$N639*$O639 + (-(m^2)/($T639)^5)*(g^2)*$O639*$Q639 + (-(m^2)/($T639)^5)*(g^2)*$N639*$R639)</f>
        <v>2.7638000081181335E-2</v>
      </c>
      <c r="T639" s="37">
        <f t="shared" si="250"/>
        <v>2.1699250881468814E-2</v>
      </c>
      <c r="U639" s="38">
        <f t="shared" ref="U639" si="267">SUM(P639:P648)</f>
        <v>-5.3645976549887564E-13</v>
      </c>
      <c r="V639" s="39">
        <f t="shared" ref="V639" si="268">SUM(S639:S648)</f>
        <v>19047.805400261786</v>
      </c>
      <c r="W639" s="36">
        <f t="shared" ref="W639" si="269">U639/V639</f>
        <v>-2.8163862147158577E-17</v>
      </c>
    </row>
    <row r="640" spans="1:23" x14ac:dyDescent="0.25">
      <c r="A640" s="36"/>
      <c r="B640" s="11">
        <f>((m*g)/$A631)*($K$6+(m/$A631)*(EXP(-($A631*$K$6)/(m))-1)) - $K$7</f>
        <v>-4.3273070581428517</v>
      </c>
      <c r="C640" s="11">
        <f t="shared" si="245"/>
        <v>18.725586375452941</v>
      </c>
      <c r="D640" s="36"/>
      <c r="M640" s="36"/>
      <c r="N640" s="11">
        <f>($T639*$C$6) + (m*EXP(-($T639*$C$6)/m)) - m - (($C$7/(m*g))*($T639)^2)</f>
        <v>-5.6880736359796744E-5</v>
      </c>
      <c r="O640" s="11">
        <f>($T639*$C$6) + (2*m*EXP(-($T639*$C$6)/m)) + (($T639*$C$6)*EXP(-($T639*$C$6)/m))  - (2*m)</f>
        <v>3.0067351026730194E-5</v>
      </c>
      <c r="P640" s="11">
        <f>2*(-(m^2)/($T639)^5)*(g^2)*N640*O640</f>
        <v>4.4986557223601245E-2</v>
      </c>
      <c r="Q640" s="12">
        <f>$C$6 - ($C$6*EXP(-($T639*$C$6)/m)) - ($T639 * ((2*$C$7)/(m*g)))</f>
        <v>-6.6282852127929268E-3</v>
      </c>
      <c r="R640" s="12">
        <f>$C$6 - 2 * ($C$6*EXP(-($T639*$C$6)/m)) + $C$6*(EXP(-($T639*$C$6)/m))*(1-($T639*$C$6)/(m))</f>
        <v>4.0224850446371196E-3</v>
      </c>
      <c r="S640" s="11">
        <f>2*(((5*m^2*g^2)/$T639^6)*$N640*$O640 + (-(m^2)/($T639)^5)*(g^2)*$O640*$Q640 + (-(m^2)/($T639)^5)*(g^2)*$N640*$R640)</f>
        <v>0.89475171113511909</v>
      </c>
      <c r="T640" s="37"/>
      <c r="U640" s="38"/>
      <c r="V640" s="39"/>
      <c r="W640" s="36"/>
    </row>
    <row r="641" spans="1:23" x14ac:dyDescent="0.25">
      <c r="A641" s="36">
        <v>0.64</v>
      </c>
      <c r="B641" s="12">
        <f>((m*g)/$A641)*($B$6+(m/$A641)*(EXP(-($A641*$B$6)/(m))-1)) - $B$7</f>
        <v>-6.6529414883643223E-2</v>
      </c>
      <c r="C641" s="12">
        <f t="shared" si="245"/>
        <v>4.4261630447599287E-3</v>
      </c>
      <c r="D641" s="36">
        <f t="shared" ref="D641" si="270">SUM(C641:C650)</f>
        <v>59.341688362949185</v>
      </c>
      <c r="M641" s="36"/>
      <c r="N641" s="11">
        <f>($T639*$D$6) + (m*EXP(-($T639*$D$6)/m)) - m - (($D$7/(m*g))*($T639)^2)</f>
        <v>-1.4213669415833905E-4</v>
      </c>
      <c r="O641" s="11">
        <f>($T639*$D$6) + (2*m*EXP(-($T639*$D$6)/m)) + (($T639*$D$6)*EXP(-($T639*$D$6)/m))  - (2*m)</f>
        <v>1.0980809334212166E-4</v>
      </c>
      <c r="P641" s="11">
        <f>2*(-(m^2)/($T639)^5)*(g^2)*N641*O641</f>
        <v>0.410547055340447</v>
      </c>
      <c r="Q641" s="12">
        <f>$D$6 - ($D$6*EXP(-($T639*$D$6)/m)) - ($T639 * ((2*$D$7)/(m*g)))</f>
        <v>-1.8161063891626833E-2</v>
      </c>
      <c r="R641" s="12">
        <f>$D$6 - 2 * ($D$6*EXP(-($T639*$D$6)/m)) + $D$6*(EXP(-($T639*$D$6)/m))*(1-($T639*$D$6)/(m))</f>
        <v>1.4420172737402842E-2</v>
      </c>
      <c r="S641" s="11">
        <f>2*(((5*m^2*g^2)/$T639^6)*$N641*$O641 + (-(m^2)/($T639)^5)*(g^2)*$O641*$Q641 + (-(m^2)/($T639)^5)*(g^2)*$N641*$R641)</f>
        <v>11.770671982426705</v>
      </c>
      <c r="T641" s="37"/>
      <c r="U641" s="38"/>
      <c r="V641" s="39"/>
      <c r="W641" s="36"/>
    </row>
    <row r="642" spans="1:23" x14ac:dyDescent="0.25">
      <c r="A642" s="36"/>
      <c r="B642" s="11">
        <f>((m*g)/$A641)*($C$6+(m/$A641)*(EXP(-($A641*$C$6)/(m))-1)) - $C$7</f>
        <v>-0.20573658517914017</v>
      </c>
      <c r="C642" s="11">
        <f t="shared" si="245"/>
        <v>4.2327542481173604E-2</v>
      </c>
      <c r="D642" s="36"/>
      <c r="M642" s="36"/>
      <c r="N642" s="11">
        <f>($T639*$E$6) + (m*EXP(-($T639*$E$6)/m)) - m - (($E$7/(m*g))*($T639)^2)</f>
        <v>-2.7251916602635123E-4</v>
      </c>
      <c r="O642" s="11">
        <f>($T639*$E$6) + (2*m*EXP(-($T639*$E$6)/m)) + (($T639*$E$6)*EXP(-($T639*$E$6)/m))  - (2*m)</f>
        <v>2.17202167091958E-4</v>
      </c>
      <c r="P642" s="11">
        <f>2*(-(m^2)/($T639)^5)*(g^2)*N642*O642</f>
        <v>1.5569819781520917</v>
      </c>
      <c r="Q642" s="12">
        <f>$E$6 - ($E$6*EXP(-($T639*$E$6)/m)) - ($T639 * ((2*$E$7)/(m*g)))</f>
        <v>-3.51275029404641E-2</v>
      </c>
      <c r="R642" s="12">
        <f>$E$6 - 2 * ($E$6*EXP(-($T639*$E$6)/m)) + $E$6*(EXP(-($T639*$E$6)/m))*(1-($T639*$E$6)/(m))</f>
        <v>2.8129755211624086E-2</v>
      </c>
      <c r="S642" s="11">
        <f>2*(((5*m^2*g^2)/$T639^6)*$N642*$O642 + (-(m^2)/($T639)^5)*(g^2)*$O642*$Q642 + (-(m^2)/($T639)^5)*(g^2)*$N642*$R642)</f>
        <v>43.573778470160931</v>
      </c>
      <c r="T642" s="37"/>
      <c r="U642" s="38"/>
      <c r="V642" s="39"/>
      <c r="W642" s="36"/>
    </row>
    <row r="643" spans="1:23" x14ac:dyDescent="0.25">
      <c r="A643" s="36"/>
      <c r="B643" s="12">
        <f>((m*g)/$A641)*($D$6+(m/$A641)*(EXP(-($A641*$D$6)/(m))-1)) - $D$7</f>
        <v>-0.54450753306354616</v>
      </c>
      <c r="C643" s="12">
        <f t="shared" si="245"/>
        <v>0.29648845356294878</v>
      </c>
      <c r="D643" s="36"/>
      <c r="M643" s="36"/>
      <c r="N643" s="11">
        <f>($T639*$F$6) + (m*EXP(-($T639*$F$6)/m)) - m - (($F$7/(m*g))*($T639)^2)</f>
        <v>-6.0670053593632044E-4</v>
      </c>
      <c r="O643" s="11">
        <f>($T639*$F$6) + (2*m*EXP(-($T639*$F$6)/m)) + (($T639*$F$6)*EXP(-($T639*$F$6)/m))  - (2*m)</f>
        <v>4.3655210821160612E-4</v>
      </c>
      <c r="P643" s="11">
        <f>2*(-(m^2)/($T639)^5)*(g^2)*N643*O643</f>
        <v>6.9667920711639288</v>
      </c>
      <c r="Q643" s="12">
        <f>$F$6 - ($F$6*EXP(-($T639*$F$6)/m)) - ($T639 * ((2*$F$7)/(m*g)))</f>
        <v>-7.6037333689399966E-2</v>
      </c>
      <c r="R643" s="12">
        <f>$F$6 - 2 * ($F$6*EXP(-($T639*$F$6)/m)) + $F$6*(EXP(-($T639*$F$6)/m))*(1-($T639*$F$6)/(m))</f>
        <v>5.5507727714503075E-2</v>
      </c>
      <c r="S643" s="11">
        <f>2*(((5*m^2*g^2)/$T639^6)*$N643*$O643 + (-(m^2)/($T639)^5)*(g^2)*$O643*$Q643 + (-(m^2)/($T639)^5)*(g^2)*$N643*$R643)</f>
        <v>153.66554030997941</v>
      </c>
      <c r="T643" s="37"/>
      <c r="U643" s="38"/>
      <c r="V643" s="39"/>
      <c r="W643" s="36"/>
    </row>
    <row r="644" spans="1:23" x14ac:dyDescent="0.25">
      <c r="A644" s="36"/>
      <c r="B644" s="12">
        <f>((m*g)/$A641)*($E$6+(m/$A641)*(EXP(-($A641*$E$6)/(m))-1)) - $E$7</f>
        <v>-0.9192058428865475</v>
      </c>
      <c r="C644" s="11">
        <f t="shared" si="245"/>
        <v>0.84493938159676829</v>
      </c>
      <c r="D644" s="36"/>
      <c r="M644" s="36"/>
      <c r="N644" s="11">
        <f>($T639*$G$6) + (m*EXP(-($T639*$G$6)/m)) - m - (($G$7/(m*g))*($T639)^2)</f>
        <v>-9.2049804445186109E-4</v>
      </c>
      <c r="O644" s="11">
        <f>($T639*$G$6) + (2*m*EXP(-($T639*$G$6)/m)) + (($T639*$G$6)*EXP(-($T639*$G$6)/m))  - (2*m)</f>
        <v>7.5760073539418021E-4</v>
      </c>
      <c r="P644" s="11">
        <f>2*(-(m^2)/($T639)^5)*(g^2)*N644*O644</f>
        <v>18.343645050870357</v>
      </c>
      <c r="Q644" s="12">
        <f>$G$6 - ($G$6*EXP(-($T639*$G$6)/m)) - ($T639 * ((2*$G$7)/(m*g)))</f>
        <v>-0.11975513986600844</v>
      </c>
      <c r="R644" s="12">
        <f>$G$6 - 2 * ($G$6*EXP(-($T639*$G$6)/m)) + $G$6*(EXP(-($T639*$G$6)/m))*(1-($T639*$G$6)/(m))</f>
        <v>9.4572542455614111E-2</v>
      </c>
      <c r="S644" s="11">
        <f>2*(((5*m^2*g^2)/$T639^6)*$N644*$O644 + (-(m^2)/($T639)^5)*(g^2)*$O644*$Q644 + (-(m^2)/($T639)^5)*(g^2)*$N644*$R644)</f>
        <v>449.55028528500497</v>
      </c>
      <c r="T644" s="37"/>
      <c r="U644" s="38"/>
      <c r="V644" s="39"/>
      <c r="W644" s="36"/>
    </row>
    <row r="645" spans="1:23" x14ac:dyDescent="0.25">
      <c r="A645" s="36"/>
      <c r="B645" s="12">
        <f>((m*g)/$A641)*($F$6+(m/$A641)*(EXP(-($A641*$F$6)/(m))-1)) - $F$7</f>
        <v>-1.6049326997372468</v>
      </c>
      <c r="C645" s="12">
        <f t="shared" si="245"/>
        <v>2.5758089706858875</v>
      </c>
      <c r="D645" s="36"/>
      <c r="M645" s="36"/>
      <c r="N645" s="11">
        <f>($T639*$H$6) + (m*EXP(-($T639*$H$6)/m)) - m - (($H$7/(m*g))*($T639)^2)</f>
        <v>-2.7081236331129559E-4</v>
      </c>
      <c r="O645" s="11">
        <f>($T639*$H$6) + (2*m*EXP(-($T639*$H$6)/m)) + (($T639*$H$6)*EXP(-($T639*$H$6)/m))  - (2*m)</f>
        <v>1.1847490982079129E-3</v>
      </c>
      <c r="P645" s="11">
        <f>2*(-(m^2)/($T639)^5)*(g^2)*N645*O645</f>
        <v>8.4395104335310513</v>
      </c>
      <c r="Q645" s="12">
        <f>$H$6 - ($H$6*EXP(-($T639*$H$6)/m)) - ($T639 * ((2*$H$7)/(m*g)))</f>
        <v>-7.9559143965879264E-2</v>
      </c>
      <c r="R645" s="12">
        <f>$H$6 - 2 * ($H$6*EXP(-($T639*$H$6)/m)) + $H$6*(EXP(-($T639*$H$6)/m))*(1-($T639*$H$6)/(m))</f>
        <v>0.1452358936688897</v>
      </c>
      <c r="S645" s="11">
        <f>2*(((5*m^2*g^2)/$T639^6)*$N645*$O645 + (-(m^2)/($T639)^5)*(g^2)*$O645*$Q645 + (-(m^2)/($T639)^5)*(g^2)*$N645*$R645)</f>
        <v>1569.2828784277726</v>
      </c>
      <c r="T645" s="37"/>
      <c r="U645" s="38"/>
      <c r="V645" s="39"/>
      <c r="W645" s="36"/>
    </row>
    <row r="646" spans="1:23" x14ac:dyDescent="0.25">
      <c r="A646" s="36"/>
      <c r="B646" s="12">
        <f>((m*g)/$A641)*($G$6+(m/$A641)*(EXP(-($A641*$G$6)/(m))-1)) - $G$7</f>
        <v>-2.389266397156391</v>
      </c>
      <c r="C646" s="11">
        <f t="shared" si="245"/>
        <v>5.7085939165806812</v>
      </c>
      <c r="D646" s="36"/>
      <c r="M646" s="36"/>
      <c r="N646" s="11">
        <f>($T639*$I$6) + (m*EXP(-($T639*$I$6)/m)) - m - (($I$7/(m*g))*($T639)^2)</f>
        <v>3.6936897707218891E-5</v>
      </c>
      <c r="O646" s="11">
        <f>($T639*$I$6) + (2*m*EXP(-($T639*$I$6)/m)) + (($T639*$I$6)*EXP(-($T639*$I$6)/m))  - (2*m)</f>
        <v>1.5808744621772508E-3</v>
      </c>
      <c r="P646" s="11">
        <f>2*(-(m^2)/($T639)^5)*(g^2)*N646*O646</f>
        <v>-1.535960973116496</v>
      </c>
      <c r="Q646" s="12">
        <f>$I$6 - ($I$6*EXP(-($T639*$I$6)/m)) - ($T639 * ((2*$I$7)/(m*g)))</f>
        <v>-6.9449432839628122E-2</v>
      </c>
      <c r="R646" s="12">
        <f>$I$6 - 2 * ($I$6*EXP(-($T639*$I$6)/m)) + $I$6*(EXP(-($T639*$I$6)/m))*(1-($T639*$I$6)/(m))</f>
        <v>0.19118847842689327</v>
      </c>
      <c r="S646" s="11">
        <f>2*(((5*m^2*g^2)/$T639^6)*$N646*$O646 + (-(m^2)/($T639)^5)*(g^2)*$O646*$Q646 + (-(m^2)/($T639)^5)*(g^2)*$N646*$R646)</f>
        <v>3056.1055703635284</v>
      </c>
      <c r="T646" s="37"/>
      <c r="U646" s="38"/>
      <c r="V646" s="39"/>
      <c r="W646" s="36"/>
    </row>
    <row r="647" spans="1:23" x14ac:dyDescent="0.25">
      <c r="A647" s="36"/>
      <c r="B647" s="12">
        <f>((m*g)/$A641)*($H$6+(m/$A641)*(EXP(-($A641*$H$6)/(m))-1)) - $H$7</f>
        <v>-2.7479931221026037</v>
      </c>
      <c r="C647" s="12">
        <f t="shared" si="245"/>
        <v>7.5514661991232153</v>
      </c>
      <c r="D647" s="36"/>
      <c r="M647" s="36"/>
      <c r="N647" s="11">
        <f>($T639*$J$6) + (m*EXP(-($T639*$J$6)/m)) - m - (($J$7/(m*g))*($T639)^2)</f>
        <v>2.7411831987485171E-4</v>
      </c>
      <c r="O647" s="11">
        <f>($T639*$J$6) + (2*m*EXP(-($T639*$J$6)/m)) + (($T639*$J$6)*EXP(-($T639*$J$6)/m))  - (2*m)</f>
        <v>2.0432113316871878E-3</v>
      </c>
      <c r="P647" s="11">
        <f>2*(-(m^2)/($T639)^5)*(g^2)*N647*O647</f>
        <v>-14.732407746786027</v>
      </c>
      <c r="Q647" s="12">
        <f>$J$6 - ($J$6*EXP(-($T639*$J$6)/m)) - ($T639 * ((2*$J$7)/(m*g)))</f>
        <v>-6.8895221319100641E-2</v>
      </c>
      <c r="R647" s="12">
        <f>$J$6 - 2 * ($J$6*EXP(-($T639*$J$6)/m)) + $J$6*(EXP(-($T639*$J$6)/m))*(1-($T639*$J$6)/(m))</f>
        <v>0.2437980678940922</v>
      </c>
      <c r="S647" s="11">
        <f>2*(((5*m^2*g^2)/$T639^6)*$N647*$O647 + (-(m^2)/($T639)^5)*(g^2)*$O647*$Q647 + (-(m^2)/($T639)^5)*(g^2)*$N647*$R647)</f>
        <v>5339.5484342286327</v>
      </c>
      <c r="T647" s="37"/>
      <c r="U647" s="38"/>
      <c r="V647" s="39"/>
      <c r="W647" s="36"/>
    </row>
    <row r="648" spans="1:23" x14ac:dyDescent="0.25">
      <c r="A648" s="36"/>
      <c r="B648" s="12">
        <f>((m*g)/$A641)*($I$6+(m/$A641)*(EXP(-($A641*$I$6)/(m))-1)) - $I$7</f>
        <v>-3.1696899076552993</v>
      </c>
      <c r="C648" s="11">
        <f t="shared" si="245"/>
        <v>10.046934110691859</v>
      </c>
      <c r="D648" s="36"/>
      <c r="M648" s="36"/>
      <c r="N648" s="11">
        <f>($T639*$K$6) + (m*EXP(-($T639*$K$6)/m)) - m - (($K$7/(m*g))*($T639)^2)</f>
        <v>2.8814904481972575E-4</v>
      </c>
      <c r="O648" s="11">
        <f>($T639*$K$6) + (2*m*EXP(-($T639*$K$6)/m)) + (($T639*$K$6)*EXP(-($T639*$K$6)/m))  - (2*m)</f>
        <v>2.5726896358677087E-3</v>
      </c>
      <c r="P648" s="11">
        <f>2*(-(m^2)/($T639)^5)*(g^2)*N648*O648</f>
        <v>-19.49965652940373</v>
      </c>
      <c r="Q648" s="12">
        <f>$K$6 - ($K$6*EXP(-($T639*$K$6)/m)) - ($T639 * ((2*$K$7)/(m*g)))</f>
        <v>-9.2002786507859646E-2</v>
      </c>
      <c r="R648" s="12">
        <f>$K$6 - 2 * ($K$6*EXP(-($T639*$K$6)/m)) + $K$6*(EXP(-($T639*$K$6)/m))*(1-($T639*$K$6)/(m))</f>
        <v>0.30289682242097132</v>
      </c>
      <c r="S648" s="11">
        <f>2*(((5*m^2*g^2)/$T639^6)*$N648*$O648 + (-(m^2)/($T639)^5)*(g^2)*$O648*$Q648 + (-(m^2)/($T639)^5)*(g^2)*$N648*$R648)</f>
        <v>8423.3858514830627</v>
      </c>
      <c r="T648" s="37"/>
      <c r="U648" s="38"/>
      <c r="V648" s="39"/>
      <c r="W648" s="36"/>
    </row>
    <row r="649" spans="1:23" x14ac:dyDescent="0.25">
      <c r="A649" s="36"/>
      <c r="B649" s="12">
        <f>((m*g)/$A641)*($J$6+(m/$A641)*(EXP(-($A641*$J$6)/(m))-1)) - $J$7</f>
        <v>-3.6723866932026543</v>
      </c>
      <c r="C649" s="12">
        <f t="shared" si="245"/>
        <v>13.486424024411926</v>
      </c>
      <c r="D649" s="36"/>
      <c r="M649" s="36">
        <v>64</v>
      </c>
      <c r="N649" s="11">
        <f>($T649*$B$6) + (m*EXP(-($T649*$B$6)/m)) - m - (($B$7/(m*g))*($T649)^2)</f>
        <v>-3.5922821918522879E-5</v>
      </c>
      <c r="O649" s="11">
        <f>($T649*$B$6) + (2*m*EXP(-($T649*$B$6)/m)) + (($T649*$B$6)*EXP(-($T649*$B$6)/m))  - (2*m)</f>
        <v>5.8863516471802102E-6</v>
      </c>
      <c r="P649" s="11">
        <f>2*(-(m^2)/($T649)^5)*(g^2)*N649*O649</f>
        <v>5.5621030242439477E-3</v>
      </c>
      <c r="Q649" s="12">
        <f>$B$6 - ($B$6*EXP(-($T649*$B$6)/m)) - ($T649 * ((2*$B$7)/(m*g)))</f>
        <v>-3.5822432723058711E-3</v>
      </c>
      <c r="R649" s="12">
        <f>$B$6 - 2 * ($B$6*EXP(-($T649*$B$6)/m)) + $B$6*(EXP(-($T649*$B$6)/m))*(1-($T649*$B$6)/(m))</f>
        <v>7.9860805570153293E-4</v>
      </c>
      <c r="S649" s="11">
        <f>2*(((5*m^2*g^2)/$T649^6)*$N649*$O649 + (-(m^2)/($T649)^5)*(g^2)*$O649*$Q649 + (-(m^2)/($T649)^5)*(g^2)*$N649*$R649)</f>
        <v>2.7638000080320135E-2</v>
      </c>
      <c r="T649" s="37">
        <f t="shared" si="250"/>
        <v>2.1699250881468842E-2</v>
      </c>
      <c r="U649" s="38">
        <f t="shared" ref="U649" si="271">SUM(P649:P658)</f>
        <v>5.3290705182007514E-13</v>
      </c>
      <c r="V649" s="39">
        <f t="shared" ref="V649" si="272">SUM(S649:S658)</f>
        <v>19047.805400261699</v>
      </c>
      <c r="W649" s="36">
        <f t="shared" ref="W649" si="273">U649/V649</f>
        <v>2.7977346503800038E-17</v>
      </c>
    </row>
    <row r="650" spans="1:23" x14ac:dyDescent="0.25">
      <c r="A650" s="36"/>
      <c r="B650" s="11">
        <f>((m*g)/$A641)*($K$6+(m/$A641)*(EXP(-($A641*$K$6)/(m))-1)) - $K$7</f>
        <v>-4.3340834787495695</v>
      </c>
      <c r="C650" s="11">
        <f t="shared" si="245"/>
        <v>18.78427960076997</v>
      </c>
      <c r="D650" s="36"/>
      <c r="M650" s="36"/>
      <c r="N650" s="11">
        <f>($T649*$C$6) + (m*EXP(-($T649*$C$6)/m)) - m - (($C$7/(m*g))*($T649)^2)</f>
        <v>-5.6880736359794576E-5</v>
      </c>
      <c r="O650" s="11">
        <f>($T649*$C$6) + (2*m*EXP(-($T649*$C$6)/m)) + (($T649*$C$6)*EXP(-($T649*$C$6)/m))  - (2*m)</f>
        <v>3.0067351026730194E-5</v>
      </c>
      <c r="P650" s="11">
        <f>2*(-(m^2)/($T649)^5)*(g^2)*N650*O650</f>
        <v>4.4986557223599247E-2</v>
      </c>
      <c r="Q650" s="12">
        <f>$C$6 - ($C$6*EXP(-($T649*$C$6)/m)) - ($T649 * ((2*$C$7)/(m*g)))</f>
        <v>-6.6282852127929337E-3</v>
      </c>
      <c r="R650" s="12">
        <f>$C$6 - 2 * ($C$6*EXP(-($T649*$C$6)/m)) + $C$6*(EXP(-($T649*$C$6)/m))*(1-($T649*$C$6)/(m))</f>
        <v>4.0224850446371196E-3</v>
      </c>
      <c r="S650" s="11">
        <f>2*(((5*m^2*g^2)/$T649^6)*$N650*$O650 + (-(m^2)/($T649)^5)*(g^2)*$O650*$Q650 + (-(m^2)/($T649)^5)*(g^2)*$N650*$R650)</f>
        <v>0.89475171113529672</v>
      </c>
      <c r="T650" s="37"/>
      <c r="U650" s="38"/>
      <c r="V650" s="39"/>
      <c r="W650" s="36"/>
    </row>
    <row r="651" spans="1:23" x14ac:dyDescent="0.25">
      <c r="A651" s="36">
        <v>0.65</v>
      </c>
      <c r="B651" s="12">
        <f>((m*g)/$A651)*($B$6+(m/$A651)*(EXP(-($A651*$B$6)/(m))-1)) - $B$7</f>
        <v>-6.6903151610198469E-2</v>
      </c>
      <c r="C651" s="12">
        <f t="shared" si="245"/>
        <v>4.4760316953772021E-3</v>
      </c>
      <c r="D651" s="36">
        <f t="shared" ref="D651" si="274">SUM(C651:C660)</f>
        <v>59.538541030521969</v>
      </c>
      <c r="M651" s="36"/>
      <c r="N651" s="11">
        <f>($T649*$D$6) + (m*EXP(-($T649*$D$6)/m)) - m - (($D$7/(m*g))*($T649)^2)</f>
        <v>-1.4213669415833537E-4</v>
      </c>
      <c r="O651" s="11">
        <f>($T649*$D$6) + (2*m*EXP(-($T649*$D$6)/m)) + (($T649*$D$6)*EXP(-($T649*$D$6)/m))  - (2*m)</f>
        <v>1.0980809334212166E-4</v>
      </c>
      <c r="P651" s="11">
        <f>2*(-(m^2)/($T649)^5)*(g^2)*N651*O651</f>
        <v>0.41054705534043368</v>
      </c>
      <c r="Q651" s="12">
        <f>$D$6 - ($D$6*EXP(-($T649*$D$6)/m)) - ($T649 * ((2*$D$7)/(m*g)))</f>
        <v>-1.8161063891626805E-2</v>
      </c>
      <c r="R651" s="12">
        <f>$D$6 - 2 * ($D$6*EXP(-($T649*$D$6)/m)) + $D$6*(EXP(-($T649*$D$6)/m))*(1-($T649*$D$6)/(m))</f>
        <v>1.4420172737402953E-2</v>
      </c>
      <c r="S651" s="11">
        <f>2*(((5*m^2*g^2)/$T649^6)*$N651*$O651 + (-(m^2)/($T649)^5)*(g^2)*$O651*$Q651 + (-(m^2)/($T649)^5)*(g^2)*$N651*$R651)</f>
        <v>11.770671982428119</v>
      </c>
      <c r="T651" s="37"/>
      <c r="U651" s="38"/>
      <c r="V651" s="39"/>
      <c r="W651" s="36"/>
    </row>
    <row r="652" spans="1:23" x14ac:dyDescent="0.25">
      <c r="A652" s="36"/>
      <c r="B652" s="11">
        <f>((m*g)/$A651)*($C$6+(m/$A651)*(EXP(-($A651*$C$6)/(m))-1)) - $C$7</f>
        <v>-0.20667583202461481</v>
      </c>
      <c r="C652" s="11">
        <f t="shared" si="245"/>
        <v>4.27148995430668E-2</v>
      </c>
      <c r="D652" s="36"/>
      <c r="M652" s="36"/>
      <c r="N652" s="11">
        <f>($T649*$E$6) + (m*EXP(-($T649*$E$6)/m)) - m - (($E$7/(m*g))*($T649)^2)</f>
        <v>-2.7251916602634907E-4</v>
      </c>
      <c r="O652" s="11">
        <f>($T649*$E$6) + (2*m*EXP(-($T649*$E$6)/m)) + (($T649*$E$6)*EXP(-($T649*$E$6)/m))  - (2*m)</f>
        <v>2.1720216709196494E-4</v>
      </c>
      <c r="P652" s="11">
        <f>2*(-(m^2)/($T649)^5)*(g^2)*N652*O652</f>
        <v>1.5569819781521193</v>
      </c>
      <c r="Q652" s="12">
        <f>$E$6 - ($E$6*EXP(-($T649*$E$6)/m)) - ($T649 * ((2*$E$7)/(m*g)))</f>
        <v>-3.5127502940464156E-2</v>
      </c>
      <c r="R652" s="12">
        <f>$E$6 - 2 * ($E$6*EXP(-($T649*$E$6)/m)) + $E$6*(EXP(-($T649*$E$6)/m))*(1-($T649*$E$6)/(m))</f>
        <v>2.8129755211624197E-2</v>
      </c>
      <c r="S652" s="11">
        <f>2*(((5*m^2*g^2)/$T649^6)*$N652*$O652 + (-(m^2)/($T649)^5)*(g^2)*$O652*$Q652 + (-(m^2)/($T649)^5)*(g^2)*$N652*$R652)</f>
        <v>43.573778470158317</v>
      </c>
      <c r="T652" s="37"/>
      <c r="U652" s="38"/>
      <c r="V652" s="39"/>
      <c r="W652" s="36"/>
    </row>
    <row r="653" spans="1:23" x14ac:dyDescent="0.25">
      <c r="A653" s="36"/>
      <c r="B653" s="12">
        <f>((m*g)/$A651)*($D$6+(m/$A651)*(EXP(-($A651*$D$6)/(m))-1)) - $D$7</f>
        <v>-0.54624597008082343</v>
      </c>
      <c r="C653" s="12">
        <f t="shared" ref="C653:C716" si="275">$B653^2</f>
        <v>0.29838465982953982</v>
      </c>
      <c r="D653" s="36"/>
      <c r="M653" s="36"/>
      <c r="N653" s="11">
        <f>($T649*$F$6) + (m*EXP(-($T649*$F$6)/m)) - m - (($F$7/(m*g))*($T649)^2)</f>
        <v>-6.0670053593632174E-4</v>
      </c>
      <c r="O653" s="11">
        <f>($T649*$F$6) + (2*m*EXP(-($T649*$F$6)/m)) + (($T649*$F$6)*EXP(-($T649*$F$6)/m))  - (2*m)</f>
        <v>4.3655210821161305E-4</v>
      </c>
      <c r="P653" s="11">
        <f>2*(-(m^2)/($T649)^5)*(g^2)*N653*O653</f>
        <v>6.9667920711640106</v>
      </c>
      <c r="Q653" s="12">
        <f>$F$6 - ($F$6*EXP(-($T649*$F$6)/m)) - ($T649 * ((2*$F$7)/(m*g)))</f>
        <v>-7.6037333689400077E-2</v>
      </c>
      <c r="R653" s="12">
        <f>$F$6 - 2 * ($F$6*EXP(-($T649*$F$6)/m)) + $F$6*(EXP(-($T649*$F$6)/m))*(1-($T649*$F$6)/(m))</f>
        <v>5.5507727714503241E-2</v>
      </c>
      <c r="S653" s="11">
        <f>2*(((5*m^2*g^2)/$T649^6)*$N653*$O653 + (-(m^2)/($T649)^5)*(g^2)*$O653*$Q653 + (-(m^2)/($T649)^5)*(g^2)*$N653*$R653)</f>
        <v>153.66554030997111</v>
      </c>
      <c r="T653" s="37"/>
      <c r="U653" s="38"/>
      <c r="V653" s="39"/>
      <c r="W653" s="36"/>
    </row>
    <row r="654" spans="1:23" x14ac:dyDescent="0.25">
      <c r="A654" s="36"/>
      <c r="B654" s="12">
        <f>((m*g)/$A651)*($E$6+(m/$A651)*(EXP(-($A651*$E$6)/(m))-1)) - $E$7</f>
        <v>-0.92154870559935764</v>
      </c>
      <c r="C654" s="11">
        <f t="shared" si="275"/>
        <v>0.84925201679185158</v>
      </c>
      <c r="D654" s="36"/>
      <c r="M654" s="36"/>
      <c r="N654" s="11">
        <f>($T649*$G$6) + (m*EXP(-($T649*$G$6)/m)) - m - (($G$7/(m*g))*($T649)^2)</f>
        <v>-9.2049804445186716E-4</v>
      </c>
      <c r="O654" s="11">
        <f>($T649*$G$6) + (2*m*EXP(-($T649*$G$6)/m)) + (($T649*$G$6)*EXP(-($T649*$G$6)/m))  - (2*m)</f>
        <v>7.5760073539418715E-4</v>
      </c>
      <c r="P654" s="11">
        <f>2*(-(m^2)/($T649)^5)*(g^2)*N654*O654</f>
        <v>18.343645050870528</v>
      </c>
      <c r="Q654" s="12">
        <f>$G$6 - ($G$6*EXP(-($T649*$G$6)/m)) - ($T649 * ((2*$G$7)/(m*g)))</f>
        <v>-0.11975513986600872</v>
      </c>
      <c r="R654" s="12">
        <f>$G$6 - 2 * ($G$6*EXP(-($T649*$G$6)/m)) + $G$6*(EXP(-($T649*$G$6)/m))*(1-($T649*$G$6)/(m))</f>
        <v>9.4572542455614361E-2</v>
      </c>
      <c r="S654" s="11">
        <f>2*(((5*m^2*g^2)/$T649^6)*$N654*$O654 + (-(m^2)/($T649)^5)*(g^2)*$O654*$Q654 + (-(m^2)/($T649)^5)*(g^2)*$N654*$R654)</f>
        <v>449.55028528498815</v>
      </c>
      <c r="T654" s="37"/>
      <c r="U654" s="38"/>
      <c r="V654" s="39"/>
      <c r="W654" s="36"/>
    </row>
    <row r="655" spans="1:23" x14ac:dyDescent="0.25">
      <c r="A655" s="36"/>
      <c r="B655" s="12">
        <f>((m*g)/$A651)*($F$6+(m/$A651)*(EXP(-($A651*$F$6)/(m))-1)) - $F$7</f>
        <v>-1.6080797415414185</v>
      </c>
      <c r="C655" s="12">
        <f t="shared" si="275"/>
        <v>2.5859204551559154</v>
      </c>
      <c r="D655" s="36"/>
      <c r="M655" s="36"/>
      <c r="N655" s="11">
        <f>($T649*$H$6) + (m*EXP(-($T649*$H$6)/m)) - m - (($H$7/(m*g))*($T649)^2)</f>
        <v>-2.7081236331129646E-4</v>
      </c>
      <c r="O655" s="11">
        <f>($T649*$H$6) + (2*m*EXP(-($T649*$H$6)/m)) + (($T649*$H$6)*EXP(-($T649*$H$6)/m))  - (2*m)</f>
        <v>1.1847490982079267E-3</v>
      </c>
      <c r="P655" s="11">
        <f>2*(-(m^2)/($T649)^5)*(g^2)*N655*O655</f>
        <v>8.4395104335311242</v>
      </c>
      <c r="Q655" s="12">
        <f>$H$6 - ($H$6*EXP(-($T649*$H$6)/m)) - ($T649 * ((2*$H$7)/(m*g)))</f>
        <v>-7.9559143965879542E-2</v>
      </c>
      <c r="R655" s="12">
        <f>$H$6 - 2 * ($H$6*EXP(-($T649*$H$6)/m)) + $H$6*(EXP(-($T649*$H$6)/m))*(1-($T649*$H$6)/(m))</f>
        <v>0.14523589366889</v>
      </c>
      <c r="S655" s="11">
        <f>2*(((5*m^2*g^2)/$T649^6)*$N655*$O655 + (-(m^2)/($T649)^5)*(g^2)*$O655*$Q655 + (-(m^2)/($T649)^5)*(g^2)*$N655*$R655)</f>
        <v>1569.2828784277795</v>
      </c>
      <c r="T655" s="37"/>
      <c r="U655" s="38"/>
      <c r="V655" s="39"/>
      <c r="W655" s="36"/>
    </row>
    <row r="656" spans="1:23" x14ac:dyDescent="0.25">
      <c r="A656" s="36"/>
      <c r="B656" s="12">
        <f>((m*g)/$A651)*($G$6+(m/$A651)*(EXP(-($A651*$G$6)/(m))-1)) - $G$7</f>
        <v>-2.3932236887360179</v>
      </c>
      <c r="C656" s="11">
        <f t="shared" si="275"/>
        <v>5.7275196243272326</v>
      </c>
      <c r="D656" s="36"/>
      <c r="M656" s="36"/>
      <c r="N656" s="11">
        <f>($T649*$I$6) + (m*EXP(-($T649*$I$6)/m)) - m - (($I$7/(m*g))*($T649)^2)</f>
        <v>3.6936897707216289E-5</v>
      </c>
      <c r="O656" s="11">
        <f>($T649*$I$6) + (2*m*EXP(-($T649*$I$6)/m)) + (($T649*$I$6)*EXP(-($T649*$I$6)/m))  - (2*m)</f>
        <v>1.5808744621772508E-3</v>
      </c>
      <c r="P656" s="11">
        <f>2*(-(m^2)/($T649)^5)*(g^2)*N656*O656</f>
        <v>-1.5359609731163781</v>
      </c>
      <c r="Q656" s="12">
        <f>$I$6 - ($I$6*EXP(-($T649*$I$6)/m)) - ($T649 * ((2*$I$7)/(m*g)))</f>
        <v>-6.9449432839628455E-2</v>
      </c>
      <c r="R656" s="12">
        <f>$I$6 - 2 * ($I$6*EXP(-($T649*$I$6)/m)) + $I$6*(EXP(-($T649*$I$6)/m))*(1-($T649*$I$6)/(m))</f>
        <v>0.1911884784268936</v>
      </c>
      <c r="S656" s="11">
        <f>2*(((5*m^2*g^2)/$T649^6)*$N656*$O656 + (-(m^2)/($T649)^5)*(g^2)*$O656*$Q656 + (-(m^2)/($T649)^5)*(g^2)*$N656*$R656)</f>
        <v>3056.1055703635107</v>
      </c>
      <c r="T656" s="37"/>
      <c r="U656" s="38"/>
      <c r="V656" s="39"/>
      <c r="W656" s="36"/>
    </row>
    <row r="657" spans="1:23" x14ac:dyDescent="0.25">
      <c r="A657" s="36"/>
      <c r="B657" s="12">
        <f>((m*g)/$A651)*($H$6+(m/$A651)*(EXP(-($A651*$H$6)/(m))-1)) - $H$7</f>
        <v>-2.7527546178707616</v>
      </c>
      <c r="C657" s="12">
        <f t="shared" si="275"/>
        <v>7.5776579862088029</v>
      </c>
      <c r="D657" s="36"/>
      <c r="M657" s="36"/>
      <c r="N657" s="11">
        <f>($T649*$J$6) + (m*EXP(-($T649*$J$6)/m)) - m - (($J$7/(m*g))*($T649)^2)</f>
        <v>2.7411831987485345E-4</v>
      </c>
      <c r="O657" s="11">
        <f>($T649*$J$6) + (2*m*EXP(-($T649*$J$6)/m)) + (($T649*$J$6)*EXP(-($T649*$J$6)/m))  - (2*m)</f>
        <v>2.0432113316871947E-3</v>
      </c>
      <c r="P657" s="11">
        <f>2*(-(m^2)/($T649)^5)*(g^2)*N657*O657</f>
        <v>-14.732407746786075</v>
      </c>
      <c r="Q657" s="12">
        <f>$J$6 - ($J$6*EXP(-($T649*$J$6)/m)) - ($T649 * ((2*$J$7)/(m*g)))</f>
        <v>-6.8895221319101085E-2</v>
      </c>
      <c r="R657" s="12">
        <f>$J$6 - 2 * ($J$6*EXP(-($T649*$J$6)/m)) + $J$6*(EXP(-($T649*$J$6)/m))*(1-($T649*$J$6)/(m))</f>
        <v>0.2437980678940927</v>
      </c>
      <c r="S657" s="11">
        <f>2*(((5*m^2*g^2)/$T649^6)*$N657*$O657 + (-(m^2)/($T649)^5)*(g^2)*$O657*$Q657 + (-(m^2)/($T649)^5)*(g^2)*$N657*$R657)</f>
        <v>5339.54843422865</v>
      </c>
      <c r="T657" s="37"/>
      <c r="U657" s="38"/>
      <c r="V657" s="39"/>
      <c r="W657" s="36"/>
    </row>
    <row r="658" spans="1:23" x14ac:dyDescent="0.25">
      <c r="A658" s="36"/>
      <c r="B658" s="12">
        <f>((m*g)/$A651)*($I$6+(m/$A651)*(EXP(-($A651*$I$6)/(m))-1)) - $I$7</f>
        <v>-3.1750560682594151</v>
      </c>
      <c r="C658" s="11">
        <f t="shared" si="275"/>
        <v>10.080981036590936</v>
      </c>
      <c r="D658" s="36"/>
      <c r="M658" s="36"/>
      <c r="N658" s="11">
        <f>($T649*$K$6) + (m*EXP(-($T649*$K$6)/m)) - m - (($K$7/(m*g))*($T649)^2)</f>
        <v>2.8814904481971708E-4</v>
      </c>
      <c r="O658" s="11">
        <f>($T649*$K$6) + (2*m*EXP(-($T649*$K$6)/m)) + (($T649*$K$6)*EXP(-($T649*$K$6)/m))  - (2*m)</f>
        <v>2.5726896358677157E-3</v>
      </c>
      <c r="P658" s="11">
        <f>2*(-(m^2)/($T649)^5)*(g^2)*N658*O658</f>
        <v>-19.499656529403069</v>
      </c>
      <c r="Q658" s="12">
        <f>$K$6 - ($K$6*EXP(-($T649*$K$6)/m)) - ($T649 * ((2*$K$7)/(m*g)))</f>
        <v>-9.2002786507860201E-2</v>
      </c>
      <c r="R658" s="12">
        <f>$K$6 - 2 * ($K$6*EXP(-($T649*$K$6)/m)) + $K$6*(EXP(-($T649*$K$6)/m))*(1-($T649*$K$6)/(m))</f>
        <v>0.30289682242097193</v>
      </c>
      <c r="S658" s="11">
        <f>2*(((5*m^2*g^2)/$T649^6)*$N658*$O658 + (-(m^2)/($T649)^5)*(g^2)*$O658*$Q658 + (-(m^2)/($T649)^5)*(g^2)*$N658*$R658)</f>
        <v>8423.3858514830008</v>
      </c>
      <c r="T658" s="37"/>
      <c r="U658" s="38"/>
      <c r="V658" s="39"/>
      <c r="W658" s="36"/>
    </row>
    <row r="659" spans="1:23" x14ac:dyDescent="0.25">
      <c r="A659" s="36"/>
      <c r="B659" s="12">
        <f>((m*g)/$A651)*($J$6+(m/$A651)*(EXP(-($A651*$J$6)/(m))-1)) - $J$7</f>
        <v>-3.6783575186443507</v>
      </c>
      <c r="C659" s="12">
        <f t="shared" si="275"/>
        <v>13.530314034967425</v>
      </c>
      <c r="D659" s="36"/>
      <c r="M659" s="36">
        <v>65</v>
      </c>
      <c r="N659" s="11">
        <f>($T659*$B$6) + (m*EXP(-($T659*$B$6)/m)) - m - (($B$7/(m*g))*($T659)^2)</f>
        <v>-3.5922821918522391E-5</v>
      </c>
      <c r="O659" s="11">
        <f>($T659*$B$6) + (2*m*EXP(-($T659*$B$6)/m)) + (($T659*$B$6)*EXP(-($T659*$B$6)/m))  - (2*m)</f>
        <v>5.8863516471732713E-6</v>
      </c>
      <c r="P659" s="11">
        <f>2*(-(m^2)/($T659)^5)*(g^2)*N659*O659</f>
        <v>5.5621030242373505E-3</v>
      </c>
      <c r="Q659" s="12">
        <f>$B$6 - ($B$6*EXP(-($T659*$B$6)/m)) - ($T659 * ((2*$B$7)/(m*g)))</f>
        <v>-3.5822432723058607E-3</v>
      </c>
      <c r="R659" s="12">
        <f>$B$6 - 2 * ($B$6*EXP(-($T659*$B$6)/m)) + $B$6*(EXP(-($T659*$B$6)/m))*(1-($T659*$B$6)/(m))</f>
        <v>7.9860805570153293E-4</v>
      </c>
      <c r="S659" s="11">
        <f>2*(((5*m^2*g^2)/$T659^6)*$N659*$O659 + (-(m^2)/($T659)^5)*(g^2)*$O659*$Q659 + (-(m^2)/($T659)^5)*(g^2)*$N659*$R659)</f>
        <v>2.7638000081181335E-2</v>
      </c>
      <c r="T659" s="37">
        <f t="shared" si="250"/>
        <v>2.1699250881468814E-2</v>
      </c>
      <c r="U659" s="38">
        <f t="shared" ref="U659" si="276">SUM(P659:P668)</f>
        <v>-5.3645976549887564E-13</v>
      </c>
      <c r="V659" s="39">
        <f t="shared" ref="V659" si="277">SUM(S659:S668)</f>
        <v>19047.805400261786</v>
      </c>
      <c r="W659" s="36">
        <f t="shared" ref="W659" si="278">U659/V659</f>
        <v>-2.8163862147158577E-17</v>
      </c>
    </row>
    <row r="660" spans="1:23" x14ac:dyDescent="0.25">
      <c r="A660" s="36"/>
      <c r="B660" s="11">
        <f>((m*g)/$A651)*($K$6+(m/$A651)*(EXP(-($A651*$K$6)/(m))-1)) - $K$7</f>
        <v>-4.3406589690289916</v>
      </c>
      <c r="C660" s="11">
        <f t="shared" si="275"/>
        <v>18.841320285411829</v>
      </c>
      <c r="D660" s="36"/>
      <c r="M660" s="36"/>
      <c r="N660" s="11">
        <f>($T659*$C$6) + (m*EXP(-($T659*$C$6)/m)) - m - (($C$7/(m*g))*($T659)^2)</f>
        <v>-5.6880736359796744E-5</v>
      </c>
      <c r="O660" s="11">
        <f>($T659*$C$6) + (2*m*EXP(-($T659*$C$6)/m)) + (($T659*$C$6)*EXP(-($T659*$C$6)/m))  - (2*m)</f>
        <v>3.0067351026730194E-5</v>
      </c>
      <c r="P660" s="11">
        <f>2*(-(m^2)/($T659)^5)*(g^2)*N660*O660</f>
        <v>4.4986557223601245E-2</v>
      </c>
      <c r="Q660" s="12">
        <f>$C$6 - ($C$6*EXP(-($T659*$C$6)/m)) - ($T659 * ((2*$C$7)/(m*g)))</f>
        <v>-6.6282852127929268E-3</v>
      </c>
      <c r="R660" s="12">
        <f>$C$6 - 2 * ($C$6*EXP(-($T659*$C$6)/m)) + $C$6*(EXP(-($T659*$C$6)/m))*(1-($T659*$C$6)/(m))</f>
        <v>4.0224850446371196E-3</v>
      </c>
      <c r="S660" s="11">
        <f>2*(((5*m^2*g^2)/$T659^6)*$N660*$O660 + (-(m^2)/($T659)^5)*(g^2)*$O660*$Q660 + (-(m^2)/($T659)^5)*(g^2)*$N660*$R660)</f>
        <v>0.89475171113511909</v>
      </c>
      <c r="T660" s="37"/>
      <c r="U660" s="38"/>
      <c r="V660" s="39"/>
      <c r="W660" s="36"/>
    </row>
    <row r="661" spans="1:23" x14ac:dyDescent="0.25">
      <c r="A661" s="36">
        <v>0.66</v>
      </c>
      <c r="B661" s="12">
        <f>((m*g)/$A661)*($B$6+(m/$A661)*(EXP(-($A661*$B$6)/(m))-1)) - $B$7</f>
        <v>-6.7270258150827655E-2</v>
      </c>
      <c r="C661" s="12">
        <f t="shared" si="275"/>
        <v>4.5252876316789949E-3</v>
      </c>
      <c r="D661" s="36">
        <f t="shared" ref="D661" si="279">SUM(C661:C670)</f>
        <v>59.730024821373945</v>
      </c>
      <c r="M661" s="36"/>
      <c r="N661" s="11">
        <f>($T659*$D$6) + (m*EXP(-($T659*$D$6)/m)) - m - (($D$7/(m*g))*($T659)^2)</f>
        <v>-1.4213669415833905E-4</v>
      </c>
      <c r="O661" s="11">
        <f>($T659*$D$6) + (2*m*EXP(-($T659*$D$6)/m)) + (($T659*$D$6)*EXP(-($T659*$D$6)/m))  - (2*m)</f>
        <v>1.0980809334212166E-4</v>
      </c>
      <c r="P661" s="11">
        <f>2*(-(m^2)/($T659)^5)*(g^2)*N661*O661</f>
        <v>0.410547055340447</v>
      </c>
      <c r="Q661" s="12">
        <f>$D$6 - ($D$6*EXP(-($T659*$D$6)/m)) - ($T659 * ((2*$D$7)/(m*g)))</f>
        <v>-1.8161063891626833E-2</v>
      </c>
      <c r="R661" s="12">
        <f>$D$6 - 2 * ($D$6*EXP(-($T659*$D$6)/m)) + $D$6*(EXP(-($T659*$D$6)/m))*(1-($T659*$D$6)/(m))</f>
        <v>1.4420172737402842E-2</v>
      </c>
      <c r="S661" s="11">
        <f>2*(((5*m^2*g^2)/$T659^6)*$N661*$O661 + (-(m^2)/($T659)^5)*(g^2)*$O661*$Q661 + (-(m^2)/($T659)^5)*(g^2)*$N661*$R661)</f>
        <v>11.770671982426705</v>
      </c>
      <c r="T661" s="37"/>
      <c r="U661" s="38"/>
      <c r="V661" s="39"/>
      <c r="W661" s="36"/>
    </row>
    <row r="662" spans="1:23" x14ac:dyDescent="0.25">
      <c r="A662" s="36"/>
      <c r="B662" s="11">
        <f>((m*g)/$A661)*($C$6+(m/$A661)*(EXP(-($A661*$C$6)/(m))-1)) - $C$7</f>
        <v>-0.20759327340229694</v>
      </c>
      <c r="C662" s="11">
        <f t="shared" si="275"/>
        <v>4.3094967161880805E-2</v>
      </c>
      <c r="D662" s="36"/>
      <c r="M662" s="36"/>
      <c r="N662" s="11">
        <f>($T659*$E$6) + (m*EXP(-($T659*$E$6)/m)) - m - (($E$7/(m*g))*($T659)^2)</f>
        <v>-2.7251916602635123E-4</v>
      </c>
      <c r="O662" s="11">
        <f>($T659*$E$6) + (2*m*EXP(-($T659*$E$6)/m)) + (($T659*$E$6)*EXP(-($T659*$E$6)/m))  - (2*m)</f>
        <v>2.17202167091958E-4</v>
      </c>
      <c r="P662" s="11">
        <f>2*(-(m^2)/($T659)^5)*(g^2)*N662*O662</f>
        <v>1.5569819781520917</v>
      </c>
      <c r="Q662" s="12">
        <f>$E$6 - ($E$6*EXP(-($T659*$E$6)/m)) - ($T659 * ((2*$E$7)/(m*g)))</f>
        <v>-3.51275029404641E-2</v>
      </c>
      <c r="R662" s="12">
        <f>$E$6 - 2 * ($E$6*EXP(-($T659*$E$6)/m)) + $E$6*(EXP(-($T659*$E$6)/m))*(1-($T659*$E$6)/(m))</f>
        <v>2.8129755211624086E-2</v>
      </c>
      <c r="S662" s="11">
        <f>2*(((5*m^2*g^2)/$T659^6)*$N662*$O662 + (-(m^2)/($T659)^5)*(g^2)*$O662*$Q662 + (-(m^2)/($T659)^5)*(g^2)*$N662*$R662)</f>
        <v>43.573778470160931</v>
      </c>
      <c r="T662" s="37"/>
      <c r="U662" s="38"/>
      <c r="V662" s="39"/>
      <c r="W662" s="36"/>
    </row>
    <row r="663" spans="1:23" x14ac:dyDescent="0.25">
      <c r="A663" s="36"/>
      <c r="B663" s="12">
        <f>((m*g)/$A661)*($D$6+(m/$A661)*(EXP(-($A661*$D$6)/(m))-1)) - $D$7</f>
        <v>-0.54793881331831862</v>
      </c>
      <c r="C663" s="12">
        <f t="shared" si="275"/>
        <v>0.30023694314068722</v>
      </c>
      <c r="D663" s="36"/>
      <c r="M663" s="36"/>
      <c r="N663" s="11">
        <f>($T659*$F$6) + (m*EXP(-($T659*$F$6)/m)) - m - (($F$7/(m*g))*($T659)^2)</f>
        <v>-6.0670053593632044E-4</v>
      </c>
      <c r="O663" s="11">
        <f>($T659*$F$6) + (2*m*EXP(-($T659*$F$6)/m)) + (($T659*$F$6)*EXP(-($T659*$F$6)/m))  - (2*m)</f>
        <v>4.3655210821160612E-4</v>
      </c>
      <c r="P663" s="11">
        <f>2*(-(m^2)/($T659)^5)*(g^2)*N663*O663</f>
        <v>6.9667920711639288</v>
      </c>
      <c r="Q663" s="12">
        <f>$F$6 - ($F$6*EXP(-($T659*$F$6)/m)) - ($T659 * ((2*$F$7)/(m*g)))</f>
        <v>-7.6037333689399966E-2</v>
      </c>
      <c r="R663" s="12">
        <f>$F$6 - 2 * ($F$6*EXP(-($T659*$F$6)/m)) + $F$6*(EXP(-($T659*$F$6)/m))*(1-($T659*$F$6)/(m))</f>
        <v>5.5507727714503075E-2</v>
      </c>
      <c r="S663" s="11">
        <f>2*(((5*m^2*g^2)/$T659^6)*$N663*$O663 + (-(m^2)/($T659)^5)*(g^2)*$O663*$Q663 + (-(m^2)/($T659)^5)*(g^2)*$N663*$R663)</f>
        <v>153.66554030997941</v>
      </c>
      <c r="T663" s="37"/>
      <c r="U663" s="38"/>
      <c r="V663" s="39"/>
      <c r="W663" s="36"/>
    </row>
    <row r="664" spans="1:23" x14ac:dyDescent="0.25">
      <c r="A664" s="36"/>
      <c r="B664" s="12">
        <f>((m*g)/$A661)*($E$6+(m/$A661)*(EXP(-($A661*$E$6)/(m))-1)) - $E$7</f>
        <v>-0.92382768923313319</v>
      </c>
      <c r="C664" s="11">
        <f t="shared" si="275"/>
        <v>0.85345759939383048</v>
      </c>
      <c r="D664" s="36"/>
      <c r="M664" s="36"/>
      <c r="N664" s="11">
        <f>($T659*$G$6) + (m*EXP(-($T659*$G$6)/m)) - m - (($G$7/(m*g))*($T659)^2)</f>
        <v>-9.2049804445186109E-4</v>
      </c>
      <c r="O664" s="11">
        <f>($T659*$G$6) + (2*m*EXP(-($T659*$G$6)/m)) + (($T659*$G$6)*EXP(-($T659*$G$6)/m))  - (2*m)</f>
        <v>7.5760073539418021E-4</v>
      </c>
      <c r="P664" s="11">
        <f>2*(-(m^2)/($T659)^5)*(g^2)*N664*O664</f>
        <v>18.343645050870357</v>
      </c>
      <c r="Q664" s="12">
        <f>$G$6 - ($G$6*EXP(-($T659*$G$6)/m)) - ($T659 * ((2*$G$7)/(m*g)))</f>
        <v>-0.11975513986600844</v>
      </c>
      <c r="R664" s="12">
        <f>$G$6 - 2 * ($G$6*EXP(-($T659*$G$6)/m)) + $G$6*(EXP(-($T659*$G$6)/m))*(1-($T659*$G$6)/(m))</f>
        <v>9.4572542455614111E-2</v>
      </c>
      <c r="S664" s="11">
        <f>2*(((5*m^2*g^2)/$T659^6)*$N664*$O664 + (-(m^2)/($T659)^5)*(g^2)*$O664*$Q664 + (-(m^2)/($T659)^5)*(g^2)*$N664*$R664)</f>
        <v>449.55028528500497</v>
      </c>
      <c r="T664" s="37"/>
      <c r="U664" s="38"/>
      <c r="V664" s="39"/>
      <c r="W664" s="36"/>
    </row>
    <row r="665" spans="1:23" x14ac:dyDescent="0.25">
      <c r="A665" s="36"/>
      <c r="B665" s="12">
        <f>((m*g)/$A661)*($F$6+(m/$A661)*(EXP(-($A661*$F$6)/(m))-1)) - $F$7</f>
        <v>-1.6111385392601325</v>
      </c>
      <c r="C665" s="12">
        <f t="shared" si="275"/>
        <v>2.5957673926892735</v>
      </c>
      <c r="D665" s="36"/>
      <c r="M665" s="36"/>
      <c r="N665" s="11">
        <f>($T659*$H$6) + (m*EXP(-($T659*$H$6)/m)) - m - (($H$7/(m*g))*($T659)^2)</f>
        <v>-2.7081236331129559E-4</v>
      </c>
      <c r="O665" s="11">
        <f>($T659*$H$6) + (2*m*EXP(-($T659*$H$6)/m)) + (($T659*$H$6)*EXP(-($T659*$H$6)/m))  - (2*m)</f>
        <v>1.1847490982079129E-3</v>
      </c>
      <c r="P665" s="11">
        <f>2*(-(m^2)/($T659)^5)*(g^2)*N665*O665</f>
        <v>8.4395104335310513</v>
      </c>
      <c r="Q665" s="12">
        <f>$H$6 - ($H$6*EXP(-($T659*$H$6)/m)) - ($T659 * ((2*$H$7)/(m*g)))</f>
        <v>-7.9559143965879264E-2</v>
      </c>
      <c r="R665" s="12">
        <f>$H$6 - 2 * ($H$6*EXP(-($T659*$H$6)/m)) + $H$6*(EXP(-($T659*$H$6)/m))*(1-($T659*$H$6)/(m))</f>
        <v>0.1452358936688897</v>
      </c>
      <c r="S665" s="11">
        <f>2*(((5*m^2*g^2)/$T659^6)*$N665*$O665 + (-(m^2)/($T659)^5)*(g^2)*$O665*$Q665 + (-(m^2)/($T659)^5)*(g^2)*$N665*$R665)</f>
        <v>1569.2828784277726</v>
      </c>
      <c r="T665" s="37"/>
      <c r="U665" s="38"/>
      <c r="V665" s="39"/>
      <c r="W665" s="36"/>
    </row>
    <row r="666" spans="1:23" x14ac:dyDescent="0.25">
      <c r="A666" s="36"/>
      <c r="B666" s="12">
        <f>((m*g)/$A661)*($G$6+(m/$A661)*(EXP(-($A661*$G$6)/(m))-1)) - $G$7</f>
        <v>-2.3970681834302865</v>
      </c>
      <c r="C666" s="11">
        <f t="shared" si="275"/>
        <v>5.7459358760137738</v>
      </c>
      <c r="D666" s="36"/>
      <c r="M666" s="36"/>
      <c r="N666" s="11">
        <f>($T659*$I$6) + (m*EXP(-($T659*$I$6)/m)) - m - (($I$7/(m*g))*($T659)^2)</f>
        <v>3.6936897707218891E-5</v>
      </c>
      <c r="O666" s="11">
        <f>($T659*$I$6) + (2*m*EXP(-($T659*$I$6)/m)) + (($T659*$I$6)*EXP(-($T659*$I$6)/m))  - (2*m)</f>
        <v>1.5808744621772508E-3</v>
      </c>
      <c r="P666" s="11">
        <f>2*(-(m^2)/($T659)^5)*(g^2)*N666*O666</f>
        <v>-1.535960973116496</v>
      </c>
      <c r="Q666" s="12">
        <f>$I$6 - ($I$6*EXP(-($T659*$I$6)/m)) - ($T659 * ((2*$I$7)/(m*g)))</f>
        <v>-6.9449432839628122E-2</v>
      </c>
      <c r="R666" s="12">
        <f>$I$6 - 2 * ($I$6*EXP(-($T659*$I$6)/m)) + $I$6*(EXP(-($T659*$I$6)/m))*(1-($T659*$I$6)/(m))</f>
        <v>0.19118847842689327</v>
      </c>
      <c r="S666" s="11">
        <f>2*(((5*m^2*g^2)/$T659^6)*$N666*$O666 + (-(m^2)/($T659)^5)*(g^2)*$O666*$Q666 + (-(m^2)/($T659)^5)*(g^2)*$N666*$R666)</f>
        <v>3056.1055703635284</v>
      </c>
      <c r="T666" s="37"/>
      <c r="U666" s="38"/>
      <c r="V666" s="39"/>
      <c r="W666" s="36"/>
    </row>
    <row r="667" spans="1:23" x14ac:dyDescent="0.25">
      <c r="A667" s="36"/>
      <c r="B667" s="12">
        <f>((m*g)/$A661)*($H$6+(m/$A661)*(EXP(-($A661*$H$6)/(m))-1)) - $H$7</f>
        <v>-2.7573789469406642</v>
      </c>
      <c r="C667" s="12">
        <f t="shared" si="275"/>
        <v>7.6031386570316064</v>
      </c>
      <c r="D667" s="36"/>
      <c r="M667" s="36"/>
      <c r="N667" s="11">
        <f>($T659*$J$6) + (m*EXP(-($T659*$J$6)/m)) - m - (($J$7/(m*g))*($T659)^2)</f>
        <v>2.7411831987485171E-4</v>
      </c>
      <c r="O667" s="11">
        <f>($T659*$J$6) + (2*m*EXP(-($T659*$J$6)/m)) + (($T659*$J$6)*EXP(-($T659*$J$6)/m))  - (2*m)</f>
        <v>2.0432113316871878E-3</v>
      </c>
      <c r="P667" s="11">
        <f>2*(-(m^2)/($T659)^5)*(g^2)*N667*O667</f>
        <v>-14.732407746786027</v>
      </c>
      <c r="Q667" s="12">
        <f>$J$6 - ($J$6*EXP(-($T659*$J$6)/m)) - ($T659 * ((2*$J$7)/(m*g)))</f>
        <v>-6.8895221319100641E-2</v>
      </c>
      <c r="R667" s="12">
        <f>$J$6 - 2 * ($J$6*EXP(-($T659*$J$6)/m)) + $J$6*(EXP(-($T659*$J$6)/m))*(1-($T659*$J$6)/(m))</f>
        <v>0.2437980678940922</v>
      </c>
      <c r="S667" s="11">
        <f>2*(((5*m^2*g^2)/$T659^6)*$N667*$O667 + (-(m^2)/($T659)^5)*(g^2)*$O667*$Q667 + (-(m^2)/($T659)^5)*(g^2)*$N667*$R667)</f>
        <v>5339.5484342286327</v>
      </c>
      <c r="T667" s="37"/>
      <c r="U667" s="38"/>
      <c r="V667" s="39"/>
      <c r="W667" s="36"/>
    </row>
    <row r="668" spans="1:23" x14ac:dyDescent="0.25">
      <c r="A668" s="36"/>
      <c r="B668" s="12">
        <f>((m*g)/$A661)*($I$6+(m/$A661)*(EXP(-($A661*$I$6)/(m))-1)) - $I$7</f>
        <v>-3.1802667389889212</v>
      </c>
      <c r="C668" s="11">
        <f t="shared" si="275"/>
        <v>10.114096531119227</v>
      </c>
      <c r="D668" s="36"/>
      <c r="M668" s="36"/>
      <c r="N668" s="11">
        <f>($T659*$K$6) + (m*EXP(-($T659*$K$6)/m)) - m - (($K$7/(m*g))*($T659)^2)</f>
        <v>2.8814904481972575E-4</v>
      </c>
      <c r="O668" s="11">
        <f>($T659*$K$6) + (2*m*EXP(-($T659*$K$6)/m)) + (($T659*$K$6)*EXP(-($T659*$K$6)/m))  - (2*m)</f>
        <v>2.5726896358677087E-3</v>
      </c>
      <c r="P668" s="11">
        <f>2*(-(m^2)/($T659)^5)*(g^2)*N668*O668</f>
        <v>-19.49965652940373</v>
      </c>
      <c r="Q668" s="12">
        <f>$K$6 - ($K$6*EXP(-($T659*$K$6)/m)) - ($T659 * ((2*$K$7)/(m*g)))</f>
        <v>-9.2002786507859646E-2</v>
      </c>
      <c r="R668" s="12">
        <f>$K$6 - 2 * ($K$6*EXP(-($T659*$K$6)/m)) + $K$6*(EXP(-($T659*$K$6)/m))*(1-($T659*$K$6)/(m))</f>
        <v>0.30289682242097132</v>
      </c>
      <c r="S668" s="11">
        <f>2*(((5*m^2*g^2)/$T659^6)*$N668*$O668 + (-(m^2)/($T659)^5)*(g^2)*$O668*$Q668 + (-(m^2)/($T659)^5)*(g^2)*$N668*$R668)</f>
        <v>8423.3858514830627</v>
      </c>
      <c r="T668" s="37"/>
      <c r="U668" s="38"/>
      <c r="V668" s="39"/>
      <c r="W668" s="36"/>
    </row>
    <row r="669" spans="1:23" x14ac:dyDescent="0.25">
      <c r="A669" s="36"/>
      <c r="B669" s="12">
        <f>((m*g)/$A661)*($J$6+(m/$A661)*(EXP(-($A661*$J$6)/(m))-1)) - $J$7</f>
        <v>-3.6841545310345896</v>
      </c>
      <c r="C669" s="12">
        <f t="shared" si="275"/>
        <v>13.572994608542697</v>
      </c>
      <c r="D669" s="36"/>
      <c r="M669" s="36">
        <v>66</v>
      </c>
      <c r="N669" s="11">
        <f>($T669*$B$6) + (m*EXP(-($T669*$B$6)/m)) - m - (($B$7/(m*g))*($T669)^2)</f>
        <v>-3.5922821918522879E-5</v>
      </c>
      <c r="O669" s="11">
        <f>($T669*$B$6) + (2*m*EXP(-($T669*$B$6)/m)) + (($T669*$B$6)*EXP(-($T669*$B$6)/m))  - (2*m)</f>
        <v>5.8863516471802102E-6</v>
      </c>
      <c r="P669" s="11">
        <f>2*(-(m^2)/($T669)^5)*(g^2)*N669*O669</f>
        <v>5.5621030242439477E-3</v>
      </c>
      <c r="Q669" s="12">
        <f>$B$6 - ($B$6*EXP(-($T669*$B$6)/m)) - ($T669 * ((2*$B$7)/(m*g)))</f>
        <v>-3.5822432723058711E-3</v>
      </c>
      <c r="R669" s="12">
        <f>$B$6 - 2 * ($B$6*EXP(-($T669*$B$6)/m)) + $B$6*(EXP(-($T669*$B$6)/m))*(1-($T669*$B$6)/(m))</f>
        <v>7.9860805570153293E-4</v>
      </c>
      <c r="S669" s="11">
        <f>2*(((5*m^2*g^2)/$T669^6)*$N669*$O669 + (-(m^2)/($T669)^5)*(g^2)*$O669*$Q669 + (-(m^2)/($T669)^5)*(g^2)*$N669*$R669)</f>
        <v>2.7638000080320135E-2</v>
      </c>
      <c r="T669" s="37">
        <f t="shared" ref="T669:T729" si="280">$T659-$W659</f>
        <v>2.1699250881468842E-2</v>
      </c>
      <c r="U669" s="38">
        <f t="shared" ref="U669" si="281">SUM(P669:P678)</f>
        <v>5.3290705182007514E-13</v>
      </c>
      <c r="V669" s="39">
        <f t="shared" ref="V669" si="282">SUM(S669:S678)</f>
        <v>19047.805400261699</v>
      </c>
      <c r="W669" s="36">
        <f t="shared" ref="W669" si="283">U669/V669</f>
        <v>2.7977346503800038E-17</v>
      </c>
    </row>
    <row r="670" spans="1:23" x14ac:dyDescent="0.25">
      <c r="A670" s="36"/>
      <c r="B670" s="11">
        <f>((m*g)/$A661)*($K$6+(m/$A661)*(EXP(-($A661*$K$6)/(m))-1)) - $K$7</f>
        <v>-4.3470423230800606</v>
      </c>
      <c r="C670" s="11">
        <f t="shared" si="275"/>
        <v>18.896776958649291</v>
      </c>
      <c r="D670" s="36"/>
      <c r="M670" s="36"/>
      <c r="N670" s="11">
        <f>($T669*$C$6) + (m*EXP(-($T669*$C$6)/m)) - m - (($C$7/(m*g))*($T669)^2)</f>
        <v>-5.6880736359794576E-5</v>
      </c>
      <c r="O670" s="11">
        <f>($T669*$C$6) + (2*m*EXP(-($T669*$C$6)/m)) + (($T669*$C$6)*EXP(-($T669*$C$6)/m))  - (2*m)</f>
        <v>3.0067351026730194E-5</v>
      </c>
      <c r="P670" s="11">
        <f>2*(-(m^2)/($T669)^5)*(g^2)*N670*O670</f>
        <v>4.4986557223599247E-2</v>
      </c>
      <c r="Q670" s="12">
        <f>$C$6 - ($C$6*EXP(-($T669*$C$6)/m)) - ($T669 * ((2*$C$7)/(m*g)))</f>
        <v>-6.6282852127929337E-3</v>
      </c>
      <c r="R670" s="12">
        <f>$C$6 - 2 * ($C$6*EXP(-($T669*$C$6)/m)) + $C$6*(EXP(-($T669*$C$6)/m))*(1-($T669*$C$6)/(m))</f>
        <v>4.0224850446371196E-3</v>
      </c>
      <c r="S670" s="11">
        <f>2*(((5*m^2*g^2)/$T669^6)*$N670*$O670 + (-(m^2)/($T669)^5)*(g^2)*$O670*$Q670 + (-(m^2)/($T669)^5)*(g^2)*$N670*$R670)</f>
        <v>0.89475171113529672</v>
      </c>
      <c r="T670" s="37"/>
      <c r="U670" s="38"/>
      <c r="V670" s="39"/>
      <c r="W670" s="36"/>
    </row>
    <row r="671" spans="1:23" x14ac:dyDescent="0.25">
      <c r="A671" s="36">
        <v>0.67</v>
      </c>
      <c r="B671" s="12">
        <f>((m*g)/$A671)*($B$6+(m/$A671)*(EXP(-($A671*$B$6)/(m))-1)) - $B$7</f>
        <v>-6.7630891222396267E-2</v>
      </c>
      <c r="C671" s="12">
        <f t="shared" si="275"/>
        <v>4.5739374475355964E-3</v>
      </c>
      <c r="D671" s="36">
        <f t="shared" ref="D671" si="284">SUM(C671:C680)</f>
        <v>59.916355221555442</v>
      </c>
      <c r="M671" s="36"/>
      <c r="N671" s="11">
        <f>($T669*$D$6) + (m*EXP(-($T669*$D$6)/m)) - m - (($D$7/(m*g))*($T669)^2)</f>
        <v>-1.4213669415833537E-4</v>
      </c>
      <c r="O671" s="11">
        <f>($T669*$D$6) + (2*m*EXP(-($T669*$D$6)/m)) + (($T669*$D$6)*EXP(-($T669*$D$6)/m))  - (2*m)</f>
        <v>1.0980809334212166E-4</v>
      </c>
      <c r="P671" s="11">
        <f>2*(-(m^2)/($T669)^5)*(g^2)*N671*O671</f>
        <v>0.41054705534043368</v>
      </c>
      <c r="Q671" s="12">
        <f>$D$6 - ($D$6*EXP(-($T669*$D$6)/m)) - ($T669 * ((2*$D$7)/(m*g)))</f>
        <v>-1.8161063891626805E-2</v>
      </c>
      <c r="R671" s="12">
        <f>$D$6 - 2 * ($D$6*EXP(-($T669*$D$6)/m)) + $D$6*(EXP(-($T669*$D$6)/m))*(1-($T669*$D$6)/(m))</f>
        <v>1.4420172737402953E-2</v>
      </c>
      <c r="S671" s="11">
        <f>2*(((5*m^2*g^2)/$T669^6)*$N671*$O671 + (-(m^2)/($T669)^5)*(g^2)*$O671*$Q671 + (-(m^2)/($T669)^5)*(g^2)*$N671*$R671)</f>
        <v>11.770671982428119</v>
      </c>
      <c r="T671" s="37"/>
      <c r="U671" s="38"/>
      <c r="V671" s="39"/>
      <c r="W671" s="36"/>
    </row>
    <row r="672" spans="1:23" x14ac:dyDescent="0.25">
      <c r="A672" s="36"/>
      <c r="B672" s="11">
        <f>((m*g)/$A671)*($C$6+(m/$A671)*(EXP(-($A671*$C$6)/(m))-1)) - $C$7</f>
        <v>-0.20848961982144865</v>
      </c>
      <c r="C672" s="11">
        <f t="shared" si="275"/>
        <v>4.3467921573292191E-2</v>
      </c>
      <c r="D672" s="36"/>
      <c r="M672" s="36"/>
      <c r="N672" s="11">
        <f>($T669*$E$6) + (m*EXP(-($T669*$E$6)/m)) - m - (($E$7/(m*g))*($T669)^2)</f>
        <v>-2.7251916602634907E-4</v>
      </c>
      <c r="O672" s="11">
        <f>($T669*$E$6) + (2*m*EXP(-($T669*$E$6)/m)) + (($T669*$E$6)*EXP(-($T669*$E$6)/m))  - (2*m)</f>
        <v>2.1720216709196494E-4</v>
      </c>
      <c r="P672" s="11">
        <f>2*(-(m^2)/($T669)^5)*(g^2)*N672*O672</f>
        <v>1.5569819781521193</v>
      </c>
      <c r="Q672" s="12">
        <f>$E$6 - ($E$6*EXP(-($T669*$E$6)/m)) - ($T669 * ((2*$E$7)/(m*g)))</f>
        <v>-3.5127502940464156E-2</v>
      </c>
      <c r="R672" s="12">
        <f>$E$6 - 2 * ($E$6*EXP(-($T669*$E$6)/m)) + $E$6*(EXP(-($T669*$E$6)/m))*(1-($T669*$E$6)/(m))</f>
        <v>2.8129755211624197E-2</v>
      </c>
      <c r="S672" s="11">
        <f>2*(((5*m^2*g^2)/$T669^6)*$N672*$O672 + (-(m^2)/($T669)^5)*(g^2)*$O672*$Q672 + (-(m^2)/($T669)^5)*(g^2)*$N672*$R672)</f>
        <v>43.573778470158317</v>
      </c>
      <c r="T672" s="37"/>
      <c r="U672" s="38"/>
      <c r="V672" s="39"/>
      <c r="W672" s="36"/>
    </row>
    <row r="673" spans="1:23" x14ac:dyDescent="0.25">
      <c r="A673" s="36"/>
      <c r="B673" s="12">
        <f>((m*g)/$A671)*($D$6+(m/$A671)*(EXP(-($A671*$D$6)/(m))-1)) - $D$7</f>
        <v>-0.54958779532652846</v>
      </c>
      <c r="C673" s="12">
        <f t="shared" si="275"/>
        <v>0.30204674477187415</v>
      </c>
      <c r="D673" s="36"/>
      <c r="M673" s="36"/>
      <c r="N673" s="11">
        <f>($T669*$F$6) + (m*EXP(-($T669*$F$6)/m)) - m - (($F$7/(m*g))*($T669)^2)</f>
        <v>-6.0670053593632174E-4</v>
      </c>
      <c r="O673" s="11">
        <f>($T669*$F$6) + (2*m*EXP(-($T669*$F$6)/m)) + (($T669*$F$6)*EXP(-($T669*$F$6)/m))  - (2*m)</f>
        <v>4.3655210821161305E-4</v>
      </c>
      <c r="P673" s="11">
        <f>2*(-(m^2)/($T669)^5)*(g^2)*N673*O673</f>
        <v>6.9667920711640106</v>
      </c>
      <c r="Q673" s="12">
        <f>$F$6 - ($F$6*EXP(-($T669*$F$6)/m)) - ($T669 * ((2*$F$7)/(m*g)))</f>
        <v>-7.6037333689400077E-2</v>
      </c>
      <c r="R673" s="12">
        <f>$F$6 - 2 * ($F$6*EXP(-($T669*$F$6)/m)) + $F$6*(EXP(-($T669*$F$6)/m))*(1-($T669*$F$6)/(m))</f>
        <v>5.5507727714503241E-2</v>
      </c>
      <c r="S673" s="11">
        <f>2*(((5*m^2*g^2)/$T669^6)*$N673*$O673 + (-(m^2)/($T669)^5)*(g^2)*$O673*$Q673 + (-(m^2)/($T669)^5)*(g^2)*$N673*$R673)</f>
        <v>153.66554030997111</v>
      </c>
      <c r="T673" s="37"/>
      <c r="U673" s="38"/>
      <c r="V673" s="39"/>
      <c r="W673" s="36"/>
    </row>
    <row r="674" spans="1:23" x14ac:dyDescent="0.25">
      <c r="A674" s="36"/>
      <c r="B674" s="12">
        <f>((m*g)/$A671)*($E$6+(m/$A671)*(EXP(-($A671*$E$6)/(m))-1)) - $E$7</f>
        <v>-0.92604534071701372</v>
      </c>
      <c r="C674" s="11">
        <f t="shared" si="275"/>
        <v>0.85755997306369003</v>
      </c>
      <c r="D674" s="36"/>
      <c r="M674" s="36"/>
      <c r="N674" s="11">
        <f>($T669*$G$6) + (m*EXP(-($T669*$G$6)/m)) - m - (($G$7/(m*g))*($T669)^2)</f>
        <v>-9.2049804445186716E-4</v>
      </c>
      <c r="O674" s="11">
        <f>($T669*$G$6) + (2*m*EXP(-($T669*$G$6)/m)) + (($T669*$G$6)*EXP(-($T669*$G$6)/m))  - (2*m)</f>
        <v>7.5760073539418715E-4</v>
      </c>
      <c r="P674" s="11">
        <f>2*(-(m^2)/($T669)^5)*(g^2)*N674*O674</f>
        <v>18.343645050870528</v>
      </c>
      <c r="Q674" s="12">
        <f>$G$6 - ($G$6*EXP(-($T669*$G$6)/m)) - ($T669 * ((2*$G$7)/(m*g)))</f>
        <v>-0.11975513986600872</v>
      </c>
      <c r="R674" s="12">
        <f>$G$6 - 2 * ($G$6*EXP(-($T669*$G$6)/m)) + $G$6*(EXP(-($T669*$G$6)/m))*(1-($T669*$G$6)/(m))</f>
        <v>9.4572542455614361E-2</v>
      </c>
      <c r="S674" s="11">
        <f>2*(((5*m^2*g^2)/$T669^6)*$N674*$O674 + (-(m^2)/($T669)^5)*(g^2)*$O674*$Q674 + (-(m^2)/($T669)^5)*(g^2)*$N674*$R674)</f>
        <v>449.55028528498815</v>
      </c>
      <c r="T674" s="37"/>
      <c r="U674" s="38"/>
      <c r="V674" s="39"/>
      <c r="W674" s="36"/>
    </row>
    <row r="675" spans="1:23" x14ac:dyDescent="0.25">
      <c r="A675" s="36"/>
      <c r="B675" s="12">
        <f>((m*g)/$A671)*($F$6+(m/$A671)*(EXP(-($A671*$F$6)/(m))-1)) - $F$7</f>
        <v>-1.6141127300784341</v>
      </c>
      <c r="C675" s="12">
        <f t="shared" si="275"/>
        <v>2.6053599054012562</v>
      </c>
      <c r="D675" s="36"/>
      <c r="M675" s="36"/>
      <c r="N675" s="11">
        <f>($T669*$H$6) + (m*EXP(-($T669*$H$6)/m)) - m - (($H$7/(m*g))*($T669)^2)</f>
        <v>-2.7081236331129646E-4</v>
      </c>
      <c r="O675" s="11">
        <f>($T669*$H$6) + (2*m*EXP(-($T669*$H$6)/m)) + (($T669*$H$6)*EXP(-($T669*$H$6)/m))  - (2*m)</f>
        <v>1.1847490982079267E-3</v>
      </c>
      <c r="P675" s="11">
        <f>2*(-(m^2)/($T669)^5)*(g^2)*N675*O675</f>
        <v>8.4395104335311242</v>
      </c>
      <c r="Q675" s="12">
        <f>$H$6 - ($H$6*EXP(-($T669*$H$6)/m)) - ($T669 * ((2*$H$7)/(m*g)))</f>
        <v>-7.9559143965879542E-2</v>
      </c>
      <c r="R675" s="12">
        <f>$H$6 - 2 * ($H$6*EXP(-($T669*$H$6)/m)) + $H$6*(EXP(-($T669*$H$6)/m))*(1-($T669*$H$6)/(m))</f>
        <v>0.14523589366889</v>
      </c>
      <c r="S675" s="11">
        <f>2*(((5*m^2*g^2)/$T669^6)*$N675*$O675 + (-(m^2)/($T669)^5)*(g^2)*$O675*$Q675 + (-(m^2)/($T669)^5)*(g^2)*$N675*$R675)</f>
        <v>1569.2828784277795</v>
      </c>
      <c r="T675" s="37"/>
      <c r="U675" s="38"/>
      <c r="V675" s="39"/>
      <c r="W675" s="36"/>
    </row>
    <row r="676" spans="1:23" x14ac:dyDescent="0.25">
      <c r="A676" s="36"/>
      <c r="B676" s="12">
        <f>((m*g)/$A671)*($G$6+(m/$A671)*(EXP(-($A671*$G$6)/(m))-1)) - $G$7</f>
        <v>-2.4008046177548668</v>
      </c>
      <c r="C676" s="11">
        <f t="shared" si="275"/>
        <v>5.763862812633092</v>
      </c>
      <c r="D676" s="36"/>
      <c r="M676" s="36"/>
      <c r="N676" s="11">
        <f>($T669*$I$6) + (m*EXP(-($T669*$I$6)/m)) - m - (($I$7/(m*g))*($T669)^2)</f>
        <v>3.6936897707216289E-5</v>
      </c>
      <c r="O676" s="11">
        <f>($T669*$I$6) + (2*m*EXP(-($T669*$I$6)/m)) + (($T669*$I$6)*EXP(-($T669*$I$6)/m))  - (2*m)</f>
        <v>1.5808744621772508E-3</v>
      </c>
      <c r="P676" s="11">
        <f>2*(-(m^2)/($T669)^5)*(g^2)*N676*O676</f>
        <v>-1.5359609731163781</v>
      </c>
      <c r="Q676" s="12">
        <f>$I$6 - ($I$6*EXP(-($T669*$I$6)/m)) - ($T669 * ((2*$I$7)/(m*g)))</f>
        <v>-6.9449432839628455E-2</v>
      </c>
      <c r="R676" s="12">
        <f>$I$6 - 2 * ($I$6*EXP(-($T669*$I$6)/m)) + $I$6*(EXP(-($T669*$I$6)/m))*(1-($T669*$I$6)/(m))</f>
        <v>0.1911884784268936</v>
      </c>
      <c r="S676" s="11">
        <f>2*(((5*m^2*g^2)/$T669^6)*$N676*$O676 + (-(m^2)/($T669)^5)*(g^2)*$O676*$Q676 + (-(m^2)/($T669)^5)*(g^2)*$N676*$R676)</f>
        <v>3056.1055703635107</v>
      </c>
      <c r="T676" s="37"/>
      <c r="U676" s="38"/>
      <c r="V676" s="39"/>
      <c r="W676" s="36"/>
    </row>
    <row r="677" spans="1:23" x14ac:dyDescent="0.25">
      <c r="A677" s="36"/>
      <c r="B677" s="12">
        <f>((m*g)/$A671)*($H$6+(m/$A671)*(EXP(-($A671*$H$6)/(m))-1)) - $H$7</f>
        <v>-2.7618719370108207</v>
      </c>
      <c r="C677" s="12">
        <f t="shared" si="275"/>
        <v>7.6279365964479027</v>
      </c>
      <c r="D677" s="36"/>
      <c r="M677" s="36"/>
      <c r="N677" s="11">
        <f>($T669*$J$6) + (m*EXP(-($T669*$J$6)/m)) - m - (($J$7/(m*g))*($T669)^2)</f>
        <v>2.7411831987485345E-4</v>
      </c>
      <c r="O677" s="11">
        <f>($T669*$J$6) + (2*m*EXP(-($T669*$J$6)/m)) + (($T669*$J$6)*EXP(-($T669*$J$6)/m))  - (2*m)</f>
        <v>2.0432113316871947E-3</v>
      </c>
      <c r="P677" s="11">
        <f>2*(-(m^2)/($T669)^5)*(g^2)*N677*O677</f>
        <v>-14.732407746786075</v>
      </c>
      <c r="Q677" s="12">
        <f>$J$6 - ($J$6*EXP(-($T669*$J$6)/m)) - ($T669 * ((2*$J$7)/(m*g)))</f>
        <v>-6.8895221319101085E-2</v>
      </c>
      <c r="R677" s="12">
        <f>$J$6 - 2 * ($J$6*EXP(-($T669*$J$6)/m)) + $J$6*(EXP(-($T669*$J$6)/m))*(1-($T669*$J$6)/(m))</f>
        <v>0.2437980678940927</v>
      </c>
      <c r="S677" s="11">
        <f>2*(((5*m^2*g^2)/$T669^6)*$N677*$O677 + (-(m^2)/($T669)^5)*(g^2)*$O677*$Q677 + (-(m^2)/($T669)^5)*(g^2)*$N677*$R677)</f>
        <v>5339.54843422865</v>
      </c>
      <c r="T677" s="37"/>
      <c r="U677" s="38"/>
      <c r="V677" s="39"/>
      <c r="W677" s="36"/>
    </row>
    <row r="678" spans="1:23" x14ac:dyDescent="0.25">
      <c r="A678" s="36"/>
      <c r="B678" s="12">
        <f>((m*g)/$A671)*($I$6+(m/$A671)*(EXP(-($A671*$I$6)/(m))-1)) - $I$7</f>
        <v>-3.1853285679829155</v>
      </c>
      <c r="C678" s="11">
        <f t="shared" si="275"/>
        <v>10.146318086008092</v>
      </c>
      <c r="D678" s="36"/>
      <c r="M678" s="36"/>
      <c r="N678" s="11">
        <f>($T669*$K$6) + (m*EXP(-($T669*$K$6)/m)) - m - (($K$7/(m*g))*($T669)^2)</f>
        <v>2.8814904481971708E-4</v>
      </c>
      <c r="O678" s="11">
        <f>($T669*$K$6) + (2*m*EXP(-($T669*$K$6)/m)) + (($T669*$K$6)*EXP(-($T669*$K$6)/m))  - (2*m)</f>
        <v>2.5726896358677157E-3</v>
      </c>
      <c r="P678" s="11">
        <f>2*(-(m^2)/($T669)^5)*(g^2)*N678*O678</f>
        <v>-19.499656529403069</v>
      </c>
      <c r="Q678" s="12">
        <f>$K$6 - ($K$6*EXP(-($T669*$K$6)/m)) - ($T669 * ((2*$K$7)/(m*g)))</f>
        <v>-9.2002786507860201E-2</v>
      </c>
      <c r="R678" s="12">
        <f>$K$6 - 2 * ($K$6*EXP(-($T669*$K$6)/m)) + $K$6*(EXP(-($T669*$K$6)/m))*(1-($T669*$K$6)/(m))</f>
        <v>0.30289682242097193</v>
      </c>
      <c r="S678" s="11">
        <f>2*(((5*m^2*g^2)/$T669^6)*$N678*$O678 + (-(m^2)/($T669)^5)*(g^2)*$O678*$Q678 + (-(m^2)/($T669)^5)*(g^2)*$N678*$R678)</f>
        <v>8423.3858514830008</v>
      </c>
      <c r="T678" s="37"/>
      <c r="U678" s="38"/>
      <c r="V678" s="39"/>
      <c r="W678" s="36"/>
    </row>
    <row r="679" spans="1:23" x14ac:dyDescent="0.25">
      <c r="A679" s="36"/>
      <c r="B679" s="12">
        <f>((m*g)/$A671)*($J$6+(m/$A671)*(EXP(-($A671*$J$6)/(m))-1)) - $J$7</f>
        <v>-3.6897851989532073</v>
      </c>
      <c r="C679" s="12">
        <f t="shared" si="275"/>
        <v>13.614514814414159</v>
      </c>
      <c r="D679" s="36"/>
      <c r="M679" s="36">
        <v>67</v>
      </c>
      <c r="N679" s="11">
        <f>($T679*$B$6) + (m*EXP(-($T679*$B$6)/m)) - m - (($B$7/(m*g))*($T679)^2)</f>
        <v>-3.5922821918522391E-5</v>
      </c>
      <c r="O679" s="11">
        <f>($T679*$B$6) + (2*m*EXP(-($T679*$B$6)/m)) + (($T679*$B$6)*EXP(-($T679*$B$6)/m))  - (2*m)</f>
        <v>5.8863516471732713E-6</v>
      </c>
      <c r="P679" s="11">
        <f>2*(-(m^2)/($T679)^5)*(g^2)*N679*O679</f>
        <v>5.5621030242373505E-3</v>
      </c>
      <c r="Q679" s="12">
        <f>$B$6 - ($B$6*EXP(-($T679*$B$6)/m)) - ($T679 * ((2*$B$7)/(m*g)))</f>
        <v>-3.5822432723058607E-3</v>
      </c>
      <c r="R679" s="12">
        <f>$B$6 - 2 * ($B$6*EXP(-($T679*$B$6)/m)) + $B$6*(EXP(-($T679*$B$6)/m))*(1-($T679*$B$6)/(m))</f>
        <v>7.9860805570153293E-4</v>
      </c>
      <c r="S679" s="11">
        <f>2*(((5*m^2*g^2)/$T679^6)*$N679*$O679 + (-(m^2)/($T679)^5)*(g^2)*$O679*$Q679 + (-(m^2)/($T679)^5)*(g^2)*$N679*$R679)</f>
        <v>2.7638000081181335E-2</v>
      </c>
      <c r="T679" s="37">
        <f t="shared" si="280"/>
        <v>2.1699250881468814E-2</v>
      </c>
      <c r="U679" s="38">
        <f t="shared" ref="U679" si="285">SUM(P679:P688)</f>
        <v>-5.3645976549887564E-13</v>
      </c>
      <c r="V679" s="39">
        <f t="shared" ref="V679" si="286">SUM(S679:S688)</f>
        <v>19047.805400261786</v>
      </c>
      <c r="W679" s="36">
        <f t="shared" ref="W679" si="287">U679/V679</f>
        <v>-2.8163862147158577E-17</v>
      </c>
    </row>
    <row r="680" spans="1:23" x14ac:dyDescent="0.25">
      <c r="A680" s="36"/>
      <c r="B680" s="11">
        <f>((m*g)/$A671)*($K$6+(m/$A671)*(EXP(-($A671*$K$6)/(m))-1)) - $K$7</f>
        <v>-4.3532418299233679</v>
      </c>
      <c r="C680" s="11">
        <f t="shared" si="275"/>
        <v>18.950714429794552</v>
      </c>
      <c r="D680" s="36"/>
      <c r="M680" s="36"/>
      <c r="N680" s="11">
        <f>($T679*$C$6) + (m*EXP(-($T679*$C$6)/m)) - m - (($C$7/(m*g))*($T679)^2)</f>
        <v>-5.6880736359796744E-5</v>
      </c>
      <c r="O680" s="11">
        <f>($T679*$C$6) + (2*m*EXP(-($T679*$C$6)/m)) + (($T679*$C$6)*EXP(-($T679*$C$6)/m))  - (2*m)</f>
        <v>3.0067351026730194E-5</v>
      </c>
      <c r="P680" s="11">
        <f>2*(-(m^2)/($T679)^5)*(g^2)*N680*O680</f>
        <v>4.4986557223601245E-2</v>
      </c>
      <c r="Q680" s="12">
        <f>$C$6 - ($C$6*EXP(-($T679*$C$6)/m)) - ($T679 * ((2*$C$7)/(m*g)))</f>
        <v>-6.6282852127929268E-3</v>
      </c>
      <c r="R680" s="12">
        <f>$C$6 - 2 * ($C$6*EXP(-($T679*$C$6)/m)) + $C$6*(EXP(-($T679*$C$6)/m))*(1-($T679*$C$6)/(m))</f>
        <v>4.0224850446371196E-3</v>
      </c>
      <c r="S680" s="11">
        <f>2*(((5*m^2*g^2)/$T679^6)*$N680*$O680 + (-(m^2)/($T679)^5)*(g^2)*$O680*$Q680 + (-(m^2)/($T679)^5)*(g^2)*$N680*$R680)</f>
        <v>0.89475171113511909</v>
      </c>
      <c r="T680" s="37"/>
      <c r="U680" s="38"/>
      <c r="V680" s="39"/>
      <c r="W680" s="36"/>
    </row>
    <row r="681" spans="1:23" x14ac:dyDescent="0.25">
      <c r="A681" s="36">
        <v>0.68</v>
      </c>
      <c r="B681" s="12">
        <f>((m*g)/$A681)*($B$6+(m/$A681)*(EXP(-($A681*$B$6)/(m))-1)) - $B$7</f>
        <v>-6.7985203138787989E-2</v>
      </c>
      <c r="C681" s="12">
        <f t="shared" si="275"/>
        <v>4.6219878458222683E-3</v>
      </c>
      <c r="D681" s="36">
        <f t="shared" ref="D681" si="288">SUM(C681:C690)</f>
        <v>60.097736407886245</v>
      </c>
      <c r="M681" s="36"/>
      <c r="N681" s="11">
        <f>($T679*$D$6) + (m*EXP(-($T679*$D$6)/m)) - m - (($D$7/(m*g))*($T679)^2)</f>
        <v>-1.4213669415833905E-4</v>
      </c>
      <c r="O681" s="11">
        <f>($T679*$D$6) + (2*m*EXP(-($T679*$D$6)/m)) + (($T679*$D$6)*EXP(-($T679*$D$6)/m))  - (2*m)</f>
        <v>1.0980809334212166E-4</v>
      </c>
      <c r="P681" s="11">
        <f>2*(-(m^2)/($T679)^5)*(g^2)*N681*O681</f>
        <v>0.410547055340447</v>
      </c>
      <c r="Q681" s="12">
        <f>$D$6 - ($D$6*EXP(-($T679*$D$6)/m)) - ($T679 * ((2*$D$7)/(m*g)))</f>
        <v>-1.8161063891626833E-2</v>
      </c>
      <c r="R681" s="12">
        <f>$D$6 - 2 * ($D$6*EXP(-($T679*$D$6)/m)) + $D$6*(EXP(-($T679*$D$6)/m))*(1-($T679*$D$6)/(m))</f>
        <v>1.4420172737402842E-2</v>
      </c>
      <c r="S681" s="11">
        <f>2*(((5*m^2*g^2)/$T679^6)*$N681*$O681 + (-(m^2)/($T679)^5)*(g^2)*$O681*$Q681 + (-(m^2)/($T679)^5)*(g^2)*$N681*$R681)</f>
        <v>11.770671982426705</v>
      </c>
      <c r="T681" s="37"/>
      <c r="U681" s="38"/>
      <c r="V681" s="39"/>
      <c r="W681" s="36"/>
    </row>
    <row r="682" spans="1:23" x14ac:dyDescent="0.25">
      <c r="A682" s="36"/>
      <c r="B682" s="11">
        <f>((m*g)/$A681)*($C$6+(m/$A681)*(EXP(-($A681*$C$6)/(m))-1)) - $C$7</f>
        <v>-0.20936555305621357</v>
      </c>
      <c r="C682" s="11">
        <f t="shared" si="275"/>
        <v>4.3833934806534178E-2</v>
      </c>
      <c r="D682" s="36"/>
      <c r="M682" s="36"/>
      <c r="N682" s="11">
        <f>($T679*$E$6) + (m*EXP(-($T679*$E$6)/m)) - m - (($E$7/(m*g))*($T679)^2)</f>
        <v>-2.7251916602635123E-4</v>
      </c>
      <c r="O682" s="11">
        <f>($T679*$E$6) + (2*m*EXP(-($T679*$E$6)/m)) + (($T679*$E$6)*EXP(-($T679*$E$6)/m))  - (2*m)</f>
        <v>2.17202167091958E-4</v>
      </c>
      <c r="P682" s="11">
        <f>2*(-(m^2)/($T679)^5)*(g^2)*N682*O682</f>
        <v>1.5569819781520917</v>
      </c>
      <c r="Q682" s="12">
        <f>$E$6 - ($E$6*EXP(-($T679*$E$6)/m)) - ($T679 * ((2*$E$7)/(m*g)))</f>
        <v>-3.51275029404641E-2</v>
      </c>
      <c r="R682" s="12">
        <f>$E$6 - 2 * ($E$6*EXP(-($T679*$E$6)/m)) + $E$6*(EXP(-($T679*$E$6)/m))*(1-($T679*$E$6)/(m))</f>
        <v>2.8129755211624086E-2</v>
      </c>
      <c r="S682" s="11">
        <f>2*(((5*m^2*g^2)/$T679^6)*$N682*$O682 + (-(m^2)/($T679)^5)*(g^2)*$O682*$Q682 + (-(m^2)/($T679)^5)*(g^2)*$N682*$R682)</f>
        <v>43.573778470160931</v>
      </c>
      <c r="T682" s="37"/>
      <c r="U682" s="38"/>
      <c r="V682" s="39"/>
      <c r="W682" s="36"/>
    </row>
    <row r="683" spans="1:23" x14ac:dyDescent="0.25">
      <c r="A683" s="36"/>
      <c r="B683" s="12">
        <f>((m*g)/$A681)*($D$6+(m/$A681)*(EXP(-($A681*$D$6)/(m))-1)) - $D$7</f>
        <v>-0.5511945641833349</v>
      </c>
      <c r="C683" s="12">
        <f t="shared" si="275"/>
        <v>0.30381544758525647</v>
      </c>
      <c r="D683" s="36"/>
      <c r="M683" s="36"/>
      <c r="N683" s="11">
        <f>($T679*$F$6) + (m*EXP(-($T679*$F$6)/m)) - m - (($F$7/(m*g))*($T679)^2)</f>
        <v>-6.0670053593632044E-4</v>
      </c>
      <c r="O683" s="11">
        <f>($T679*$F$6) + (2*m*EXP(-($T679*$F$6)/m)) + (($T679*$F$6)*EXP(-($T679*$F$6)/m))  - (2*m)</f>
        <v>4.3655210821160612E-4</v>
      </c>
      <c r="P683" s="11">
        <f>2*(-(m^2)/($T679)^5)*(g^2)*N683*O683</f>
        <v>6.9667920711639288</v>
      </c>
      <c r="Q683" s="12">
        <f>$F$6 - ($F$6*EXP(-($T679*$F$6)/m)) - ($T679 * ((2*$F$7)/(m*g)))</f>
        <v>-7.6037333689399966E-2</v>
      </c>
      <c r="R683" s="12">
        <f>$F$6 - 2 * ($F$6*EXP(-($T679*$F$6)/m)) + $F$6*(EXP(-($T679*$F$6)/m))*(1-($T679*$F$6)/(m))</f>
        <v>5.5507727714503075E-2</v>
      </c>
      <c r="S683" s="11">
        <f>2*(((5*m^2*g^2)/$T679^6)*$N683*$O683 + (-(m^2)/($T679)^5)*(g^2)*$O683*$Q683 + (-(m^2)/($T679)^5)*(g^2)*$N683*$R683)</f>
        <v>153.66554030997941</v>
      </c>
      <c r="T683" s="37"/>
      <c r="U683" s="38"/>
      <c r="V683" s="39"/>
      <c r="W683" s="36"/>
    </row>
    <row r="684" spans="1:23" x14ac:dyDescent="0.25">
      <c r="A684" s="36"/>
      <c r="B684" s="12">
        <f>((m*g)/$A681)*($E$6+(m/$A681)*(EXP(-($A681*$E$6)/(m))-1)) - $E$7</f>
        <v>-0.92820407522761306</v>
      </c>
      <c r="C684" s="11">
        <f t="shared" si="275"/>
        <v>0.86156280526914841</v>
      </c>
      <c r="D684" s="36"/>
      <c r="M684" s="36"/>
      <c r="N684" s="11">
        <f>($T679*$G$6) + (m*EXP(-($T679*$G$6)/m)) - m - (($G$7/(m*g))*($T679)^2)</f>
        <v>-9.2049804445186109E-4</v>
      </c>
      <c r="O684" s="11">
        <f>($T679*$G$6) + (2*m*EXP(-($T679*$G$6)/m)) + (($T679*$G$6)*EXP(-($T679*$G$6)/m))  - (2*m)</f>
        <v>7.5760073539418021E-4</v>
      </c>
      <c r="P684" s="11">
        <f>2*(-(m^2)/($T679)^5)*(g^2)*N684*O684</f>
        <v>18.343645050870357</v>
      </c>
      <c r="Q684" s="12">
        <f>$G$6 - ($G$6*EXP(-($T679*$G$6)/m)) - ($T679 * ((2*$G$7)/(m*g)))</f>
        <v>-0.11975513986600844</v>
      </c>
      <c r="R684" s="12">
        <f>$G$6 - 2 * ($G$6*EXP(-($T679*$G$6)/m)) + $G$6*(EXP(-($T679*$G$6)/m))*(1-($T679*$G$6)/(m))</f>
        <v>9.4572542455614111E-2</v>
      </c>
      <c r="S684" s="11">
        <f>2*(((5*m^2*g^2)/$T679^6)*$N684*$O684 + (-(m^2)/($T679)^5)*(g^2)*$O684*$Q684 + (-(m^2)/($T679)^5)*(g^2)*$N684*$R684)</f>
        <v>449.55028528500497</v>
      </c>
      <c r="T684" s="37"/>
      <c r="U684" s="38"/>
      <c r="V684" s="39"/>
      <c r="W684" s="36"/>
    </row>
    <row r="685" spans="1:23" x14ac:dyDescent="0.25">
      <c r="A685" s="36"/>
      <c r="B685" s="12">
        <f>((m*g)/$A681)*($F$6+(m/$A681)*(EXP(-($A681*$F$6)/(m))-1)) - $F$7</f>
        <v>-1.6170057554224249</v>
      </c>
      <c r="C685" s="12">
        <f t="shared" si="275"/>
        <v>2.614707613069247</v>
      </c>
      <c r="D685" s="36"/>
      <c r="M685" s="36"/>
      <c r="N685" s="11">
        <f>($T679*$H$6) + (m*EXP(-($T679*$H$6)/m)) - m - (($H$7/(m*g))*($T679)^2)</f>
        <v>-2.7081236331129559E-4</v>
      </c>
      <c r="O685" s="11">
        <f>($T679*$H$6) + (2*m*EXP(-($T679*$H$6)/m)) + (($T679*$H$6)*EXP(-($T679*$H$6)/m))  - (2*m)</f>
        <v>1.1847490982079129E-3</v>
      </c>
      <c r="P685" s="11">
        <f>2*(-(m^2)/($T679)^5)*(g^2)*N685*O685</f>
        <v>8.4395104335310513</v>
      </c>
      <c r="Q685" s="12">
        <f>$H$6 - ($H$6*EXP(-($T679*$H$6)/m)) - ($T679 * ((2*$H$7)/(m*g)))</f>
        <v>-7.9559143965879264E-2</v>
      </c>
      <c r="R685" s="12">
        <f>$H$6 - 2 * ($H$6*EXP(-($T679*$H$6)/m)) + $H$6*(EXP(-($T679*$H$6)/m))*(1-($T679*$H$6)/(m))</f>
        <v>0.1452358936688897</v>
      </c>
      <c r="S685" s="11">
        <f>2*(((5*m^2*g^2)/$T679^6)*$N685*$O685 + (-(m^2)/($T679)^5)*(g^2)*$O685*$Q685 + (-(m^2)/($T679)^5)*(g^2)*$N685*$R685)</f>
        <v>1569.2828784277726</v>
      </c>
      <c r="T685" s="37"/>
      <c r="U685" s="38"/>
      <c r="V685" s="39"/>
      <c r="W685" s="36"/>
    </row>
    <row r="686" spans="1:23" x14ac:dyDescent="0.25">
      <c r="A686" s="36"/>
      <c r="B686" s="12">
        <f>((m*g)/$A681)*($G$6+(m/$A681)*(EXP(-($A681*$G$6)/(m))-1)) - $G$7</f>
        <v>-2.4044374678105074</v>
      </c>
      <c r="C686" s="11">
        <f t="shared" si="275"/>
        <v>5.7813195366110044</v>
      </c>
      <c r="D686" s="36"/>
      <c r="M686" s="36"/>
      <c r="N686" s="11">
        <f>($T679*$I$6) + (m*EXP(-($T679*$I$6)/m)) - m - (($I$7/(m*g))*($T679)^2)</f>
        <v>3.6936897707218891E-5</v>
      </c>
      <c r="O686" s="11">
        <f>($T679*$I$6) + (2*m*EXP(-($T679*$I$6)/m)) + (($T679*$I$6)*EXP(-($T679*$I$6)/m))  - (2*m)</f>
        <v>1.5808744621772508E-3</v>
      </c>
      <c r="P686" s="11">
        <f>2*(-(m^2)/($T679)^5)*(g^2)*N686*O686</f>
        <v>-1.535960973116496</v>
      </c>
      <c r="Q686" s="12">
        <f>$I$6 - ($I$6*EXP(-($T679*$I$6)/m)) - ($T679 * ((2*$I$7)/(m*g)))</f>
        <v>-6.9449432839628122E-2</v>
      </c>
      <c r="R686" s="12">
        <f>$I$6 - 2 * ($I$6*EXP(-($T679*$I$6)/m)) + $I$6*(EXP(-($T679*$I$6)/m))*(1-($T679*$I$6)/(m))</f>
        <v>0.19118847842689327</v>
      </c>
      <c r="S686" s="11">
        <f>2*(((5*m^2*g^2)/$T679^6)*$N686*$O686 + (-(m^2)/($T679)^5)*(g^2)*$O686*$Q686 + (-(m^2)/($T679)^5)*(g^2)*$N686*$R686)</f>
        <v>3056.1055703635284</v>
      </c>
      <c r="T686" s="37"/>
      <c r="U686" s="38"/>
      <c r="V686" s="39"/>
      <c r="W686" s="36"/>
    </row>
    <row r="687" spans="1:23" x14ac:dyDescent="0.25">
      <c r="A687" s="36"/>
      <c r="B687" s="12">
        <f>((m*g)/$A681)*($H$6+(m/$A681)*(EXP(-($A681*$H$6)/(m))-1)) - $H$7</f>
        <v>-2.7662390911783148</v>
      </c>
      <c r="C687" s="12">
        <f t="shared" si="275"/>
        <v>7.6520787095630292</v>
      </c>
      <c r="D687" s="36"/>
      <c r="M687" s="36"/>
      <c r="N687" s="11">
        <f>($T679*$J$6) + (m*EXP(-($T679*$J$6)/m)) - m - (($J$7/(m*g))*($T679)^2)</f>
        <v>2.7411831987485171E-4</v>
      </c>
      <c r="O687" s="11">
        <f>($T679*$J$6) + (2*m*EXP(-($T679*$J$6)/m)) + (($T679*$J$6)*EXP(-($T679*$J$6)/m))  - (2*m)</f>
        <v>2.0432113316871878E-3</v>
      </c>
      <c r="P687" s="11">
        <f>2*(-(m^2)/($T679)^5)*(g^2)*N687*O687</f>
        <v>-14.732407746786027</v>
      </c>
      <c r="Q687" s="12">
        <f>$J$6 - ($J$6*EXP(-($T679*$J$6)/m)) - ($T679 * ((2*$J$7)/(m*g)))</f>
        <v>-6.8895221319100641E-2</v>
      </c>
      <c r="R687" s="12">
        <f>$J$6 - 2 * ($J$6*EXP(-($T679*$J$6)/m)) + $J$6*(EXP(-($T679*$J$6)/m))*(1-($T679*$J$6)/(m))</f>
        <v>0.2437980678940922</v>
      </c>
      <c r="S687" s="11">
        <f>2*(((5*m^2*g^2)/$T679^6)*$N687*$O687 + (-(m^2)/($T679)^5)*(g^2)*$O687*$Q687 + (-(m^2)/($T679)^5)*(g^2)*$N687*$R687)</f>
        <v>5339.5484342286327</v>
      </c>
      <c r="T687" s="37"/>
      <c r="U687" s="38"/>
      <c r="V687" s="39"/>
      <c r="W687" s="36"/>
    </row>
    <row r="688" spans="1:23" x14ac:dyDescent="0.25">
      <c r="A688" s="36"/>
      <c r="B688" s="12">
        <f>((m*g)/$A681)*($I$6+(m/$A681)*(EXP(-($A681*$I$6)/(m))-1)) - $I$7</f>
        <v>-3.190247830517901</v>
      </c>
      <c r="C688" s="11">
        <f t="shared" si="275"/>
        <v>10.177681220124173</v>
      </c>
      <c r="D688" s="36"/>
      <c r="M688" s="36"/>
      <c r="N688" s="11">
        <f>($T679*$K$6) + (m*EXP(-($T679*$K$6)/m)) - m - (($K$7/(m*g))*($T679)^2)</f>
        <v>2.8814904481972575E-4</v>
      </c>
      <c r="O688" s="11">
        <f>($T679*$K$6) + (2*m*EXP(-($T679*$K$6)/m)) + (($T679*$K$6)*EXP(-($T679*$K$6)/m))  - (2*m)</f>
        <v>2.5726896358677087E-3</v>
      </c>
      <c r="P688" s="11">
        <f>2*(-(m^2)/($T679)^5)*(g^2)*N688*O688</f>
        <v>-19.49965652940373</v>
      </c>
      <c r="Q688" s="12">
        <f>$K$6 - ($K$6*EXP(-($T679*$K$6)/m)) - ($T679 * ((2*$K$7)/(m*g)))</f>
        <v>-9.2002786507859646E-2</v>
      </c>
      <c r="R688" s="12">
        <f>$K$6 - 2 * ($K$6*EXP(-($T679*$K$6)/m)) + $K$6*(EXP(-($T679*$K$6)/m))*(1-($T679*$K$6)/(m))</f>
        <v>0.30289682242097132</v>
      </c>
      <c r="S688" s="11">
        <f>2*(((5*m^2*g^2)/$T679^6)*$N688*$O688 + (-(m^2)/($T679)^5)*(g^2)*$O688*$Q688 + (-(m^2)/($T679)^5)*(g^2)*$N688*$R688)</f>
        <v>8423.3858514830627</v>
      </c>
      <c r="T688" s="37"/>
      <c r="U688" s="38"/>
      <c r="V688" s="39"/>
      <c r="W688" s="36"/>
    </row>
    <row r="689" spans="1:23" x14ac:dyDescent="0.25">
      <c r="A689" s="36"/>
      <c r="B689" s="12">
        <f>((m*g)/$A681)*($J$6+(m/$A681)*(EXP(-($A681*$J$6)/(m))-1)) - $J$7</f>
        <v>-3.6952565698562316</v>
      </c>
      <c r="C689" s="12">
        <f t="shared" si="275"/>
        <v>13.654921117065642</v>
      </c>
      <c r="D689" s="36"/>
      <c r="M689" s="36">
        <v>68</v>
      </c>
      <c r="N689" s="11">
        <f>($T689*$B$6) + (m*EXP(-($T689*$B$6)/m)) - m - (($B$7/(m*g))*($T689)^2)</f>
        <v>-3.5922821918522879E-5</v>
      </c>
      <c r="O689" s="11">
        <f>($T689*$B$6) + (2*m*EXP(-($T689*$B$6)/m)) + (($T689*$B$6)*EXP(-($T689*$B$6)/m))  - (2*m)</f>
        <v>5.8863516471802102E-6</v>
      </c>
      <c r="P689" s="11">
        <f>2*(-(m^2)/($T689)^5)*(g^2)*N689*O689</f>
        <v>5.5621030242439477E-3</v>
      </c>
      <c r="Q689" s="12">
        <f>$B$6 - ($B$6*EXP(-($T689*$B$6)/m)) - ($T689 * ((2*$B$7)/(m*g)))</f>
        <v>-3.5822432723058711E-3</v>
      </c>
      <c r="R689" s="12">
        <f>$B$6 - 2 * ($B$6*EXP(-($T689*$B$6)/m)) + $B$6*(EXP(-($T689*$B$6)/m))*(1-($T689*$B$6)/(m))</f>
        <v>7.9860805570153293E-4</v>
      </c>
      <c r="S689" s="11">
        <f>2*(((5*m^2*g^2)/$T689^6)*$N689*$O689 + (-(m^2)/($T689)^5)*(g^2)*$O689*$Q689 + (-(m^2)/($T689)^5)*(g^2)*$N689*$R689)</f>
        <v>2.7638000080320135E-2</v>
      </c>
      <c r="T689" s="37">
        <f t="shared" si="280"/>
        <v>2.1699250881468842E-2</v>
      </c>
      <c r="U689" s="38">
        <f t="shared" ref="U689" si="289">SUM(P689:P698)</f>
        <v>5.3290705182007514E-13</v>
      </c>
      <c r="V689" s="39">
        <f t="shared" ref="V689" si="290">SUM(S689:S698)</f>
        <v>19047.805400261699</v>
      </c>
      <c r="W689" s="36">
        <f t="shared" ref="W689" si="291">U689/V689</f>
        <v>2.7977346503800038E-17</v>
      </c>
    </row>
    <row r="690" spans="1:23" x14ac:dyDescent="0.25">
      <c r="A690" s="36"/>
      <c r="B690" s="11">
        <f>((m*g)/$A681)*($K$6+(m/$A681)*(EXP(-($A681*$K$6)/(m))-1)) - $K$7</f>
        <v>-4.3592653091944742</v>
      </c>
      <c r="C690" s="11">
        <f t="shared" si="275"/>
        <v>19.003194035946393</v>
      </c>
      <c r="D690" s="36"/>
      <c r="M690" s="36"/>
      <c r="N690" s="11">
        <f>($T689*$C$6) + (m*EXP(-($T689*$C$6)/m)) - m - (($C$7/(m*g))*($T689)^2)</f>
        <v>-5.6880736359794576E-5</v>
      </c>
      <c r="O690" s="11">
        <f>($T689*$C$6) + (2*m*EXP(-($T689*$C$6)/m)) + (($T689*$C$6)*EXP(-($T689*$C$6)/m))  - (2*m)</f>
        <v>3.0067351026730194E-5</v>
      </c>
      <c r="P690" s="11">
        <f>2*(-(m^2)/($T689)^5)*(g^2)*N690*O690</f>
        <v>4.4986557223599247E-2</v>
      </c>
      <c r="Q690" s="12">
        <f>$C$6 - ($C$6*EXP(-($T689*$C$6)/m)) - ($T689 * ((2*$C$7)/(m*g)))</f>
        <v>-6.6282852127929337E-3</v>
      </c>
      <c r="R690" s="12">
        <f>$C$6 - 2 * ($C$6*EXP(-($T689*$C$6)/m)) + $C$6*(EXP(-($T689*$C$6)/m))*(1-($T689*$C$6)/(m))</f>
        <v>4.0224850446371196E-3</v>
      </c>
      <c r="S690" s="11">
        <f>2*(((5*m^2*g^2)/$T689^6)*$N690*$O690 + (-(m^2)/($T689)^5)*(g^2)*$O690*$Q690 + (-(m^2)/($T689)^5)*(g^2)*$N690*$R690)</f>
        <v>0.89475171113529672</v>
      </c>
      <c r="T690" s="37"/>
      <c r="U690" s="38"/>
      <c r="V690" s="39"/>
      <c r="W690" s="36"/>
    </row>
    <row r="691" spans="1:23" x14ac:dyDescent="0.25">
      <c r="A691" s="36">
        <v>0.69</v>
      </c>
      <c r="B691" s="12">
        <f>((m*g)/$A691)*($B$6+(m/$A691)*(EXP(-($A691*$B$6)/(m))-1)) - $B$7</f>
        <v>-6.8333341949573967E-2</v>
      </c>
      <c r="C691" s="12">
        <f t="shared" si="275"/>
        <v>4.6694456219974053E-3</v>
      </c>
      <c r="D691" s="36">
        <f t="shared" ref="D691" si="292">SUM(C691:C700)</f>
        <v>60.274361975192321</v>
      </c>
      <c r="M691" s="36"/>
      <c r="N691" s="11">
        <f>($T689*$D$6) + (m*EXP(-($T689*$D$6)/m)) - m - (($D$7/(m*g))*($T689)^2)</f>
        <v>-1.4213669415833537E-4</v>
      </c>
      <c r="O691" s="11">
        <f>($T689*$D$6) + (2*m*EXP(-($T689*$D$6)/m)) + (($T689*$D$6)*EXP(-($T689*$D$6)/m))  - (2*m)</f>
        <v>1.0980809334212166E-4</v>
      </c>
      <c r="P691" s="11">
        <f>2*(-(m^2)/($T689)^5)*(g^2)*N691*O691</f>
        <v>0.41054705534043368</v>
      </c>
      <c r="Q691" s="12">
        <f>$D$6 - ($D$6*EXP(-($T689*$D$6)/m)) - ($T689 * ((2*$D$7)/(m*g)))</f>
        <v>-1.8161063891626805E-2</v>
      </c>
      <c r="R691" s="12">
        <f>$D$6 - 2 * ($D$6*EXP(-($T689*$D$6)/m)) + $D$6*(EXP(-($T689*$D$6)/m))*(1-($T689*$D$6)/(m))</f>
        <v>1.4420172737402953E-2</v>
      </c>
      <c r="S691" s="11">
        <f>2*(((5*m^2*g^2)/$T689^6)*$N691*$O691 + (-(m^2)/($T689)^5)*(g^2)*$O691*$Q691 + (-(m^2)/($T689)^5)*(g^2)*$N691*$R691)</f>
        <v>11.770671982428119</v>
      </c>
      <c r="T691" s="37"/>
      <c r="U691" s="38"/>
      <c r="V691" s="39"/>
      <c r="W691" s="36"/>
    </row>
    <row r="692" spans="1:23" x14ac:dyDescent="0.25">
      <c r="A692" s="36"/>
      <c r="B692" s="11">
        <f>((m*g)/$A691)*($C$6+(m/$A691)*(EXP(-($A691*$C$6)/(m))-1)) - $C$7</f>
        <v>-0.2102217274941604</v>
      </c>
      <c r="C692" s="11">
        <f t="shared" si="275"/>
        <v>4.4193174710629037E-2</v>
      </c>
      <c r="D692" s="36"/>
      <c r="M692" s="36"/>
      <c r="N692" s="11">
        <f>($T689*$E$6) + (m*EXP(-($T689*$E$6)/m)) - m - (($E$7/(m*g))*($T689)^2)</f>
        <v>-2.7251916602634907E-4</v>
      </c>
      <c r="O692" s="11">
        <f>($T689*$E$6) + (2*m*EXP(-($T689*$E$6)/m)) + (($T689*$E$6)*EXP(-($T689*$E$6)/m))  - (2*m)</f>
        <v>2.1720216709196494E-4</v>
      </c>
      <c r="P692" s="11">
        <f>2*(-(m^2)/($T689)^5)*(g^2)*N692*O692</f>
        <v>1.5569819781521193</v>
      </c>
      <c r="Q692" s="12">
        <f>$E$6 - ($E$6*EXP(-($T689*$E$6)/m)) - ($T689 * ((2*$E$7)/(m*g)))</f>
        <v>-3.5127502940464156E-2</v>
      </c>
      <c r="R692" s="12">
        <f>$E$6 - 2 * ($E$6*EXP(-($T689*$E$6)/m)) + $E$6*(EXP(-($T689*$E$6)/m))*(1-($T689*$E$6)/(m))</f>
        <v>2.8129755211624197E-2</v>
      </c>
      <c r="S692" s="11">
        <f>2*(((5*m^2*g^2)/$T689^6)*$N692*$O692 + (-(m^2)/($T689)^5)*(g^2)*$O692*$Q692 + (-(m^2)/($T689)^5)*(g^2)*$N692*$R692)</f>
        <v>43.573778470158317</v>
      </c>
      <c r="T692" s="37"/>
      <c r="U692" s="38"/>
      <c r="V692" s="39"/>
      <c r="W692" s="36"/>
    </row>
    <row r="693" spans="1:23" x14ac:dyDescent="0.25">
      <c r="A693" s="36"/>
      <c r="B693" s="12">
        <f>((m*g)/$A691)*($D$6+(m/$A691)*(EXP(-($A691*$D$6)/(m))-1)) - $D$7</f>
        <v>-0.55276068842979265</v>
      </c>
      <c r="C693" s="12">
        <f t="shared" si="275"/>
        <v>0.3055443786733783</v>
      </c>
      <c r="D693" s="36"/>
      <c r="M693" s="36"/>
      <c r="N693" s="11">
        <f>($T689*$F$6) + (m*EXP(-($T689*$F$6)/m)) - m - (($F$7/(m*g))*($T689)^2)</f>
        <v>-6.0670053593632174E-4</v>
      </c>
      <c r="O693" s="11">
        <f>($T689*$F$6) + (2*m*EXP(-($T689*$F$6)/m)) + (($T689*$F$6)*EXP(-($T689*$F$6)/m))  - (2*m)</f>
        <v>4.3655210821161305E-4</v>
      </c>
      <c r="P693" s="11">
        <f>2*(-(m^2)/($T689)^5)*(g^2)*N693*O693</f>
        <v>6.9667920711640106</v>
      </c>
      <c r="Q693" s="12">
        <f>$F$6 - ($F$6*EXP(-($T689*$F$6)/m)) - ($T689 * ((2*$F$7)/(m*g)))</f>
        <v>-7.6037333689400077E-2</v>
      </c>
      <c r="R693" s="12">
        <f>$F$6 - 2 * ($F$6*EXP(-($T689*$F$6)/m)) + $F$6*(EXP(-($T689*$F$6)/m))*(1-($T689*$F$6)/(m))</f>
        <v>5.5507727714503241E-2</v>
      </c>
      <c r="S693" s="11">
        <f>2*(((5*m^2*g^2)/$T689^6)*$N693*$O693 + (-(m^2)/($T689)^5)*(g^2)*$O693*$Q693 + (-(m^2)/($T689)^5)*(g^2)*$N693*$R693)</f>
        <v>153.66554030997111</v>
      </c>
      <c r="T693" s="37"/>
      <c r="U693" s="38"/>
      <c r="V693" s="39"/>
      <c r="W693" s="36"/>
    </row>
    <row r="694" spans="1:23" x14ac:dyDescent="0.25">
      <c r="A694" s="36"/>
      <c r="B694" s="12">
        <f>((m*g)/$A691)*($E$6+(m/$A691)*(EXP(-($A691*$E$6)/(m))-1)) - $E$7</f>
        <v>-0.93030618446115187</v>
      </c>
      <c r="C694" s="11">
        <f t="shared" si="275"/>
        <v>0.86546959684666669</v>
      </c>
      <c r="D694" s="36"/>
      <c r="M694" s="36"/>
      <c r="N694" s="11">
        <f>($T689*$G$6) + (m*EXP(-($T689*$G$6)/m)) - m - (($G$7/(m*g))*($T689)^2)</f>
        <v>-9.2049804445186716E-4</v>
      </c>
      <c r="O694" s="11">
        <f>($T689*$G$6) + (2*m*EXP(-($T689*$G$6)/m)) + (($T689*$G$6)*EXP(-($T689*$G$6)/m))  - (2*m)</f>
        <v>7.5760073539418715E-4</v>
      </c>
      <c r="P694" s="11">
        <f>2*(-(m^2)/($T689)^5)*(g^2)*N694*O694</f>
        <v>18.343645050870528</v>
      </c>
      <c r="Q694" s="12">
        <f>$G$6 - ($G$6*EXP(-($T689*$G$6)/m)) - ($T689 * ((2*$G$7)/(m*g)))</f>
        <v>-0.11975513986600872</v>
      </c>
      <c r="R694" s="12">
        <f>$G$6 - 2 * ($G$6*EXP(-($T689*$G$6)/m)) + $G$6*(EXP(-($T689*$G$6)/m))*(1-($T689*$G$6)/(m))</f>
        <v>9.4572542455614361E-2</v>
      </c>
      <c r="S694" s="11">
        <f>2*(((5*m^2*g^2)/$T689^6)*$N694*$O694 + (-(m^2)/($T689)^5)*(g^2)*$O694*$Q694 + (-(m^2)/($T689)^5)*(g^2)*$N694*$R694)</f>
        <v>449.55028528498815</v>
      </c>
      <c r="T694" s="37"/>
      <c r="U694" s="38"/>
      <c r="V694" s="39"/>
      <c r="W694" s="36"/>
    </row>
    <row r="695" spans="1:23" x14ac:dyDescent="0.25">
      <c r="A695" s="36"/>
      <c r="B695" s="12">
        <f>((m*g)/$A691)*($F$6+(m/$A691)*(EXP(-($A691*$F$6)/(m))-1)) - $F$7</f>
        <v>-1.6198208738471411</v>
      </c>
      <c r="C695" s="12">
        <f t="shared" si="275"/>
        <v>2.6238196633509161</v>
      </c>
      <c r="D695" s="36"/>
      <c r="M695" s="36"/>
      <c r="N695" s="11">
        <f>($T689*$H$6) + (m*EXP(-($T689*$H$6)/m)) - m - (($H$7/(m*g))*($T689)^2)</f>
        <v>-2.7081236331129646E-4</v>
      </c>
      <c r="O695" s="11">
        <f>($T689*$H$6) + (2*m*EXP(-($T689*$H$6)/m)) + (($T689*$H$6)*EXP(-($T689*$H$6)/m))  - (2*m)</f>
        <v>1.1847490982079267E-3</v>
      </c>
      <c r="P695" s="11">
        <f>2*(-(m^2)/($T689)^5)*(g^2)*N695*O695</f>
        <v>8.4395104335311242</v>
      </c>
      <c r="Q695" s="12">
        <f>$H$6 - ($H$6*EXP(-($T689*$H$6)/m)) - ($T689 * ((2*$H$7)/(m*g)))</f>
        <v>-7.9559143965879542E-2</v>
      </c>
      <c r="R695" s="12">
        <f>$H$6 - 2 * ($H$6*EXP(-($T689*$H$6)/m)) + $H$6*(EXP(-($T689*$H$6)/m))*(1-($T689*$H$6)/(m))</f>
        <v>0.14523589366889</v>
      </c>
      <c r="S695" s="11">
        <f>2*(((5*m^2*g^2)/$T689^6)*$N695*$O695 + (-(m^2)/($T689)^5)*(g^2)*$O695*$Q695 + (-(m^2)/($T689)^5)*(g^2)*$N695*$R695)</f>
        <v>1569.2828784277795</v>
      </c>
      <c r="T695" s="37"/>
      <c r="U695" s="38"/>
      <c r="V695" s="39"/>
      <c r="W695" s="36"/>
    </row>
    <row r="696" spans="1:23" x14ac:dyDescent="0.25">
      <c r="A696" s="36"/>
      <c r="B696" s="12">
        <f>((m*g)/$A691)*($G$6+(m/$A691)*(EXP(-($A691*$G$6)/(m))-1)) - $G$7</f>
        <v>-2.407970966853842</v>
      </c>
      <c r="C696" s="11">
        <f t="shared" si="275"/>
        <v>5.7983241772110272</v>
      </c>
      <c r="D696" s="36"/>
      <c r="M696" s="36"/>
      <c r="N696" s="11">
        <f>($T689*$I$6) + (m*EXP(-($T689*$I$6)/m)) - m - (($I$7/(m*g))*($T689)^2)</f>
        <v>3.6936897707216289E-5</v>
      </c>
      <c r="O696" s="11">
        <f>($T689*$I$6) + (2*m*EXP(-($T689*$I$6)/m)) + (($T689*$I$6)*EXP(-($T689*$I$6)/m))  - (2*m)</f>
        <v>1.5808744621772508E-3</v>
      </c>
      <c r="P696" s="11">
        <f>2*(-(m^2)/($T689)^5)*(g^2)*N696*O696</f>
        <v>-1.5359609731163781</v>
      </c>
      <c r="Q696" s="12">
        <f>$I$6 - ($I$6*EXP(-($T689*$I$6)/m)) - ($T689 * ((2*$I$7)/(m*g)))</f>
        <v>-6.9449432839628455E-2</v>
      </c>
      <c r="R696" s="12">
        <f>$I$6 - 2 * ($I$6*EXP(-($T689*$I$6)/m)) + $I$6*(EXP(-($T689*$I$6)/m))*(1-($T689*$I$6)/(m))</f>
        <v>0.1911884784268936</v>
      </c>
      <c r="S696" s="11">
        <f>2*(((5*m^2*g^2)/$T689^6)*$N696*$O696 + (-(m^2)/($T689)^5)*(g^2)*$O696*$Q696 + (-(m^2)/($T689)^5)*(g^2)*$N696*$R696)</f>
        <v>3056.1055703635107</v>
      </c>
      <c r="T696" s="37"/>
      <c r="U696" s="38"/>
      <c r="V696" s="39"/>
      <c r="W696" s="36"/>
    </row>
    <row r="697" spans="1:23" x14ac:dyDescent="0.25">
      <c r="A697" s="36"/>
      <c r="B697" s="12">
        <f>((m*g)/$A691)*($H$6+(m/$A691)*(EXP(-($A691*$H$6)/(m))-1)) - $H$7</f>
        <v>-2.7704856101606188</v>
      </c>
      <c r="C697" s="12">
        <f t="shared" si="275"/>
        <v>7.6755905161070563</v>
      </c>
      <c r="D697" s="36"/>
      <c r="M697" s="36"/>
      <c r="N697" s="11">
        <f>($T689*$J$6) + (m*EXP(-($T689*$J$6)/m)) - m - (($J$7/(m*g))*($T689)^2)</f>
        <v>2.7411831987485345E-4</v>
      </c>
      <c r="O697" s="11">
        <f>($T689*$J$6) + (2*m*EXP(-($T689*$J$6)/m)) + (($T689*$J$6)*EXP(-($T689*$J$6)/m))  - (2*m)</f>
        <v>2.0432113316871947E-3</v>
      </c>
      <c r="P697" s="11">
        <f>2*(-(m^2)/($T689)^5)*(g^2)*N697*O697</f>
        <v>-14.732407746786075</v>
      </c>
      <c r="Q697" s="12">
        <f>$J$6 - ($J$6*EXP(-($T689*$J$6)/m)) - ($T689 * ((2*$J$7)/(m*g)))</f>
        <v>-6.8895221319101085E-2</v>
      </c>
      <c r="R697" s="12">
        <f>$J$6 - 2 * ($J$6*EXP(-($T689*$J$6)/m)) + $J$6*(EXP(-($T689*$J$6)/m))*(1-($T689*$J$6)/(m))</f>
        <v>0.2437980678940927</v>
      </c>
      <c r="S697" s="11">
        <f>2*(((5*m^2*g^2)/$T689^6)*$N697*$O697 + (-(m^2)/($T689)^5)*(g^2)*$O697*$Q697 + (-(m^2)/($T689)^5)*(g^2)*$N697*$R697)</f>
        <v>5339.54843422865</v>
      </c>
      <c r="T697" s="37"/>
      <c r="U697" s="38"/>
      <c r="V697" s="39"/>
      <c r="W697" s="36"/>
    </row>
    <row r="698" spans="1:23" x14ac:dyDescent="0.25">
      <c r="A698" s="36"/>
      <c r="B698" s="12">
        <f>((m*g)/$A691)*($I$6+(m/$A691)*(EXP(-($A691*$I$6)/(m))-1)) - $I$7</f>
        <v>-3.1950304547267745</v>
      </c>
      <c r="C698" s="11">
        <f t="shared" si="275"/>
        <v>10.20821960663158</v>
      </c>
      <c r="D698" s="36"/>
      <c r="M698" s="36"/>
      <c r="N698" s="11">
        <f>($T689*$K$6) + (m*EXP(-($T689*$K$6)/m)) - m - (($K$7/(m*g))*($T689)^2)</f>
        <v>2.8814904481971708E-4</v>
      </c>
      <c r="O698" s="11">
        <f>($T689*$K$6) + (2*m*EXP(-($T689*$K$6)/m)) + (($T689*$K$6)*EXP(-($T689*$K$6)/m))  - (2*m)</f>
        <v>2.5726896358677157E-3</v>
      </c>
      <c r="P698" s="11">
        <f>2*(-(m^2)/($T689)^5)*(g^2)*N698*O698</f>
        <v>-19.499656529403069</v>
      </c>
      <c r="Q698" s="12">
        <f>$K$6 - ($K$6*EXP(-($T689*$K$6)/m)) - ($T689 * ((2*$K$7)/(m*g)))</f>
        <v>-9.2002786507860201E-2</v>
      </c>
      <c r="R698" s="12">
        <f>$K$6 - 2 * ($K$6*EXP(-($T689*$K$6)/m)) + $K$6*(EXP(-($T689*$K$6)/m))*(1-($T689*$K$6)/(m))</f>
        <v>0.30289682242097193</v>
      </c>
      <c r="S698" s="11">
        <f>2*(((5*m^2*g^2)/$T689^6)*$N698*$O698 + (-(m^2)/($T689)^5)*(g^2)*$O698*$Q698 + (-(m^2)/($T689)^5)*(g^2)*$N698*$R698)</f>
        <v>8423.3858514830008</v>
      </c>
      <c r="T698" s="37"/>
      <c r="U698" s="38"/>
      <c r="V698" s="39"/>
      <c r="W698" s="36"/>
    </row>
    <row r="699" spans="1:23" x14ac:dyDescent="0.25">
      <c r="A699" s="36"/>
      <c r="B699" s="12">
        <f>((m*g)/$A691)*($J$6+(m/$A691)*(EXP(-($A691*$J$6)/(m))-1)) - $J$7</f>
        <v>-3.7005752992920558</v>
      </c>
      <c r="C699" s="12">
        <f t="shared" si="275"/>
        <v>13.694257545730489</v>
      </c>
      <c r="D699" s="36"/>
      <c r="M699" s="36">
        <v>69</v>
      </c>
      <c r="N699" s="11">
        <f>($T699*$B$6) + (m*EXP(-($T699*$B$6)/m)) - m - (($B$7/(m*g))*($T699)^2)</f>
        <v>-3.5922821918522391E-5</v>
      </c>
      <c r="O699" s="11">
        <f>($T699*$B$6) + (2*m*EXP(-($T699*$B$6)/m)) + (($T699*$B$6)*EXP(-($T699*$B$6)/m))  - (2*m)</f>
        <v>5.8863516471732713E-6</v>
      </c>
      <c r="P699" s="11">
        <f>2*(-(m^2)/($T699)^5)*(g^2)*N699*O699</f>
        <v>5.5621030242373505E-3</v>
      </c>
      <c r="Q699" s="12">
        <f>$B$6 - ($B$6*EXP(-($T699*$B$6)/m)) - ($T699 * ((2*$B$7)/(m*g)))</f>
        <v>-3.5822432723058607E-3</v>
      </c>
      <c r="R699" s="12">
        <f>$B$6 - 2 * ($B$6*EXP(-($T699*$B$6)/m)) + $B$6*(EXP(-($T699*$B$6)/m))*(1-($T699*$B$6)/(m))</f>
        <v>7.9860805570153293E-4</v>
      </c>
      <c r="S699" s="11">
        <f>2*(((5*m^2*g^2)/$T699^6)*$N699*$O699 + (-(m^2)/($T699)^5)*(g^2)*$O699*$Q699 + (-(m^2)/($T699)^5)*(g^2)*$N699*$R699)</f>
        <v>2.7638000081181335E-2</v>
      </c>
      <c r="T699" s="37">
        <f t="shared" si="280"/>
        <v>2.1699250881468814E-2</v>
      </c>
      <c r="U699" s="38">
        <f t="shared" ref="U699" si="293">SUM(P699:P708)</f>
        <v>-5.3645976549887564E-13</v>
      </c>
      <c r="V699" s="39">
        <f t="shared" ref="V699" si="294">SUM(S699:S708)</f>
        <v>19047.805400261786</v>
      </c>
      <c r="W699" s="36">
        <f t="shared" ref="W699" si="295">U699/V699</f>
        <v>-2.8163862147158577E-17</v>
      </c>
    </row>
    <row r="700" spans="1:23" x14ac:dyDescent="0.25">
      <c r="A700" s="36"/>
      <c r="B700" s="11">
        <f>((m*g)/$A691)*($K$6+(m/$A691)*(EXP(-($A691*$K$6)/(m))-1)) - $K$7</f>
        <v>-4.3651201438572773</v>
      </c>
      <c r="C700" s="11">
        <f t="shared" si="275"/>
        <v>19.054273870308577</v>
      </c>
      <c r="D700" s="36"/>
      <c r="M700" s="36"/>
      <c r="N700" s="11">
        <f>($T699*$C$6) + (m*EXP(-($T699*$C$6)/m)) - m - (($C$7/(m*g))*($T699)^2)</f>
        <v>-5.6880736359796744E-5</v>
      </c>
      <c r="O700" s="11">
        <f>($T699*$C$6) + (2*m*EXP(-($T699*$C$6)/m)) + (($T699*$C$6)*EXP(-($T699*$C$6)/m))  - (2*m)</f>
        <v>3.0067351026730194E-5</v>
      </c>
      <c r="P700" s="11">
        <f>2*(-(m^2)/($T699)^5)*(g^2)*N700*O700</f>
        <v>4.4986557223601245E-2</v>
      </c>
      <c r="Q700" s="12">
        <f>$C$6 - ($C$6*EXP(-($T699*$C$6)/m)) - ($T699 * ((2*$C$7)/(m*g)))</f>
        <v>-6.6282852127929268E-3</v>
      </c>
      <c r="R700" s="12">
        <f>$C$6 - 2 * ($C$6*EXP(-($T699*$C$6)/m)) + $C$6*(EXP(-($T699*$C$6)/m))*(1-($T699*$C$6)/(m))</f>
        <v>4.0224850446371196E-3</v>
      </c>
      <c r="S700" s="11">
        <f>2*(((5*m^2*g^2)/$T699^6)*$N700*$O700 + (-(m^2)/($T699)^5)*(g^2)*$O700*$Q700 + (-(m^2)/($T699)^5)*(g^2)*$N700*$R700)</f>
        <v>0.89475171113511909</v>
      </c>
      <c r="T700" s="37"/>
      <c r="U700" s="38"/>
      <c r="V700" s="39"/>
      <c r="W700" s="36"/>
    </row>
    <row r="701" spans="1:23" x14ac:dyDescent="0.25">
      <c r="A701" s="36">
        <v>0.7</v>
      </c>
      <c r="B701" s="12">
        <f>((m*g)/$A701)*($B$6+(m/$A701)*(EXP(-($A701*$B$6)/(m))-1)) - $B$7</f>
        <v>-6.8675451573950219E-2</v>
      </c>
      <c r="C701" s="12">
        <f t="shared" si="275"/>
        <v>4.7163176488859817E-3</v>
      </c>
      <c r="D701" s="36">
        <f t="shared" ref="D701" si="296">SUM(C701:C710)</f>
        <v>60.446415608572515</v>
      </c>
      <c r="M701" s="36"/>
      <c r="N701" s="11">
        <f>($T699*$D$6) + (m*EXP(-($T699*$D$6)/m)) - m - (($D$7/(m*g))*($T699)^2)</f>
        <v>-1.4213669415833905E-4</v>
      </c>
      <c r="O701" s="11">
        <f>($T699*$D$6) + (2*m*EXP(-($T699*$D$6)/m)) + (($T699*$D$6)*EXP(-($T699*$D$6)/m))  - (2*m)</f>
        <v>1.0980809334212166E-4</v>
      </c>
      <c r="P701" s="11">
        <f>2*(-(m^2)/($T699)^5)*(g^2)*N701*O701</f>
        <v>0.410547055340447</v>
      </c>
      <c r="Q701" s="12">
        <f>$D$6 - ($D$6*EXP(-($T699*$D$6)/m)) - ($T699 * ((2*$D$7)/(m*g)))</f>
        <v>-1.8161063891626833E-2</v>
      </c>
      <c r="R701" s="12">
        <f>$D$6 - 2 * ($D$6*EXP(-($T699*$D$6)/m)) + $D$6*(EXP(-($T699*$D$6)/m))*(1-($T699*$D$6)/(m))</f>
        <v>1.4420172737402842E-2</v>
      </c>
      <c r="S701" s="11">
        <f>2*(((5*m^2*g^2)/$T699^6)*$N701*$O701 + (-(m^2)/($T699)^5)*(g^2)*$O701*$Q701 + (-(m^2)/($T699)^5)*(g^2)*$N701*$R701)</f>
        <v>11.770671982426705</v>
      </c>
      <c r="T701" s="37"/>
      <c r="U701" s="38"/>
      <c r="V701" s="39"/>
      <c r="W701" s="36"/>
    </row>
    <row r="702" spans="1:23" x14ac:dyDescent="0.25">
      <c r="A702" s="36"/>
      <c r="B702" s="11">
        <f>((m*g)/$A701)*($C$6+(m/$A701)*(EXP(-($A701*$C$6)/(m))-1)) - $C$7</f>
        <v>-0.21105877141437696</v>
      </c>
      <c r="C702" s="11">
        <f t="shared" si="275"/>
        <v>4.4545804990946222E-2</v>
      </c>
      <c r="D702" s="36"/>
      <c r="M702" s="36"/>
      <c r="N702" s="11">
        <f>($T699*$E$6) + (m*EXP(-($T699*$E$6)/m)) - m - (($E$7/(m*g))*($T699)^2)</f>
        <v>-2.7251916602635123E-4</v>
      </c>
      <c r="O702" s="11">
        <f>($T699*$E$6) + (2*m*EXP(-($T699*$E$6)/m)) + (($T699*$E$6)*EXP(-($T699*$E$6)/m))  - (2*m)</f>
        <v>2.17202167091958E-4</v>
      </c>
      <c r="P702" s="11">
        <f>2*(-(m^2)/($T699)^5)*(g^2)*N702*O702</f>
        <v>1.5569819781520917</v>
      </c>
      <c r="Q702" s="12">
        <f>$E$6 - ($E$6*EXP(-($T699*$E$6)/m)) - ($T699 * ((2*$E$7)/(m*g)))</f>
        <v>-3.51275029404641E-2</v>
      </c>
      <c r="R702" s="12">
        <f>$E$6 - 2 * ($E$6*EXP(-($T699*$E$6)/m)) + $E$6*(EXP(-($T699*$E$6)/m))*(1-($T699*$E$6)/(m))</f>
        <v>2.8129755211624086E-2</v>
      </c>
      <c r="S702" s="11">
        <f>2*(((5*m^2*g^2)/$T699^6)*$N702*$O702 + (-(m^2)/($T699)^5)*(g^2)*$O702*$Q702 + (-(m^2)/($T699)^5)*(g^2)*$N702*$R702)</f>
        <v>43.573778470160931</v>
      </c>
      <c r="T702" s="37"/>
      <c r="U702" s="38"/>
      <c r="V702" s="39"/>
      <c r="W702" s="36"/>
    </row>
    <row r="703" spans="1:23" x14ac:dyDescent="0.25">
      <c r="A703" s="36"/>
      <c r="B703" s="12">
        <f>((m*g)/$A701)*($D$6+(m/$A701)*(EXP(-($A701*$D$6)/(m))-1)) - $D$7</f>
        <v>-0.55428766167520938</v>
      </c>
      <c r="C703" s="12">
        <f t="shared" si="275"/>
        <v>0.30723481188537138</v>
      </c>
      <c r="D703" s="36"/>
      <c r="M703" s="36"/>
      <c r="N703" s="11">
        <f>($T699*$F$6) + (m*EXP(-($T699*$F$6)/m)) - m - (($F$7/(m*g))*($T699)^2)</f>
        <v>-6.0670053593632044E-4</v>
      </c>
      <c r="O703" s="11">
        <f>($T699*$F$6) + (2*m*EXP(-($T699*$F$6)/m)) + (($T699*$F$6)*EXP(-($T699*$F$6)/m))  - (2*m)</f>
        <v>4.3655210821160612E-4</v>
      </c>
      <c r="P703" s="11">
        <f>2*(-(m^2)/($T699)^5)*(g^2)*N703*O703</f>
        <v>6.9667920711639288</v>
      </c>
      <c r="Q703" s="12">
        <f>$F$6 - ($F$6*EXP(-($T699*$F$6)/m)) - ($T699 * ((2*$F$7)/(m*g)))</f>
        <v>-7.6037333689399966E-2</v>
      </c>
      <c r="R703" s="12">
        <f>$F$6 - 2 * ($F$6*EXP(-($T699*$F$6)/m)) + $F$6*(EXP(-($T699*$F$6)/m))*(1-($T699*$F$6)/(m))</f>
        <v>5.5507727714503075E-2</v>
      </c>
      <c r="S703" s="11">
        <f>2*(((5*m^2*g^2)/$T699^6)*$N703*$O703 + (-(m^2)/($T699)^5)*(g^2)*$O703*$Q703 + (-(m^2)/($T699)^5)*(g^2)*$N703*$R703)</f>
        <v>153.66554030997941</v>
      </c>
      <c r="T703" s="37"/>
      <c r="U703" s="38"/>
      <c r="V703" s="39"/>
      <c r="W703" s="36"/>
    </row>
    <row r="704" spans="1:23" x14ac:dyDescent="0.25">
      <c r="A704" s="36"/>
      <c r="B704" s="12">
        <f>((m*g)/$A701)*($E$6+(m/$A701)*(EXP(-($A701*$E$6)/(m))-1)) - $E$7</f>
        <v>-0.9323538443018502</v>
      </c>
      <c r="C704" s="11">
        <f t="shared" si="275"/>
        <v>0.8692836909844387</v>
      </c>
      <c r="D704" s="36"/>
      <c r="M704" s="36"/>
      <c r="N704" s="11">
        <f>($T699*$G$6) + (m*EXP(-($T699*$G$6)/m)) - m - (($G$7/(m*g))*($T699)^2)</f>
        <v>-9.2049804445186109E-4</v>
      </c>
      <c r="O704" s="11">
        <f>($T699*$G$6) + (2*m*EXP(-($T699*$G$6)/m)) + (($T699*$G$6)*EXP(-($T699*$G$6)/m))  - (2*m)</f>
        <v>7.5760073539418021E-4</v>
      </c>
      <c r="P704" s="11">
        <f>2*(-(m^2)/($T699)^5)*(g^2)*N704*O704</f>
        <v>18.343645050870357</v>
      </c>
      <c r="Q704" s="12">
        <f>$G$6 - ($G$6*EXP(-($T699*$G$6)/m)) - ($T699 * ((2*$G$7)/(m*g)))</f>
        <v>-0.11975513986600844</v>
      </c>
      <c r="R704" s="12">
        <f>$G$6 - 2 * ($G$6*EXP(-($T699*$G$6)/m)) + $G$6*(EXP(-($T699*$G$6)/m))*(1-($T699*$G$6)/(m))</f>
        <v>9.4572542455614111E-2</v>
      </c>
      <c r="S704" s="11">
        <f>2*(((5*m^2*g^2)/$T699^6)*$N704*$O704 + (-(m^2)/($T699)^5)*(g^2)*$O704*$Q704 + (-(m^2)/($T699)^5)*(g^2)*$N704*$R704)</f>
        <v>449.55028528500497</v>
      </c>
      <c r="T704" s="37"/>
      <c r="U704" s="38"/>
      <c r="V704" s="39"/>
      <c r="W704" s="36"/>
    </row>
    <row r="705" spans="1:23" x14ac:dyDescent="0.25">
      <c r="A705" s="36"/>
      <c r="B705" s="12">
        <f>((m*g)/$A701)*($F$6+(m/$A701)*(EXP(-($A701*$F$6)/(m))-1)) - $F$7</f>
        <v>-1.6225611729290488</v>
      </c>
      <c r="C705" s="12">
        <f t="shared" si="275"/>
        <v>2.6327047598968907</v>
      </c>
      <c r="D705" s="36"/>
      <c r="M705" s="36"/>
      <c r="N705" s="11">
        <f>($T699*$H$6) + (m*EXP(-($T699*$H$6)/m)) - m - (($H$7/(m*g))*($T699)^2)</f>
        <v>-2.7081236331129559E-4</v>
      </c>
      <c r="O705" s="11">
        <f>($T699*$H$6) + (2*m*EXP(-($T699*$H$6)/m)) + (($T699*$H$6)*EXP(-($T699*$H$6)/m))  - (2*m)</f>
        <v>1.1847490982079129E-3</v>
      </c>
      <c r="P705" s="11">
        <f>2*(-(m^2)/($T699)^5)*(g^2)*N705*O705</f>
        <v>8.4395104335310513</v>
      </c>
      <c r="Q705" s="12">
        <f>$H$6 - ($H$6*EXP(-($T699*$H$6)/m)) - ($T699 * ((2*$H$7)/(m*g)))</f>
        <v>-7.9559143965879264E-2</v>
      </c>
      <c r="R705" s="12">
        <f>$H$6 - 2 * ($H$6*EXP(-($T699*$H$6)/m)) + $H$6*(EXP(-($T699*$H$6)/m))*(1-($T699*$H$6)/(m))</f>
        <v>0.1452358936688897</v>
      </c>
      <c r="S705" s="11">
        <f>2*(((5*m^2*g^2)/$T699^6)*$N705*$O705 + (-(m^2)/($T699)^5)*(g^2)*$O705*$Q705 + (-(m^2)/($T699)^5)*(g^2)*$N705*$R705)</f>
        <v>1569.2828784277726</v>
      </c>
      <c r="T705" s="37"/>
      <c r="U705" s="38"/>
      <c r="V705" s="39"/>
      <c r="W705" s="36"/>
    </row>
    <row r="706" spans="1:23" x14ac:dyDescent="0.25">
      <c r="A706" s="36"/>
      <c r="B706" s="12">
        <f>((m*g)/$A701)*($G$6+(m/$A701)*(EXP(-($A701*$G$6)/(m))-1)) - $G$7</f>
        <v>-2.4114091214719076</v>
      </c>
      <c r="C706" s="11">
        <f t="shared" si="275"/>
        <v>5.8148939511179174</v>
      </c>
      <c r="D706" s="36"/>
      <c r="M706" s="36"/>
      <c r="N706" s="11">
        <f>($T699*$I$6) + (m*EXP(-($T699*$I$6)/m)) - m - (($I$7/(m*g))*($T699)^2)</f>
        <v>3.6936897707218891E-5</v>
      </c>
      <c r="O706" s="11">
        <f>($T699*$I$6) + (2*m*EXP(-($T699*$I$6)/m)) + (($T699*$I$6)*EXP(-($T699*$I$6)/m))  - (2*m)</f>
        <v>1.5808744621772508E-3</v>
      </c>
      <c r="P706" s="11">
        <f>2*(-(m^2)/($T699)^5)*(g^2)*N706*O706</f>
        <v>-1.535960973116496</v>
      </c>
      <c r="Q706" s="12">
        <f>$I$6 - ($I$6*EXP(-($T699*$I$6)/m)) - ($T699 * ((2*$I$7)/(m*g)))</f>
        <v>-6.9449432839628122E-2</v>
      </c>
      <c r="R706" s="12">
        <f>$I$6 - 2 * ($I$6*EXP(-($T699*$I$6)/m)) + $I$6*(EXP(-($T699*$I$6)/m))*(1-($T699*$I$6)/(m))</f>
        <v>0.19118847842689327</v>
      </c>
      <c r="S706" s="11">
        <f>2*(((5*m^2*g^2)/$T699^6)*$N706*$O706 + (-(m^2)/($T699)^5)*(g^2)*$O706*$Q706 + (-(m^2)/($T699)^5)*(g^2)*$N706*$R706)</f>
        <v>3056.1055703635284</v>
      </c>
      <c r="T706" s="37"/>
      <c r="U706" s="38"/>
      <c r="V706" s="39"/>
      <c r="W706" s="36"/>
    </row>
    <row r="707" spans="1:23" x14ac:dyDescent="0.25">
      <c r="A707" s="36"/>
      <c r="B707" s="12">
        <f>((m*g)/$A701)*($H$6+(m/$A701)*(EXP(-($A701*$H$6)/(m))-1)) - $H$7</f>
        <v>-2.7746164127225166</v>
      </c>
      <c r="C707" s="12">
        <f t="shared" si="275"/>
        <v>7.6984962377491666</v>
      </c>
      <c r="D707" s="36"/>
      <c r="M707" s="36"/>
      <c r="N707" s="11">
        <f>($T699*$J$6) + (m*EXP(-($T699*$J$6)/m)) - m - (($J$7/(m*g))*($T699)^2)</f>
        <v>2.7411831987485171E-4</v>
      </c>
      <c r="O707" s="11">
        <f>($T699*$J$6) + (2*m*EXP(-($T699*$J$6)/m)) + (($T699*$J$6)*EXP(-($T699*$J$6)/m))  - (2*m)</f>
        <v>2.0432113316871878E-3</v>
      </c>
      <c r="P707" s="11">
        <f>2*(-(m^2)/($T699)^5)*(g^2)*N707*O707</f>
        <v>-14.732407746786027</v>
      </c>
      <c r="Q707" s="12">
        <f>$J$6 - ($J$6*EXP(-($T699*$J$6)/m)) - ($T699 * ((2*$J$7)/(m*g)))</f>
        <v>-6.8895221319100641E-2</v>
      </c>
      <c r="R707" s="12">
        <f>$J$6 - 2 * ($J$6*EXP(-($T699*$J$6)/m)) + $J$6*(EXP(-($T699*$J$6)/m))*(1-($T699*$J$6)/(m))</f>
        <v>0.2437980678940922</v>
      </c>
      <c r="S707" s="11">
        <f>2*(((5*m^2*g^2)/$T699^6)*$N707*$O707 + (-(m^2)/($T699)^5)*(g^2)*$O707*$Q707 + (-(m^2)/($T699)^5)*(g^2)*$N707*$R707)</f>
        <v>5339.5484342286327</v>
      </c>
      <c r="T707" s="37"/>
      <c r="U707" s="38"/>
      <c r="V707" s="39"/>
      <c r="W707" s="36"/>
    </row>
    <row r="708" spans="1:23" x14ac:dyDescent="0.25">
      <c r="A708" s="36"/>
      <c r="B708" s="12">
        <f>((m*g)/$A701)*($I$6+(m/$A701)*(EXP(-($A701*$I$6)/(m))-1)) - $I$7</f>
        <v>-3.1996820452231685</v>
      </c>
      <c r="C708" s="11">
        <f t="shared" si="275"/>
        <v>10.237965190523518</v>
      </c>
      <c r="D708" s="36"/>
      <c r="M708" s="36"/>
      <c r="N708" s="11">
        <f>($T699*$K$6) + (m*EXP(-($T699*$K$6)/m)) - m - (($K$7/(m*g))*($T699)^2)</f>
        <v>2.8814904481972575E-4</v>
      </c>
      <c r="O708" s="11">
        <f>($T699*$K$6) + (2*m*EXP(-($T699*$K$6)/m)) + (($T699*$K$6)*EXP(-($T699*$K$6)/m))  - (2*m)</f>
        <v>2.5726896358677087E-3</v>
      </c>
      <c r="P708" s="11">
        <f>2*(-(m^2)/($T699)^5)*(g^2)*N708*O708</f>
        <v>-19.49965652940373</v>
      </c>
      <c r="Q708" s="12">
        <f>$K$6 - ($K$6*EXP(-($T699*$K$6)/m)) - ($T699 * ((2*$K$7)/(m*g)))</f>
        <v>-9.2002786507859646E-2</v>
      </c>
      <c r="R708" s="12">
        <f>$K$6 - 2 * ($K$6*EXP(-($T699*$K$6)/m)) + $K$6*(EXP(-($T699*$K$6)/m))*(1-($T699*$K$6)/(m))</f>
        <v>0.30289682242097132</v>
      </c>
      <c r="S708" s="11">
        <f>2*(((5*m^2*g^2)/$T699^6)*$N708*$O708 + (-(m^2)/($T699)^5)*(g^2)*$O708*$Q708 + (-(m^2)/($T699)^5)*(g^2)*$N708*$R708)</f>
        <v>8423.3858514830627</v>
      </c>
      <c r="T708" s="37"/>
      <c r="U708" s="38"/>
      <c r="V708" s="39"/>
      <c r="W708" s="36"/>
    </row>
    <row r="709" spans="1:23" x14ac:dyDescent="0.25">
      <c r="A709" s="36"/>
      <c r="B709" s="12">
        <f>((m*g)/$A701)*($J$6+(m/$A701)*(EXP(-($A701*$J$6)/(m))-1)) - $J$7</f>
        <v>-3.705747677723211</v>
      </c>
      <c r="C709" s="12">
        <f t="shared" si="275"/>
        <v>13.732565850950971</v>
      </c>
      <c r="D709" s="36"/>
      <c r="M709" s="36">
        <v>70</v>
      </c>
      <c r="N709" s="11">
        <f>($T709*$B$6) + (m*EXP(-($T709*$B$6)/m)) - m - (($B$7/(m*g))*($T709)^2)</f>
        <v>-3.5922821918522879E-5</v>
      </c>
      <c r="O709" s="11">
        <f>($T709*$B$6) + (2*m*EXP(-($T709*$B$6)/m)) + (($T709*$B$6)*EXP(-($T709*$B$6)/m))  - (2*m)</f>
        <v>5.8863516471802102E-6</v>
      </c>
      <c r="P709" s="11">
        <f>2*(-(m^2)/($T709)^5)*(g^2)*N709*O709</f>
        <v>5.5621030242439477E-3</v>
      </c>
      <c r="Q709" s="12">
        <f>$B$6 - ($B$6*EXP(-($T709*$B$6)/m)) - ($T709 * ((2*$B$7)/(m*g)))</f>
        <v>-3.5822432723058711E-3</v>
      </c>
      <c r="R709" s="12">
        <f>$B$6 - 2 * ($B$6*EXP(-($T709*$B$6)/m)) + $B$6*(EXP(-($T709*$B$6)/m))*(1-($T709*$B$6)/(m))</f>
        <v>7.9860805570153293E-4</v>
      </c>
      <c r="S709" s="11">
        <f>2*(((5*m^2*g^2)/$T709^6)*$N709*$O709 + (-(m^2)/($T709)^5)*(g^2)*$O709*$Q709 + (-(m^2)/($T709)^5)*(g^2)*$N709*$R709)</f>
        <v>2.7638000080320135E-2</v>
      </c>
      <c r="T709" s="37">
        <f t="shared" si="280"/>
        <v>2.1699250881468842E-2</v>
      </c>
      <c r="U709" s="38">
        <f t="shared" ref="U709" si="297">SUM(P709:P718)</f>
        <v>5.3290705182007514E-13</v>
      </c>
      <c r="V709" s="39">
        <f t="shared" ref="V709" si="298">SUM(S709:S718)</f>
        <v>19047.805400261699</v>
      </c>
      <c r="W709" s="36">
        <f t="shared" ref="W709" si="299">U709/V709</f>
        <v>2.7977346503800038E-17</v>
      </c>
    </row>
    <row r="710" spans="1:23" x14ac:dyDescent="0.25">
      <c r="A710" s="36"/>
      <c r="B710" s="11">
        <f>((m*g)/$A701)*($K$6+(m/$A701)*(EXP(-($A701*$K$6)/(m))-1)) - $K$7</f>
        <v>-4.3708133102232143</v>
      </c>
      <c r="C710" s="11">
        <f t="shared" si="275"/>
        <v>19.104008992824411</v>
      </c>
      <c r="D710" s="36"/>
      <c r="M710" s="36"/>
      <c r="N710" s="11">
        <f>($T709*$C$6) + (m*EXP(-($T709*$C$6)/m)) - m - (($C$7/(m*g))*($T709)^2)</f>
        <v>-5.6880736359794576E-5</v>
      </c>
      <c r="O710" s="11">
        <f>($T709*$C$6) + (2*m*EXP(-($T709*$C$6)/m)) + (($T709*$C$6)*EXP(-($T709*$C$6)/m))  - (2*m)</f>
        <v>3.0067351026730194E-5</v>
      </c>
      <c r="P710" s="11">
        <f>2*(-(m^2)/($T709)^5)*(g^2)*N710*O710</f>
        <v>4.4986557223599247E-2</v>
      </c>
      <c r="Q710" s="12">
        <f>$C$6 - ($C$6*EXP(-($T709*$C$6)/m)) - ($T709 * ((2*$C$7)/(m*g)))</f>
        <v>-6.6282852127929337E-3</v>
      </c>
      <c r="R710" s="12">
        <f>$C$6 - 2 * ($C$6*EXP(-($T709*$C$6)/m)) + $C$6*(EXP(-($T709*$C$6)/m))*(1-($T709*$C$6)/(m))</f>
        <v>4.0224850446371196E-3</v>
      </c>
      <c r="S710" s="11">
        <f>2*(((5*m^2*g^2)/$T709^6)*$N710*$O710 + (-(m^2)/($T709)^5)*(g^2)*$O710*$Q710 + (-(m^2)/($T709)^5)*(g^2)*$N710*$R710)</f>
        <v>0.89475171113529672</v>
      </c>
      <c r="T710" s="37"/>
      <c r="U710" s="38"/>
      <c r="V710" s="39"/>
      <c r="W710" s="36"/>
    </row>
    <row r="711" spans="1:23" x14ac:dyDescent="0.25">
      <c r="A711" s="36">
        <v>0.71</v>
      </c>
      <c r="B711" s="12">
        <f>((m*g)/$A711)*($B$6+(m/$A711)*(EXP(-($A711*$B$6)/(m))-1)) - $B$7</f>
        <v>-6.9011671930114107E-2</v>
      </c>
      <c r="C711" s="12">
        <f t="shared" si="275"/>
        <v>4.7626108625896998E-3</v>
      </c>
      <c r="D711" s="36">
        <f t="shared" ref="D711" si="300">SUM(C711:C720)</f>
        <v>60.614071705439699</v>
      </c>
      <c r="M711" s="36"/>
      <c r="N711" s="11">
        <f>($T709*$D$6) + (m*EXP(-($T709*$D$6)/m)) - m - (($D$7/(m*g))*($T709)^2)</f>
        <v>-1.4213669415833537E-4</v>
      </c>
      <c r="O711" s="11">
        <f>($T709*$D$6) + (2*m*EXP(-($T709*$D$6)/m)) + (($T709*$D$6)*EXP(-($T709*$D$6)/m))  - (2*m)</f>
        <v>1.0980809334212166E-4</v>
      </c>
      <c r="P711" s="11">
        <f>2*(-(m^2)/($T709)^5)*(g^2)*N711*O711</f>
        <v>0.41054705534043368</v>
      </c>
      <c r="Q711" s="12">
        <f>$D$6 - ($D$6*EXP(-($T709*$D$6)/m)) - ($T709 * ((2*$D$7)/(m*g)))</f>
        <v>-1.8161063891626805E-2</v>
      </c>
      <c r="R711" s="12">
        <f>$D$6 - 2 * ($D$6*EXP(-($T709*$D$6)/m)) + $D$6*(EXP(-($T709*$D$6)/m))*(1-($T709*$D$6)/(m))</f>
        <v>1.4420172737402953E-2</v>
      </c>
      <c r="S711" s="11">
        <f>2*(((5*m^2*g^2)/$T709^6)*$N711*$O711 + (-(m^2)/($T709)^5)*(g^2)*$O711*$Q711 + (-(m^2)/($T709)^5)*(g^2)*$N711*$R711)</f>
        <v>11.770671982428119</v>
      </c>
      <c r="T711" s="37"/>
      <c r="U711" s="38"/>
      <c r="V711" s="39"/>
      <c r="W711" s="36"/>
    </row>
    <row r="712" spans="1:23" x14ac:dyDescent="0.25">
      <c r="A712" s="36"/>
      <c r="B712" s="11">
        <f>((m*g)/$A711)*($C$6+(m/$A711)*(EXP(-($A711*$C$6)/(m))-1)) - $C$7</f>
        <v>-0.21187728819909971</v>
      </c>
      <c r="C712" s="11">
        <f t="shared" si="275"/>
        <v>4.4891985254604354E-2</v>
      </c>
      <c r="D712" s="36"/>
      <c r="M712" s="36"/>
      <c r="N712" s="11">
        <f>($T709*$E$6) + (m*EXP(-($T709*$E$6)/m)) - m - (($E$7/(m*g))*($T709)^2)</f>
        <v>-2.7251916602634907E-4</v>
      </c>
      <c r="O712" s="11">
        <f>($T709*$E$6) + (2*m*EXP(-($T709*$E$6)/m)) + (($T709*$E$6)*EXP(-($T709*$E$6)/m))  - (2*m)</f>
        <v>2.1720216709196494E-4</v>
      </c>
      <c r="P712" s="11">
        <f>2*(-(m^2)/($T709)^5)*(g^2)*N712*O712</f>
        <v>1.5569819781521193</v>
      </c>
      <c r="Q712" s="12">
        <f>$E$6 - ($E$6*EXP(-($T709*$E$6)/m)) - ($T709 * ((2*$E$7)/(m*g)))</f>
        <v>-3.5127502940464156E-2</v>
      </c>
      <c r="R712" s="12">
        <f>$E$6 - 2 * ($E$6*EXP(-($T709*$E$6)/m)) + $E$6*(EXP(-($T709*$E$6)/m))*(1-($T709*$E$6)/(m))</f>
        <v>2.8129755211624197E-2</v>
      </c>
      <c r="S712" s="11">
        <f>2*(((5*m^2*g^2)/$T709^6)*$N712*$O712 + (-(m^2)/($T709)^5)*(g^2)*$O712*$Q712 + (-(m^2)/($T709)^5)*(g^2)*$N712*$R712)</f>
        <v>43.573778470158317</v>
      </c>
      <c r="T712" s="37"/>
      <c r="U712" s="38"/>
      <c r="V712" s="39"/>
      <c r="W712" s="36"/>
    </row>
    <row r="713" spans="1:23" x14ac:dyDescent="0.25">
      <c r="A713" s="36"/>
      <c r="B713" s="12">
        <f>((m*g)/$A711)*($D$6+(m/$A711)*(EXP(-($A711*$D$6)/(m))-1)) - $D$7</f>
        <v>-0.55577690689615444</v>
      </c>
      <c r="C713" s="12">
        <f t="shared" si="275"/>
        <v>0.30888797023905673</v>
      </c>
      <c r="D713" s="36"/>
      <c r="M713" s="36"/>
      <c r="N713" s="11">
        <f>($T709*$F$6) + (m*EXP(-($T709*$F$6)/m)) - m - (($F$7/(m*g))*($T709)^2)</f>
        <v>-6.0670053593632174E-4</v>
      </c>
      <c r="O713" s="11">
        <f>($T709*$F$6) + (2*m*EXP(-($T709*$F$6)/m)) + (($T709*$F$6)*EXP(-($T709*$F$6)/m))  - (2*m)</f>
        <v>4.3655210821161305E-4</v>
      </c>
      <c r="P713" s="11">
        <f>2*(-(m^2)/($T709)^5)*(g^2)*N713*O713</f>
        <v>6.9667920711640106</v>
      </c>
      <c r="Q713" s="12">
        <f>$F$6 - ($F$6*EXP(-($T709*$F$6)/m)) - ($T709 * ((2*$F$7)/(m*g)))</f>
        <v>-7.6037333689400077E-2</v>
      </c>
      <c r="R713" s="12">
        <f>$F$6 - 2 * ($F$6*EXP(-($T709*$F$6)/m)) + $F$6*(EXP(-($T709*$F$6)/m))*(1-($T709*$F$6)/(m))</f>
        <v>5.5507727714503241E-2</v>
      </c>
      <c r="S713" s="11">
        <f>2*(((5*m^2*g^2)/$T709^6)*$N713*$O713 + (-(m^2)/($T709)^5)*(g^2)*$O713*$Q713 + (-(m^2)/($T709)^5)*(g^2)*$N713*$R713)</f>
        <v>153.66554030997111</v>
      </c>
      <c r="T713" s="37"/>
      <c r="U713" s="38"/>
      <c r="V713" s="39"/>
      <c r="W713" s="36"/>
    </row>
    <row r="714" spans="1:23" x14ac:dyDescent="0.25">
      <c r="A714" s="36"/>
      <c r="B714" s="12">
        <f>((m*g)/$A711)*($E$6+(m/$A711)*(EXP(-($A711*$E$6)/(m))-1)) - $E$7</f>
        <v>-0.93434912193626418</v>
      </c>
      <c r="C714" s="11">
        <f t="shared" si="275"/>
        <v>0.87300828166306788</v>
      </c>
      <c r="D714" s="36"/>
      <c r="M714" s="36"/>
      <c r="N714" s="11">
        <f>($T709*$G$6) + (m*EXP(-($T709*$G$6)/m)) - m - (($G$7/(m*g))*($T709)^2)</f>
        <v>-9.2049804445186716E-4</v>
      </c>
      <c r="O714" s="11">
        <f>($T709*$G$6) + (2*m*EXP(-($T709*$G$6)/m)) + (($T709*$G$6)*EXP(-($T709*$G$6)/m))  - (2*m)</f>
        <v>7.5760073539418715E-4</v>
      </c>
      <c r="P714" s="11">
        <f>2*(-(m^2)/($T709)^5)*(g^2)*N714*O714</f>
        <v>18.343645050870528</v>
      </c>
      <c r="Q714" s="12">
        <f>$G$6 - ($G$6*EXP(-($T709*$G$6)/m)) - ($T709 * ((2*$G$7)/(m*g)))</f>
        <v>-0.11975513986600872</v>
      </c>
      <c r="R714" s="12">
        <f>$G$6 - 2 * ($G$6*EXP(-($T709*$G$6)/m)) + $G$6*(EXP(-($T709*$G$6)/m))*(1-($T709*$G$6)/(m))</f>
        <v>9.4572542455614361E-2</v>
      </c>
      <c r="S714" s="11">
        <f>2*(((5*m^2*g^2)/$T709^6)*$N714*$O714 + (-(m^2)/($T709)^5)*(g^2)*$O714*$Q714 + (-(m^2)/($T709)^5)*(g^2)*$N714*$R714)</f>
        <v>449.55028528498815</v>
      </c>
      <c r="T714" s="37"/>
      <c r="U714" s="38"/>
      <c r="V714" s="39"/>
      <c r="W714" s="36"/>
    </row>
    <row r="715" spans="1:23" x14ac:dyDescent="0.25">
      <c r="A715" s="36"/>
      <c r="B715" s="12">
        <f>((m*g)/$A711)*($F$6+(m/$A711)*(EXP(-($A711*$F$6)/(m))-1)) - $F$7</f>
        <v>-1.6252295802507313</v>
      </c>
      <c r="C715" s="12">
        <f t="shared" si="275"/>
        <v>2.6413711885219682</v>
      </c>
      <c r="D715" s="36"/>
      <c r="M715" s="36"/>
      <c r="N715" s="11">
        <f>($T709*$H$6) + (m*EXP(-($T709*$H$6)/m)) - m - (($H$7/(m*g))*($T709)^2)</f>
        <v>-2.7081236331129646E-4</v>
      </c>
      <c r="O715" s="11">
        <f>($T709*$H$6) + (2*m*EXP(-($T709*$H$6)/m)) + (($T709*$H$6)*EXP(-($T709*$H$6)/m))  - (2*m)</f>
        <v>1.1847490982079267E-3</v>
      </c>
      <c r="P715" s="11">
        <f>2*(-(m^2)/($T709)^5)*(g^2)*N715*O715</f>
        <v>8.4395104335311242</v>
      </c>
      <c r="Q715" s="12">
        <f>$H$6 - ($H$6*EXP(-($T709*$H$6)/m)) - ($T709 * ((2*$H$7)/(m*g)))</f>
        <v>-7.9559143965879542E-2</v>
      </c>
      <c r="R715" s="12">
        <f>$H$6 - 2 * ($H$6*EXP(-($T709*$H$6)/m)) + $H$6*(EXP(-($T709*$H$6)/m))*(1-($T709*$H$6)/(m))</f>
        <v>0.14523589366889</v>
      </c>
      <c r="S715" s="11">
        <f>2*(((5*m^2*g^2)/$T709^6)*$N715*$O715 + (-(m^2)/($T709)^5)*(g^2)*$O715*$Q715 + (-(m^2)/($T709)^5)*(g^2)*$N715*$R715)</f>
        <v>1569.2828784277795</v>
      </c>
      <c r="T715" s="37"/>
      <c r="U715" s="38"/>
      <c r="V715" s="39"/>
      <c r="W715" s="36"/>
    </row>
    <row r="716" spans="1:23" x14ac:dyDescent="0.25">
      <c r="A716" s="36"/>
      <c r="B716" s="12">
        <f>((m*g)/$A711)*($G$6+(m/$A711)*(EXP(-($A711*$G$6)/(m))-1)) - $G$7</f>
        <v>-2.4147557264873885</v>
      </c>
      <c r="C716" s="11">
        <f t="shared" si="275"/>
        <v>5.8310452186036352</v>
      </c>
      <c r="D716" s="36"/>
      <c r="M716" s="36"/>
      <c r="N716" s="11">
        <f>($T709*$I$6) + (m*EXP(-($T709*$I$6)/m)) - m - (($I$7/(m*g))*($T709)^2)</f>
        <v>3.6936897707216289E-5</v>
      </c>
      <c r="O716" s="11">
        <f>($T709*$I$6) + (2*m*EXP(-($T709*$I$6)/m)) + (($T709*$I$6)*EXP(-($T709*$I$6)/m))  - (2*m)</f>
        <v>1.5808744621772508E-3</v>
      </c>
      <c r="P716" s="11">
        <f>2*(-(m^2)/($T709)^5)*(g^2)*N716*O716</f>
        <v>-1.5359609731163781</v>
      </c>
      <c r="Q716" s="12">
        <f>$I$6 - ($I$6*EXP(-($T709*$I$6)/m)) - ($T709 * ((2*$I$7)/(m*g)))</f>
        <v>-6.9449432839628455E-2</v>
      </c>
      <c r="R716" s="12">
        <f>$I$6 - 2 * ($I$6*EXP(-($T709*$I$6)/m)) + $I$6*(EXP(-($T709*$I$6)/m))*(1-($T709*$I$6)/(m))</f>
        <v>0.1911884784268936</v>
      </c>
      <c r="S716" s="11">
        <f>2*(((5*m^2*g^2)/$T709^6)*$N716*$O716 + (-(m^2)/($T709)^5)*(g^2)*$O716*$Q716 + (-(m^2)/($T709)^5)*(g^2)*$N716*$R716)</f>
        <v>3056.1055703635107</v>
      </c>
      <c r="T716" s="37"/>
      <c r="U716" s="38"/>
      <c r="V716" s="39"/>
      <c r="W716" s="36"/>
    </row>
    <row r="717" spans="1:23" x14ac:dyDescent="0.25">
      <c r="A717" s="36"/>
      <c r="B717" s="12">
        <f>((m*g)/$A711)*($H$6+(m/$A711)*(EXP(-($A711*$H$6)/(m))-1)) - $H$7</f>
        <v>-2.7786361544744218</v>
      </c>
      <c r="C717" s="12">
        <f t="shared" ref="C717:C780" si="301">$B717^2</f>
        <v>7.7208188789524028</v>
      </c>
      <c r="D717" s="36"/>
      <c r="M717" s="36"/>
      <c r="N717" s="11">
        <f>($T709*$J$6) + (m*EXP(-($T709*$J$6)/m)) - m - (($J$7/(m*g))*($T709)^2)</f>
        <v>2.7411831987485345E-4</v>
      </c>
      <c r="O717" s="11">
        <f>($T709*$J$6) + (2*m*EXP(-($T709*$J$6)/m)) + (($T709*$J$6)*EXP(-($T709*$J$6)/m))  - (2*m)</f>
        <v>2.0432113316871947E-3</v>
      </c>
      <c r="P717" s="11">
        <f>2*(-(m^2)/($T709)^5)*(g^2)*N717*O717</f>
        <v>-14.732407746786075</v>
      </c>
      <c r="Q717" s="12">
        <f>$J$6 - ($J$6*EXP(-($T709*$J$6)/m)) - ($T709 * ((2*$J$7)/(m*g)))</f>
        <v>-6.8895221319101085E-2</v>
      </c>
      <c r="R717" s="12">
        <f>$J$6 - 2 * ($J$6*EXP(-($T709*$J$6)/m)) + $J$6*(EXP(-($T709*$J$6)/m))*(1-($T709*$J$6)/(m))</f>
        <v>0.2437980678940927</v>
      </c>
      <c r="S717" s="11">
        <f>2*(((5*m^2*g^2)/$T709^6)*$N717*$O717 + (-(m^2)/($T709)^5)*(g^2)*$O717*$Q717 + (-(m^2)/($T709)^5)*(g^2)*$N717*$R717)</f>
        <v>5339.54843422865</v>
      </c>
      <c r="T717" s="37"/>
      <c r="U717" s="38"/>
      <c r="V717" s="39"/>
      <c r="W717" s="36"/>
    </row>
    <row r="718" spans="1:23" x14ac:dyDescent="0.25">
      <c r="A718" s="36"/>
      <c r="B718" s="12">
        <f>((m*g)/$A711)*($I$6+(m/$A711)*(EXP(-($A711*$I$6)/(m))-1)) - $I$7</f>
        <v>-3.2042079048269878</v>
      </c>
      <c r="C718" s="11">
        <f t="shared" si="301"/>
        <v>10.266948297355755</v>
      </c>
      <c r="D718" s="36"/>
      <c r="M718" s="36"/>
      <c r="N718" s="11">
        <f>($T709*$K$6) + (m*EXP(-($T709*$K$6)/m)) - m - (($K$7/(m*g))*($T709)^2)</f>
        <v>2.8814904481971708E-4</v>
      </c>
      <c r="O718" s="11">
        <f>($T709*$K$6) + (2*m*EXP(-($T709*$K$6)/m)) + (($T709*$K$6)*EXP(-($T709*$K$6)/m))  - (2*m)</f>
        <v>2.5726896358677157E-3</v>
      </c>
      <c r="P718" s="11">
        <f>2*(-(m^2)/($T709)^5)*(g^2)*N718*O718</f>
        <v>-19.499656529403069</v>
      </c>
      <c r="Q718" s="12">
        <f>$K$6 - ($K$6*EXP(-($T709*$K$6)/m)) - ($T709 * ((2*$K$7)/(m*g)))</f>
        <v>-9.2002786507860201E-2</v>
      </c>
      <c r="R718" s="12">
        <f>$K$6 - 2 * ($K$6*EXP(-($T709*$K$6)/m)) + $K$6*(EXP(-($T709*$K$6)/m))*(1-($T709*$K$6)/(m))</f>
        <v>0.30289682242097193</v>
      </c>
      <c r="S718" s="11">
        <f>2*(((5*m^2*g^2)/$T709^6)*$N718*$O718 + (-(m^2)/($T709)^5)*(g^2)*$O718*$Q718 + (-(m^2)/($T709)^5)*(g^2)*$N718*$R718)</f>
        <v>8423.3858514830008</v>
      </c>
      <c r="T718" s="37"/>
      <c r="U718" s="38"/>
      <c r="V718" s="39"/>
      <c r="W718" s="36"/>
    </row>
    <row r="719" spans="1:23" x14ac:dyDescent="0.25">
      <c r="A719" s="36"/>
      <c r="B719" s="12">
        <f>((m*g)/$A711)*($J$6+(m/$A711)*(EXP(-($A711*$J$6)/(m))-1)) - $J$7</f>
        <v>-3.7107796551791288</v>
      </c>
      <c r="C719" s="12">
        <f t="shared" si="301"/>
        <v>13.769885649291334</v>
      </c>
      <c r="D719" s="36"/>
      <c r="M719" s="36">
        <v>71</v>
      </c>
      <c r="N719" s="11">
        <f>($T719*$B$6) + (m*EXP(-($T719*$B$6)/m)) - m - (($B$7/(m*g))*($T719)^2)</f>
        <v>-3.5922821918522391E-5</v>
      </c>
      <c r="O719" s="11">
        <f>($T719*$B$6) + (2*m*EXP(-($T719*$B$6)/m)) + (($T719*$B$6)*EXP(-($T719*$B$6)/m))  - (2*m)</f>
        <v>5.8863516471732713E-6</v>
      </c>
      <c r="P719" s="11">
        <f>2*(-(m^2)/($T719)^5)*(g^2)*N719*O719</f>
        <v>5.5621030242373505E-3</v>
      </c>
      <c r="Q719" s="12">
        <f>$B$6 - ($B$6*EXP(-($T719*$B$6)/m)) - ($T719 * ((2*$B$7)/(m*g)))</f>
        <v>-3.5822432723058607E-3</v>
      </c>
      <c r="R719" s="12">
        <f>$B$6 - 2 * ($B$6*EXP(-($T719*$B$6)/m)) + $B$6*(EXP(-($T719*$B$6)/m))*(1-($T719*$B$6)/(m))</f>
        <v>7.9860805570153293E-4</v>
      </c>
      <c r="S719" s="11">
        <f>2*(((5*m^2*g^2)/$T719^6)*$N719*$O719 + (-(m^2)/($T719)^5)*(g^2)*$O719*$Q719 + (-(m^2)/($T719)^5)*(g^2)*$N719*$R719)</f>
        <v>2.7638000081181335E-2</v>
      </c>
      <c r="T719" s="37">
        <f t="shared" si="280"/>
        <v>2.1699250881468814E-2</v>
      </c>
      <c r="U719" s="38">
        <f t="shared" ref="U719" si="302">SUM(P719:P728)</f>
        <v>-5.3645976549887564E-13</v>
      </c>
      <c r="V719" s="39">
        <f t="shared" ref="V719" si="303">SUM(S719:S728)</f>
        <v>19047.805400261786</v>
      </c>
      <c r="W719" s="36">
        <f t="shared" ref="W719" si="304">U719/V719</f>
        <v>-2.8163862147158577E-17</v>
      </c>
    </row>
    <row r="720" spans="1:23" x14ac:dyDescent="0.25">
      <c r="A720" s="36"/>
      <c r="B720" s="11">
        <f>((m*g)/$A711)*($K$6+(m/$A711)*(EXP(-($A711*$K$6)/(m))-1)) - $K$7</f>
        <v>-4.3763514055312438</v>
      </c>
      <c r="C720" s="11">
        <f t="shared" si="301"/>
        <v>19.152451624695292</v>
      </c>
      <c r="D720" s="36"/>
      <c r="M720" s="36"/>
      <c r="N720" s="11">
        <f>($T719*$C$6) + (m*EXP(-($T719*$C$6)/m)) - m - (($C$7/(m*g))*($T719)^2)</f>
        <v>-5.6880736359796744E-5</v>
      </c>
      <c r="O720" s="11">
        <f>($T719*$C$6) + (2*m*EXP(-($T719*$C$6)/m)) + (($T719*$C$6)*EXP(-($T719*$C$6)/m))  - (2*m)</f>
        <v>3.0067351026730194E-5</v>
      </c>
      <c r="P720" s="11">
        <f>2*(-(m^2)/($T719)^5)*(g^2)*N720*O720</f>
        <v>4.4986557223601245E-2</v>
      </c>
      <c r="Q720" s="12">
        <f>$C$6 - ($C$6*EXP(-($T719*$C$6)/m)) - ($T719 * ((2*$C$7)/(m*g)))</f>
        <v>-6.6282852127929268E-3</v>
      </c>
      <c r="R720" s="12">
        <f>$C$6 - 2 * ($C$6*EXP(-($T719*$C$6)/m)) + $C$6*(EXP(-($T719*$C$6)/m))*(1-($T719*$C$6)/(m))</f>
        <v>4.0224850446371196E-3</v>
      </c>
      <c r="S720" s="11">
        <f>2*(((5*m^2*g^2)/$T719^6)*$N720*$O720 + (-(m^2)/($T719)^5)*(g^2)*$O720*$Q720 + (-(m^2)/($T719)^5)*(g^2)*$N720*$R720)</f>
        <v>0.89475171113511909</v>
      </c>
      <c r="T720" s="37"/>
      <c r="U720" s="38"/>
      <c r="V720" s="39"/>
      <c r="W720" s="36"/>
    </row>
    <row r="721" spans="1:23" x14ac:dyDescent="0.25">
      <c r="A721" s="36">
        <v>0.72</v>
      </c>
      <c r="B721" s="12">
        <f>((m*g)/$A721)*($B$6+(m/$A721)*(EXP(-($A721*$B$6)/(m))-1)) - $B$7</f>
        <v>-6.9342139060245056E-2</v>
      </c>
      <c r="C721" s="12">
        <f t="shared" si="301"/>
        <v>4.8083322494503634E-3</v>
      </c>
      <c r="D721" s="36">
        <f t="shared" ref="D721" si="305">SUM(C721:C730)</f>
        <v>60.777495951622669</v>
      </c>
      <c r="M721" s="36"/>
      <c r="N721" s="11">
        <f>($T719*$D$6) + (m*EXP(-($T719*$D$6)/m)) - m - (($D$7/(m*g))*($T719)^2)</f>
        <v>-1.4213669415833905E-4</v>
      </c>
      <c r="O721" s="11">
        <f>($T719*$D$6) + (2*m*EXP(-($T719*$D$6)/m)) + (($T719*$D$6)*EXP(-($T719*$D$6)/m))  - (2*m)</f>
        <v>1.0980809334212166E-4</v>
      </c>
      <c r="P721" s="11">
        <f>2*(-(m^2)/($T719)^5)*(g^2)*N721*O721</f>
        <v>0.410547055340447</v>
      </c>
      <c r="Q721" s="12">
        <f>$D$6 - ($D$6*EXP(-($T719*$D$6)/m)) - ($T719 * ((2*$D$7)/(m*g)))</f>
        <v>-1.8161063891626833E-2</v>
      </c>
      <c r="R721" s="12">
        <f>$D$6 - 2 * ($D$6*EXP(-($T719*$D$6)/m)) + $D$6*(EXP(-($T719*$D$6)/m))*(1-($T719*$D$6)/(m))</f>
        <v>1.4420172737402842E-2</v>
      </c>
      <c r="S721" s="11">
        <f>2*(((5*m^2*g^2)/$T719^6)*$N721*$O721 + (-(m^2)/($T719)^5)*(g^2)*$O721*$Q721 + (-(m^2)/($T719)^5)*(g^2)*$N721*$R721)</f>
        <v>11.770671982426705</v>
      </c>
      <c r="T721" s="37"/>
      <c r="U721" s="38"/>
      <c r="V721" s="39"/>
      <c r="W721" s="36"/>
    </row>
    <row r="722" spans="1:23" x14ac:dyDescent="0.25">
      <c r="A722" s="36"/>
      <c r="B722" s="11">
        <f>((m*g)/$A721)*($C$6+(m/$A721)*(EXP(-($A721*$C$6)/(m))-1)) - $C$7</f>
        <v>-0.21267785748262666</v>
      </c>
      <c r="C722" s="11">
        <f t="shared" si="301"/>
        <v>4.5231871063400458E-2</v>
      </c>
      <c r="D722" s="36"/>
      <c r="M722" s="36"/>
      <c r="N722" s="11">
        <f>($T719*$E$6) + (m*EXP(-($T719*$E$6)/m)) - m - (($E$7/(m*g))*($T719)^2)</f>
        <v>-2.7251916602635123E-4</v>
      </c>
      <c r="O722" s="11">
        <f>($T719*$E$6) + (2*m*EXP(-($T719*$E$6)/m)) + (($T719*$E$6)*EXP(-($T719*$E$6)/m))  - (2*m)</f>
        <v>2.17202167091958E-4</v>
      </c>
      <c r="P722" s="11">
        <f>2*(-(m^2)/($T719)^5)*(g^2)*N722*O722</f>
        <v>1.5569819781520917</v>
      </c>
      <c r="Q722" s="12">
        <f>$E$6 - ($E$6*EXP(-($T719*$E$6)/m)) - ($T719 * ((2*$E$7)/(m*g)))</f>
        <v>-3.51275029404641E-2</v>
      </c>
      <c r="R722" s="12">
        <f>$E$6 - 2 * ($E$6*EXP(-($T719*$E$6)/m)) + $E$6*(EXP(-($T719*$E$6)/m))*(1-($T719*$E$6)/(m))</f>
        <v>2.8129755211624086E-2</v>
      </c>
      <c r="S722" s="11">
        <f>2*(((5*m^2*g^2)/$T719^6)*$N722*$O722 + (-(m^2)/($T719)^5)*(g^2)*$O722*$Q722 + (-(m^2)/($T719)^5)*(g^2)*$N722*$R722)</f>
        <v>43.573778470160931</v>
      </c>
      <c r="T722" s="37"/>
      <c r="U722" s="38"/>
      <c r="V722" s="39"/>
      <c r="W722" s="36"/>
    </row>
    <row r="723" spans="1:23" x14ac:dyDescent="0.25">
      <c r="A723" s="36"/>
      <c r="B723" s="12">
        <f>((m*g)/$A721)*($D$6+(m/$A721)*(EXP(-($A721*$D$6)/(m))-1)) - $D$7</f>
        <v>-0.55722978045204008</v>
      </c>
      <c r="C723" s="12">
        <f t="shared" si="301"/>
        <v>0.31050502822262877</v>
      </c>
      <c r="D723" s="36"/>
      <c r="M723" s="36"/>
      <c r="N723" s="11">
        <f>($T719*$F$6) + (m*EXP(-($T719*$F$6)/m)) - m - (($F$7/(m*g))*($T719)^2)</f>
        <v>-6.0670053593632044E-4</v>
      </c>
      <c r="O723" s="11">
        <f>($T719*$F$6) + (2*m*EXP(-($T719*$F$6)/m)) + (($T719*$F$6)*EXP(-($T719*$F$6)/m))  - (2*m)</f>
        <v>4.3655210821160612E-4</v>
      </c>
      <c r="P723" s="11">
        <f>2*(-(m^2)/($T719)^5)*(g^2)*N723*O723</f>
        <v>6.9667920711639288</v>
      </c>
      <c r="Q723" s="12">
        <f>$F$6 - ($F$6*EXP(-($T719*$F$6)/m)) - ($T719 * ((2*$F$7)/(m*g)))</f>
        <v>-7.6037333689399966E-2</v>
      </c>
      <c r="R723" s="12">
        <f>$F$6 - 2 * ($F$6*EXP(-($T719*$F$6)/m)) + $F$6*(EXP(-($T719*$F$6)/m))*(1-($T719*$F$6)/(m))</f>
        <v>5.5507727714503075E-2</v>
      </c>
      <c r="S723" s="11">
        <f>2*(((5*m^2*g^2)/$T719^6)*$N723*$O723 + (-(m^2)/($T719)^5)*(g^2)*$O723*$Q723 + (-(m^2)/($T719)^5)*(g^2)*$N723*$R723)</f>
        <v>153.66554030997941</v>
      </c>
      <c r="T723" s="37"/>
      <c r="U723" s="38"/>
      <c r="V723" s="39"/>
      <c r="W723" s="36"/>
    </row>
    <row r="724" spans="1:23" x14ac:dyDescent="0.25">
      <c r="A724" s="36"/>
      <c r="B724" s="12">
        <f>((m*g)/$A721)*($E$6+(m/$A721)*(EXP(-($A721*$E$6)/(m))-1)) - $E$7</f>
        <v>-0.93629398245874196</v>
      </c>
      <c r="C724" s="11">
        <f t="shared" si="301"/>
        <v>0.87664642158845096</v>
      </c>
      <c r="D724" s="36"/>
      <c r="M724" s="36"/>
      <c r="N724" s="11">
        <f>($T719*$G$6) + (m*EXP(-($T719*$G$6)/m)) - m - (($G$7/(m*g))*($T719)^2)</f>
        <v>-9.2049804445186109E-4</v>
      </c>
      <c r="O724" s="11">
        <f>($T719*$G$6) + (2*m*EXP(-($T719*$G$6)/m)) + (($T719*$G$6)*EXP(-($T719*$G$6)/m))  - (2*m)</f>
        <v>7.5760073539418021E-4</v>
      </c>
      <c r="P724" s="11">
        <f>2*(-(m^2)/($T719)^5)*(g^2)*N724*O724</f>
        <v>18.343645050870357</v>
      </c>
      <c r="Q724" s="12">
        <f>$G$6 - ($G$6*EXP(-($T719*$G$6)/m)) - ($T719 * ((2*$G$7)/(m*g)))</f>
        <v>-0.11975513986600844</v>
      </c>
      <c r="R724" s="12">
        <f>$G$6 - 2 * ($G$6*EXP(-($T719*$G$6)/m)) + $G$6*(EXP(-($T719*$G$6)/m))*(1-($T719*$G$6)/(m))</f>
        <v>9.4572542455614111E-2</v>
      </c>
      <c r="S724" s="11">
        <f>2*(((5*m^2*g^2)/$T719^6)*$N724*$O724 + (-(m^2)/($T719)^5)*(g^2)*$O724*$Q724 + (-(m^2)/($T719)^5)*(g^2)*$N724*$R724)</f>
        <v>449.55028528500497</v>
      </c>
      <c r="T724" s="37"/>
      <c r="U724" s="38"/>
      <c r="V724" s="39"/>
      <c r="W724" s="36"/>
    </row>
    <row r="725" spans="1:23" x14ac:dyDescent="0.25">
      <c r="A725" s="36"/>
      <c r="B725" s="12">
        <f>((m*g)/$A721)*($F$6+(m/$A721)*(EXP(-($A721*$F$6)/(m))-1)) - $F$7</f>
        <v>-1.6278288735567676</v>
      </c>
      <c r="C725" s="12">
        <f t="shared" si="301"/>
        <v>2.649826841585095</v>
      </c>
      <c r="D725" s="36"/>
      <c r="M725" s="36"/>
      <c r="N725" s="11">
        <f>($T719*$H$6) + (m*EXP(-($T719*$H$6)/m)) - m - (($H$7/(m*g))*($T719)^2)</f>
        <v>-2.7081236331129559E-4</v>
      </c>
      <c r="O725" s="11">
        <f>($T719*$H$6) + (2*m*EXP(-($T719*$H$6)/m)) + (($T719*$H$6)*EXP(-($T719*$H$6)/m))  - (2*m)</f>
        <v>1.1847490982079129E-3</v>
      </c>
      <c r="P725" s="11">
        <f>2*(-(m^2)/($T719)^5)*(g^2)*N725*O725</f>
        <v>8.4395104335310513</v>
      </c>
      <c r="Q725" s="12">
        <f>$H$6 - ($H$6*EXP(-($T719*$H$6)/m)) - ($T719 * ((2*$H$7)/(m*g)))</f>
        <v>-7.9559143965879264E-2</v>
      </c>
      <c r="R725" s="12">
        <f>$H$6 - 2 * ($H$6*EXP(-($T719*$H$6)/m)) + $H$6*(EXP(-($T719*$H$6)/m))*(1-($T719*$H$6)/(m))</f>
        <v>0.1452358936688897</v>
      </c>
      <c r="S725" s="11">
        <f>2*(((5*m^2*g^2)/$T719^6)*$N725*$O725 + (-(m^2)/($T719)^5)*(g^2)*$O725*$Q725 + (-(m^2)/($T719)^5)*(g^2)*$N725*$R725)</f>
        <v>1569.2828784277726</v>
      </c>
      <c r="T725" s="37"/>
      <c r="U725" s="38"/>
      <c r="V725" s="39"/>
      <c r="W725" s="36"/>
    </row>
    <row r="726" spans="1:23" x14ac:dyDescent="0.25">
      <c r="A726" s="36"/>
      <c r="B726" s="12">
        <f>((m*g)/$A721)*($G$6+(m/$A721)*(EXP(-($A721*$G$6)/(m))-1)) - $G$7</f>
        <v>-2.4180143787086266</v>
      </c>
      <c r="C726" s="11">
        <f t="shared" si="301"/>
        <v>5.8467935356416652</v>
      </c>
      <c r="D726" s="36"/>
      <c r="M726" s="36"/>
      <c r="N726" s="11">
        <f>($T719*$I$6) + (m*EXP(-($T719*$I$6)/m)) - m - (($I$7/(m*g))*($T719)^2)</f>
        <v>3.6936897707218891E-5</v>
      </c>
      <c r="O726" s="11">
        <f>($T719*$I$6) + (2*m*EXP(-($T719*$I$6)/m)) + (($T719*$I$6)*EXP(-($T719*$I$6)/m))  - (2*m)</f>
        <v>1.5808744621772508E-3</v>
      </c>
      <c r="P726" s="11">
        <f>2*(-(m^2)/($T719)^5)*(g^2)*N726*O726</f>
        <v>-1.535960973116496</v>
      </c>
      <c r="Q726" s="12">
        <f>$I$6 - ($I$6*EXP(-($T719*$I$6)/m)) - ($T719 * ((2*$I$7)/(m*g)))</f>
        <v>-6.9449432839628122E-2</v>
      </c>
      <c r="R726" s="12">
        <f>$I$6 - 2 * ($I$6*EXP(-($T719*$I$6)/m)) + $I$6*(EXP(-($T719*$I$6)/m))*(1-($T719*$I$6)/(m))</f>
        <v>0.19118847842689327</v>
      </c>
      <c r="S726" s="11">
        <f>2*(((5*m^2*g^2)/$T719^6)*$N726*$O726 + (-(m^2)/($T719)^5)*(g^2)*$O726*$Q726 + (-(m^2)/($T719)^5)*(g^2)*$N726*$R726)</f>
        <v>3056.1055703635284</v>
      </c>
      <c r="T726" s="37"/>
      <c r="U726" s="38"/>
      <c r="V726" s="39"/>
      <c r="W726" s="36"/>
    </row>
    <row r="727" spans="1:23" x14ac:dyDescent="0.25">
      <c r="A727" s="36"/>
      <c r="B727" s="12">
        <f>((m*g)/$A721)*($H$6+(m/$A721)*(EXP(-($A721*$H$6)/(m))-1)) - $H$7</f>
        <v>-2.7825492451910705</v>
      </c>
      <c r="C727" s="12">
        <f t="shared" si="301"/>
        <v>7.7425803019133959</v>
      </c>
      <c r="D727" s="36"/>
      <c r="M727" s="36"/>
      <c r="N727" s="11">
        <f>($T719*$J$6) + (m*EXP(-($T719*$J$6)/m)) - m - (($J$7/(m*g))*($T719)^2)</f>
        <v>2.7411831987485171E-4</v>
      </c>
      <c r="O727" s="11">
        <f>($T719*$J$6) + (2*m*EXP(-($T719*$J$6)/m)) + (($T719*$J$6)*EXP(-($T719*$J$6)/m))  - (2*m)</f>
        <v>2.0432113316871878E-3</v>
      </c>
      <c r="P727" s="11">
        <f>2*(-(m^2)/($T719)^5)*(g^2)*N727*O727</f>
        <v>-14.732407746786027</v>
      </c>
      <c r="Q727" s="12">
        <f>$J$6 - ($J$6*EXP(-($T719*$J$6)/m)) - ($T719 * ((2*$J$7)/(m*g)))</f>
        <v>-6.8895221319100641E-2</v>
      </c>
      <c r="R727" s="12">
        <f>$J$6 - 2 * ($J$6*EXP(-($T719*$J$6)/m)) + $J$6*(EXP(-($T719*$J$6)/m))*(1-($T719*$J$6)/(m))</f>
        <v>0.2437980678940922</v>
      </c>
      <c r="S727" s="11">
        <f>2*(((5*m^2*g^2)/$T719^6)*$N727*$O727 + (-(m^2)/($T719)^5)*(g^2)*$O727*$Q727 + (-(m^2)/($T719)^5)*(g^2)*$N727*$R727)</f>
        <v>5339.5484342286327</v>
      </c>
      <c r="T727" s="37"/>
      <c r="U727" s="38"/>
      <c r="V727" s="39"/>
      <c r="W727" s="36"/>
    </row>
    <row r="728" spans="1:23" x14ac:dyDescent="0.25">
      <c r="A728" s="36"/>
      <c r="B728" s="12">
        <f>((m*g)/$A721)*($I$6+(m/$A721)*(EXP(-($A721*$I$6)/(m))-1)) - $I$7</f>
        <v>-3.2086130545663858</v>
      </c>
      <c r="C728" s="11">
        <f t="shared" si="301"/>
        <v>10.295197733933833</v>
      </c>
      <c r="D728" s="36"/>
      <c r="M728" s="36"/>
      <c r="N728" s="11">
        <f>($T719*$K$6) + (m*EXP(-($T719*$K$6)/m)) - m - (($K$7/(m*g))*($T719)^2)</f>
        <v>2.8814904481972575E-4</v>
      </c>
      <c r="O728" s="11">
        <f>($T719*$K$6) + (2*m*EXP(-($T719*$K$6)/m)) + (($T719*$K$6)*EXP(-($T719*$K$6)/m))  - (2*m)</f>
        <v>2.5726896358677087E-3</v>
      </c>
      <c r="P728" s="11">
        <f>2*(-(m^2)/($T719)^5)*(g^2)*N728*O728</f>
        <v>-19.49965652940373</v>
      </c>
      <c r="Q728" s="12">
        <f>$K$6 - ($K$6*EXP(-($T719*$K$6)/m)) - ($T719 * ((2*$K$7)/(m*g)))</f>
        <v>-9.2002786507859646E-2</v>
      </c>
      <c r="R728" s="12">
        <f>$K$6 - 2 * ($K$6*EXP(-($T719*$K$6)/m)) + $K$6*(EXP(-($T719*$K$6)/m))*(1-($T719*$K$6)/(m))</f>
        <v>0.30289682242097132</v>
      </c>
      <c r="S728" s="11">
        <f>2*(((5*m^2*g^2)/$T719^6)*$N728*$O728 + (-(m^2)/($T719)^5)*(g^2)*$O728*$Q728 + (-(m^2)/($T719)^5)*(g^2)*$N728*$R728)</f>
        <v>8423.3858514830627</v>
      </c>
      <c r="T728" s="37"/>
      <c r="U728" s="38"/>
      <c r="V728" s="39"/>
      <c r="W728" s="36"/>
    </row>
    <row r="729" spans="1:23" x14ac:dyDescent="0.25">
      <c r="A729" s="36"/>
      <c r="B729" s="12">
        <f>((m*g)/$A721)*($J$6+(m/$A721)*(EXP(-($A721*$J$6)/(m))-1)) - $J$7</f>
        <v>-3.7156768639414048</v>
      </c>
      <c r="C729" s="12">
        <f t="shared" si="301"/>
        <v>13.806254557229433</v>
      </c>
      <c r="D729" s="36"/>
      <c r="M729" s="36">
        <v>72</v>
      </c>
      <c r="N729" s="11">
        <f>($T729*$B$6) + (m*EXP(-($T729*$B$6)/m)) - m - (($B$7/(m*g))*($T729)^2)</f>
        <v>-3.5922821918522879E-5</v>
      </c>
      <c r="O729" s="11">
        <f>($T729*$B$6) + (2*m*EXP(-($T729*$B$6)/m)) + (($T729*$B$6)*EXP(-($T729*$B$6)/m))  - (2*m)</f>
        <v>5.8863516471802102E-6</v>
      </c>
      <c r="P729" s="11">
        <f>2*(-(m^2)/($T729)^5)*(g^2)*N729*O729</f>
        <v>5.5621030242439477E-3</v>
      </c>
      <c r="Q729" s="12">
        <f>$B$6 - ($B$6*EXP(-($T729*$B$6)/m)) - ($T729 * ((2*$B$7)/(m*g)))</f>
        <v>-3.5822432723058711E-3</v>
      </c>
      <c r="R729" s="12">
        <f>$B$6 - 2 * ($B$6*EXP(-($T729*$B$6)/m)) + $B$6*(EXP(-($T729*$B$6)/m))*(1-($T729*$B$6)/(m))</f>
        <v>7.9860805570153293E-4</v>
      </c>
      <c r="S729" s="11">
        <f>2*(((5*m^2*g^2)/$T729^6)*$N729*$O729 + (-(m^2)/($T729)^5)*(g^2)*$O729*$Q729 + (-(m^2)/($T729)^5)*(g^2)*$N729*$R729)</f>
        <v>2.7638000080320135E-2</v>
      </c>
      <c r="T729" s="37">
        <f t="shared" si="280"/>
        <v>2.1699250881468842E-2</v>
      </c>
      <c r="U729" s="38">
        <f t="shared" ref="U729" si="306">SUM(P729:P738)</f>
        <v>5.3290705182007514E-13</v>
      </c>
      <c r="V729" s="39">
        <f t="shared" ref="V729" si="307">SUM(S729:S738)</f>
        <v>19047.805400261699</v>
      </c>
      <c r="W729" s="36">
        <f t="shared" ref="W729" si="308">U729/V729</f>
        <v>2.7977346503800038E-17</v>
      </c>
    </row>
    <row r="730" spans="1:23" x14ac:dyDescent="0.25">
      <c r="A730" s="36"/>
      <c r="B730" s="11">
        <f>((m*g)/$A721)*($K$6+(m/$A721)*(EXP(-($A721*$K$6)/(m))-1)) - $K$7</f>
        <v>-4.3817406733164059</v>
      </c>
      <c r="C730" s="11">
        <f t="shared" si="301"/>
        <v>19.199651328195312</v>
      </c>
      <c r="D730" s="36"/>
      <c r="M730" s="36"/>
      <c r="N730" s="11">
        <f>($T729*$C$6) + (m*EXP(-($T729*$C$6)/m)) - m - (($C$7/(m*g))*($T729)^2)</f>
        <v>-5.6880736359794576E-5</v>
      </c>
      <c r="O730" s="11">
        <f>($T729*$C$6) + (2*m*EXP(-($T729*$C$6)/m)) + (($T729*$C$6)*EXP(-($T729*$C$6)/m))  - (2*m)</f>
        <v>3.0067351026730194E-5</v>
      </c>
      <c r="P730" s="11">
        <f>2*(-(m^2)/($T729)^5)*(g^2)*N730*O730</f>
        <v>4.4986557223599247E-2</v>
      </c>
      <c r="Q730" s="12">
        <f>$C$6 - ($C$6*EXP(-($T729*$C$6)/m)) - ($T729 * ((2*$C$7)/(m*g)))</f>
        <v>-6.6282852127929337E-3</v>
      </c>
      <c r="R730" s="12">
        <f>$C$6 - 2 * ($C$6*EXP(-($T729*$C$6)/m)) + $C$6*(EXP(-($T729*$C$6)/m))*(1-($T729*$C$6)/(m))</f>
        <v>4.0224850446371196E-3</v>
      </c>
      <c r="S730" s="11">
        <f>2*(((5*m^2*g^2)/$T729^6)*$N730*$O730 + (-(m^2)/($T729)^5)*(g^2)*$O730*$Q730 + (-(m^2)/($T729)^5)*(g^2)*$N730*$R730)</f>
        <v>0.89475171113529672</v>
      </c>
      <c r="T730" s="37"/>
      <c r="U730" s="38"/>
      <c r="V730" s="39"/>
      <c r="W730" s="36"/>
    </row>
    <row r="731" spans="1:23" x14ac:dyDescent="0.25">
      <c r="A731" s="36">
        <v>0.73</v>
      </c>
      <c r="B731" s="12">
        <f>((m*g)/$A731)*($B$6+(m/$A731)*(EXP(-($A731*$B$6)/(m))-1)) - $B$7</f>
        <v>-6.9666985251247759E-2</v>
      </c>
      <c r="C731" s="12">
        <f t="shared" si="301"/>
        <v>4.8534888339975728E-3</v>
      </c>
      <c r="D731" s="36">
        <f t="shared" ref="D731" si="309">SUM(C731:C740)</f>
        <v>60.936845855406737</v>
      </c>
      <c r="M731" s="36"/>
      <c r="N731" s="11">
        <f>($T729*$D$6) + (m*EXP(-($T729*$D$6)/m)) - m - (($D$7/(m*g))*($T729)^2)</f>
        <v>-1.4213669415833537E-4</v>
      </c>
      <c r="O731" s="11">
        <f>($T729*$D$6) + (2*m*EXP(-($T729*$D$6)/m)) + (($T729*$D$6)*EXP(-($T729*$D$6)/m))  - (2*m)</f>
        <v>1.0980809334212166E-4</v>
      </c>
      <c r="P731" s="11">
        <f>2*(-(m^2)/($T729)^5)*(g^2)*N731*O731</f>
        <v>0.41054705534043368</v>
      </c>
      <c r="Q731" s="12">
        <f>$D$6 - ($D$6*EXP(-($T729*$D$6)/m)) - ($T729 * ((2*$D$7)/(m*g)))</f>
        <v>-1.8161063891626805E-2</v>
      </c>
      <c r="R731" s="12">
        <f>$D$6 - 2 * ($D$6*EXP(-($T729*$D$6)/m)) + $D$6*(EXP(-($T729*$D$6)/m))*(1-($T729*$D$6)/(m))</f>
        <v>1.4420172737402953E-2</v>
      </c>
      <c r="S731" s="11">
        <f>2*(((5*m^2*g^2)/$T729^6)*$N731*$O731 + (-(m^2)/($T729)^5)*(g^2)*$O731*$Q731 + (-(m^2)/($T729)^5)*(g^2)*$N731*$R731)</f>
        <v>11.770671982428119</v>
      </c>
      <c r="T731" s="37"/>
      <c r="U731" s="38"/>
      <c r="V731" s="39"/>
      <c r="W731" s="36"/>
    </row>
    <row r="732" spans="1:23" x14ac:dyDescent="0.25">
      <c r="A732" s="36"/>
      <c r="B732" s="11">
        <f>((m*g)/$A731)*($C$6+(m/$A731)*(EXP(-($A731*$C$6)/(m))-1)) - $C$7</f>
        <v>-0.2134610362410348</v>
      </c>
      <c r="C732" s="11">
        <f t="shared" si="301"/>
        <v>4.5565613993096374E-2</v>
      </c>
      <c r="D732" s="36"/>
      <c r="M732" s="36"/>
      <c r="N732" s="11">
        <f>($T729*$E$6) + (m*EXP(-($T729*$E$6)/m)) - m - (($E$7/(m*g))*($T729)^2)</f>
        <v>-2.7251916602634907E-4</v>
      </c>
      <c r="O732" s="11">
        <f>($T729*$E$6) + (2*m*EXP(-($T729*$E$6)/m)) + (($T729*$E$6)*EXP(-($T729*$E$6)/m))  - (2*m)</f>
        <v>2.1720216709196494E-4</v>
      </c>
      <c r="P732" s="11">
        <f>2*(-(m^2)/($T729)^5)*(g^2)*N732*O732</f>
        <v>1.5569819781521193</v>
      </c>
      <c r="Q732" s="12">
        <f>$E$6 - ($E$6*EXP(-($T729*$E$6)/m)) - ($T729 * ((2*$E$7)/(m*g)))</f>
        <v>-3.5127502940464156E-2</v>
      </c>
      <c r="R732" s="12">
        <f>$E$6 - 2 * ($E$6*EXP(-($T729*$E$6)/m)) + $E$6*(EXP(-($T729*$E$6)/m))*(1-($T729*$E$6)/(m))</f>
        <v>2.8129755211624197E-2</v>
      </c>
      <c r="S732" s="11">
        <f>2*(((5*m^2*g^2)/$T729^6)*$N732*$O732 + (-(m^2)/($T729)^5)*(g^2)*$O732*$Q732 + (-(m^2)/($T729)^5)*(g^2)*$N732*$R732)</f>
        <v>43.573778470158317</v>
      </c>
      <c r="T732" s="37"/>
      <c r="U732" s="38"/>
      <c r="V732" s="39"/>
      <c r="W732" s="36"/>
    </row>
    <row r="733" spans="1:23" x14ac:dyDescent="0.25">
      <c r="A733" s="36"/>
      <c r="B733" s="12">
        <f>((m*g)/$A731)*($D$6+(m/$A731)*(EXP(-($A731*$D$6)/(m))-1)) - $D$7</f>
        <v>-0.55864757583809299</v>
      </c>
      <c r="C733" s="12">
        <f t="shared" si="301"/>
        <v>0.31208711398977784</v>
      </c>
      <c r="D733" s="36"/>
      <c r="M733" s="36"/>
      <c r="N733" s="11">
        <f>($T729*$F$6) + (m*EXP(-($T729*$F$6)/m)) - m - (($F$7/(m*g))*($T729)^2)</f>
        <v>-6.0670053593632174E-4</v>
      </c>
      <c r="O733" s="11">
        <f>($T729*$F$6) + (2*m*EXP(-($T729*$F$6)/m)) + (($T729*$F$6)*EXP(-($T729*$F$6)/m))  - (2*m)</f>
        <v>4.3655210821161305E-4</v>
      </c>
      <c r="P733" s="11">
        <f>2*(-(m^2)/($T729)^5)*(g^2)*N733*O733</f>
        <v>6.9667920711640106</v>
      </c>
      <c r="Q733" s="12">
        <f>$F$6 - ($F$6*EXP(-($T729*$F$6)/m)) - ($T729 * ((2*$F$7)/(m*g)))</f>
        <v>-7.6037333689400077E-2</v>
      </c>
      <c r="R733" s="12">
        <f>$F$6 - 2 * ($F$6*EXP(-($T729*$F$6)/m)) + $F$6*(EXP(-($T729*$F$6)/m))*(1-($T729*$F$6)/(m))</f>
        <v>5.5507727714503241E-2</v>
      </c>
      <c r="S733" s="11">
        <f>2*(((5*m^2*g^2)/$T729^6)*$N733*$O733 + (-(m^2)/($T729)^5)*(g^2)*$O733*$Q733 + (-(m^2)/($T729)^5)*(g^2)*$N733*$R733)</f>
        <v>153.66554030997111</v>
      </c>
      <c r="T733" s="37"/>
      <c r="U733" s="38"/>
      <c r="V733" s="39"/>
      <c r="W733" s="36"/>
    </row>
    <row r="734" spans="1:23" x14ac:dyDescent="0.25">
      <c r="A734" s="36"/>
      <c r="B734" s="12">
        <f>((m*g)/$A731)*($E$6+(m/$A731)*(EXP(-($A731*$E$6)/(m))-1)) - $E$7</f>
        <v>-0.93819029500911244</v>
      </c>
      <c r="C734" s="11">
        <f t="shared" si="301"/>
        <v>0.88020102964928548</v>
      </c>
      <c r="D734" s="36"/>
      <c r="M734" s="36"/>
      <c r="N734" s="11">
        <f>($T729*$G$6) + (m*EXP(-($T729*$G$6)/m)) - m - (($G$7/(m*g))*($T729)^2)</f>
        <v>-9.2049804445186716E-4</v>
      </c>
      <c r="O734" s="11">
        <f>($T729*$G$6) + (2*m*EXP(-($T729*$G$6)/m)) + (($T729*$G$6)*EXP(-($T729*$G$6)/m))  - (2*m)</f>
        <v>7.5760073539418715E-4</v>
      </c>
      <c r="P734" s="11">
        <f>2*(-(m^2)/($T729)^5)*(g^2)*N734*O734</f>
        <v>18.343645050870528</v>
      </c>
      <c r="Q734" s="12">
        <f>$G$6 - ($G$6*EXP(-($T729*$G$6)/m)) - ($T729 * ((2*$G$7)/(m*g)))</f>
        <v>-0.11975513986600872</v>
      </c>
      <c r="R734" s="12">
        <f>$G$6 - 2 * ($G$6*EXP(-($T729*$G$6)/m)) + $G$6*(EXP(-($T729*$G$6)/m))*(1-($T729*$G$6)/(m))</f>
        <v>9.4572542455614361E-2</v>
      </c>
      <c r="S734" s="11">
        <f>2*(((5*m^2*g^2)/$T729^6)*$N734*$O734 + (-(m^2)/($T729)^5)*(g^2)*$O734*$Q734 + (-(m^2)/($T729)^5)*(g^2)*$N734*$R734)</f>
        <v>449.55028528498815</v>
      </c>
      <c r="T734" s="37"/>
      <c r="U734" s="38"/>
      <c r="V734" s="39"/>
      <c r="W734" s="36"/>
    </row>
    <row r="735" spans="1:23" x14ac:dyDescent="0.25">
      <c r="A735" s="36"/>
      <c r="B735" s="12">
        <f>((m*g)/$A731)*($F$6+(m/$A731)*(EXP(-($A731*$F$6)/(m))-1)) - $F$7</f>
        <v>-1.6303616901521287</v>
      </c>
      <c r="C735" s="12">
        <f t="shared" si="301"/>
        <v>2.6580792407157059</v>
      </c>
      <c r="D735" s="36"/>
      <c r="M735" s="36"/>
      <c r="N735" s="11">
        <f>($T729*$H$6) + (m*EXP(-($T729*$H$6)/m)) - m - (($H$7/(m*g))*($T729)^2)</f>
        <v>-2.7081236331129646E-4</v>
      </c>
      <c r="O735" s="11">
        <f>($T729*$H$6) + (2*m*EXP(-($T729*$H$6)/m)) + (($T729*$H$6)*EXP(-($T729*$H$6)/m))  - (2*m)</f>
        <v>1.1847490982079267E-3</v>
      </c>
      <c r="P735" s="11">
        <f>2*(-(m^2)/($T729)^5)*(g^2)*N735*O735</f>
        <v>8.4395104335311242</v>
      </c>
      <c r="Q735" s="12">
        <f>$H$6 - ($H$6*EXP(-($T729*$H$6)/m)) - ($T729 * ((2*$H$7)/(m*g)))</f>
        <v>-7.9559143965879542E-2</v>
      </c>
      <c r="R735" s="12">
        <f>$H$6 - 2 * ($H$6*EXP(-($T729*$H$6)/m)) + $H$6*(EXP(-($T729*$H$6)/m))*(1-($T729*$H$6)/(m))</f>
        <v>0.14523589366889</v>
      </c>
      <c r="S735" s="11">
        <f>2*(((5*m^2*g^2)/$T729^6)*$N735*$O735 + (-(m^2)/($T729)^5)*(g^2)*$O735*$Q735 + (-(m^2)/($T729)^5)*(g^2)*$N735*$R735)</f>
        <v>1569.2828784277795</v>
      </c>
      <c r="T735" s="37"/>
      <c r="U735" s="38"/>
      <c r="V735" s="39"/>
      <c r="W735" s="36"/>
    </row>
    <row r="736" spans="1:23" x14ac:dyDescent="0.25">
      <c r="A736" s="36"/>
      <c r="B736" s="12">
        <f>((m*g)/$A731)*($G$6+(m/$A731)*(EXP(-($A731*$G$6)/(m))-1)) - $G$7</f>
        <v>-2.4211884896269695</v>
      </c>
      <c r="C736" s="11">
        <f t="shared" si="301"/>
        <v>5.862153702302126</v>
      </c>
      <c r="D736" s="36"/>
      <c r="M736" s="36"/>
      <c r="N736" s="11">
        <f>($T729*$I$6) + (m*EXP(-($T729*$I$6)/m)) - m - (($I$7/(m*g))*($T729)^2)</f>
        <v>3.6936897707216289E-5</v>
      </c>
      <c r="O736" s="11">
        <f>($T729*$I$6) + (2*m*EXP(-($T729*$I$6)/m)) + (($T729*$I$6)*EXP(-($T729*$I$6)/m))  - (2*m)</f>
        <v>1.5808744621772508E-3</v>
      </c>
      <c r="P736" s="11">
        <f>2*(-(m^2)/($T729)^5)*(g^2)*N736*O736</f>
        <v>-1.5359609731163781</v>
      </c>
      <c r="Q736" s="12">
        <f>$I$6 - ($I$6*EXP(-($T729*$I$6)/m)) - ($T729 * ((2*$I$7)/(m*g)))</f>
        <v>-6.9449432839628455E-2</v>
      </c>
      <c r="R736" s="12">
        <f>$I$6 - 2 * ($I$6*EXP(-($T729*$I$6)/m)) + $I$6*(EXP(-($T729*$I$6)/m))*(1-($T729*$I$6)/(m))</f>
        <v>0.1911884784268936</v>
      </c>
      <c r="S736" s="11">
        <f>2*(((5*m^2*g^2)/$T729^6)*$N736*$O736 + (-(m^2)/($T729)^5)*(g^2)*$O736*$Q736 + (-(m^2)/($T729)^5)*(g^2)*$N736*$R736)</f>
        <v>3056.1055703635107</v>
      </c>
      <c r="T736" s="37"/>
      <c r="U736" s="38"/>
      <c r="V736" s="39"/>
      <c r="W736" s="36"/>
    </row>
    <row r="737" spans="1:23" x14ac:dyDescent="0.25">
      <c r="A737" s="36"/>
      <c r="B737" s="12">
        <f>((m*g)/$A731)*($H$6+(m/$A731)*(EXP(-($A731*$H$6)/(m))-1)) - $H$7</f>
        <v>-2.7863598647842482</v>
      </c>
      <c r="C737" s="12">
        <f t="shared" si="301"/>
        <v>7.7638012960804943</v>
      </c>
      <c r="D737" s="36"/>
      <c r="M737" s="36"/>
      <c r="N737" s="11">
        <f>($T729*$J$6) + (m*EXP(-($T729*$J$6)/m)) - m - (($J$7/(m*g))*($T729)^2)</f>
        <v>2.7411831987485345E-4</v>
      </c>
      <c r="O737" s="11">
        <f>($T729*$J$6) + (2*m*EXP(-($T729*$J$6)/m)) + (($T729*$J$6)*EXP(-($T729*$J$6)/m))  - (2*m)</f>
        <v>2.0432113316871947E-3</v>
      </c>
      <c r="P737" s="11">
        <f>2*(-(m^2)/($T729)^5)*(g^2)*N737*O737</f>
        <v>-14.732407746786075</v>
      </c>
      <c r="Q737" s="12">
        <f>$J$6 - ($J$6*EXP(-($T729*$J$6)/m)) - ($T729 * ((2*$J$7)/(m*g)))</f>
        <v>-6.8895221319101085E-2</v>
      </c>
      <c r="R737" s="12">
        <f>$J$6 - 2 * ($J$6*EXP(-($T729*$J$6)/m)) + $J$6*(EXP(-($T729*$J$6)/m))*(1-($T729*$J$6)/(m))</f>
        <v>0.2437980678940927</v>
      </c>
      <c r="S737" s="11">
        <f>2*(((5*m^2*g^2)/$T729^6)*$N737*$O737 + (-(m^2)/($T729)^5)*(g^2)*$O737*$Q737 + (-(m^2)/($T729)^5)*(g^2)*$N737*$R737)</f>
        <v>5339.54843422865</v>
      </c>
      <c r="T737" s="37"/>
      <c r="U737" s="38"/>
      <c r="V737" s="39"/>
      <c r="W737" s="36"/>
    </row>
    <row r="738" spans="1:23" x14ac:dyDescent="0.25">
      <c r="A738" s="36"/>
      <c r="B738" s="12">
        <f>((m*g)/$A731)*($I$6+(m/$A731)*(EXP(-($A731*$I$6)/(m))-1)) - $I$7</f>
        <v>-3.2129022521132344</v>
      </c>
      <c r="C738" s="11">
        <f t="shared" si="301"/>
        <v>10.322740881634294</v>
      </c>
      <c r="D738" s="36"/>
      <c r="M738" s="36"/>
      <c r="N738" s="11">
        <f>($T729*$K$6) + (m*EXP(-($T729*$K$6)/m)) - m - (($K$7/(m*g))*($T729)^2)</f>
        <v>2.8814904481971708E-4</v>
      </c>
      <c r="O738" s="11">
        <f>($T729*$K$6) + (2*m*EXP(-($T729*$K$6)/m)) + (($T729*$K$6)*EXP(-($T729*$K$6)/m))  - (2*m)</f>
        <v>2.5726896358677157E-3</v>
      </c>
      <c r="P738" s="11">
        <f>2*(-(m^2)/($T729)^5)*(g^2)*N738*O738</f>
        <v>-19.499656529403069</v>
      </c>
      <c r="Q738" s="12">
        <f>$K$6 - ($K$6*EXP(-($T729*$K$6)/m)) - ($T729 * ((2*$K$7)/(m*g)))</f>
        <v>-9.2002786507860201E-2</v>
      </c>
      <c r="R738" s="12">
        <f>$K$6 - 2 * ($K$6*EXP(-($T729*$K$6)/m)) + $K$6*(EXP(-($T729*$K$6)/m))*(1-($T729*$K$6)/(m))</f>
        <v>0.30289682242097193</v>
      </c>
      <c r="S738" s="11">
        <f>2*(((5*m^2*g^2)/$T729^6)*$N738*$O738 + (-(m^2)/($T729)^5)*(g^2)*$O738*$Q738 + (-(m^2)/($T729)^5)*(g^2)*$N738*$R738)</f>
        <v>8423.3858514830008</v>
      </c>
      <c r="T738" s="37"/>
      <c r="U738" s="38"/>
      <c r="V738" s="39"/>
      <c r="W738" s="36"/>
    </row>
    <row r="739" spans="1:23" x14ac:dyDescent="0.25">
      <c r="A739" s="36"/>
      <c r="B739" s="12">
        <f>((m*g)/$A731)*($J$6+(m/$A731)*(EXP(-($A731*$J$6)/(m))-1)) - $J$7</f>
        <v>-3.7204446394420141</v>
      </c>
      <c r="C739" s="12">
        <f t="shared" si="301"/>
        <v>13.841708315152818</v>
      </c>
      <c r="D739" s="36"/>
      <c r="M739" s="36">
        <v>73</v>
      </c>
      <c r="N739" s="11">
        <f>($T739*$B$6) + (m*EXP(-($T739*$B$6)/m)) - m - (($B$7/(m*g))*($T739)^2)</f>
        <v>-3.5922821918522391E-5</v>
      </c>
      <c r="O739" s="11">
        <f>($T739*$B$6) + (2*m*EXP(-($T739*$B$6)/m)) + (($T739*$B$6)*EXP(-($T739*$B$6)/m))  - (2*m)</f>
        <v>5.8863516471732713E-6</v>
      </c>
      <c r="P739" s="11">
        <f>2*(-(m^2)/($T739)^5)*(g^2)*N739*O739</f>
        <v>5.5621030242373505E-3</v>
      </c>
      <c r="Q739" s="12">
        <f>$B$6 - ($B$6*EXP(-($T739*$B$6)/m)) - ($T739 * ((2*$B$7)/(m*g)))</f>
        <v>-3.5822432723058607E-3</v>
      </c>
      <c r="R739" s="12">
        <f>$B$6 - 2 * ($B$6*EXP(-($T739*$B$6)/m)) + $B$6*(EXP(-($T739*$B$6)/m))*(1-($T739*$B$6)/(m))</f>
        <v>7.9860805570153293E-4</v>
      </c>
      <c r="S739" s="11">
        <f>2*(((5*m^2*g^2)/$T739^6)*$N739*$O739 + (-(m^2)/($T739)^5)*(g^2)*$O739*$Q739 + (-(m^2)/($T739)^5)*(g^2)*$N739*$R739)</f>
        <v>2.7638000081181335E-2</v>
      </c>
      <c r="T739" s="37">
        <f t="shared" ref="T739:T799" si="310">$T729-$W729</f>
        <v>2.1699250881468814E-2</v>
      </c>
      <c r="U739" s="38">
        <f t="shared" ref="U739" si="311">SUM(P739:P748)</f>
        <v>-5.3645976549887564E-13</v>
      </c>
      <c r="V739" s="39">
        <f t="shared" ref="V739" si="312">SUM(S739:S748)</f>
        <v>19047.805400261786</v>
      </c>
      <c r="W739" s="36">
        <f t="shared" ref="W739" si="313">U739/V739</f>
        <v>-2.8163862147158577E-17</v>
      </c>
    </row>
    <row r="740" spans="1:23" x14ac:dyDescent="0.25">
      <c r="A740" s="36"/>
      <c r="B740" s="11">
        <f>((m*g)/$A731)*($K$6+(m/$A731)*(EXP(-($A731*$K$6)/(m))-1)) - $K$7</f>
        <v>-4.3869870267707824</v>
      </c>
      <c r="C740" s="11">
        <f t="shared" si="301"/>
        <v>19.245655173055148</v>
      </c>
      <c r="D740" s="36"/>
      <c r="M740" s="36"/>
      <c r="N740" s="11">
        <f>($T739*$C$6) + (m*EXP(-($T739*$C$6)/m)) - m - (($C$7/(m*g))*($T739)^2)</f>
        <v>-5.6880736359796744E-5</v>
      </c>
      <c r="O740" s="11">
        <f>($T739*$C$6) + (2*m*EXP(-($T739*$C$6)/m)) + (($T739*$C$6)*EXP(-($T739*$C$6)/m))  - (2*m)</f>
        <v>3.0067351026730194E-5</v>
      </c>
      <c r="P740" s="11">
        <f>2*(-(m^2)/($T739)^5)*(g^2)*N740*O740</f>
        <v>4.4986557223601245E-2</v>
      </c>
      <c r="Q740" s="12">
        <f>$C$6 - ($C$6*EXP(-($T739*$C$6)/m)) - ($T739 * ((2*$C$7)/(m*g)))</f>
        <v>-6.6282852127929268E-3</v>
      </c>
      <c r="R740" s="12">
        <f>$C$6 - 2 * ($C$6*EXP(-($T739*$C$6)/m)) + $C$6*(EXP(-($T739*$C$6)/m))*(1-($T739*$C$6)/(m))</f>
        <v>4.0224850446371196E-3</v>
      </c>
      <c r="S740" s="11">
        <f>2*(((5*m^2*g^2)/$T739^6)*$N740*$O740 + (-(m^2)/($T739)^5)*(g^2)*$O740*$Q740 + (-(m^2)/($T739)^5)*(g^2)*$N740*$R740)</f>
        <v>0.89475171113511909</v>
      </c>
      <c r="T740" s="37"/>
      <c r="U740" s="38"/>
      <c r="V740" s="39"/>
      <c r="W740" s="36"/>
    </row>
    <row r="741" spans="1:23" x14ac:dyDescent="0.25">
      <c r="A741" s="36">
        <v>0.74</v>
      </c>
      <c r="B741" s="12">
        <f>((m*g)/$A741)*($B$6+(m/$A741)*(EXP(-($A741*$B$6)/(m))-1)) - $B$7</f>
        <v>-6.9986339151410587E-2</v>
      </c>
      <c r="C741" s="12">
        <f t="shared" si="301"/>
        <v>4.8980876678162664E-3</v>
      </c>
      <c r="D741" s="36">
        <f t="shared" ref="D741" si="314">SUM(C741:C750)</f>
        <v>61.092271243024889</v>
      </c>
      <c r="M741" s="36"/>
      <c r="N741" s="11">
        <f>($T739*$D$6) + (m*EXP(-($T739*$D$6)/m)) - m - (($D$7/(m*g))*($T739)^2)</f>
        <v>-1.4213669415833905E-4</v>
      </c>
      <c r="O741" s="11">
        <f>($T739*$D$6) + (2*m*EXP(-($T739*$D$6)/m)) + (($T739*$D$6)*EXP(-($T739*$D$6)/m))  - (2*m)</f>
        <v>1.0980809334212166E-4</v>
      </c>
      <c r="P741" s="11">
        <f>2*(-(m^2)/($T739)^5)*(g^2)*N741*O741</f>
        <v>0.410547055340447</v>
      </c>
      <c r="Q741" s="12">
        <f>$D$6 - ($D$6*EXP(-($T739*$D$6)/m)) - ($T739 * ((2*$D$7)/(m*g)))</f>
        <v>-1.8161063891626833E-2</v>
      </c>
      <c r="R741" s="12">
        <f>$D$6 - 2 * ($D$6*EXP(-($T739*$D$6)/m)) + $D$6*(EXP(-($T739*$D$6)/m))*(1-($T739*$D$6)/(m))</f>
        <v>1.4420172737402842E-2</v>
      </c>
      <c r="S741" s="11">
        <f>2*(((5*m^2*g^2)/$T739^6)*$N741*$O741 + (-(m^2)/($T739)^5)*(g^2)*$O741*$Q741 + (-(m^2)/($T739)^5)*(g^2)*$N741*$R741)</f>
        <v>11.770671982426705</v>
      </c>
      <c r="T741" s="37"/>
      <c r="U741" s="38"/>
      <c r="V741" s="39"/>
      <c r="W741" s="36"/>
    </row>
    <row r="742" spans="1:23" x14ac:dyDescent="0.25">
      <c r="A742" s="36"/>
      <c r="B742" s="11">
        <f>((m*g)/$A741)*($C$6+(m/$A741)*(EXP(-($A741*$C$6)/(m))-1)) - $C$7</f>
        <v>-0.21422735982601374</v>
      </c>
      <c r="C742" s="11">
        <f t="shared" si="301"/>
        <v>4.5893361698024361E-2</v>
      </c>
      <c r="D742" s="36"/>
      <c r="M742" s="36"/>
      <c r="N742" s="11">
        <f>($T739*$E$6) + (m*EXP(-($T739*$E$6)/m)) - m - (($E$7/(m*g))*($T739)^2)</f>
        <v>-2.7251916602635123E-4</v>
      </c>
      <c r="O742" s="11">
        <f>($T739*$E$6) + (2*m*EXP(-($T739*$E$6)/m)) + (($T739*$E$6)*EXP(-($T739*$E$6)/m))  - (2*m)</f>
        <v>2.17202167091958E-4</v>
      </c>
      <c r="P742" s="11">
        <f>2*(-(m^2)/($T739)^5)*(g^2)*N742*O742</f>
        <v>1.5569819781520917</v>
      </c>
      <c r="Q742" s="12">
        <f>$E$6 - ($E$6*EXP(-($T739*$E$6)/m)) - ($T739 * ((2*$E$7)/(m*g)))</f>
        <v>-3.51275029404641E-2</v>
      </c>
      <c r="R742" s="12">
        <f>$E$6 - 2 * ($E$6*EXP(-($T739*$E$6)/m)) + $E$6*(EXP(-($T739*$E$6)/m))*(1-($T739*$E$6)/(m))</f>
        <v>2.8129755211624086E-2</v>
      </c>
      <c r="S742" s="11">
        <f>2*(((5*m^2*g^2)/$T739^6)*$N742*$O742 + (-(m^2)/($T739)^5)*(g^2)*$O742*$Q742 + (-(m^2)/($T739)^5)*(g^2)*$N742*$R742)</f>
        <v>43.573778470160931</v>
      </c>
      <c r="T742" s="37"/>
      <c r="U742" s="38"/>
      <c r="V742" s="39"/>
      <c r="W742" s="36"/>
    </row>
    <row r="743" spans="1:23" x14ac:dyDescent="0.25">
      <c r="A743" s="36"/>
      <c r="B743" s="12">
        <f>((m*g)/$A741)*($D$6+(m/$A741)*(EXP(-($A741*$D$6)/(m))-1)) - $D$7</f>
        <v>-0.56003152719487082</v>
      </c>
      <c r="C743" s="12">
        <f t="shared" si="301"/>
        <v>0.31363531145221935</v>
      </c>
      <c r="D743" s="36"/>
      <c r="M743" s="36"/>
      <c r="N743" s="11">
        <f>($T739*$F$6) + (m*EXP(-($T739*$F$6)/m)) - m - (($F$7/(m*g))*($T739)^2)</f>
        <v>-6.0670053593632044E-4</v>
      </c>
      <c r="O743" s="11">
        <f>($T739*$F$6) + (2*m*EXP(-($T739*$F$6)/m)) + (($T739*$F$6)*EXP(-($T739*$F$6)/m))  - (2*m)</f>
        <v>4.3655210821160612E-4</v>
      </c>
      <c r="P743" s="11">
        <f>2*(-(m^2)/($T739)^5)*(g^2)*N743*O743</f>
        <v>6.9667920711639288</v>
      </c>
      <c r="Q743" s="12">
        <f>$F$6 - ($F$6*EXP(-($T739*$F$6)/m)) - ($T739 * ((2*$F$7)/(m*g)))</f>
        <v>-7.6037333689399966E-2</v>
      </c>
      <c r="R743" s="12">
        <f>$F$6 - 2 * ($F$6*EXP(-($T739*$F$6)/m)) + $F$6*(EXP(-($T739*$F$6)/m))*(1-($T739*$F$6)/(m))</f>
        <v>5.5507727714503075E-2</v>
      </c>
      <c r="S743" s="11">
        <f>2*(((5*m^2*g^2)/$T739^6)*$N743*$O743 + (-(m^2)/($T739)^5)*(g^2)*$O743*$Q743 + (-(m^2)/($T739)^5)*(g^2)*$N743*$R743)</f>
        <v>153.66554030997941</v>
      </c>
      <c r="T743" s="37"/>
      <c r="U743" s="38"/>
      <c r="V743" s="39"/>
      <c r="W743" s="36"/>
    </row>
    <row r="744" spans="1:23" x14ac:dyDescent="0.25">
      <c r="A744" s="36"/>
      <c r="B744" s="12">
        <f>((m*g)/$A741)*($E$6+(m/$A741)*(EXP(-($A741*$E$6)/(m))-1)) - $E$7</f>
        <v>-0.94003983848005268</v>
      </c>
      <c r="C744" s="11">
        <f t="shared" si="301"/>
        <v>0.88367489792960352</v>
      </c>
      <c r="D744" s="36"/>
      <c r="M744" s="36"/>
      <c r="N744" s="11">
        <f>($T739*$G$6) + (m*EXP(-($T739*$G$6)/m)) - m - (($G$7/(m*g))*($T739)^2)</f>
        <v>-9.2049804445186109E-4</v>
      </c>
      <c r="O744" s="11">
        <f>($T739*$G$6) + (2*m*EXP(-($T739*$G$6)/m)) + (($T739*$G$6)*EXP(-($T739*$G$6)/m))  - (2*m)</f>
        <v>7.5760073539418021E-4</v>
      </c>
      <c r="P744" s="11">
        <f>2*(-(m^2)/($T739)^5)*(g^2)*N744*O744</f>
        <v>18.343645050870357</v>
      </c>
      <c r="Q744" s="12">
        <f>$G$6 - ($G$6*EXP(-($T739*$G$6)/m)) - ($T739 * ((2*$G$7)/(m*g)))</f>
        <v>-0.11975513986600844</v>
      </c>
      <c r="R744" s="12">
        <f>$G$6 - 2 * ($G$6*EXP(-($T739*$G$6)/m)) + $G$6*(EXP(-($T739*$G$6)/m))*(1-($T739*$G$6)/(m))</f>
        <v>9.4572542455614111E-2</v>
      </c>
      <c r="S744" s="11">
        <f>2*(((5*m^2*g^2)/$T739^6)*$N744*$O744 + (-(m^2)/($T739)^5)*(g^2)*$O744*$Q744 + (-(m^2)/($T739)^5)*(g^2)*$N744*$R744)</f>
        <v>449.55028528500497</v>
      </c>
      <c r="T744" s="37"/>
      <c r="U744" s="38"/>
      <c r="V744" s="39"/>
      <c r="W744" s="36"/>
    </row>
    <row r="745" spans="1:23" x14ac:dyDescent="0.25">
      <c r="A745" s="36"/>
      <c r="B745" s="12">
        <f>((m*g)/$A741)*($F$6+(m/$A741)*(EXP(-($A741*$F$6)/(m))-1)) - $F$7</f>
        <v>-1.6328305356075656</v>
      </c>
      <c r="C745" s="12">
        <f t="shared" si="301"/>
        <v>2.6661355580124897</v>
      </c>
      <c r="D745" s="36"/>
      <c r="M745" s="36"/>
      <c r="N745" s="11">
        <f>($T739*$H$6) + (m*EXP(-($T739*$H$6)/m)) - m - (($H$7/(m*g))*($T739)^2)</f>
        <v>-2.7081236331129559E-4</v>
      </c>
      <c r="O745" s="11">
        <f>($T739*$H$6) + (2*m*EXP(-($T739*$H$6)/m)) + (($T739*$H$6)*EXP(-($T739*$H$6)/m))  - (2*m)</f>
        <v>1.1847490982079129E-3</v>
      </c>
      <c r="P745" s="11">
        <f>2*(-(m^2)/($T739)^5)*(g^2)*N745*O745</f>
        <v>8.4395104335310513</v>
      </c>
      <c r="Q745" s="12">
        <f>$H$6 - ($H$6*EXP(-($T739*$H$6)/m)) - ($T739 * ((2*$H$7)/(m*g)))</f>
        <v>-7.9559143965879264E-2</v>
      </c>
      <c r="R745" s="12">
        <f>$H$6 - 2 * ($H$6*EXP(-($T739*$H$6)/m)) + $H$6*(EXP(-($T739*$H$6)/m))*(1-($T739*$H$6)/(m))</f>
        <v>0.1452358936688897</v>
      </c>
      <c r="S745" s="11">
        <f>2*(((5*m^2*g^2)/$T739^6)*$N745*$O745 + (-(m^2)/($T739)^5)*(g^2)*$O745*$Q745 + (-(m^2)/($T739)^5)*(g^2)*$N745*$R745)</f>
        <v>1569.2828784277726</v>
      </c>
      <c r="T745" s="37"/>
      <c r="U745" s="38"/>
      <c r="V745" s="39"/>
      <c r="W745" s="36"/>
    </row>
    <row r="746" spans="1:23" x14ac:dyDescent="0.25">
      <c r="A746" s="36"/>
      <c r="B746" s="12">
        <f>((m*g)/$A741)*($G$6+(m/$A741)*(EXP(-($A741*$G$6)/(m))-1)) - $G$7</f>
        <v>-2.4242812971538013</v>
      </c>
      <c r="C746" s="11">
        <f t="shared" si="301"/>
        <v>5.8771398077297174</v>
      </c>
      <c r="D746" s="36"/>
      <c r="M746" s="36"/>
      <c r="N746" s="11">
        <f>($T739*$I$6) + (m*EXP(-($T739*$I$6)/m)) - m - (($I$7/(m*g))*($T739)^2)</f>
        <v>3.6936897707218891E-5</v>
      </c>
      <c r="O746" s="11">
        <f>($T739*$I$6) + (2*m*EXP(-($T739*$I$6)/m)) + (($T739*$I$6)*EXP(-($T739*$I$6)/m))  - (2*m)</f>
        <v>1.5808744621772508E-3</v>
      </c>
      <c r="P746" s="11">
        <f>2*(-(m^2)/($T739)^5)*(g^2)*N746*O746</f>
        <v>-1.535960973116496</v>
      </c>
      <c r="Q746" s="12">
        <f>$I$6 - ($I$6*EXP(-($T739*$I$6)/m)) - ($T739 * ((2*$I$7)/(m*g)))</f>
        <v>-6.9449432839628122E-2</v>
      </c>
      <c r="R746" s="12">
        <f>$I$6 - 2 * ($I$6*EXP(-($T739*$I$6)/m)) + $I$6*(EXP(-($T739*$I$6)/m))*(1-($T739*$I$6)/(m))</f>
        <v>0.19118847842689327</v>
      </c>
      <c r="S746" s="11">
        <f>2*(((5*m^2*g^2)/$T739^6)*$N746*$O746 + (-(m^2)/($T739)^5)*(g^2)*$O746*$Q746 + (-(m^2)/($T739)^5)*(g^2)*$N746*$R746)</f>
        <v>3056.1055703635284</v>
      </c>
      <c r="T746" s="37"/>
      <c r="U746" s="38"/>
      <c r="V746" s="39"/>
      <c r="W746" s="36"/>
    </row>
    <row r="747" spans="1:23" x14ac:dyDescent="0.25">
      <c r="A747" s="36"/>
      <c r="B747" s="12">
        <f>((m*g)/$A741)*($H$6+(m/$A741)*(EXP(-($A741*$H$6)/(m))-1)) - $H$7</f>
        <v>-2.7900719780496468</v>
      </c>
      <c r="C747" s="12">
        <f t="shared" si="301"/>
        <v>7.7845016426978688</v>
      </c>
      <c r="D747" s="36"/>
      <c r="M747" s="36"/>
      <c r="N747" s="11">
        <f>($T739*$J$6) + (m*EXP(-($T739*$J$6)/m)) - m - (($J$7/(m*g))*($T739)^2)</f>
        <v>2.7411831987485171E-4</v>
      </c>
      <c r="O747" s="11">
        <f>($T739*$J$6) + (2*m*EXP(-($T739*$J$6)/m)) + (($T739*$J$6)*EXP(-($T739*$J$6)/m))  - (2*m)</f>
        <v>2.0432113316871878E-3</v>
      </c>
      <c r="P747" s="11">
        <f>2*(-(m^2)/($T739)^5)*(g^2)*N747*O747</f>
        <v>-14.732407746786027</v>
      </c>
      <c r="Q747" s="12">
        <f>$J$6 - ($J$6*EXP(-($T739*$J$6)/m)) - ($T739 * ((2*$J$7)/(m*g)))</f>
        <v>-6.8895221319100641E-2</v>
      </c>
      <c r="R747" s="12">
        <f>$J$6 - 2 * ($J$6*EXP(-($T739*$J$6)/m)) + $J$6*(EXP(-($T739*$J$6)/m))*(1-($T739*$J$6)/(m))</f>
        <v>0.2437980678940922</v>
      </c>
      <c r="S747" s="11">
        <f>2*(((5*m^2*g^2)/$T739^6)*$N747*$O747 + (-(m^2)/($T739)^5)*(g^2)*$O747*$Q747 + (-(m^2)/($T739)^5)*(g^2)*$N747*$R747)</f>
        <v>5339.5484342286327</v>
      </c>
      <c r="T747" s="37"/>
      <c r="U747" s="38"/>
      <c r="V747" s="39"/>
      <c r="W747" s="36"/>
    </row>
    <row r="748" spans="1:23" x14ac:dyDescent="0.25">
      <c r="A748" s="36"/>
      <c r="B748" s="12">
        <f>((m*g)/$A741)*($I$6+(m/$A741)*(EXP(-($A741*$I$6)/(m))-1)) - $I$7</f>
        <v>-3.217080008793042</v>
      </c>
      <c r="C748" s="11">
        <f t="shared" si="301"/>
        <v>10.349603782975839</v>
      </c>
      <c r="D748" s="36"/>
      <c r="M748" s="36"/>
      <c r="N748" s="11">
        <f>($T739*$K$6) + (m*EXP(-($T739*$K$6)/m)) - m - (($K$7/(m*g))*($T739)^2)</f>
        <v>2.8814904481972575E-4</v>
      </c>
      <c r="O748" s="11">
        <f>($T739*$K$6) + (2*m*EXP(-($T739*$K$6)/m)) + (($T739*$K$6)*EXP(-($T739*$K$6)/m))  - (2*m)</f>
        <v>2.5726896358677087E-3</v>
      </c>
      <c r="P748" s="11">
        <f>2*(-(m^2)/($T739)^5)*(g^2)*N748*O748</f>
        <v>-19.49965652940373</v>
      </c>
      <c r="Q748" s="12">
        <f>$K$6 - ($K$6*EXP(-($T739*$K$6)/m)) - ($T739 * ((2*$K$7)/(m*g)))</f>
        <v>-9.2002786507859646E-2</v>
      </c>
      <c r="R748" s="12">
        <f>$K$6 - 2 * ($K$6*EXP(-($T739*$K$6)/m)) + $K$6*(EXP(-($T739*$K$6)/m))*(1-($T739*$K$6)/(m))</f>
        <v>0.30289682242097132</v>
      </c>
      <c r="S748" s="11">
        <f>2*(((5*m^2*g^2)/$T739^6)*$N748*$O748 + (-(m^2)/($T739)^5)*(g^2)*$O748*$Q748 + (-(m^2)/($T739)^5)*(g^2)*$N748*$R748)</f>
        <v>8423.3858514830627</v>
      </c>
      <c r="T748" s="37"/>
      <c r="U748" s="38"/>
      <c r="V748" s="39"/>
      <c r="W748" s="36"/>
    </row>
    <row r="749" spans="1:23" x14ac:dyDescent="0.25">
      <c r="A749" s="36"/>
      <c r="B749" s="12">
        <f>((m*g)/$A741)*($J$6+(m/$A741)*(EXP(-($A741*$J$6)/(m))-1)) - $J$7</f>
        <v>-3.7250880395362937</v>
      </c>
      <c r="C749" s="12">
        <f t="shared" si="301"/>
        <v>13.876280902296349</v>
      </c>
      <c r="D749" s="36"/>
      <c r="M749" s="36">
        <v>74</v>
      </c>
      <c r="N749" s="11">
        <f>($T749*$B$6) + (m*EXP(-($T749*$B$6)/m)) - m - (($B$7/(m*g))*($T749)^2)</f>
        <v>-3.5922821918522879E-5</v>
      </c>
      <c r="O749" s="11">
        <f>($T749*$B$6) + (2*m*EXP(-($T749*$B$6)/m)) + (($T749*$B$6)*EXP(-($T749*$B$6)/m))  - (2*m)</f>
        <v>5.8863516471802102E-6</v>
      </c>
      <c r="P749" s="11">
        <f>2*(-(m^2)/($T749)^5)*(g^2)*N749*O749</f>
        <v>5.5621030242439477E-3</v>
      </c>
      <c r="Q749" s="12">
        <f>$B$6 - ($B$6*EXP(-($T749*$B$6)/m)) - ($T749 * ((2*$B$7)/(m*g)))</f>
        <v>-3.5822432723058711E-3</v>
      </c>
      <c r="R749" s="12">
        <f>$B$6 - 2 * ($B$6*EXP(-($T749*$B$6)/m)) + $B$6*(EXP(-($T749*$B$6)/m))*(1-($T749*$B$6)/(m))</f>
        <v>7.9860805570153293E-4</v>
      </c>
      <c r="S749" s="11">
        <f>2*(((5*m^2*g^2)/$T749^6)*$N749*$O749 + (-(m^2)/($T749)^5)*(g^2)*$O749*$Q749 + (-(m^2)/($T749)^5)*(g^2)*$N749*$R749)</f>
        <v>2.7638000080320135E-2</v>
      </c>
      <c r="T749" s="37">
        <f t="shared" si="310"/>
        <v>2.1699250881468842E-2</v>
      </c>
      <c r="U749" s="38">
        <f t="shared" ref="U749" si="315">SUM(P749:P758)</f>
        <v>5.3290705182007514E-13</v>
      </c>
      <c r="V749" s="39">
        <f t="shared" ref="V749" si="316">SUM(S749:S758)</f>
        <v>19047.805400261699</v>
      </c>
      <c r="W749" s="36">
        <f t="shared" ref="W749" si="317">U749/V749</f>
        <v>2.7977346503800038E-17</v>
      </c>
    </row>
    <row r="750" spans="1:23" x14ac:dyDescent="0.25">
      <c r="A750" s="36"/>
      <c r="B750" s="11">
        <f>((m*g)/$A741)*($K$6+(m/$A741)*(EXP(-($A741*$K$6)/(m))-1)) - $K$7</f>
        <v>-4.3920960702795382</v>
      </c>
      <c r="C750" s="11">
        <f t="shared" si="301"/>
        <v>19.29050789056496</v>
      </c>
      <c r="D750" s="36"/>
      <c r="M750" s="36"/>
      <c r="N750" s="11">
        <f>($T749*$C$6) + (m*EXP(-($T749*$C$6)/m)) - m - (($C$7/(m*g))*($T749)^2)</f>
        <v>-5.6880736359794576E-5</v>
      </c>
      <c r="O750" s="11">
        <f>($T749*$C$6) + (2*m*EXP(-($T749*$C$6)/m)) + (($T749*$C$6)*EXP(-($T749*$C$6)/m))  - (2*m)</f>
        <v>3.0067351026730194E-5</v>
      </c>
      <c r="P750" s="11">
        <f>2*(-(m^2)/($T749)^5)*(g^2)*N750*O750</f>
        <v>4.4986557223599247E-2</v>
      </c>
      <c r="Q750" s="12">
        <f>$C$6 - ($C$6*EXP(-($T749*$C$6)/m)) - ($T749 * ((2*$C$7)/(m*g)))</f>
        <v>-6.6282852127929337E-3</v>
      </c>
      <c r="R750" s="12">
        <f>$C$6 - 2 * ($C$6*EXP(-($T749*$C$6)/m)) + $C$6*(EXP(-($T749*$C$6)/m))*(1-($T749*$C$6)/(m))</f>
        <v>4.0224850446371196E-3</v>
      </c>
      <c r="S750" s="11">
        <f>2*(((5*m^2*g^2)/$T749^6)*$N750*$O750 + (-(m^2)/($T749)^5)*(g^2)*$O750*$Q750 + (-(m^2)/($T749)^5)*(g^2)*$N750*$R750)</f>
        <v>0.89475171113529672</v>
      </c>
      <c r="T750" s="37"/>
      <c r="U750" s="38"/>
      <c r="V750" s="39"/>
      <c r="W750" s="36"/>
    </row>
    <row r="751" spans="1:23" x14ac:dyDescent="0.25">
      <c r="A751" s="36">
        <v>0.75</v>
      </c>
      <c r="B751" s="12">
        <f>((m*g)/$A751)*($B$6+(m/$A751)*(EXP(-($A751*$B$6)/(m))-1)) - $B$7</f>
        <v>-7.0300325883126027E-2</v>
      </c>
      <c r="C751" s="12">
        <f t="shared" si="301"/>
        <v>4.9421358192737195E-3</v>
      </c>
      <c r="D751" s="36">
        <f t="shared" ref="D751" si="318">SUM(C751:C760)</f>
        <v>61.243914718782491</v>
      </c>
      <c r="M751" s="36"/>
      <c r="N751" s="11">
        <f>($T749*$D$6) + (m*EXP(-($T749*$D$6)/m)) - m - (($D$7/(m*g))*($T749)^2)</f>
        <v>-1.4213669415833537E-4</v>
      </c>
      <c r="O751" s="11">
        <f>($T749*$D$6) + (2*m*EXP(-($T749*$D$6)/m)) + (($T749*$D$6)*EXP(-($T749*$D$6)/m))  - (2*m)</f>
        <v>1.0980809334212166E-4</v>
      </c>
      <c r="P751" s="11">
        <f>2*(-(m^2)/($T749)^5)*(g^2)*N751*O751</f>
        <v>0.41054705534043368</v>
      </c>
      <c r="Q751" s="12">
        <f>$D$6 - ($D$6*EXP(-($T749*$D$6)/m)) - ($T749 * ((2*$D$7)/(m*g)))</f>
        <v>-1.8161063891626805E-2</v>
      </c>
      <c r="R751" s="12">
        <f>$D$6 - 2 * ($D$6*EXP(-($T749*$D$6)/m)) + $D$6*(EXP(-($T749*$D$6)/m))*(1-($T749*$D$6)/(m))</f>
        <v>1.4420172737402953E-2</v>
      </c>
      <c r="S751" s="11">
        <f>2*(((5*m^2*g^2)/$T749^6)*$N751*$O751 + (-(m^2)/($T749)^5)*(g^2)*$O751*$Q751 + (-(m^2)/($T749)^5)*(g^2)*$N751*$R751)</f>
        <v>11.770671982428119</v>
      </c>
      <c r="T751" s="37"/>
      <c r="U751" s="38"/>
      <c r="V751" s="39"/>
      <c r="W751" s="36"/>
    </row>
    <row r="752" spans="1:23" x14ac:dyDescent="0.25">
      <c r="A752" s="36"/>
      <c r="B752" s="11">
        <f>((m*g)/$A751)*($C$6+(m/$A751)*(EXP(-($A751*$C$6)/(m))-1)) - $C$7</f>
        <v>-0.2149773429459296</v>
      </c>
      <c r="C752" s="11">
        <f t="shared" si="301"/>
        <v>4.621525798009183E-2</v>
      </c>
      <c r="D752" s="36"/>
      <c r="M752" s="36"/>
      <c r="N752" s="11">
        <f>($T749*$E$6) + (m*EXP(-($T749*$E$6)/m)) - m - (($E$7/(m*g))*($T749)^2)</f>
        <v>-2.7251916602634907E-4</v>
      </c>
      <c r="O752" s="11">
        <f>($T749*$E$6) + (2*m*EXP(-($T749*$E$6)/m)) + (($T749*$E$6)*EXP(-($T749*$E$6)/m))  - (2*m)</f>
        <v>2.1720216709196494E-4</v>
      </c>
      <c r="P752" s="11">
        <f>2*(-(m^2)/($T749)^5)*(g^2)*N752*O752</f>
        <v>1.5569819781521193</v>
      </c>
      <c r="Q752" s="12">
        <f>$E$6 - ($E$6*EXP(-($T749*$E$6)/m)) - ($T749 * ((2*$E$7)/(m*g)))</f>
        <v>-3.5127502940464156E-2</v>
      </c>
      <c r="R752" s="12">
        <f>$E$6 - 2 * ($E$6*EXP(-($T749*$E$6)/m)) + $E$6*(EXP(-($T749*$E$6)/m))*(1-($T749*$E$6)/(m))</f>
        <v>2.8129755211624197E-2</v>
      </c>
      <c r="S752" s="11">
        <f>2*(((5*m^2*g^2)/$T749^6)*$N752*$O752 + (-(m^2)/($T749)^5)*(g^2)*$O752*$Q752 + (-(m^2)/($T749)^5)*(g^2)*$N752*$R752)</f>
        <v>43.573778470158317</v>
      </c>
      <c r="T752" s="37"/>
      <c r="U752" s="38"/>
      <c r="V752" s="39"/>
      <c r="W752" s="36"/>
    </row>
    <row r="753" spans="1:23" x14ac:dyDescent="0.25">
      <c r="A753" s="36"/>
      <c r="B753" s="12">
        <f>((m*g)/$A751)*($D$6+(m/$A751)*(EXP(-($A751*$D$6)/(m))-1)) - $D$7</f>
        <v>-0.56138281259195444</v>
      </c>
      <c r="C753" s="12">
        <f t="shared" si="301"/>
        <v>0.31515066227365346</v>
      </c>
      <c r="D753" s="36"/>
      <c r="M753" s="36"/>
      <c r="N753" s="11">
        <f>($T749*$F$6) + (m*EXP(-($T749*$F$6)/m)) - m - (($F$7/(m*g))*($T749)^2)</f>
        <v>-6.0670053593632174E-4</v>
      </c>
      <c r="O753" s="11">
        <f>($T749*$F$6) + (2*m*EXP(-($T749*$F$6)/m)) + (($T749*$F$6)*EXP(-($T749*$F$6)/m))  - (2*m)</f>
        <v>4.3655210821161305E-4</v>
      </c>
      <c r="P753" s="11">
        <f>2*(-(m^2)/($T749)^5)*(g^2)*N753*O753</f>
        <v>6.9667920711640106</v>
      </c>
      <c r="Q753" s="12">
        <f>$F$6 - ($F$6*EXP(-($T749*$F$6)/m)) - ($T749 * ((2*$F$7)/(m*g)))</f>
        <v>-7.6037333689400077E-2</v>
      </c>
      <c r="R753" s="12">
        <f>$F$6 - 2 * ($F$6*EXP(-($T749*$F$6)/m)) + $F$6*(EXP(-($T749*$F$6)/m))*(1-($T749*$F$6)/(m))</f>
        <v>5.5507727714503241E-2</v>
      </c>
      <c r="S753" s="11">
        <f>2*(((5*m^2*g^2)/$T749^6)*$N753*$O753 + (-(m^2)/($T749)^5)*(g^2)*$O753*$Q753 + (-(m^2)/($T749)^5)*(g^2)*$N753*$R753)</f>
        <v>153.66554030997111</v>
      </c>
      <c r="T753" s="37"/>
      <c r="U753" s="38"/>
      <c r="V753" s="39"/>
      <c r="W753" s="36"/>
    </row>
    <row r="754" spans="1:23" x14ac:dyDescent="0.25">
      <c r="A754" s="36"/>
      <c r="B754" s="12">
        <f>((m*g)/$A751)*($E$6+(m/$A751)*(EXP(-($A751*$E$6)/(m))-1)) - $E$7</f>
        <v>-0.94184430682826892</v>
      </c>
      <c r="C754" s="11">
        <f t="shared" si="301"/>
        <v>0.88707069830482232</v>
      </c>
      <c r="D754" s="36"/>
      <c r="M754" s="36"/>
      <c r="N754" s="11">
        <f>($T749*$G$6) + (m*EXP(-($T749*$G$6)/m)) - m - (($G$7/(m*g))*($T749)^2)</f>
        <v>-9.2049804445186716E-4</v>
      </c>
      <c r="O754" s="11">
        <f>($T749*$G$6) + (2*m*EXP(-($T749*$G$6)/m)) + (($T749*$G$6)*EXP(-($T749*$G$6)/m))  - (2*m)</f>
        <v>7.5760073539418715E-4</v>
      </c>
      <c r="P754" s="11">
        <f>2*(-(m^2)/($T749)^5)*(g^2)*N754*O754</f>
        <v>18.343645050870528</v>
      </c>
      <c r="Q754" s="12">
        <f>$G$6 - ($G$6*EXP(-($T749*$G$6)/m)) - ($T749 * ((2*$G$7)/(m*g)))</f>
        <v>-0.11975513986600872</v>
      </c>
      <c r="R754" s="12">
        <f>$G$6 - 2 * ($G$6*EXP(-($T749*$G$6)/m)) + $G$6*(EXP(-($T749*$G$6)/m))*(1-($T749*$G$6)/(m))</f>
        <v>9.4572542455614361E-2</v>
      </c>
      <c r="S754" s="11">
        <f>2*(((5*m^2*g^2)/$T749^6)*$N754*$O754 + (-(m^2)/($T749)^5)*(g^2)*$O754*$Q754 + (-(m^2)/($T749)^5)*(g^2)*$N754*$R754)</f>
        <v>449.55028528498815</v>
      </c>
      <c r="T754" s="37"/>
      <c r="U754" s="38"/>
      <c r="V754" s="39"/>
      <c r="W754" s="36"/>
    </row>
    <row r="755" spans="1:23" x14ac:dyDescent="0.25">
      <c r="A755" s="36"/>
      <c r="B755" s="12">
        <f>((m*g)/$A751)*($F$6+(m/$A751)*(EXP(-($A751*$F$6)/(m))-1)) - $F$7</f>
        <v>-1.6352377918303413</v>
      </c>
      <c r="C755" s="12">
        <f t="shared" si="301"/>
        <v>2.6740026358301709</v>
      </c>
      <c r="D755" s="36"/>
      <c r="M755" s="36"/>
      <c r="N755" s="11">
        <f>($T749*$H$6) + (m*EXP(-($T749*$H$6)/m)) - m - (($H$7/(m*g))*($T749)^2)</f>
        <v>-2.7081236331129646E-4</v>
      </c>
      <c r="O755" s="11">
        <f>($T749*$H$6) + (2*m*EXP(-($T749*$H$6)/m)) + (($T749*$H$6)*EXP(-($T749*$H$6)/m))  - (2*m)</f>
        <v>1.1847490982079267E-3</v>
      </c>
      <c r="P755" s="11">
        <f>2*(-(m^2)/($T749)^5)*(g^2)*N755*O755</f>
        <v>8.4395104335311242</v>
      </c>
      <c r="Q755" s="12">
        <f>$H$6 - ($H$6*EXP(-($T749*$H$6)/m)) - ($T749 * ((2*$H$7)/(m*g)))</f>
        <v>-7.9559143965879542E-2</v>
      </c>
      <c r="R755" s="12">
        <f>$H$6 - 2 * ($H$6*EXP(-($T749*$H$6)/m)) + $H$6*(EXP(-($T749*$H$6)/m))*(1-($T749*$H$6)/(m))</f>
        <v>0.14523589366889</v>
      </c>
      <c r="S755" s="11">
        <f>2*(((5*m^2*g^2)/$T749^6)*$N755*$O755 + (-(m^2)/($T749)^5)*(g^2)*$O755*$Q755 + (-(m^2)/($T749)^5)*(g^2)*$N755*$R755)</f>
        <v>1569.2828784277795</v>
      </c>
      <c r="T755" s="37"/>
      <c r="U755" s="38"/>
      <c r="V755" s="39"/>
      <c r="W755" s="36"/>
    </row>
    <row r="756" spans="1:23" x14ac:dyDescent="0.25">
      <c r="A756" s="36"/>
      <c r="B756" s="12">
        <f>((m*g)/$A751)*($G$6+(m/$A751)*(EXP(-($A751*$G$6)/(m))-1)) - $G$7</f>
        <v>-2.4272958764805201</v>
      </c>
      <c r="C756" s="11">
        <f t="shared" si="301"/>
        <v>5.8917652719793363</v>
      </c>
      <c r="D756" s="36"/>
      <c r="M756" s="36"/>
      <c r="N756" s="11">
        <f>($T749*$I$6) + (m*EXP(-($T749*$I$6)/m)) - m - (($I$7/(m*g))*($T749)^2)</f>
        <v>3.6936897707216289E-5</v>
      </c>
      <c r="O756" s="11">
        <f>($T749*$I$6) + (2*m*EXP(-($T749*$I$6)/m)) + (($T749*$I$6)*EXP(-($T749*$I$6)/m))  - (2*m)</f>
        <v>1.5808744621772508E-3</v>
      </c>
      <c r="P756" s="11">
        <f>2*(-(m^2)/($T749)^5)*(g^2)*N756*O756</f>
        <v>-1.5359609731163781</v>
      </c>
      <c r="Q756" s="12">
        <f>$I$6 - ($I$6*EXP(-($T749*$I$6)/m)) - ($T749 * ((2*$I$7)/(m*g)))</f>
        <v>-6.9449432839628455E-2</v>
      </c>
      <c r="R756" s="12">
        <f>$I$6 - 2 * ($I$6*EXP(-($T749*$I$6)/m)) + $I$6*(EXP(-($T749*$I$6)/m))*(1-($T749*$I$6)/(m))</f>
        <v>0.1911884784268936</v>
      </c>
      <c r="S756" s="11">
        <f>2*(((5*m^2*g^2)/$T749^6)*$N756*$O756 + (-(m^2)/($T749)^5)*(g^2)*$O756*$Q756 + (-(m^2)/($T749)^5)*(g^2)*$N756*$R756)</f>
        <v>3056.1055703635107</v>
      </c>
      <c r="T756" s="37"/>
      <c r="U756" s="38"/>
      <c r="V756" s="39"/>
      <c r="W756" s="36"/>
    </row>
    <row r="757" spans="1:23" x14ac:dyDescent="0.25">
      <c r="A757" s="36"/>
      <c r="B757" s="12">
        <f>((m*g)/$A751)*($H$6+(m/$A751)*(EXP(-($A751*$H$6)/(m))-1)) - $H$7</f>
        <v>-2.7936893482958878</v>
      </c>
      <c r="C757" s="12">
        <f t="shared" si="301"/>
        <v>7.8047001747819023</v>
      </c>
      <c r="D757" s="36"/>
      <c r="M757" s="36"/>
      <c r="N757" s="11">
        <f>($T749*$J$6) + (m*EXP(-($T749*$J$6)/m)) - m - (($J$7/(m*g))*($T749)^2)</f>
        <v>2.7411831987485345E-4</v>
      </c>
      <c r="O757" s="11">
        <f>($T749*$J$6) + (2*m*EXP(-($T749*$J$6)/m)) + (($T749*$J$6)*EXP(-($T749*$J$6)/m))  - (2*m)</f>
        <v>2.0432113316871947E-3</v>
      </c>
      <c r="P757" s="11">
        <f>2*(-(m^2)/($T749)^5)*(g^2)*N757*O757</f>
        <v>-14.732407746786075</v>
      </c>
      <c r="Q757" s="12">
        <f>$J$6 - ($J$6*EXP(-($T749*$J$6)/m)) - ($T749 * ((2*$J$7)/(m*g)))</f>
        <v>-6.8895221319101085E-2</v>
      </c>
      <c r="R757" s="12">
        <f>$J$6 - 2 * ($J$6*EXP(-($T749*$J$6)/m)) + $J$6*(EXP(-($T749*$J$6)/m))*(1-($T749*$J$6)/(m))</f>
        <v>0.2437980678940927</v>
      </c>
      <c r="S757" s="11">
        <f>2*(((5*m^2*g^2)/$T749^6)*$N757*$O757 + (-(m^2)/($T749)^5)*(g^2)*$O757*$Q757 + (-(m^2)/($T749)^5)*(g^2)*$N757*$R757)</f>
        <v>5339.54843422865</v>
      </c>
      <c r="T757" s="37"/>
      <c r="U757" s="38"/>
      <c r="V757" s="39"/>
      <c r="W757" s="36"/>
    </row>
    <row r="758" spans="1:23" x14ac:dyDescent="0.25">
      <c r="A758" s="36"/>
      <c r="B758" s="12">
        <f>((m*g)/$A751)*($I$6+(m/$A751)*(EXP(-($A751*$I$6)/(m))-1)) - $I$7</f>
        <v>-3.221150605295994</v>
      </c>
      <c r="C758" s="11">
        <f t="shared" si="301"/>
        <v>10.375811221998749</v>
      </c>
      <c r="D758" s="36"/>
      <c r="M758" s="36"/>
      <c r="N758" s="11">
        <f>($T749*$K$6) + (m*EXP(-($T749*$K$6)/m)) - m - (($K$7/(m*g))*($T749)^2)</f>
        <v>2.8814904481971708E-4</v>
      </c>
      <c r="O758" s="11">
        <f>($T749*$K$6) + (2*m*EXP(-($T749*$K$6)/m)) + (($T749*$K$6)*EXP(-($T749*$K$6)/m))  - (2*m)</f>
        <v>2.5726896358677157E-3</v>
      </c>
      <c r="P758" s="11">
        <f>2*(-(m^2)/($T749)^5)*(g^2)*N758*O758</f>
        <v>-19.499656529403069</v>
      </c>
      <c r="Q758" s="12">
        <f>$K$6 - ($K$6*EXP(-($T749*$K$6)/m)) - ($T749 * ((2*$K$7)/(m*g)))</f>
        <v>-9.2002786507860201E-2</v>
      </c>
      <c r="R758" s="12">
        <f>$K$6 - 2 * ($K$6*EXP(-($T749*$K$6)/m)) + $K$6*(EXP(-($T749*$K$6)/m))*(1-($T749*$K$6)/(m))</f>
        <v>0.30289682242097193</v>
      </c>
      <c r="S758" s="11">
        <f>2*(((5*m^2*g^2)/$T749^6)*$N758*$O758 + (-(m^2)/($T749)^5)*(g^2)*$O758*$Q758 + (-(m^2)/($T749)^5)*(g^2)*$N758*$R758)</f>
        <v>8423.3858514830008</v>
      </c>
      <c r="T758" s="37"/>
      <c r="U758" s="38"/>
      <c r="V758" s="39"/>
      <c r="W758" s="36"/>
    </row>
    <row r="759" spans="1:23" x14ac:dyDescent="0.25">
      <c r="A759" s="36"/>
      <c r="B759" s="12">
        <f>((m*g)/$A751)*($J$6+(m/$A751)*(EXP(-($A751*$J$6)/(m))-1)) - $J$7</f>
        <v>-3.7296118622959993</v>
      </c>
      <c r="C759" s="12">
        <f t="shared" si="301"/>
        <v>13.910004643379033</v>
      </c>
      <c r="D759" s="36"/>
      <c r="M759" s="36">
        <v>75</v>
      </c>
      <c r="N759" s="11">
        <f>($T759*$B$6) + (m*EXP(-($T759*$B$6)/m)) - m - (($B$7/(m*g))*($T759)^2)</f>
        <v>-3.5922821918522391E-5</v>
      </c>
      <c r="O759" s="11">
        <f>($T759*$B$6) + (2*m*EXP(-($T759*$B$6)/m)) + (($T759*$B$6)*EXP(-($T759*$B$6)/m))  - (2*m)</f>
        <v>5.8863516471732713E-6</v>
      </c>
      <c r="P759" s="11">
        <f>2*(-(m^2)/($T759)^5)*(g^2)*N759*O759</f>
        <v>5.5621030242373505E-3</v>
      </c>
      <c r="Q759" s="12">
        <f>$B$6 - ($B$6*EXP(-($T759*$B$6)/m)) - ($T759 * ((2*$B$7)/(m*g)))</f>
        <v>-3.5822432723058607E-3</v>
      </c>
      <c r="R759" s="12">
        <f>$B$6 - 2 * ($B$6*EXP(-($T759*$B$6)/m)) + $B$6*(EXP(-($T759*$B$6)/m))*(1-($T759*$B$6)/(m))</f>
        <v>7.9860805570153293E-4</v>
      </c>
      <c r="S759" s="11">
        <f>2*(((5*m^2*g^2)/$T759^6)*$N759*$O759 + (-(m^2)/($T759)^5)*(g^2)*$O759*$Q759 + (-(m^2)/($T759)^5)*(g^2)*$N759*$R759)</f>
        <v>2.7638000081181335E-2</v>
      </c>
      <c r="T759" s="37">
        <f t="shared" si="310"/>
        <v>2.1699250881468814E-2</v>
      </c>
      <c r="U759" s="38">
        <f t="shared" ref="U759" si="319">SUM(P759:P768)</f>
        <v>-5.3645976549887564E-13</v>
      </c>
      <c r="V759" s="39">
        <f t="shared" ref="V759" si="320">SUM(S759:S768)</f>
        <v>19047.805400261786</v>
      </c>
      <c r="W759" s="36">
        <f t="shared" ref="W759" si="321">U759/V759</f>
        <v>-2.8163862147158577E-17</v>
      </c>
    </row>
    <row r="760" spans="1:23" x14ac:dyDescent="0.25">
      <c r="A760" s="36"/>
      <c r="B760" s="11">
        <f>((m*g)/$A751)*($K$6+(m/$A751)*(EXP(-($A751*$K$6)/(m))-1)) - $K$7</f>
        <v>-4.3970731192960004</v>
      </c>
      <c r="C760" s="11">
        <f t="shared" si="301"/>
        <v>19.33425201643546</v>
      </c>
      <c r="D760" s="36"/>
      <c r="M760" s="36"/>
      <c r="N760" s="11">
        <f>($T759*$C$6) + (m*EXP(-($T759*$C$6)/m)) - m - (($C$7/(m*g))*($T759)^2)</f>
        <v>-5.6880736359796744E-5</v>
      </c>
      <c r="O760" s="11">
        <f>($T759*$C$6) + (2*m*EXP(-($T759*$C$6)/m)) + (($T759*$C$6)*EXP(-($T759*$C$6)/m))  - (2*m)</f>
        <v>3.0067351026730194E-5</v>
      </c>
      <c r="P760" s="11">
        <f>2*(-(m^2)/($T759)^5)*(g^2)*N760*O760</f>
        <v>4.4986557223601245E-2</v>
      </c>
      <c r="Q760" s="12">
        <f>$C$6 - ($C$6*EXP(-($T759*$C$6)/m)) - ($T759 * ((2*$C$7)/(m*g)))</f>
        <v>-6.6282852127929268E-3</v>
      </c>
      <c r="R760" s="12">
        <f>$C$6 - 2 * ($C$6*EXP(-($T759*$C$6)/m)) + $C$6*(EXP(-($T759*$C$6)/m))*(1-($T759*$C$6)/(m))</f>
        <v>4.0224850446371196E-3</v>
      </c>
      <c r="S760" s="11">
        <f>2*(((5*m^2*g^2)/$T759^6)*$N760*$O760 + (-(m^2)/($T759)^5)*(g^2)*$O760*$Q760 + (-(m^2)/($T759)^5)*(g^2)*$N760*$R760)</f>
        <v>0.89475171113511909</v>
      </c>
      <c r="T760" s="37"/>
      <c r="U760" s="38"/>
      <c r="V760" s="39"/>
      <c r="W760" s="36"/>
    </row>
    <row r="761" spans="1:23" x14ac:dyDescent="0.25">
      <c r="A761" s="36">
        <v>0.76</v>
      </c>
      <c r="B761" s="12">
        <f>((m*g)/$A761)*($B$6+(m/$A761)*(EXP(-($A761*$B$6)/(m))-1)) - $B$7</f>
        <v>-7.060906715181442E-2</v>
      </c>
      <c r="C761" s="12">
        <f t="shared" si="301"/>
        <v>4.9856403640494377E-3</v>
      </c>
      <c r="D761" s="36">
        <f t="shared" ref="D761" si="322">SUM(C761:C770)</f>
        <v>61.391912092705311</v>
      </c>
      <c r="M761" s="36"/>
      <c r="N761" s="11">
        <f>($T759*$D$6) + (m*EXP(-($T759*$D$6)/m)) - m - (($D$7/(m*g))*($T759)^2)</f>
        <v>-1.4213669415833905E-4</v>
      </c>
      <c r="O761" s="11">
        <f>($T759*$D$6) + (2*m*EXP(-($T759*$D$6)/m)) + (($T759*$D$6)*EXP(-($T759*$D$6)/m))  - (2*m)</f>
        <v>1.0980809334212166E-4</v>
      </c>
      <c r="P761" s="11">
        <f>2*(-(m^2)/($T759)^5)*(g^2)*N761*O761</f>
        <v>0.410547055340447</v>
      </c>
      <c r="Q761" s="12">
        <f>$D$6 - ($D$6*EXP(-($T759*$D$6)/m)) - ($T759 * ((2*$D$7)/(m*g)))</f>
        <v>-1.8161063891626833E-2</v>
      </c>
      <c r="R761" s="12">
        <f>$D$6 - 2 * ($D$6*EXP(-($T759*$D$6)/m)) + $D$6*(EXP(-($T759*$D$6)/m))*(1-($T759*$D$6)/(m))</f>
        <v>1.4420172737402842E-2</v>
      </c>
      <c r="S761" s="11">
        <f>2*(((5*m^2*g^2)/$T759^6)*$N761*$O761 + (-(m^2)/($T759)^5)*(g^2)*$O761*$Q761 + (-(m^2)/($T759)^5)*(g^2)*$N761*$R761)</f>
        <v>11.770671982426705</v>
      </c>
      <c r="T761" s="37"/>
      <c r="U761" s="38"/>
      <c r="V761" s="39"/>
      <c r="W761" s="36"/>
    </row>
    <row r="762" spans="1:23" x14ac:dyDescent="0.25">
      <c r="A762" s="36"/>
      <c r="B762" s="11">
        <f>((m*g)/$A761)*($C$6+(m/$A761)*(EXP(-($A761*$C$6)/(m))-1)) - $C$7</f>
        <v>-0.21571148059704859</v>
      </c>
      <c r="C762" s="11">
        <f t="shared" si="301"/>
        <v>4.653144286137087E-2</v>
      </c>
      <c r="D762" s="36"/>
      <c r="M762" s="36"/>
      <c r="N762" s="11">
        <f>($T759*$E$6) + (m*EXP(-($T759*$E$6)/m)) - m - (($E$7/(m*g))*($T759)^2)</f>
        <v>-2.7251916602635123E-4</v>
      </c>
      <c r="O762" s="11">
        <f>($T759*$E$6) + (2*m*EXP(-($T759*$E$6)/m)) + (($T759*$E$6)*EXP(-($T759*$E$6)/m))  - (2*m)</f>
        <v>2.17202167091958E-4</v>
      </c>
      <c r="P762" s="11">
        <f>2*(-(m^2)/($T759)^5)*(g^2)*N762*O762</f>
        <v>1.5569819781520917</v>
      </c>
      <c r="Q762" s="12">
        <f>$E$6 - ($E$6*EXP(-($T759*$E$6)/m)) - ($T759 * ((2*$E$7)/(m*g)))</f>
        <v>-3.51275029404641E-2</v>
      </c>
      <c r="R762" s="12">
        <f>$E$6 - 2 * ($E$6*EXP(-($T759*$E$6)/m)) + $E$6*(EXP(-($T759*$E$6)/m))*(1-($T759*$E$6)/(m))</f>
        <v>2.8129755211624086E-2</v>
      </c>
      <c r="S762" s="11">
        <f>2*(((5*m^2*g^2)/$T759^6)*$N762*$O762 + (-(m^2)/($T759)^5)*(g^2)*$O762*$Q762 + (-(m^2)/($T759)^5)*(g^2)*$N762*$R762)</f>
        <v>43.573778470160931</v>
      </c>
      <c r="T762" s="37"/>
      <c r="U762" s="38"/>
      <c r="V762" s="39"/>
      <c r="W762" s="36"/>
    </row>
    <row r="763" spans="1:23" x14ac:dyDescent="0.25">
      <c r="A763" s="36"/>
      <c r="B763" s="12">
        <f>((m*g)/$A761)*($D$6+(m/$A761)*(EXP(-($A761*$D$6)/(m))-1)) - $D$7</f>
        <v>-0.56270255710205297</v>
      </c>
      <c r="C763" s="12">
        <f t="shared" si="301"/>
        <v>0.31663416776918918</v>
      </c>
      <c r="D763" s="36"/>
      <c r="M763" s="36"/>
      <c r="N763" s="11">
        <f>($T759*$F$6) + (m*EXP(-($T759*$F$6)/m)) - m - (($F$7/(m*g))*($T759)^2)</f>
        <v>-6.0670053593632044E-4</v>
      </c>
      <c r="O763" s="11">
        <f>($T759*$F$6) + (2*m*EXP(-($T759*$F$6)/m)) + (($T759*$F$6)*EXP(-($T759*$F$6)/m))  - (2*m)</f>
        <v>4.3655210821160612E-4</v>
      </c>
      <c r="P763" s="11">
        <f>2*(-(m^2)/($T759)^5)*(g^2)*N763*O763</f>
        <v>6.9667920711639288</v>
      </c>
      <c r="Q763" s="12">
        <f>$F$6 - ($F$6*EXP(-($T759*$F$6)/m)) - ($T759 * ((2*$F$7)/(m*g)))</f>
        <v>-7.6037333689399966E-2</v>
      </c>
      <c r="R763" s="12">
        <f>$F$6 - 2 * ($F$6*EXP(-($T759*$F$6)/m)) + $F$6*(EXP(-($T759*$F$6)/m))*(1-($T759*$F$6)/(m))</f>
        <v>5.5507727714503075E-2</v>
      </c>
      <c r="S763" s="11">
        <f>2*(((5*m^2*g^2)/$T759^6)*$N763*$O763 + (-(m^2)/($T759)^5)*(g^2)*$O763*$Q763 + (-(m^2)/($T759)^5)*(g^2)*$N763*$R763)</f>
        <v>153.66554030997941</v>
      </c>
      <c r="T763" s="37"/>
      <c r="U763" s="38"/>
      <c r="V763" s="39"/>
      <c r="W763" s="36"/>
    </row>
    <row r="764" spans="1:23" x14ac:dyDescent="0.25">
      <c r="A764" s="36"/>
      <c r="B764" s="12">
        <f>((m*g)/$A761)*($E$6+(m/$A761)*(EXP(-($A761*$E$6)/(m))-1)) - $E$7</f>
        <v>-0.94360531402062708</v>
      </c>
      <c r="C764" s="11">
        <f t="shared" si="301"/>
        <v>0.89039098864796629</v>
      </c>
      <c r="D764" s="36"/>
      <c r="M764" s="36"/>
      <c r="N764" s="11">
        <f>($T759*$G$6) + (m*EXP(-($T759*$G$6)/m)) - m - (($G$7/(m*g))*($T759)^2)</f>
        <v>-9.2049804445186109E-4</v>
      </c>
      <c r="O764" s="11">
        <f>($T759*$G$6) + (2*m*EXP(-($T759*$G$6)/m)) + (($T759*$G$6)*EXP(-($T759*$G$6)/m))  - (2*m)</f>
        <v>7.5760073539418021E-4</v>
      </c>
      <c r="P764" s="11">
        <f>2*(-(m^2)/($T759)^5)*(g^2)*N764*O764</f>
        <v>18.343645050870357</v>
      </c>
      <c r="Q764" s="12">
        <f>$G$6 - ($G$6*EXP(-($T759*$G$6)/m)) - ($T759 * ((2*$G$7)/(m*g)))</f>
        <v>-0.11975513986600844</v>
      </c>
      <c r="R764" s="12">
        <f>$G$6 - 2 * ($G$6*EXP(-($T759*$G$6)/m)) + $G$6*(EXP(-($T759*$G$6)/m))*(1-($T759*$G$6)/(m))</f>
        <v>9.4572542455614111E-2</v>
      </c>
      <c r="S764" s="11">
        <f>2*(((5*m^2*g^2)/$T759^6)*$N764*$O764 + (-(m^2)/($T759)^5)*(g^2)*$O764*$Q764 + (-(m^2)/($T759)^5)*(g^2)*$N764*$R764)</f>
        <v>449.55028528500497</v>
      </c>
      <c r="T764" s="37"/>
      <c r="U764" s="38"/>
      <c r="V764" s="39"/>
      <c r="W764" s="36"/>
    </row>
    <row r="765" spans="1:23" x14ac:dyDescent="0.25">
      <c r="A765" s="36"/>
      <c r="B765" s="12">
        <f>((m*g)/$A761)*($F$6+(m/$A761)*(EXP(-($A761*$F$6)/(m))-1)) - $F$7</f>
        <v>-1.6375857245531649</v>
      </c>
      <c r="C765" s="12">
        <f t="shared" si="301"/>
        <v>2.6816870052603141</v>
      </c>
      <c r="D765" s="36"/>
      <c r="M765" s="36"/>
      <c r="N765" s="11">
        <f>($T759*$H$6) + (m*EXP(-($T759*$H$6)/m)) - m - (($H$7/(m*g))*($T759)^2)</f>
        <v>-2.7081236331129559E-4</v>
      </c>
      <c r="O765" s="11">
        <f>($T759*$H$6) + (2*m*EXP(-($T759*$H$6)/m)) + (($T759*$H$6)*EXP(-($T759*$H$6)/m))  - (2*m)</f>
        <v>1.1847490982079129E-3</v>
      </c>
      <c r="P765" s="11">
        <f>2*(-(m^2)/($T759)^5)*(g^2)*N765*O765</f>
        <v>8.4395104335310513</v>
      </c>
      <c r="Q765" s="12">
        <f>$H$6 - ($H$6*EXP(-($T759*$H$6)/m)) - ($T759 * ((2*$H$7)/(m*g)))</f>
        <v>-7.9559143965879264E-2</v>
      </c>
      <c r="R765" s="12">
        <f>$H$6 - 2 * ($H$6*EXP(-($T759*$H$6)/m)) + $H$6*(EXP(-($T759*$H$6)/m))*(1-($T759*$H$6)/(m))</f>
        <v>0.1452358936688897</v>
      </c>
      <c r="S765" s="11">
        <f>2*(((5*m^2*g^2)/$T759^6)*$N765*$O765 + (-(m^2)/($T759)^5)*(g^2)*$O765*$Q765 + (-(m^2)/($T759)^5)*(g^2)*$N765*$R765)</f>
        <v>1569.2828784277726</v>
      </c>
      <c r="T765" s="37"/>
      <c r="U765" s="38"/>
      <c r="V765" s="39"/>
      <c r="W765" s="36"/>
    </row>
    <row r="766" spans="1:23" x14ac:dyDescent="0.25">
      <c r="A766" s="36"/>
      <c r="B766" s="12">
        <f>((m*g)/$A761)*($G$6+(m/$A761)*(EXP(-($A761*$G$6)/(m))-1)) - $G$7</f>
        <v>-2.4302351501366166</v>
      </c>
      <c r="C766" s="11">
        <f t="shared" si="301"/>
        <v>5.9060428849595432</v>
      </c>
      <c r="D766" s="36"/>
      <c r="M766" s="36"/>
      <c r="N766" s="11">
        <f>($T759*$I$6) + (m*EXP(-($T759*$I$6)/m)) - m - (($I$7/(m*g))*($T759)^2)</f>
        <v>3.6936897707218891E-5</v>
      </c>
      <c r="O766" s="11">
        <f>($T759*$I$6) + (2*m*EXP(-($T759*$I$6)/m)) + (($T759*$I$6)*EXP(-($T759*$I$6)/m))  - (2*m)</f>
        <v>1.5808744621772508E-3</v>
      </c>
      <c r="P766" s="11">
        <f>2*(-(m^2)/($T759)^5)*(g^2)*N766*O766</f>
        <v>-1.535960973116496</v>
      </c>
      <c r="Q766" s="12">
        <f>$I$6 - ($I$6*EXP(-($T759*$I$6)/m)) - ($T759 * ((2*$I$7)/(m*g)))</f>
        <v>-6.9449432839628122E-2</v>
      </c>
      <c r="R766" s="12">
        <f>$I$6 - 2 * ($I$6*EXP(-($T759*$I$6)/m)) + $I$6*(EXP(-($T759*$I$6)/m))*(1-($T759*$I$6)/(m))</f>
        <v>0.19118847842689327</v>
      </c>
      <c r="S766" s="11">
        <f>2*(((5*m^2*g^2)/$T759^6)*$N766*$O766 + (-(m^2)/($T759)^5)*(g^2)*$O766*$Q766 + (-(m^2)/($T759)^5)*(g^2)*$N766*$R766)</f>
        <v>3056.1055703635284</v>
      </c>
      <c r="T766" s="37"/>
      <c r="U766" s="38"/>
      <c r="V766" s="39"/>
      <c r="W766" s="36"/>
    </row>
    <row r="767" spans="1:23" x14ac:dyDescent="0.25">
      <c r="A767" s="36"/>
      <c r="B767" s="12">
        <f>((m*g)/$A761)*($H$6+(m/$A761)*(EXP(-($A761*$H$6)/(m))-1)) - $H$7</f>
        <v>-2.7972155499530471</v>
      </c>
      <c r="C767" s="12">
        <f t="shared" si="301"/>
        <v>7.8244148328991274</v>
      </c>
      <c r="D767" s="36"/>
      <c r="M767" s="36"/>
      <c r="N767" s="11">
        <f>($T759*$J$6) + (m*EXP(-($T759*$J$6)/m)) - m - (($J$7/(m*g))*($T759)^2)</f>
        <v>2.7411831987485171E-4</v>
      </c>
      <c r="O767" s="11">
        <f>($T759*$J$6) + (2*m*EXP(-($T759*$J$6)/m)) + (($T759*$J$6)*EXP(-($T759*$J$6)/m))  - (2*m)</f>
        <v>2.0432113316871878E-3</v>
      </c>
      <c r="P767" s="11">
        <f>2*(-(m^2)/($T759)^5)*(g^2)*N767*O767</f>
        <v>-14.732407746786027</v>
      </c>
      <c r="Q767" s="12">
        <f>$J$6 - ($J$6*EXP(-($T759*$J$6)/m)) - ($T759 * ((2*$J$7)/(m*g)))</f>
        <v>-6.8895221319100641E-2</v>
      </c>
      <c r="R767" s="12">
        <f>$J$6 - 2 * ($J$6*EXP(-($T759*$J$6)/m)) + $J$6*(EXP(-($T759*$J$6)/m))*(1-($T759*$J$6)/(m))</f>
        <v>0.2437980678940922</v>
      </c>
      <c r="S767" s="11">
        <f>2*(((5*m^2*g^2)/$T759^6)*$N767*$O767 + (-(m^2)/($T759)^5)*(g^2)*$O767*$Q767 + (-(m^2)/($T759)^5)*(g^2)*$N767*$R767)</f>
        <v>5339.5484342286327</v>
      </c>
      <c r="T767" s="37"/>
      <c r="U767" s="38"/>
      <c r="V767" s="39"/>
      <c r="W767" s="36"/>
    </row>
    <row r="768" spans="1:23" x14ac:dyDescent="0.25">
      <c r="A768" s="36"/>
      <c r="B768" s="12">
        <f>((m*g)/$A761)*($I$6+(m/$A761)*(EXP(-($A761*$I$6)/(m))-1)) - $I$7</f>
        <v>-3.2251181062031207</v>
      </c>
      <c r="C768" s="11">
        <f t="shared" si="301"/>
        <v>10.401386798959203</v>
      </c>
      <c r="D768" s="36"/>
      <c r="M768" s="36"/>
      <c r="N768" s="11">
        <f>($T759*$K$6) + (m*EXP(-($T759*$K$6)/m)) - m - (($K$7/(m*g))*($T759)^2)</f>
        <v>2.8814904481972575E-4</v>
      </c>
      <c r="O768" s="11">
        <f>($T759*$K$6) + (2*m*EXP(-($T759*$K$6)/m)) + (($T759*$K$6)*EXP(-($T759*$K$6)/m))  - (2*m)</f>
        <v>2.5726896358677087E-3</v>
      </c>
      <c r="P768" s="11">
        <f>2*(-(m^2)/($T759)^5)*(g^2)*N768*O768</f>
        <v>-19.49965652940373</v>
      </c>
      <c r="Q768" s="12">
        <f>$K$6 - ($K$6*EXP(-($T759*$K$6)/m)) - ($T759 * ((2*$K$7)/(m*g)))</f>
        <v>-9.2002786507859646E-2</v>
      </c>
      <c r="R768" s="12">
        <f>$K$6 - 2 * ($K$6*EXP(-($T759*$K$6)/m)) + $K$6*(EXP(-($T759*$K$6)/m))*(1-($T759*$K$6)/(m))</f>
        <v>0.30289682242097132</v>
      </c>
      <c r="S768" s="11">
        <f>2*(((5*m^2*g^2)/$T759^6)*$N768*$O768 + (-(m^2)/($T759)^5)*(g^2)*$O768*$Q768 + (-(m^2)/($T759)^5)*(g^2)*$N768*$R768)</f>
        <v>8423.3858514830627</v>
      </c>
      <c r="T768" s="37"/>
      <c r="U768" s="38"/>
      <c r="V768" s="39"/>
      <c r="W768" s="36"/>
    </row>
    <row r="769" spans="1:23" x14ac:dyDescent="0.25">
      <c r="A769" s="36"/>
      <c r="B769" s="12">
        <f>((m*g)/$A761)*($J$6+(m/$A761)*(EXP(-($A761*$J$6)/(m))-1)) - $J$7</f>
        <v>-3.7340206624531245</v>
      </c>
      <c r="C769" s="12">
        <f t="shared" si="301"/>
        <v>13.942910307626871</v>
      </c>
      <c r="D769" s="36"/>
      <c r="M769" s="36">
        <v>76</v>
      </c>
      <c r="N769" s="11">
        <f>($T769*$B$6) + (m*EXP(-($T769*$B$6)/m)) - m - (($B$7/(m*g))*($T769)^2)</f>
        <v>-3.5922821918522879E-5</v>
      </c>
      <c r="O769" s="11">
        <f>($T769*$B$6) + (2*m*EXP(-($T769*$B$6)/m)) + (($T769*$B$6)*EXP(-($T769*$B$6)/m))  - (2*m)</f>
        <v>5.8863516471802102E-6</v>
      </c>
      <c r="P769" s="11">
        <f>2*(-(m^2)/($T769)^5)*(g^2)*N769*O769</f>
        <v>5.5621030242439477E-3</v>
      </c>
      <c r="Q769" s="12">
        <f>$B$6 - ($B$6*EXP(-($T769*$B$6)/m)) - ($T769 * ((2*$B$7)/(m*g)))</f>
        <v>-3.5822432723058711E-3</v>
      </c>
      <c r="R769" s="12">
        <f>$B$6 - 2 * ($B$6*EXP(-($T769*$B$6)/m)) + $B$6*(EXP(-($T769*$B$6)/m))*(1-($T769*$B$6)/(m))</f>
        <v>7.9860805570153293E-4</v>
      </c>
      <c r="S769" s="11">
        <f>2*(((5*m^2*g^2)/$T769^6)*$N769*$O769 + (-(m^2)/($T769)^5)*(g^2)*$O769*$Q769 + (-(m^2)/($T769)^5)*(g^2)*$N769*$R769)</f>
        <v>2.7638000080320135E-2</v>
      </c>
      <c r="T769" s="37">
        <f t="shared" si="310"/>
        <v>2.1699250881468842E-2</v>
      </c>
      <c r="U769" s="38">
        <f t="shared" ref="U769" si="323">SUM(P769:P778)</f>
        <v>5.3290705182007514E-13</v>
      </c>
      <c r="V769" s="39">
        <f t="shared" ref="V769" si="324">SUM(S769:S778)</f>
        <v>19047.805400261699</v>
      </c>
      <c r="W769" s="36">
        <f t="shared" ref="W769" si="325">U769/V769</f>
        <v>2.7977346503800038E-17</v>
      </c>
    </row>
    <row r="770" spans="1:23" x14ac:dyDescent="0.25">
      <c r="A770" s="36"/>
      <c r="B770" s="11">
        <f>((m*g)/$A761)*($K$6+(m/$A761)*(EXP(-($A761*$K$6)/(m))-1)) - $K$7</f>
        <v>-4.401923218703125</v>
      </c>
      <c r="C770" s="11">
        <f t="shared" si="301"/>
        <v>19.376928023357681</v>
      </c>
      <c r="D770" s="36"/>
      <c r="M770" s="36"/>
      <c r="N770" s="11">
        <f>($T769*$C$6) + (m*EXP(-($T769*$C$6)/m)) - m - (($C$7/(m*g))*($T769)^2)</f>
        <v>-5.6880736359794576E-5</v>
      </c>
      <c r="O770" s="11">
        <f>($T769*$C$6) + (2*m*EXP(-($T769*$C$6)/m)) + (($T769*$C$6)*EXP(-($T769*$C$6)/m))  - (2*m)</f>
        <v>3.0067351026730194E-5</v>
      </c>
      <c r="P770" s="11">
        <f>2*(-(m^2)/($T769)^5)*(g^2)*N770*O770</f>
        <v>4.4986557223599247E-2</v>
      </c>
      <c r="Q770" s="12">
        <f>$C$6 - ($C$6*EXP(-($T769*$C$6)/m)) - ($T769 * ((2*$C$7)/(m*g)))</f>
        <v>-6.6282852127929337E-3</v>
      </c>
      <c r="R770" s="12">
        <f>$C$6 - 2 * ($C$6*EXP(-($T769*$C$6)/m)) + $C$6*(EXP(-($T769*$C$6)/m))*(1-($T769*$C$6)/(m))</f>
        <v>4.0224850446371196E-3</v>
      </c>
      <c r="S770" s="11">
        <f>2*(((5*m^2*g^2)/$T769^6)*$N770*$O770 + (-(m^2)/($T769)^5)*(g^2)*$O770*$Q770 + (-(m^2)/($T769)^5)*(g^2)*$N770*$R770)</f>
        <v>0.89475171113529672</v>
      </c>
      <c r="T770" s="37"/>
      <c r="U770" s="38"/>
      <c r="V770" s="39"/>
      <c r="W770" s="36"/>
    </row>
    <row r="771" spans="1:23" x14ac:dyDescent="0.25">
      <c r="A771" s="36">
        <v>0.77</v>
      </c>
      <c r="B771" s="12">
        <f>((m*g)/$A771)*($B$6+(m/$A771)*(EXP(-($A771*$B$6)/(m))-1)) - $B$7</f>
        <v>-7.0912681351186974E-2</v>
      </c>
      <c r="C771" s="12">
        <f t="shared" si="301"/>
        <v>5.0286083764149812E-3</v>
      </c>
      <c r="D771" s="36">
        <f t="shared" ref="D771" si="326">SUM(C771:C780)</f>
        <v>61.536392778335227</v>
      </c>
      <c r="M771" s="36"/>
      <c r="N771" s="11">
        <f>($T769*$D$6) + (m*EXP(-($T769*$D$6)/m)) - m - (($D$7/(m*g))*($T769)^2)</f>
        <v>-1.4213669415833537E-4</v>
      </c>
      <c r="O771" s="11">
        <f>($T769*$D$6) + (2*m*EXP(-($T769*$D$6)/m)) + (($T769*$D$6)*EXP(-($T769*$D$6)/m))  - (2*m)</f>
        <v>1.0980809334212166E-4</v>
      </c>
      <c r="P771" s="11">
        <f>2*(-(m^2)/($T769)^5)*(g^2)*N771*O771</f>
        <v>0.41054705534043368</v>
      </c>
      <c r="Q771" s="12">
        <f>$D$6 - ($D$6*EXP(-($T769*$D$6)/m)) - ($T769 * ((2*$D$7)/(m*g)))</f>
        <v>-1.8161063891626805E-2</v>
      </c>
      <c r="R771" s="12">
        <f>$D$6 - 2 * ($D$6*EXP(-($T769*$D$6)/m)) + $D$6*(EXP(-($T769*$D$6)/m))*(1-($T769*$D$6)/(m))</f>
        <v>1.4420172737402953E-2</v>
      </c>
      <c r="S771" s="11">
        <f>2*(((5*m^2*g^2)/$T769^6)*$N771*$O771 + (-(m^2)/($T769)^5)*(g^2)*$O771*$Q771 + (-(m^2)/($T769)^5)*(g^2)*$N771*$R771)</f>
        <v>11.770671982428119</v>
      </c>
      <c r="T771" s="37"/>
      <c r="U771" s="38"/>
      <c r="V771" s="39"/>
      <c r="W771" s="36"/>
    </row>
    <row r="772" spans="1:23" x14ac:dyDescent="0.25">
      <c r="A772" s="36"/>
      <c r="B772" s="11">
        <f>((m*g)/$A771)*($C$6+(m/$A771)*(EXP(-($A771*$C$6)/(m))-1)) - $C$7</f>
        <v>-0.21643024894767571</v>
      </c>
      <c r="C772" s="11">
        <f t="shared" si="301"/>
        <v>4.684205265955288E-2</v>
      </c>
      <c r="D772" s="36"/>
      <c r="M772" s="36"/>
      <c r="N772" s="11">
        <f>($T769*$E$6) + (m*EXP(-($T769*$E$6)/m)) - m - (($E$7/(m*g))*($T769)^2)</f>
        <v>-2.7251916602634907E-4</v>
      </c>
      <c r="O772" s="11">
        <f>($T769*$E$6) + (2*m*EXP(-($T769*$E$6)/m)) + (($T769*$E$6)*EXP(-($T769*$E$6)/m))  - (2*m)</f>
        <v>2.1720216709196494E-4</v>
      </c>
      <c r="P772" s="11">
        <f>2*(-(m^2)/($T769)^5)*(g^2)*N772*O772</f>
        <v>1.5569819781521193</v>
      </c>
      <c r="Q772" s="12">
        <f>$E$6 - ($E$6*EXP(-($T769*$E$6)/m)) - ($T769 * ((2*$E$7)/(m*g)))</f>
        <v>-3.5127502940464156E-2</v>
      </c>
      <c r="R772" s="12">
        <f>$E$6 - 2 * ($E$6*EXP(-($T769*$E$6)/m)) + $E$6*(EXP(-($T769*$E$6)/m))*(1-($T769*$E$6)/(m))</f>
        <v>2.8129755211624197E-2</v>
      </c>
      <c r="S772" s="11">
        <f>2*(((5*m^2*g^2)/$T769^6)*$N772*$O772 + (-(m^2)/($T769)^5)*(g^2)*$O772*$Q772 + (-(m^2)/($T769)^5)*(g^2)*$N772*$R772)</f>
        <v>43.573778470158317</v>
      </c>
      <c r="T772" s="37"/>
      <c r="U772" s="38"/>
      <c r="V772" s="39"/>
      <c r="W772" s="36"/>
    </row>
    <row r="773" spans="1:23" x14ac:dyDescent="0.25">
      <c r="A773" s="36"/>
      <c r="B773" s="12">
        <f>((m*g)/$A771)*($D$6+(m/$A771)*(EXP(-($A771*$D$6)/(m))-1)) - $D$7</f>
        <v>-0.56399183568048328</v>
      </c>
      <c r="C773" s="12">
        <f t="shared" si="301"/>
        <v>0.31808679071424123</v>
      </c>
      <c r="D773" s="36"/>
      <c r="M773" s="36"/>
      <c r="N773" s="11">
        <f>($T769*$F$6) + (m*EXP(-($T769*$F$6)/m)) - m - (($F$7/(m*g))*($T769)^2)</f>
        <v>-6.0670053593632174E-4</v>
      </c>
      <c r="O773" s="11">
        <f>($T769*$F$6) + (2*m*EXP(-($T769*$F$6)/m)) + (($T769*$F$6)*EXP(-($T769*$F$6)/m))  - (2*m)</f>
        <v>4.3655210821161305E-4</v>
      </c>
      <c r="P773" s="11">
        <f>2*(-(m^2)/($T769)^5)*(g^2)*N773*O773</f>
        <v>6.9667920711640106</v>
      </c>
      <c r="Q773" s="12">
        <f>$F$6 - ($F$6*EXP(-($T769*$F$6)/m)) - ($T769 * ((2*$F$7)/(m*g)))</f>
        <v>-7.6037333689400077E-2</v>
      </c>
      <c r="R773" s="12">
        <f>$F$6 - 2 * ($F$6*EXP(-($T769*$F$6)/m)) + $F$6*(EXP(-($T769*$F$6)/m))*(1-($T769*$F$6)/(m))</f>
        <v>5.5507727714503241E-2</v>
      </c>
      <c r="S773" s="11">
        <f>2*(((5*m^2*g^2)/$T769^6)*$N773*$O773 + (-(m^2)/($T769)^5)*(g^2)*$O773*$Q773 + (-(m^2)/($T769)^5)*(g^2)*$N773*$R773)</f>
        <v>153.66554030997111</v>
      </c>
      <c r="T773" s="37"/>
      <c r="U773" s="38"/>
      <c r="V773" s="39"/>
      <c r="W773" s="36"/>
    </row>
    <row r="774" spans="1:23" x14ac:dyDescent="0.25">
      <c r="A774" s="36"/>
      <c r="B774" s="12">
        <f>((m*g)/$A771)*($E$6+(m/$A771)*(EXP(-($A771*$E$6)/(m))-1)) - $E$7</f>
        <v>-0.94532439864366813</v>
      </c>
      <c r="C774" s="11">
        <f t="shared" si="301"/>
        <v>0.89363821867101279</v>
      </c>
      <c r="D774" s="36"/>
      <c r="M774" s="36"/>
      <c r="N774" s="11">
        <f>($T769*$G$6) + (m*EXP(-($T769*$G$6)/m)) - m - (($G$7/(m*g))*($T769)^2)</f>
        <v>-9.2049804445186716E-4</v>
      </c>
      <c r="O774" s="11">
        <f>($T769*$G$6) + (2*m*EXP(-($T769*$G$6)/m)) + (($T769*$G$6)*EXP(-($T769*$G$6)/m))  - (2*m)</f>
        <v>7.5760073539418715E-4</v>
      </c>
      <c r="P774" s="11">
        <f>2*(-(m^2)/($T769)^5)*(g^2)*N774*O774</f>
        <v>18.343645050870528</v>
      </c>
      <c r="Q774" s="12">
        <f>$G$6 - ($G$6*EXP(-($T769*$G$6)/m)) - ($T769 * ((2*$G$7)/(m*g)))</f>
        <v>-0.11975513986600872</v>
      </c>
      <c r="R774" s="12">
        <f>$G$6 - 2 * ($G$6*EXP(-($T769*$G$6)/m)) + $G$6*(EXP(-($T769*$G$6)/m))*(1-($T769*$G$6)/(m))</f>
        <v>9.4572542455614361E-2</v>
      </c>
      <c r="S774" s="11">
        <f>2*(((5*m^2*g^2)/$T769^6)*$N774*$O774 + (-(m^2)/($T769)^5)*(g^2)*$O774*$Q774 + (-(m^2)/($T769)^5)*(g^2)*$N774*$R774)</f>
        <v>449.55028528498815</v>
      </c>
      <c r="T774" s="37"/>
      <c r="U774" s="38"/>
      <c r="V774" s="39"/>
      <c r="W774" s="36"/>
    </row>
    <row r="775" spans="1:23" x14ac:dyDescent="0.25">
      <c r="A775" s="36"/>
      <c r="B775" s="12">
        <f>((m*g)/$A771)*($F$6+(m/$A771)*(EXP(-($A771*$F$6)/(m))-1)) - $F$7</f>
        <v>-1.6398764902892622</v>
      </c>
      <c r="C775" s="12">
        <f t="shared" si="301"/>
        <v>2.6891949034034286</v>
      </c>
      <c r="D775" s="36"/>
      <c r="M775" s="36"/>
      <c r="N775" s="11">
        <f>($T769*$H$6) + (m*EXP(-($T769*$H$6)/m)) - m - (($H$7/(m*g))*($T769)^2)</f>
        <v>-2.7081236331129646E-4</v>
      </c>
      <c r="O775" s="11">
        <f>($T769*$H$6) + (2*m*EXP(-($T769*$H$6)/m)) + (($T769*$H$6)*EXP(-($T769*$H$6)/m))  - (2*m)</f>
        <v>1.1847490982079267E-3</v>
      </c>
      <c r="P775" s="11">
        <f>2*(-(m^2)/($T769)^5)*(g^2)*N775*O775</f>
        <v>8.4395104335311242</v>
      </c>
      <c r="Q775" s="12">
        <f>$H$6 - ($H$6*EXP(-($T769*$H$6)/m)) - ($T769 * ((2*$H$7)/(m*g)))</f>
        <v>-7.9559143965879542E-2</v>
      </c>
      <c r="R775" s="12">
        <f>$H$6 - 2 * ($H$6*EXP(-($T769*$H$6)/m)) + $H$6*(EXP(-($T769*$H$6)/m))*(1-($T769*$H$6)/(m))</f>
        <v>0.14523589366889</v>
      </c>
      <c r="S775" s="11">
        <f>2*(((5*m^2*g^2)/$T769^6)*$N775*$O775 + (-(m^2)/($T769)^5)*(g^2)*$O775*$Q775 + (-(m^2)/($T769)^5)*(g^2)*$N775*$R775)</f>
        <v>1569.2828784277795</v>
      </c>
      <c r="T775" s="37"/>
      <c r="U775" s="38"/>
      <c r="V775" s="39"/>
      <c r="W775" s="36"/>
    </row>
    <row r="776" spans="1:23" x14ac:dyDescent="0.25">
      <c r="A776" s="36"/>
      <c r="B776" s="12">
        <f>((m*g)/$A771)*($G$6+(m/$A771)*(EXP(-($A771*$G$6)/(m))-1)) - $G$7</f>
        <v>-2.4331018973137728</v>
      </c>
      <c r="C776" s="11">
        <f t="shared" si="301"/>
        <v>5.9199848427118811</v>
      </c>
      <c r="D776" s="36"/>
      <c r="M776" s="36"/>
      <c r="N776" s="11">
        <f>($T769*$I$6) + (m*EXP(-($T769*$I$6)/m)) - m - (($I$7/(m*g))*($T769)^2)</f>
        <v>3.6936897707216289E-5</v>
      </c>
      <c r="O776" s="11">
        <f>($T769*$I$6) + (2*m*EXP(-($T769*$I$6)/m)) + (($T769*$I$6)*EXP(-($T769*$I$6)/m))  - (2*m)</f>
        <v>1.5808744621772508E-3</v>
      </c>
      <c r="P776" s="11">
        <f>2*(-(m^2)/($T769)^5)*(g^2)*N776*O776</f>
        <v>-1.5359609731163781</v>
      </c>
      <c r="Q776" s="12">
        <f>$I$6 - ($I$6*EXP(-($T769*$I$6)/m)) - ($T769 * ((2*$I$7)/(m*g)))</f>
        <v>-6.9449432839628455E-2</v>
      </c>
      <c r="R776" s="12">
        <f>$I$6 - 2 * ($I$6*EXP(-($T769*$I$6)/m)) + $I$6*(EXP(-($T769*$I$6)/m))*(1-($T769*$I$6)/(m))</f>
        <v>0.1911884784268936</v>
      </c>
      <c r="S776" s="11">
        <f>2*(((5*m^2*g^2)/$T769^6)*$N776*$O776 + (-(m^2)/($T769)^5)*(g^2)*$O776*$Q776 + (-(m^2)/($T769)^5)*(g^2)*$N776*$R776)</f>
        <v>3056.1055703635107</v>
      </c>
      <c r="T776" s="37"/>
      <c r="U776" s="38"/>
      <c r="V776" s="39"/>
      <c r="W776" s="36"/>
    </row>
    <row r="777" spans="1:23" x14ac:dyDescent="0.25">
      <c r="A777" s="36"/>
      <c r="B777" s="12">
        <f>((m*g)/$A771)*($H$6+(m/$A771)*(EXP(-($A771*$H$6)/(m))-1)) - $H$7</f>
        <v>-2.80065398024847</v>
      </c>
      <c r="C777" s="12">
        <f t="shared" si="301"/>
        <v>7.8436627170815978</v>
      </c>
      <c r="D777" s="36"/>
      <c r="M777" s="36"/>
      <c r="N777" s="11">
        <f>($T769*$J$6) + (m*EXP(-($T769*$J$6)/m)) - m - (($J$7/(m*g))*($T769)^2)</f>
        <v>2.7411831987485345E-4</v>
      </c>
      <c r="O777" s="11">
        <f>($T769*$J$6) + (2*m*EXP(-($T769*$J$6)/m)) + (($T769*$J$6)*EXP(-($T769*$J$6)/m))  - (2*m)</f>
        <v>2.0432113316871947E-3</v>
      </c>
      <c r="P777" s="11">
        <f>2*(-(m^2)/($T769)^5)*(g^2)*N777*O777</f>
        <v>-14.732407746786075</v>
      </c>
      <c r="Q777" s="12">
        <f>$J$6 - ($J$6*EXP(-($T769*$J$6)/m)) - ($T769 * ((2*$J$7)/(m*g)))</f>
        <v>-6.8895221319101085E-2</v>
      </c>
      <c r="R777" s="12">
        <f>$J$6 - 2 * ($J$6*EXP(-($T769*$J$6)/m)) + $J$6*(EXP(-($T769*$J$6)/m))*(1-($T769*$J$6)/(m))</f>
        <v>0.2437980678940927</v>
      </c>
      <c r="S777" s="11">
        <f>2*(((5*m^2*g^2)/$T769^6)*$N777*$O777 + (-(m^2)/($T769)^5)*(g^2)*$O777*$Q777 + (-(m^2)/($T769)^5)*(g^2)*$N777*$R777)</f>
        <v>5339.54843422865</v>
      </c>
      <c r="T777" s="37"/>
      <c r="U777" s="38"/>
      <c r="V777" s="39"/>
      <c r="W777" s="36"/>
    </row>
    <row r="778" spans="1:23" x14ac:dyDescent="0.25">
      <c r="A778" s="36"/>
      <c r="B778" s="12">
        <f>((m*g)/$A771)*($I$6+(m/$A771)*(EXP(-($A771*$I$6)/(m))-1)) - $I$7</f>
        <v>-3.2289863734303395</v>
      </c>
      <c r="C778" s="11">
        <f t="shared" si="301"/>
        <v>10.426352999798816</v>
      </c>
      <c r="D778" s="36"/>
      <c r="M778" s="36"/>
      <c r="N778" s="11">
        <f>($T769*$K$6) + (m*EXP(-($T769*$K$6)/m)) - m - (($K$7/(m*g))*($T769)^2)</f>
        <v>2.8814904481971708E-4</v>
      </c>
      <c r="O778" s="11">
        <f>($T769*$K$6) + (2*m*EXP(-($T769*$K$6)/m)) + (($T769*$K$6)*EXP(-($T769*$K$6)/m))  - (2*m)</f>
        <v>2.5726896358677157E-3</v>
      </c>
      <c r="P778" s="11">
        <f>2*(-(m^2)/($T769)^5)*(g^2)*N778*O778</f>
        <v>-19.499656529403069</v>
      </c>
      <c r="Q778" s="12">
        <f>$K$6 - ($K$6*EXP(-($T769*$K$6)/m)) - ($T769 * ((2*$K$7)/(m*g)))</f>
        <v>-9.2002786507860201E-2</v>
      </c>
      <c r="R778" s="12">
        <f>$K$6 - 2 * ($K$6*EXP(-($T769*$K$6)/m)) + $K$6*(EXP(-($T769*$K$6)/m))*(1-($T769*$K$6)/(m))</f>
        <v>0.30289682242097193</v>
      </c>
      <c r="S778" s="11">
        <f>2*(((5*m^2*g^2)/$T769^6)*$N778*$O778 + (-(m^2)/($T769)^5)*(g^2)*$O778*$Q778 + (-(m^2)/($T769)^5)*(g^2)*$N778*$R778)</f>
        <v>8423.3858514830008</v>
      </c>
      <c r="T778" s="37"/>
      <c r="U778" s="38"/>
      <c r="V778" s="39"/>
      <c r="W778" s="36"/>
    </row>
    <row r="779" spans="1:23" x14ac:dyDescent="0.25">
      <c r="A779" s="36"/>
      <c r="B779" s="12">
        <f>((m*g)/$A771)*($J$6+(m/$A771)*(EXP(-($A771*$J$6)/(m))-1)) - $J$7</f>
        <v>-3.73831876661216</v>
      </c>
      <c r="C779" s="12">
        <f t="shared" si="301"/>
        <v>13.975027200804661</v>
      </c>
      <c r="D779" s="36"/>
      <c r="M779" s="36">
        <v>77</v>
      </c>
      <c r="N779" s="11">
        <f>($T779*$B$6) + (m*EXP(-($T779*$B$6)/m)) - m - (($B$7/(m*g))*($T779)^2)</f>
        <v>-3.5922821918522391E-5</v>
      </c>
      <c r="O779" s="11">
        <f>($T779*$B$6) + (2*m*EXP(-($T779*$B$6)/m)) + (($T779*$B$6)*EXP(-($T779*$B$6)/m))  - (2*m)</f>
        <v>5.8863516471732713E-6</v>
      </c>
      <c r="P779" s="11">
        <f>2*(-(m^2)/($T779)^5)*(g^2)*N779*O779</f>
        <v>5.5621030242373505E-3</v>
      </c>
      <c r="Q779" s="12">
        <f>$B$6 - ($B$6*EXP(-($T779*$B$6)/m)) - ($T779 * ((2*$B$7)/(m*g)))</f>
        <v>-3.5822432723058607E-3</v>
      </c>
      <c r="R779" s="12">
        <f>$B$6 - 2 * ($B$6*EXP(-($T779*$B$6)/m)) + $B$6*(EXP(-($T779*$B$6)/m))*(1-($T779*$B$6)/(m))</f>
        <v>7.9860805570153293E-4</v>
      </c>
      <c r="S779" s="11">
        <f>2*(((5*m^2*g^2)/$T779^6)*$N779*$O779 + (-(m^2)/($T779)^5)*(g^2)*$O779*$Q779 + (-(m^2)/($T779)^5)*(g^2)*$N779*$R779)</f>
        <v>2.7638000081181335E-2</v>
      </c>
      <c r="T779" s="37">
        <f t="shared" si="310"/>
        <v>2.1699250881468814E-2</v>
      </c>
      <c r="U779" s="38">
        <f t="shared" ref="U779" si="327">SUM(P779:P788)</f>
        <v>-5.3645976549887564E-13</v>
      </c>
      <c r="V779" s="39">
        <f t="shared" ref="V779" si="328">SUM(S779:S788)</f>
        <v>19047.805400261786</v>
      </c>
      <c r="W779" s="36">
        <f t="shared" ref="W779" si="329">U779/V779</f>
        <v>-2.8163862147158577E-17</v>
      </c>
    </row>
    <row r="780" spans="1:23" x14ac:dyDescent="0.25">
      <c r="A780" s="36"/>
      <c r="B780" s="11">
        <f>((m*g)/$A771)*($K$6+(m/$A771)*(EXP(-($A771*$K$6)/(m))-1)) - $K$7</f>
        <v>-4.406651159793979</v>
      </c>
      <c r="C780" s="11">
        <f t="shared" si="301"/>
        <v>19.41857444411362</v>
      </c>
      <c r="D780" s="36"/>
      <c r="M780" s="36"/>
      <c r="N780" s="11">
        <f>($T779*$C$6) + (m*EXP(-($T779*$C$6)/m)) - m - (($C$7/(m*g))*($T779)^2)</f>
        <v>-5.6880736359796744E-5</v>
      </c>
      <c r="O780" s="11">
        <f>($T779*$C$6) + (2*m*EXP(-($T779*$C$6)/m)) + (($T779*$C$6)*EXP(-($T779*$C$6)/m))  - (2*m)</f>
        <v>3.0067351026730194E-5</v>
      </c>
      <c r="P780" s="11">
        <f>2*(-(m^2)/($T779)^5)*(g^2)*N780*O780</f>
        <v>4.4986557223601245E-2</v>
      </c>
      <c r="Q780" s="12">
        <f>$C$6 - ($C$6*EXP(-($T779*$C$6)/m)) - ($T779 * ((2*$C$7)/(m*g)))</f>
        <v>-6.6282852127929268E-3</v>
      </c>
      <c r="R780" s="12">
        <f>$C$6 - 2 * ($C$6*EXP(-($T779*$C$6)/m)) + $C$6*(EXP(-($T779*$C$6)/m))*(1-($T779*$C$6)/(m))</f>
        <v>4.0224850446371196E-3</v>
      </c>
      <c r="S780" s="11">
        <f>2*(((5*m^2*g^2)/$T779^6)*$N780*$O780 + (-(m^2)/($T779)^5)*(g^2)*$O780*$Q780 + (-(m^2)/($T779)^5)*(g^2)*$N780*$R780)</f>
        <v>0.89475171113511909</v>
      </c>
      <c r="T780" s="37"/>
      <c r="U780" s="38"/>
      <c r="V780" s="39"/>
      <c r="W780" s="36"/>
    </row>
    <row r="781" spans="1:23" x14ac:dyDescent="0.25">
      <c r="A781" s="36">
        <v>0.78</v>
      </c>
      <c r="B781" s="12">
        <f>((m*g)/$A781)*($B$6+(m/$A781)*(EXP(-($A781*$B$6)/(m))-1)) - $B$7</f>
        <v>-7.1211283664978919E-2</v>
      </c>
      <c r="C781" s="12">
        <f t="shared" ref="C781:C844" si="330">$B781^2</f>
        <v>5.0710469212140938E-3</v>
      </c>
      <c r="D781" s="36">
        <f t="shared" ref="D781" si="331">SUM(C781:C790)</f>
        <v>61.677480163060636</v>
      </c>
      <c r="M781" s="36"/>
      <c r="N781" s="11">
        <f>($T779*$D$6) + (m*EXP(-($T779*$D$6)/m)) - m - (($D$7/(m*g))*($T779)^2)</f>
        <v>-1.4213669415833905E-4</v>
      </c>
      <c r="O781" s="11">
        <f>($T779*$D$6) + (2*m*EXP(-($T779*$D$6)/m)) + (($T779*$D$6)*EXP(-($T779*$D$6)/m))  - (2*m)</f>
        <v>1.0980809334212166E-4</v>
      </c>
      <c r="P781" s="11">
        <f>2*(-(m^2)/($T779)^5)*(g^2)*N781*O781</f>
        <v>0.410547055340447</v>
      </c>
      <c r="Q781" s="12">
        <f>$D$6 - ($D$6*EXP(-($T779*$D$6)/m)) - ($T779 * ((2*$D$7)/(m*g)))</f>
        <v>-1.8161063891626833E-2</v>
      </c>
      <c r="R781" s="12">
        <f>$D$6 - 2 * ($D$6*EXP(-($T779*$D$6)/m)) + $D$6*(EXP(-($T779*$D$6)/m))*(1-($T779*$D$6)/(m))</f>
        <v>1.4420172737402842E-2</v>
      </c>
      <c r="S781" s="11">
        <f>2*(((5*m^2*g^2)/$T779^6)*$N781*$O781 + (-(m^2)/($T779)^5)*(g^2)*$O781*$Q781 + (-(m^2)/($T779)^5)*(g^2)*$N781*$R781)</f>
        <v>11.770671982426705</v>
      </c>
      <c r="T781" s="37"/>
      <c r="U781" s="38"/>
      <c r="V781" s="39"/>
      <c r="W781" s="36"/>
    </row>
    <row r="782" spans="1:23" x14ac:dyDescent="0.25">
      <c r="A782" s="36"/>
      <c r="B782" s="11">
        <f>((m*g)/$A781)*($C$6+(m/$A781)*(EXP(-($A781*$C$6)/(m))-1)) - $C$7</f>
        <v>-0.21713410617780221</v>
      </c>
      <c r="C782" s="11">
        <f t="shared" si="330"/>
        <v>4.7147220065633086E-2</v>
      </c>
      <c r="D782" s="36"/>
      <c r="M782" s="36"/>
      <c r="N782" s="11">
        <f>($T779*$E$6) + (m*EXP(-($T779*$E$6)/m)) - m - (($E$7/(m*g))*($T779)^2)</f>
        <v>-2.7251916602635123E-4</v>
      </c>
      <c r="O782" s="11">
        <f>($T779*$E$6) + (2*m*EXP(-($T779*$E$6)/m)) + (($T779*$E$6)*EXP(-($T779*$E$6)/m))  - (2*m)</f>
        <v>2.17202167091958E-4</v>
      </c>
      <c r="P782" s="11">
        <f>2*(-(m^2)/($T779)^5)*(g^2)*N782*O782</f>
        <v>1.5569819781520917</v>
      </c>
      <c r="Q782" s="12">
        <f>$E$6 - ($E$6*EXP(-($T779*$E$6)/m)) - ($T779 * ((2*$E$7)/(m*g)))</f>
        <v>-3.51275029404641E-2</v>
      </c>
      <c r="R782" s="12">
        <f>$E$6 - 2 * ($E$6*EXP(-($T779*$E$6)/m)) + $E$6*(EXP(-($T779*$E$6)/m))*(1-($T779*$E$6)/(m))</f>
        <v>2.8129755211624086E-2</v>
      </c>
      <c r="S782" s="11">
        <f>2*(((5*m^2*g^2)/$T779^6)*$N782*$O782 + (-(m^2)/($T779)^5)*(g^2)*$O782*$Q782 + (-(m^2)/($T779)^5)*(g^2)*$N782*$R782)</f>
        <v>43.573778470160931</v>
      </c>
      <c r="T782" s="37"/>
      <c r="U782" s="38"/>
      <c r="V782" s="39"/>
      <c r="W782" s="36"/>
    </row>
    <row r="783" spans="1:23" x14ac:dyDescent="0.25">
      <c r="A783" s="36"/>
      <c r="B783" s="12">
        <f>((m*g)/$A781)*($D$6+(m/$A781)*(EXP(-($A781*$D$6)/(m))-1)) - $D$7</f>
        <v>-0.56525167586382052</v>
      </c>
      <c r="C783" s="12">
        <f t="shared" si="330"/>
        <v>0.31950945706685763</v>
      </c>
      <c r="D783" s="36"/>
      <c r="M783" s="36"/>
      <c r="N783" s="11">
        <f>($T779*$F$6) + (m*EXP(-($T779*$F$6)/m)) - m - (($F$7/(m*g))*($T779)^2)</f>
        <v>-6.0670053593632044E-4</v>
      </c>
      <c r="O783" s="11">
        <f>($T779*$F$6) + (2*m*EXP(-($T779*$F$6)/m)) + (($T779*$F$6)*EXP(-($T779*$F$6)/m))  - (2*m)</f>
        <v>4.3655210821160612E-4</v>
      </c>
      <c r="P783" s="11">
        <f>2*(-(m^2)/($T779)^5)*(g^2)*N783*O783</f>
        <v>6.9667920711639288</v>
      </c>
      <c r="Q783" s="12">
        <f>$F$6 - ($F$6*EXP(-($T779*$F$6)/m)) - ($T779 * ((2*$F$7)/(m*g)))</f>
        <v>-7.6037333689399966E-2</v>
      </c>
      <c r="R783" s="12">
        <f>$F$6 - 2 * ($F$6*EXP(-($T779*$F$6)/m)) + $F$6*(EXP(-($T779*$F$6)/m))*(1-($T779*$F$6)/(m))</f>
        <v>5.5507727714503075E-2</v>
      </c>
      <c r="S783" s="11">
        <f>2*(((5*m^2*g^2)/$T779^6)*$N783*$O783 + (-(m^2)/($T779)^5)*(g^2)*$O783*$Q783 + (-(m^2)/($T779)^5)*(g^2)*$N783*$R783)</f>
        <v>153.66554030997941</v>
      </c>
      <c r="T783" s="37"/>
      <c r="U783" s="38"/>
      <c r="V783" s="39"/>
      <c r="W783" s="36"/>
    </row>
    <row r="784" spans="1:23" x14ac:dyDescent="0.25">
      <c r="A784" s="36"/>
      <c r="B784" s="12">
        <f>((m*g)/$A781)*($E$6+(m/$A781)*(EXP(-($A781*$E$6)/(m))-1)) - $E$7</f>
        <v>-0.94700302820248061</v>
      </c>
      <c r="C784" s="11">
        <f t="shared" si="330"/>
        <v>0.89681473542466827</v>
      </c>
      <c r="D784" s="36"/>
      <c r="M784" s="36"/>
      <c r="N784" s="11">
        <f>($T779*$G$6) + (m*EXP(-($T779*$G$6)/m)) - m - (($G$7/(m*g))*($T779)^2)</f>
        <v>-9.2049804445186109E-4</v>
      </c>
      <c r="O784" s="11">
        <f>($T779*$G$6) + (2*m*EXP(-($T779*$G$6)/m)) + (($T779*$G$6)*EXP(-($T779*$G$6)/m))  - (2*m)</f>
        <v>7.5760073539418021E-4</v>
      </c>
      <c r="P784" s="11">
        <f>2*(-(m^2)/($T779)^5)*(g^2)*N784*O784</f>
        <v>18.343645050870357</v>
      </c>
      <c r="Q784" s="12">
        <f>$G$6 - ($G$6*EXP(-($T779*$G$6)/m)) - ($T779 * ((2*$G$7)/(m*g)))</f>
        <v>-0.11975513986600844</v>
      </c>
      <c r="R784" s="12">
        <f>$G$6 - 2 * ($G$6*EXP(-($T779*$G$6)/m)) + $G$6*(EXP(-($T779*$G$6)/m))*(1-($T779*$G$6)/(m))</f>
        <v>9.4572542455614111E-2</v>
      </c>
      <c r="S784" s="11">
        <f>2*(((5*m^2*g^2)/$T779^6)*$N784*$O784 + (-(m^2)/($T779)^5)*(g^2)*$O784*$Q784 + (-(m^2)/($T779)^5)*(g^2)*$N784*$R784)</f>
        <v>449.55028528500497</v>
      </c>
      <c r="T784" s="37"/>
      <c r="U784" s="38"/>
      <c r="V784" s="39"/>
      <c r="W784" s="36"/>
    </row>
    <row r="785" spans="1:23" x14ac:dyDescent="0.25">
      <c r="A785" s="36"/>
      <c r="B785" s="12">
        <f>((m*g)/$A781)*($F$6+(m/$A781)*(EXP(-($A781*$F$6)/(m))-1)) - $F$7</f>
        <v>-1.6421121427971079</v>
      </c>
      <c r="C785" s="12">
        <f t="shared" si="330"/>
        <v>2.6965322895217092</v>
      </c>
      <c r="D785" s="36"/>
      <c r="M785" s="36"/>
      <c r="N785" s="11">
        <f>($T779*$H$6) + (m*EXP(-($T779*$H$6)/m)) - m - (($H$7/(m*g))*($T779)^2)</f>
        <v>-2.7081236331129559E-4</v>
      </c>
      <c r="O785" s="11">
        <f>($T779*$H$6) + (2*m*EXP(-($T779*$H$6)/m)) + (($T779*$H$6)*EXP(-($T779*$H$6)/m))  - (2*m)</f>
        <v>1.1847490982079129E-3</v>
      </c>
      <c r="P785" s="11">
        <f>2*(-(m^2)/($T779)^5)*(g^2)*N785*O785</f>
        <v>8.4395104335310513</v>
      </c>
      <c r="Q785" s="12">
        <f>$H$6 - ($H$6*EXP(-($T779*$H$6)/m)) - ($T779 * ((2*$H$7)/(m*g)))</f>
        <v>-7.9559143965879264E-2</v>
      </c>
      <c r="R785" s="12">
        <f>$H$6 - 2 * ($H$6*EXP(-($T779*$H$6)/m)) + $H$6*(EXP(-($T779*$H$6)/m))*(1-($T779*$H$6)/(m))</f>
        <v>0.1452358936688897</v>
      </c>
      <c r="S785" s="11">
        <f>2*(((5*m^2*g^2)/$T779^6)*$N785*$O785 + (-(m^2)/($T779)^5)*(g^2)*$O785*$Q785 + (-(m^2)/($T779)^5)*(g^2)*$N785*$R785)</f>
        <v>1569.2828784277726</v>
      </c>
      <c r="T785" s="37"/>
      <c r="U785" s="38"/>
      <c r="V785" s="39"/>
      <c r="W785" s="36"/>
    </row>
    <row r="786" spans="1:23" x14ac:dyDescent="0.25">
      <c r="A786" s="36"/>
      <c r="B786" s="12">
        <f>((m*g)/$A781)*($G$6+(m/$A781)*(EXP(-($A781*$G$6)/(m))-1)) - $G$7</f>
        <v>-2.4358987625174535</v>
      </c>
      <c r="C786" s="11">
        <f t="shared" si="330"/>
        <v>5.933602781234061</v>
      </c>
      <c r="D786" s="36"/>
      <c r="M786" s="36"/>
      <c r="N786" s="11">
        <f>($T779*$I$6) + (m*EXP(-($T779*$I$6)/m)) - m - (($I$7/(m*g))*($T779)^2)</f>
        <v>3.6936897707218891E-5</v>
      </c>
      <c r="O786" s="11">
        <f>($T779*$I$6) + (2*m*EXP(-($T779*$I$6)/m)) + (($T779*$I$6)*EXP(-($T779*$I$6)/m))  - (2*m)</f>
        <v>1.5808744621772508E-3</v>
      </c>
      <c r="P786" s="11">
        <f>2*(-(m^2)/($T779)^5)*(g^2)*N786*O786</f>
        <v>-1.535960973116496</v>
      </c>
      <c r="Q786" s="12">
        <f>$I$6 - ($I$6*EXP(-($T779*$I$6)/m)) - ($T779 * ((2*$I$7)/(m*g)))</f>
        <v>-6.9449432839628122E-2</v>
      </c>
      <c r="R786" s="12">
        <f>$I$6 - 2 * ($I$6*EXP(-($T779*$I$6)/m)) + $I$6*(EXP(-($T779*$I$6)/m))*(1-($T779*$I$6)/(m))</f>
        <v>0.19118847842689327</v>
      </c>
      <c r="S786" s="11">
        <f>2*(((5*m^2*g^2)/$T779^6)*$N786*$O786 + (-(m^2)/($T779)^5)*(g^2)*$O786*$Q786 + (-(m^2)/($T779)^5)*(g^2)*$N786*$R786)</f>
        <v>3056.1055703635284</v>
      </c>
      <c r="T786" s="37"/>
      <c r="U786" s="38"/>
      <c r="V786" s="39"/>
      <c r="W786" s="36"/>
    </row>
    <row r="787" spans="1:23" x14ac:dyDescent="0.25">
      <c r="A787" s="36"/>
      <c r="B787" s="12">
        <f>((m*g)/$A781)*($H$6+(m/$A781)*(EXP(-($A781*$H$6)/(m))-1)) - $H$7</f>
        <v>-2.8040078700291784</v>
      </c>
      <c r="C787" s="12">
        <f t="shared" si="330"/>
        <v>7.8624601351855699</v>
      </c>
      <c r="D787" s="36"/>
      <c r="M787" s="36"/>
      <c r="N787" s="11">
        <f>($T779*$J$6) + (m*EXP(-($T779*$J$6)/m)) - m - (($J$7/(m*g))*($T779)^2)</f>
        <v>2.7411831987485171E-4</v>
      </c>
      <c r="O787" s="11">
        <f>($T779*$J$6) + (2*m*EXP(-($T779*$J$6)/m)) + (($T779*$J$6)*EXP(-($T779*$J$6)/m))  - (2*m)</f>
        <v>2.0432113316871878E-3</v>
      </c>
      <c r="P787" s="11">
        <f>2*(-(m^2)/($T779)^5)*(g^2)*N787*O787</f>
        <v>-14.732407746786027</v>
      </c>
      <c r="Q787" s="12">
        <f>$J$6 - ($J$6*EXP(-($T779*$J$6)/m)) - ($T779 * ((2*$J$7)/(m*g)))</f>
        <v>-6.8895221319100641E-2</v>
      </c>
      <c r="R787" s="12">
        <f>$J$6 - 2 * ($J$6*EXP(-($T779*$J$6)/m)) + $J$6*(EXP(-($T779*$J$6)/m))*(1-($T779*$J$6)/(m))</f>
        <v>0.2437980678940922</v>
      </c>
      <c r="S787" s="11">
        <f>2*(((5*m^2*g^2)/$T779^6)*$N787*$O787 + (-(m^2)/($T779)^5)*(g^2)*$O787*$Q787 + (-(m^2)/($T779)^5)*(g^2)*$N787*$R787)</f>
        <v>5339.5484342286327</v>
      </c>
      <c r="T787" s="37"/>
      <c r="U787" s="38"/>
      <c r="V787" s="39"/>
      <c r="W787" s="36"/>
    </row>
    <row r="788" spans="1:23" x14ac:dyDescent="0.25">
      <c r="A788" s="36"/>
      <c r="B788" s="12">
        <f>((m*g)/$A781)*($I$6+(m/$A781)*(EXP(-($A781*$I$6)/(m))-1)) - $I$7</f>
        <v>-3.2327590786830602</v>
      </c>
      <c r="C788" s="11">
        <f t="shared" si="330"/>
        <v>10.450731260807748</v>
      </c>
      <c r="D788" s="36"/>
      <c r="M788" s="36"/>
      <c r="N788" s="11">
        <f>($T779*$K$6) + (m*EXP(-($T779*$K$6)/m)) - m - (($K$7/(m*g))*($T779)^2)</f>
        <v>2.8814904481972575E-4</v>
      </c>
      <c r="O788" s="11">
        <f>($T779*$K$6) + (2*m*EXP(-($T779*$K$6)/m)) + (($T779*$K$6)*EXP(-($T779*$K$6)/m))  - (2*m)</f>
        <v>2.5726896358677087E-3</v>
      </c>
      <c r="P788" s="11">
        <f>2*(-(m^2)/($T779)^5)*(g^2)*N788*O788</f>
        <v>-19.49965652940373</v>
      </c>
      <c r="Q788" s="12">
        <f>$K$6 - ($K$6*EXP(-($T779*$K$6)/m)) - ($T779 * ((2*$K$7)/(m*g)))</f>
        <v>-9.2002786507859646E-2</v>
      </c>
      <c r="R788" s="12">
        <f>$K$6 - 2 * ($K$6*EXP(-($T779*$K$6)/m)) + $K$6*(EXP(-($T779*$K$6)/m))*(1-($T779*$K$6)/(m))</f>
        <v>0.30289682242097132</v>
      </c>
      <c r="S788" s="11">
        <f>2*(((5*m^2*g^2)/$T779^6)*$N788*$O788 + (-(m^2)/($T779)^5)*(g^2)*$O788*$Q788 + (-(m^2)/($T779)^5)*(g^2)*$N788*$R788)</f>
        <v>8423.3858514830627</v>
      </c>
      <c r="T788" s="37"/>
      <c r="U788" s="38"/>
      <c r="V788" s="39"/>
      <c r="W788" s="36"/>
    </row>
    <row r="789" spans="1:23" x14ac:dyDescent="0.25">
      <c r="A789" s="36"/>
      <c r="B789" s="12">
        <f>((m*g)/$A781)*($J$6+(m/$A781)*(EXP(-($A781*$J$6)/(m))-1)) - $J$7</f>
        <v>-3.7425102873369078</v>
      </c>
      <c r="C789" s="12">
        <f t="shared" si="330"/>
        <v>14.006383250822584</v>
      </c>
      <c r="D789" s="36"/>
      <c r="M789" s="36">
        <v>78</v>
      </c>
      <c r="N789" s="11">
        <f>($T789*$B$6) + (m*EXP(-($T789*$B$6)/m)) - m - (($B$7/(m*g))*($T789)^2)</f>
        <v>-3.5922821918522879E-5</v>
      </c>
      <c r="O789" s="11">
        <f>($T789*$B$6) + (2*m*EXP(-($T789*$B$6)/m)) + (($T789*$B$6)*EXP(-($T789*$B$6)/m))  - (2*m)</f>
        <v>5.8863516471802102E-6</v>
      </c>
      <c r="P789" s="11">
        <f>2*(-(m^2)/($T789)^5)*(g^2)*N789*O789</f>
        <v>5.5621030242439477E-3</v>
      </c>
      <c r="Q789" s="12">
        <f>$B$6 - ($B$6*EXP(-($T789*$B$6)/m)) - ($T789 * ((2*$B$7)/(m*g)))</f>
        <v>-3.5822432723058711E-3</v>
      </c>
      <c r="R789" s="12">
        <f>$B$6 - 2 * ($B$6*EXP(-($T789*$B$6)/m)) + $B$6*(EXP(-($T789*$B$6)/m))*(1-($T789*$B$6)/(m))</f>
        <v>7.9860805570153293E-4</v>
      </c>
      <c r="S789" s="11">
        <f>2*(((5*m^2*g^2)/$T789^6)*$N789*$O789 + (-(m^2)/($T789)^5)*(g^2)*$O789*$Q789 + (-(m^2)/($T789)^5)*(g^2)*$N789*$R789)</f>
        <v>2.7638000080320135E-2</v>
      </c>
      <c r="T789" s="37">
        <f t="shared" si="310"/>
        <v>2.1699250881468842E-2</v>
      </c>
      <c r="U789" s="38">
        <f t="shared" ref="U789" si="332">SUM(P789:P798)</f>
        <v>5.3290705182007514E-13</v>
      </c>
      <c r="V789" s="39">
        <f t="shared" ref="V789" si="333">SUM(S789:S798)</f>
        <v>19047.805400261699</v>
      </c>
      <c r="W789" s="36">
        <f t="shared" ref="W789" si="334">U789/V789</f>
        <v>2.7977346503800038E-17</v>
      </c>
    </row>
    <row r="790" spans="1:23" x14ac:dyDescent="0.25">
      <c r="A790" s="36"/>
      <c r="B790" s="11">
        <f>((m*g)/$A781)*($K$6+(m/$A781)*(EXP(-($A781*$K$6)/(m))-1)) - $K$7</f>
        <v>-4.4112614959907548</v>
      </c>
      <c r="C790" s="11">
        <f t="shared" si="330"/>
        <v>19.459227986010593</v>
      </c>
      <c r="D790" s="36"/>
      <c r="M790" s="36"/>
      <c r="N790" s="11">
        <f>($T789*$C$6) + (m*EXP(-($T789*$C$6)/m)) - m - (($C$7/(m*g))*($T789)^2)</f>
        <v>-5.6880736359794576E-5</v>
      </c>
      <c r="O790" s="11">
        <f>($T789*$C$6) + (2*m*EXP(-($T789*$C$6)/m)) + (($T789*$C$6)*EXP(-($T789*$C$6)/m))  - (2*m)</f>
        <v>3.0067351026730194E-5</v>
      </c>
      <c r="P790" s="11">
        <f>2*(-(m^2)/($T789)^5)*(g^2)*N790*O790</f>
        <v>4.4986557223599247E-2</v>
      </c>
      <c r="Q790" s="12">
        <f>$C$6 - ($C$6*EXP(-($T789*$C$6)/m)) - ($T789 * ((2*$C$7)/(m*g)))</f>
        <v>-6.6282852127929337E-3</v>
      </c>
      <c r="R790" s="12">
        <f>$C$6 - 2 * ($C$6*EXP(-($T789*$C$6)/m)) + $C$6*(EXP(-($T789*$C$6)/m))*(1-($T789*$C$6)/(m))</f>
        <v>4.0224850446371196E-3</v>
      </c>
      <c r="S790" s="11">
        <f>2*(((5*m^2*g^2)/$T789^6)*$N790*$O790 + (-(m^2)/($T789)^5)*(g^2)*$O790*$Q790 + (-(m^2)/($T789)^5)*(g^2)*$N790*$R790)</f>
        <v>0.89475171113529672</v>
      </c>
      <c r="T790" s="37"/>
      <c r="U790" s="38"/>
      <c r="V790" s="39"/>
      <c r="W790" s="36"/>
    </row>
    <row r="791" spans="1:23" x14ac:dyDescent="0.25">
      <c r="A791" s="36">
        <v>0.79</v>
      </c>
      <c r="B791" s="12">
        <f>((m*g)/$A791)*($B$6+(m/$A791)*(EXP(-($A791*$B$6)/(m))-1)) - $B$7</f>
        <v>-7.1504986165278894E-2</v>
      </c>
      <c r="C791" s="12">
        <f t="shared" si="330"/>
        <v>5.1129630464967265E-3</v>
      </c>
      <c r="D791" s="36">
        <f t="shared" ref="D791" si="335">SUM(C791:C800)</f>
        <v>61.815291953154784</v>
      </c>
      <c r="M791" s="36"/>
      <c r="N791" s="11">
        <f>($T789*$D$6) + (m*EXP(-($T789*$D$6)/m)) - m - (($D$7/(m*g))*($T789)^2)</f>
        <v>-1.4213669415833537E-4</v>
      </c>
      <c r="O791" s="11">
        <f>($T789*$D$6) + (2*m*EXP(-($T789*$D$6)/m)) + (($T789*$D$6)*EXP(-($T789*$D$6)/m))  - (2*m)</f>
        <v>1.0980809334212166E-4</v>
      </c>
      <c r="P791" s="11">
        <f>2*(-(m^2)/($T789)^5)*(g^2)*N791*O791</f>
        <v>0.41054705534043368</v>
      </c>
      <c r="Q791" s="12">
        <f>$D$6 - ($D$6*EXP(-($T789*$D$6)/m)) - ($T789 * ((2*$D$7)/(m*g)))</f>
        <v>-1.8161063891626805E-2</v>
      </c>
      <c r="R791" s="12">
        <f>$D$6 - 2 * ($D$6*EXP(-($T789*$D$6)/m)) + $D$6*(EXP(-($T789*$D$6)/m))*(1-($T789*$D$6)/(m))</f>
        <v>1.4420172737402953E-2</v>
      </c>
      <c r="S791" s="11">
        <f>2*(((5*m^2*g^2)/$T789^6)*$N791*$O791 + (-(m^2)/($T789)^5)*(g^2)*$O791*$Q791 + (-(m^2)/($T789)^5)*(g^2)*$N791*$R791)</f>
        <v>11.770671982428119</v>
      </c>
      <c r="T791" s="37"/>
      <c r="U791" s="38"/>
      <c r="V791" s="39"/>
      <c r="W791" s="36"/>
    </row>
    <row r="792" spans="1:23" x14ac:dyDescent="0.25">
      <c r="A792" s="36"/>
      <c r="B792" s="11">
        <f>((m*g)/$A791)*($C$6+(m/$A791)*(EXP(-($A791*$C$6)/(m))-1)) - $C$7</f>
        <v>-0.21782349327670225</v>
      </c>
      <c r="C792" s="11">
        <f t="shared" si="330"/>
        <v>4.7447074223265551E-2</v>
      </c>
      <c r="D792" s="36"/>
      <c r="M792" s="36"/>
      <c r="N792" s="11">
        <f>($T789*$E$6) + (m*EXP(-($T789*$E$6)/m)) - m - (($E$7/(m*g))*($T789)^2)</f>
        <v>-2.7251916602634907E-4</v>
      </c>
      <c r="O792" s="11">
        <f>($T789*$E$6) + (2*m*EXP(-($T789*$E$6)/m)) + (($T789*$E$6)*EXP(-($T789*$E$6)/m))  - (2*m)</f>
        <v>2.1720216709196494E-4</v>
      </c>
      <c r="P792" s="11">
        <f>2*(-(m^2)/($T789)^5)*(g^2)*N792*O792</f>
        <v>1.5569819781521193</v>
      </c>
      <c r="Q792" s="12">
        <f>$E$6 - ($E$6*EXP(-($T789*$E$6)/m)) - ($T789 * ((2*$E$7)/(m*g)))</f>
        <v>-3.5127502940464156E-2</v>
      </c>
      <c r="R792" s="12">
        <f>$E$6 - 2 * ($E$6*EXP(-($T789*$E$6)/m)) + $E$6*(EXP(-($T789*$E$6)/m))*(1-($T789*$E$6)/(m))</f>
        <v>2.8129755211624197E-2</v>
      </c>
      <c r="S792" s="11">
        <f>2*(((5*m^2*g^2)/$T789^6)*$N792*$O792 + (-(m^2)/($T789)^5)*(g^2)*$O792*$Q792 + (-(m^2)/($T789)^5)*(g^2)*$N792*$R792)</f>
        <v>43.573778470158317</v>
      </c>
      <c r="T792" s="37"/>
      <c r="U792" s="38"/>
      <c r="V792" s="39"/>
      <c r="W792" s="36"/>
    </row>
    <row r="793" spans="1:23" x14ac:dyDescent="0.25">
      <c r="A793" s="36"/>
      <c r="B793" s="12">
        <f>((m*g)/$A791)*($D$6+(m/$A791)*(EXP(-($A791*$D$6)/(m))-1)) - $D$7</f>
        <v>-0.5664830603004416</v>
      </c>
      <c r="C793" s="12">
        <f t="shared" si="330"/>
        <v>0.32090305760735377</v>
      </c>
      <c r="D793" s="36"/>
      <c r="M793" s="36"/>
      <c r="N793" s="11">
        <f>($T789*$F$6) + (m*EXP(-($T789*$F$6)/m)) - m - (($F$7/(m*g))*($T789)^2)</f>
        <v>-6.0670053593632174E-4</v>
      </c>
      <c r="O793" s="11">
        <f>($T789*$F$6) + (2*m*EXP(-($T789*$F$6)/m)) + (($T789*$F$6)*EXP(-($T789*$F$6)/m))  - (2*m)</f>
        <v>4.3655210821161305E-4</v>
      </c>
      <c r="P793" s="11">
        <f>2*(-(m^2)/($T789)^5)*(g^2)*N793*O793</f>
        <v>6.9667920711640106</v>
      </c>
      <c r="Q793" s="12">
        <f>$F$6 - ($F$6*EXP(-($T789*$F$6)/m)) - ($T789 * ((2*$F$7)/(m*g)))</f>
        <v>-7.6037333689400077E-2</v>
      </c>
      <c r="R793" s="12">
        <f>$F$6 - 2 * ($F$6*EXP(-($T789*$F$6)/m)) + $F$6*(EXP(-($T789*$F$6)/m))*(1-($T789*$F$6)/(m))</f>
        <v>5.5507727714503241E-2</v>
      </c>
      <c r="S793" s="11">
        <f>2*(((5*m^2*g^2)/$T789^6)*$N793*$O793 + (-(m^2)/($T789)^5)*(g^2)*$O793*$Q793 + (-(m^2)/($T789)^5)*(g^2)*$N793*$R793)</f>
        <v>153.66554030997111</v>
      </c>
      <c r="T793" s="37"/>
      <c r="U793" s="38"/>
      <c r="V793" s="39"/>
      <c r="W793" s="36"/>
    </row>
    <row r="794" spans="1:23" x14ac:dyDescent="0.25">
      <c r="A794" s="36"/>
      <c r="B794" s="12">
        <f>((m*g)/$A791)*($E$6+(m/$A791)*(EXP(-($A791*$E$6)/(m))-1)) - $E$7</f>
        <v>-0.94864260313268978</v>
      </c>
      <c r="C794" s="11">
        <f t="shared" si="330"/>
        <v>0.89992278847836593</v>
      </c>
      <c r="D794" s="36"/>
      <c r="M794" s="36"/>
      <c r="N794" s="11">
        <f>($T789*$G$6) + (m*EXP(-($T789*$G$6)/m)) - m - (($G$7/(m*g))*($T789)^2)</f>
        <v>-9.2049804445186716E-4</v>
      </c>
      <c r="O794" s="11">
        <f>($T789*$G$6) + (2*m*EXP(-($T789*$G$6)/m)) + (($T789*$G$6)*EXP(-($T789*$G$6)/m))  - (2*m)</f>
        <v>7.5760073539418715E-4</v>
      </c>
      <c r="P794" s="11">
        <f>2*(-(m^2)/($T789)^5)*(g^2)*N794*O794</f>
        <v>18.343645050870528</v>
      </c>
      <c r="Q794" s="12">
        <f>$G$6 - ($G$6*EXP(-($T789*$G$6)/m)) - ($T789 * ((2*$G$7)/(m*g)))</f>
        <v>-0.11975513986600872</v>
      </c>
      <c r="R794" s="12">
        <f>$G$6 - 2 * ($G$6*EXP(-($T789*$G$6)/m)) + $G$6*(EXP(-($T789*$G$6)/m))*(1-($T789*$G$6)/(m))</f>
        <v>9.4572542455614361E-2</v>
      </c>
      <c r="S794" s="11">
        <f>2*(((5*m^2*g^2)/$T789^6)*$N794*$O794 + (-(m^2)/($T789)^5)*(g^2)*$O794*$Q794 + (-(m^2)/($T789)^5)*(g^2)*$N794*$R794)</f>
        <v>449.55028528498815</v>
      </c>
      <c r="T794" s="37"/>
      <c r="U794" s="38"/>
      <c r="V794" s="39"/>
      <c r="W794" s="36"/>
    </row>
    <row r="795" spans="1:23" x14ac:dyDescent="0.25">
      <c r="A795" s="36"/>
      <c r="B795" s="12">
        <f>((m*g)/$A791)*($F$6+(m/$A791)*(EXP(-($A791*$F$6)/(m))-1)) - $F$7</f>
        <v>-1.6442946390943636</v>
      </c>
      <c r="C795" s="12">
        <f t="shared" si="330"/>
        <v>2.7037048601544633</v>
      </c>
      <c r="D795" s="36"/>
      <c r="M795" s="36"/>
      <c r="N795" s="11">
        <f>($T789*$H$6) + (m*EXP(-($T789*$H$6)/m)) - m - (($H$7/(m*g))*($T789)^2)</f>
        <v>-2.7081236331129646E-4</v>
      </c>
      <c r="O795" s="11">
        <f>($T789*$H$6) + (2*m*EXP(-($T789*$H$6)/m)) + (($T789*$H$6)*EXP(-($T789*$H$6)/m))  - (2*m)</f>
        <v>1.1847490982079267E-3</v>
      </c>
      <c r="P795" s="11">
        <f>2*(-(m^2)/($T789)^5)*(g^2)*N795*O795</f>
        <v>8.4395104335311242</v>
      </c>
      <c r="Q795" s="12">
        <f>$H$6 - ($H$6*EXP(-($T789*$H$6)/m)) - ($T789 * ((2*$H$7)/(m*g)))</f>
        <v>-7.9559143965879542E-2</v>
      </c>
      <c r="R795" s="12">
        <f>$H$6 - 2 * ($H$6*EXP(-($T789*$H$6)/m)) + $H$6*(EXP(-($T789*$H$6)/m))*(1-($T789*$H$6)/(m))</f>
        <v>0.14523589366889</v>
      </c>
      <c r="S795" s="11">
        <f>2*(((5*m^2*g^2)/$T789^6)*$N795*$O795 + (-(m^2)/($T789)^5)*(g^2)*$O795*$Q795 + (-(m^2)/($T789)^5)*(g^2)*$N795*$R795)</f>
        <v>1569.2828784277795</v>
      </c>
      <c r="T795" s="37"/>
      <c r="U795" s="38"/>
      <c r="V795" s="39"/>
      <c r="W795" s="36"/>
    </row>
    <row r="796" spans="1:23" x14ac:dyDescent="0.25">
      <c r="A796" s="36"/>
      <c r="B796" s="12">
        <f>((m*g)/$A791)*($G$6+(m/$A791)*(EXP(-($A791*$G$6)/(m))-1)) - $G$7</f>
        <v>-2.4386282636016565</v>
      </c>
      <c r="C796" s="11">
        <f t="shared" si="330"/>
        <v>5.9469078080368307</v>
      </c>
      <c r="D796" s="36"/>
      <c r="M796" s="36"/>
      <c r="N796" s="11">
        <f>($T789*$I$6) + (m*EXP(-($T789*$I$6)/m)) - m - (($I$7/(m*g))*($T789)^2)</f>
        <v>3.6936897707216289E-5</v>
      </c>
      <c r="O796" s="11">
        <f>($T789*$I$6) + (2*m*EXP(-($T789*$I$6)/m)) + (($T789*$I$6)*EXP(-($T789*$I$6)/m))  - (2*m)</f>
        <v>1.5808744621772508E-3</v>
      </c>
      <c r="P796" s="11">
        <f>2*(-(m^2)/($T789)^5)*(g^2)*N796*O796</f>
        <v>-1.5359609731163781</v>
      </c>
      <c r="Q796" s="12">
        <f>$I$6 - ($I$6*EXP(-($T789*$I$6)/m)) - ($T789 * ((2*$I$7)/(m*g)))</f>
        <v>-6.9449432839628455E-2</v>
      </c>
      <c r="R796" s="12">
        <f>$I$6 - 2 * ($I$6*EXP(-($T789*$I$6)/m)) + $I$6*(EXP(-($T789*$I$6)/m))*(1-($T789*$I$6)/(m))</f>
        <v>0.1911884784268936</v>
      </c>
      <c r="S796" s="11">
        <f>2*(((5*m^2*g^2)/$T789^6)*$N796*$O796 + (-(m^2)/($T789)^5)*(g^2)*$O796*$Q796 + (-(m^2)/($T789)^5)*(g^2)*$N796*$R796)</f>
        <v>3056.1055703635107</v>
      </c>
      <c r="T796" s="37"/>
      <c r="U796" s="38"/>
      <c r="V796" s="39"/>
      <c r="W796" s="36"/>
    </row>
    <row r="797" spans="1:23" x14ac:dyDescent="0.25">
      <c r="A797" s="36"/>
      <c r="B797" s="12">
        <f>((m*g)/$A791)*($H$6+(m/$A791)*(EXP(-($A791*$H$6)/(m))-1)) - $H$7</f>
        <v>-2.8072802938025694</v>
      </c>
      <c r="C797" s="12">
        <f t="shared" si="330"/>
        <v>7.8808226479722405</v>
      </c>
      <c r="D797" s="36"/>
      <c r="M797" s="36"/>
      <c r="N797" s="11">
        <f>($T789*$J$6) + (m*EXP(-($T789*$J$6)/m)) - m - (($J$7/(m*g))*($T789)^2)</f>
        <v>2.7411831987485345E-4</v>
      </c>
      <c r="O797" s="11">
        <f>($T789*$J$6) + (2*m*EXP(-($T789*$J$6)/m)) + (($T789*$J$6)*EXP(-($T789*$J$6)/m))  - (2*m)</f>
        <v>2.0432113316871947E-3</v>
      </c>
      <c r="P797" s="11">
        <f>2*(-(m^2)/($T789)^5)*(g^2)*N797*O797</f>
        <v>-14.732407746786075</v>
      </c>
      <c r="Q797" s="12">
        <f>$J$6 - ($J$6*EXP(-($T789*$J$6)/m)) - ($T789 * ((2*$J$7)/(m*g)))</f>
        <v>-6.8895221319101085E-2</v>
      </c>
      <c r="R797" s="12">
        <f>$J$6 - 2 * ($J$6*EXP(-($T789*$J$6)/m)) + $J$6*(EXP(-($T789*$J$6)/m))*(1-($T789*$J$6)/(m))</f>
        <v>0.2437980678940927</v>
      </c>
      <c r="S797" s="11">
        <f>2*(((5*m^2*g^2)/$T789^6)*$N797*$O797 + (-(m^2)/($T789)^5)*(g^2)*$O797*$Q797 + (-(m^2)/($T789)^5)*(g^2)*$N797*$R797)</f>
        <v>5339.54843422865</v>
      </c>
      <c r="T797" s="37"/>
      <c r="U797" s="38"/>
      <c r="V797" s="39"/>
      <c r="W797" s="36"/>
    </row>
    <row r="798" spans="1:23" x14ac:dyDescent="0.25">
      <c r="A798" s="36"/>
      <c r="B798" s="12">
        <f>((m*g)/$A791)*($I$6+(m/$A791)*(EXP(-($A791*$I$6)/(m))-1)) - $I$7</f>
        <v>-3.2364397150051261</v>
      </c>
      <c r="C798" s="11">
        <f t="shared" si="330"/>
        <v>10.474542028862462</v>
      </c>
      <c r="D798" s="36"/>
      <c r="M798" s="36"/>
      <c r="N798" s="11">
        <f>($T789*$K$6) + (m*EXP(-($T789*$K$6)/m)) - m - (($K$7/(m*g))*($T789)^2)</f>
        <v>2.8814904481971708E-4</v>
      </c>
      <c r="O798" s="11">
        <f>($T789*$K$6) + (2*m*EXP(-($T789*$K$6)/m)) + (($T789*$K$6)*EXP(-($T789*$K$6)/m))  - (2*m)</f>
        <v>2.5726896358677157E-3</v>
      </c>
      <c r="P798" s="11">
        <f>2*(-(m^2)/($T789)^5)*(g^2)*N798*O798</f>
        <v>-19.499656529403069</v>
      </c>
      <c r="Q798" s="12">
        <f>$K$6 - ($K$6*EXP(-($T789*$K$6)/m)) - ($T789 * ((2*$K$7)/(m*g)))</f>
        <v>-9.2002786507860201E-2</v>
      </c>
      <c r="R798" s="12">
        <f>$K$6 - 2 * ($K$6*EXP(-($T789*$K$6)/m)) + $K$6*(EXP(-($T789*$K$6)/m))*(1-($T789*$K$6)/(m))</f>
        <v>0.30289682242097193</v>
      </c>
      <c r="S798" s="11">
        <f>2*(((5*m^2*g^2)/$T789^6)*$N798*$O798 + (-(m^2)/($T789)^5)*(g^2)*$O798*$Q798 + (-(m^2)/($T789)^5)*(g^2)*$N798*$R798)</f>
        <v>8423.3858514830008</v>
      </c>
      <c r="T798" s="37"/>
      <c r="U798" s="38"/>
      <c r="V798" s="39"/>
      <c r="W798" s="36"/>
    </row>
    <row r="799" spans="1:23" x14ac:dyDescent="0.25">
      <c r="A799" s="36"/>
      <c r="B799" s="12">
        <f>((m*g)/$A791)*($J$6+(m/$A791)*(EXP(-($A791*$J$6)/(m))-1)) - $J$7</f>
        <v>-3.7465991362076587</v>
      </c>
      <c r="C799" s="12">
        <f t="shared" si="330"/>
        <v>14.037005087431975</v>
      </c>
      <c r="D799" s="36"/>
      <c r="M799" s="36">
        <v>79</v>
      </c>
      <c r="N799" s="11">
        <f>($T799*$B$6) + (m*EXP(-($T799*$B$6)/m)) - m - (($B$7/(m*g))*($T799)^2)</f>
        <v>-3.5922821918522391E-5</v>
      </c>
      <c r="O799" s="11">
        <f>($T799*$B$6) + (2*m*EXP(-($T799*$B$6)/m)) + (($T799*$B$6)*EXP(-($T799*$B$6)/m))  - (2*m)</f>
        <v>5.8863516471732713E-6</v>
      </c>
      <c r="P799" s="11">
        <f>2*(-(m^2)/($T799)^5)*(g^2)*N799*O799</f>
        <v>5.5621030242373505E-3</v>
      </c>
      <c r="Q799" s="12">
        <f>$B$6 - ($B$6*EXP(-($T799*$B$6)/m)) - ($T799 * ((2*$B$7)/(m*g)))</f>
        <v>-3.5822432723058607E-3</v>
      </c>
      <c r="R799" s="12">
        <f>$B$6 - 2 * ($B$6*EXP(-($T799*$B$6)/m)) + $B$6*(EXP(-($T799*$B$6)/m))*(1-($T799*$B$6)/(m))</f>
        <v>7.9860805570153293E-4</v>
      </c>
      <c r="S799" s="11">
        <f>2*(((5*m^2*g^2)/$T799^6)*$N799*$O799 + (-(m^2)/($T799)^5)*(g^2)*$O799*$Q799 + (-(m^2)/($T799)^5)*(g^2)*$N799*$R799)</f>
        <v>2.7638000081181335E-2</v>
      </c>
      <c r="T799" s="37">
        <f t="shared" si="310"/>
        <v>2.1699250881468814E-2</v>
      </c>
      <c r="U799" s="38">
        <f t="shared" ref="U799" si="336">SUM(P799:P808)</f>
        <v>-5.3645976549887564E-13</v>
      </c>
      <c r="V799" s="39">
        <f t="shared" ref="V799" si="337">SUM(S799:S808)</f>
        <v>19047.805400261786</v>
      </c>
      <c r="W799" s="36">
        <f t="shared" ref="W799" si="338">U799/V799</f>
        <v>-2.8163862147158577E-17</v>
      </c>
    </row>
    <row r="800" spans="1:23" x14ac:dyDescent="0.25">
      <c r="A800" s="36"/>
      <c r="B800" s="11">
        <f>((m*g)/$A791)*($K$6+(m/$A791)*(EXP(-($A791*$K$6)/(m))-1)) - $K$7</f>
        <v>-4.4157585574101912</v>
      </c>
      <c r="C800" s="11">
        <f t="shared" si="330"/>
        <v>19.498923637341331</v>
      </c>
      <c r="D800" s="36"/>
      <c r="M800" s="36"/>
      <c r="N800" s="11">
        <f>($T799*$C$6) + (m*EXP(-($T799*$C$6)/m)) - m - (($C$7/(m*g))*($T799)^2)</f>
        <v>-5.6880736359796744E-5</v>
      </c>
      <c r="O800" s="11">
        <f>($T799*$C$6) + (2*m*EXP(-($T799*$C$6)/m)) + (($T799*$C$6)*EXP(-($T799*$C$6)/m))  - (2*m)</f>
        <v>3.0067351026730194E-5</v>
      </c>
      <c r="P800" s="11">
        <f>2*(-(m^2)/($T799)^5)*(g^2)*N800*O800</f>
        <v>4.4986557223601245E-2</v>
      </c>
      <c r="Q800" s="12">
        <f>$C$6 - ($C$6*EXP(-($T799*$C$6)/m)) - ($T799 * ((2*$C$7)/(m*g)))</f>
        <v>-6.6282852127929268E-3</v>
      </c>
      <c r="R800" s="12">
        <f>$C$6 - 2 * ($C$6*EXP(-($T799*$C$6)/m)) + $C$6*(EXP(-($T799*$C$6)/m))*(1-($T799*$C$6)/(m))</f>
        <v>4.0224850446371196E-3</v>
      </c>
      <c r="S800" s="11">
        <f>2*(((5*m^2*g^2)/$T799^6)*$N800*$O800 + (-(m^2)/($T799)^5)*(g^2)*$O800*$Q800 + (-(m^2)/($T799)^5)*(g^2)*$N800*$R800)</f>
        <v>0.89475171113511909</v>
      </c>
      <c r="T800" s="37"/>
      <c r="U800" s="38"/>
      <c r="V800" s="39"/>
      <c r="W800" s="36"/>
    </row>
    <row r="801" spans="1:23" x14ac:dyDescent="0.25">
      <c r="A801" s="36">
        <v>0.8</v>
      </c>
      <c r="B801" s="12">
        <f>((m*g)/$A801)*($B$6+(m/$A801)*(EXP(-($A801*$B$6)/(m))-1)) - $B$7</f>
        <v>-7.1793897907575677E-2</v>
      </c>
      <c r="C801" s="12">
        <f t="shared" si="330"/>
        <v>5.1543637767633987E-3</v>
      </c>
      <c r="D801" s="36">
        <f t="shared" ref="D801" si="339">SUM(C801:C810)</f>
        <v>61.949940495501863</v>
      </c>
      <c r="M801" s="36"/>
      <c r="N801" s="11">
        <f>($T799*$D$6) + (m*EXP(-($T799*$D$6)/m)) - m - (($D$7/(m*g))*($T799)^2)</f>
        <v>-1.4213669415833905E-4</v>
      </c>
      <c r="O801" s="11">
        <f>($T799*$D$6) + (2*m*EXP(-($T799*$D$6)/m)) + (($T799*$D$6)*EXP(-($T799*$D$6)/m))  - (2*m)</f>
        <v>1.0980809334212166E-4</v>
      </c>
      <c r="P801" s="11">
        <f>2*(-(m^2)/($T799)^5)*(g^2)*N801*O801</f>
        <v>0.410547055340447</v>
      </c>
      <c r="Q801" s="12">
        <f>$D$6 - ($D$6*EXP(-($T799*$D$6)/m)) - ($T799 * ((2*$D$7)/(m*g)))</f>
        <v>-1.8161063891626833E-2</v>
      </c>
      <c r="R801" s="12">
        <f>$D$6 - 2 * ($D$6*EXP(-($T799*$D$6)/m)) + $D$6*(EXP(-($T799*$D$6)/m))*(1-($T799*$D$6)/(m))</f>
        <v>1.4420172737402842E-2</v>
      </c>
      <c r="S801" s="11">
        <f>2*(((5*m^2*g^2)/$T799^6)*$N801*$O801 + (-(m^2)/($T799)^5)*(g^2)*$O801*$Q801 + (-(m^2)/($T799)^5)*(g^2)*$N801*$R801)</f>
        <v>11.770671982426705</v>
      </c>
      <c r="T801" s="37"/>
      <c r="U801" s="38"/>
      <c r="V801" s="39"/>
      <c r="W801" s="36"/>
    </row>
    <row r="802" spans="1:23" x14ac:dyDescent="0.25">
      <c r="A802" s="36"/>
      <c r="B802" s="11">
        <f>((m*g)/$A801)*($C$6+(m/$A801)*(EXP(-($A801*$C$6)/(m))-1)) - $C$7</f>
        <v>-0.21849883480077639</v>
      </c>
      <c r="C802" s="11">
        <f t="shared" si="330"/>
        <v>4.7741740809296974E-2</v>
      </c>
      <c r="D802" s="36"/>
      <c r="M802" s="36"/>
      <c r="N802" s="11">
        <f>($T799*$E$6) + (m*EXP(-($T799*$E$6)/m)) - m - (($E$7/(m*g))*($T799)^2)</f>
        <v>-2.7251916602635123E-4</v>
      </c>
      <c r="O802" s="11">
        <f>($T799*$E$6) + (2*m*EXP(-($T799*$E$6)/m)) + (($T799*$E$6)*EXP(-($T799*$E$6)/m))  - (2*m)</f>
        <v>2.17202167091958E-4</v>
      </c>
      <c r="P802" s="11">
        <f>2*(-(m^2)/($T799)^5)*(g^2)*N802*O802</f>
        <v>1.5569819781520917</v>
      </c>
      <c r="Q802" s="12">
        <f>$E$6 - ($E$6*EXP(-($T799*$E$6)/m)) - ($T799 * ((2*$E$7)/(m*g)))</f>
        <v>-3.51275029404641E-2</v>
      </c>
      <c r="R802" s="12">
        <f>$E$6 - 2 * ($E$6*EXP(-($T799*$E$6)/m)) + $E$6*(EXP(-($T799*$E$6)/m))*(1-($T799*$E$6)/(m))</f>
        <v>2.8129755211624086E-2</v>
      </c>
      <c r="S802" s="11">
        <f>2*(((5*m^2*g^2)/$T799^6)*$N802*$O802 + (-(m^2)/($T799)^5)*(g^2)*$O802*$Q802 + (-(m^2)/($T799)^5)*(g^2)*$N802*$R802)</f>
        <v>43.573778470160931</v>
      </c>
      <c r="T802" s="37"/>
      <c r="U802" s="38"/>
      <c r="V802" s="39"/>
      <c r="W802" s="36"/>
    </row>
    <row r="803" spans="1:23" x14ac:dyDescent="0.25">
      <c r="A803" s="36"/>
      <c r="B803" s="12">
        <f>((m*g)/$A801)*($D$6+(m/$A801)*(EXP(-($A801*$D$6)/(m))-1)) - $D$7</f>
        <v>-0.56768692912470908</v>
      </c>
      <c r="C803" s="12">
        <f t="shared" si="330"/>
        <v>0.32226844949904249</v>
      </c>
      <c r="D803" s="36"/>
      <c r="M803" s="36"/>
      <c r="N803" s="11">
        <f>($T799*$F$6) + (m*EXP(-($T799*$F$6)/m)) - m - (($F$7/(m*g))*($T799)^2)</f>
        <v>-6.0670053593632044E-4</v>
      </c>
      <c r="O803" s="11">
        <f>($T799*$F$6) + (2*m*EXP(-($T799*$F$6)/m)) + (($T799*$F$6)*EXP(-($T799*$F$6)/m))  - (2*m)</f>
        <v>4.3655210821160612E-4</v>
      </c>
      <c r="P803" s="11">
        <f>2*(-(m^2)/($T799)^5)*(g^2)*N803*O803</f>
        <v>6.9667920711639288</v>
      </c>
      <c r="Q803" s="12">
        <f>$F$6 - ($F$6*EXP(-($T799*$F$6)/m)) - ($T799 * ((2*$F$7)/(m*g)))</f>
        <v>-7.6037333689399966E-2</v>
      </c>
      <c r="R803" s="12">
        <f>$F$6 - 2 * ($F$6*EXP(-($T799*$F$6)/m)) + $F$6*(EXP(-($T799*$F$6)/m))*(1-($T799*$F$6)/(m))</f>
        <v>5.5507727714503075E-2</v>
      </c>
      <c r="S803" s="11">
        <f>2*(((5*m^2*g^2)/$T799^6)*$N803*$O803 + (-(m^2)/($T799)^5)*(g^2)*$O803*$Q803 + (-(m^2)/($T799)^5)*(g^2)*$N803*$R803)</f>
        <v>153.66554030997941</v>
      </c>
      <c r="T803" s="37"/>
      <c r="U803" s="38"/>
      <c r="V803" s="39"/>
      <c r="W803" s="36"/>
    </row>
    <row r="804" spans="1:23" x14ac:dyDescent="0.25">
      <c r="A804" s="36"/>
      <c r="B804" s="12">
        <f>((m*g)/$A801)*($E$6+(m/$A801)*(EXP(-($A801*$E$6)/(m))-1)) - $E$7</f>
        <v>-0.95024446054730205</v>
      </c>
      <c r="C804" s="11">
        <f t="shared" si="330"/>
        <v>0.90296453480083305</v>
      </c>
      <c r="D804" s="36"/>
      <c r="M804" s="36"/>
      <c r="N804" s="11">
        <f>($T799*$G$6) + (m*EXP(-($T799*$G$6)/m)) - m - (($G$7/(m*g))*($T799)^2)</f>
        <v>-9.2049804445186109E-4</v>
      </c>
      <c r="O804" s="11">
        <f>($T799*$G$6) + (2*m*EXP(-($T799*$G$6)/m)) + (($T799*$G$6)*EXP(-($T799*$G$6)/m))  - (2*m)</f>
        <v>7.5760073539418021E-4</v>
      </c>
      <c r="P804" s="11">
        <f>2*(-(m^2)/($T799)^5)*(g^2)*N804*O804</f>
        <v>18.343645050870357</v>
      </c>
      <c r="Q804" s="12">
        <f>$G$6 - ($G$6*EXP(-($T799*$G$6)/m)) - ($T799 * ((2*$G$7)/(m*g)))</f>
        <v>-0.11975513986600844</v>
      </c>
      <c r="R804" s="12">
        <f>$G$6 - 2 * ($G$6*EXP(-($T799*$G$6)/m)) + $G$6*(EXP(-($T799*$G$6)/m))*(1-($T799*$G$6)/(m))</f>
        <v>9.4572542455614111E-2</v>
      </c>
      <c r="S804" s="11">
        <f>2*(((5*m^2*g^2)/$T799^6)*$N804*$O804 + (-(m^2)/($T799)^5)*(g^2)*$O804*$Q804 + (-(m^2)/($T799)^5)*(g^2)*$N804*$R804)</f>
        <v>449.55028528500497</v>
      </c>
      <c r="T804" s="37"/>
      <c r="U804" s="38"/>
      <c r="V804" s="39"/>
      <c r="W804" s="36"/>
    </row>
    <row r="805" spans="1:23" x14ac:dyDescent="0.25">
      <c r="A805" s="36"/>
      <c r="B805" s="12">
        <f>((m*g)/$A801)*($F$6+(m/$A801)*(EXP(-($A801*$F$6)/(m))-1)) - $F$7</f>
        <v>-1.6464258450570006</v>
      </c>
      <c r="C805" s="12">
        <f t="shared" si="330"/>
        <v>2.7107180632716585</v>
      </c>
      <c r="D805" s="36"/>
      <c r="M805" s="36"/>
      <c r="N805" s="11">
        <f>($T799*$H$6) + (m*EXP(-($T799*$H$6)/m)) - m - (($H$7/(m*g))*($T799)^2)</f>
        <v>-2.7081236331129559E-4</v>
      </c>
      <c r="O805" s="11">
        <f>($T799*$H$6) + (2*m*EXP(-($T799*$H$6)/m)) + (($T799*$H$6)*EXP(-($T799*$H$6)/m))  - (2*m)</f>
        <v>1.1847490982079129E-3</v>
      </c>
      <c r="P805" s="11">
        <f>2*(-(m^2)/($T799)^5)*(g^2)*N805*O805</f>
        <v>8.4395104335310513</v>
      </c>
      <c r="Q805" s="12">
        <f>$H$6 - ($H$6*EXP(-($T799*$H$6)/m)) - ($T799 * ((2*$H$7)/(m*g)))</f>
        <v>-7.9559143965879264E-2</v>
      </c>
      <c r="R805" s="12">
        <f>$H$6 - 2 * ($H$6*EXP(-($T799*$H$6)/m)) + $H$6*(EXP(-($T799*$H$6)/m))*(1-($T799*$H$6)/(m))</f>
        <v>0.1452358936688897</v>
      </c>
      <c r="S805" s="11">
        <f>2*(((5*m^2*g^2)/$T799^6)*$N805*$O805 + (-(m^2)/($T799)^5)*(g^2)*$O805*$Q805 + (-(m^2)/($T799)^5)*(g^2)*$N805*$R805)</f>
        <v>1569.2828784277726</v>
      </c>
      <c r="T805" s="37"/>
      <c r="U805" s="38"/>
      <c r="V805" s="39"/>
      <c r="W805" s="36"/>
    </row>
    <row r="806" spans="1:23" x14ac:dyDescent="0.25">
      <c r="A806" s="36"/>
      <c r="B806" s="12">
        <f>((m*g)/$A801)*($G$6+(m/$A801)*(EXP(-($A801*$G$6)/(m))-1)) - $G$7</f>
        <v>-2.441292799237325</v>
      </c>
      <c r="C806" s="11">
        <f t="shared" si="330"/>
        <v>5.9599105316080143</v>
      </c>
      <c r="D806" s="36"/>
      <c r="M806" s="36"/>
      <c r="N806" s="11">
        <f>($T799*$I$6) + (m*EXP(-($T799*$I$6)/m)) - m - (($I$7/(m*g))*($T799)^2)</f>
        <v>3.6936897707218891E-5</v>
      </c>
      <c r="O806" s="11">
        <f>($T799*$I$6) + (2*m*EXP(-($T799*$I$6)/m)) + (($T799*$I$6)*EXP(-($T799*$I$6)/m))  - (2*m)</f>
        <v>1.5808744621772508E-3</v>
      </c>
      <c r="P806" s="11">
        <f>2*(-(m^2)/($T799)^5)*(g^2)*N806*O806</f>
        <v>-1.535960973116496</v>
      </c>
      <c r="Q806" s="12">
        <f>$I$6 - ($I$6*EXP(-($T799*$I$6)/m)) - ($T799 * ((2*$I$7)/(m*g)))</f>
        <v>-6.9449432839628122E-2</v>
      </c>
      <c r="R806" s="12">
        <f>$I$6 - 2 * ($I$6*EXP(-($T799*$I$6)/m)) + $I$6*(EXP(-($T799*$I$6)/m))*(1-($T799*$I$6)/(m))</f>
        <v>0.19118847842689327</v>
      </c>
      <c r="S806" s="11">
        <f>2*(((5*m^2*g^2)/$T799^6)*$N806*$O806 + (-(m^2)/($T799)^5)*(g^2)*$O806*$Q806 + (-(m^2)/($T799)^5)*(g^2)*$N806*$R806)</f>
        <v>3056.1055703635284</v>
      </c>
      <c r="T806" s="37"/>
      <c r="U806" s="38"/>
      <c r="V806" s="39"/>
      <c r="W806" s="36"/>
    </row>
    <row r="807" spans="1:23" x14ac:dyDescent="0.25">
      <c r="A807" s="36"/>
      <c r="B807" s="12">
        <f>((m*g)/$A801)*($H$6+(m/$A801)*(EXP(-($A801*$H$6)/(m))-1)) - $H$7</f>
        <v>-2.8104741790603334</v>
      </c>
      <c r="C807" s="12">
        <f t="shared" si="330"/>
        <v>7.8987651111648551</v>
      </c>
      <c r="D807" s="36"/>
      <c r="M807" s="36"/>
      <c r="N807" s="11">
        <f>($T799*$J$6) + (m*EXP(-($T799*$J$6)/m)) - m - (($J$7/(m*g))*($T799)^2)</f>
        <v>2.7411831987485171E-4</v>
      </c>
      <c r="O807" s="11">
        <f>($T799*$J$6) + (2*m*EXP(-($T799*$J$6)/m)) + (($T799*$J$6)*EXP(-($T799*$J$6)/m))  - (2*m)</f>
        <v>2.0432113316871878E-3</v>
      </c>
      <c r="P807" s="11">
        <f>2*(-(m^2)/($T799)^5)*(g^2)*N807*O807</f>
        <v>-14.732407746786027</v>
      </c>
      <c r="Q807" s="12">
        <f>$J$6 - ($J$6*EXP(-($T799*$J$6)/m)) - ($T799 * ((2*$J$7)/(m*g)))</f>
        <v>-6.8895221319100641E-2</v>
      </c>
      <c r="R807" s="12">
        <f>$J$6 - 2 * ($J$6*EXP(-($T799*$J$6)/m)) + $J$6*(EXP(-($T799*$J$6)/m))*(1-($T799*$J$6)/(m))</f>
        <v>0.2437980678940922</v>
      </c>
      <c r="S807" s="11">
        <f>2*(((5*m^2*g^2)/$T799^6)*$N807*$O807 + (-(m^2)/($T799)^5)*(g^2)*$O807*$Q807 + (-(m^2)/($T799)^5)*(g^2)*$N807*$R807)</f>
        <v>5339.5484342286327</v>
      </c>
      <c r="T807" s="37"/>
      <c r="U807" s="38"/>
      <c r="V807" s="39"/>
      <c r="W807" s="36"/>
    </row>
    <row r="808" spans="1:23" x14ac:dyDescent="0.25">
      <c r="A808" s="36"/>
      <c r="B808" s="12">
        <f>((m*g)/$A801)*($I$6+(m/$A801)*(EXP(-($A801*$I$6)/(m))-1)) - $I$7</f>
        <v>-3.2400316074978504</v>
      </c>
      <c r="C808" s="11">
        <f t="shared" si="330"/>
        <v>10.497804817585104</v>
      </c>
      <c r="D808" s="36"/>
      <c r="M808" s="36"/>
      <c r="N808" s="11">
        <f>($T799*$K$6) + (m*EXP(-($T799*$K$6)/m)) - m - (($K$7/(m*g))*($T799)^2)</f>
        <v>2.8814904481972575E-4</v>
      </c>
      <c r="O808" s="11">
        <f>($T799*$K$6) + (2*m*EXP(-($T799*$K$6)/m)) + (($T799*$K$6)*EXP(-($T799*$K$6)/m))  - (2*m)</f>
        <v>2.5726896358677087E-3</v>
      </c>
      <c r="P808" s="11">
        <f>2*(-(m^2)/($T799)^5)*(g^2)*N808*O808</f>
        <v>-19.49965652940373</v>
      </c>
      <c r="Q808" s="12">
        <f>$K$6 - ($K$6*EXP(-($T799*$K$6)/m)) - ($T799 * ((2*$K$7)/(m*g)))</f>
        <v>-9.2002786507859646E-2</v>
      </c>
      <c r="R808" s="12">
        <f>$K$6 - 2 * ($K$6*EXP(-($T799*$K$6)/m)) + $K$6*(EXP(-($T799*$K$6)/m))*(1-($T799*$K$6)/(m))</f>
        <v>0.30289682242097132</v>
      </c>
      <c r="S808" s="11">
        <f>2*(((5*m^2*g^2)/$T799^6)*$N808*$O808 + (-(m^2)/($T799)^5)*(g^2)*$O808*$Q808 + (-(m^2)/($T799)^5)*(g^2)*$N808*$R808)</f>
        <v>8423.3858514830627</v>
      </c>
      <c r="T808" s="37"/>
      <c r="U808" s="38"/>
      <c r="V808" s="39"/>
      <c r="W808" s="36"/>
    </row>
    <row r="809" spans="1:23" x14ac:dyDescent="0.25">
      <c r="A809" s="36"/>
      <c r="B809" s="12">
        <f>((m*g)/$A801)*($J$6+(m/$A801)*(EXP(-($A801*$J$6)/(m))-1)) - $J$7</f>
        <v>-3.7505890359353513</v>
      </c>
      <c r="C809" s="12">
        <f t="shared" si="330"/>
        <v>14.066918116478467</v>
      </c>
      <c r="D809" s="36"/>
      <c r="M809" s="36">
        <v>80</v>
      </c>
      <c r="N809" s="11">
        <f>($T809*$B$6) + (m*EXP(-($T809*$B$6)/m)) - m - (($B$7/(m*g))*($T809)^2)</f>
        <v>-3.5922821918522879E-5</v>
      </c>
      <c r="O809" s="11">
        <f>($T809*$B$6) + (2*m*EXP(-($T809*$B$6)/m)) + (($T809*$B$6)*EXP(-($T809*$B$6)/m))  - (2*m)</f>
        <v>5.8863516471802102E-6</v>
      </c>
      <c r="P809" s="11">
        <f>2*(-(m^2)/($T809)^5)*(g^2)*N809*O809</f>
        <v>5.5621030242439477E-3</v>
      </c>
      <c r="Q809" s="12">
        <f>$B$6 - ($B$6*EXP(-($T809*$B$6)/m)) - ($T809 * ((2*$B$7)/(m*g)))</f>
        <v>-3.5822432723058711E-3</v>
      </c>
      <c r="R809" s="12">
        <f>$B$6 - 2 * ($B$6*EXP(-($T809*$B$6)/m)) + $B$6*(EXP(-($T809*$B$6)/m))*(1-($T809*$B$6)/(m))</f>
        <v>7.9860805570153293E-4</v>
      </c>
      <c r="S809" s="11">
        <f>2*(((5*m^2*g^2)/$T809^6)*$N809*$O809 + (-(m^2)/($T809)^5)*(g^2)*$O809*$Q809 + (-(m^2)/($T809)^5)*(g^2)*$N809*$R809)</f>
        <v>2.7638000080320135E-2</v>
      </c>
      <c r="T809" s="37">
        <f t="shared" ref="T809:T869" si="340">$T799-$W799</f>
        <v>2.1699250881468842E-2</v>
      </c>
      <c r="U809" s="38">
        <f t="shared" ref="U809" si="341">SUM(P809:P818)</f>
        <v>5.3290705182007514E-13</v>
      </c>
      <c r="V809" s="39">
        <f t="shared" ref="V809" si="342">SUM(S809:S818)</f>
        <v>19047.805400261699</v>
      </c>
      <c r="W809" s="36">
        <f t="shared" ref="W809" si="343">U809/V809</f>
        <v>2.7977346503800038E-17</v>
      </c>
    </row>
    <row r="810" spans="1:23" x14ac:dyDescent="0.25">
      <c r="A810" s="36"/>
      <c r="B810" s="11">
        <f>((m*g)/$A801)*($K$6+(m/$A801)*(EXP(-($A801*$K$6)/(m))-1)) - $K$7</f>
        <v>-4.4201464643728521</v>
      </c>
      <c r="C810" s="11">
        <f t="shared" si="330"/>
        <v>19.537694766507826</v>
      </c>
      <c r="D810" s="36"/>
      <c r="M810" s="36"/>
      <c r="N810" s="11">
        <f>($T809*$C$6) + (m*EXP(-($T809*$C$6)/m)) - m - (($C$7/(m*g))*($T809)^2)</f>
        <v>-5.6880736359794576E-5</v>
      </c>
      <c r="O810" s="11">
        <f>($T809*$C$6) + (2*m*EXP(-($T809*$C$6)/m)) + (($T809*$C$6)*EXP(-($T809*$C$6)/m))  - (2*m)</f>
        <v>3.0067351026730194E-5</v>
      </c>
      <c r="P810" s="11">
        <f>2*(-(m^2)/($T809)^5)*(g^2)*N810*O810</f>
        <v>4.4986557223599247E-2</v>
      </c>
      <c r="Q810" s="12">
        <f>$C$6 - ($C$6*EXP(-($T809*$C$6)/m)) - ($T809 * ((2*$C$7)/(m*g)))</f>
        <v>-6.6282852127929337E-3</v>
      </c>
      <c r="R810" s="12">
        <f>$C$6 - 2 * ($C$6*EXP(-($T809*$C$6)/m)) + $C$6*(EXP(-($T809*$C$6)/m))*(1-($T809*$C$6)/(m))</f>
        <v>4.0224850446371196E-3</v>
      </c>
      <c r="S810" s="11">
        <f>2*(((5*m^2*g^2)/$T809^6)*$N810*$O810 + (-(m^2)/($T809)^5)*(g^2)*$O810*$Q810 + (-(m^2)/($T809)^5)*(g^2)*$N810*$R810)</f>
        <v>0.89475171113529672</v>
      </c>
      <c r="T810" s="37"/>
      <c r="U810" s="38"/>
      <c r="V810" s="39"/>
      <c r="W810" s="36"/>
    </row>
    <row r="811" spans="1:23" x14ac:dyDescent="0.25">
      <c r="A811" s="36">
        <v>0.81</v>
      </c>
      <c r="B811" s="12">
        <f>((m*g)/$A811)*($B$6+(m/$A811)*(EXP(-($A811*$B$6)/(m))-1)) - $B$7</f>
        <v>-7.2078125022639106E-2</v>
      </c>
      <c r="C811" s="12">
        <f t="shared" si="330"/>
        <v>5.1952561067791937E-3</v>
      </c>
      <c r="D811" s="36">
        <f t="shared" ref="D811" si="344">SUM(C811:C820)</f>
        <v>62.081533077817191</v>
      </c>
      <c r="M811" s="36"/>
      <c r="N811" s="11">
        <f>($T809*$D$6) + (m*EXP(-($T809*$D$6)/m)) - m - (($D$7/(m*g))*($T809)^2)</f>
        <v>-1.4213669415833537E-4</v>
      </c>
      <c r="O811" s="11">
        <f>($T809*$D$6) + (2*m*EXP(-($T809*$D$6)/m)) + (($T809*$D$6)*EXP(-($T809*$D$6)/m))  - (2*m)</f>
        <v>1.0980809334212166E-4</v>
      </c>
      <c r="P811" s="11">
        <f>2*(-(m^2)/($T809)^5)*(g^2)*N811*O811</f>
        <v>0.41054705534043368</v>
      </c>
      <c r="Q811" s="12">
        <f>$D$6 - ($D$6*EXP(-($T809*$D$6)/m)) - ($T809 * ((2*$D$7)/(m*g)))</f>
        <v>-1.8161063891626805E-2</v>
      </c>
      <c r="R811" s="12">
        <f>$D$6 - 2 * ($D$6*EXP(-($T809*$D$6)/m)) + $D$6*(EXP(-($T809*$D$6)/m))*(1-($T809*$D$6)/(m))</f>
        <v>1.4420172737402953E-2</v>
      </c>
      <c r="S811" s="11">
        <f>2*(((5*m^2*g^2)/$T809^6)*$N811*$O811 + (-(m^2)/($T809)^5)*(g^2)*$O811*$Q811 + (-(m^2)/($T809)^5)*(g^2)*$N811*$R811)</f>
        <v>11.770671982428119</v>
      </c>
      <c r="T811" s="37"/>
      <c r="U811" s="38"/>
      <c r="V811" s="39"/>
      <c r="W811" s="36"/>
    </row>
    <row r="812" spans="1:23" x14ac:dyDescent="0.25">
      <c r="A812" s="36"/>
      <c r="B812" s="11">
        <f>((m*g)/$A811)*($C$6+(m/$A811)*(EXP(-($A811*$C$6)/(m))-1)) - $C$7</f>
        <v>-0.21916053959380538</v>
      </c>
      <c r="C812" s="11">
        <f t="shared" si="330"/>
        <v>4.8031342115047934E-2</v>
      </c>
      <c r="D812" s="36"/>
      <c r="M812" s="36"/>
      <c r="N812" s="11">
        <f>($T809*$E$6) + (m*EXP(-($T809*$E$6)/m)) - m - (($E$7/(m*g))*($T809)^2)</f>
        <v>-2.7251916602634907E-4</v>
      </c>
      <c r="O812" s="11">
        <f>($T809*$E$6) + (2*m*EXP(-($T809*$E$6)/m)) + (($T809*$E$6)*EXP(-($T809*$E$6)/m))  - (2*m)</f>
        <v>2.1720216709196494E-4</v>
      </c>
      <c r="P812" s="11">
        <f>2*(-(m^2)/($T809)^5)*(g^2)*N812*O812</f>
        <v>1.5569819781521193</v>
      </c>
      <c r="Q812" s="12">
        <f>$E$6 - ($E$6*EXP(-($T809*$E$6)/m)) - ($T809 * ((2*$E$7)/(m*g)))</f>
        <v>-3.5127502940464156E-2</v>
      </c>
      <c r="R812" s="12">
        <f>$E$6 - 2 * ($E$6*EXP(-($T809*$E$6)/m)) + $E$6*(EXP(-($T809*$E$6)/m))*(1-($T809*$E$6)/(m))</f>
        <v>2.8129755211624197E-2</v>
      </c>
      <c r="S812" s="11">
        <f>2*(((5*m^2*g^2)/$T809^6)*$N812*$O812 + (-(m^2)/($T809)^5)*(g^2)*$O812*$Q812 + (-(m^2)/($T809)^5)*(g^2)*$N812*$R812)</f>
        <v>43.573778470158317</v>
      </c>
      <c r="T812" s="37"/>
      <c r="U812" s="38"/>
      <c r="V812" s="39"/>
      <c r="W812" s="36"/>
    </row>
    <row r="813" spans="1:23" x14ac:dyDescent="0.25">
      <c r="A813" s="36"/>
      <c r="B813" s="12">
        <f>((m*g)/$A811)*($D$6+(m/$A811)*(EXP(-($A811*$D$6)/(m))-1)) - $D$7</f>
        <v>-0.56886418218563728</v>
      </c>
      <c r="C813" s="12">
        <f t="shared" si="330"/>
        <v>0.32360645777373392</v>
      </c>
      <c r="D813" s="36"/>
      <c r="M813" s="36"/>
      <c r="N813" s="11">
        <f>($T809*$F$6) + (m*EXP(-($T809*$F$6)/m)) - m - (($F$7/(m*g))*($T809)^2)</f>
        <v>-6.0670053593632174E-4</v>
      </c>
      <c r="O813" s="11">
        <f>($T809*$F$6) + (2*m*EXP(-($T809*$F$6)/m)) + (($T809*$F$6)*EXP(-($T809*$F$6)/m))  - (2*m)</f>
        <v>4.3655210821161305E-4</v>
      </c>
      <c r="P813" s="11">
        <f>2*(-(m^2)/($T809)^5)*(g^2)*N813*O813</f>
        <v>6.9667920711640106</v>
      </c>
      <c r="Q813" s="12">
        <f>$F$6 - ($F$6*EXP(-($T809*$F$6)/m)) - ($T809 * ((2*$F$7)/(m*g)))</f>
        <v>-7.6037333689400077E-2</v>
      </c>
      <c r="R813" s="12">
        <f>$F$6 - 2 * ($F$6*EXP(-($T809*$F$6)/m)) + $F$6*(EXP(-($T809*$F$6)/m))*(1-($T809*$F$6)/(m))</f>
        <v>5.5507727714503241E-2</v>
      </c>
      <c r="S813" s="11">
        <f>2*(((5*m^2*g^2)/$T809^6)*$N813*$O813 + (-(m^2)/($T809)^5)*(g^2)*$O813*$Q813 + (-(m^2)/($T809)^5)*(g^2)*$N813*$R813)</f>
        <v>153.66554030997111</v>
      </c>
      <c r="T813" s="37"/>
      <c r="U813" s="38"/>
      <c r="V813" s="39"/>
      <c r="W813" s="36"/>
    </row>
    <row r="814" spans="1:23" x14ac:dyDescent="0.25">
      <c r="A814" s="36"/>
      <c r="B814" s="12">
        <f>((m*g)/$A811)*($E$6+(m/$A811)*(EXP(-($A811*$E$6)/(m))-1)) - $E$7</f>
        <v>-0.95180987773831482</v>
      </c>
      <c r="C814" s="11">
        <f t="shared" si="330"/>
        <v>0.90594204336022577</v>
      </c>
      <c r="D814" s="36"/>
      <c r="M814" s="36"/>
      <c r="N814" s="11">
        <f>($T809*$G$6) + (m*EXP(-($T809*$G$6)/m)) - m - (($G$7/(m*g))*($T809)^2)</f>
        <v>-9.2049804445186716E-4</v>
      </c>
      <c r="O814" s="11">
        <f>($T809*$G$6) + (2*m*EXP(-($T809*$G$6)/m)) + (($T809*$G$6)*EXP(-($T809*$G$6)/m))  - (2*m)</f>
        <v>7.5760073539418715E-4</v>
      </c>
      <c r="P814" s="11">
        <f>2*(-(m^2)/($T809)^5)*(g^2)*N814*O814</f>
        <v>18.343645050870528</v>
      </c>
      <c r="Q814" s="12">
        <f>$G$6 - ($G$6*EXP(-($T809*$G$6)/m)) - ($T809 * ((2*$G$7)/(m*g)))</f>
        <v>-0.11975513986600872</v>
      </c>
      <c r="R814" s="12">
        <f>$G$6 - 2 * ($G$6*EXP(-($T809*$G$6)/m)) + $G$6*(EXP(-($T809*$G$6)/m))*(1-($T809*$G$6)/(m))</f>
        <v>9.4572542455614361E-2</v>
      </c>
      <c r="S814" s="11">
        <f>2*(((5*m^2*g^2)/$T809^6)*$N814*$O814 + (-(m^2)/($T809)^5)*(g^2)*$O814*$Q814 + (-(m^2)/($T809)^5)*(g^2)*$N814*$R814)</f>
        <v>449.55028528498815</v>
      </c>
      <c r="T814" s="37"/>
      <c r="U814" s="38"/>
      <c r="V814" s="39"/>
      <c r="W814" s="36"/>
    </row>
    <row r="815" spans="1:23" x14ac:dyDescent="0.25">
      <c r="A815" s="36"/>
      <c r="B815" s="12">
        <f>((m*g)/$A811)*($F$6+(m/$A811)*(EXP(-($A811*$F$6)/(m))-1)) - $F$7</f>
        <v>-1.6485075406363696</v>
      </c>
      <c r="C815" s="12">
        <f t="shared" si="330"/>
        <v>2.7175771115349718</v>
      </c>
      <c r="D815" s="36"/>
      <c r="M815" s="36"/>
      <c r="N815" s="11">
        <f>($T809*$H$6) + (m*EXP(-($T809*$H$6)/m)) - m - (($H$7/(m*g))*($T809)^2)</f>
        <v>-2.7081236331129646E-4</v>
      </c>
      <c r="O815" s="11">
        <f>($T809*$H$6) + (2*m*EXP(-($T809*$H$6)/m)) + (($T809*$H$6)*EXP(-($T809*$H$6)/m))  - (2*m)</f>
        <v>1.1847490982079267E-3</v>
      </c>
      <c r="P815" s="11">
        <f>2*(-(m^2)/($T809)^5)*(g^2)*N815*O815</f>
        <v>8.4395104335311242</v>
      </c>
      <c r="Q815" s="12">
        <f>$H$6 - ($H$6*EXP(-($T809*$H$6)/m)) - ($T809 * ((2*$H$7)/(m*g)))</f>
        <v>-7.9559143965879542E-2</v>
      </c>
      <c r="R815" s="12">
        <f>$H$6 - 2 * ($H$6*EXP(-($T809*$H$6)/m)) + $H$6*(EXP(-($T809*$H$6)/m))*(1-($T809*$H$6)/(m))</f>
        <v>0.14523589366889</v>
      </c>
      <c r="S815" s="11">
        <f>2*(((5*m^2*g^2)/$T809^6)*$N815*$O815 + (-(m^2)/($T809)^5)*(g^2)*$O815*$Q815 + (-(m^2)/($T809)^5)*(g^2)*$N815*$R815)</f>
        <v>1569.2828784277795</v>
      </c>
      <c r="T815" s="37"/>
      <c r="U815" s="38"/>
      <c r="V815" s="39"/>
      <c r="W815" s="36"/>
    </row>
    <row r="816" spans="1:23" x14ac:dyDescent="0.25">
      <c r="A816" s="36"/>
      <c r="B816" s="12">
        <f>((m*g)/$A811)*($G$6+(m/$A811)*(EXP(-($A811*$G$6)/(m))-1)) - $G$7</f>
        <v>-2.4438946558602672</v>
      </c>
      <c r="C816" s="11">
        <f t="shared" si="330"/>
        <v>5.9726210889423736</v>
      </c>
      <c r="D816" s="36"/>
      <c r="M816" s="36"/>
      <c r="N816" s="11">
        <f>($T809*$I$6) + (m*EXP(-($T809*$I$6)/m)) - m - (($I$7/(m*g))*($T809)^2)</f>
        <v>3.6936897707216289E-5</v>
      </c>
      <c r="O816" s="11">
        <f>($T809*$I$6) + (2*m*EXP(-($T809*$I$6)/m)) + (($T809*$I$6)*EXP(-($T809*$I$6)/m))  - (2*m)</f>
        <v>1.5808744621772508E-3</v>
      </c>
      <c r="P816" s="11">
        <f>2*(-(m^2)/($T809)^5)*(g^2)*N816*O816</f>
        <v>-1.5359609731163781</v>
      </c>
      <c r="Q816" s="12">
        <f>$I$6 - ($I$6*EXP(-($T809*$I$6)/m)) - ($T809 * ((2*$I$7)/(m*g)))</f>
        <v>-6.9449432839628455E-2</v>
      </c>
      <c r="R816" s="12">
        <f>$I$6 - 2 * ($I$6*EXP(-($T809*$I$6)/m)) + $I$6*(EXP(-($T809*$I$6)/m))*(1-($T809*$I$6)/(m))</f>
        <v>0.1911884784268936</v>
      </c>
      <c r="S816" s="11">
        <f>2*(((5*m^2*g^2)/$T809^6)*$N816*$O816 + (-(m^2)/($T809)^5)*(g^2)*$O816*$Q816 + (-(m^2)/($T809)^5)*(g^2)*$N816*$R816)</f>
        <v>3056.1055703635107</v>
      </c>
      <c r="T816" s="37"/>
      <c r="U816" s="38"/>
      <c r="V816" s="39"/>
      <c r="W816" s="36"/>
    </row>
    <row r="817" spans="1:23" x14ac:dyDescent="0.25">
      <c r="A817" s="36"/>
      <c r="B817" s="12">
        <f>((m*g)/$A811)*($H$6+(m/$A811)*(EXP(-($A811*$H$6)/(m))-1)) - $H$7</f>
        <v>-2.8135923149444317</v>
      </c>
      <c r="C817" s="12">
        <f t="shared" si="330"/>
        <v>7.9163017147143666</v>
      </c>
      <c r="D817" s="36"/>
      <c r="M817" s="36"/>
      <c r="N817" s="11">
        <f>($T809*$J$6) + (m*EXP(-($T809*$J$6)/m)) - m - (($J$7/(m*g))*($T809)^2)</f>
        <v>2.7411831987485345E-4</v>
      </c>
      <c r="O817" s="11">
        <f>($T809*$J$6) + (2*m*EXP(-($T809*$J$6)/m)) + (($T809*$J$6)*EXP(-($T809*$J$6)/m))  - (2*m)</f>
        <v>2.0432113316871947E-3</v>
      </c>
      <c r="P817" s="11">
        <f>2*(-(m^2)/($T809)^5)*(g^2)*N817*O817</f>
        <v>-14.732407746786075</v>
      </c>
      <c r="Q817" s="12">
        <f>$J$6 - ($J$6*EXP(-($T809*$J$6)/m)) - ($T809 * ((2*$J$7)/(m*g)))</f>
        <v>-6.8895221319101085E-2</v>
      </c>
      <c r="R817" s="12">
        <f>$J$6 - 2 * ($J$6*EXP(-($T809*$J$6)/m)) + $J$6*(EXP(-($T809*$J$6)/m))*(1-($T809*$J$6)/(m))</f>
        <v>0.2437980678940927</v>
      </c>
      <c r="S817" s="11">
        <f>2*(((5*m^2*g^2)/$T809^6)*$N817*$O817 + (-(m^2)/($T809)^5)*(g^2)*$O817*$Q817 + (-(m^2)/($T809)^5)*(g^2)*$N817*$R817)</f>
        <v>5339.54843422865</v>
      </c>
      <c r="T817" s="37"/>
      <c r="U817" s="38"/>
      <c r="V817" s="39"/>
      <c r="W817" s="36"/>
    </row>
    <row r="818" spans="1:23" x14ac:dyDescent="0.25">
      <c r="A818" s="36"/>
      <c r="B818" s="12">
        <f>((m*g)/$A811)*($I$6+(m/$A811)*(EXP(-($A811*$I$6)/(m))-1)) - $I$7</f>
        <v>-3.2435379232777772</v>
      </c>
      <c r="C818" s="11">
        <f t="shared" si="330"/>
        <v>10.520538259741116</v>
      </c>
      <c r="D818" s="36"/>
      <c r="M818" s="36"/>
      <c r="N818" s="11">
        <f>($T809*$K$6) + (m*EXP(-($T809*$K$6)/m)) - m - (($K$7/(m*g))*($T809)^2)</f>
        <v>2.8814904481971708E-4</v>
      </c>
      <c r="O818" s="11">
        <f>($T809*$K$6) + (2*m*EXP(-($T809*$K$6)/m)) + (($T809*$K$6)*EXP(-($T809*$K$6)/m))  - (2*m)</f>
        <v>2.5726896358677157E-3</v>
      </c>
      <c r="P818" s="11">
        <f>2*(-(m^2)/($T809)^5)*(g^2)*N818*O818</f>
        <v>-19.499656529403069</v>
      </c>
      <c r="Q818" s="12">
        <f>$K$6 - ($K$6*EXP(-($T809*$K$6)/m)) - ($T809 * ((2*$K$7)/(m*g)))</f>
        <v>-9.2002786507860201E-2</v>
      </c>
      <c r="R818" s="12">
        <f>$K$6 - 2 * ($K$6*EXP(-($T809*$K$6)/m)) + $K$6*(EXP(-($T809*$K$6)/m))*(1-($T809*$K$6)/(m))</f>
        <v>0.30289682242097193</v>
      </c>
      <c r="S818" s="11">
        <f>2*(((5*m^2*g^2)/$T809^6)*$N818*$O818 + (-(m^2)/($T809)^5)*(g^2)*$O818*$Q818 + (-(m^2)/($T809)^5)*(g^2)*$N818*$R818)</f>
        <v>8423.3858514830008</v>
      </c>
      <c r="T818" s="37"/>
      <c r="U818" s="38"/>
      <c r="V818" s="39"/>
      <c r="W818" s="36"/>
    </row>
    <row r="819" spans="1:23" x14ac:dyDescent="0.25">
      <c r="A819" s="36"/>
      <c r="B819" s="12">
        <f>((m*g)/$A811)*($J$6+(m/$A811)*(EXP(-($A811*$J$6)/(m))-1)) - $J$7</f>
        <v>-3.7544835316111107</v>
      </c>
      <c r="C819" s="12">
        <f t="shared" si="330"/>
        <v>14.096146589139039</v>
      </c>
      <c r="D819" s="36"/>
      <c r="M819" s="36">
        <v>81</v>
      </c>
      <c r="N819" s="11">
        <f>($T819*$B$6) + (m*EXP(-($T819*$B$6)/m)) - m - (($B$7/(m*g))*($T819)^2)</f>
        <v>-3.5922821918522391E-5</v>
      </c>
      <c r="O819" s="11">
        <f>($T819*$B$6) + (2*m*EXP(-($T819*$B$6)/m)) + (($T819*$B$6)*EXP(-($T819*$B$6)/m))  - (2*m)</f>
        <v>5.8863516471732713E-6</v>
      </c>
      <c r="P819" s="11">
        <f>2*(-(m^2)/($T819)^5)*(g^2)*N819*O819</f>
        <v>5.5621030242373505E-3</v>
      </c>
      <c r="Q819" s="12">
        <f>$B$6 - ($B$6*EXP(-($T819*$B$6)/m)) - ($T819 * ((2*$B$7)/(m*g)))</f>
        <v>-3.5822432723058607E-3</v>
      </c>
      <c r="R819" s="12">
        <f>$B$6 - 2 * ($B$6*EXP(-($T819*$B$6)/m)) + $B$6*(EXP(-($T819*$B$6)/m))*(1-($T819*$B$6)/(m))</f>
        <v>7.9860805570153293E-4</v>
      </c>
      <c r="S819" s="11">
        <f>2*(((5*m^2*g^2)/$T819^6)*$N819*$O819 + (-(m^2)/($T819)^5)*(g^2)*$O819*$Q819 + (-(m^2)/($T819)^5)*(g^2)*$N819*$R819)</f>
        <v>2.7638000081181335E-2</v>
      </c>
      <c r="T819" s="37">
        <f t="shared" si="340"/>
        <v>2.1699250881468814E-2</v>
      </c>
      <c r="U819" s="38">
        <f t="shared" ref="U819" si="345">SUM(P819:P828)</f>
        <v>-5.3645976549887564E-13</v>
      </c>
      <c r="V819" s="39">
        <f t="shared" ref="V819" si="346">SUM(S819:S828)</f>
        <v>19047.805400261786</v>
      </c>
      <c r="W819" s="36">
        <f t="shared" ref="W819" si="347">U819/V819</f>
        <v>-2.8163862147158577E-17</v>
      </c>
    </row>
    <row r="820" spans="1:23" x14ac:dyDescent="0.25">
      <c r="A820" s="36"/>
      <c r="B820" s="11">
        <f>((m*g)/$A811)*($K$6+(m/$A811)*(EXP(-($A811*$K$6)/(m))-1)) - $K$7</f>
        <v>-4.4244291399444444</v>
      </c>
      <c r="C820" s="11">
        <f t="shared" si="330"/>
        <v>19.575573214389536</v>
      </c>
      <c r="D820" s="36"/>
      <c r="M820" s="36"/>
      <c r="N820" s="11">
        <f>($T819*$C$6) + (m*EXP(-($T819*$C$6)/m)) - m - (($C$7/(m*g))*($T819)^2)</f>
        <v>-5.6880736359796744E-5</v>
      </c>
      <c r="O820" s="11">
        <f>($T819*$C$6) + (2*m*EXP(-($T819*$C$6)/m)) + (($T819*$C$6)*EXP(-($T819*$C$6)/m))  - (2*m)</f>
        <v>3.0067351026730194E-5</v>
      </c>
      <c r="P820" s="11">
        <f>2*(-(m^2)/($T819)^5)*(g^2)*N820*O820</f>
        <v>4.4986557223601245E-2</v>
      </c>
      <c r="Q820" s="12">
        <f>$C$6 - ($C$6*EXP(-($T819*$C$6)/m)) - ($T819 * ((2*$C$7)/(m*g)))</f>
        <v>-6.6282852127929268E-3</v>
      </c>
      <c r="R820" s="12">
        <f>$C$6 - 2 * ($C$6*EXP(-($T819*$C$6)/m)) + $C$6*(EXP(-($T819*$C$6)/m))*(1-($T819*$C$6)/(m))</f>
        <v>4.0224850446371196E-3</v>
      </c>
      <c r="S820" s="11">
        <f>2*(((5*m^2*g^2)/$T819^6)*$N820*$O820 + (-(m^2)/($T819)^5)*(g^2)*$O820*$Q820 + (-(m^2)/($T819)^5)*(g^2)*$N820*$R820)</f>
        <v>0.89475171113511909</v>
      </c>
      <c r="T820" s="37"/>
      <c r="U820" s="38"/>
      <c r="V820" s="39"/>
      <c r="W820" s="36"/>
    </row>
    <row r="821" spans="1:23" x14ac:dyDescent="0.25">
      <c r="A821" s="36">
        <v>0.82</v>
      </c>
      <c r="B821" s="12">
        <f>((m*g)/$A821)*($B$6+(m/$A821)*(EXP(-($A821*$B$6)/(m))-1)) - $B$7</f>
        <v>-7.2357770805347416E-2</v>
      </c>
      <c r="C821" s="12">
        <f t="shared" si="330"/>
        <v>5.2356469959191866E-3</v>
      </c>
      <c r="D821" s="36">
        <f t="shared" ref="D821" si="348">SUM(C821:C830)</f>
        <v>62.210172209010501</v>
      </c>
      <c r="M821" s="36"/>
      <c r="N821" s="11">
        <f>($T819*$D$6) + (m*EXP(-($T819*$D$6)/m)) - m - (($D$7/(m*g))*($T819)^2)</f>
        <v>-1.4213669415833905E-4</v>
      </c>
      <c r="O821" s="11">
        <f>($T819*$D$6) + (2*m*EXP(-($T819*$D$6)/m)) + (($T819*$D$6)*EXP(-($T819*$D$6)/m))  - (2*m)</f>
        <v>1.0980809334212166E-4</v>
      </c>
      <c r="P821" s="11">
        <f>2*(-(m^2)/($T819)^5)*(g^2)*N821*O821</f>
        <v>0.410547055340447</v>
      </c>
      <c r="Q821" s="12">
        <f>$D$6 - ($D$6*EXP(-($T819*$D$6)/m)) - ($T819 * ((2*$D$7)/(m*g)))</f>
        <v>-1.8161063891626833E-2</v>
      </c>
      <c r="R821" s="12">
        <f>$D$6 - 2 * ($D$6*EXP(-($T819*$D$6)/m)) + $D$6*(EXP(-($T819*$D$6)/m))*(1-($T819*$D$6)/(m))</f>
        <v>1.4420172737402842E-2</v>
      </c>
      <c r="S821" s="11">
        <f>2*(((5*m^2*g^2)/$T819^6)*$N821*$O821 + (-(m^2)/($T819)^5)*(g^2)*$O821*$Q821 + (-(m^2)/($T819)^5)*(g^2)*$N821*$R821)</f>
        <v>11.770671982426705</v>
      </c>
      <c r="T821" s="37"/>
      <c r="U821" s="38"/>
      <c r="V821" s="39"/>
      <c r="W821" s="36"/>
    </row>
    <row r="822" spans="1:23" x14ac:dyDescent="0.25">
      <c r="A822" s="36"/>
      <c r="B822" s="11">
        <f>((m*g)/$A821)*($C$6+(m/$A821)*(EXP(-($A821*$C$6)/(m))-1)) - $C$7</f>
        <v>-0.21980900147165189</v>
      </c>
      <c r="C822" s="11">
        <f t="shared" si="330"/>
        <v>4.8315997127964659E-2</v>
      </c>
      <c r="D822" s="36"/>
      <c r="M822" s="36"/>
      <c r="N822" s="11">
        <f>($T819*$E$6) + (m*EXP(-($T819*$E$6)/m)) - m - (($E$7/(m*g))*($T819)^2)</f>
        <v>-2.7251916602635123E-4</v>
      </c>
      <c r="O822" s="11">
        <f>($T819*$E$6) + (2*m*EXP(-($T819*$E$6)/m)) + (($T819*$E$6)*EXP(-($T819*$E$6)/m))  - (2*m)</f>
        <v>2.17202167091958E-4</v>
      </c>
      <c r="P822" s="11">
        <f>2*(-(m^2)/($T819)^5)*(g^2)*N822*O822</f>
        <v>1.5569819781520917</v>
      </c>
      <c r="Q822" s="12">
        <f>$E$6 - ($E$6*EXP(-($T819*$E$6)/m)) - ($T819 * ((2*$E$7)/(m*g)))</f>
        <v>-3.51275029404641E-2</v>
      </c>
      <c r="R822" s="12">
        <f>$E$6 - 2 * ($E$6*EXP(-($T819*$E$6)/m)) + $E$6*(EXP(-($T819*$E$6)/m))*(1-($T819*$E$6)/(m))</f>
        <v>2.8129755211624086E-2</v>
      </c>
      <c r="S822" s="11">
        <f>2*(((5*m^2*g^2)/$T819^6)*$N822*$O822 + (-(m^2)/($T819)^5)*(g^2)*$O822*$Q822 + (-(m^2)/($T819)^5)*(g^2)*$N822*$R822)</f>
        <v>43.573778470160931</v>
      </c>
      <c r="T822" s="37"/>
      <c r="U822" s="38"/>
      <c r="V822" s="39"/>
      <c r="W822" s="36"/>
    </row>
    <row r="823" spans="1:23" x14ac:dyDescent="0.25">
      <c r="A823" s="36"/>
      <c r="B823" s="12">
        <f>((m*g)/$A821)*($D$6+(m/$A821)*(EXP(-($A821*$D$6)/(m))-1)) - $D$7</f>
        <v>-0.57001568114006307</v>
      </c>
      <c r="C823" s="12">
        <f t="shared" si="330"/>
        <v>0.32491787674557004</v>
      </c>
      <c r="D823" s="36"/>
      <c r="M823" s="36"/>
      <c r="N823" s="11">
        <f>($T819*$F$6) + (m*EXP(-($T819*$F$6)/m)) - m - (($F$7/(m*g))*($T819)^2)</f>
        <v>-6.0670053593632044E-4</v>
      </c>
      <c r="O823" s="11">
        <f>($T819*$F$6) + (2*m*EXP(-($T819*$F$6)/m)) + (($T819*$F$6)*EXP(-($T819*$F$6)/m))  - (2*m)</f>
        <v>4.3655210821160612E-4</v>
      </c>
      <c r="P823" s="11">
        <f>2*(-(m^2)/($T819)^5)*(g^2)*N823*O823</f>
        <v>6.9667920711639288</v>
      </c>
      <c r="Q823" s="12">
        <f>$F$6 - ($F$6*EXP(-($T819*$F$6)/m)) - ($T819 * ((2*$F$7)/(m*g)))</f>
        <v>-7.6037333689399966E-2</v>
      </c>
      <c r="R823" s="12">
        <f>$F$6 - 2 * ($F$6*EXP(-($T819*$F$6)/m)) + $F$6*(EXP(-($T819*$F$6)/m))*(1-($T819*$F$6)/(m))</f>
        <v>5.5507727714503075E-2</v>
      </c>
      <c r="S823" s="11">
        <f>2*(((5*m^2*g^2)/$T819^6)*$N823*$O823 + (-(m^2)/($T819)^5)*(g^2)*$O823*$Q823 + (-(m^2)/($T819)^5)*(g^2)*$N823*$R823)</f>
        <v>153.66554030997941</v>
      </c>
      <c r="T823" s="37"/>
      <c r="U823" s="38"/>
      <c r="V823" s="39"/>
      <c r="W823" s="36"/>
    </row>
    <row r="824" spans="1:23" x14ac:dyDescent="0.25">
      <c r="A824" s="36"/>
      <c r="B824" s="12">
        <f>((m*g)/$A821)*($E$6+(m/$A821)*(EXP(-($A821*$E$6)/(m))-1)) - $E$7</f>
        <v>-0.95334007545134303</v>
      </c>
      <c r="C824" s="11">
        <f t="shared" si="330"/>
        <v>0.90885729946157245</v>
      </c>
      <c r="D824" s="36"/>
      <c r="M824" s="36"/>
      <c r="N824" s="11">
        <f>($T819*$G$6) + (m*EXP(-($T819*$G$6)/m)) - m - (($G$7/(m*g))*($T819)^2)</f>
        <v>-9.2049804445186109E-4</v>
      </c>
      <c r="O824" s="11">
        <f>($T819*$G$6) + (2*m*EXP(-($T819*$G$6)/m)) + (($T819*$G$6)*EXP(-($T819*$G$6)/m))  - (2*m)</f>
        <v>7.5760073539418021E-4</v>
      </c>
      <c r="P824" s="11">
        <f>2*(-(m^2)/($T819)^5)*(g^2)*N824*O824</f>
        <v>18.343645050870357</v>
      </c>
      <c r="Q824" s="12">
        <f>$G$6 - ($G$6*EXP(-($T819*$G$6)/m)) - ($T819 * ((2*$G$7)/(m*g)))</f>
        <v>-0.11975513986600844</v>
      </c>
      <c r="R824" s="12">
        <f>$G$6 - 2 * ($G$6*EXP(-($T819*$G$6)/m)) + $G$6*(EXP(-($T819*$G$6)/m))*(1-($T819*$G$6)/(m))</f>
        <v>9.4572542455614111E-2</v>
      </c>
      <c r="S824" s="11">
        <f>2*(((5*m^2*g^2)/$T819^6)*$N824*$O824 + (-(m^2)/($T819)^5)*(g^2)*$O824*$Q824 + (-(m^2)/($T819)^5)*(g^2)*$N824*$R824)</f>
        <v>449.55028528500497</v>
      </c>
      <c r="T824" s="37"/>
      <c r="U824" s="38"/>
      <c r="V824" s="39"/>
      <c r="W824" s="36"/>
    </row>
    <row r="825" spans="1:23" x14ac:dyDescent="0.25">
      <c r="A825" s="36"/>
      <c r="B825" s="12">
        <f>((m*g)/$A821)*($F$6+(m/$A821)*(EXP(-($A821*$F$6)/(m))-1)) - $F$7</f>
        <v>-1.6505414247240768</v>
      </c>
      <c r="C825" s="12">
        <f t="shared" si="330"/>
        <v>2.7242869947301855</v>
      </c>
      <c r="D825" s="36"/>
      <c r="M825" s="36"/>
      <c r="N825" s="11">
        <f>($T819*$H$6) + (m*EXP(-($T819*$H$6)/m)) - m - (($H$7/(m*g))*($T819)^2)</f>
        <v>-2.7081236331129559E-4</v>
      </c>
      <c r="O825" s="11">
        <f>($T819*$H$6) + (2*m*EXP(-($T819*$H$6)/m)) + (($T819*$H$6)*EXP(-($T819*$H$6)/m))  - (2*m)</f>
        <v>1.1847490982079129E-3</v>
      </c>
      <c r="P825" s="11">
        <f>2*(-(m^2)/($T819)^5)*(g^2)*N825*O825</f>
        <v>8.4395104335310513</v>
      </c>
      <c r="Q825" s="12">
        <f>$H$6 - ($H$6*EXP(-($T819*$H$6)/m)) - ($T819 * ((2*$H$7)/(m*g)))</f>
        <v>-7.9559143965879264E-2</v>
      </c>
      <c r="R825" s="12">
        <f>$H$6 - 2 * ($H$6*EXP(-($T819*$H$6)/m)) + $H$6*(EXP(-($T819*$H$6)/m))*(1-($T819*$H$6)/(m))</f>
        <v>0.1452358936688897</v>
      </c>
      <c r="S825" s="11">
        <f>2*(((5*m^2*g^2)/$T819^6)*$N825*$O825 + (-(m^2)/($T819)^5)*(g^2)*$O825*$Q825 + (-(m^2)/($T819)^5)*(g^2)*$N825*$R825)</f>
        <v>1569.2828784277726</v>
      </c>
      <c r="T825" s="37"/>
      <c r="U825" s="38"/>
      <c r="V825" s="39"/>
      <c r="W825" s="36"/>
    </row>
    <row r="826" spans="1:23" x14ac:dyDescent="0.25">
      <c r="A826" s="36"/>
      <c r="B826" s="12">
        <f>((m*g)/$A821)*($G$6+(m/$A821)*(EXP(-($A821*$G$6)/(m))-1)) - $G$7</f>
        <v>-2.4464360141402572</v>
      </c>
      <c r="C826" s="11">
        <f t="shared" si="330"/>
        <v>5.9850491712824692</v>
      </c>
      <c r="D826" s="36"/>
      <c r="M826" s="36"/>
      <c r="N826" s="11">
        <f>($T819*$I$6) + (m*EXP(-($T819*$I$6)/m)) - m - (($I$7/(m*g))*($T819)^2)</f>
        <v>3.6936897707218891E-5</v>
      </c>
      <c r="O826" s="11">
        <f>($T819*$I$6) + (2*m*EXP(-($T819*$I$6)/m)) + (($T819*$I$6)*EXP(-($T819*$I$6)/m))  - (2*m)</f>
        <v>1.5808744621772508E-3</v>
      </c>
      <c r="P826" s="11">
        <f>2*(-(m^2)/($T819)^5)*(g^2)*N826*O826</f>
        <v>-1.535960973116496</v>
      </c>
      <c r="Q826" s="12">
        <f>$I$6 - ($I$6*EXP(-($T819*$I$6)/m)) - ($T819 * ((2*$I$7)/(m*g)))</f>
        <v>-6.9449432839628122E-2</v>
      </c>
      <c r="R826" s="12">
        <f>$I$6 - 2 * ($I$6*EXP(-($T819*$I$6)/m)) + $I$6*(EXP(-($T819*$I$6)/m))*(1-($T819*$I$6)/(m))</f>
        <v>0.19118847842689327</v>
      </c>
      <c r="S826" s="11">
        <f>2*(((5*m^2*g^2)/$T819^6)*$N826*$O826 + (-(m^2)/($T819)^5)*(g^2)*$O826*$Q826 + (-(m^2)/($T819)^5)*(g^2)*$N826*$R826)</f>
        <v>3056.1055703635284</v>
      </c>
      <c r="T826" s="37"/>
      <c r="U826" s="38"/>
      <c r="V826" s="39"/>
      <c r="W826" s="36"/>
    </row>
    <row r="827" spans="1:23" x14ac:dyDescent="0.25">
      <c r="A827" s="36"/>
      <c r="B827" s="12">
        <f>((m*g)/$A821)*($H$6+(m/$A821)*(EXP(-($A821*$H$6)/(m))-1)) - $H$7</f>
        <v>-2.8166373603085502</v>
      </c>
      <c r="C827" s="12">
        <f t="shared" si="330"/>
        <v>7.9334460194859178</v>
      </c>
      <c r="D827" s="36"/>
      <c r="M827" s="36"/>
      <c r="N827" s="11">
        <f>($T819*$J$6) + (m*EXP(-($T819*$J$6)/m)) - m - (($J$7/(m*g))*($T819)^2)</f>
        <v>2.7411831987485171E-4</v>
      </c>
      <c r="O827" s="11">
        <f>($T819*$J$6) + (2*m*EXP(-($T819*$J$6)/m)) + (($T819*$J$6)*EXP(-($T819*$J$6)/m))  - (2*m)</f>
        <v>2.0432113316871878E-3</v>
      </c>
      <c r="P827" s="11">
        <f>2*(-(m^2)/($T819)^5)*(g^2)*N827*O827</f>
        <v>-14.732407746786027</v>
      </c>
      <c r="Q827" s="12">
        <f>$J$6 - ($J$6*EXP(-($T819*$J$6)/m)) - ($T819 * ((2*$J$7)/(m*g)))</f>
        <v>-6.8895221319100641E-2</v>
      </c>
      <c r="R827" s="12">
        <f>$J$6 - 2 * ($J$6*EXP(-($T819*$J$6)/m)) + $J$6*(EXP(-($T819*$J$6)/m))*(1-($T819*$J$6)/(m))</f>
        <v>0.2437980678940922</v>
      </c>
      <c r="S827" s="11">
        <f>2*(((5*m^2*g^2)/$T819^6)*$N827*$O827 + (-(m^2)/($T819)^5)*(g^2)*$O827*$Q827 + (-(m^2)/($T819)^5)*(g^2)*$N827*$R827)</f>
        <v>5339.5484342286327</v>
      </c>
      <c r="T827" s="37"/>
      <c r="U827" s="38"/>
      <c r="V827" s="39"/>
      <c r="W827" s="36"/>
    </row>
    <row r="828" spans="1:23" x14ac:dyDescent="0.25">
      <c r="A828" s="36"/>
      <c r="B828" s="12">
        <f>((m*g)/$A821)*($I$6+(m/$A821)*(EXP(-($A821*$I$6)/(m))-1)) - $I$7</f>
        <v>-3.2469616807353878</v>
      </c>
      <c r="C828" s="11">
        <f t="shared" si="330"/>
        <v>10.542760156163975</v>
      </c>
      <c r="D828" s="36"/>
      <c r="M828" s="36"/>
      <c r="N828" s="11">
        <f>($T819*$K$6) + (m*EXP(-($T819*$K$6)/m)) - m - (($K$7/(m*g))*($T819)^2)</f>
        <v>2.8814904481972575E-4</v>
      </c>
      <c r="O828" s="11">
        <f>($T819*$K$6) + (2*m*EXP(-($T819*$K$6)/m)) + (($T819*$K$6)*EXP(-($T819*$K$6)/m))  - (2*m)</f>
        <v>2.5726896358677087E-3</v>
      </c>
      <c r="P828" s="11">
        <f>2*(-(m^2)/($T819)^5)*(g^2)*N828*O828</f>
        <v>-19.49965652940373</v>
      </c>
      <c r="Q828" s="12">
        <f>$K$6 - ($K$6*EXP(-($T819*$K$6)/m)) - ($T819 * ((2*$K$7)/(m*g)))</f>
        <v>-9.2002786507859646E-2</v>
      </c>
      <c r="R828" s="12">
        <f>$K$6 - 2 * ($K$6*EXP(-($T819*$K$6)/m)) + $K$6*(EXP(-($T819*$K$6)/m))*(1-($T819*$K$6)/(m))</f>
        <v>0.30289682242097132</v>
      </c>
      <c r="S828" s="11">
        <f>2*(((5*m^2*g^2)/$T819^6)*$N828*$O828 + (-(m^2)/($T819)^5)*(g^2)*$O828*$Q828 + (-(m^2)/($T819)^5)*(g^2)*$N828*$R828)</f>
        <v>8423.3858514830627</v>
      </c>
      <c r="T828" s="37"/>
      <c r="U828" s="38"/>
      <c r="V828" s="39"/>
      <c r="W828" s="36"/>
    </row>
    <row r="829" spans="1:23" x14ac:dyDescent="0.25">
      <c r="A829" s="36"/>
      <c r="B829" s="12">
        <f>((m*g)/$A821)*($J$6+(m/$A821)*(EXP(-($A821*$J$6)/(m))-1)) - $J$7</f>
        <v>-3.758286001162217</v>
      </c>
      <c r="C829" s="12">
        <f t="shared" si="330"/>
        <v>14.124713666531887</v>
      </c>
      <c r="D829" s="36"/>
      <c r="M829" s="36">
        <v>82</v>
      </c>
      <c r="N829" s="11">
        <f>($T829*$B$6) + (m*EXP(-($T829*$B$6)/m)) - m - (($B$7/(m*g))*($T829)^2)</f>
        <v>-3.5922821918522879E-5</v>
      </c>
      <c r="O829" s="11">
        <f>($T829*$B$6) + (2*m*EXP(-($T829*$B$6)/m)) + (($T829*$B$6)*EXP(-($T829*$B$6)/m))  - (2*m)</f>
        <v>5.8863516471802102E-6</v>
      </c>
      <c r="P829" s="11">
        <f>2*(-(m^2)/($T829)^5)*(g^2)*N829*O829</f>
        <v>5.5621030242439477E-3</v>
      </c>
      <c r="Q829" s="12">
        <f>$B$6 - ($B$6*EXP(-($T829*$B$6)/m)) - ($T829 * ((2*$B$7)/(m*g)))</f>
        <v>-3.5822432723058711E-3</v>
      </c>
      <c r="R829" s="12">
        <f>$B$6 - 2 * ($B$6*EXP(-($T829*$B$6)/m)) + $B$6*(EXP(-($T829*$B$6)/m))*(1-($T829*$B$6)/(m))</f>
        <v>7.9860805570153293E-4</v>
      </c>
      <c r="S829" s="11">
        <f>2*(((5*m^2*g^2)/$T829^6)*$N829*$O829 + (-(m^2)/($T829)^5)*(g^2)*$O829*$Q829 + (-(m^2)/($T829)^5)*(g^2)*$N829*$R829)</f>
        <v>2.7638000080320135E-2</v>
      </c>
      <c r="T829" s="37">
        <f t="shared" si="340"/>
        <v>2.1699250881468842E-2</v>
      </c>
      <c r="U829" s="38">
        <f t="shared" ref="U829" si="349">SUM(P829:P838)</f>
        <v>5.3290705182007514E-13</v>
      </c>
      <c r="V829" s="39">
        <f t="shared" ref="V829" si="350">SUM(S829:S838)</f>
        <v>19047.805400261699</v>
      </c>
      <c r="W829" s="36">
        <f t="shared" ref="W829" si="351">U829/V829</f>
        <v>2.7977346503800038E-17</v>
      </c>
    </row>
    <row r="830" spans="1:23" x14ac:dyDescent="0.25">
      <c r="A830" s="36"/>
      <c r="B830" s="11">
        <f>((m*g)/$A821)*($K$6+(m/$A821)*(EXP(-($A821*$K$6)/(m))-1)) - $K$7</f>
        <v>-4.4286103215890469</v>
      </c>
      <c r="C830" s="11">
        <f t="shared" si="330"/>
        <v>19.612589380485041</v>
      </c>
      <c r="D830" s="36"/>
      <c r="M830" s="36"/>
      <c r="N830" s="11">
        <f>($T829*$C$6) + (m*EXP(-($T829*$C$6)/m)) - m - (($C$7/(m*g))*($T829)^2)</f>
        <v>-5.6880736359794576E-5</v>
      </c>
      <c r="O830" s="11">
        <f>($T829*$C$6) + (2*m*EXP(-($T829*$C$6)/m)) + (($T829*$C$6)*EXP(-($T829*$C$6)/m))  - (2*m)</f>
        <v>3.0067351026730194E-5</v>
      </c>
      <c r="P830" s="11">
        <f>2*(-(m^2)/($T829)^5)*(g^2)*N830*O830</f>
        <v>4.4986557223599247E-2</v>
      </c>
      <c r="Q830" s="12">
        <f>$C$6 - ($C$6*EXP(-($T829*$C$6)/m)) - ($T829 * ((2*$C$7)/(m*g)))</f>
        <v>-6.6282852127929337E-3</v>
      </c>
      <c r="R830" s="12">
        <f>$C$6 - 2 * ($C$6*EXP(-($T829*$C$6)/m)) + $C$6*(EXP(-($T829*$C$6)/m))*(1-($T829*$C$6)/(m))</f>
        <v>4.0224850446371196E-3</v>
      </c>
      <c r="S830" s="11">
        <f>2*(((5*m^2*g^2)/$T829^6)*$N830*$O830 + (-(m^2)/($T829)^5)*(g^2)*$O830*$Q830 + (-(m^2)/($T829)^5)*(g^2)*$N830*$R830)</f>
        <v>0.89475171113529672</v>
      </c>
      <c r="T830" s="37"/>
      <c r="U830" s="38"/>
      <c r="V830" s="39"/>
      <c r="W830" s="36"/>
    </row>
    <row r="831" spans="1:23" x14ac:dyDescent="0.25">
      <c r="A831" s="36">
        <v>0.83</v>
      </c>
      <c r="B831" s="12">
        <f>((m*g)/$A831)*($B$6+(m/$A831)*(EXP(-($A831*$B$6)/(m))-1)) - $B$7</f>
        <v>-7.2632935800569565E-2</v>
      </c>
      <c r="C831" s="12">
        <f t="shared" si="330"/>
        <v>5.2755433630096603E-3</v>
      </c>
      <c r="D831" s="36">
        <f t="shared" ref="D831" si="352">SUM(C831:C840)</f>
        <v>62.33595588119929</v>
      </c>
      <c r="M831" s="36"/>
      <c r="N831" s="11">
        <f>($T829*$D$6) + (m*EXP(-($T829*$D$6)/m)) - m - (($D$7/(m*g))*($T829)^2)</f>
        <v>-1.4213669415833537E-4</v>
      </c>
      <c r="O831" s="11">
        <f>($T829*$D$6) + (2*m*EXP(-($T829*$D$6)/m)) + (($T829*$D$6)*EXP(-($T829*$D$6)/m))  - (2*m)</f>
        <v>1.0980809334212166E-4</v>
      </c>
      <c r="P831" s="11">
        <f>2*(-(m^2)/($T829)^5)*(g^2)*N831*O831</f>
        <v>0.41054705534043368</v>
      </c>
      <c r="Q831" s="12">
        <f>$D$6 - ($D$6*EXP(-($T829*$D$6)/m)) - ($T829 * ((2*$D$7)/(m*g)))</f>
        <v>-1.8161063891626805E-2</v>
      </c>
      <c r="R831" s="12">
        <f>$D$6 - 2 * ($D$6*EXP(-($T829*$D$6)/m)) + $D$6*(EXP(-($T829*$D$6)/m))*(1-($T829*$D$6)/(m))</f>
        <v>1.4420172737402953E-2</v>
      </c>
      <c r="S831" s="11">
        <f>2*(((5*m^2*g^2)/$T829^6)*$N831*$O831 + (-(m^2)/($T829)^5)*(g^2)*$O831*$Q831 + (-(m^2)/($T829)^5)*(g^2)*$N831*$R831)</f>
        <v>11.770671982428119</v>
      </c>
      <c r="T831" s="37"/>
      <c r="U831" s="38"/>
      <c r="V831" s="39"/>
      <c r="W831" s="36"/>
    </row>
    <row r="832" spans="1:23" x14ac:dyDescent="0.25">
      <c r="A832" s="36"/>
      <c r="B832" s="11">
        <f>((m*g)/$A831)*($C$6+(m/$A831)*(EXP(-($A831*$C$6)/(m))-1)) - $C$7</f>
        <v>-0.22044459987332887</v>
      </c>
      <c r="C832" s="11">
        <f t="shared" si="330"/>
        <v>4.8595821613312065E-2</v>
      </c>
      <c r="D832" s="36"/>
      <c r="M832" s="36"/>
      <c r="N832" s="11">
        <f>($T829*$E$6) + (m*EXP(-($T829*$E$6)/m)) - m - (($E$7/(m*g))*($T829)^2)</f>
        <v>-2.7251916602634907E-4</v>
      </c>
      <c r="O832" s="11">
        <f>($T829*$E$6) + (2*m*EXP(-($T829*$E$6)/m)) + (($T829*$E$6)*EXP(-($T829*$E$6)/m))  - (2*m)</f>
        <v>2.1720216709196494E-4</v>
      </c>
      <c r="P832" s="11">
        <f>2*(-(m^2)/($T829)^5)*(g^2)*N832*O832</f>
        <v>1.5569819781521193</v>
      </c>
      <c r="Q832" s="12">
        <f>$E$6 - ($E$6*EXP(-($T829*$E$6)/m)) - ($T829 * ((2*$E$7)/(m*g)))</f>
        <v>-3.5127502940464156E-2</v>
      </c>
      <c r="R832" s="12">
        <f>$E$6 - 2 * ($E$6*EXP(-($T829*$E$6)/m)) + $E$6*(EXP(-($T829*$E$6)/m))*(1-($T829*$E$6)/(m))</f>
        <v>2.8129755211624197E-2</v>
      </c>
      <c r="S832" s="11">
        <f>2*(((5*m^2*g^2)/$T829^6)*$N832*$O832 + (-(m^2)/($T829)^5)*(g^2)*$O832*$Q832 + (-(m^2)/($T829)^5)*(g^2)*$N832*$R832)</f>
        <v>43.573778470158317</v>
      </c>
      <c r="T832" s="37"/>
      <c r="U832" s="38"/>
      <c r="V832" s="39"/>
      <c r="W832" s="36"/>
    </row>
    <row r="833" spans="1:23" x14ac:dyDescent="0.25">
      <c r="A833" s="36"/>
      <c r="B833" s="12">
        <f>((m*g)/$A831)*($D$6+(m/$A831)*(EXP(-($A831*$D$6)/(m))-1)) - $D$7</f>
        <v>-0.57114225141958253</v>
      </c>
      <c r="C833" s="12">
        <f t="shared" si="330"/>
        <v>0.32620347135662964</v>
      </c>
      <c r="D833" s="36"/>
      <c r="M833" s="36"/>
      <c r="N833" s="11">
        <f>($T829*$F$6) + (m*EXP(-($T829*$F$6)/m)) - m - (($F$7/(m*g))*($T829)^2)</f>
        <v>-6.0670053593632174E-4</v>
      </c>
      <c r="O833" s="11">
        <f>($T829*$F$6) + (2*m*EXP(-($T829*$F$6)/m)) + (($T829*$F$6)*EXP(-($T829*$F$6)/m))  - (2*m)</f>
        <v>4.3655210821161305E-4</v>
      </c>
      <c r="P833" s="11">
        <f>2*(-(m^2)/($T829)^5)*(g^2)*N833*O833</f>
        <v>6.9667920711640106</v>
      </c>
      <c r="Q833" s="12">
        <f>$F$6 - ($F$6*EXP(-($T829*$F$6)/m)) - ($T829 * ((2*$F$7)/(m*g)))</f>
        <v>-7.6037333689400077E-2</v>
      </c>
      <c r="R833" s="12">
        <f>$F$6 - 2 * ($F$6*EXP(-($T829*$F$6)/m)) + $F$6*(EXP(-($T829*$F$6)/m))*(1-($T829*$F$6)/(m))</f>
        <v>5.5507727714503241E-2</v>
      </c>
      <c r="S833" s="11">
        <f>2*(((5*m^2*g^2)/$T829^6)*$N833*$O833 + (-(m^2)/($T829)^5)*(g^2)*$O833*$Q833 + (-(m^2)/($T829)^5)*(g^2)*$N833*$R833)</f>
        <v>153.66554030997111</v>
      </c>
      <c r="T833" s="37"/>
      <c r="U833" s="38"/>
      <c r="V833" s="39"/>
      <c r="W833" s="36"/>
    </row>
    <row r="834" spans="1:23" x14ac:dyDescent="0.25">
      <c r="A834" s="36"/>
      <c r="B834" s="12">
        <f>((m*g)/$A831)*($E$6+(m/$A831)*(EXP(-($A831*$E$6)/(m))-1)) - $E$7</f>
        <v>-0.95483622095000154</v>
      </c>
      <c r="C834" s="11">
        <f t="shared" si="330"/>
        <v>0.91171220883808013</v>
      </c>
      <c r="D834" s="36"/>
      <c r="M834" s="36"/>
      <c r="N834" s="11">
        <f>($T829*$G$6) + (m*EXP(-($T829*$G$6)/m)) - m - (($G$7/(m*g))*($T829)^2)</f>
        <v>-9.2049804445186716E-4</v>
      </c>
      <c r="O834" s="11">
        <f>($T829*$G$6) + (2*m*EXP(-($T829*$G$6)/m)) + (($T829*$G$6)*EXP(-($T829*$G$6)/m))  - (2*m)</f>
        <v>7.5760073539418715E-4</v>
      </c>
      <c r="P834" s="11">
        <f>2*(-(m^2)/($T829)^5)*(g^2)*N834*O834</f>
        <v>18.343645050870528</v>
      </c>
      <c r="Q834" s="12">
        <f>$G$6 - ($G$6*EXP(-($T829*$G$6)/m)) - ($T829 * ((2*$G$7)/(m*g)))</f>
        <v>-0.11975513986600872</v>
      </c>
      <c r="R834" s="12">
        <f>$G$6 - 2 * ($G$6*EXP(-($T829*$G$6)/m)) + $G$6*(EXP(-($T829*$G$6)/m))*(1-($T829*$G$6)/(m))</f>
        <v>9.4572542455614361E-2</v>
      </c>
      <c r="S834" s="11">
        <f>2*(((5*m^2*g^2)/$T829^6)*$N834*$O834 + (-(m^2)/($T829)^5)*(g^2)*$O834*$Q834 + (-(m^2)/($T829)^5)*(g^2)*$N834*$R834)</f>
        <v>449.55028528498815</v>
      </c>
      <c r="T834" s="37"/>
      <c r="U834" s="38"/>
      <c r="V834" s="39"/>
      <c r="W834" s="36"/>
    </row>
    <row r="835" spans="1:23" x14ac:dyDescent="0.25">
      <c r="A835" s="36"/>
      <c r="B835" s="12">
        <f>((m*g)/$A831)*($F$6+(m/$A831)*(EXP(-($A831*$F$6)/(m))-1)) - $F$7</f>
        <v>-1.6525291196919132</v>
      </c>
      <c r="C835" s="12">
        <f t="shared" si="330"/>
        <v>2.7308524914297294</v>
      </c>
      <c r="D835" s="36"/>
      <c r="M835" s="36"/>
      <c r="N835" s="11">
        <f>($T829*$H$6) + (m*EXP(-($T829*$H$6)/m)) - m - (($H$7/(m*g))*($T829)^2)</f>
        <v>-2.7081236331129646E-4</v>
      </c>
      <c r="O835" s="11">
        <f>($T829*$H$6) + (2*m*EXP(-($T829*$H$6)/m)) + (($T829*$H$6)*EXP(-($T829*$H$6)/m))  - (2*m)</f>
        <v>1.1847490982079267E-3</v>
      </c>
      <c r="P835" s="11">
        <f>2*(-(m^2)/($T829)^5)*(g^2)*N835*O835</f>
        <v>8.4395104335311242</v>
      </c>
      <c r="Q835" s="12">
        <f>$H$6 - ($H$6*EXP(-($T829*$H$6)/m)) - ($T829 * ((2*$H$7)/(m*g)))</f>
        <v>-7.9559143965879542E-2</v>
      </c>
      <c r="R835" s="12">
        <f>$H$6 - 2 * ($H$6*EXP(-($T829*$H$6)/m)) + $H$6*(EXP(-($T829*$H$6)/m))*(1-($T829*$H$6)/(m))</f>
        <v>0.14523589366889</v>
      </c>
      <c r="S835" s="11">
        <f>2*(((5*m^2*g^2)/$T829^6)*$N835*$O835 + (-(m^2)/($T829)^5)*(g^2)*$O835*$Q835 + (-(m^2)/($T829)^5)*(g^2)*$N835*$R835)</f>
        <v>1569.2828784277795</v>
      </c>
      <c r="T835" s="37"/>
      <c r="U835" s="38"/>
      <c r="V835" s="39"/>
      <c r="W835" s="36"/>
    </row>
    <row r="836" spans="1:23" x14ac:dyDescent="0.25">
      <c r="A836" s="36"/>
      <c r="B836" s="12">
        <f>((m*g)/$A831)*($G$6+(m/$A831)*(EXP(-($A831*$G$6)/(m))-1)) - $G$7</f>
        <v>-2.4489189550092361</v>
      </c>
      <c r="C836" s="11">
        <f t="shared" si="330"/>
        <v>5.9972040482035291</v>
      </c>
      <c r="D836" s="36"/>
      <c r="M836" s="36"/>
      <c r="N836" s="11">
        <f>($T829*$I$6) + (m*EXP(-($T829*$I$6)/m)) - m - (($I$7/(m*g))*($T829)^2)</f>
        <v>3.6936897707216289E-5</v>
      </c>
      <c r="O836" s="11">
        <f>($T829*$I$6) + (2*m*EXP(-($T829*$I$6)/m)) + (($T829*$I$6)*EXP(-($T829*$I$6)/m))  - (2*m)</f>
        <v>1.5808744621772508E-3</v>
      </c>
      <c r="P836" s="11">
        <f>2*(-(m^2)/($T829)^5)*(g^2)*N836*O836</f>
        <v>-1.5359609731163781</v>
      </c>
      <c r="Q836" s="12">
        <f>$I$6 - ($I$6*EXP(-($T829*$I$6)/m)) - ($T829 * ((2*$I$7)/(m*g)))</f>
        <v>-6.9449432839628455E-2</v>
      </c>
      <c r="R836" s="12">
        <f>$I$6 - 2 * ($I$6*EXP(-($T829*$I$6)/m)) + $I$6*(EXP(-($T829*$I$6)/m))*(1-($T829*$I$6)/(m))</f>
        <v>0.1911884784268936</v>
      </c>
      <c r="S836" s="11">
        <f>2*(((5*m^2*g^2)/$T829^6)*$N836*$O836 + (-(m^2)/($T829)^5)*(g^2)*$O836*$Q836 + (-(m^2)/($T829)^5)*(g^2)*$N836*$R836)</f>
        <v>3056.1055703635107</v>
      </c>
      <c r="T836" s="37"/>
      <c r="U836" s="38"/>
      <c r="V836" s="39"/>
      <c r="W836" s="36"/>
    </row>
    <row r="837" spans="1:23" x14ac:dyDescent="0.25">
      <c r="A837" s="36"/>
      <c r="B837" s="12">
        <f>((m*g)/$A831)*($H$6+(m/$A831)*(EXP(-($A831*$H$6)/(m))-1)) - $H$7</f>
        <v>-2.8196118512235384</v>
      </c>
      <c r="C837" s="12">
        <f t="shared" si="330"/>
        <v>7.9502109915602297</v>
      </c>
      <c r="D837" s="36"/>
      <c r="M837" s="36"/>
      <c r="N837" s="11">
        <f>($T829*$J$6) + (m*EXP(-($T829*$J$6)/m)) - m - (($J$7/(m*g))*($T829)^2)</f>
        <v>2.7411831987485345E-4</v>
      </c>
      <c r="O837" s="11">
        <f>($T829*$J$6) + (2*m*EXP(-($T829*$J$6)/m)) + (($T829*$J$6)*EXP(-($T829*$J$6)/m))  - (2*m)</f>
        <v>2.0432113316871947E-3</v>
      </c>
      <c r="P837" s="11">
        <f>2*(-(m^2)/($T829)^5)*(g^2)*N837*O837</f>
        <v>-14.732407746786075</v>
      </c>
      <c r="Q837" s="12">
        <f>$J$6 - ($J$6*EXP(-($T829*$J$6)/m)) - ($T829 * ((2*$J$7)/(m*g)))</f>
        <v>-6.8895221319101085E-2</v>
      </c>
      <c r="R837" s="12">
        <f>$J$6 - 2 * ($J$6*EXP(-($T829*$J$6)/m)) + $J$6*(EXP(-($T829*$J$6)/m))*(1-($T829*$J$6)/(m))</f>
        <v>0.2437980678940927</v>
      </c>
      <c r="S837" s="11">
        <f>2*(((5*m^2*g^2)/$T829^6)*$N837*$O837 + (-(m^2)/($T829)^5)*(g^2)*$O837*$Q837 + (-(m^2)/($T829)^5)*(g^2)*$N837*$R837)</f>
        <v>5339.54843422865</v>
      </c>
      <c r="T837" s="37"/>
      <c r="U837" s="38"/>
      <c r="V837" s="39"/>
      <c r="W837" s="36"/>
    </row>
    <row r="838" spans="1:23" x14ac:dyDescent="0.25">
      <c r="A838" s="36"/>
      <c r="B838" s="12">
        <f>((m*g)/$A831)*($I$6+(m/$A831)*(EXP(-($A831*$I$6)/(m))-1)) - $I$7</f>
        <v>-3.2503057581512551</v>
      </c>
      <c r="C838" s="11">
        <f t="shared" si="330"/>
        <v>10.564487521471206</v>
      </c>
      <c r="D838" s="36"/>
      <c r="M838" s="36"/>
      <c r="N838" s="11">
        <f>($T829*$K$6) + (m*EXP(-($T829*$K$6)/m)) - m - (($K$7/(m*g))*($T829)^2)</f>
        <v>2.8814904481971708E-4</v>
      </c>
      <c r="O838" s="11">
        <f>($T829*$K$6) + (2*m*EXP(-($T829*$K$6)/m)) + (($T829*$K$6)*EXP(-($T829*$K$6)/m))  - (2*m)</f>
        <v>2.5726896358677157E-3</v>
      </c>
      <c r="P838" s="11">
        <f>2*(-(m^2)/($T829)^5)*(g^2)*N838*O838</f>
        <v>-19.499656529403069</v>
      </c>
      <c r="Q838" s="12">
        <f>$K$6 - ($K$6*EXP(-($T829*$K$6)/m)) - ($T829 * ((2*$K$7)/(m*g)))</f>
        <v>-9.2002786507860201E-2</v>
      </c>
      <c r="R838" s="12">
        <f>$K$6 - 2 * ($K$6*EXP(-($T829*$K$6)/m)) + $K$6*(EXP(-($T829*$K$6)/m))*(1-($T829*$K$6)/(m))</f>
        <v>0.30289682242097193</v>
      </c>
      <c r="S838" s="11">
        <f>2*(((5*m^2*g^2)/$T829^6)*$N838*$O838 + (-(m^2)/($T829)^5)*(g^2)*$O838*$Q838 + (-(m^2)/($T829)^5)*(g^2)*$N838*$R838)</f>
        <v>8423.3858514830008</v>
      </c>
      <c r="T838" s="37"/>
      <c r="U838" s="38"/>
      <c r="V838" s="39"/>
      <c r="W838" s="36"/>
    </row>
    <row r="839" spans="1:23" x14ac:dyDescent="0.25">
      <c r="A839" s="36"/>
      <c r="B839" s="12">
        <f>((m*g)/$A831)*($J$6+(m/$A831)*(EXP(-($A831*$J$6)/(m))-1)) - $J$7</f>
        <v>-3.761999665078966</v>
      </c>
      <c r="C839" s="12">
        <f t="shared" si="330"/>
        <v>14.152641480054251</v>
      </c>
      <c r="D839" s="36"/>
      <c r="M839" s="36">
        <v>83</v>
      </c>
      <c r="N839" s="11">
        <f>($T839*$B$6) + (m*EXP(-($T839*$B$6)/m)) - m - (($B$7/(m*g))*($T839)^2)</f>
        <v>-3.5922821918522391E-5</v>
      </c>
      <c r="O839" s="11">
        <f>($T839*$B$6) + (2*m*EXP(-($T839*$B$6)/m)) + (($T839*$B$6)*EXP(-($T839*$B$6)/m))  - (2*m)</f>
        <v>5.8863516471732713E-6</v>
      </c>
      <c r="P839" s="11">
        <f>2*(-(m^2)/($T839)^5)*(g^2)*N839*O839</f>
        <v>5.5621030242373505E-3</v>
      </c>
      <c r="Q839" s="12">
        <f>$B$6 - ($B$6*EXP(-($T839*$B$6)/m)) - ($T839 * ((2*$B$7)/(m*g)))</f>
        <v>-3.5822432723058607E-3</v>
      </c>
      <c r="R839" s="12">
        <f>$B$6 - 2 * ($B$6*EXP(-($T839*$B$6)/m)) + $B$6*(EXP(-($T839*$B$6)/m))*(1-($T839*$B$6)/(m))</f>
        <v>7.9860805570153293E-4</v>
      </c>
      <c r="S839" s="11">
        <f>2*(((5*m^2*g^2)/$T839^6)*$N839*$O839 + (-(m^2)/($T839)^5)*(g^2)*$O839*$Q839 + (-(m^2)/($T839)^5)*(g^2)*$N839*$R839)</f>
        <v>2.7638000081181335E-2</v>
      </c>
      <c r="T839" s="37">
        <f t="shared" si="340"/>
        <v>2.1699250881468814E-2</v>
      </c>
      <c r="U839" s="38">
        <f t="shared" ref="U839" si="353">SUM(P839:P848)</f>
        <v>-5.3645976549887564E-13</v>
      </c>
      <c r="V839" s="39">
        <f t="shared" ref="V839" si="354">SUM(S839:S848)</f>
        <v>19047.805400261786</v>
      </c>
      <c r="W839" s="36">
        <f t="shared" ref="W839" si="355">U839/V839</f>
        <v>-2.8163862147158577E-17</v>
      </c>
    </row>
    <row r="840" spans="1:23" x14ac:dyDescent="0.25">
      <c r="A840" s="36"/>
      <c r="B840" s="11">
        <f>((m*g)/$A831)*($K$6+(m/$A831)*(EXP(-($A831*$K$6)/(m))-1)) - $K$7</f>
        <v>-4.4326935720066771</v>
      </c>
      <c r="C840" s="11">
        <f t="shared" si="330"/>
        <v>19.648772303309315</v>
      </c>
      <c r="D840" s="36"/>
      <c r="M840" s="36"/>
      <c r="N840" s="11">
        <f>($T839*$C$6) + (m*EXP(-($T839*$C$6)/m)) - m - (($C$7/(m*g))*($T839)^2)</f>
        <v>-5.6880736359796744E-5</v>
      </c>
      <c r="O840" s="11">
        <f>($T839*$C$6) + (2*m*EXP(-($T839*$C$6)/m)) + (($T839*$C$6)*EXP(-($T839*$C$6)/m))  - (2*m)</f>
        <v>3.0067351026730194E-5</v>
      </c>
      <c r="P840" s="11">
        <f>2*(-(m^2)/($T839)^5)*(g^2)*N840*O840</f>
        <v>4.4986557223601245E-2</v>
      </c>
      <c r="Q840" s="12">
        <f>$C$6 - ($C$6*EXP(-($T839*$C$6)/m)) - ($T839 * ((2*$C$7)/(m*g)))</f>
        <v>-6.6282852127929268E-3</v>
      </c>
      <c r="R840" s="12">
        <f>$C$6 - 2 * ($C$6*EXP(-($T839*$C$6)/m)) + $C$6*(EXP(-($T839*$C$6)/m))*(1-($T839*$C$6)/(m))</f>
        <v>4.0224850446371196E-3</v>
      </c>
      <c r="S840" s="11">
        <f>2*(((5*m^2*g^2)/$T839^6)*$N840*$O840 + (-(m^2)/($T839)^5)*(g^2)*$O840*$Q840 + (-(m^2)/($T839)^5)*(g^2)*$N840*$R840)</f>
        <v>0.89475171113511909</v>
      </c>
      <c r="T840" s="37"/>
      <c r="U840" s="38"/>
      <c r="V840" s="39"/>
      <c r="W840" s="36"/>
    </row>
    <row r="841" spans="1:23" x14ac:dyDescent="0.25">
      <c r="A841" s="36">
        <v>0.84</v>
      </c>
      <c r="B841" s="12">
        <f>((m*g)/$A841)*($B$6+(m/$A841)*(EXP(-($A841*$B$6)/(m))-1)) - $B$7</f>
        <v>-7.290371788620606E-2</v>
      </c>
      <c r="C841" s="12">
        <f t="shared" si="330"/>
        <v>5.3149520816315214E-3</v>
      </c>
      <c r="D841" s="36">
        <f t="shared" ref="D841" si="356">SUM(C841:C850)</f>
        <v>62.458977814750916</v>
      </c>
      <c r="M841" s="36"/>
      <c r="N841" s="11">
        <f>($T839*$D$6) + (m*EXP(-($T839*$D$6)/m)) - m - (($D$7/(m*g))*($T839)^2)</f>
        <v>-1.4213669415833905E-4</v>
      </c>
      <c r="O841" s="11">
        <f>($T839*$D$6) + (2*m*EXP(-($T839*$D$6)/m)) + (($T839*$D$6)*EXP(-($T839*$D$6)/m))  - (2*m)</f>
        <v>1.0980809334212166E-4</v>
      </c>
      <c r="P841" s="11">
        <f>2*(-(m^2)/($T839)^5)*(g^2)*N841*O841</f>
        <v>0.410547055340447</v>
      </c>
      <c r="Q841" s="12">
        <f>$D$6 - ($D$6*EXP(-($T839*$D$6)/m)) - ($T839 * ((2*$D$7)/(m*g)))</f>
        <v>-1.8161063891626833E-2</v>
      </c>
      <c r="R841" s="12">
        <f>$D$6 - 2 * ($D$6*EXP(-($T839*$D$6)/m)) + $D$6*(EXP(-($T839*$D$6)/m))*(1-($T839*$D$6)/(m))</f>
        <v>1.4420172737402842E-2</v>
      </c>
      <c r="S841" s="11">
        <f>2*(((5*m^2*g^2)/$T839^6)*$N841*$O841 + (-(m^2)/($T839)^5)*(g^2)*$O841*$Q841 + (-(m^2)/($T839)^5)*(g^2)*$N841*$R841)</f>
        <v>11.770671982426705</v>
      </c>
      <c r="T841" s="37"/>
      <c r="U841" s="38"/>
      <c r="V841" s="39"/>
      <c r="W841" s="36"/>
    </row>
    <row r="842" spans="1:23" x14ac:dyDescent="0.25">
      <c r="A842" s="36"/>
      <c r="B842" s="11">
        <f>((m*g)/$A841)*($C$6+(m/$A841)*(EXP(-($A841*$C$6)/(m))-1)) - $C$7</f>
        <v>-0.22106770048024332</v>
      </c>
      <c r="C842" s="11">
        <f t="shared" si="330"/>
        <v>4.8870928195622575E-2</v>
      </c>
      <c r="D842" s="36"/>
      <c r="M842" s="36"/>
      <c r="N842" s="11">
        <f>($T839*$E$6) + (m*EXP(-($T839*$E$6)/m)) - m - (($E$7/(m*g))*($T839)^2)</f>
        <v>-2.7251916602635123E-4</v>
      </c>
      <c r="O842" s="11">
        <f>($T839*$E$6) + (2*m*EXP(-($T839*$E$6)/m)) + (($T839*$E$6)*EXP(-($T839*$E$6)/m))  - (2*m)</f>
        <v>2.17202167091958E-4</v>
      </c>
      <c r="P842" s="11">
        <f>2*(-(m^2)/($T839)^5)*(g^2)*N842*O842</f>
        <v>1.5569819781520917</v>
      </c>
      <c r="Q842" s="12">
        <f>$E$6 - ($E$6*EXP(-($T839*$E$6)/m)) - ($T839 * ((2*$E$7)/(m*g)))</f>
        <v>-3.51275029404641E-2</v>
      </c>
      <c r="R842" s="12">
        <f>$E$6 - 2 * ($E$6*EXP(-($T839*$E$6)/m)) + $E$6*(EXP(-($T839*$E$6)/m))*(1-($T839*$E$6)/(m))</f>
        <v>2.8129755211624086E-2</v>
      </c>
      <c r="S842" s="11">
        <f>2*(((5*m^2*g^2)/$T839^6)*$N842*$O842 + (-(m^2)/($T839)^5)*(g^2)*$O842*$Q842 + (-(m^2)/($T839)^5)*(g^2)*$N842*$R842)</f>
        <v>43.573778470160931</v>
      </c>
      <c r="T842" s="37"/>
      <c r="U842" s="38"/>
      <c r="V842" s="39"/>
      <c r="W842" s="36"/>
    </row>
    <row r="843" spans="1:23" x14ac:dyDescent="0.25">
      <c r="A843" s="36"/>
      <c r="B843" s="12">
        <f>((m*g)/$A841)*($D$6+(m/$A841)*(EXP(-($A841*$D$6)/(m))-1)) - $D$7</f>
        <v>-0.57224468407982054</v>
      </c>
      <c r="C843" s="12">
        <f t="shared" si="330"/>
        <v>0.3274639784576136</v>
      </c>
      <c r="D843" s="36"/>
      <c r="M843" s="36"/>
      <c r="N843" s="11">
        <f>($T839*$F$6) + (m*EXP(-($T839*$F$6)/m)) - m - (($F$7/(m*g))*($T839)^2)</f>
        <v>-6.0670053593632044E-4</v>
      </c>
      <c r="O843" s="11">
        <f>($T839*$F$6) + (2*m*EXP(-($T839*$F$6)/m)) + (($T839*$F$6)*EXP(-($T839*$F$6)/m))  - (2*m)</f>
        <v>4.3655210821160612E-4</v>
      </c>
      <c r="P843" s="11">
        <f>2*(-(m^2)/($T839)^5)*(g^2)*N843*O843</f>
        <v>6.9667920711639288</v>
      </c>
      <c r="Q843" s="12">
        <f>$F$6 - ($F$6*EXP(-($T839*$F$6)/m)) - ($T839 * ((2*$F$7)/(m*g)))</f>
        <v>-7.6037333689399966E-2</v>
      </c>
      <c r="R843" s="12">
        <f>$F$6 - 2 * ($F$6*EXP(-($T839*$F$6)/m)) + $F$6*(EXP(-($T839*$F$6)/m))*(1-($T839*$F$6)/(m))</f>
        <v>5.5507727714503075E-2</v>
      </c>
      <c r="S843" s="11">
        <f>2*(((5*m^2*g^2)/$T839^6)*$N843*$O843 + (-(m^2)/($T839)^5)*(g^2)*$O843*$Q843 + (-(m^2)/($T839)^5)*(g^2)*$N843*$R843)</f>
        <v>153.66554030997941</v>
      </c>
      <c r="T843" s="37"/>
      <c r="U843" s="38"/>
      <c r="V843" s="39"/>
      <c r="W843" s="36"/>
    </row>
    <row r="844" spans="1:23" x14ac:dyDescent="0.25">
      <c r="A844" s="36"/>
      <c r="B844" s="12">
        <f>((m*g)/$A841)*($E$6+(m/$A841)*(EXP(-($A841*$E$6)/(m))-1)) - $E$7</f>
        <v>-0.95629943088541114</v>
      </c>
      <c r="C844" s="11">
        <f t="shared" si="330"/>
        <v>0.91450860151176128</v>
      </c>
      <c r="D844" s="36"/>
      <c r="M844" s="36"/>
      <c r="N844" s="11">
        <f>($T839*$G$6) + (m*EXP(-($T839*$G$6)/m)) - m - (($G$7/(m*g))*($T839)^2)</f>
        <v>-9.2049804445186109E-4</v>
      </c>
      <c r="O844" s="11">
        <f>($T839*$G$6) + (2*m*EXP(-($T839*$G$6)/m)) + (($T839*$G$6)*EXP(-($T839*$G$6)/m))  - (2*m)</f>
        <v>7.5760073539418021E-4</v>
      </c>
      <c r="P844" s="11">
        <f>2*(-(m^2)/($T839)^5)*(g^2)*N844*O844</f>
        <v>18.343645050870357</v>
      </c>
      <c r="Q844" s="12">
        <f>$G$6 - ($G$6*EXP(-($T839*$G$6)/m)) - ($T839 * ((2*$G$7)/(m*g)))</f>
        <v>-0.11975513986600844</v>
      </c>
      <c r="R844" s="12">
        <f>$G$6 - 2 * ($G$6*EXP(-($T839*$G$6)/m)) + $G$6*(EXP(-($T839*$G$6)/m))*(1-($T839*$G$6)/(m))</f>
        <v>9.4572542455614111E-2</v>
      </c>
      <c r="S844" s="11">
        <f>2*(((5*m^2*g^2)/$T839^6)*$N844*$O844 + (-(m^2)/($T839)^5)*(g^2)*$O844*$Q844 + (-(m^2)/($T839)^5)*(g^2)*$N844*$R844)</f>
        <v>449.55028528500497</v>
      </c>
      <c r="T844" s="37"/>
      <c r="U844" s="38"/>
      <c r="V844" s="39"/>
      <c r="W844" s="36"/>
    </row>
    <row r="845" spans="1:23" x14ac:dyDescent="0.25">
      <c r="A845" s="36"/>
      <c r="B845" s="12">
        <f>((m*g)/$A841)*($F$6+(m/$A841)*(EXP(-($A841*$F$6)/(m))-1)) - $F$7</f>
        <v>-1.6544721756317131</v>
      </c>
      <c r="C845" s="12">
        <f t="shared" ref="C845:C908" si="357">$B845^2</f>
        <v>2.7372781799395343</v>
      </c>
      <c r="D845" s="36"/>
      <c r="M845" s="36"/>
      <c r="N845" s="11">
        <f>($T839*$H$6) + (m*EXP(-($T839*$H$6)/m)) - m - (($H$7/(m*g))*($T839)^2)</f>
        <v>-2.7081236331129559E-4</v>
      </c>
      <c r="O845" s="11">
        <f>($T839*$H$6) + (2*m*EXP(-($T839*$H$6)/m)) + (($T839*$H$6)*EXP(-($T839*$H$6)/m))  - (2*m)</f>
        <v>1.1847490982079129E-3</v>
      </c>
      <c r="P845" s="11">
        <f>2*(-(m^2)/($T839)^5)*(g^2)*N845*O845</f>
        <v>8.4395104335310513</v>
      </c>
      <c r="Q845" s="12">
        <f>$H$6 - ($H$6*EXP(-($T839*$H$6)/m)) - ($T839 * ((2*$H$7)/(m*g)))</f>
        <v>-7.9559143965879264E-2</v>
      </c>
      <c r="R845" s="12">
        <f>$H$6 - 2 * ($H$6*EXP(-($T839*$H$6)/m)) + $H$6*(EXP(-($T839*$H$6)/m))*(1-($T839*$H$6)/(m))</f>
        <v>0.1452358936688897</v>
      </c>
      <c r="S845" s="11">
        <f>2*(((5*m^2*g^2)/$T839^6)*$N845*$O845 + (-(m^2)/($T839)^5)*(g^2)*$O845*$Q845 + (-(m^2)/($T839)^5)*(g^2)*$N845*$R845)</f>
        <v>1569.2828784277726</v>
      </c>
      <c r="T845" s="37"/>
      <c r="U845" s="38"/>
      <c r="V845" s="39"/>
      <c r="W845" s="36"/>
    </row>
    <row r="846" spans="1:23" x14ac:dyDescent="0.25">
      <c r="A846" s="36"/>
      <c r="B846" s="12">
        <f>((m*g)/$A841)*($G$6+(m/$A841)*(EXP(-($A841*$G$6)/(m))-1)) - $G$7</f>
        <v>-2.4513454652831497</v>
      </c>
      <c r="C846" s="11">
        <f t="shared" si="357"/>
        <v>6.0090945901642616</v>
      </c>
      <c r="D846" s="36"/>
      <c r="M846" s="36"/>
      <c r="N846" s="11">
        <f>($T839*$I$6) + (m*EXP(-($T839*$I$6)/m)) - m - (($I$7/(m*g))*($T839)^2)</f>
        <v>3.6936897707218891E-5</v>
      </c>
      <c r="O846" s="11">
        <f>($T839*$I$6) + (2*m*EXP(-($T839*$I$6)/m)) + (($T839*$I$6)*EXP(-($T839*$I$6)/m))  - (2*m)</f>
        <v>1.5808744621772508E-3</v>
      </c>
      <c r="P846" s="11">
        <f>2*(-(m^2)/($T839)^5)*(g^2)*N846*O846</f>
        <v>-1.535960973116496</v>
      </c>
      <c r="Q846" s="12">
        <f>$I$6 - ($I$6*EXP(-($T839*$I$6)/m)) - ($T839 * ((2*$I$7)/(m*g)))</f>
        <v>-6.9449432839628122E-2</v>
      </c>
      <c r="R846" s="12">
        <f>$I$6 - 2 * ($I$6*EXP(-($T839*$I$6)/m)) + $I$6*(EXP(-($T839*$I$6)/m))*(1-($T839*$I$6)/(m))</f>
        <v>0.19118847842689327</v>
      </c>
      <c r="S846" s="11">
        <f>2*(((5*m^2*g^2)/$T839^6)*$N846*$O846 + (-(m^2)/($T839)^5)*(g^2)*$O846*$Q846 + (-(m^2)/($T839)^5)*(g^2)*$N846*$R846)</f>
        <v>3056.1055703635284</v>
      </c>
      <c r="T846" s="37"/>
      <c r="U846" s="38"/>
      <c r="V846" s="39"/>
      <c r="W846" s="36"/>
    </row>
    <row r="847" spans="1:23" x14ac:dyDescent="0.25">
      <c r="A847" s="36"/>
      <c r="B847" s="12">
        <f>((m*g)/$A841)*($H$6+(m/$A841)*(EXP(-($A841*$H$6)/(m))-1)) - $H$7</f>
        <v>-2.8225182079709779</v>
      </c>
      <c r="C847" s="12">
        <f t="shared" si="357"/>
        <v>7.9666090343276998</v>
      </c>
      <c r="D847" s="36"/>
      <c r="M847" s="36"/>
      <c r="N847" s="11">
        <f>($T839*$J$6) + (m*EXP(-($T839*$J$6)/m)) - m - (($J$7/(m*g))*($T839)^2)</f>
        <v>2.7411831987485171E-4</v>
      </c>
      <c r="O847" s="11">
        <f>($T839*$J$6) + (2*m*EXP(-($T839*$J$6)/m)) + (($T839*$J$6)*EXP(-($T839*$J$6)/m))  - (2*m)</f>
        <v>2.0432113316871878E-3</v>
      </c>
      <c r="P847" s="11">
        <f>2*(-(m^2)/($T839)^5)*(g^2)*N847*O847</f>
        <v>-14.732407746786027</v>
      </c>
      <c r="Q847" s="12">
        <f>$J$6 - ($J$6*EXP(-($T839*$J$6)/m)) - ($T839 * ((2*$J$7)/(m*g)))</f>
        <v>-6.8895221319100641E-2</v>
      </c>
      <c r="R847" s="12">
        <f>$J$6 - 2 * ($J$6*EXP(-($T839*$J$6)/m)) + $J$6*(EXP(-($T839*$J$6)/m))*(1-($T839*$J$6)/(m))</f>
        <v>0.2437980678940922</v>
      </c>
      <c r="S847" s="11">
        <f>2*(((5*m^2*g^2)/$T839^6)*$N847*$O847 + (-(m^2)/($T839)^5)*(g^2)*$O847*$Q847 + (-(m^2)/($T839)^5)*(g^2)*$N847*$R847)</f>
        <v>5339.5484342286327</v>
      </c>
      <c r="T847" s="37"/>
      <c r="U847" s="38"/>
      <c r="V847" s="39"/>
      <c r="W847" s="36"/>
    </row>
    <row r="848" spans="1:23" x14ac:dyDescent="0.25">
      <c r="A848" s="36"/>
      <c r="B848" s="12">
        <f>((m*g)/$A841)*($I$6+(m/$A841)*(EXP(-($A841*$I$6)/(m))-1)) - $I$7</f>
        <v>-3.2535729017209816</v>
      </c>
      <c r="C848" s="11">
        <f t="shared" si="357"/>
        <v>10.585736626813087</v>
      </c>
      <c r="D848" s="36"/>
      <c r="M848" s="36"/>
      <c r="N848" s="11">
        <f>($T839*$K$6) + (m*EXP(-($T839*$K$6)/m)) - m - (($K$7/(m*g))*($T839)^2)</f>
        <v>2.8814904481972575E-4</v>
      </c>
      <c r="O848" s="11">
        <f>($T839*$K$6) + (2*m*EXP(-($T839*$K$6)/m)) + (($T839*$K$6)*EXP(-($T839*$K$6)/m))  - (2*m)</f>
        <v>2.5726896358677087E-3</v>
      </c>
      <c r="P848" s="11">
        <f>2*(-(m^2)/($T839)^5)*(g^2)*N848*O848</f>
        <v>-19.49965652940373</v>
      </c>
      <c r="Q848" s="12">
        <f>$K$6 - ($K$6*EXP(-($T839*$K$6)/m)) - ($T839 * ((2*$K$7)/(m*g)))</f>
        <v>-9.2002786507859646E-2</v>
      </c>
      <c r="R848" s="12">
        <f>$K$6 - 2 * ($K$6*EXP(-($T839*$K$6)/m)) + $K$6*(EXP(-($T839*$K$6)/m))*(1-($T839*$K$6)/(m))</f>
        <v>0.30289682242097132</v>
      </c>
      <c r="S848" s="11">
        <f>2*(((5*m^2*g^2)/$T839^6)*$N848*$O848 + (-(m^2)/($T839)^5)*(g^2)*$O848*$Q848 + (-(m^2)/($T839)^5)*(g^2)*$N848*$R848)</f>
        <v>8423.3858514830627</v>
      </c>
      <c r="T848" s="37"/>
      <c r="U848" s="38"/>
      <c r="V848" s="39"/>
      <c r="W848" s="36"/>
    </row>
    <row r="849" spans="1:23" x14ac:dyDescent="0.25">
      <c r="A849" s="36"/>
      <c r="B849" s="12">
        <f>((m*g)/$A841)*($J$6+(m/$A841)*(EXP(-($A841*$J$6)/(m))-1)) - $J$7</f>
        <v>-3.7656275954709817</v>
      </c>
      <c r="C849" s="12">
        <f t="shared" si="357"/>
        <v>14.179951187772568</v>
      </c>
      <c r="D849" s="36"/>
      <c r="M849" s="36">
        <v>84</v>
      </c>
      <c r="N849" s="11">
        <f>($T849*$B$6) + (m*EXP(-($T849*$B$6)/m)) - m - (($B$7/(m*g))*($T849)^2)</f>
        <v>-3.5922821918522879E-5</v>
      </c>
      <c r="O849" s="11">
        <f>($T849*$B$6) + (2*m*EXP(-($T849*$B$6)/m)) + (($T849*$B$6)*EXP(-($T849*$B$6)/m))  - (2*m)</f>
        <v>5.8863516471802102E-6</v>
      </c>
      <c r="P849" s="11">
        <f>2*(-(m^2)/($T849)^5)*(g^2)*N849*O849</f>
        <v>5.5621030242439477E-3</v>
      </c>
      <c r="Q849" s="12">
        <f>$B$6 - ($B$6*EXP(-($T849*$B$6)/m)) - ($T849 * ((2*$B$7)/(m*g)))</f>
        <v>-3.5822432723058711E-3</v>
      </c>
      <c r="R849" s="12">
        <f>$B$6 - 2 * ($B$6*EXP(-($T849*$B$6)/m)) + $B$6*(EXP(-($T849*$B$6)/m))*(1-($T849*$B$6)/(m))</f>
        <v>7.9860805570153293E-4</v>
      </c>
      <c r="S849" s="11">
        <f>2*(((5*m^2*g^2)/$T849^6)*$N849*$O849 + (-(m^2)/($T849)^5)*(g^2)*$O849*$Q849 + (-(m^2)/($T849)^5)*(g^2)*$N849*$R849)</f>
        <v>2.7638000080320135E-2</v>
      </c>
      <c r="T849" s="37">
        <f t="shared" si="340"/>
        <v>2.1699250881468842E-2</v>
      </c>
      <c r="U849" s="38">
        <f t="shared" ref="U849" si="358">SUM(P849:P858)</f>
        <v>5.3290705182007514E-13</v>
      </c>
      <c r="V849" s="39">
        <f t="shared" ref="V849" si="359">SUM(S849:S858)</f>
        <v>19047.805400261699</v>
      </c>
      <c r="W849" s="36">
        <f t="shared" ref="W849" si="360">U849/V849</f>
        <v>2.7977346503800038E-17</v>
      </c>
    </row>
    <row r="850" spans="1:23" x14ac:dyDescent="0.25">
      <c r="A850" s="36"/>
      <c r="B850" s="11">
        <f>((m*g)/$A841)*($K$6+(m/$A841)*(EXP(-($A841*$K$6)/(m))-1)) - $K$7</f>
        <v>-4.4366822892209825</v>
      </c>
      <c r="C850" s="11">
        <f t="shared" si="357"/>
        <v>19.684149735487139</v>
      </c>
      <c r="D850" s="36"/>
      <c r="M850" s="36"/>
      <c r="N850" s="11">
        <f>($T849*$C$6) + (m*EXP(-($T849*$C$6)/m)) - m - (($C$7/(m*g))*($T849)^2)</f>
        <v>-5.6880736359794576E-5</v>
      </c>
      <c r="O850" s="11">
        <f>($T849*$C$6) + (2*m*EXP(-($T849*$C$6)/m)) + (($T849*$C$6)*EXP(-($T849*$C$6)/m))  - (2*m)</f>
        <v>3.0067351026730194E-5</v>
      </c>
      <c r="P850" s="11">
        <f>2*(-(m^2)/($T849)^5)*(g^2)*N850*O850</f>
        <v>4.4986557223599247E-2</v>
      </c>
      <c r="Q850" s="12">
        <f>$C$6 - ($C$6*EXP(-($T849*$C$6)/m)) - ($T849 * ((2*$C$7)/(m*g)))</f>
        <v>-6.6282852127929337E-3</v>
      </c>
      <c r="R850" s="12">
        <f>$C$6 - 2 * ($C$6*EXP(-($T849*$C$6)/m)) + $C$6*(EXP(-($T849*$C$6)/m))*(1-($T849*$C$6)/(m))</f>
        <v>4.0224850446371196E-3</v>
      </c>
      <c r="S850" s="11">
        <f>2*(((5*m^2*g^2)/$T849^6)*$N850*$O850 + (-(m^2)/($T849)^5)*(g^2)*$O850*$Q850 + (-(m^2)/($T849)^5)*(g^2)*$N850*$R850)</f>
        <v>0.89475171113529672</v>
      </c>
      <c r="T850" s="37"/>
      <c r="U850" s="38"/>
      <c r="V850" s="39"/>
      <c r="W850" s="36"/>
    </row>
    <row r="851" spans="1:23" x14ac:dyDescent="0.25">
      <c r="A851" s="36">
        <v>0.85</v>
      </c>
      <c r="B851" s="12">
        <f>((m*g)/$A851)*($B$6+(m/$A851)*(EXP(-($A851*$B$6)/(m))-1)) - $B$7</f>
        <v>-7.317021235348932E-2</v>
      </c>
      <c r="C851" s="12">
        <f t="shared" si="357"/>
        <v>5.3538799758547214E-3</v>
      </c>
      <c r="D851" s="36">
        <f t="shared" ref="D851" si="361">SUM(C851:C860)</f>
        <v>62.579327687615425</v>
      </c>
      <c r="M851" s="36"/>
      <c r="N851" s="11">
        <f>($T849*$D$6) + (m*EXP(-($T849*$D$6)/m)) - m - (($D$7/(m*g))*($T849)^2)</f>
        <v>-1.4213669415833537E-4</v>
      </c>
      <c r="O851" s="11">
        <f>($T849*$D$6) + (2*m*EXP(-($T849*$D$6)/m)) + (($T849*$D$6)*EXP(-($T849*$D$6)/m))  - (2*m)</f>
        <v>1.0980809334212166E-4</v>
      </c>
      <c r="P851" s="11">
        <f>2*(-(m^2)/($T849)^5)*(g^2)*N851*O851</f>
        <v>0.41054705534043368</v>
      </c>
      <c r="Q851" s="12">
        <f>$D$6 - ($D$6*EXP(-($T849*$D$6)/m)) - ($T849 * ((2*$D$7)/(m*g)))</f>
        <v>-1.8161063891626805E-2</v>
      </c>
      <c r="R851" s="12">
        <f>$D$6 - 2 * ($D$6*EXP(-($T849*$D$6)/m)) + $D$6*(EXP(-($T849*$D$6)/m))*(1-($T849*$D$6)/(m))</f>
        <v>1.4420172737402953E-2</v>
      </c>
      <c r="S851" s="11">
        <f>2*(((5*m^2*g^2)/$T849^6)*$N851*$O851 + (-(m^2)/($T849)^5)*(g^2)*$O851*$Q851 + (-(m^2)/($T849)^5)*(g^2)*$N851*$R851)</f>
        <v>11.770671982428119</v>
      </c>
      <c r="T851" s="37"/>
      <c r="U851" s="38"/>
      <c r="V851" s="39"/>
      <c r="W851" s="36"/>
    </row>
    <row r="852" spans="1:23" x14ac:dyDescent="0.25">
      <c r="A852" s="36"/>
      <c r="B852" s="11">
        <f>((m*g)/$A851)*($C$6+(m/$A851)*(EXP(-($A851*$C$6)/(m))-1)) - $C$7</f>
        <v>-0.2216786558053192</v>
      </c>
      <c r="C852" s="11">
        <f t="shared" si="357"/>
        <v>4.9141426439653184E-2</v>
      </c>
      <c r="D852" s="36"/>
      <c r="M852" s="36"/>
      <c r="N852" s="11">
        <f>($T849*$E$6) + (m*EXP(-($T849*$E$6)/m)) - m - (($E$7/(m*g))*($T849)^2)</f>
        <v>-2.7251916602634907E-4</v>
      </c>
      <c r="O852" s="11">
        <f>($T849*$E$6) + (2*m*EXP(-($T849*$E$6)/m)) + (($T849*$E$6)*EXP(-($T849*$E$6)/m))  - (2*m)</f>
        <v>2.1720216709196494E-4</v>
      </c>
      <c r="P852" s="11">
        <f>2*(-(m^2)/($T849)^5)*(g^2)*N852*O852</f>
        <v>1.5569819781521193</v>
      </c>
      <c r="Q852" s="12">
        <f>$E$6 - ($E$6*EXP(-($T849*$E$6)/m)) - ($T849 * ((2*$E$7)/(m*g)))</f>
        <v>-3.5127502940464156E-2</v>
      </c>
      <c r="R852" s="12">
        <f>$E$6 - 2 * ($E$6*EXP(-($T849*$E$6)/m)) + $E$6*(EXP(-($T849*$E$6)/m))*(1-($T849*$E$6)/(m))</f>
        <v>2.8129755211624197E-2</v>
      </c>
      <c r="S852" s="11">
        <f>2*(((5*m^2*g^2)/$T849^6)*$N852*$O852 + (-(m^2)/($T849)^5)*(g^2)*$O852*$Q852 + (-(m^2)/($T849)^5)*(g^2)*$N852*$R852)</f>
        <v>43.573778470158317</v>
      </c>
      <c r="T852" s="37"/>
      <c r="U852" s="38"/>
      <c r="V852" s="39"/>
      <c r="W852" s="36"/>
    </row>
    <row r="853" spans="1:23" x14ac:dyDescent="0.25">
      <c r="A853" s="36"/>
      <c r="B853" s="12">
        <f>((m*g)/$A851)*($D$6+(m/$A851)*(EXP(-($A851*$D$6)/(m))-1)) - $D$7</f>
        <v>-0.57332373753996035</v>
      </c>
      <c r="C853" s="12">
        <f t="shared" si="357"/>
        <v>0.32870010802678934</v>
      </c>
      <c r="D853" s="36"/>
      <c r="M853" s="36"/>
      <c r="N853" s="11">
        <f>($T849*$F$6) + (m*EXP(-($T849*$F$6)/m)) - m - (($F$7/(m*g))*($T849)^2)</f>
        <v>-6.0670053593632174E-4</v>
      </c>
      <c r="O853" s="11">
        <f>($T849*$F$6) + (2*m*EXP(-($T849*$F$6)/m)) + (($T849*$F$6)*EXP(-($T849*$F$6)/m))  - (2*m)</f>
        <v>4.3655210821161305E-4</v>
      </c>
      <c r="P853" s="11">
        <f>2*(-(m^2)/($T849)^5)*(g^2)*N853*O853</f>
        <v>6.9667920711640106</v>
      </c>
      <c r="Q853" s="12">
        <f>$F$6 - ($F$6*EXP(-($T849*$F$6)/m)) - ($T849 * ((2*$F$7)/(m*g)))</f>
        <v>-7.6037333689400077E-2</v>
      </c>
      <c r="R853" s="12">
        <f>$F$6 - 2 * ($F$6*EXP(-($T849*$F$6)/m)) + $F$6*(EXP(-($T849*$F$6)/m))*(1-($T849*$F$6)/(m))</f>
        <v>5.5507727714503241E-2</v>
      </c>
      <c r="S853" s="11">
        <f>2*(((5*m^2*g^2)/$T849^6)*$N853*$O853 + (-(m^2)/($T849)^5)*(g^2)*$O853*$Q853 + (-(m^2)/($T849)^5)*(g^2)*$N853*$R853)</f>
        <v>153.66554030997111</v>
      </c>
      <c r="T853" s="37"/>
      <c r="U853" s="38"/>
      <c r="V853" s="39"/>
      <c r="W853" s="36"/>
    </row>
    <row r="854" spans="1:23" x14ac:dyDescent="0.25">
      <c r="A854" s="36"/>
      <c r="B854" s="12">
        <f>((m*g)/$A851)*($E$6+(m/$A851)*(EXP(-($A851*$E$6)/(m))-1)) - $E$7</f>
        <v>-0.95773077398494277</v>
      </c>
      <c r="C854" s="11">
        <f t="shared" si="357"/>
        <v>0.91724823543779754</v>
      </c>
      <c r="D854" s="36"/>
      <c r="M854" s="36"/>
      <c r="N854" s="11">
        <f>($T849*$G$6) + (m*EXP(-($T849*$G$6)/m)) - m - (($G$7/(m*g))*($T849)^2)</f>
        <v>-9.2049804445186716E-4</v>
      </c>
      <c r="O854" s="11">
        <f>($T849*$G$6) + (2*m*EXP(-($T849*$G$6)/m)) + (($T849*$G$6)*EXP(-($T849*$G$6)/m))  - (2*m)</f>
        <v>7.5760073539418715E-4</v>
      </c>
      <c r="P854" s="11">
        <f>2*(-(m^2)/($T849)^5)*(g^2)*N854*O854</f>
        <v>18.343645050870528</v>
      </c>
      <c r="Q854" s="12">
        <f>$G$6 - ($G$6*EXP(-($T849*$G$6)/m)) - ($T849 * ((2*$G$7)/(m*g)))</f>
        <v>-0.11975513986600872</v>
      </c>
      <c r="R854" s="12">
        <f>$G$6 - 2 * ($G$6*EXP(-($T849*$G$6)/m)) + $G$6*(EXP(-($T849*$G$6)/m))*(1-($T849*$G$6)/(m))</f>
        <v>9.4572542455614361E-2</v>
      </c>
      <c r="S854" s="11">
        <f>2*(((5*m^2*g^2)/$T849^6)*$N854*$O854 + (-(m^2)/($T849)^5)*(g^2)*$O854*$Q854 + (-(m^2)/($T849)^5)*(g^2)*$N854*$R854)</f>
        <v>449.55028528498815</v>
      </c>
      <c r="T854" s="37"/>
      <c r="U854" s="38"/>
      <c r="V854" s="39"/>
      <c r="W854" s="36"/>
    </row>
    <row r="855" spans="1:23" x14ac:dyDescent="0.25">
      <c r="A855" s="36"/>
      <c r="B855" s="12">
        <f>((m*g)/$A851)*($F$6+(m/$A851)*(EXP(-($A851*$F$6)/(m))-1)) - $F$7</f>
        <v>-1.6563720743178911</v>
      </c>
      <c r="C855" s="12">
        <f t="shared" si="357"/>
        <v>2.7435684485801533</v>
      </c>
      <c r="D855" s="36"/>
      <c r="M855" s="36"/>
      <c r="N855" s="11">
        <f>($T849*$H$6) + (m*EXP(-($T849*$H$6)/m)) - m - (($H$7/(m*g))*($T849)^2)</f>
        <v>-2.7081236331129646E-4</v>
      </c>
      <c r="O855" s="11">
        <f>($T849*$H$6) + (2*m*EXP(-($T849*$H$6)/m)) + (($T849*$H$6)*EXP(-($T849*$H$6)/m))  - (2*m)</f>
        <v>1.1847490982079267E-3</v>
      </c>
      <c r="P855" s="11">
        <f>2*(-(m^2)/($T849)^5)*(g^2)*N855*O855</f>
        <v>8.4395104335311242</v>
      </c>
      <c r="Q855" s="12">
        <f>$H$6 - ($H$6*EXP(-($T849*$H$6)/m)) - ($T849 * ((2*$H$7)/(m*g)))</f>
        <v>-7.9559143965879542E-2</v>
      </c>
      <c r="R855" s="12">
        <f>$H$6 - 2 * ($H$6*EXP(-($T849*$H$6)/m)) + $H$6*(EXP(-($T849*$H$6)/m))*(1-($T849*$H$6)/(m))</f>
        <v>0.14523589366889</v>
      </c>
      <c r="S855" s="11">
        <f>2*(((5*m^2*g^2)/$T849^6)*$N855*$O855 + (-(m^2)/($T849)^5)*(g^2)*$O855*$Q855 + (-(m^2)/($T849)^5)*(g^2)*$N855*$R855)</f>
        <v>1569.2828784277795</v>
      </c>
      <c r="T855" s="37"/>
      <c r="U855" s="38"/>
      <c r="V855" s="39"/>
      <c r="W855" s="36"/>
    </row>
    <row r="856" spans="1:23" x14ac:dyDescent="0.25">
      <c r="A856" s="36"/>
      <c r="B856" s="12">
        <f>((m*g)/$A851)*($G$6+(m/$A851)*(EXP(-($A851*$G$6)/(m))-1)) - $G$7</f>
        <v>-2.4537174429089257</v>
      </c>
      <c r="C856" s="11">
        <f t="shared" si="357"/>
        <v>6.0207292896355167</v>
      </c>
      <c r="D856" s="36"/>
      <c r="M856" s="36"/>
      <c r="N856" s="11">
        <f>($T849*$I$6) + (m*EXP(-($T849*$I$6)/m)) - m - (($I$7/(m*g))*($T849)^2)</f>
        <v>3.6936897707216289E-5</v>
      </c>
      <c r="O856" s="11">
        <f>($T849*$I$6) + (2*m*EXP(-($T849*$I$6)/m)) + (($T849*$I$6)*EXP(-($T849*$I$6)/m))  - (2*m)</f>
        <v>1.5808744621772508E-3</v>
      </c>
      <c r="P856" s="11">
        <f>2*(-(m^2)/($T849)^5)*(g^2)*N856*O856</f>
        <v>-1.5359609731163781</v>
      </c>
      <c r="Q856" s="12">
        <f>$I$6 - ($I$6*EXP(-($T849*$I$6)/m)) - ($T849 * ((2*$I$7)/(m*g)))</f>
        <v>-6.9449432839628455E-2</v>
      </c>
      <c r="R856" s="12">
        <f>$I$6 - 2 * ($I$6*EXP(-($T849*$I$6)/m)) + $I$6*(EXP(-($T849*$I$6)/m))*(1-($T849*$I$6)/(m))</f>
        <v>0.1911884784268936</v>
      </c>
      <c r="S856" s="11">
        <f>2*(((5*m^2*g^2)/$T849^6)*$N856*$O856 + (-(m^2)/($T849)^5)*(g^2)*$O856*$Q856 + (-(m^2)/($T849)^5)*(g^2)*$N856*$R856)</f>
        <v>3056.1055703635107</v>
      </c>
      <c r="T856" s="37"/>
      <c r="U856" s="38"/>
      <c r="V856" s="39"/>
      <c r="W856" s="36"/>
    </row>
    <row r="857" spans="1:23" x14ac:dyDescent="0.25">
      <c r="A857" s="36"/>
      <c r="B857" s="12">
        <f>((m*g)/$A851)*($H$6+(m/$A851)*(EXP(-($A851*$H$6)/(m))-1)) - $H$7</f>
        <v>-2.825358741565049</v>
      </c>
      <c r="C857" s="12">
        <f t="shared" si="357"/>
        <v>7.9826520185380367</v>
      </c>
      <c r="D857" s="36"/>
      <c r="M857" s="36"/>
      <c r="N857" s="11">
        <f>($T849*$J$6) + (m*EXP(-($T849*$J$6)/m)) - m - (($J$7/(m*g))*($T849)^2)</f>
        <v>2.7411831987485345E-4</v>
      </c>
      <c r="O857" s="11">
        <f>($T849*$J$6) + (2*m*EXP(-($T849*$J$6)/m)) + (($T849*$J$6)*EXP(-($T849*$J$6)/m))  - (2*m)</f>
        <v>2.0432113316871947E-3</v>
      </c>
      <c r="P857" s="11">
        <f>2*(-(m^2)/($T849)^5)*(g^2)*N857*O857</f>
        <v>-14.732407746786075</v>
      </c>
      <c r="Q857" s="12">
        <f>$J$6 - ($J$6*EXP(-($T849*$J$6)/m)) - ($T849 * ((2*$J$7)/(m*g)))</f>
        <v>-6.8895221319101085E-2</v>
      </c>
      <c r="R857" s="12">
        <f>$J$6 - 2 * ($J$6*EXP(-($T849*$J$6)/m)) + $J$6*(EXP(-($T849*$J$6)/m))*(1-($T849*$J$6)/(m))</f>
        <v>0.2437980678940927</v>
      </c>
      <c r="S857" s="11">
        <f>2*(((5*m^2*g^2)/$T849^6)*$N857*$O857 + (-(m^2)/($T849)^5)*(g^2)*$O857*$Q857 + (-(m^2)/($T849)^5)*(g^2)*$N857*$R857)</f>
        <v>5339.54843422865</v>
      </c>
      <c r="T857" s="37"/>
      <c r="U857" s="38"/>
      <c r="V857" s="39"/>
      <c r="W857" s="36"/>
    </row>
    <row r="858" spans="1:23" x14ac:dyDescent="0.25">
      <c r="A858" s="36"/>
      <c r="B858" s="12">
        <f>((m*g)/$A851)*($I$6+(m/$A851)*(EXP(-($A851*$I$6)/(m))-1)) - $I$7</f>
        <v>-3.2567657330356399</v>
      </c>
      <c r="C858" s="11">
        <f t="shared" si="357"/>
        <v>10.606523039875169</v>
      </c>
      <c r="D858" s="36"/>
      <c r="M858" s="36"/>
      <c r="N858" s="11">
        <f>($T849*$K$6) + (m*EXP(-($T849*$K$6)/m)) - m - (($K$7/(m*g))*($T849)^2)</f>
        <v>2.8814904481971708E-4</v>
      </c>
      <c r="O858" s="11">
        <f>($T849*$K$6) + (2*m*EXP(-($T849*$K$6)/m)) + (($T849*$K$6)*EXP(-($T849*$K$6)/m))  - (2*m)</f>
        <v>2.5726896358677157E-3</v>
      </c>
      <c r="P858" s="11">
        <f>2*(-(m^2)/($T849)^5)*(g^2)*N858*O858</f>
        <v>-19.499656529403069</v>
      </c>
      <c r="Q858" s="12">
        <f>$K$6 - ($K$6*EXP(-($T849*$K$6)/m)) - ($T849 * ((2*$K$7)/(m*g)))</f>
        <v>-9.2002786507860201E-2</v>
      </c>
      <c r="R858" s="12">
        <f>$K$6 - 2 * ($K$6*EXP(-($T849*$K$6)/m)) + $K$6*(EXP(-($T849*$K$6)/m))*(1-($T849*$K$6)/(m))</f>
        <v>0.30289682242097193</v>
      </c>
      <c r="S858" s="11">
        <f>2*(((5*m^2*g^2)/$T849^6)*$N858*$O858 + (-(m^2)/($T849)^5)*(g^2)*$O858*$Q858 + (-(m^2)/($T849)^5)*(g^2)*$N858*$R858)</f>
        <v>8423.3858514830008</v>
      </c>
      <c r="T858" s="37"/>
      <c r="U858" s="38"/>
      <c r="V858" s="39"/>
      <c r="W858" s="36"/>
    </row>
    <row r="859" spans="1:23" x14ac:dyDescent="0.25">
      <c r="A859" s="36"/>
      <c r="B859" s="12">
        <f>((m*g)/$A851)*($J$6+(m/$A851)*(EXP(-($A851*$J$6)/(m))-1)) - $J$7</f>
        <v>-3.7691727245062281</v>
      </c>
      <c r="C859" s="12">
        <f t="shared" si="357"/>
        <v>14.206663027161703</v>
      </c>
      <c r="D859" s="36"/>
      <c r="M859" s="36">
        <v>85</v>
      </c>
      <c r="N859" s="11">
        <f>($T859*$B$6) + (m*EXP(-($T859*$B$6)/m)) - m - (($B$7/(m*g))*($T859)^2)</f>
        <v>-3.5922821918522391E-5</v>
      </c>
      <c r="O859" s="11">
        <f>($T859*$B$6) + (2*m*EXP(-($T859*$B$6)/m)) + (($T859*$B$6)*EXP(-($T859*$B$6)/m))  - (2*m)</f>
        <v>5.8863516471732713E-6</v>
      </c>
      <c r="P859" s="11">
        <f>2*(-(m^2)/($T859)^5)*(g^2)*N859*O859</f>
        <v>5.5621030242373505E-3</v>
      </c>
      <c r="Q859" s="12">
        <f>$B$6 - ($B$6*EXP(-($T859*$B$6)/m)) - ($T859 * ((2*$B$7)/(m*g)))</f>
        <v>-3.5822432723058607E-3</v>
      </c>
      <c r="R859" s="12">
        <f>$B$6 - 2 * ($B$6*EXP(-($T859*$B$6)/m)) + $B$6*(EXP(-($T859*$B$6)/m))*(1-($T859*$B$6)/(m))</f>
        <v>7.9860805570153293E-4</v>
      </c>
      <c r="S859" s="11">
        <f>2*(((5*m^2*g^2)/$T859^6)*$N859*$O859 + (-(m^2)/($T859)^5)*(g^2)*$O859*$Q859 + (-(m^2)/($T859)^5)*(g^2)*$N859*$R859)</f>
        <v>2.7638000081181335E-2</v>
      </c>
      <c r="T859" s="37">
        <f t="shared" si="340"/>
        <v>2.1699250881468814E-2</v>
      </c>
      <c r="U859" s="38">
        <f t="shared" ref="U859" si="362">SUM(P859:P868)</f>
        <v>-5.3645976549887564E-13</v>
      </c>
      <c r="V859" s="39">
        <f t="shared" ref="V859" si="363">SUM(S859:S868)</f>
        <v>19047.805400261786</v>
      </c>
      <c r="W859" s="36">
        <f t="shared" ref="W859" si="364">U859/V859</f>
        <v>-2.8163862147158577E-17</v>
      </c>
    </row>
    <row r="860" spans="1:23" x14ac:dyDescent="0.25">
      <c r="A860" s="36"/>
      <c r="B860" s="11">
        <f>((m*g)/$A851)*($K$6+(m/$A851)*(EXP(-($A851*$K$6)/(m))-1)) - $K$7</f>
        <v>-4.440579715976817</v>
      </c>
      <c r="C860" s="11">
        <f t="shared" si="357"/>
        <v>19.71874821394475</v>
      </c>
      <c r="D860" s="36"/>
      <c r="M860" s="36"/>
      <c r="N860" s="11">
        <f>($T859*$C$6) + (m*EXP(-($T859*$C$6)/m)) - m - (($C$7/(m*g))*($T859)^2)</f>
        <v>-5.6880736359796744E-5</v>
      </c>
      <c r="O860" s="11">
        <f>($T859*$C$6) + (2*m*EXP(-($T859*$C$6)/m)) + (($T859*$C$6)*EXP(-($T859*$C$6)/m))  - (2*m)</f>
        <v>3.0067351026730194E-5</v>
      </c>
      <c r="P860" s="11">
        <f>2*(-(m^2)/($T859)^5)*(g^2)*N860*O860</f>
        <v>4.4986557223601245E-2</v>
      </c>
      <c r="Q860" s="12">
        <f>$C$6 - ($C$6*EXP(-($T859*$C$6)/m)) - ($T859 * ((2*$C$7)/(m*g)))</f>
        <v>-6.6282852127929268E-3</v>
      </c>
      <c r="R860" s="12">
        <f>$C$6 - 2 * ($C$6*EXP(-($T859*$C$6)/m)) + $C$6*(EXP(-($T859*$C$6)/m))*(1-($T859*$C$6)/(m))</f>
        <v>4.0224850446371196E-3</v>
      </c>
      <c r="S860" s="11">
        <f>2*(((5*m^2*g^2)/$T859^6)*$N860*$O860 + (-(m^2)/($T859)^5)*(g^2)*$O860*$Q860 + (-(m^2)/($T859)^5)*(g^2)*$N860*$R860)</f>
        <v>0.89475171113511909</v>
      </c>
      <c r="T860" s="37"/>
      <c r="U860" s="38"/>
      <c r="V860" s="39"/>
      <c r="W860" s="36"/>
    </row>
    <row r="861" spans="1:23" x14ac:dyDescent="0.25">
      <c r="A861" s="36">
        <v>0.86</v>
      </c>
      <c r="B861" s="12">
        <f>((m*g)/$A861)*($B$6+(m/$A861)*(EXP(-($A861*$B$6)/(m))-1)) - $B$7</f>
        <v>-7.3432511984639598E-2</v>
      </c>
      <c r="C861" s="12">
        <f t="shared" si="357"/>
        <v>5.3923338163742382E-3</v>
      </c>
      <c r="D861" s="36">
        <f t="shared" ref="D861" si="365">SUM(C861:C870)</f>
        <v>62.697091350105858</v>
      </c>
      <c r="M861" s="36"/>
      <c r="N861" s="11">
        <f>($T859*$D$6) + (m*EXP(-($T859*$D$6)/m)) - m - (($D$7/(m*g))*($T859)^2)</f>
        <v>-1.4213669415833905E-4</v>
      </c>
      <c r="O861" s="11">
        <f>($T859*$D$6) + (2*m*EXP(-($T859*$D$6)/m)) + (($T859*$D$6)*EXP(-($T859*$D$6)/m))  - (2*m)</f>
        <v>1.0980809334212166E-4</v>
      </c>
      <c r="P861" s="11">
        <f>2*(-(m^2)/($T859)^5)*(g^2)*N861*O861</f>
        <v>0.410547055340447</v>
      </c>
      <c r="Q861" s="12">
        <f>$D$6 - ($D$6*EXP(-($T859*$D$6)/m)) - ($T859 * ((2*$D$7)/(m*g)))</f>
        <v>-1.8161063891626833E-2</v>
      </c>
      <c r="R861" s="12">
        <f>$D$6 - 2 * ($D$6*EXP(-($T859*$D$6)/m)) + $D$6*(EXP(-($T859*$D$6)/m))*(1-($T859*$D$6)/(m))</f>
        <v>1.4420172737402842E-2</v>
      </c>
      <c r="S861" s="11">
        <f>2*(((5*m^2*g^2)/$T859^6)*$N861*$O861 + (-(m^2)/($T859)^5)*(g^2)*$O861*$Q861 + (-(m^2)/($T859)^5)*(g^2)*$N861*$R861)</f>
        <v>11.770671982426705</v>
      </c>
      <c r="T861" s="37"/>
      <c r="U861" s="38"/>
      <c r="V861" s="39"/>
      <c r="W861" s="36"/>
    </row>
    <row r="862" spans="1:23" x14ac:dyDescent="0.25">
      <c r="A862" s="36"/>
      <c r="B862" s="11">
        <f>((m*g)/$A861)*($C$6+(m/$A861)*(EXP(-($A861*$C$6)/(m))-1)) - $C$7</f>
        <v>-0.22227780575360526</v>
      </c>
      <c r="C862" s="11">
        <f t="shared" si="357"/>
        <v>4.9407422930637469E-2</v>
      </c>
      <c r="D862" s="36"/>
      <c r="M862" s="36"/>
      <c r="N862" s="11">
        <f>($T859*$E$6) + (m*EXP(-($T859*$E$6)/m)) - m - (($E$7/(m*g))*($T859)^2)</f>
        <v>-2.7251916602635123E-4</v>
      </c>
      <c r="O862" s="11">
        <f>($T859*$E$6) + (2*m*EXP(-($T859*$E$6)/m)) + (($T859*$E$6)*EXP(-($T859*$E$6)/m))  - (2*m)</f>
        <v>2.17202167091958E-4</v>
      </c>
      <c r="P862" s="11">
        <f>2*(-(m^2)/($T859)^5)*(g^2)*N862*O862</f>
        <v>1.5569819781520917</v>
      </c>
      <c r="Q862" s="12">
        <f>$E$6 - ($E$6*EXP(-($T859*$E$6)/m)) - ($T859 * ((2*$E$7)/(m*g)))</f>
        <v>-3.51275029404641E-2</v>
      </c>
      <c r="R862" s="12">
        <f>$E$6 - 2 * ($E$6*EXP(-($T859*$E$6)/m)) + $E$6*(EXP(-($T859*$E$6)/m))*(1-($T859*$E$6)/(m))</f>
        <v>2.8129755211624086E-2</v>
      </c>
      <c r="S862" s="11">
        <f>2*(((5*m^2*g^2)/$T859^6)*$N862*$O862 + (-(m^2)/($T859)^5)*(g^2)*$O862*$Q862 + (-(m^2)/($T859)^5)*(g^2)*$N862*$R862)</f>
        <v>43.573778470160931</v>
      </c>
      <c r="T862" s="37"/>
      <c r="U862" s="38"/>
      <c r="V862" s="39"/>
      <c r="W862" s="36"/>
    </row>
    <row r="863" spans="1:23" x14ac:dyDescent="0.25">
      <c r="A863" s="36"/>
      <c r="B863" s="12">
        <f>((m*g)/$A861)*($D$6+(m/$A861)*(EXP(-($A861*$D$6)/(m))-1)) - $D$7</f>
        <v>-0.57438013921987396</v>
      </c>
      <c r="C863" s="12">
        <f t="shared" si="357"/>
        <v>0.32991254433024181</v>
      </c>
      <c r="D863" s="36"/>
      <c r="M863" s="36"/>
      <c r="N863" s="11">
        <f>($T859*$F$6) + (m*EXP(-($T859*$F$6)/m)) - m - (($F$7/(m*g))*($T859)^2)</f>
        <v>-6.0670053593632044E-4</v>
      </c>
      <c r="O863" s="11">
        <f>($T859*$F$6) + (2*m*EXP(-($T859*$F$6)/m)) + (($T859*$F$6)*EXP(-($T859*$F$6)/m))  - (2*m)</f>
        <v>4.3655210821160612E-4</v>
      </c>
      <c r="P863" s="11">
        <f>2*(-(m^2)/($T859)^5)*(g^2)*N863*O863</f>
        <v>6.9667920711639288</v>
      </c>
      <c r="Q863" s="12">
        <f>$F$6 - ($F$6*EXP(-($T859*$F$6)/m)) - ($T859 * ((2*$F$7)/(m*g)))</f>
        <v>-7.6037333689399966E-2</v>
      </c>
      <c r="R863" s="12">
        <f>$F$6 - 2 * ($F$6*EXP(-($T859*$F$6)/m)) + $F$6*(EXP(-($T859*$F$6)/m))*(1-($T859*$F$6)/(m))</f>
        <v>5.5507727714503075E-2</v>
      </c>
      <c r="S863" s="11">
        <f>2*(((5*m^2*g^2)/$T859^6)*$N863*$O863 + (-(m^2)/($T859)^5)*(g^2)*$O863*$Q863 + (-(m^2)/($T859)^5)*(g^2)*$N863*$R863)</f>
        <v>153.66554030997941</v>
      </c>
      <c r="T863" s="37"/>
      <c r="U863" s="38"/>
      <c r="V863" s="39"/>
      <c r="W863" s="36"/>
    </row>
    <row r="864" spans="1:23" x14ac:dyDescent="0.25">
      <c r="A864" s="36"/>
      <c r="B864" s="12">
        <f>((m*g)/$A861)*($E$6+(m/$A861)*(EXP(-($A861*$E$6)/(m))-1)) - $E$7</f>
        <v>-0.95913127357317918</v>
      </c>
      <c r="C864" s="11">
        <f t="shared" si="357"/>
        <v>0.91993279994610866</v>
      </c>
      <c r="D864" s="36"/>
      <c r="M864" s="36"/>
      <c r="N864" s="11">
        <f>($T859*$G$6) + (m*EXP(-($T859*$G$6)/m)) - m - (($G$7/(m*g))*($T859)^2)</f>
        <v>-9.2049804445186109E-4</v>
      </c>
      <c r="O864" s="11">
        <f>($T859*$G$6) + (2*m*EXP(-($T859*$G$6)/m)) + (($T859*$G$6)*EXP(-($T859*$G$6)/m))  - (2*m)</f>
        <v>7.5760073539418021E-4</v>
      </c>
      <c r="P864" s="11">
        <f>2*(-(m^2)/($T859)^5)*(g^2)*N864*O864</f>
        <v>18.343645050870357</v>
      </c>
      <c r="Q864" s="12">
        <f>$G$6 - ($G$6*EXP(-($T859*$G$6)/m)) - ($T859 * ((2*$G$7)/(m*g)))</f>
        <v>-0.11975513986600844</v>
      </c>
      <c r="R864" s="12">
        <f>$G$6 - 2 * ($G$6*EXP(-($T859*$G$6)/m)) + $G$6*(EXP(-($T859*$G$6)/m))*(1-($T859*$G$6)/(m))</f>
        <v>9.4572542455614111E-2</v>
      </c>
      <c r="S864" s="11">
        <f>2*(((5*m^2*g^2)/$T859^6)*$N864*$O864 + (-(m^2)/($T859)^5)*(g^2)*$O864*$Q864 + (-(m^2)/($T859)^5)*(g^2)*$N864*$R864)</f>
        <v>449.55028528500497</v>
      </c>
      <c r="T864" s="37"/>
      <c r="U864" s="38"/>
      <c r="V864" s="39"/>
      <c r="W864" s="36"/>
    </row>
    <row r="865" spans="1:23" x14ac:dyDescent="0.25">
      <c r="A865" s="36"/>
      <c r="B865" s="12">
        <f>((m*g)/$A861)*($F$6+(m/$A861)*(EXP(-($A861*$F$6)/(m))-1)) - $F$7</f>
        <v>-1.6582302329134591</v>
      </c>
      <c r="C865" s="12">
        <f t="shared" si="357"/>
        <v>2.7497275053482246</v>
      </c>
      <c r="D865" s="36"/>
      <c r="M865" s="36"/>
      <c r="N865" s="11">
        <f>($T859*$H$6) + (m*EXP(-($T859*$H$6)/m)) - m - (($H$7/(m*g))*($T859)^2)</f>
        <v>-2.7081236331129559E-4</v>
      </c>
      <c r="O865" s="11">
        <f>($T859*$H$6) + (2*m*EXP(-($T859*$H$6)/m)) + (($T859*$H$6)*EXP(-($T859*$H$6)/m))  - (2*m)</f>
        <v>1.1847490982079129E-3</v>
      </c>
      <c r="P865" s="11">
        <f>2*(-(m^2)/($T859)^5)*(g^2)*N865*O865</f>
        <v>8.4395104335310513</v>
      </c>
      <c r="Q865" s="12">
        <f>$H$6 - ($H$6*EXP(-($T859*$H$6)/m)) - ($T859 * ((2*$H$7)/(m*g)))</f>
        <v>-7.9559143965879264E-2</v>
      </c>
      <c r="R865" s="12">
        <f>$H$6 - 2 * ($H$6*EXP(-($T859*$H$6)/m)) + $H$6*(EXP(-($T859*$H$6)/m))*(1-($T859*$H$6)/(m))</f>
        <v>0.1452358936688897</v>
      </c>
      <c r="S865" s="11">
        <f>2*(((5*m^2*g^2)/$T859^6)*$N865*$O865 + (-(m^2)/($T859)^5)*(g^2)*$O865*$Q865 + (-(m^2)/($T859)^5)*(g^2)*$N865*$R865)</f>
        <v>1569.2828784277726</v>
      </c>
      <c r="T865" s="37"/>
      <c r="U865" s="38"/>
      <c r="V865" s="39"/>
      <c r="W865" s="36"/>
    </row>
    <row r="866" spans="1:23" x14ac:dyDescent="0.25">
      <c r="A866" s="36"/>
      <c r="B866" s="12">
        <f>((m*g)/$A861)*($G$6+(m/$A861)*(EXP(-($A861*$G$6)/(m))-1)) - $G$7</f>
        <v>-2.4560367018653224</v>
      </c>
      <c r="C866" s="11">
        <f t="shared" si="357"/>
        <v>6.0321162809094906</v>
      </c>
      <c r="D866" s="36"/>
      <c r="M866" s="36"/>
      <c r="N866" s="11">
        <f>($T859*$I$6) + (m*EXP(-($T859*$I$6)/m)) - m - (($I$7/(m*g))*($T859)^2)</f>
        <v>3.6936897707218891E-5</v>
      </c>
      <c r="O866" s="11">
        <f>($T859*$I$6) + (2*m*EXP(-($T859*$I$6)/m)) + (($T859*$I$6)*EXP(-($T859*$I$6)/m))  - (2*m)</f>
        <v>1.5808744621772508E-3</v>
      </c>
      <c r="P866" s="11">
        <f>2*(-(m^2)/($T859)^5)*(g^2)*N866*O866</f>
        <v>-1.535960973116496</v>
      </c>
      <c r="Q866" s="12">
        <f>$I$6 - ($I$6*EXP(-($T859*$I$6)/m)) - ($T859 * ((2*$I$7)/(m*g)))</f>
        <v>-6.9449432839628122E-2</v>
      </c>
      <c r="R866" s="12">
        <f>$I$6 - 2 * ($I$6*EXP(-($T859*$I$6)/m)) + $I$6*(EXP(-($T859*$I$6)/m))*(1-($T859*$I$6)/(m))</f>
        <v>0.19118847842689327</v>
      </c>
      <c r="S866" s="11">
        <f>2*(((5*m^2*g^2)/$T859^6)*$N866*$O866 + (-(m^2)/($T859)^5)*(g^2)*$O866*$Q866 + (-(m^2)/($T859)^5)*(g^2)*$N866*$R866)</f>
        <v>3056.1055703635284</v>
      </c>
      <c r="T866" s="37"/>
      <c r="U866" s="38"/>
      <c r="V866" s="39"/>
      <c r="W866" s="36"/>
    </row>
    <row r="867" spans="1:23" x14ac:dyDescent="0.25">
      <c r="A867" s="36"/>
      <c r="B867" s="12">
        <f>((m*g)/$A861)*($H$6+(m/$A861)*(EXP(-($A861*$H$6)/(m))-1)) - $H$7</f>
        <v>-2.8281356598393366</v>
      </c>
      <c r="C867" s="12">
        <f t="shared" si="357"/>
        <v>7.99835131045488</v>
      </c>
      <c r="D867" s="36"/>
      <c r="M867" s="36"/>
      <c r="N867" s="11">
        <f>($T859*$J$6) + (m*EXP(-($T859*$J$6)/m)) - m - (($J$7/(m*g))*($T859)^2)</f>
        <v>2.7411831987485171E-4</v>
      </c>
      <c r="O867" s="11">
        <f>($T859*$J$6) + (2*m*EXP(-($T859*$J$6)/m)) + (($T859*$J$6)*EXP(-($T859*$J$6)/m))  - (2*m)</f>
        <v>2.0432113316871878E-3</v>
      </c>
      <c r="P867" s="11">
        <f>2*(-(m^2)/($T859)^5)*(g^2)*N867*O867</f>
        <v>-14.732407746786027</v>
      </c>
      <c r="Q867" s="12">
        <f>$J$6 - ($J$6*EXP(-($T859*$J$6)/m)) - ($T859 * ((2*$J$7)/(m*g)))</f>
        <v>-6.8895221319100641E-2</v>
      </c>
      <c r="R867" s="12">
        <f>$J$6 - 2 * ($J$6*EXP(-($T859*$J$6)/m)) + $J$6*(EXP(-($T859*$J$6)/m))*(1-($T859*$J$6)/(m))</f>
        <v>0.2437980678940922</v>
      </c>
      <c r="S867" s="11">
        <f>2*(((5*m^2*g^2)/$T859^6)*$N867*$O867 + (-(m^2)/($T859)^5)*(g^2)*$O867*$Q867 + (-(m^2)/($T859)^5)*(g^2)*$N867*$R867)</f>
        <v>5339.5484342286327</v>
      </c>
      <c r="T867" s="37"/>
      <c r="U867" s="38"/>
      <c r="V867" s="39"/>
      <c r="W867" s="36"/>
    </row>
    <row r="868" spans="1:23" x14ac:dyDescent="0.25">
      <c r="A868" s="36"/>
      <c r="B868" s="12">
        <f>((m*g)/$A861)*($I$6+(m/$A861)*(EXP(-($A861*$I$6)/(m))-1)) - $I$7</f>
        <v>-3.2598867560602689</v>
      </c>
      <c r="C868" s="11">
        <f t="shared" si="357"/>
        <v>10.626861662337143</v>
      </c>
      <c r="D868" s="36"/>
      <c r="M868" s="36"/>
      <c r="N868" s="11">
        <f>($T859*$K$6) + (m*EXP(-($T859*$K$6)/m)) - m - (($K$7/(m*g))*($T859)^2)</f>
        <v>2.8814904481972575E-4</v>
      </c>
      <c r="O868" s="11">
        <f>($T859*$K$6) + (2*m*EXP(-($T859*$K$6)/m)) + (($T859*$K$6)*EXP(-($T859*$K$6)/m))  - (2*m)</f>
        <v>2.5726896358677087E-3</v>
      </c>
      <c r="P868" s="11">
        <f>2*(-(m^2)/($T859)^5)*(g^2)*N868*O868</f>
        <v>-19.49965652940373</v>
      </c>
      <c r="Q868" s="12">
        <f>$K$6 - ($K$6*EXP(-($T859*$K$6)/m)) - ($T859 * ((2*$K$7)/(m*g)))</f>
        <v>-9.2002786507859646E-2</v>
      </c>
      <c r="R868" s="12">
        <f>$K$6 - 2 * ($K$6*EXP(-($T859*$K$6)/m)) + $K$6*(EXP(-($T859*$K$6)/m))*(1-($T859*$K$6)/(m))</f>
        <v>0.30289682242097132</v>
      </c>
      <c r="S868" s="11">
        <f>2*(((5*m^2*g^2)/$T859^6)*$N868*$O868 + (-(m^2)/($T859)^5)*(g^2)*$O868*$Q868 + (-(m^2)/($T859)^5)*(g^2)*$N868*$R868)</f>
        <v>8423.3858514830627</v>
      </c>
      <c r="T868" s="37"/>
      <c r="U868" s="38"/>
      <c r="V868" s="39"/>
      <c r="W868" s="36"/>
    </row>
    <row r="869" spans="1:23" x14ac:dyDescent="0.25">
      <c r="A869" s="36"/>
      <c r="B869" s="12">
        <f>((m*g)/$A861)*($J$6+(m/$A861)*(EXP(-($A861*$J$6)/(m))-1)) - $J$7</f>
        <v>-3.772637852281199</v>
      </c>
      <c r="C869" s="12">
        <f t="shared" si="357"/>
        <v>14.232796364464898</v>
      </c>
      <c r="D869" s="36"/>
      <c r="M869" s="36">
        <v>86</v>
      </c>
      <c r="N869" s="11">
        <f>($T869*$B$6) + (m*EXP(-($T869*$B$6)/m)) - m - (($B$7/(m*g))*($T869)^2)</f>
        <v>-3.5922821918522879E-5</v>
      </c>
      <c r="O869" s="11">
        <f>($T869*$B$6) + (2*m*EXP(-($T869*$B$6)/m)) + (($T869*$B$6)*EXP(-($T869*$B$6)/m))  - (2*m)</f>
        <v>5.8863516471802102E-6</v>
      </c>
      <c r="P869" s="11">
        <f>2*(-(m^2)/($T869)^5)*(g^2)*N869*O869</f>
        <v>5.5621030242439477E-3</v>
      </c>
      <c r="Q869" s="12">
        <f>$B$6 - ($B$6*EXP(-($T869*$B$6)/m)) - ($T869 * ((2*$B$7)/(m*g)))</f>
        <v>-3.5822432723058711E-3</v>
      </c>
      <c r="R869" s="12">
        <f>$B$6 - 2 * ($B$6*EXP(-($T869*$B$6)/m)) + $B$6*(EXP(-($T869*$B$6)/m))*(1-($T869*$B$6)/(m))</f>
        <v>7.9860805570153293E-4</v>
      </c>
      <c r="S869" s="11">
        <f>2*(((5*m^2*g^2)/$T869^6)*$N869*$O869 + (-(m^2)/($T869)^5)*(g^2)*$O869*$Q869 + (-(m^2)/($T869)^5)*(g^2)*$N869*$R869)</f>
        <v>2.7638000080320135E-2</v>
      </c>
      <c r="T869" s="37">
        <f t="shared" si="340"/>
        <v>2.1699250881468842E-2</v>
      </c>
      <c r="U869" s="38">
        <f t="shared" ref="U869" si="366">SUM(P869:P878)</f>
        <v>5.3290705182007514E-13</v>
      </c>
      <c r="V869" s="39">
        <f t="shared" ref="V869" si="367">SUM(S869:S878)</f>
        <v>19047.805400261699</v>
      </c>
      <c r="W869" s="36">
        <f t="shared" ref="W869" si="368">U869/V869</f>
        <v>2.7977346503800038E-17</v>
      </c>
    </row>
    <row r="870" spans="1:23" x14ac:dyDescent="0.25">
      <c r="A870" s="36"/>
      <c r="B870" s="11">
        <f>((m*g)/$A861)*($K$6+(m/$A861)*(EXP(-($A861*$K$6)/(m))-1)) - $K$7</f>
        <v>-4.4443889485021293</v>
      </c>
      <c r="C870" s="11">
        <f t="shared" si="357"/>
        <v>19.752593125567863</v>
      </c>
      <c r="D870" s="36"/>
      <c r="M870" s="36"/>
      <c r="N870" s="11">
        <f>($T869*$C$6) + (m*EXP(-($T869*$C$6)/m)) - m - (($C$7/(m*g))*($T869)^2)</f>
        <v>-5.6880736359794576E-5</v>
      </c>
      <c r="O870" s="11">
        <f>($T869*$C$6) + (2*m*EXP(-($T869*$C$6)/m)) + (($T869*$C$6)*EXP(-($T869*$C$6)/m))  - (2*m)</f>
        <v>3.0067351026730194E-5</v>
      </c>
      <c r="P870" s="11">
        <f>2*(-(m^2)/($T869)^5)*(g^2)*N870*O870</f>
        <v>4.4986557223599247E-2</v>
      </c>
      <c r="Q870" s="12">
        <f>$C$6 - ($C$6*EXP(-($T869*$C$6)/m)) - ($T869 * ((2*$C$7)/(m*g)))</f>
        <v>-6.6282852127929337E-3</v>
      </c>
      <c r="R870" s="12">
        <f>$C$6 - 2 * ($C$6*EXP(-($T869*$C$6)/m)) + $C$6*(EXP(-($T869*$C$6)/m))*(1-($T869*$C$6)/(m))</f>
        <v>4.0224850446371196E-3</v>
      </c>
      <c r="S870" s="11">
        <f>2*(((5*m^2*g^2)/$T869^6)*$N870*$O870 + (-(m^2)/($T869)^5)*(g^2)*$O870*$Q870 + (-(m^2)/($T869)^5)*(g^2)*$N870*$R870)</f>
        <v>0.89475171113529672</v>
      </c>
      <c r="T870" s="37"/>
      <c r="U870" s="38"/>
      <c r="V870" s="39"/>
      <c r="W870" s="36"/>
    </row>
    <row r="871" spans="1:23" x14ac:dyDescent="0.25">
      <c r="A871" s="36">
        <v>0.87</v>
      </c>
      <c r="B871" s="12">
        <f>((m*g)/$A871)*($B$6+(m/$A871)*(EXP(-($A871*$B$6)/(m))-1)) - $B$7</f>
        <v>-7.3690707127969698E-2</v>
      </c>
      <c r="C871" s="12">
        <f t="shared" si="357"/>
        <v>5.4303203170202041E-3</v>
      </c>
      <c r="D871" s="36">
        <f t="shared" ref="D871" si="369">SUM(C871:C880)</f>
        <v>62.812351026186938</v>
      </c>
      <c r="M871" s="36"/>
      <c r="N871" s="11">
        <f>($T869*$D$6) + (m*EXP(-($T869*$D$6)/m)) - m - (($D$7/(m*g))*($T869)^2)</f>
        <v>-1.4213669415833537E-4</v>
      </c>
      <c r="O871" s="11">
        <f>($T869*$D$6) + (2*m*EXP(-($T869*$D$6)/m)) + (($T869*$D$6)*EXP(-($T869*$D$6)/m))  - (2*m)</f>
        <v>1.0980809334212166E-4</v>
      </c>
      <c r="P871" s="11">
        <f>2*(-(m^2)/($T869)^5)*(g^2)*N871*O871</f>
        <v>0.41054705534043368</v>
      </c>
      <c r="Q871" s="12">
        <f>$D$6 - ($D$6*EXP(-($T869*$D$6)/m)) - ($T869 * ((2*$D$7)/(m*g)))</f>
        <v>-1.8161063891626805E-2</v>
      </c>
      <c r="R871" s="12">
        <f>$D$6 - 2 * ($D$6*EXP(-($T869*$D$6)/m)) + $D$6*(EXP(-($T869*$D$6)/m))*(1-($T869*$D$6)/(m))</f>
        <v>1.4420172737402953E-2</v>
      </c>
      <c r="S871" s="11">
        <f>2*(((5*m^2*g^2)/$T869^6)*$N871*$O871 + (-(m^2)/($T869)^5)*(g^2)*$O871*$Q871 + (-(m^2)/($T869)^5)*(g^2)*$N871*$R871)</f>
        <v>11.770671982428119</v>
      </c>
      <c r="T871" s="37"/>
      <c r="U871" s="38"/>
      <c r="V871" s="39"/>
      <c r="W871" s="36"/>
    </row>
    <row r="872" spans="1:23" x14ac:dyDescent="0.25">
      <c r="A872" s="36"/>
      <c r="B872" s="11">
        <f>((m*g)/$A871)*($C$6+(m/$A871)*(EXP(-($A871*$C$6)/(m))-1)) - $C$7</f>
        <v>-0.22286547815588265</v>
      </c>
      <c r="C872" s="11">
        <f t="shared" si="357"/>
        <v>4.9669021353650207E-2</v>
      </c>
      <c r="D872" s="36"/>
      <c r="M872" s="36"/>
      <c r="N872" s="11">
        <f>($T869*$E$6) + (m*EXP(-($T869*$E$6)/m)) - m - (($E$7/(m*g))*($T869)^2)</f>
        <v>-2.7251916602634907E-4</v>
      </c>
      <c r="O872" s="11">
        <f>($T869*$E$6) + (2*m*EXP(-($T869*$E$6)/m)) + (($T869*$E$6)*EXP(-($T869*$E$6)/m))  - (2*m)</f>
        <v>2.1720216709196494E-4</v>
      </c>
      <c r="P872" s="11">
        <f>2*(-(m^2)/($T869)^5)*(g^2)*N872*O872</f>
        <v>1.5569819781521193</v>
      </c>
      <c r="Q872" s="12">
        <f>$E$6 - ($E$6*EXP(-($T869*$E$6)/m)) - ($T869 * ((2*$E$7)/(m*g)))</f>
        <v>-3.5127502940464156E-2</v>
      </c>
      <c r="R872" s="12">
        <f>$E$6 - 2 * ($E$6*EXP(-($T869*$E$6)/m)) + $E$6*(EXP(-($T869*$E$6)/m))*(1-($T869*$E$6)/(m))</f>
        <v>2.8129755211624197E-2</v>
      </c>
      <c r="S872" s="11">
        <f>2*(((5*m^2*g^2)/$T869^6)*$N872*$O872 + (-(m^2)/($T869)^5)*(g^2)*$O872*$Q872 + (-(m^2)/($T869)^5)*(g^2)*$N872*$R872)</f>
        <v>43.573778470158317</v>
      </c>
      <c r="T872" s="37"/>
      <c r="U872" s="38"/>
      <c r="V872" s="39"/>
      <c r="W872" s="36"/>
    </row>
    <row r="873" spans="1:23" x14ac:dyDescent="0.25">
      <c r="A873" s="36"/>
      <c r="B873" s="12">
        <f>((m*g)/$A871)*($D$6+(m/$A871)*(EXP(-($A871*$D$6)/(m))-1)) - $D$7</f>
        <v>-0.57541458708165061</v>
      </c>
      <c r="C873" s="12">
        <f t="shared" si="357"/>
        <v>0.33110194702634649</v>
      </c>
      <c r="D873" s="36"/>
      <c r="M873" s="36"/>
      <c r="N873" s="11">
        <f>($T869*$F$6) + (m*EXP(-($T869*$F$6)/m)) - m - (($F$7/(m*g))*($T869)^2)</f>
        <v>-6.0670053593632174E-4</v>
      </c>
      <c r="O873" s="11">
        <f>($T869*$F$6) + (2*m*EXP(-($T869*$F$6)/m)) + (($T869*$F$6)*EXP(-($T869*$F$6)/m))  - (2*m)</f>
        <v>4.3655210821161305E-4</v>
      </c>
      <c r="P873" s="11">
        <f>2*(-(m^2)/($T869)^5)*(g^2)*N873*O873</f>
        <v>6.9667920711640106</v>
      </c>
      <c r="Q873" s="12">
        <f>$F$6 - ($F$6*EXP(-($T869*$F$6)/m)) - ($T869 * ((2*$F$7)/(m*g)))</f>
        <v>-7.6037333689400077E-2</v>
      </c>
      <c r="R873" s="12">
        <f>$F$6 - 2 * ($F$6*EXP(-($T869*$F$6)/m)) + $F$6*(EXP(-($T869*$F$6)/m))*(1-($T869*$F$6)/(m))</f>
        <v>5.5507727714503241E-2</v>
      </c>
      <c r="S873" s="11">
        <f>2*(((5*m^2*g^2)/$T869^6)*$N873*$O873 + (-(m^2)/($T869)^5)*(g^2)*$O873*$Q873 + (-(m^2)/($T869)^5)*(g^2)*$N873*$R873)</f>
        <v>153.66554030997111</v>
      </c>
      <c r="T873" s="37"/>
      <c r="U873" s="38"/>
      <c r="V873" s="39"/>
      <c r="W873" s="36"/>
    </row>
    <row r="874" spans="1:23" x14ac:dyDescent="0.25">
      <c r="A874" s="36"/>
      <c r="B874" s="12">
        <f>((m*g)/$A871)*($E$6+(m/$A871)*(EXP(-($A871*$E$6)/(m))-1)) - $E$7</f>
        <v>-0.96050190993703177</v>
      </c>
      <c r="C874" s="11">
        <f t="shared" si="357"/>
        <v>0.92256391899268586</v>
      </c>
      <c r="D874" s="36"/>
      <c r="M874" s="36"/>
      <c r="N874" s="11">
        <f>($T869*$G$6) + (m*EXP(-($T869*$G$6)/m)) - m - (($G$7/(m*g))*($T869)^2)</f>
        <v>-9.2049804445186716E-4</v>
      </c>
      <c r="O874" s="11">
        <f>($T869*$G$6) + (2*m*EXP(-($T869*$G$6)/m)) + (($T869*$G$6)*EXP(-($T869*$G$6)/m))  - (2*m)</f>
        <v>7.5760073539418715E-4</v>
      </c>
      <c r="P874" s="11">
        <f>2*(-(m^2)/($T869)^5)*(g^2)*N874*O874</f>
        <v>18.343645050870528</v>
      </c>
      <c r="Q874" s="12">
        <f>$G$6 - ($G$6*EXP(-($T869*$G$6)/m)) - ($T869 * ((2*$G$7)/(m*g)))</f>
        <v>-0.11975513986600872</v>
      </c>
      <c r="R874" s="12">
        <f>$G$6 - 2 * ($G$6*EXP(-($T869*$G$6)/m)) + $G$6*(EXP(-($T869*$G$6)/m))*(1-($T869*$G$6)/(m))</f>
        <v>9.4572542455614361E-2</v>
      </c>
      <c r="S874" s="11">
        <f>2*(((5*m^2*g^2)/$T869^6)*$N874*$O874 + (-(m^2)/($T869)^5)*(g^2)*$O874*$Q874 + (-(m^2)/($T869)^5)*(g^2)*$N874*$R874)</f>
        <v>449.55028528498815</v>
      </c>
      <c r="T874" s="37"/>
      <c r="U874" s="38"/>
      <c r="V874" s="39"/>
      <c r="W874" s="36"/>
    </row>
    <row r="875" spans="1:23" x14ac:dyDescent="0.25">
      <c r="A875" s="36"/>
      <c r="B875" s="12">
        <f>((m*g)/$A871)*($F$6+(m/$A871)*(EXP(-($A871*$F$6)/(m))-1)) - $F$7</f>
        <v>-1.6600480074385808</v>
      </c>
      <c r="C875" s="12">
        <f t="shared" si="357"/>
        <v>2.7557593870008024</v>
      </c>
      <c r="D875" s="36"/>
      <c r="M875" s="36"/>
      <c r="N875" s="11">
        <f>($T869*$H$6) + (m*EXP(-($T869*$H$6)/m)) - m - (($H$7/(m*g))*($T869)^2)</f>
        <v>-2.7081236331129646E-4</v>
      </c>
      <c r="O875" s="11">
        <f>($T869*$H$6) + (2*m*EXP(-($T869*$H$6)/m)) + (($T869*$H$6)*EXP(-($T869*$H$6)/m))  - (2*m)</f>
        <v>1.1847490982079267E-3</v>
      </c>
      <c r="P875" s="11">
        <f>2*(-(m^2)/($T869)^5)*(g^2)*N875*O875</f>
        <v>8.4395104335311242</v>
      </c>
      <c r="Q875" s="12">
        <f>$H$6 - ($H$6*EXP(-($T869*$H$6)/m)) - ($T869 * ((2*$H$7)/(m*g)))</f>
        <v>-7.9559143965879542E-2</v>
      </c>
      <c r="R875" s="12">
        <f>$H$6 - 2 * ($H$6*EXP(-($T869*$H$6)/m)) + $H$6*(EXP(-($T869*$H$6)/m))*(1-($T869*$H$6)/(m))</f>
        <v>0.14523589366889</v>
      </c>
      <c r="S875" s="11">
        <f>2*(((5*m^2*g^2)/$T869^6)*$N875*$O875 + (-(m^2)/($T869)^5)*(g^2)*$O875*$Q875 + (-(m^2)/($T869)^5)*(g^2)*$N875*$R875)</f>
        <v>1569.2828784277795</v>
      </c>
      <c r="T875" s="37"/>
      <c r="U875" s="38"/>
      <c r="V875" s="39"/>
      <c r="W875" s="36"/>
    </row>
    <row r="876" spans="1:23" x14ac:dyDescent="0.25">
      <c r="A876" s="36"/>
      <c r="B876" s="12">
        <f>((m*g)/$A871)*($G$6+(m/$A871)*(EXP(-($A871*$G$6)/(m))-1)) - $G$7</f>
        <v>-2.4583049767439231</v>
      </c>
      <c r="C876" s="11">
        <f t="shared" si="357"/>
        <v>6.0432633586839408</v>
      </c>
      <c r="D876" s="36"/>
      <c r="M876" s="36"/>
      <c r="N876" s="11">
        <f>($T869*$I$6) + (m*EXP(-($T869*$I$6)/m)) - m - (($I$7/(m*g))*($T869)^2)</f>
        <v>3.6936897707216289E-5</v>
      </c>
      <c r="O876" s="11">
        <f>($T869*$I$6) + (2*m*EXP(-($T869*$I$6)/m)) + (($T869*$I$6)*EXP(-($T869*$I$6)/m))  - (2*m)</f>
        <v>1.5808744621772508E-3</v>
      </c>
      <c r="P876" s="11">
        <f>2*(-(m^2)/($T869)^5)*(g^2)*N876*O876</f>
        <v>-1.5359609731163781</v>
      </c>
      <c r="Q876" s="12">
        <f>$I$6 - ($I$6*EXP(-($T869*$I$6)/m)) - ($T869 * ((2*$I$7)/(m*g)))</f>
        <v>-6.9449432839628455E-2</v>
      </c>
      <c r="R876" s="12">
        <f>$I$6 - 2 * ($I$6*EXP(-($T869*$I$6)/m)) + $I$6*(EXP(-($T869*$I$6)/m))*(1-($T869*$I$6)/(m))</f>
        <v>0.1911884784268936</v>
      </c>
      <c r="S876" s="11">
        <f>2*(((5*m^2*g^2)/$T869^6)*$N876*$O876 + (-(m^2)/($T869)^5)*(g^2)*$O876*$Q876 + (-(m^2)/($T869)^5)*(g^2)*$N876*$R876)</f>
        <v>3056.1055703635107</v>
      </c>
      <c r="T876" s="37"/>
      <c r="U876" s="38"/>
      <c r="V876" s="39"/>
      <c r="W876" s="36"/>
    </row>
    <row r="877" spans="1:23" x14ac:dyDescent="0.25">
      <c r="A877" s="36"/>
      <c r="B877" s="12">
        <f>((m*g)/$A871)*($H$6+(m/$A871)*(EXP(-($A871*$H$6)/(m))-1)) - $H$7</f>
        <v>-2.830851073131984</v>
      </c>
      <c r="C877" s="12">
        <f t="shared" si="357"/>
        <v>8.0137177982525056</v>
      </c>
      <c r="D877" s="36"/>
      <c r="M877" s="36"/>
      <c r="N877" s="11">
        <f>($T869*$J$6) + (m*EXP(-($T869*$J$6)/m)) - m - (($J$7/(m*g))*($T869)^2)</f>
        <v>2.7411831987485345E-4</v>
      </c>
      <c r="O877" s="11">
        <f>($T869*$J$6) + (2*m*EXP(-($T869*$J$6)/m)) + (($T869*$J$6)*EXP(-($T869*$J$6)/m))  - (2*m)</f>
        <v>2.0432113316871947E-3</v>
      </c>
      <c r="P877" s="11">
        <f>2*(-(m^2)/($T869)^5)*(g^2)*N877*O877</f>
        <v>-14.732407746786075</v>
      </c>
      <c r="Q877" s="12">
        <f>$J$6 - ($J$6*EXP(-($T869*$J$6)/m)) - ($T869 * ((2*$J$7)/(m*g)))</f>
        <v>-6.8895221319101085E-2</v>
      </c>
      <c r="R877" s="12">
        <f>$J$6 - 2 * ($J$6*EXP(-($T869*$J$6)/m)) + $J$6*(EXP(-($T869*$J$6)/m))*(1-($T869*$J$6)/(m))</f>
        <v>0.2437980678940927</v>
      </c>
      <c r="S877" s="11">
        <f>2*(((5*m^2*g^2)/$T869^6)*$N877*$O877 + (-(m^2)/($T869)^5)*(g^2)*$O877*$Q877 + (-(m^2)/($T869)^5)*(g^2)*$N877*$R877)</f>
        <v>5339.54843422865</v>
      </c>
      <c r="T877" s="37"/>
      <c r="U877" s="38"/>
      <c r="V877" s="39"/>
      <c r="W877" s="36"/>
    </row>
    <row r="878" spans="1:23" x14ac:dyDescent="0.25">
      <c r="A878" s="36"/>
      <c r="B878" s="12">
        <f>((m*g)/$A871)*($I$6+(m/$A871)*(EXP(-($A871*$I$6)/(m))-1)) - $I$7</f>
        <v>-3.2629383636492268</v>
      </c>
      <c r="C878" s="11">
        <f t="shared" si="357"/>
        <v>10.646766764973894</v>
      </c>
      <c r="D878" s="36"/>
      <c r="M878" s="36"/>
      <c r="N878" s="11">
        <f>($T869*$K$6) + (m*EXP(-($T869*$K$6)/m)) - m - (($K$7/(m*g))*($T869)^2)</f>
        <v>2.8814904481971708E-4</v>
      </c>
      <c r="O878" s="11">
        <f>($T869*$K$6) + (2*m*EXP(-($T869*$K$6)/m)) + (($T869*$K$6)*EXP(-($T869*$K$6)/m))  - (2*m)</f>
        <v>2.5726896358677157E-3</v>
      </c>
      <c r="P878" s="11">
        <f>2*(-(m^2)/($T869)^5)*(g^2)*N878*O878</f>
        <v>-19.499656529403069</v>
      </c>
      <c r="Q878" s="12">
        <f>$K$6 - ($K$6*EXP(-($T869*$K$6)/m)) - ($T869 * ((2*$K$7)/(m*g)))</f>
        <v>-9.2002786507860201E-2</v>
      </c>
      <c r="R878" s="12">
        <f>$K$6 - 2 * ($K$6*EXP(-($T869*$K$6)/m)) + $K$6*(EXP(-($T869*$K$6)/m))*(1-($T869*$K$6)/(m))</f>
        <v>0.30289682242097193</v>
      </c>
      <c r="S878" s="11">
        <f>2*(((5*m^2*g^2)/$T869^6)*$N878*$O878 + (-(m^2)/($T869)^5)*(g^2)*$O878*$Q878 + (-(m^2)/($T869)^5)*(g^2)*$N878*$R878)</f>
        <v>8423.3858514830008</v>
      </c>
      <c r="T878" s="37"/>
      <c r="U878" s="38"/>
      <c r="V878" s="39"/>
      <c r="W878" s="36"/>
    </row>
    <row r="879" spans="1:23" x14ac:dyDescent="0.25">
      <c r="A879" s="36"/>
      <c r="B879" s="12">
        <f>((m*g)/$A871)*($J$6+(m/$A871)*(EXP(-($A871*$J$6)/(m))-1)) - $J$7</f>
        <v>-3.7760256541664683</v>
      </c>
      <c r="C879" s="12">
        <f t="shared" si="357"/>
        <v>14.258369740923305</v>
      </c>
      <c r="D879" s="36"/>
      <c r="M879" s="36">
        <v>87</v>
      </c>
      <c r="N879" s="11">
        <f>($T879*$B$6) + (m*EXP(-($T879*$B$6)/m)) - m - (($B$7/(m*g))*($T879)^2)</f>
        <v>-3.5922821918522391E-5</v>
      </c>
      <c r="O879" s="11">
        <f>($T879*$B$6) + (2*m*EXP(-($T879*$B$6)/m)) + (($T879*$B$6)*EXP(-($T879*$B$6)/m))  - (2*m)</f>
        <v>5.8863516471732713E-6</v>
      </c>
      <c r="P879" s="11">
        <f>2*(-(m^2)/($T879)^5)*(g^2)*N879*O879</f>
        <v>5.5621030242373505E-3</v>
      </c>
      <c r="Q879" s="12">
        <f>$B$6 - ($B$6*EXP(-($T879*$B$6)/m)) - ($T879 * ((2*$B$7)/(m*g)))</f>
        <v>-3.5822432723058607E-3</v>
      </c>
      <c r="R879" s="12">
        <f>$B$6 - 2 * ($B$6*EXP(-($T879*$B$6)/m)) + $B$6*(EXP(-($T879*$B$6)/m))*(1-($T879*$B$6)/(m))</f>
        <v>7.9860805570153293E-4</v>
      </c>
      <c r="S879" s="11">
        <f>2*(((5*m^2*g^2)/$T879^6)*$N879*$O879 + (-(m^2)/($T879)^5)*(g^2)*$O879*$Q879 + (-(m^2)/($T879)^5)*(g^2)*$N879*$R879)</f>
        <v>2.7638000081181335E-2</v>
      </c>
      <c r="T879" s="37">
        <f t="shared" ref="T879:T939" si="370">$T869-$W869</f>
        <v>2.1699250881468814E-2</v>
      </c>
      <c r="U879" s="38">
        <f t="shared" ref="U879" si="371">SUM(P879:P888)</f>
        <v>-5.3645976549887564E-13</v>
      </c>
      <c r="V879" s="39">
        <f t="shared" ref="V879" si="372">SUM(S879:S888)</f>
        <v>19047.805400261786</v>
      </c>
      <c r="W879" s="36">
        <f t="shared" ref="W879" si="373">U879/V879</f>
        <v>-2.8163862147158577E-17</v>
      </c>
    </row>
    <row r="880" spans="1:23" x14ac:dyDescent="0.25">
      <c r="A880" s="36"/>
      <c r="B880" s="11">
        <f>((m*g)/$A871)*($K$6+(m/$A871)*(EXP(-($A871*$K$6)/(m))-1)) - $K$7</f>
        <v>-4.44811294468371</v>
      </c>
      <c r="C880" s="11">
        <f t="shared" si="357"/>
        <v>19.785708768662786</v>
      </c>
      <c r="D880" s="36"/>
      <c r="M880" s="36"/>
      <c r="N880" s="11">
        <f>($T879*$C$6) + (m*EXP(-($T879*$C$6)/m)) - m - (($C$7/(m*g))*($T879)^2)</f>
        <v>-5.6880736359796744E-5</v>
      </c>
      <c r="O880" s="11">
        <f>($T879*$C$6) + (2*m*EXP(-($T879*$C$6)/m)) + (($T879*$C$6)*EXP(-($T879*$C$6)/m))  - (2*m)</f>
        <v>3.0067351026730194E-5</v>
      </c>
      <c r="P880" s="11">
        <f>2*(-(m^2)/($T879)^5)*(g^2)*N880*O880</f>
        <v>4.4986557223601245E-2</v>
      </c>
      <c r="Q880" s="12">
        <f>$C$6 - ($C$6*EXP(-($T879*$C$6)/m)) - ($T879 * ((2*$C$7)/(m*g)))</f>
        <v>-6.6282852127929268E-3</v>
      </c>
      <c r="R880" s="12">
        <f>$C$6 - 2 * ($C$6*EXP(-($T879*$C$6)/m)) + $C$6*(EXP(-($T879*$C$6)/m))*(1-($T879*$C$6)/(m))</f>
        <v>4.0224850446371196E-3</v>
      </c>
      <c r="S880" s="11">
        <f>2*(((5*m^2*g^2)/$T879^6)*$N880*$O880 + (-(m^2)/($T879)^5)*(g^2)*$O880*$Q880 + (-(m^2)/($T879)^5)*(g^2)*$N880*$R880)</f>
        <v>0.89475171113511909</v>
      </c>
      <c r="T880" s="37"/>
      <c r="U880" s="38"/>
      <c r="V880" s="39"/>
      <c r="W880" s="36"/>
    </row>
    <row r="881" spans="1:23" x14ac:dyDescent="0.25">
      <c r="A881" s="36">
        <v>0.88</v>
      </c>
      <c r="B881" s="12">
        <f>((m*g)/$A881)*($B$6+(m/$A881)*(EXP(-($A881*$B$6)/(m))-1)) - $B$7</f>
        <v>-7.3944885770528018E-2</v>
      </c>
      <c r="C881" s="12">
        <f t="shared" si="357"/>
        <v>5.4678461316164367E-3</v>
      </c>
      <c r="D881" s="36">
        <f t="shared" ref="D881" si="374">SUM(C881:C890)</f>
        <v>62.925185502245697</v>
      </c>
      <c r="M881" s="36"/>
      <c r="N881" s="11">
        <f>($T879*$D$6) + (m*EXP(-($T879*$D$6)/m)) - m - (($D$7/(m*g))*($T879)^2)</f>
        <v>-1.4213669415833905E-4</v>
      </c>
      <c r="O881" s="11">
        <f>($T879*$D$6) + (2*m*EXP(-($T879*$D$6)/m)) + (($T879*$D$6)*EXP(-($T879*$D$6)/m))  - (2*m)</f>
        <v>1.0980809334212166E-4</v>
      </c>
      <c r="P881" s="11">
        <f>2*(-(m^2)/($T879)^5)*(g^2)*N881*O881</f>
        <v>0.410547055340447</v>
      </c>
      <c r="Q881" s="12">
        <f>$D$6 - ($D$6*EXP(-($T879*$D$6)/m)) - ($T879 * ((2*$D$7)/(m*g)))</f>
        <v>-1.8161063891626833E-2</v>
      </c>
      <c r="R881" s="12">
        <f>$D$6 - 2 * ($D$6*EXP(-($T879*$D$6)/m)) + $D$6*(EXP(-($T879*$D$6)/m))*(1-($T879*$D$6)/(m))</f>
        <v>1.4420172737402842E-2</v>
      </c>
      <c r="S881" s="11">
        <f>2*(((5*m^2*g^2)/$T879^6)*$N881*$O881 + (-(m^2)/($T879)^5)*(g^2)*$O881*$Q881 + (-(m^2)/($T879)^5)*(g^2)*$N881*$R881)</f>
        <v>11.770671982426705</v>
      </c>
      <c r="T881" s="37"/>
      <c r="U881" s="38"/>
      <c r="V881" s="39"/>
      <c r="W881" s="36"/>
    </row>
    <row r="882" spans="1:23" x14ac:dyDescent="0.25">
      <c r="A882" s="36"/>
      <c r="B882" s="11">
        <f>((m*g)/$A881)*($C$6+(m/$A881)*(EXP(-($A881*$C$6)/(m))-1)) - $C$7</f>
        <v>-0.22344198927669975</v>
      </c>
      <c r="C882" s="11">
        <f t="shared" si="357"/>
        <v>4.9926322571928805E-2</v>
      </c>
      <c r="D882" s="36"/>
      <c r="M882" s="36"/>
      <c r="N882" s="11">
        <f>($T879*$E$6) + (m*EXP(-($T879*$E$6)/m)) - m - (($E$7/(m*g))*($T879)^2)</f>
        <v>-2.7251916602635123E-4</v>
      </c>
      <c r="O882" s="11">
        <f>($T879*$E$6) + (2*m*EXP(-($T879*$E$6)/m)) + (($T879*$E$6)*EXP(-($T879*$E$6)/m))  - (2*m)</f>
        <v>2.17202167091958E-4</v>
      </c>
      <c r="P882" s="11">
        <f>2*(-(m^2)/($T879)^5)*(g^2)*N882*O882</f>
        <v>1.5569819781520917</v>
      </c>
      <c r="Q882" s="12">
        <f>$E$6 - ($E$6*EXP(-($T879*$E$6)/m)) - ($T879 * ((2*$E$7)/(m*g)))</f>
        <v>-3.51275029404641E-2</v>
      </c>
      <c r="R882" s="12">
        <f>$E$6 - 2 * ($E$6*EXP(-($T879*$E$6)/m)) + $E$6*(EXP(-($T879*$E$6)/m))*(1-($T879*$E$6)/(m))</f>
        <v>2.8129755211624086E-2</v>
      </c>
      <c r="S882" s="11">
        <f>2*(((5*m^2*g^2)/$T879^6)*$N882*$O882 + (-(m^2)/($T879)^5)*(g^2)*$O882*$Q882 + (-(m^2)/($T879)^5)*(g^2)*$N882*$R882)</f>
        <v>43.573778470160931</v>
      </c>
      <c r="T882" s="37"/>
      <c r="U882" s="38"/>
      <c r="V882" s="39"/>
      <c r="W882" s="36"/>
    </row>
    <row r="883" spans="1:23" x14ac:dyDescent="0.25">
      <c r="A883" s="36"/>
      <c r="B883" s="12">
        <f>((m*g)/$A881)*($D$6+(m/$A881)*(EXP(-($A881*$D$6)/(m))-1)) - $D$7</f>
        <v>-0.57642775108182709</v>
      </c>
      <c r="C883" s="12">
        <f t="shared" si="357"/>
        <v>0.33226895221725283</v>
      </c>
      <c r="D883" s="36"/>
      <c r="M883" s="36"/>
      <c r="N883" s="11">
        <f>($T879*$F$6) + (m*EXP(-($T879*$F$6)/m)) - m - (($F$7/(m*g))*($T879)^2)</f>
        <v>-6.0670053593632044E-4</v>
      </c>
      <c r="O883" s="11">
        <f>($T879*$F$6) + (2*m*EXP(-($T879*$F$6)/m)) + (($T879*$F$6)*EXP(-($T879*$F$6)/m))  - (2*m)</f>
        <v>4.3655210821160612E-4</v>
      </c>
      <c r="P883" s="11">
        <f>2*(-(m^2)/($T879)^5)*(g^2)*N883*O883</f>
        <v>6.9667920711639288</v>
      </c>
      <c r="Q883" s="12">
        <f>$F$6 - ($F$6*EXP(-($T879*$F$6)/m)) - ($T879 * ((2*$F$7)/(m*g)))</f>
        <v>-7.6037333689399966E-2</v>
      </c>
      <c r="R883" s="12">
        <f>$F$6 - 2 * ($F$6*EXP(-($T879*$F$6)/m)) + $F$6*(EXP(-($T879*$F$6)/m))*(1-($T879*$F$6)/(m))</f>
        <v>5.5507727714503075E-2</v>
      </c>
      <c r="S883" s="11">
        <f>2*(((5*m^2*g^2)/$T879^6)*$N883*$O883 + (-(m^2)/($T879)^5)*(g^2)*$O883*$Q883 + (-(m^2)/($T879)^5)*(g^2)*$N883*$R883)</f>
        <v>153.66554030997941</v>
      </c>
      <c r="T883" s="37"/>
      <c r="U883" s="38"/>
      <c r="V883" s="39"/>
      <c r="W883" s="36"/>
    </row>
    <row r="884" spans="1:23" x14ac:dyDescent="0.25">
      <c r="A884" s="36"/>
      <c r="B884" s="12">
        <f>((m*g)/$A881)*($E$6+(m/$A881)*(EXP(-($A881*$E$6)/(m))-1)) - $E$7</f>
        <v>-0.96184362254600531</v>
      </c>
      <c r="C884" s="11">
        <f t="shared" si="357"/>
        <v>0.92514315423242233</v>
      </c>
      <c r="D884" s="36"/>
      <c r="M884" s="36"/>
      <c r="N884" s="11">
        <f>($T879*$G$6) + (m*EXP(-($T879*$G$6)/m)) - m - (($G$7/(m*g))*($T879)^2)</f>
        <v>-9.2049804445186109E-4</v>
      </c>
      <c r="O884" s="11">
        <f>($T879*$G$6) + (2*m*EXP(-($T879*$G$6)/m)) + (($T879*$G$6)*EXP(-($T879*$G$6)/m))  - (2*m)</f>
        <v>7.5760073539418021E-4</v>
      </c>
      <c r="P884" s="11">
        <f>2*(-(m^2)/($T879)^5)*(g^2)*N884*O884</f>
        <v>18.343645050870357</v>
      </c>
      <c r="Q884" s="12">
        <f>$G$6 - ($G$6*EXP(-($T879*$G$6)/m)) - ($T879 * ((2*$G$7)/(m*g)))</f>
        <v>-0.11975513986600844</v>
      </c>
      <c r="R884" s="12">
        <f>$G$6 - 2 * ($G$6*EXP(-($T879*$G$6)/m)) + $G$6*(EXP(-($T879*$G$6)/m))*(1-($T879*$G$6)/(m))</f>
        <v>9.4572542455614111E-2</v>
      </c>
      <c r="S884" s="11">
        <f>2*(((5*m^2*g^2)/$T879^6)*$N884*$O884 + (-(m^2)/($T879)^5)*(g^2)*$O884*$Q884 + (-(m^2)/($T879)^5)*(g^2)*$N884*$R884)</f>
        <v>449.55028528500497</v>
      </c>
      <c r="T884" s="37"/>
      <c r="U884" s="38"/>
      <c r="V884" s="39"/>
      <c r="W884" s="36"/>
    </row>
    <row r="885" spans="1:23" x14ac:dyDescent="0.25">
      <c r="A885" s="36"/>
      <c r="B885" s="12">
        <f>((m*g)/$A881)*($F$6+(m/$A881)*(EXP(-($A881*$F$6)/(m))-1)) - $F$7</f>
        <v>-1.6618266960191306</v>
      </c>
      <c r="C885" s="12">
        <f t="shared" si="357"/>
        <v>2.7616679676018596</v>
      </c>
      <c r="D885" s="36"/>
      <c r="M885" s="36"/>
      <c r="N885" s="11">
        <f>($T879*$H$6) + (m*EXP(-($T879*$H$6)/m)) - m - (($H$7/(m*g))*($T879)^2)</f>
        <v>-2.7081236331129559E-4</v>
      </c>
      <c r="O885" s="11">
        <f>($T879*$H$6) + (2*m*EXP(-($T879*$H$6)/m)) + (($T879*$H$6)*EXP(-($T879*$H$6)/m))  - (2*m)</f>
        <v>1.1847490982079129E-3</v>
      </c>
      <c r="P885" s="11">
        <f>2*(-(m^2)/($T879)^5)*(g^2)*N885*O885</f>
        <v>8.4395104335310513</v>
      </c>
      <c r="Q885" s="12">
        <f>$H$6 - ($H$6*EXP(-($T879*$H$6)/m)) - ($T879 * ((2*$H$7)/(m*g)))</f>
        <v>-7.9559143965879264E-2</v>
      </c>
      <c r="R885" s="12">
        <f>$H$6 - 2 * ($H$6*EXP(-($T879*$H$6)/m)) + $H$6*(EXP(-($T879*$H$6)/m))*(1-($T879*$H$6)/(m))</f>
        <v>0.1452358936688897</v>
      </c>
      <c r="S885" s="11">
        <f>2*(((5*m^2*g^2)/$T879^6)*$N885*$O885 + (-(m^2)/($T879)^5)*(g^2)*$O885*$Q885 + (-(m^2)/($T879)^5)*(g^2)*$N885*$R885)</f>
        <v>1569.2828784277726</v>
      </c>
      <c r="T885" s="37"/>
      <c r="U885" s="38"/>
      <c r="V885" s="39"/>
      <c r="W885" s="36"/>
    </row>
    <row r="886" spans="1:23" x14ac:dyDescent="0.25">
      <c r="A886" s="36"/>
      <c r="B886" s="12">
        <f>((m*g)/$A881)*($G$6+(m/$A881)*(EXP(-($A881*$G$6)/(m))-1)) - $G$7</f>
        <v>-2.4605239270342851</v>
      </c>
      <c r="C886" s="11">
        <f t="shared" si="357"/>
        <v>6.05417799550822</v>
      </c>
      <c r="D886" s="36"/>
      <c r="M886" s="36"/>
      <c r="N886" s="11">
        <f>($T879*$I$6) + (m*EXP(-($T879*$I$6)/m)) - m - (($I$7/(m*g))*($T879)^2)</f>
        <v>3.6936897707218891E-5</v>
      </c>
      <c r="O886" s="11">
        <f>($T879*$I$6) + (2*m*EXP(-($T879*$I$6)/m)) + (($T879*$I$6)*EXP(-($T879*$I$6)/m))  - (2*m)</f>
        <v>1.5808744621772508E-3</v>
      </c>
      <c r="P886" s="11">
        <f>2*(-(m^2)/($T879)^5)*(g^2)*N886*O886</f>
        <v>-1.535960973116496</v>
      </c>
      <c r="Q886" s="12">
        <f>$I$6 - ($I$6*EXP(-($T879*$I$6)/m)) - ($T879 * ((2*$I$7)/(m*g)))</f>
        <v>-6.9449432839628122E-2</v>
      </c>
      <c r="R886" s="12">
        <f>$I$6 - 2 * ($I$6*EXP(-($T879*$I$6)/m)) + $I$6*(EXP(-($T879*$I$6)/m))*(1-($T879*$I$6)/(m))</f>
        <v>0.19118847842689327</v>
      </c>
      <c r="S886" s="11">
        <f>2*(((5*m^2*g^2)/$T879^6)*$N886*$O886 + (-(m^2)/($T879)^5)*(g^2)*$O886*$Q886 + (-(m^2)/($T879)^5)*(g^2)*$N886*$R886)</f>
        <v>3056.1055703635284</v>
      </c>
      <c r="T886" s="37"/>
      <c r="U886" s="38"/>
      <c r="V886" s="39"/>
      <c r="W886" s="36"/>
    </row>
    <row r="887" spans="1:23" x14ac:dyDescent="0.25">
      <c r="A887" s="36"/>
      <c r="B887" s="12">
        <f>((m*g)/$A881)*($H$6+(m/$A881)*(EXP(-($A881*$H$6)/(m))-1)) - $H$7</f>
        <v>-2.8335069995997211</v>
      </c>
      <c r="C887" s="12">
        <f t="shared" si="357"/>
        <v>8.0287619167806135</v>
      </c>
      <c r="D887" s="36"/>
      <c r="M887" s="36"/>
      <c r="N887" s="11">
        <f>($T879*$J$6) + (m*EXP(-($T879*$J$6)/m)) - m - (($J$7/(m*g))*($T879)^2)</f>
        <v>2.7411831987485171E-4</v>
      </c>
      <c r="O887" s="11">
        <f>($T879*$J$6) + (2*m*EXP(-($T879*$J$6)/m)) + (($T879*$J$6)*EXP(-($T879*$J$6)/m))  - (2*m)</f>
        <v>2.0432113316871878E-3</v>
      </c>
      <c r="P887" s="11">
        <f>2*(-(m^2)/($T879)^5)*(g^2)*N887*O887</f>
        <v>-14.732407746786027</v>
      </c>
      <c r="Q887" s="12">
        <f>$J$6 - ($J$6*EXP(-($T879*$J$6)/m)) - ($T879 * ((2*$J$7)/(m*g)))</f>
        <v>-6.8895221319100641E-2</v>
      </c>
      <c r="R887" s="12">
        <f>$J$6 - 2 * ($J$6*EXP(-($T879*$J$6)/m)) + $J$6*(EXP(-($T879*$J$6)/m))*(1-($T879*$J$6)/(m))</f>
        <v>0.2437980678940922</v>
      </c>
      <c r="S887" s="11">
        <f>2*(((5*m^2*g^2)/$T879^6)*$N887*$O887 + (-(m^2)/($T879)^5)*(g^2)*$O887*$Q887 + (-(m^2)/($T879)^5)*(g^2)*$N887*$R887)</f>
        <v>5339.5484342286327</v>
      </c>
      <c r="T887" s="37"/>
      <c r="U887" s="38"/>
      <c r="V887" s="39"/>
      <c r="W887" s="36"/>
    </row>
    <row r="888" spans="1:23" x14ac:dyDescent="0.25">
      <c r="A888" s="36"/>
      <c r="B888" s="12">
        <f>((m*g)/$A881)*($I$6+(m/$A881)*(EXP(-($A881*$I$6)/(m))-1)) - $I$7</f>
        <v>-3.2659228436338132</v>
      </c>
      <c r="C888" s="11">
        <f t="shared" si="357"/>
        <v>10.666252020569173</v>
      </c>
      <c r="D888" s="36"/>
      <c r="M888" s="36"/>
      <c r="N888" s="11">
        <f>($T879*$K$6) + (m*EXP(-($T879*$K$6)/m)) - m - (($K$7/(m*g))*($T879)^2)</f>
        <v>2.8814904481972575E-4</v>
      </c>
      <c r="O888" s="11">
        <f>($T879*$K$6) + (2*m*EXP(-($T879*$K$6)/m)) + (($T879*$K$6)*EXP(-($T879*$K$6)/m))  - (2*m)</f>
        <v>2.5726896358677087E-3</v>
      </c>
      <c r="P888" s="11">
        <f>2*(-(m^2)/($T879)^5)*(g^2)*N888*O888</f>
        <v>-19.49965652940373</v>
      </c>
      <c r="Q888" s="12">
        <f>$K$6 - ($K$6*EXP(-($T879*$K$6)/m)) - ($T879 * ((2*$K$7)/(m*g)))</f>
        <v>-9.2002786507859646E-2</v>
      </c>
      <c r="R888" s="12">
        <f>$K$6 - 2 * ($K$6*EXP(-($T879*$K$6)/m)) + $K$6*(EXP(-($T879*$K$6)/m))*(1-($T879*$K$6)/(m))</f>
        <v>0.30289682242097132</v>
      </c>
      <c r="S888" s="11">
        <f>2*(((5*m^2*g^2)/$T879^6)*$N888*$O888 + (-(m^2)/($T879)^5)*(g^2)*$O888*$Q888 + (-(m^2)/($T879)^5)*(g^2)*$N888*$R888)</f>
        <v>8423.3858514830627</v>
      </c>
      <c r="T888" s="37"/>
      <c r="U888" s="38"/>
      <c r="V888" s="39"/>
      <c r="W888" s="36"/>
    </row>
    <row r="889" spans="1:23" x14ac:dyDescent="0.25">
      <c r="A889" s="36"/>
      <c r="B889" s="12">
        <f>((m*g)/$A881)*($J$6+(m/$A881)*(EXP(-($A881*$J$6)/(m))-1)) - $J$7</f>
        <v>-3.779338687667904</v>
      </c>
      <c r="C889" s="12">
        <f t="shared" si="357"/>
        <v>14.283400916103355</v>
      </c>
      <c r="D889" s="36"/>
      <c r="M889" s="36">
        <v>88</v>
      </c>
      <c r="N889" s="11">
        <f>($T889*$B$6) + (m*EXP(-($T889*$B$6)/m)) - m - (($B$7/(m*g))*($T889)^2)</f>
        <v>-3.5922821918522879E-5</v>
      </c>
      <c r="O889" s="11">
        <f>($T889*$B$6) + (2*m*EXP(-($T889*$B$6)/m)) + (($T889*$B$6)*EXP(-($T889*$B$6)/m))  - (2*m)</f>
        <v>5.8863516471802102E-6</v>
      </c>
      <c r="P889" s="11">
        <f>2*(-(m^2)/($T889)^5)*(g^2)*N889*O889</f>
        <v>5.5621030242439477E-3</v>
      </c>
      <c r="Q889" s="12">
        <f>$B$6 - ($B$6*EXP(-($T889*$B$6)/m)) - ($T889 * ((2*$B$7)/(m*g)))</f>
        <v>-3.5822432723058711E-3</v>
      </c>
      <c r="R889" s="12">
        <f>$B$6 - 2 * ($B$6*EXP(-($T889*$B$6)/m)) + $B$6*(EXP(-($T889*$B$6)/m))*(1-($T889*$B$6)/(m))</f>
        <v>7.9860805570153293E-4</v>
      </c>
      <c r="S889" s="11">
        <f>2*(((5*m^2*g^2)/$T889^6)*$N889*$O889 + (-(m^2)/($T889)^5)*(g^2)*$O889*$Q889 + (-(m^2)/($T889)^5)*(g^2)*$N889*$R889)</f>
        <v>2.7638000080320135E-2</v>
      </c>
      <c r="T889" s="37">
        <f t="shared" si="370"/>
        <v>2.1699250881468842E-2</v>
      </c>
      <c r="U889" s="38">
        <f t="shared" ref="U889" si="375">SUM(P889:P898)</f>
        <v>5.3290705182007514E-13</v>
      </c>
      <c r="V889" s="39">
        <f t="shared" ref="V889" si="376">SUM(S889:S898)</f>
        <v>19047.805400261699</v>
      </c>
      <c r="W889" s="36">
        <f t="shared" ref="W889" si="377">U889/V889</f>
        <v>2.7977346503800038E-17</v>
      </c>
    </row>
    <row r="890" spans="1:23" x14ac:dyDescent="0.25">
      <c r="A890" s="36"/>
      <c r="B890" s="11">
        <f>((m*g)/$A881)*($K$6+(m/$A881)*(EXP(-($A881*$K$6)/(m))-1)) - $K$7</f>
        <v>-4.4517545317019955</v>
      </c>
      <c r="C890" s="11">
        <f t="shared" si="357"/>
        <v>19.818118410529255</v>
      </c>
      <c r="D890" s="36"/>
      <c r="M890" s="36"/>
      <c r="N890" s="11">
        <f>($T889*$C$6) + (m*EXP(-($T889*$C$6)/m)) - m - (($C$7/(m*g))*($T889)^2)</f>
        <v>-5.6880736359794576E-5</v>
      </c>
      <c r="O890" s="11">
        <f>($T889*$C$6) + (2*m*EXP(-($T889*$C$6)/m)) + (($T889*$C$6)*EXP(-($T889*$C$6)/m))  - (2*m)</f>
        <v>3.0067351026730194E-5</v>
      </c>
      <c r="P890" s="11">
        <f>2*(-(m^2)/($T889)^5)*(g^2)*N890*O890</f>
        <v>4.4986557223599247E-2</v>
      </c>
      <c r="Q890" s="12">
        <f>$C$6 - ($C$6*EXP(-($T889*$C$6)/m)) - ($T889 * ((2*$C$7)/(m*g)))</f>
        <v>-6.6282852127929337E-3</v>
      </c>
      <c r="R890" s="12">
        <f>$C$6 - 2 * ($C$6*EXP(-($T889*$C$6)/m)) + $C$6*(EXP(-($T889*$C$6)/m))*(1-($T889*$C$6)/(m))</f>
        <v>4.0224850446371196E-3</v>
      </c>
      <c r="S890" s="11">
        <f>2*(((5*m^2*g^2)/$T889^6)*$N890*$O890 + (-(m^2)/($T889)^5)*(g^2)*$O890*$Q890 + (-(m^2)/($T889)^5)*(g^2)*$N890*$R890)</f>
        <v>0.89475171113529672</v>
      </c>
      <c r="T890" s="37"/>
      <c r="U890" s="38"/>
      <c r="V890" s="39"/>
      <c r="W890" s="36"/>
    </row>
    <row r="891" spans="1:23" x14ac:dyDescent="0.25">
      <c r="A891" s="36">
        <v>0.89</v>
      </c>
      <c r="B891" s="12">
        <f>((m*g)/$A891)*($B$6+(m/$A891)*(EXP(-($A891*$B$6)/(m))-1)) - $B$7</f>
        <v>-7.4195133608366284E-2</v>
      </c>
      <c r="C891" s="12">
        <f t="shared" si="357"/>
        <v>5.5049178511633245E-3</v>
      </c>
      <c r="D891" s="36">
        <f t="shared" ref="D891" si="378">SUM(C891:C900)</f>
        <v>63.035670304239233</v>
      </c>
      <c r="M891" s="36"/>
      <c r="N891" s="11">
        <f>($T889*$D$6) + (m*EXP(-($T889*$D$6)/m)) - m - (($D$7/(m*g))*($T889)^2)</f>
        <v>-1.4213669415833537E-4</v>
      </c>
      <c r="O891" s="11">
        <f>($T889*$D$6) + (2*m*EXP(-($T889*$D$6)/m)) + (($T889*$D$6)*EXP(-($T889*$D$6)/m))  - (2*m)</f>
        <v>1.0980809334212166E-4</v>
      </c>
      <c r="P891" s="11">
        <f>2*(-(m^2)/($T889)^5)*(g^2)*N891*O891</f>
        <v>0.41054705534043368</v>
      </c>
      <c r="Q891" s="12">
        <f>$D$6 - ($D$6*EXP(-($T889*$D$6)/m)) - ($T889 * ((2*$D$7)/(m*g)))</f>
        <v>-1.8161063891626805E-2</v>
      </c>
      <c r="R891" s="12">
        <f>$D$6 - 2 * ($D$6*EXP(-($T889*$D$6)/m)) + $D$6*(EXP(-($T889*$D$6)/m))*(1-($T889*$D$6)/(m))</f>
        <v>1.4420172737402953E-2</v>
      </c>
      <c r="S891" s="11">
        <f>2*(((5*m^2*g^2)/$T889^6)*$N891*$O891 + (-(m^2)/($T889)^5)*(g^2)*$O891*$Q891 + (-(m^2)/($T889)^5)*(g^2)*$N891*$R891)</f>
        <v>11.770671982428119</v>
      </c>
      <c r="T891" s="37"/>
      <c r="U891" s="38"/>
      <c r="V891" s="39"/>
      <c r="W891" s="36"/>
    </row>
    <row r="892" spans="1:23" x14ac:dyDescent="0.25">
      <c r="A892" s="36"/>
      <c r="B892" s="11">
        <f>((m*g)/$A891)*($C$6+(m/$A891)*(EXP(-($A891*$C$6)/(m))-1)) - $C$7</f>
        <v>-0.2240076442981806</v>
      </c>
      <c r="C892" s="11">
        <f t="shared" si="357"/>
        <v>5.0179424704020203E-2</v>
      </c>
      <c r="D892" s="36"/>
      <c r="M892" s="36"/>
      <c r="N892" s="11">
        <f>($T889*$E$6) + (m*EXP(-($T889*$E$6)/m)) - m - (($E$7/(m*g))*($T889)^2)</f>
        <v>-2.7251916602634907E-4</v>
      </c>
      <c r="O892" s="11">
        <f>($T889*$E$6) + (2*m*EXP(-($T889*$E$6)/m)) + (($T889*$E$6)*EXP(-($T889*$E$6)/m))  - (2*m)</f>
        <v>2.1720216709196494E-4</v>
      </c>
      <c r="P892" s="11">
        <f>2*(-(m^2)/($T889)^5)*(g^2)*N892*O892</f>
        <v>1.5569819781521193</v>
      </c>
      <c r="Q892" s="12">
        <f>$E$6 - ($E$6*EXP(-($T889*$E$6)/m)) - ($T889 * ((2*$E$7)/(m*g)))</f>
        <v>-3.5127502940464156E-2</v>
      </c>
      <c r="R892" s="12">
        <f>$E$6 - 2 * ($E$6*EXP(-($T889*$E$6)/m)) + $E$6*(EXP(-($T889*$E$6)/m))*(1-($T889*$E$6)/(m))</f>
        <v>2.8129755211624197E-2</v>
      </c>
      <c r="S892" s="11">
        <f>2*(((5*m^2*g^2)/$T889^6)*$N892*$O892 + (-(m^2)/($T889)^5)*(g^2)*$O892*$Q892 + (-(m^2)/($T889)^5)*(g^2)*$N892*$R892)</f>
        <v>43.573778470158317</v>
      </c>
      <c r="T892" s="37"/>
      <c r="U892" s="38"/>
      <c r="V892" s="39"/>
      <c r="W892" s="36"/>
    </row>
    <row r="893" spans="1:23" x14ac:dyDescent="0.25">
      <c r="A893" s="36"/>
      <c r="B893" s="12">
        <f>((m*g)/$A891)*($D$6+(m/$A891)*(EXP(-($A891*$D$6)/(m))-1)) - $D$7</f>
        <v>-0.57742027454016109</v>
      </c>
      <c r="C893" s="12">
        <f t="shared" si="357"/>
        <v>0.33341417345003499</v>
      </c>
      <c r="D893" s="36"/>
      <c r="M893" s="36"/>
      <c r="N893" s="11">
        <f>($T889*$F$6) + (m*EXP(-($T889*$F$6)/m)) - m - (($F$7/(m*g))*($T889)^2)</f>
        <v>-6.0670053593632174E-4</v>
      </c>
      <c r="O893" s="11">
        <f>($T889*$F$6) + (2*m*EXP(-($T889*$F$6)/m)) + (($T889*$F$6)*EXP(-($T889*$F$6)/m))  - (2*m)</f>
        <v>4.3655210821161305E-4</v>
      </c>
      <c r="P893" s="11">
        <f>2*(-(m^2)/($T889)^5)*(g^2)*N893*O893</f>
        <v>6.9667920711640106</v>
      </c>
      <c r="Q893" s="12">
        <f>$F$6 - ($F$6*EXP(-($T889*$F$6)/m)) - ($T889 * ((2*$F$7)/(m*g)))</f>
        <v>-7.6037333689400077E-2</v>
      </c>
      <c r="R893" s="12">
        <f>$F$6 - 2 * ($F$6*EXP(-($T889*$F$6)/m)) + $F$6*(EXP(-($T889*$F$6)/m))*(1-($T889*$F$6)/(m))</f>
        <v>5.5507727714503241E-2</v>
      </c>
      <c r="S893" s="11">
        <f>2*(((5*m^2*g^2)/$T889^6)*$N893*$O893 + (-(m^2)/($T889)^5)*(g^2)*$O893*$Q893 + (-(m^2)/($T889)^5)*(g^2)*$N893*$R893)</f>
        <v>153.66554030997111</v>
      </c>
      <c r="T893" s="37"/>
      <c r="U893" s="38"/>
      <c r="V893" s="39"/>
      <c r="W893" s="36"/>
    </row>
    <row r="894" spans="1:23" x14ac:dyDescent="0.25">
      <c r="A894" s="36"/>
      <c r="B894" s="12">
        <f>((m*g)/$A891)*($E$6+(m/$A891)*(EXP(-($A891*$E$6)/(m))-1)) - $E$7</f>
        <v>-0.96315731213773526</v>
      </c>
      <c r="C894" s="11">
        <f t="shared" si="357"/>
        <v>0.92767200792438675</v>
      </c>
      <c r="D894" s="36"/>
      <c r="M894" s="36"/>
      <c r="N894" s="11">
        <f>($T889*$G$6) + (m*EXP(-($T889*$G$6)/m)) - m - (($G$7/(m*g))*($T889)^2)</f>
        <v>-9.2049804445186716E-4</v>
      </c>
      <c r="O894" s="11">
        <f>($T889*$G$6) + (2*m*EXP(-($T889*$G$6)/m)) + (($T889*$G$6)*EXP(-($T889*$G$6)/m))  - (2*m)</f>
        <v>7.5760073539418715E-4</v>
      </c>
      <c r="P894" s="11">
        <f>2*(-(m^2)/($T889)^5)*(g^2)*N894*O894</f>
        <v>18.343645050870528</v>
      </c>
      <c r="Q894" s="12">
        <f>$G$6 - ($G$6*EXP(-($T889*$G$6)/m)) - ($T889 * ((2*$G$7)/(m*g)))</f>
        <v>-0.11975513986600872</v>
      </c>
      <c r="R894" s="12">
        <f>$G$6 - 2 * ($G$6*EXP(-($T889*$G$6)/m)) + $G$6*(EXP(-($T889*$G$6)/m))*(1-($T889*$G$6)/(m))</f>
        <v>9.4572542455614361E-2</v>
      </c>
      <c r="S894" s="11">
        <f>2*(((5*m^2*g^2)/$T889^6)*$N894*$O894 + (-(m^2)/($T889)^5)*(g^2)*$O894*$Q894 + (-(m^2)/($T889)^5)*(g^2)*$N894*$R894)</f>
        <v>449.55028528498815</v>
      </c>
      <c r="T894" s="37"/>
      <c r="U894" s="38"/>
      <c r="V894" s="39"/>
      <c r="W894" s="36"/>
    </row>
    <row r="895" spans="1:23" x14ac:dyDescent="0.25">
      <c r="A895" s="36"/>
      <c r="B895" s="12">
        <f>((m*g)/$A891)*($F$6+(m/$A891)*(EXP(-($A891*$F$6)/(m))-1)) - $F$7</f>
        <v>-1.6635675419312717</v>
      </c>
      <c r="C895" s="12">
        <f t="shared" si="357"/>
        <v>2.7674569665672535</v>
      </c>
      <c r="D895" s="36"/>
      <c r="M895" s="36"/>
      <c r="N895" s="11">
        <f>($T889*$H$6) + (m*EXP(-($T889*$H$6)/m)) - m - (($H$7/(m*g))*($T889)^2)</f>
        <v>-2.7081236331129646E-4</v>
      </c>
      <c r="O895" s="11">
        <f>($T889*$H$6) + (2*m*EXP(-($T889*$H$6)/m)) + (($T889*$H$6)*EXP(-($T889*$H$6)/m))  - (2*m)</f>
        <v>1.1847490982079267E-3</v>
      </c>
      <c r="P895" s="11">
        <f>2*(-(m^2)/($T889)^5)*(g^2)*N895*O895</f>
        <v>8.4395104335311242</v>
      </c>
      <c r="Q895" s="12">
        <f>$H$6 - ($H$6*EXP(-($T889*$H$6)/m)) - ($T889 * ((2*$H$7)/(m*g)))</f>
        <v>-7.9559143965879542E-2</v>
      </c>
      <c r="R895" s="12">
        <f>$H$6 - 2 * ($H$6*EXP(-($T889*$H$6)/m)) + $H$6*(EXP(-($T889*$H$6)/m))*(1-($T889*$H$6)/(m))</f>
        <v>0.14523589366889</v>
      </c>
      <c r="S895" s="11">
        <f>2*(((5*m^2*g^2)/$T889^6)*$N895*$O895 + (-(m^2)/($T889)^5)*(g^2)*$O895*$Q895 + (-(m^2)/($T889)^5)*(g^2)*$N895*$R895)</f>
        <v>1569.2828784277795</v>
      </c>
      <c r="T895" s="37"/>
      <c r="U895" s="38"/>
      <c r="V895" s="39"/>
      <c r="W895" s="36"/>
    </row>
    <row r="896" spans="1:23" x14ac:dyDescent="0.25">
      <c r="A896" s="36"/>
      <c r="B896" s="12">
        <f>((m*g)/$A891)*($G$6+(m/$A891)*(EXP(-($A891*$G$6)/(m))-1)) - $G$7</f>
        <v>-2.4626951411352338</v>
      </c>
      <c r="C896" s="11">
        <f t="shared" si="357"/>
        <v>6.0648673581710888</v>
      </c>
      <c r="D896" s="36"/>
      <c r="M896" s="36"/>
      <c r="N896" s="11">
        <f>($T889*$I$6) + (m*EXP(-($T889*$I$6)/m)) - m - (($I$7/(m*g))*($T889)^2)</f>
        <v>3.6936897707216289E-5</v>
      </c>
      <c r="O896" s="11">
        <f>($T889*$I$6) + (2*m*EXP(-($T889*$I$6)/m)) + (($T889*$I$6)*EXP(-($T889*$I$6)/m))  - (2*m)</f>
        <v>1.5808744621772508E-3</v>
      </c>
      <c r="P896" s="11">
        <f>2*(-(m^2)/($T889)^5)*(g^2)*N896*O896</f>
        <v>-1.5359609731163781</v>
      </c>
      <c r="Q896" s="12">
        <f>$I$6 - ($I$6*EXP(-($T889*$I$6)/m)) - ($T889 * ((2*$I$7)/(m*g)))</f>
        <v>-6.9449432839628455E-2</v>
      </c>
      <c r="R896" s="12">
        <f>$I$6 - 2 * ($I$6*EXP(-($T889*$I$6)/m)) + $I$6*(EXP(-($T889*$I$6)/m))*(1-($T889*$I$6)/(m))</f>
        <v>0.1911884784268936</v>
      </c>
      <c r="S896" s="11">
        <f>2*(((5*m^2*g^2)/$T889^6)*$N896*$O896 + (-(m^2)/($T889)^5)*(g^2)*$O896*$Q896 + (-(m^2)/($T889)^5)*(g^2)*$N896*$R896)</f>
        <v>3056.1055703635107</v>
      </c>
      <c r="T896" s="37"/>
      <c r="U896" s="38"/>
      <c r="V896" s="39"/>
      <c r="W896" s="36"/>
    </row>
    <row r="897" spans="1:23" x14ac:dyDescent="0.25">
      <c r="A897" s="36"/>
      <c r="B897" s="12">
        <f>((m*g)/$A891)*($H$6+(m/$A891)*(EXP(-($A891*$H$6)/(m))-1)) - $H$7</f>
        <v>-2.8361053701886751</v>
      </c>
      <c r="C897" s="12">
        <f t="shared" si="357"/>
        <v>8.0434936708130422</v>
      </c>
      <c r="D897" s="36"/>
      <c r="M897" s="36"/>
      <c r="N897" s="11">
        <f>($T889*$J$6) + (m*EXP(-($T889*$J$6)/m)) - m - (($J$7/(m*g))*($T889)^2)</f>
        <v>2.7411831987485345E-4</v>
      </c>
      <c r="O897" s="11">
        <f>($T889*$J$6) + (2*m*EXP(-($T889*$J$6)/m)) + (($T889*$J$6)*EXP(-($T889*$J$6)/m))  - (2*m)</f>
        <v>2.0432113316871947E-3</v>
      </c>
      <c r="P897" s="11">
        <f>2*(-(m^2)/($T889)^5)*(g^2)*N897*O897</f>
        <v>-14.732407746786075</v>
      </c>
      <c r="Q897" s="12">
        <f>$J$6 - ($J$6*EXP(-($T889*$J$6)/m)) - ($T889 * ((2*$J$7)/(m*g)))</f>
        <v>-6.8895221319101085E-2</v>
      </c>
      <c r="R897" s="12">
        <f>$J$6 - 2 * ($J$6*EXP(-($T889*$J$6)/m)) + $J$6*(EXP(-($T889*$J$6)/m))*(1-($T889*$J$6)/(m))</f>
        <v>0.2437980678940927</v>
      </c>
      <c r="S897" s="11">
        <f>2*(((5*m^2*g^2)/$T889^6)*$N897*$O897 + (-(m^2)/($T889)^5)*(g^2)*$O897*$Q897 + (-(m^2)/($T889)^5)*(g^2)*$N897*$R897)</f>
        <v>5339.54843422865</v>
      </c>
      <c r="T897" s="37"/>
      <c r="U897" s="38"/>
      <c r="V897" s="39"/>
      <c r="W897" s="36"/>
    </row>
    <row r="898" spans="1:23" x14ac:dyDescent="0.25">
      <c r="A898" s="36"/>
      <c r="B898" s="12">
        <f>((m*g)/$A891)*($I$6+(m/$A891)*(EXP(-($A891*$I$6)/(m))-1)) - $I$7</f>
        <v>-3.2688423845145183</v>
      </c>
      <c r="C898" s="11">
        <f t="shared" si="357"/>
        <v>10.685330534798561</v>
      </c>
      <c r="D898" s="36"/>
      <c r="M898" s="36"/>
      <c r="N898" s="11">
        <f>($T889*$K$6) + (m*EXP(-($T889*$K$6)/m)) - m - (($K$7/(m*g))*($T889)^2)</f>
        <v>2.8814904481971708E-4</v>
      </c>
      <c r="O898" s="11">
        <f>($T889*$K$6) + (2*m*EXP(-($T889*$K$6)/m)) + (($T889*$K$6)*EXP(-($T889*$K$6)/m))  - (2*m)</f>
        <v>2.5726896358677157E-3</v>
      </c>
      <c r="P898" s="11">
        <f>2*(-(m^2)/($T889)^5)*(g^2)*N898*O898</f>
        <v>-19.499656529403069</v>
      </c>
      <c r="Q898" s="12">
        <f>$K$6 - ($K$6*EXP(-($T889*$K$6)/m)) - ($T889 * ((2*$K$7)/(m*g)))</f>
        <v>-9.2002786507860201E-2</v>
      </c>
      <c r="R898" s="12">
        <f>$K$6 - 2 * ($K$6*EXP(-($T889*$K$6)/m)) + $K$6*(EXP(-($T889*$K$6)/m))*(1-($T889*$K$6)/(m))</f>
        <v>0.30289682242097193</v>
      </c>
      <c r="S898" s="11">
        <f>2*(((5*m^2*g^2)/$T889^6)*$N898*$O898 + (-(m^2)/($T889)^5)*(g^2)*$O898*$Q898 + (-(m^2)/($T889)^5)*(g^2)*$N898*$R898)</f>
        <v>8423.3858514830008</v>
      </c>
      <c r="T898" s="37"/>
      <c r="U898" s="38"/>
      <c r="V898" s="39"/>
      <c r="W898" s="36"/>
    </row>
    <row r="899" spans="1:23" x14ac:dyDescent="0.25">
      <c r="A899" s="36"/>
      <c r="B899" s="12">
        <f>((m*g)/$A891)*($J$6+(m/$A891)*(EXP(-($A891*$J$6)/(m))-1)) - $J$7</f>
        <v>-3.7825793988403609</v>
      </c>
      <c r="C899" s="12">
        <f t="shared" si="357"/>
        <v>14.307906908531505</v>
      </c>
      <c r="D899" s="36"/>
      <c r="M899" s="36">
        <v>89</v>
      </c>
      <c r="N899" s="11">
        <f>($T899*$B$6) + (m*EXP(-($T899*$B$6)/m)) - m - (($B$7/(m*g))*($T899)^2)</f>
        <v>-3.5922821918522391E-5</v>
      </c>
      <c r="O899" s="11">
        <f>($T899*$B$6) + (2*m*EXP(-($T899*$B$6)/m)) + (($T899*$B$6)*EXP(-($T899*$B$6)/m))  - (2*m)</f>
        <v>5.8863516471732713E-6</v>
      </c>
      <c r="P899" s="11">
        <f>2*(-(m^2)/($T899)^5)*(g^2)*N899*O899</f>
        <v>5.5621030242373505E-3</v>
      </c>
      <c r="Q899" s="12">
        <f>$B$6 - ($B$6*EXP(-($T899*$B$6)/m)) - ($T899 * ((2*$B$7)/(m*g)))</f>
        <v>-3.5822432723058607E-3</v>
      </c>
      <c r="R899" s="12">
        <f>$B$6 - 2 * ($B$6*EXP(-($T899*$B$6)/m)) + $B$6*(EXP(-($T899*$B$6)/m))*(1-($T899*$B$6)/(m))</f>
        <v>7.9860805570153293E-4</v>
      </c>
      <c r="S899" s="11">
        <f>2*(((5*m^2*g^2)/$T899^6)*$N899*$O899 + (-(m^2)/($T899)^5)*(g^2)*$O899*$Q899 + (-(m^2)/($T899)^5)*(g^2)*$N899*$R899)</f>
        <v>2.7638000081181335E-2</v>
      </c>
      <c r="T899" s="37">
        <f t="shared" si="370"/>
        <v>2.1699250881468814E-2</v>
      </c>
      <c r="U899" s="38">
        <f t="shared" ref="U899" si="379">SUM(P899:P908)</f>
        <v>-5.3645976549887564E-13</v>
      </c>
      <c r="V899" s="39">
        <f t="shared" ref="V899" si="380">SUM(S899:S908)</f>
        <v>19047.805400261786</v>
      </c>
      <c r="W899" s="36">
        <f t="shared" ref="W899" si="381">U899/V899</f>
        <v>-2.8163862147158577E-17</v>
      </c>
    </row>
    <row r="900" spans="1:23" x14ac:dyDescent="0.25">
      <c r="A900" s="36"/>
      <c r="B900" s="11">
        <f>((m*g)/$A891)*($K$6+(m/$A891)*(EXP(-($A891*$K$6)/(m))-1)) - $K$7</f>
        <v>-4.4553164131662042</v>
      </c>
      <c r="C900" s="11">
        <f t="shared" si="357"/>
        <v>19.84984434142817</v>
      </c>
      <c r="D900" s="36"/>
      <c r="M900" s="36"/>
      <c r="N900" s="11">
        <f>($T899*$C$6) + (m*EXP(-($T899*$C$6)/m)) - m - (($C$7/(m*g))*($T899)^2)</f>
        <v>-5.6880736359796744E-5</v>
      </c>
      <c r="O900" s="11">
        <f>($T899*$C$6) + (2*m*EXP(-($T899*$C$6)/m)) + (($T899*$C$6)*EXP(-($T899*$C$6)/m))  - (2*m)</f>
        <v>3.0067351026730194E-5</v>
      </c>
      <c r="P900" s="11">
        <f>2*(-(m^2)/($T899)^5)*(g^2)*N900*O900</f>
        <v>4.4986557223601245E-2</v>
      </c>
      <c r="Q900" s="12">
        <f>$C$6 - ($C$6*EXP(-($T899*$C$6)/m)) - ($T899 * ((2*$C$7)/(m*g)))</f>
        <v>-6.6282852127929268E-3</v>
      </c>
      <c r="R900" s="12">
        <f>$C$6 - 2 * ($C$6*EXP(-($T899*$C$6)/m)) + $C$6*(EXP(-($T899*$C$6)/m))*(1-($T899*$C$6)/(m))</f>
        <v>4.0224850446371196E-3</v>
      </c>
      <c r="S900" s="11">
        <f>2*(((5*m^2*g^2)/$T899^6)*$N900*$O900 + (-(m^2)/($T899)^5)*(g^2)*$O900*$Q900 + (-(m^2)/($T899)^5)*(g^2)*$N900*$R900)</f>
        <v>0.89475171113511909</v>
      </c>
      <c r="T900" s="37"/>
      <c r="U900" s="38"/>
      <c r="V900" s="39"/>
      <c r="W900" s="36"/>
    </row>
    <row r="901" spans="1:23" x14ac:dyDescent="0.25">
      <c r="A901" s="36">
        <v>0.9</v>
      </c>
      <c r="B901" s="12">
        <f>((m*g)/$A901)*($B$6+(m/$A901)*(EXP(-($A901*$B$6)/(m))-1)) - $B$7</f>
        <v>-7.4441534114514707E-2</v>
      </c>
      <c r="C901" s="12">
        <f t="shared" si="357"/>
        <v>5.5415420013224569E-3</v>
      </c>
      <c r="D901" s="36">
        <f t="shared" ref="D901" si="382">SUM(C901:C910)</f>
        <v>63.143877864042054</v>
      </c>
      <c r="M901" s="36"/>
      <c r="N901" s="11">
        <f>($T899*$D$6) + (m*EXP(-($T899*$D$6)/m)) - m - (($D$7/(m*g))*($T899)^2)</f>
        <v>-1.4213669415833905E-4</v>
      </c>
      <c r="O901" s="11">
        <f>($T899*$D$6) + (2*m*EXP(-($T899*$D$6)/m)) + (($T899*$D$6)*EXP(-($T899*$D$6)/m))  - (2*m)</f>
        <v>1.0980809334212166E-4</v>
      </c>
      <c r="P901" s="11">
        <f>2*(-(m^2)/($T899)^5)*(g^2)*N901*O901</f>
        <v>0.410547055340447</v>
      </c>
      <c r="Q901" s="12">
        <f>$D$6 - ($D$6*EXP(-($T899*$D$6)/m)) - ($T899 * ((2*$D$7)/(m*g)))</f>
        <v>-1.8161063891626833E-2</v>
      </c>
      <c r="R901" s="12">
        <f>$D$6 - 2 * ($D$6*EXP(-($T899*$D$6)/m)) + $D$6*(EXP(-($T899*$D$6)/m))*(1-($T899*$D$6)/(m))</f>
        <v>1.4420172737402842E-2</v>
      </c>
      <c r="S901" s="11">
        <f>2*(((5*m^2*g^2)/$T899^6)*$N901*$O901 + (-(m^2)/($T899)^5)*(g^2)*$O901*$Q901 + (-(m^2)/($T899)^5)*(g^2)*$N901*$R901)</f>
        <v>11.770671982426705</v>
      </c>
      <c r="T901" s="37"/>
      <c r="U901" s="38"/>
      <c r="V901" s="39"/>
      <c r="W901" s="36"/>
    </row>
    <row r="902" spans="1:23" x14ac:dyDescent="0.25">
      <c r="A902" s="36"/>
      <c r="B902" s="11">
        <f>((m*g)/$A901)*($C$6+(m/$A901)*(EXP(-($A901*$C$6)/(m))-1)) - $C$7</f>
        <v>-0.22456273778087785</v>
      </c>
      <c r="C902" s="11">
        <f t="shared" si="357"/>
        <v>5.0428423199643302E-2</v>
      </c>
      <c r="D902" s="36"/>
      <c r="M902" s="36"/>
      <c r="N902" s="11">
        <f>($T899*$E$6) + (m*EXP(-($T899*$E$6)/m)) - m - (($E$7/(m*g))*($T899)^2)</f>
        <v>-2.7251916602635123E-4</v>
      </c>
      <c r="O902" s="11">
        <f>($T899*$E$6) + (2*m*EXP(-($T899*$E$6)/m)) + (($T899*$E$6)*EXP(-($T899*$E$6)/m))  - (2*m)</f>
        <v>2.17202167091958E-4</v>
      </c>
      <c r="P902" s="11">
        <f>2*(-(m^2)/($T899)^5)*(g^2)*N902*O902</f>
        <v>1.5569819781520917</v>
      </c>
      <c r="Q902" s="12">
        <f>$E$6 - ($E$6*EXP(-($T899*$E$6)/m)) - ($T899 * ((2*$E$7)/(m*g)))</f>
        <v>-3.51275029404641E-2</v>
      </c>
      <c r="R902" s="12">
        <f>$E$6 - 2 * ($E$6*EXP(-($T899*$E$6)/m)) + $E$6*(EXP(-($T899*$E$6)/m))*(1-($T899*$E$6)/(m))</f>
        <v>2.8129755211624086E-2</v>
      </c>
      <c r="S902" s="11">
        <f>2*(((5*m^2*g^2)/$T899^6)*$N902*$O902 + (-(m^2)/($T899)^5)*(g^2)*$O902*$Q902 + (-(m^2)/($T899)^5)*(g^2)*$N902*$R902)</f>
        <v>43.573778470160931</v>
      </c>
      <c r="T902" s="37"/>
      <c r="U902" s="38"/>
      <c r="V902" s="39"/>
      <c r="W902" s="36"/>
    </row>
    <row r="903" spans="1:23" x14ac:dyDescent="0.25">
      <c r="A903" s="36"/>
      <c r="B903" s="12">
        <f>((m*g)/$A901)*($D$6+(m/$A901)*(EXP(-($A901*$D$6)/(m))-1)) - $D$7</f>
        <v>-0.57839277543037049</v>
      </c>
      <c r="C903" s="12">
        <f t="shared" si="357"/>
        <v>0.33453820267004697</v>
      </c>
      <c r="D903" s="36"/>
      <c r="M903" s="36"/>
      <c r="N903" s="11">
        <f>($T899*$F$6) + (m*EXP(-($T899*$F$6)/m)) - m - (($F$7/(m*g))*($T899)^2)</f>
        <v>-6.0670053593632044E-4</v>
      </c>
      <c r="O903" s="11">
        <f>($T899*$F$6) + (2*m*EXP(-($T899*$F$6)/m)) + (($T899*$F$6)*EXP(-($T899*$F$6)/m))  - (2*m)</f>
        <v>4.3655210821160612E-4</v>
      </c>
      <c r="P903" s="11">
        <f>2*(-(m^2)/($T899)^5)*(g^2)*N903*O903</f>
        <v>6.9667920711639288</v>
      </c>
      <c r="Q903" s="12">
        <f>$F$6 - ($F$6*EXP(-($T899*$F$6)/m)) - ($T899 * ((2*$F$7)/(m*g)))</f>
        <v>-7.6037333689399966E-2</v>
      </c>
      <c r="R903" s="12">
        <f>$F$6 - 2 * ($F$6*EXP(-($T899*$F$6)/m)) + $F$6*(EXP(-($T899*$F$6)/m))*(1-($T899*$F$6)/(m))</f>
        <v>5.5507727714503075E-2</v>
      </c>
      <c r="S903" s="11">
        <f>2*(((5*m^2*g^2)/$T899^6)*$N903*$O903 + (-(m^2)/($T899)^5)*(g^2)*$O903*$Q903 + (-(m^2)/($T899)^5)*(g^2)*$N903*$R903)</f>
        <v>153.66554030997941</v>
      </c>
      <c r="T903" s="37"/>
      <c r="U903" s="38"/>
      <c r="V903" s="39"/>
      <c r="W903" s="36"/>
    </row>
    <row r="904" spans="1:23" x14ac:dyDescent="0.25">
      <c r="A904" s="36"/>
      <c r="B904" s="12">
        <f>((m*g)/$A901)*($E$6+(m/$A901)*(EXP(-($A901*$E$6)/(m))-1)) - $E$7</f>
        <v>-0.96444384267813676</v>
      </c>
      <c r="C904" s="11">
        <f t="shared" si="357"/>
        <v>0.93015192567977056</v>
      </c>
      <c r="D904" s="36"/>
      <c r="M904" s="36"/>
      <c r="N904" s="11">
        <f>($T899*$G$6) + (m*EXP(-($T899*$G$6)/m)) - m - (($G$7/(m*g))*($T899)^2)</f>
        <v>-9.2049804445186109E-4</v>
      </c>
      <c r="O904" s="11">
        <f>($T899*$G$6) + (2*m*EXP(-($T899*$G$6)/m)) + (($T899*$G$6)*EXP(-($T899*$G$6)/m))  - (2*m)</f>
        <v>7.5760073539418021E-4</v>
      </c>
      <c r="P904" s="11">
        <f>2*(-(m^2)/($T899)^5)*(g^2)*N904*O904</f>
        <v>18.343645050870357</v>
      </c>
      <c r="Q904" s="12">
        <f>$G$6 - ($G$6*EXP(-($T899*$G$6)/m)) - ($T899 * ((2*$G$7)/(m*g)))</f>
        <v>-0.11975513986600844</v>
      </c>
      <c r="R904" s="12">
        <f>$G$6 - 2 * ($G$6*EXP(-($T899*$G$6)/m)) + $G$6*(EXP(-($T899*$G$6)/m))*(1-($T899*$G$6)/(m))</f>
        <v>9.4572542455614111E-2</v>
      </c>
      <c r="S904" s="11">
        <f>2*(((5*m^2*g^2)/$T899^6)*$N904*$O904 + (-(m^2)/($T899)^5)*(g^2)*$O904*$Q904 + (-(m^2)/($T899)^5)*(g^2)*$N904*$R904)</f>
        <v>449.55028528500497</v>
      </c>
      <c r="T904" s="37"/>
      <c r="U904" s="38"/>
      <c r="V904" s="39"/>
      <c r="W904" s="36"/>
    </row>
    <row r="905" spans="1:23" x14ac:dyDescent="0.25">
      <c r="A905" s="36"/>
      <c r="B905" s="12">
        <f>((m*g)/$A901)*($F$6+(m/$A901)*(EXP(-($A901*$F$6)/(m))-1)) - $F$7</f>
        <v>-1.6652717364567697</v>
      </c>
      <c r="C905" s="12">
        <f t="shared" si="357"/>
        <v>2.7731299562417453</v>
      </c>
      <c r="D905" s="36"/>
      <c r="M905" s="36"/>
      <c r="N905" s="11">
        <f>($T899*$H$6) + (m*EXP(-($T899*$H$6)/m)) - m - (($H$7/(m*g))*($T899)^2)</f>
        <v>-2.7081236331129559E-4</v>
      </c>
      <c r="O905" s="11">
        <f>($T899*$H$6) + (2*m*EXP(-($T899*$H$6)/m)) + (($T899*$H$6)*EXP(-($T899*$H$6)/m))  - (2*m)</f>
        <v>1.1847490982079129E-3</v>
      </c>
      <c r="P905" s="11">
        <f>2*(-(m^2)/($T899)^5)*(g^2)*N905*O905</f>
        <v>8.4395104335310513</v>
      </c>
      <c r="Q905" s="12">
        <f>$H$6 - ($H$6*EXP(-($T899*$H$6)/m)) - ($T899 * ((2*$H$7)/(m*g)))</f>
        <v>-7.9559143965879264E-2</v>
      </c>
      <c r="R905" s="12">
        <f>$H$6 - 2 * ($H$6*EXP(-($T899*$H$6)/m)) + $H$6*(EXP(-($T899*$H$6)/m))*(1-($T899*$H$6)/(m))</f>
        <v>0.1452358936688897</v>
      </c>
      <c r="S905" s="11">
        <f>2*(((5*m^2*g^2)/$T899^6)*$N905*$O905 + (-(m^2)/($T899)^5)*(g^2)*$O905*$Q905 + (-(m^2)/($T899)^5)*(g^2)*$N905*$R905)</f>
        <v>1569.2828784277726</v>
      </c>
      <c r="T905" s="37"/>
      <c r="U905" s="38"/>
      <c r="V905" s="39"/>
      <c r="W905" s="36"/>
    </row>
    <row r="906" spans="1:23" x14ac:dyDescent="0.25">
      <c r="A906" s="36"/>
      <c r="B906" s="12">
        <f>((m*g)/$A901)*($G$6+(m/$A901)*(EXP(-($A901*$G$6)/(m))-1)) - $G$7</f>
        <v>-2.4648201401124479</v>
      </c>
      <c r="C906" s="11">
        <f t="shared" si="357"/>
        <v>6.0753383231039475</v>
      </c>
      <c r="D906" s="36"/>
      <c r="M906" s="36"/>
      <c r="N906" s="11">
        <f>($T899*$I$6) + (m*EXP(-($T899*$I$6)/m)) - m - (($I$7/(m*g))*($T899)^2)</f>
        <v>3.6936897707218891E-5</v>
      </c>
      <c r="O906" s="11">
        <f>($T899*$I$6) + (2*m*EXP(-($T899*$I$6)/m)) + (($T899*$I$6)*EXP(-($T899*$I$6)/m))  - (2*m)</f>
        <v>1.5808744621772508E-3</v>
      </c>
      <c r="P906" s="11">
        <f>2*(-(m^2)/($T899)^5)*(g^2)*N906*O906</f>
        <v>-1.535960973116496</v>
      </c>
      <c r="Q906" s="12">
        <f>$I$6 - ($I$6*EXP(-($T899*$I$6)/m)) - ($T899 * ((2*$I$7)/(m*g)))</f>
        <v>-6.9449432839628122E-2</v>
      </c>
      <c r="R906" s="12">
        <f>$I$6 - 2 * ($I$6*EXP(-($T899*$I$6)/m)) + $I$6*(EXP(-($T899*$I$6)/m))*(1-($T899*$I$6)/(m))</f>
        <v>0.19118847842689327</v>
      </c>
      <c r="S906" s="11">
        <f>2*(((5*m^2*g^2)/$T899^6)*$N906*$O906 + (-(m^2)/($T899)^5)*(g^2)*$O906*$Q906 + (-(m^2)/($T899)^5)*(g^2)*$N906*$R906)</f>
        <v>3056.1055703635284</v>
      </c>
      <c r="T906" s="37"/>
      <c r="U906" s="38"/>
      <c r="V906" s="39"/>
      <c r="W906" s="36"/>
    </row>
    <row r="907" spans="1:23" x14ac:dyDescent="0.25">
      <c r="A907" s="36"/>
      <c r="B907" s="12">
        <f>((m*g)/$A901)*($H$6+(m/$A901)*(EXP(-($A901*$H$6)/(m))-1)) - $H$7</f>
        <v>-2.8386480332874995</v>
      </c>
      <c r="C907" s="12">
        <f t="shared" si="357"/>
        <v>8.0579226568869888</v>
      </c>
      <c r="D907" s="36"/>
      <c r="M907" s="36"/>
      <c r="N907" s="11">
        <f>($T899*$J$6) + (m*EXP(-($T899*$J$6)/m)) - m - (($J$7/(m*g))*($T899)^2)</f>
        <v>2.7411831987485171E-4</v>
      </c>
      <c r="O907" s="11">
        <f>($T899*$J$6) + (2*m*EXP(-($T899*$J$6)/m)) + (($T899*$J$6)*EXP(-($T899*$J$6)/m))  - (2*m)</f>
        <v>2.0432113316871878E-3</v>
      </c>
      <c r="P907" s="11">
        <f>2*(-(m^2)/($T899)^5)*(g^2)*N907*O907</f>
        <v>-14.732407746786027</v>
      </c>
      <c r="Q907" s="12">
        <f>$J$6 - ($J$6*EXP(-($T899*$J$6)/m)) - ($T899 * ((2*$J$7)/(m*g)))</f>
        <v>-6.8895221319100641E-2</v>
      </c>
      <c r="R907" s="12">
        <f>$J$6 - 2 * ($J$6*EXP(-($T899*$J$6)/m)) + $J$6*(EXP(-($T899*$J$6)/m))*(1-($T899*$J$6)/(m))</f>
        <v>0.2437980678940922</v>
      </c>
      <c r="S907" s="11">
        <f>2*(((5*m^2*g^2)/$T899^6)*$N907*$O907 + (-(m^2)/($T899)^5)*(g^2)*$O907*$Q907 + (-(m^2)/($T899)^5)*(g^2)*$N907*$R907)</f>
        <v>5339.5484342286327</v>
      </c>
      <c r="T907" s="37"/>
      <c r="U907" s="38"/>
      <c r="V907" s="39"/>
      <c r="W907" s="36"/>
    </row>
    <row r="908" spans="1:23" x14ac:dyDescent="0.25">
      <c r="A908" s="36"/>
      <c r="B908" s="12">
        <f>((m*g)/$A901)*($I$6+(m/$A901)*(EXP(-($A901*$I$6)/(m))-1)) - $I$7</f>
        <v>-3.2716990807874997</v>
      </c>
      <c r="C908" s="11">
        <f t="shared" si="357"/>
        <v>10.70401487522577</v>
      </c>
      <c r="D908" s="36"/>
      <c r="M908" s="36"/>
      <c r="N908" s="11">
        <f>($T899*$K$6) + (m*EXP(-($T899*$K$6)/m)) - m - (($K$7/(m*g))*($T899)^2)</f>
        <v>2.8814904481972575E-4</v>
      </c>
      <c r="O908" s="11">
        <f>($T899*$K$6) + (2*m*EXP(-($T899*$K$6)/m)) + (($T899*$K$6)*EXP(-($T899*$K$6)/m))  - (2*m)</f>
        <v>2.5726896358677087E-3</v>
      </c>
      <c r="P908" s="11">
        <f>2*(-(m^2)/($T899)^5)*(g^2)*N908*O908</f>
        <v>-19.49965652940373</v>
      </c>
      <c r="Q908" s="12">
        <f>$K$6 - ($K$6*EXP(-($T899*$K$6)/m)) - ($T899 * ((2*$K$7)/(m*g)))</f>
        <v>-9.2002786507859646E-2</v>
      </c>
      <c r="R908" s="12">
        <f>$K$6 - 2 * ($K$6*EXP(-($T899*$K$6)/m)) + $K$6*(EXP(-($T899*$K$6)/m))*(1-($T899*$K$6)/(m))</f>
        <v>0.30289682242097132</v>
      </c>
      <c r="S908" s="11">
        <f>2*(((5*m^2*g^2)/$T899^6)*$N908*$O908 + (-(m^2)/($T899)^5)*(g^2)*$O908*$Q908 + (-(m^2)/($T899)^5)*(g^2)*$N908*$R908)</f>
        <v>8423.3858514830627</v>
      </c>
      <c r="T908" s="37"/>
      <c r="U908" s="38"/>
      <c r="V908" s="39"/>
      <c r="W908" s="36"/>
    </row>
    <row r="909" spans="1:23" x14ac:dyDescent="0.25">
      <c r="A909" s="36"/>
      <c r="B909" s="12">
        <f>((m*g)/$A901)*($J$6+(m/$A901)*(EXP(-($A901*$J$6)/(m))-1)) - $J$7</f>
        <v>-3.7857501282874995</v>
      </c>
      <c r="C909" s="12">
        <f t="shared" ref="C909:C972" si="383">$B909^2</f>
        <v>14.331904033828819</v>
      </c>
      <c r="D909" s="36"/>
      <c r="M909" s="36">
        <v>90</v>
      </c>
      <c r="N909" s="11">
        <f>($T909*$B$6) + (m*EXP(-($T909*$B$6)/m)) - m - (($B$7/(m*g))*($T909)^2)</f>
        <v>-3.5922821918522879E-5</v>
      </c>
      <c r="O909" s="11">
        <f>($T909*$B$6) + (2*m*EXP(-($T909*$B$6)/m)) + (($T909*$B$6)*EXP(-($T909*$B$6)/m))  - (2*m)</f>
        <v>5.8863516471802102E-6</v>
      </c>
      <c r="P909" s="11">
        <f>2*(-(m^2)/($T909)^5)*(g^2)*N909*O909</f>
        <v>5.5621030242439477E-3</v>
      </c>
      <c r="Q909" s="12">
        <f>$B$6 - ($B$6*EXP(-($T909*$B$6)/m)) - ($T909 * ((2*$B$7)/(m*g)))</f>
        <v>-3.5822432723058711E-3</v>
      </c>
      <c r="R909" s="12">
        <f>$B$6 - 2 * ($B$6*EXP(-($T909*$B$6)/m)) + $B$6*(EXP(-($T909*$B$6)/m))*(1-($T909*$B$6)/(m))</f>
        <v>7.9860805570153293E-4</v>
      </c>
      <c r="S909" s="11">
        <f>2*(((5*m^2*g^2)/$T909^6)*$N909*$O909 + (-(m^2)/($T909)^5)*(g^2)*$O909*$Q909 + (-(m^2)/($T909)^5)*(g^2)*$N909*$R909)</f>
        <v>2.7638000080320135E-2</v>
      </c>
      <c r="T909" s="37">
        <f t="shared" si="370"/>
        <v>2.1699250881468842E-2</v>
      </c>
      <c r="U909" s="38">
        <f t="shared" ref="U909" si="384">SUM(P909:P918)</f>
        <v>5.3290705182007514E-13</v>
      </c>
      <c r="V909" s="39">
        <f t="shared" ref="V909" si="385">SUM(S909:S918)</f>
        <v>19047.805400261699</v>
      </c>
      <c r="W909" s="36">
        <f t="shared" ref="W909" si="386">U909/V909</f>
        <v>2.7977346503800038E-17</v>
      </c>
    </row>
    <row r="910" spans="1:23" x14ac:dyDescent="0.25">
      <c r="A910" s="36"/>
      <c r="B910" s="11">
        <f>((m*g)/$A901)*($K$6+(m/$A901)*(EXP(-($A901*$K$6)/(m))-1)) - $K$7</f>
        <v>-4.4588011757875003</v>
      </c>
      <c r="C910" s="11">
        <f t="shared" si="383"/>
        <v>19.880907925203996</v>
      </c>
      <c r="D910" s="36"/>
      <c r="M910" s="36"/>
      <c r="N910" s="11">
        <f>($T909*$C$6) + (m*EXP(-($T909*$C$6)/m)) - m - (($C$7/(m*g))*($T909)^2)</f>
        <v>-5.6880736359794576E-5</v>
      </c>
      <c r="O910" s="11">
        <f>($T909*$C$6) + (2*m*EXP(-($T909*$C$6)/m)) + (($T909*$C$6)*EXP(-($T909*$C$6)/m))  - (2*m)</f>
        <v>3.0067351026730194E-5</v>
      </c>
      <c r="P910" s="11">
        <f>2*(-(m^2)/($T909)^5)*(g^2)*N910*O910</f>
        <v>4.4986557223599247E-2</v>
      </c>
      <c r="Q910" s="12">
        <f>$C$6 - ($C$6*EXP(-($T909*$C$6)/m)) - ($T909 * ((2*$C$7)/(m*g)))</f>
        <v>-6.6282852127929337E-3</v>
      </c>
      <c r="R910" s="12">
        <f>$C$6 - 2 * ($C$6*EXP(-($T909*$C$6)/m)) + $C$6*(EXP(-($T909*$C$6)/m))*(1-($T909*$C$6)/(m))</f>
        <v>4.0224850446371196E-3</v>
      </c>
      <c r="S910" s="11">
        <f>2*(((5*m^2*g^2)/$T909^6)*$N910*$O910 + (-(m^2)/($T909)^5)*(g^2)*$O910*$Q910 + (-(m^2)/($T909)^5)*(g^2)*$N910*$R910)</f>
        <v>0.89475171113529672</v>
      </c>
      <c r="T910" s="37"/>
      <c r="U910" s="38"/>
      <c r="V910" s="39"/>
      <c r="W910" s="36"/>
    </row>
    <row r="911" spans="1:23" x14ac:dyDescent="0.25">
      <c r="A911" s="36">
        <v>0.91</v>
      </c>
      <c r="B911" s="12">
        <f>((m*g)/$A911)*($B$6+(m/$A911)*(EXP(-($A911*$B$6)/(m))-1)) - $B$7</f>
        <v>-7.4684168604745083E-2</v>
      </c>
      <c r="C911" s="12">
        <f t="shared" si="383"/>
        <v>5.5777250401819909E-3</v>
      </c>
      <c r="D911" s="36">
        <f t="shared" ref="D911" si="387">SUM(C911:C920)</f>
        <v>63.249877675750362</v>
      </c>
      <c r="M911" s="36"/>
      <c r="N911" s="11">
        <f>($T909*$D$6) + (m*EXP(-($T909*$D$6)/m)) - m - (($D$7/(m*g))*($T909)^2)</f>
        <v>-1.4213669415833537E-4</v>
      </c>
      <c r="O911" s="11">
        <f>($T909*$D$6) + (2*m*EXP(-($T909*$D$6)/m)) + (($T909*$D$6)*EXP(-($T909*$D$6)/m))  - (2*m)</f>
        <v>1.0980809334212166E-4</v>
      </c>
      <c r="P911" s="11">
        <f>2*(-(m^2)/($T909)^5)*(g^2)*N911*O911</f>
        <v>0.41054705534043368</v>
      </c>
      <c r="Q911" s="12">
        <f>$D$6 - ($D$6*EXP(-($T909*$D$6)/m)) - ($T909 * ((2*$D$7)/(m*g)))</f>
        <v>-1.8161063891626805E-2</v>
      </c>
      <c r="R911" s="12">
        <f>$D$6 - 2 * ($D$6*EXP(-($T909*$D$6)/m)) + $D$6*(EXP(-($T909*$D$6)/m))*(1-($T909*$D$6)/(m))</f>
        <v>1.4420172737402953E-2</v>
      </c>
      <c r="S911" s="11">
        <f>2*(((5*m^2*g^2)/$T909^6)*$N911*$O911 + (-(m^2)/($T909)^5)*(g^2)*$O911*$Q911 + (-(m^2)/($T909)^5)*(g^2)*$N911*$R911)</f>
        <v>11.770671982428119</v>
      </c>
      <c r="T911" s="37"/>
      <c r="U911" s="38"/>
      <c r="V911" s="39"/>
      <c r="W911" s="36"/>
    </row>
    <row r="912" spans="1:23" x14ac:dyDescent="0.25">
      <c r="A912" s="36"/>
      <c r="B912" s="11">
        <f>((m*g)/$A911)*($C$6+(m/$A911)*(EXP(-($A911*$C$6)/(m))-1)) - $C$7</f>
        <v>-0.22510755410286845</v>
      </c>
      <c r="C912" s="11">
        <f t="shared" si="383"/>
        <v>5.0673410914175848E-2</v>
      </c>
      <c r="D912" s="36"/>
      <c r="M912" s="36"/>
      <c r="N912" s="11">
        <f>($T909*$E$6) + (m*EXP(-($T909*$E$6)/m)) - m - (($E$7/(m*g))*($T909)^2)</f>
        <v>-2.7251916602634907E-4</v>
      </c>
      <c r="O912" s="11">
        <f>($T909*$E$6) + (2*m*EXP(-($T909*$E$6)/m)) + (($T909*$E$6)*EXP(-($T909*$E$6)/m))  - (2*m)</f>
        <v>2.1720216709196494E-4</v>
      </c>
      <c r="P912" s="11">
        <f>2*(-(m^2)/($T909)^5)*(g^2)*N912*O912</f>
        <v>1.5569819781521193</v>
      </c>
      <c r="Q912" s="12">
        <f>$E$6 - ($E$6*EXP(-($T909*$E$6)/m)) - ($T909 * ((2*$E$7)/(m*g)))</f>
        <v>-3.5127502940464156E-2</v>
      </c>
      <c r="R912" s="12">
        <f>$E$6 - 2 * ($E$6*EXP(-($T909*$E$6)/m)) + $E$6*(EXP(-($T909*$E$6)/m))*(1-($T909*$E$6)/(m))</f>
        <v>2.8129755211624197E-2</v>
      </c>
      <c r="S912" s="11">
        <f>2*(((5*m^2*g^2)/$T909^6)*$N912*$O912 + (-(m^2)/($T909)^5)*(g^2)*$O912*$Q912 + (-(m^2)/($T909)^5)*(g^2)*$N912*$R912)</f>
        <v>43.573778470158317</v>
      </c>
      <c r="T912" s="37"/>
      <c r="U912" s="38"/>
      <c r="V912" s="39"/>
      <c r="W912" s="36"/>
    </row>
    <row r="913" spans="1:23" x14ac:dyDescent="0.25">
      <c r="A913" s="36"/>
      <c r="B913" s="12">
        <f>((m*g)/$A911)*($D$6+(m/$A911)*(EXP(-($A911*$D$6)/(m))-1)) - $D$7</f>
        <v>-0.57934584759786989</v>
      </c>
      <c r="C913" s="12">
        <f t="shared" si="383"/>
        <v>0.33564161112889429</v>
      </c>
      <c r="D913" s="36"/>
      <c r="M913" s="36"/>
      <c r="N913" s="11">
        <f>($T909*$F$6) + (m*EXP(-($T909*$F$6)/m)) - m - (($F$7/(m*g))*($T909)^2)</f>
        <v>-6.0670053593632174E-4</v>
      </c>
      <c r="O913" s="11">
        <f>($T909*$F$6) + (2*m*EXP(-($T909*$F$6)/m)) + (($T909*$F$6)*EXP(-($T909*$F$6)/m))  - (2*m)</f>
        <v>4.3655210821161305E-4</v>
      </c>
      <c r="P913" s="11">
        <f>2*(-(m^2)/($T909)^5)*(g^2)*N913*O913</f>
        <v>6.9667920711640106</v>
      </c>
      <c r="Q913" s="12">
        <f>$F$6 - ($F$6*EXP(-($T909*$F$6)/m)) - ($T909 * ((2*$F$7)/(m*g)))</f>
        <v>-7.6037333689400077E-2</v>
      </c>
      <c r="R913" s="12">
        <f>$F$6 - 2 * ($F$6*EXP(-($T909*$F$6)/m)) + $F$6*(EXP(-($T909*$F$6)/m))*(1-($T909*$F$6)/(m))</f>
        <v>5.5507727714503241E-2</v>
      </c>
      <c r="S913" s="11">
        <f>2*(((5*m^2*g^2)/$T909^6)*$N913*$O913 + (-(m^2)/($T909)^5)*(g^2)*$O913*$Q913 + (-(m^2)/($T909)^5)*(g^2)*$N913*$R913)</f>
        <v>153.66554030997111</v>
      </c>
      <c r="T913" s="37"/>
      <c r="U913" s="38"/>
      <c r="V913" s="39"/>
      <c r="W913" s="36"/>
    </row>
    <row r="914" spans="1:23" x14ac:dyDescent="0.25">
      <c r="A914" s="36"/>
      <c r="B914" s="12">
        <f>((m*g)/$A911)*($E$6+(m/$A911)*(EXP(-($A911*$E$6)/(m))-1)) - $E$7</f>
        <v>-0.96570404320477565</v>
      </c>
      <c r="C914" s="11">
        <f t="shared" si="383"/>
        <v>0.9325842990620512</v>
      </c>
      <c r="D914" s="36"/>
      <c r="M914" s="36"/>
      <c r="N914" s="11">
        <f>($T909*$G$6) + (m*EXP(-($T909*$G$6)/m)) - m - (($G$7/(m*g))*($T909)^2)</f>
        <v>-9.2049804445186716E-4</v>
      </c>
      <c r="O914" s="11">
        <f>($T909*$G$6) + (2*m*EXP(-($T909*$G$6)/m)) + (($T909*$G$6)*EXP(-($T909*$G$6)/m))  - (2*m)</f>
        <v>7.5760073539418715E-4</v>
      </c>
      <c r="P914" s="11">
        <f>2*(-(m^2)/($T909)^5)*(g^2)*N914*O914</f>
        <v>18.343645050870528</v>
      </c>
      <c r="Q914" s="12">
        <f>$G$6 - ($G$6*EXP(-($T909*$G$6)/m)) - ($T909 * ((2*$G$7)/(m*g)))</f>
        <v>-0.11975513986600872</v>
      </c>
      <c r="R914" s="12">
        <f>$G$6 - 2 * ($G$6*EXP(-($T909*$G$6)/m)) + $G$6*(EXP(-($T909*$G$6)/m))*(1-($T909*$G$6)/(m))</f>
        <v>9.4572542455614361E-2</v>
      </c>
      <c r="S914" s="11">
        <f>2*(((5*m^2*g^2)/$T909^6)*$N914*$O914 + (-(m^2)/($T909)^5)*(g^2)*$O914*$Q914 + (-(m^2)/($T909)^5)*(g^2)*$N914*$R914)</f>
        <v>449.55028528498815</v>
      </c>
      <c r="T914" s="37"/>
      <c r="U914" s="38"/>
      <c r="V914" s="39"/>
      <c r="W914" s="36"/>
    </row>
    <row r="915" spans="1:23" x14ac:dyDescent="0.25">
      <c r="A915" s="36"/>
      <c r="B915" s="12">
        <f>((m*g)/$A911)*($F$6+(m/$A911)*(EXP(-($A911*$F$6)/(m))-1)) - $F$7</f>
        <v>-1.6669404215625547</v>
      </c>
      <c r="C915" s="12">
        <f t="shared" si="383"/>
        <v>2.7786903690391478</v>
      </c>
      <c r="D915" s="36"/>
      <c r="M915" s="36"/>
      <c r="N915" s="11">
        <f>($T909*$H$6) + (m*EXP(-($T909*$H$6)/m)) - m - (($H$7/(m*g))*($T909)^2)</f>
        <v>-2.7081236331129646E-4</v>
      </c>
      <c r="O915" s="11">
        <f>($T909*$H$6) + (2*m*EXP(-($T909*$H$6)/m)) + (($T909*$H$6)*EXP(-($T909*$H$6)/m))  - (2*m)</f>
        <v>1.1847490982079267E-3</v>
      </c>
      <c r="P915" s="11">
        <f>2*(-(m^2)/($T909)^5)*(g^2)*N915*O915</f>
        <v>8.4395104335311242</v>
      </c>
      <c r="Q915" s="12">
        <f>$H$6 - ($H$6*EXP(-($T909*$H$6)/m)) - ($T909 * ((2*$H$7)/(m*g)))</f>
        <v>-7.9559143965879542E-2</v>
      </c>
      <c r="R915" s="12">
        <f>$H$6 - 2 * ($H$6*EXP(-($T909*$H$6)/m)) + $H$6*(EXP(-($T909*$H$6)/m))*(1-($T909*$H$6)/(m))</f>
        <v>0.14523589366889</v>
      </c>
      <c r="S915" s="11">
        <f>2*(((5*m^2*g^2)/$T909^6)*$N915*$O915 + (-(m^2)/($T909)^5)*(g^2)*$O915*$Q915 + (-(m^2)/($T909)^5)*(g^2)*$N915*$R915)</f>
        <v>1569.2828784277795</v>
      </c>
      <c r="T915" s="37"/>
      <c r="U915" s="38"/>
      <c r="V915" s="39"/>
      <c r="W915" s="36"/>
    </row>
    <row r="916" spans="1:23" x14ac:dyDescent="0.25">
      <c r="A916" s="36"/>
      <c r="B916" s="12">
        <f>((m*g)/$A911)*($G$6+(m/$A911)*(EXP(-($A911*$G$6)/(m))-1)) - $G$7</f>
        <v>-2.4669003812207988</v>
      </c>
      <c r="C916" s="11">
        <f t="shared" si="383"/>
        <v>6.0855974908673227</v>
      </c>
      <c r="D916" s="36"/>
      <c r="M916" s="36"/>
      <c r="N916" s="11">
        <f>($T909*$I$6) + (m*EXP(-($T909*$I$6)/m)) - m - (($I$7/(m*g))*($T909)^2)</f>
        <v>3.6936897707216289E-5</v>
      </c>
      <c r="O916" s="11">
        <f>($T909*$I$6) + (2*m*EXP(-($T909*$I$6)/m)) + (($T909*$I$6)*EXP(-($T909*$I$6)/m))  - (2*m)</f>
        <v>1.5808744621772508E-3</v>
      </c>
      <c r="P916" s="11">
        <f>2*(-(m^2)/($T909)^5)*(g^2)*N916*O916</f>
        <v>-1.5359609731163781</v>
      </c>
      <c r="Q916" s="12">
        <f>$I$6 - ($I$6*EXP(-($T909*$I$6)/m)) - ($T909 * ((2*$I$7)/(m*g)))</f>
        <v>-6.9449432839628455E-2</v>
      </c>
      <c r="R916" s="12">
        <f>$I$6 - 2 * ($I$6*EXP(-($T909*$I$6)/m)) + $I$6*(EXP(-($T909*$I$6)/m))*(1-($T909*$I$6)/(m))</f>
        <v>0.1911884784268936</v>
      </c>
      <c r="S916" s="11">
        <f>2*(((5*m^2*g^2)/$T909^6)*$N916*$O916 + (-(m^2)/($T909)^5)*(g^2)*$O916*$Q916 + (-(m^2)/($T909)^5)*(g^2)*$N916*$R916)</f>
        <v>3056.1055703635107</v>
      </c>
      <c r="T916" s="37"/>
      <c r="U916" s="38"/>
      <c r="V916" s="39"/>
      <c r="W916" s="36"/>
    </row>
    <row r="917" spans="1:23" x14ac:dyDescent="0.25">
      <c r="A917" s="36"/>
      <c r="B917" s="12">
        <f>((m*g)/$A911)*($H$6+(m/$A911)*(EXP(-($A911*$H$6)/(m))-1)) - $H$7</f>
        <v>-2.8411367590862211</v>
      </c>
      <c r="C917" s="12">
        <f t="shared" si="383"/>
        <v>8.0720580838309566</v>
      </c>
      <c r="D917" s="36"/>
      <c r="M917" s="36"/>
      <c r="N917" s="11">
        <f>($T909*$J$6) + (m*EXP(-($T909*$J$6)/m)) - m - (($J$7/(m*g))*($T909)^2)</f>
        <v>2.7411831987485345E-4</v>
      </c>
      <c r="O917" s="11">
        <f>($T909*$J$6) + (2*m*EXP(-($T909*$J$6)/m)) + (($T909*$J$6)*EXP(-($T909*$J$6)/m))  - (2*m)</f>
        <v>2.0432113316871947E-3</v>
      </c>
      <c r="P917" s="11">
        <f>2*(-(m^2)/($T909)^5)*(g^2)*N917*O917</f>
        <v>-14.732407746786075</v>
      </c>
      <c r="Q917" s="12">
        <f>$J$6 - ($J$6*EXP(-($T909*$J$6)/m)) - ($T909 * ((2*$J$7)/(m*g)))</f>
        <v>-6.8895221319101085E-2</v>
      </c>
      <c r="R917" s="12">
        <f>$J$6 - 2 * ($J$6*EXP(-($T909*$J$6)/m)) + $J$6*(EXP(-($T909*$J$6)/m))*(1-($T909*$J$6)/(m))</f>
        <v>0.2437980678940927</v>
      </c>
      <c r="S917" s="11">
        <f>2*(((5*m^2*g^2)/$T909^6)*$N917*$O917 + (-(m^2)/($T909)^5)*(g^2)*$O917*$Q917 + (-(m^2)/($T909)^5)*(g^2)*$N917*$R917)</f>
        <v>5339.54843422865</v>
      </c>
      <c r="T917" s="37"/>
      <c r="U917" s="38"/>
      <c r="V917" s="39"/>
      <c r="W917" s="36"/>
    </row>
    <row r="918" spans="1:23" x14ac:dyDescent="0.25">
      <c r="A918" s="36"/>
      <c r="B918" s="12">
        <f>((m*g)/$A911)*($I$6+(m/$A911)*(EXP(-($A911*$I$6)/(m))-1)) - $I$7</f>
        <v>-3.2744949379323751</v>
      </c>
      <c r="C918" s="11">
        <f t="shared" si="383"/>
        <v>10.72231709854475</v>
      </c>
      <c r="D918" s="36"/>
      <c r="M918" s="36"/>
      <c r="N918" s="11">
        <f>($T909*$K$6) + (m*EXP(-($T909*$K$6)/m)) - m - (($K$7/(m*g))*($T909)^2)</f>
        <v>2.8814904481971708E-4</v>
      </c>
      <c r="O918" s="11">
        <f>($T909*$K$6) + (2*m*EXP(-($T909*$K$6)/m)) + (($T909*$K$6)*EXP(-($T909*$K$6)/m))  - (2*m)</f>
        <v>2.5726896358677157E-3</v>
      </c>
      <c r="P918" s="11">
        <f>2*(-(m^2)/($T909)^5)*(g^2)*N918*O918</f>
        <v>-19.499656529403069</v>
      </c>
      <c r="Q918" s="12">
        <f>$K$6 - ($K$6*EXP(-($T909*$K$6)/m)) - ($T909 * ((2*$K$7)/(m*g)))</f>
        <v>-9.2002786507860201E-2</v>
      </c>
      <c r="R918" s="12">
        <f>$K$6 - 2 * ($K$6*EXP(-($T909*$K$6)/m)) + $K$6*(EXP(-($T909*$K$6)/m))*(1-($T909*$K$6)/(m))</f>
        <v>0.30289682242097193</v>
      </c>
      <c r="S918" s="11">
        <f>2*(((5*m^2*g^2)/$T909^6)*$N918*$O918 + (-(m^2)/($T909)^5)*(g^2)*$O918*$Q918 + (-(m^2)/($T909)^5)*(g^2)*$N918*$R918)</f>
        <v>8423.3858514830008</v>
      </c>
      <c r="T918" s="37"/>
      <c r="U918" s="38"/>
      <c r="V918" s="39"/>
      <c r="W918" s="36"/>
    </row>
    <row r="919" spans="1:23" x14ac:dyDescent="0.25">
      <c r="A919" s="36"/>
      <c r="B919" s="12">
        <f>((m*g)/$A911)*($J$6+(m/$A911)*(EXP(-($A911*$J$6)/(m))-1)) - $J$7</f>
        <v>-3.7888531167785287</v>
      </c>
      <c r="C919" s="12">
        <f t="shared" si="383"/>
        <v>14.355407940522371</v>
      </c>
      <c r="D919" s="36"/>
      <c r="M919" s="36">
        <v>91</v>
      </c>
      <c r="N919" s="11">
        <f>($T919*$B$6) + (m*EXP(-($T919*$B$6)/m)) - m - (($B$7/(m*g))*($T919)^2)</f>
        <v>-3.5922821918522391E-5</v>
      </c>
      <c r="O919" s="11">
        <f>($T919*$B$6) + (2*m*EXP(-($T919*$B$6)/m)) + (($T919*$B$6)*EXP(-($T919*$B$6)/m))  - (2*m)</f>
        <v>5.8863516471732713E-6</v>
      </c>
      <c r="P919" s="11">
        <f>2*(-(m^2)/($T919)^5)*(g^2)*N919*O919</f>
        <v>5.5621030242373505E-3</v>
      </c>
      <c r="Q919" s="12">
        <f>$B$6 - ($B$6*EXP(-($T919*$B$6)/m)) - ($T919 * ((2*$B$7)/(m*g)))</f>
        <v>-3.5822432723058607E-3</v>
      </c>
      <c r="R919" s="12">
        <f>$B$6 - 2 * ($B$6*EXP(-($T919*$B$6)/m)) + $B$6*(EXP(-($T919*$B$6)/m))*(1-($T919*$B$6)/(m))</f>
        <v>7.9860805570153293E-4</v>
      </c>
      <c r="S919" s="11">
        <f>2*(((5*m^2*g^2)/$T919^6)*$N919*$O919 + (-(m^2)/($T919)^5)*(g^2)*$O919*$Q919 + (-(m^2)/($T919)^5)*(g^2)*$N919*$R919)</f>
        <v>2.7638000081181335E-2</v>
      </c>
      <c r="T919" s="37">
        <f t="shared" si="370"/>
        <v>2.1699250881468814E-2</v>
      </c>
      <c r="U919" s="38">
        <f t="shared" ref="U919" si="388">SUM(P919:P928)</f>
        <v>-5.3645976549887564E-13</v>
      </c>
      <c r="V919" s="39">
        <f t="shared" ref="V919" si="389">SUM(S919:S928)</f>
        <v>19047.805400261786</v>
      </c>
      <c r="W919" s="36">
        <f t="shared" ref="W919" si="390">U919/V919</f>
        <v>-2.8163862147158577E-17</v>
      </c>
    </row>
    <row r="920" spans="1:23" x14ac:dyDescent="0.25">
      <c r="A920" s="36"/>
      <c r="B920" s="11">
        <f>((m*g)/$A911)*($K$6+(m/$A911)*(EXP(-($A911*$K$6)/(m))-1)) - $K$7</f>
        <v>-4.4622112956246829</v>
      </c>
      <c r="C920" s="11">
        <f t="shared" si="383"/>
        <v>19.91132964680051</v>
      </c>
      <c r="D920" s="36"/>
      <c r="M920" s="36"/>
      <c r="N920" s="11">
        <f>($T919*$C$6) + (m*EXP(-($T919*$C$6)/m)) - m - (($C$7/(m*g))*($T919)^2)</f>
        <v>-5.6880736359796744E-5</v>
      </c>
      <c r="O920" s="11">
        <f>($T919*$C$6) + (2*m*EXP(-($T919*$C$6)/m)) + (($T919*$C$6)*EXP(-($T919*$C$6)/m))  - (2*m)</f>
        <v>3.0067351026730194E-5</v>
      </c>
      <c r="P920" s="11">
        <f>2*(-(m^2)/($T919)^5)*(g^2)*N920*O920</f>
        <v>4.4986557223601245E-2</v>
      </c>
      <c r="Q920" s="12">
        <f>$C$6 - ($C$6*EXP(-($T919*$C$6)/m)) - ($T919 * ((2*$C$7)/(m*g)))</f>
        <v>-6.6282852127929268E-3</v>
      </c>
      <c r="R920" s="12">
        <f>$C$6 - 2 * ($C$6*EXP(-($T919*$C$6)/m)) + $C$6*(EXP(-($T919*$C$6)/m))*(1-($T919*$C$6)/(m))</f>
        <v>4.0224850446371196E-3</v>
      </c>
      <c r="S920" s="11">
        <f>2*(((5*m^2*g^2)/$T919^6)*$N920*$O920 + (-(m^2)/($T919)^5)*(g^2)*$O920*$Q920 + (-(m^2)/($T919)^5)*(g^2)*$N920*$R920)</f>
        <v>0.89475171113511909</v>
      </c>
      <c r="T920" s="37"/>
      <c r="U920" s="38"/>
      <c r="V920" s="39"/>
      <c r="W920" s="36"/>
    </row>
    <row r="921" spans="1:23" x14ac:dyDescent="0.25">
      <c r="A921" s="36">
        <v>0.92</v>
      </c>
      <c r="B921" s="12">
        <f>((m*g)/$A921)*($B$6+(m/$A921)*(EXP(-($A921*$B$6)/(m))-1)) - $B$7</f>
        <v>-7.4923116301198411E-2</v>
      </c>
      <c r="C921" s="12">
        <f t="shared" si="383"/>
        <v>5.6134733562829033E-3</v>
      </c>
      <c r="D921" s="36">
        <f t="shared" ref="D921" si="391">SUM(C921:C930)</f>
        <v>63.353736442640631</v>
      </c>
      <c r="M921" s="36"/>
      <c r="N921" s="11">
        <f>($T919*$D$6) + (m*EXP(-($T919*$D$6)/m)) - m - (($D$7/(m*g))*($T919)^2)</f>
        <v>-1.4213669415833905E-4</v>
      </c>
      <c r="O921" s="11">
        <f>($T919*$D$6) + (2*m*EXP(-($T919*$D$6)/m)) + (($T919*$D$6)*EXP(-($T919*$D$6)/m))  - (2*m)</f>
        <v>1.0980809334212166E-4</v>
      </c>
      <c r="P921" s="11">
        <f>2*(-(m^2)/($T919)^5)*(g^2)*N921*O921</f>
        <v>0.410547055340447</v>
      </c>
      <c r="Q921" s="12">
        <f>$D$6 - ($D$6*EXP(-($T919*$D$6)/m)) - ($T919 * ((2*$D$7)/(m*g)))</f>
        <v>-1.8161063891626833E-2</v>
      </c>
      <c r="R921" s="12">
        <f>$D$6 - 2 * ($D$6*EXP(-($T919*$D$6)/m)) + $D$6*(EXP(-($T919*$D$6)/m))*(1-($T919*$D$6)/(m))</f>
        <v>1.4420172737402842E-2</v>
      </c>
      <c r="S921" s="11">
        <f>2*(((5*m^2*g^2)/$T919^6)*$N921*$O921 + (-(m^2)/($T919)^5)*(g^2)*$O921*$Q921 + (-(m^2)/($T919)^5)*(g^2)*$N921*$R921)</f>
        <v>11.770671982426705</v>
      </c>
      <c r="T921" s="37"/>
      <c r="U921" s="38"/>
      <c r="V921" s="39"/>
      <c r="W921" s="36"/>
    </row>
    <row r="922" spans="1:23" x14ac:dyDescent="0.25">
      <c r="A922" s="36"/>
      <c r="B922" s="11">
        <f>((m*g)/$A921)*($C$6+(m/$A921)*(EXP(-($A921*$C$6)/(m))-1)) - $C$7</f>
        <v>-0.22564236787822373</v>
      </c>
      <c r="C922" s="11">
        <f t="shared" si="383"/>
        <v>5.0914478181691654E-2</v>
      </c>
      <c r="D922" s="36"/>
      <c r="M922" s="36"/>
      <c r="N922" s="11">
        <f>($T919*$E$6) + (m*EXP(-($T919*$E$6)/m)) - m - (($E$7/(m*g))*($T919)^2)</f>
        <v>-2.7251916602635123E-4</v>
      </c>
      <c r="O922" s="11">
        <f>($T919*$E$6) + (2*m*EXP(-($T919*$E$6)/m)) + (($T919*$E$6)*EXP(-($T919*$E$6)/m))  - (2*m)</f>
        <v>2.17202167091958E-4</v>
      </c>
      <c r="P922" s="11">
        <f>2*(-(m^2)/($T919)^5)*(g^2)*N922*O922</f>
        <v>1.5569819781520917</v>
      </c>
      <c r="Q922" s="12">
        <f>$E$6 - ($E$6*EXP(-($T919*$E$6)/m)) - ($T919 * ((2*$E$7)/(m*g)))</f>
        <v>-3.51275029404641E-2</v>
      </c>
      <c r="R922" s="12">
        <f>$E$6 - 2 * ($E$6*EXP(-($T919*$E$6)/m)) + $E$6*(EXP(-($T919*$E$6)/m))*(1-($T919*$E$6)/(m))</f>
        <v>2.8129755211624086E-2</v>
      </c>
      <c r="S922" s="11">
        <f>2*(((5*m^2*g^2)/$T919^6)*$N922*$O922 + (-(m^2)/($T919)^5)*(g^2)*$O922*$Q922 + (-(m^2)/($T919)^5)*(g^2)*$N922*$R922)</f>
        <v>43.573778470160931</v>
      </c>
      <c r="T922" s="37"/>
      <c r="U922" s="38"/>
      <c r="V922" s="39"/>
      <c r="W922" s="36"/>
    </row>
    <row r="923" spans="1:23" x14ac:dyDescent="0.25">
      <c r="A923" s="36"/>
      <c r="B923" s="12">
        <f>((m*g)/$A921)*($D$6+(m/$A921)*(EXP(-($A921*$D$6)/(m))-1)) - $D$7</f>
        <v>-0.58028006190917902</v>
      </c>
      <c r="C923" s="12">
        <f t="shared" si="383"/>
        <v>0.33672495024932064</v>
      </c>
      <c r="D923" s="36"/>
      <c r="M923" s="36"/>
      <c r="N923" s="11">
        <f>($T919*$F$6) + (m*EXP(-($T919*$F$6)/m)) - m - (($F$7/(m*g))*($T919)^2)</f>
        <v>-6.0670053593632044E-4</v>
      </c>
      <c r="O923" s="11">
        <f>($T919*$F$6) + (2*m*EXP(-($T919*$F$6)/m)) + (($T919*$F$6)*EXP(-($T919*$F$6)/m))  - (2*m)</f>
        <v>4.3655210821160612E-4</v>
      </c>
      <c r="P923" s="11">
        <f>2*(-(m^2)/($T919)^5)*(g^2)*N923*O923</f>
        <v>6.9667920711639288</v>
      </c>
      <c r="Q923" s="12">
        <f>$F$6 - ($F$6*EXP(-($T919*$F$6)/m)) - ($T919 * ((2*$F$7)/(m*g)))</f>
        <v>-7.6037333689399966E-2</v>
      </c>
      <c r="R923" s="12">
        <f>$F$6 - 2 * ($F$6*EXP(-($T919*$F$6)/m)) + $F$6*(EXP(-($T919*$F$6)/m))*(1-($T919*$F$6)/(m))</f>
        <v>5.5507727714503075E-2</v>
      </c>
      <c r="S923" s="11">
        <f>2*(((5*m^2*g^2)/$T919^6)*$N923*$O923 + (-(m^2)/($T919)^5)*(g^2)*$O923*$Q923 + (-(m^2)/($T919)^5)*(g^2)*$N923*$R923)</f>
        <v>153.66554030997941</v>
      </c>
      <c r="T923" s="37"/>
      <c r="U923" s="38"/>
      <c r="V923" s="39"/>
      <c r="W923" s="36"/>
    </row>
    <row r="924" spans="1:23" x14ac:dyDescent="0.25">
      <c r="A924" s="36"/>
      <c r="B924" s="12">
        <f>((m*g)/$A921)*($E$6+(m/$A921)*(EXP(-($A921*$E$6)/(m))-1)) - $E$7</f>
        <v>-0.9669387095614167</v>
      </c>
      <c r="C924" s="11">
        <f t="shared" si="383"/>
        <v>0.93497046804829775</v>
      </c>
      <c r="D924" s="36"/>
      <c r="M924" s="36"/>
      <c r="N924" s="11">
        <f>($T919*$G$6) + (m*EXP(-($T919*$G$6)/m)) - m - (($G$7/(m*g))*($T919)^2)</f>
        <v>-9.2049804445186109E-4</v>
      </c>
      <c r="O924" s="11">
        <f>($T919*$G$6) + (2*m*EXP(-($T919*$G$6)/m)) + (($T919*$G$6)*EXP(-($T919*$G$6)/m))  - (2*m)</f>
        <v>7.5760073539418021E-4</v>
      </c>
      <c r="P924" s="11">
        <f>2*(-(m^2)/($T919)^5)*(g^2)*N924*O924</f>
        <v>18.343645050870357</v>
      </c>
      <c r="Q924" s="12">
        <f>$G$6 - ($G$6*EXP(-($T919*$G$6)/m)) - ($T919 * ((2*$G$7)/(m*g)))</f>
        <v>-0.11975513986600844</v>
      </c>
      <c r="R924" s="12">
        <f>$G$6 - 2 * ($G$6*EXP(-($T919*$G$6)/m)) + $G$6*(EXP(-($T919*$G$6)/m))*(1-($T919*$G$6)/(m))</f>
        <v>9.4572542455614111E-2</v>
      </c>
      <c r="S924" s="11">
        <f>2*(((5*m^2*g^2)/$T919^6)*$N924*$O924 + (-(m^2)/($T919)^5)*(g^2)*$O924*$Q924 + (-(m^2)/($T919)^5)*(g^2)*$N924*$R924)</f>
        <v>449.55028528500497</v>
      </c>
      <c r="T924" s="37"/>
      <c r="U924" s="38"/>
      <c r="V924" s="39"/>
      <c r="W924" s="36"/>
    </row>
    <row r="925" spans="1:23" x14ac:dyDescent="0.25">
      <c r="A925" s="36"/>
      <c r="B925" s="12">
        <f>((m*g)/$A921)*($F$6+(m/$A921)*(EXP(-($A921*$F$6)/(m))-1)) - $F$7</f>
        <v>-1.6685746924169633</v>
      </c>
      <c r="C925" s="12">
        <f t="shared" si="383"/>
        <v>2.7841415041743636</v>
      </c>
      <c r="D925" s="36"/>
      <c r="M925" s="36"/>
      <c r="N925" s="11">
        <f>($T919*$H$6) + (m*EXP(-($T919*$H$6)/m)) - m - (($H$7/(m*g))*($T919)^2)</f>
        <v>-2.7081236331129559E-4</v>
      </c>
      <c r="O925" s="11">
        <f>($T919*$H$6) + (2*m*EXP(-($T919*$H$6)/m)) + (($T919*$H$6)*EXP(-($T919*$H$6)/m))  - (2*m)</f>
        <v>1.1847490982079129E-3</v>
      </c>
      <c r="P925" s="11">
        <f>2*(-(m^2)/($T919)^5)*(g^2)*N925*O925</f>
        <v>8.4395104335310513</v>
      </c>
      <c r="Q925" s="12">
        <f>$H$6 - ($H$6*EXP(-($T919*$H$6)/m)) - ($T919 * ((2*$H$7)/(m*g)))</f>
        <v>-7.9559143965879264E-2</v>
      </c>
      <c r="R925" s="12">
        <f>$H$6 - 2 * ($H$6*EXP(-($T919*$H$6)/m)) + $H$6*(EXP(-($T919*$H$6)/m))*(1-($T919*$H$6)/(m))</f>
        <v>0.1452358936688897</v>
      </c>
      <c r="S925" s="11">
        <f>2*(((5*m^2*g^2)/$T919^6)*$N925*$O925 + (-(m^2)/($T919)^5)*(g^2)*$O925*$Q925 + (-(m^2)/($T919)^5)*(g^2)*$N925*$R925)</f>
        <v>1569.2828784277726</v>
      </c>
      <c r="T925" s="37"/>
      <c r="U925" s="38"/>
      <c r="V925" s="39"/>
      <c r="W925" s="36"/>
    </row>
    <row r="926" spans="1:23" x14ac:dyDescent="0.25">
      <c r="A926" s="36"/>
      <c r="B926" s="12">
        <f>((m*g)/$A921)*($G$6+(m/$A921)*(EXP(-($A921*$G$6)/(m))-1)) - $G$7</f>
        <v>-2.4689372612084135</v>
      </c>
      <c r="C926" s="11">
        <f t="shared" si="383"/>
        <v>6.0956511997833021</v>
      </c>
      <c r="D926" s="36"/>
      <c r="M926" s="36"/>
      <c r="N926" s="11">
        <f>($T919*$I$6) + (m*EXP(-($T919*$I$6)/m)) - m - (($I$7/(m*g))*($T919)^2)</f>
        <v>3.6936897707218891E-5</v>
      </c>
      <c r="O926" s="11">
        <f>($T919*$I$6) + (2*m*EXP(-($T919*$I$6)/m)) + (($T919*$I$6)*EXP(-($T919*$I$6)/m))  - (2*m)</f>
        <v>1.5808744621772508E-3</v>
      </c>
      <c r="P926" s="11">
        <f>2*(-(m^2)/($T919)^5)*(g^2)*N926*O926</f>
        <v>-1.535960973116496</v>
      </c>
      <c r="Q926" s="12">
        <f>$I$6 - ($I$6*EXP(-($T919*$I$6)/m)) - ($T919 * ((2*$I$7)/(m*g)))</f>
        <v>-6.9449432839628122E-2</v>
      </c>
      <c r="R926" s="12">
        <f>$I$6 - 2 * ($I$6*EXP(-($T919*$I$6)/m)) + $I$6*(EXP(-($T919*$I$6)/m))*(1-($T919*$I$6)/(m))</f>
        <v>0.19118847842689327</v>
      </c>
      <c r="S926" s="11">
        <f>2*(((5*m^2*g^2)/$T919^6)*$N926*$O926 + (-(m^2)/($T919)^5)*(g^2)*$O926*$Q926 + (-(m^2)/($T919)^5)*(g^2)*$N926*$R926)</f>
        <v>3056.1055703635284</v>
      </c>
      <c r="T926" s="37"/>
      <c r="U926" s="38"/>
      <c r="V926" s="39"/>
      <c r="W926" s="36"/>
    </row>
    <row r="927" spans="1:23" x14ac:dyDescent="0.25">
      <c r="A927" s="36"/>
      <c r="B927" s="12">
        <f>((m*g)/$A921)*($H$6+(m/$A921)*(EXP(-($A921*$H$6)/(m))-1)) - $H$7</f>
        <v>-2.8435732436622456</v>
      </c>
      <c r="C927" s="12">
        <f t="shared" si="383"/>
        <v>8.0859087920718249</v>
      </c>
      <c r="D927" s="36"/>
      <c r="M927" s="36"/>
      <c r="N927" s="11">
        <f>($T919*$J$6) + (m*EXP(-($T919*$J$6)/m)) - m - (($J$7/(m*g))*($T919)^2)</f>
        <v>2.7411831987485171E-4</v>
      </c>
      <c r="O927" s="11">
        <f>($T919*$J$6) + (2*m*EXP(-($T919*$J$6)/m)) + (($T919*$J$6)*EXP(-($T919*$J$6)/m))  - (2*m)</f>
        <v>2.0432113316871878E-3</v>
      </c>
      <c r="P927" s="11">
        <f>2*(-(m^2)/($T919)^5)*(g^2)*N927*O927</f>
        <v>-14.732407746786027</v>
      </c>
      <c r="Q927" s="12">
        <f>$J$6 - ($J$6*EXP(-($T919*$J$6)/m)) - ($T919 * ((2*$J$7)/(m*g)))</f>
        <v>-6.8895221319100641E-2</v>
      </c>
      <c r="R927" s="12">
        <f>$J$6 - 2 * ($J$6*EXP(-($T919*$J$6)/m)) + $J$6*(EXP(-($T919*$J$6)/m))*(1-($T919*$J$6)/(m))</f>
        <v>0.2437980678940922</v>
      </c>
      <c r="S927" s="11">
        <f>2*(((5*m^2*g^2)/$T919^6)*$N927*$O927 + (-(m^2)/($T919)^5)*(g^2)*$O927*$Q927 + (-(m^2)/($T919)^5)*(g^2)*$N927*$R927)</f>
        <v>5339.5484342286327</v>
      </c>
      <c r="T927" s="37"/>
      <c r="U927" s="38"/>
      <c r="V927" s="39"/>
      <c r="W927" s="36"/>
    </row>
    <row r="928" spans="1:23" x14ac:dyDescent="0.25">
      <c r="A928" s="36"/>
      <c r="B928" s="12">
        <f>((m*g)/$A921)*($I$6+(m/$A921)*(EXP(-($A921*$I$6)/(m))-1)) - $I$7</f>
        <v>-3.2772318770861588</v>
      </c>
      <c r="C928" s="11">
        <f t="shared" si="383"/>
        <v>10.740248776189668</v>
      </c>
      <c r="D928" s="36"/>
      <c r="M928" s="36"/>
      <c r="N928" s="11">
        <f>($T919*$K$6) + (m*EXP(-($T919*$K$6)/m)) - m - (($K$7/(m*g))*($T919)^2)</f>
        <v>2.8814904481972575E-4</v>
      </c>
      <c r="O928" s="11">
        <f>($T919*$K$6) + (2*m*EXP(-($T919*$K$6)/m)) + (($T919*$K$6)*EXP(-($T919*$K$6)/m))  - (2*m)</f>
        <v>2.5726896358677087E-3</v>
      </c>
      <c r="P928" s="11">
        <f>2*(-(m^2)/($T919)^5)*(g^2)*N928*O928</f>
        <v>-19.49965652940373</v>
      </c>
      <c r="Q928" s="12">
        <f>$K$6 - ($K$6*EXP(-($T919*$K$6)/m)) - ($T919 * ((2*$K$7)/(m*g)))</f>
        <v>-9.2002786507859646E-2</v>
      </c>
      <c r="R928" s="12">
        <f>$K$6 - 2 * ($K$6*EXP(-($T919*$K$6)/m)) + $K$6*(EXP(-($T919*$K$6)/m))*(1-($T919*$K$6)/(m))</f>
        <v>0.30289682242097132</v>
      </c>
      <c r="S928" s="11">
        <f>2*(((5*m^2*g^2)/$T919^6)*$N928*$O928 + (-(m^2)/($T919)^5)*(g^2)*$O928*$Q928 + (-(m^2)/($T919)^5)*(g^2)*$N928*$R928)</f>
        <v>8423.3858514830627</v>
      </c>
      <c r="T928" s="37"/>
      <c r="U928" s="38"/>
      <c r="V928" s="39"/>
      <c r="W928" s="36"/>
    </row>
    <row r="929" spans="1:23" x14ac:dyDescent="0.25">
      <c r="A929" s="36"/>
      <c r="B929" s="12">
        <f>((m*g)/$A921)*($J$6+(m/$A921)*(EXP(-($A921*$J$6)/(m))-1)) - $J$7</f>
        <v>-3.7918905105100715</v>
      </c>
      <c r="C929" s="12">
        <f t="shared" si="383"/>
        <v>14.378433643696331</v>
      </c>
      <c r="D929" s="36"/>
      <c r="M929" s="36">
        <v>92</v>
      </c>
      <c r="N929" s="11">
        <f>($T929*$B$6) + (m*EXP(-($T929*$B$6)/m)) - m - (($B$7/(m*g))*($T929)^2)</f>
        <v>-3.5922821918522879E-5</v>
      </c>
      <c r="O929" s="11">
        <f>($T929*$B$6) + (2*m*EXP(-($T929*$B$6)/m)) + (($T929*$B$6)*EXP(-($T929*$B$6)/m))  - (2*m)</f>
        <v>5.8863516471802102E-6</v>
      </c>
      <c r="P929" s="11">
        <f>2*(-(m^2)/($T929)^5)*(g^2)*N929*O929</f>
        <v>5.5621030242439477E-3</v>
      </c>
      <c r="Q929" s="12">
        <f>$B$6 - ($B$6*EXP(-($T929*$B$6)/m)) - ($T929 * ((2*$B$7)/(m*g)))</f>
        <v>-3.5822432723058711E-3</v>
      </c>
      <c r="R929" s="12">
        <f>$B$6 - 2 * ($B$6*EXP(-($T929*$B$6)/m)) + $B$6*(EXP(-($T929*$B$6)/m))*(1-($T929*$B$6)/(m))</f>
        <v>7.9860805570153293E-4</v>
      </c>
      <c r="S929" s="11">
        <f>2*(((5*m^2*g^2)/$T929^6)*$N929*$O929 + (-(m^2)/($T929)^5)*(g^2)*$O929*$Q929 + (-(m^2)/($T929)^5)*(g^2)*$N929*$R929)</f>
        <v>2.7638000080320135E-2</v>
      </c>
      <c r="T929" s="37">
        <f t="shared" si="370"/>
        <v>2.1699250881468842E-2</v>
      </c>
      <c r="U929" s="38">
        <f t="shared" ref="U929" si="392">SUM(P929:P938)</f>
        <v>5.3290705182007514E-13</v>
      </c>
      <c r="V929" s="39">
        <f t="shared" ref="V929" si="393">SUM(S929:S938)</f>
        <v>19047.805400261699</v>
      </c>
      <c r="W929" s="36">
        <f t="shared" ref="W929" si="394">U929/V929</f>
        <v>2.7977346503800038E-17</v>
      </c>
    </row>
    <row r="930" spans="1:23" x14ac:dyDescent="0.25">
      <c r="A930" s="36"/>
      <c r="B930" s="11">
        <f>((m*g)/$A921)*($K$6+(m/$A921)*(EXP(-($A921*$K$6)/(m))-1)) - $K$7</f>
        <v>-4.4655491439339849</v>
      </c>
      <c r="C930" s="11">
        <f t="shared" si="383"/>
        <v>19.941129156889545</v>
      </c>
      <c r="D930" s="36"/>
      <c r="M930" s="36"/>
      <c r="N930" s="11">
        <f>($T929*$C$6) + (m*EXP(-($T929*$C$6)/m)) - m - (($C$7/(m*g))*($T929)^2)</f>
        <v>-5.6880736359794576E-5</v>
      </c>
      <c r="O930" s="11">
        <f>($T929*$C$6) + (2*m*EXP(-($T929*$C$6)/m)) + (($T929*$C$6)*EXP(-($T929*$C$6)/m))  - (2*m)</f>
        <v>3.0067351026730194E-5</v>
      </c>
      <c r="P930" s="11">
        <f>2*(-(m^2)/($T929)^5)*(g^2)*N930*O930</f>
        <v>4.4986557223599247E-2</v>
      </c>
      <c r="Q930" s="12">
        <f>$C$6 - ($C$6*EXP(-($T929*$C$6)/m)) - ($T929 * ((2*$C$7)/(m*g)))</f>
        <v>-6.6282852127929337E-3</v>
      </c>
      <c r="R930" s="12">
        <f>$C$6 - 2 * ($C$6*EXP(-($T929*$C$6)/m)) + $C$6*(EXP(-($T929*$C$6)/m))*(1-($T929*$C$6)/(m))</f>
        <v>4.0224850446371196E-3</v>
      </c>
      <c r="S930" s="11">
        <f>2*(((5*m^2*g^2)/$T929^6)*$N930*$O930 + (-(m^2)/($T929)^5)*(g^2)*$O930*$Q930 + (-(m^2)/($T929)^5)*(g^2)*$N930*$R930)</f>
        <v>0.89475171113529672</v>
      </c>
      <c r="T930" s="37"/>
      <c r="U930" s="38"/>
      <c r="V930" s="39"/>
      <c r="W930" s="36"/>
    </row>
    <row r="931" spans="1:23" x14ac:dyDescent="0.25">
      <c r="A931" s="36">
        <v>0.93</v>
      </c>
      <c r="B931" s="12">
        <f>((m*g)/$A931)*($B$6+(m/$A931)*(EXP(-($A931*$B$6)/(m))-1)) - $B$7</f>
        <v>-7.515845439395169E-2</v>
      </c>
      <c r="C931" s="12">
        <f t="shared" si="383"/>
        <v>5.648793266887716E-3</v>
      </c>
      <c r="D931" s="36">
        <f t="shared" ref="D931" si="395">SUM(C931:C940)</f>
        <v>63.455518215425386</v>
      </c>
      <c r="M931" s="36"/>
      <c r="N931" s="11">
        <f>($T929*$D$6) + (m*EXP(-($T929*$D$6)/m)) - m - (($D$7/(m*g))*($T929)^2)</f>
        <v>-1.4213669415833537E-4</v>
      </c>
      <c r="O931" s="11">
        <f>($T929*$D$6) + (2*m*EXP(-($T929*$D$6)/m)) + (($T929*$D$6)*EXP(-($T929*$D$6)/m))  - (2*m)</f>
        <v>1.0980809334212166E-4</v>
      </c>
      <c r="P931" s="11">
        <f>2*(-(m^2)/($T929)^5)*(g^2)*N931*O931</f>
        <v>0.41054705534043368</v>
      </c>
      <c r="Q931" s="12">
        <f>$D$6 - ($D$6*EXP(-($T929*$D$6)/m)) - ($T929 * ((2*$D$7)/(m*g)))</f>
        <v>-1.8161063891626805E-2</v>
      </c>
      <c r="R931" s="12">
        <f>$D$6 - 2 * ($D$6*EXP(-($T929*$D$6)/m)) + $D$6*(EXP(-($T929*$D$6)/m))*(1-($T929*$D$6)/(m))</f>
        <v>1.4420172737402953E-2</v>
      </c>
      <c r="S931" s="11">
        <f>2*(((5*m^2*g^2)/$T929^6)*$N931*$O931 + (-(m^2)/($T929)^5)*(g^2)*$O931*$Q931 + (-(m^2)/($T929)^5)*(g^2)*$N931*$R931)</f>
        <v>11.770671982428119</v>
      </c>
      <c r="T931" s="37"/>
      <c r="U931" s="38"/>
      <c r="V931" s="39"/>
      <c r="W931" s="36"/>
    </row>
    <row r="932" spans="1:23" x14ac:dyDescent="0.25">
      <c r="A932" s="36"/>
      <c r="B932" s="11">
        <f>((m*g)/$A931)*($C$6+(m/$A931)*(EXP(-($A931*$C$6)/(m))-1)) - $C$7</f>
        <v>-0.22616744435592123</v>
      </c>
      <c r="C932" s="11">
        <f t="shared" si="383"/>
        <v>5.1151712886488725E-2</v>
      </c>
      <c r="D932" s="36"/>
      <c r="M932" s="36"/>
      <c r="N932" s="11">
        <f>($T929*$E$6) + (m*EXP(-($T929*$E$6)/m)) - m - (($E$7/(m*g))*($T929)^2)</f>
        <v>-2.7251916602634907E-4</v>
      </c>
      <c r="O932" s="11">
        <f>($T929*$E$6) + (2*m*EXP(-($T929*$E$6)/m)) + (($T929*$E$6)*EXP(-($T929*$E$6)/m))  - (2*m)</f>
        <v>2.1720216709196494E-4</v>
      </c>
      <c r="P932" s="11">
        <f>2*(-(m^2)/($T929)^5)*(g^2)*N932*O932</f>
        <v>1.5569819781521193</v>
      </c>
      <c r="Q932" s="12">
        <f>$E$6 - ($E$6*EXP(-($T929*$E$6)/m)) - ($T929 * ((2*$E$7)/(m*g)))</f>
        <v>-3.5127502940464156E-2</v>
      </c>
      <c r="R932" s="12">
        <f>$E$6 - 2 * ($E$6*EXP(-($T929*$E$6)/m)) + $E$6*(EXP(-($T929*$E$6)/m))*(1-($T929*$E$6)/(m))</f>
        <v>2.8129755211624197E-2</v>
      </c>
      <c r="S932" s="11">
        <f>2*(((5*m^2*g^2)/$T929^6)*$N932*$O932 + (-(m^2)/($T929)^5)*(g^2)*$O932*$Q932 + (-(m^2)/($T929)^5)*(g^2)*$N932*$R932)</f>
        <v>43.573778470158317</v>
      </c>
      <c r="T932" s="37"/>
      <c r="U932" s="38"/>
      <c r="V932" s="39"/>
      <c r="W932" s="36"/>
    </row>
    <row r="933" spans="1:23" x14ac:dyDescent="0.25">
      <c r="A933" s="36"/>
      <c r="B933" s="12">
        <f>((m*g)/$A931)*($D$6+(m/$A931)*(EXP(-($A931*$D$6)/(m))-1)) - $D$7</f>
        <v>-0.58119596733734424</v>
      </c>
      <c r="C933" s="12">
        <f t="shared" si="383"/>
        <v>0.33778875244919132</v>
      </c>
      <c r="D933" s="36"/>
      <c r="M933" s="36"/>
      <c r="N933" s="11">
        <f>($T929*$F$6) + (m*EXP(-($T929*$F$6)/m)) - m - (($F$7/(m*g))*($T929)^2)</f>
        <v>-6.0670053593632174E-4</v>
      </c>
      <c r="O933" s="11">
        <f>($T929*$F$6) + (2*m*EXP(-($T929*$F$6)/m)) + (($T929*$F$6)*EXP(-($T929*$F$6)/m))  - (2*m)</f>
        <v>4.3655210821161305E-4</v>
      </c>
      <c r="P933" s="11">
        <f>2*(-(m^2)/($T929)^5)*(g^2)*N933*O933</f>
        <v>6.9667920711640106</v>
      </c>
      <c r="Q933" s="12">
        <f>$F$6 - ($F$6*EXP(-($T929*$F$6)/m)) - ($T929 * ((2*$F$7)/(m*g)))</f>
        <v>-7.6037333689400077E-2</v>
      </c>
      <c r="R933" s="12">
        <f>$F$6 - 2 * ($F$6*EXP(-($T929*$F$6)/m)) + $F$6*(EXP(-($T929*$F$6)/m))*(1-($T929*$F$6)/(m))</f>
        <v>5.5507727714503241E-2</v>
      </c>
      <c r="S933" s="11">
        <f>2*(((5*m^2*g^2)/$T929^6)*$N933*$O933 + (-(m^2)/($T929)^5)*(g^2)*$O933*$Q933 + (-(m^2)/($T929)^5)*(g^2)*$N933*$R933)</f>
        <v>153.66554030997111</v>
      </c>
      <c r="T933" s="37"/>
      <c r="U933" s="38"/>
      <c r="V933" s="39"/>
      <c r="W933" s="36"/>
    </row>
    <row r="934" spans="1:23" x14ac:dyDescent="0.25">
      <c r="A934" s="36"/>
      <c r="B934" s="12">
        <f>((m*g)/$A931)*($E$6+(m/$A931)*(EXP(-($A931*$E$6)/(m))-1)) - $E$7</f>
        <v>-0.96814860603109276</v>
      </c>
      <c r="C934" s="11">
        <f t="shared" si="383"/>
        <v>0.93731172335994806</v>
      </c>
      <c r="D934" s="36"/>
      <c r="M934" s="36"/>
      <c r="N934" s="11">
        <f>($T929*$G$6) + (m*EXP(-($T929*$G$6)/m)) - m - (($G$7/(m*g))*($T929)^2)</f>
        <v>-9.2049804445186716E-4</v>
      </c>
      <c r="O934" s="11">
        <f>($T929*$G$6) + (2*m*EXP(-($T929*$G$6)/m)) + (($T929*$G$6)*EXP(-($T929*$G$6)/m))  - (2*m)</f>
        <v>7.5760073539418715E-4</v>
      </c>
      <c r="P934" s="11">
        <f>2*(-(m^2)/($T929)^5)*(g^2)*N934*O934</f>
        <v>18.343645050870528</v>
      </c>
      <c r="Q934" s="12">
        <f>$G$6 - ($G$6*EXP(-($T929*$G$6)/m)) - ($T929 * ((2*$G$7)/(m*g)))</f>
        <v>-0.11975513986600872</v>
      </c>
      <c r="R934" s="12">
        <f>$G$6 - 2 * ($G$6*EXP(-($T929*$G$6)/m)) + $G$6*(EXP(-($T929*$G$6)/m))*(1-($T929*$G$6)/(m))</f>
        <v>9.4572542455614361E-2</v>
      </c>
      <c r="S934" s="11">
        <f>2*(((5*m^2*g^2)/$T929^6)*$N934*$O934 + (-(m^2)/($T929)^5)*(g^2)*$O934*$Q934 + (-(m^2)/($T929)^5)*(g^2)*$N934*$R934)</f>
        <v>449.55028528498815</v>
      </c>
      <c r="T934" s="37"/>
      <c r="U934" s="38"/>
      <c r="V934" s="39"/>
      <c r="W934" s="36"/>
    </row>
    <row r="935" spans="1:23" x14ac:dyDescent="0.25">
      <c r="A935" s="36"/>
      <c r="B935" s="12">
        <f>((m*g)/$A931)*($F$6+(m/$A931)*(EXP(-($A931*$F$6)/(m))-1)) - $F$7</f>
        <v>-1.6701755997541035</v>
      </c>
      <c r="C935" s="12">
        <f t="shared" si="383"/>
        <v>2.7894865340139794</v>
      </c>
      <c r="D935" s="36"/>
      <c r="M935" s="36"/>
      <c r="N935" s="11">
        <f>($T929*$H$6) + (m*EXP(-($T929*$H$6)/m)) - m - (($H$7/(m*g))*($T929)^2)</f>
        <v>-2.7081236331129646E-4</v>
      </c>
      <c r="O935" s="11">
        <f>($T929*$H$6) + (2*m*EXP(-($T929*$H$6)/m)) + (($T929*$H$6)*EXP(-($T929*$H$6)/m))  - (2*m)</f>
        <v>1.1847490982079267E-3</v>
      </c>
      <c r="P935" s="11">
        <f>2*(-(m^2)/($T929)^5)*(g^2)*N935*O935</f>
        <v>8.4395104335311242</v>
      </c>
      <c r="Q935" s="12">
        <f>$H$6 - ($H$6*EXP(-($T929*$H$6)/m)) - ($T929 * ((2*$H$7)/(m*g)))</f>
        <v>-7.9559143965879542E-2</v>
      </c>
      <c r="R935" s="12">
        <f>$H$6 - 2 * ($H$6*EXP(-($T929*$H$6)/m)) + $H$6*(EXP(-($T929*$H$6)/m))*(1-($T929*$H$6)/(m))</f>
        <v>0.14523589366889</v>
      </c>
      <c r="S935" s="11">
        <f>2*(((5*m^2*g^2)/$T929^6)*$N935*$O935 + (-(m^2)/($T929)^5)*(g^2)*$O935*$Q935 + (-(m^2)/($T929)^5)*(g^2)*$N935*$R935)</f>
        <v>1569.2828784277795</v>
      </c>
      <c r="T935" s="37"/>
      <c r="U935" s="38"/>
      <c r="V935" s="39"/>
      <c r="W935" s="36"/>
    </row>
    <row r="936" spans="1:23" x14ac:dyDescent="0.25">
      <c r="A936" s="36"/>
      <c r="B936" s="12">
        <f>((m*g)/$A931)*($G$6+(m/$A931)*(EXP(-($A931*$G$6)/(m))-1)) - $G$7</f>
        <v>-2.4709321194180336</v>
      </c>
      <c r="C936" s="11">
        <f t="shared" si="383"/>
        <v>6.1055055387716957</v>
      </c>
      <c r="D936" s="36"/>
      <c r="M936" s="36"/>
      <c r="N936" s="11">
        <f>($T929*$I$6) + (m*EXP(-($T929*$I$6)/m)) - m - (($I$7/(m*g))*($T929)^2)</f>
        <v>3.6936897707216289E-5</v>
      </c>
      <c r="O936" s="11">
        <f>($T929*$I$6) + (2*m*EXP(-($T929*$I$6)/m)) + (($T929*$I$6)*EXP(-($T929*$I$6)/m))  - (2*m)</f>
        <v>1.5808744621772508E-3</v>
      </c>
      <c r="P936" s="11">
        <f>2*(-(m^2)/($T929)^5)*(g^2)*N936*O936</f>
        <v>-1.5359609731163781</v>
      </c>
      <c r="Q936" s="12">
        <f>$I$6 - ($I$6*EXP(-($T929*$I$6)/m)) - ($T929 * ((2*$I$7)/(m*g)))</f>
        <v>-6.9449432839628455E-2</v>
      </c>
      <c r="R936" s="12">
        <f>$I$6 - 2 * ($I$6*EXP(-($T929*$I$6)/m)) + $I$6*(EXP(-($T929*$I$6)/m))*(1-($T929*$I$6)/(m))</f>
        <v>0.1911884784268936</v>
      </c>
      <c r="S936" s="11">
        <f>2*(((5*m^2*g^2)/$T929^6)*$N936*$O936 + (-(m^2)/($T929)^5)*(g^2)*$O936*$Q936 + (-(m^2)/($T929)^5)*(g^2)*$N936*$R936)</f>
        <v>3056.1055703635107</v>
      </c>
      <c r="T936" s="37"/>
      <c r="U936" s="38"/>
      <c r="V936" s="39"/>
      <c r="W936" s="36"/>
    </row>
    <row r="937" spans="1:23" x14ac:dyDescent="0.25">
      <c r="A937" s="36"/>
      <c r="B937" s="12">
        <f>((m*g)/$A931)*($H$6+(m/$A931)*(EXP(-($A931*$H$6)/(m))-1)) - $H$7</f>
        <v>-2.8459591128132153</v>
      </c>
      <c r="C937" s="12">
        <f t="shared" si="383"/>
        <v>8.0994832718045835</v>
      </c>
      <c r="D937" s="36"/>
      <c r="M937" s="36"/>
      <c r="N937" s="11">
        <f>($T929*$J$6) + (m*EXP(-($T929*$J$6)/m)) - m - (($J$7/(m*g))*($T929)^2)</f>
        <v>2.7411831987485345E-4</v>
      </c>
      <c r="O937" s="11">
        <f>($T929*$J$6) + (2*m*EXP(-($T929*$J$6)/m)) + (($T929*$J$6)*EXP(-($T929*$J$6)/m))  - (2*m)</f>
        <v>2.0432113316871947E-3</v>
      </c>
      <c r="P937" s="11">
        <f>2*(-(m^2)/($T929)^5)*(g^2)*N937*O937</f>
        <v>-14.732407746786075</v>
      </c>
      <c r="Q937" s="12">
        <f>$J$6 - ($J$6*EXP(-($T929*$J$6)/m)) - ($T929 * ((2*$J$7)/(m*g)))</f>
        <v>-6.8895221319101085E-2</v>
      </c>
      <c r="R937" s="12">
        <f>$J$6 - 2 * ($J$6*EXP(-($T929*$J$6)/m)) + $J$6*(EXP(-($T929*$J$6)/m))*(1-($T929*$J$6)/(m))</f>
        <v>0.2437980678940927</v>
      </c>
      <c r="S937" s="11">
        <f>2*(((5*m^2*g^2)/$T929^6)*$N937*$O937 + (-(m^2)/($T929)^5)*(g^2)*$O937*$Q937 + (-(m^2)/($T929)^5)*(g^2)*$N937*$R937)</f>
        <v>5339.54843422865</v>
      </c>
      <c r="T937" s="37"/>
      <c r="U937" s="38"/>
      <c r="V937" s="39"/>
      <c r="W937" s="36"/>
    </row>
    <row r="938" spans="1:23" x14ac:dyDescent="0.25">
      <c r="A938" s="36"/>
      <c r="B938" s="12">
        <f>((m*g)/$A931)*($I$6+(m/$A931)*(EXP(-($A931*$I$6)/(m))-1)) - $I$7</f>
        <v>-3.2799117394261184</v>
      </c>
      <c r="C938" s="11">
        <f t="shared" si="383"/>
        <v>10.757821018425265</v>
      </c>
      <c r="D938" s="36"/>
      <c r="M938" s="36"/>
      <c r="N938" s="11">
        <f>($T929*$K$6) + (m*EXP(-($T929*$K$6)/m)) - m - (($K$7/(m*g))*($T929)^2)</f>
        <v>2.8814904481971708E-4</v>
      </c>
      <c r="O938" s="11">
        <f>($T929*$K$6) + (2*m*EXP(-($T929*$K$6)/m)) + (($T929*$K$6)*EXP(-($T929*$K$6)/m))  - (2*m)</f>
        <v>2.5726896358677157E-3</v>
      </c>
      <c r="P938" s="11">
        <f>2*(-(m^2)/($T929)^5)*(g^2)*N938*O938</f>
        <v>-19.499656529403069</v>
      </c>
      <c r="Q938" s="12">
        <f>$K$6 - ($K$6*EXP(-($T929*$K$6)/m)) - ($T929 * ((2*$K$7)/(m*g)))</f>
        <v>-9.2002786507860201E-2</v>
      </c>
      <c r="R938" s="12">
        <f>$K$6 - 2 * ($K$6*EXP(-($T929*$K$6)/m)) + $K$6*(EXP(-($T929*$K$6)/m))*(1-($T929*$K$6)/(m))</f>
        <v>0.30289682242097193</v>
      </c>
      <c r="S938" s="11">
        <f>2*(((5*m^2*g^2)/$T929^6)*$N938*$O938 + (-(m^2)/($T929)^5)*(g^2)*$O938*$Q938 + (-(m^2)/($T929)^5)*(g^2)*$N938*$R938)</f>
        <v>8423.3858514830008</v>
      </c>
      <c r="T938" s="37"/>
      <c r="U938" s="38"/>
      <c r="V938" s="39"/>
      <c r="W938" s="36"/>
    </row>
    <row r="939" spans="1:23" x14ac:dyDescent="0.25">
      <c r="A939" s="36"/>
      <c r="B939" s="12">
        <f>((m*g)/$A931)*($J$6+(m/$A931)*(EXP(-($A931*$J$6)/(m))-1)) - $J$7</f>
        <v>-3.7948643660390213</v>
      </c>
      <c r="C939" s="12">
        <f t="shared" si="383"/>
        <v>14.400995556632743</v>
      </c>
      <c r="D939" s="36"/>
      <c r="M939" s="36">
        <v>93</v>
      </c>
      <c r="N939" s="11">
        <f>($T939*$B$6) + (m*EXP(-($T939*$B$6)/m)) - m - (($B$7/(m*g))*($T939)^2)</f>
        <v>-3.5922821918522391E-5</v>
      </c>
      <c r="O939" s="11">
        <f>($T939*$B$6) + (2*m*EXP(-($T939*$B$6)/m)) + (($T939*$B$6)*EXP(-($T939*$B$6)/m))  - (2*m)</f>
        <v>5.8863516471732713E-6</v>
      </c>
      <c r="P939" s="11">
        <f>2*(-(m^2)/($T939)^5)*(g^2)*N939*O939</f>
        <v>5.5621030242373505E-3</v>
      </c>
      <c r="Q939" s="12">
        <f>$B$6 - ($B$6*EXP(-($T939*$B$6)/m)) - ($T939 * ((2*$B$7)/(m*g)))</f>
        <v>-3.5822432723058607E-3</v>
      </c>
      <c r="R939" s="12">
        <f>$B$6 - 2 * ($B$6*EXP(-($T939*$B$6)/m)) + $B$6*(EXP(-($T939*$B$6)/m))*(1-($T939*$B$6)/(m))</f>
        <v>7.9860805570153293E-4</v>
      </c>
      <c r="S939" s="11">
        <f>2*(((5*m^2*g^2)/$T939^6)*$N939*$O939 + (-(m^2)/($T939)^5)*(g^2)*$O939*$Q939 + (-(m^2)/($T939)^5)*(g^2)*$N939*$R939)</f>
        <v>2.7638000081181335E-2</v>
      </c>
      <c r="T939" s="37">
        <f t="shared" si="370"/>
        <v>2.1699250881468814E-2</v>
      </c>
      <c r="U939" s="38">
        <f t="shared" ref="U939" si="396">SUM(P939:P948)</f>
        <v>-5.3645976549887564E-13</v>
      </c>
      <c r="V939" s="39">
        <f t="shared" ref="V939" si="397">SUM(S939:S948)</f>
        <v>19047.805400261786</v>
      </c>
      <c r="W939" s="36">
        <f t="shared" ref="W939" si="398">U939/V939</f>
        <v>-2.8163862147158577E-17</v>
      </c>
    </row>
    <row r="940" spans="1:23" x14ac:dyDescent="0.25">
      <c r="A940" s="36"/>
      <c r="B940" s="11">
        <f>((m*g)/$A931)*($K$6+(m/$A931)*(EXP(-($A931*$K$6)/(m))-1)) - $K$7</f>
        <v>-4.4688169926519254</v>
      </c>
      <c r="C940" s="11">
        <f t="shared" si="383"/>
        <v>19.970325313814598</v>
      </c>
      <c r="D940" s="36"/>
      <c r="M940" s="36"/>
      <c r="N940" s="11">
        <f>($T939*$C$6) + (m*EXP(-($T939*$C$6)/m)) - m - (($C$7/(m*g))*($T939)^2)</f>
        <v>-5.6880736359796744E-5</v>
      </c>
      <c r="O940" s="11">
        <f>($T939*$C$6) + (2*m*EXP(-($T939*$C$6)/m)) + (($T939*$C$6)*EXP(-($T939*$C$6)/m))  - (2*m)</f>
        <v>3.0067351026730194E-5</v>
      </c>
      <c r="P940" s="11">
        <f>2*(-(m^2)/($T939)^5)*(g^2)*N940*O940</f>
        <v>4.4986557223601245E-2</v>
      </c>
      <c r="Q940" s="12">
        <f>$C$6 - ($C$6*EXP(-($T939*$C$6)/m)) - ($T939 * ((2*$C$7)/(m*g)))</f>
        <v>-6.6282852127929268E-3</v>
      </c>
      <c r="R940" s="12">
        <f>$C$6 - 2 * ($C$6*EXP(-($T939*$C$6)/m)) + $C$6*(EXP(-($T939*$C$6)/m))*(1-($T939*$C$6)/(m))</f>
        <v>4.0224850446371196E-3</v>
      </c>
      <c r="S940" s="11">
        <f>2*(((5*m^2*g^2)/$T939^6)*$N940*$O940 + (-(m^2)/($T939)^5)*(g^2)*$O940*$Q940 + (-(m^2)/($T939)^5)*(g^2)*$N940*$R940)</f>
        <v>0.89475171113511909</v>
      </c>
      <c r="T940" s="37"/>
      <c r="U940" s="38"/>
      <c r="V940" s="39"/>
      <c r="W940" s="36"/>
    </row>
    <row r="941" spans="1:23" x14ac:dyDescent="0.25">
      <c r="A941" s="36">
        <v>0.94</v>
      </c>
      <c r="B941" s="12">
        <f>((m*g)/$A941)*($B$6+(m/$A941)*(EXP(-($A941*$B$6)/(m))-1)) - $B$7</f>
        <v>-7.5390258100595103E-2</v>
      </c>
      <c r="C941" s="12">
        <f t="shared" si="383"/>
        <v>5.6836910164743456E-3</v>
      </c>
      <c r="D941" s="36">
        <f t="shared" ref="D941" si="399">SUM(C941:C950)</f>
        <v>63.555284522399198</v>
      </c>
      <c r="M941" s="36"/>
      <c r="N941" s="11">
        <f>($T939*$D$6) + (m*EXP(-($T939*$D$6)/m)) - m - (($D$7/(m*g))*($T939)^2)</f>
        <v>-1.4213669415833905E-4</v>
      </c>
      <c r="O941" s="11">
        <f>($T939*$D$6) + (2*m*EXP(-($T939*$D$6)/m)) + (($T939*$D$6)*EXP(-($T939*$D$6)/m))  - (2*m)</f>
        <v>1.0980809334212166E-4</v>
      </c>
      <c r="P941" s="11">
        <f>2*(-(m^2)/($T939)^5)*(g^2)*N941*O941</f>
        <v>0.410547055340447</v>
      </c>
      <c r="Q941" s="12">
        <f>$D$6 - ($D$6*EXP(-($T939*$D$6)/m)) - ($T939 * ((2*$D$7)/(m*g)))</f>
        <v>-1.8161063891626833E-2</v>
      </c>
      <c r="R941" s="12">
        <f>$D$6 - 2 * ($D$6*EXP(-($T939*$D$6)/m)) + $D$6*(EXP(-($T939*$D$6)/m))*(1-($T939*$D$6)/(m))</f>
        <v>1.4420172737402842E-2</v>
      </c>
      <c r="S941" s="11">
        <f>2*(((5*m^2*g^2)/$T939^6)*$N941*$O941 + (-(m^2)/($T939)^5)*(g^2)*$O941*$Q941 + (-(m^2)/($T939)^5)*(g^2)*$N941*$R941)</f>
        <v>11.770671982426705</v>
      </c>
      <c r="T941" s="37"/>
      <c r="U941" s="38"/>
      <c r="V941" s="39"/>
      <c r="W941" s="36"/>
    </row>
    <row r="942" spans="1:23" x14ac:dyDescent="0.25">
      <c r="A942" s="36"/>
      <c r="B942" s="11">
        <f>((m*g)/$A941)*($C$6+(m/$A941)*(EXP(-($A941*$C$6)/(m))-1)) - $C$7</f>
        <v>-0.2266830398002071</v>
      </c>
      <c r="C942" s="11">
        <f t="shared" si="383"/>
        <v>5.1385200533062274E-2</v>
      </c>
      <c r="D942" s="36"/>
      <c r="M942" s="36"/>
      <c r="N942" s="11">
        <f>($T939*$E$6) + (m*EXP(-($T939*$E$6)/m)) - m - (($E$7/(m*g))*($T939)^2)</f>
        <v>-2.7251916602635123E-4</v>
      </c>
      <c r="O942" s="11">
        <f>($T939*$E$6) + (2*m*EXP(-($T939*$E$6)/m)) + (($T939*$E$6)*EXP(-($T939*$E$6)/m))  - (2*m)</f>
        <v>2.17202167091958E-4</v>
      </c>
      <c r="P942" s="11">
        <f>2*(-(m^2)/($T939)^5)*(g^2)*N942*O942</f>
        <v>1.5569819781520917</v>
      </c>
      <c r="Q942" s="12">
        <f>$E$6 - ($E$6*EXP(-($T939*$E$6)/m)) - ($T939 * ((2*$E$7)/(m*g)))</f>
        <v>-3.51275029404641E-2</v>
      </c>
      <c r="R942" s="12">
        <f>$E$6 - 2 * ($E$6*EXP(-($T939*$E$6)/m)) + $E$6*(EXP(-($T939*$E$6)/m))*(1-($T939*$E$6)/(m))</f>
        <v>2.8129755211624086E-2</v>
      </c>
      <c r="S942" s="11">
        <f>2*(((5*m^2*g^2)/$T939^6)*$N942*$O942 + (-(m^2)/($T939)^5)*(g^2)*$O942*$Q942 + (-(m^2)/($T939)^5)*(g^2)*$N942*$R942)</f>
        <v>43.573778470160931</v>
      </c>
      <c r="T942" s="37"/>
      <c r="U942" s="38"/>
      <c r="V942" s="39"/>
      <c r="W942" s="36"/>
    </row>
    <row r="943" spans="1:23" x14ac:dyDescent="0.25">
      <c r="A943" s="36"/>
      <c r="B943" s="12">
        <f>((m*g)/$A941)*($D$6+(m/$A941)*(EXP(-($A941*$D$6)/(m))-1)) - $D$7</f>
        <v>-0.58209409198741158</v>
      </c>
      <c r="C943" s="12">
        <f t="shared" si="383"/>
        <v>0.33883353192664917</v>
      </c>
      <c r="D943" s="36"/>
      <c r="M943" s="36"/>
      <c r="N943" s="11">
        <f>($T939*$F$6) + (m*EXP(-($T939*$F$6)/m)) - m - (($F$7/(m*g))*($T939)^2)</f>
        <v>-6.0670053593632044E-4</v>
      </c>
      <c r="O943" s="11">
        <f>($T939*$F$6) + (2*m*EXP(-($T939*$F$6)/m)) + (($T939*$F$6)*EXP(-($T939*$F$6)/m))  - (2*m)</f>
        <v>4.3655210821160612E-4</v>
      </c>
      <c r="P943" s="11">
        <f>2*(-(m^2)/($T939)^5)*(g^2)*N943*O943</f>
        <v>6.9667920711639288</v>
      </c>
      <c r="Q943" s="12">
        <f>$F$6 - ($F$6*EXP(-($T939*$F$6)/m)) - ($T939 * ((2*$F$7)/(m*g)))</f>
        <v>-7.6037333689399966E-2</v>
      </c>
      <c r="R943" s="12">
        <f>$F$6 - 2 * ($F$6*EXP(-($T939*$F$6)/m)) + $F$6*(EXP(-($T939*$F$6)/m))*(1-($T939*$F$6)/(m))</f>
        <v>5.5507727714503075E-2</v>
      </c>
      <c r="S943" s="11">
        <f>2*(((5*m^2*g^2)/$T939^6)*$N943*$O943 + (-(m^2)/($T939)^5)*(g^2)*$O943*$Q943 + (-(m^2)/($T939)^5)*(g^2)*$N943*$R943)</f>
        <v>153.66554030997941</v>
      </c>
      <c r="T943" s="37"/>
      <c r="U943" s="38"/>
      <c r="V943" s="39"/>
      <c r="W943" s="36"/>
    </row>
    <row r="944" spans="1:23" x14ac:dyDescent="0.25">
      <c r="A944" s="36"/>
      <c r="B944" s="12">
        <f>((m*g)/$A941)*($E$6+(m/$A941)*(EXP(-($A941*$E$6)/(m))-1)) - $E$7</f>
        <v>-0.96933446687448988</v>
      </c>
      <c r="C944" s="11">
        <f t="shared" si="383"/>
        <v>0.93960930867085146</v>
      </c>
      <c r="D944" s="36"/>
      <c r="M944" s="36"/>
      <c r="N944" s="11">
        <f>($T939*$G$6) + (m*EXP(-($T939*$G$6)/m)) - m - (($G$7/(m*g))*($T939)^2)</f>
        <v>-9.2049804445186109E-4</v>
      </c>
      <c r="O944" s="11">
        <f>($T939*$G$6) + (2*m*EXP(-($T939*$G$6)/m)) + (($T939*$G$6)*EXP(-($T939*$G$6)/m))  - (2*m)</f>
        <v>7.5760073539418021E-4</v>
      </c>
      <c r="P944" s="11">
        <f>2*(-(m^2)/($T939)^5)*(g^2)*N944*O944</f>
        <v>18.343645050870357</v>
      </c>
      <c r="Q944" s="12">
        <f>$G$6 - ($G$6*EXP(-($T939*$G$6)/m)) - ($T939 * ((2*$G$7)/(m*g)))</f>
        <v>-0.11975513986600844</v>
      </c>
      <c r="R944" s="12">
        <f>$G$6 - 2 * ($G$6*EXP(-($T939*$G$6)/m)) + $G$6*(EXP(-($T939*$G$6)/m))*(1-($T939*$G$6)/(m))</f>
        <v>9.4572542455614111E-2</v>
      </c>
      <c r="S944" s="11">
        <f>2*(((5*m^2*g^2)/$T939^6)*$N944*$O944 + (-(m^2)/($T939)^5)*(g^2)*$O944*$Q944 + (-(m^2)/($T939)^5)*(g^2)*$N944*$R944)</f>
        <v>449.55028528500497</v>
      </c>
      <c r="T944" s="37"/>
      <c r="U944" s="38"/>
      <c r="V944" s="39"/>
      <c r="W944" s="36"/>
    </row>
    <row r="945" spans="1:23" x14ac:dyDescent="0.25">
      <c r="A945" s="36"/>
      <c r="B945" s="12">
        <f>((m*g)/$A941)*($F$6+(m/$A941)*(EXP(-($A941*$F$6)/(m))-1)) - $F$7</f>
        <v>-1.671744152096881</v>
      </c>
      <c r="C945" s="12">
        <f t="shared" si="383"/>
        <v>2.7947285100701196</v>
      </c>
      <c r="D945" s="36"/>
      <c r="M945" s="36"/>
      <c r="N945" s="11">
        <f>($T939*$H$6) + (m*EXP(-($T939*$H$6)/m)) - m - (($H$7/(m*g))*($T939)^2)</f>
        <v>-2.7081236331129559E-4</v>
      </c>
      <c r="O945" s="11">
        <f>($T939*$H$6) + (2*m*EXP(-($T939*$H$6)/m)) + (($T939*$H$6)*EXP(-($T939*$H$6)/m))  - (2*m)</f>
        <v>1.1847490982079129E-3</v>
      </c>
      <c r="P945" s="11">
        <f>2*(-(m^2)/($T939)^5)*(g^2)*N945*O945</f>
        <v>8.4395104335310513</v>
      </c>
      <c r="Q945" s="12">
        <f>$H$6 - ($H$6*EXP(-($T939*$H$6)/m)) - ($T939 * ((2*$H$7)/(m*g)))</f>
        <v>-7.9559143965879264E-2</v>
      </c>
      <c r="R945" s="12">
        <f>$H$6 - 2 * ($H$6*EXP(-($T939*$H$6)/m)) + $H$6*(EXP(-($T939*$H$6)/m))*(1-($T939*$H$6)/(m))</f>
        <v>0.1452358936688897</v>
      </c>
      <c r="S945" s="11">
        <f>2*(((5*m^2*g^2)/$T939^6)*$N945*$O945 + (-(m^2)/($T939)^5)*(g^2)*$O945*$Q945 + (-(m^2)/($T939)^5)*(g^2)*$N945*$R945)</f>
        <v>1569.2828784277726</v>
      </c>
      <c r="T945" s="37"/>
      <c r="U945" s="38"/>
      <c r="V945" s="39"/>
      <c r="W945" s="36"/>
    </row>
    <row r="946" spans="1:23" x14ac:dyDescent="0.25">
      <c r="A946" s="36"/>
      <c r="B946" s="12">
        <f>((m*g)/$A941)*($G$6+(m/$A941)*(EXP(-($A941*$G$6)/(m))-1)) - $G$7</f>
        <v>-2.4728862406999905</v>
      </c>
      <c r="C946" s="11">
        <f t="shared" si="383"/>
        <v>6.1151663594433314</v>
      </c>
      <c r="D946" s="36"/>
      <c r="M946" s="36"/>
      <c r="N946" s="11">
        <f>($T939*$I$6) + (m*EXP(-($T939*$I$6)/m)) - m - (($I$7/(m*g))*($T939)^2)</f>
        <v>3.6936897707218891E-5</v>
      </c>
      <c r="O946" s="11">
        <f>($T939*$I$6) + (2*m*EXP(-($T939*$I$6)/m)) + (($T939*$I$6)*EXP(-($T939*$I$6)/m))  - (2*m)</f>
        <v>1.5808744621772508E-3</v>
      </c>
      <c r="P946" s="11">
        <f>2*(-(m^2)/($T939)^5)*(g^2)*N946*O946</f>
        <v>-1.535960973116496</v>
      </c>
      <c r="Q946" s="12">
        <f>$I$6 - ($I$6*EXP(-($T939*$I$6)/m)) - ($T939 * ((2*$I$7)/(m*g)))</f>
        <v>-6.9449432839628122E-2</v>
      </c>
      <c r="R946" s="12">
        <f>$I$6 - 2 * ($I$6*EXP(-($T939*$I$6)/m)) + $I$6*(EXP(-($T939*$I$6)/m))*(1-($T939*$I$6)/(m))</f>
        <v>0.19118847842689327</v>
      </c>
      <c r="S946" s="11">
        <f>2*(((5*m^2*g^2)/$T939^6)*$N946*$O946 + (-(m^2)/($T939)^5)*(g^2)*$O946*$Q946 + (-(m^2)/($T939)^5)*(g^2)*$N946*$R946)</f>
        <v>3056.1055703635284</v>
      </c>
      <c r="T946" s="37"/>
      <c r="U946" s="38"/>
      <c r="V946" s="39"/>
      <c r="W946" s="36"/>
    </row>
    <row r="947" spans="1:23" x14ac:dyDescent="0.25">
      <c r="A947" s="36"/>
      <c r="B947" s="12">
        <f>((m*g)/$A941)*($H$6+(m/$A941)*(EXP(-($A941*$H$6)/(m))-1)) - $H$7</f>
        <v>-2.8482959256547926</v>
      </c>
      <c r="C947" s="12">
        <f t="shared" si="383"/>
        <v>8.1127896801016917</v>
      </c>
      <c r="D947" s="36"/>
      <c r="M947" s="36"/>
      <c r="N947" s="11">
        <f>($T939*$J$6) + (m*EXP(-($T939*$J$6)/m)) - m - (($J$7/(m*g))*($T939)^2)</f>
        <v>2.7411831987485171E-4</v>
      </c>
      <c r="O947" s="11">
        <f>($T939*$J$6) + (2*m*EXP(-($T939*$J$6)/m)) + (($T939*$J$6)*EXP(-($T939*$J$6)/m))  - (2*m)</f>
        <v>2.0432113316871878E-3</v>
      </c>
      <c r="P947" s="11">
        <f>2*(-(m^2)/($T939)^5)*(g^2)*N947*O947</f>
        <v>-14.732407746786027</v>
      </c>
      <c r="Q947" s="12">
        <f>$J$6 - ($J$6*EXP(-($T939*$J$6)/m)) - ($T939 * ((2*$J$7)/(m*g)))</f>
        <v>-6.8895221319100641E-2</v>
      </c>
      <c r="R947" s="12">
        <f>$J$6 - 2 * ($J$6*EXP(-($T939*$J$6)/m)) + $J$6*(EXP(-($T939*$J$6)/m))*(1-($T939*$J$6)/(m))</f>
        <v>0.2437980678940922</v>
      </c>
      <c r="S947" s="11">
        <f>2*(((5*m^2*g^2)/$T939^6)*$N947*$O947 + (-(m^2)/($T939)^5)*(g^2)*$O947*$Q947 + (-(m^2)/($T939)^5)*(g^2)*$N947*$R947)</f>
        <v>5339.5484342286327</v>
      </c>
      <c r="T947" s="37"/>
      <c r="U947" s="38"/>
      <c r="V947" s="39"/>
      <c r="W947" s="36"/>
    </row>
    <row r="948" spans="1:23" x14ac:dyDescent="0.25">
      <c r="A948" s="36"/>
      <c r="B948" s="12">
        <f>((m*g)/$A941)*($I$6+(m/$A941)*(EXP(-($A941*$I$6)/(m))-1)) - $I$7</f>
        <v>-3.2825362902824522</v>
      </c>
      <c r="C948" s="11">
        <f t="shared" si="383"/>
        <v>10.775044497021284</v>
      </c>
      <c r="D948" s="36"/>
      <c r="M948" s="36"/>
      <c r="N948" s="11">
        <f>($T939*$K$6) + (m*EXP(-($T939*$K$6)/m)) - m - (($K$7/(m*g))*($T939)^2)</f>
        <v>2.8814904481972575E-4</v>
      </c>
      <c r="O948" s="11">
        <f>($T939*$K$6) + (2*m*EXP(-($T939*$K$6)/m)) + (($T939*$K$6)*EXP(-($T939*$K$6)/m))  - (2*m)</f>
        <v>2.5726896358677087E-3</v>
      </c>
      <c r="P948" s="11">
        <f>2*(-(m^2)/($T939)^5)*(g^2)*N948*O948</f>
        <v>-19.49965652940373</v>
      </c>
      <c r="Q948" s="12">
        <f>$K$6 - ($K$6*EXP(-($T939*$K$6)/m)) - ($T939 * ((2*$K$7)/(m*g)))</f>
        <v>-9.2002786507859646E-2</v>
      </c>
      <c r="R948" s="12">
        <f>$K$6 - 2 * ($K$6*EXP(-($T939*$K$6)/m)) + $K$6*(EXP(-($T939*$K$6)/m))*(1-($T939*$K$6)/(m))</f>
        <v>0.30289682242097132</v>
      </c>
      <c r="S948" s="11">
        <f>2*(((5*m^2*g^2)/$T939^6)*$N948*$O948 + (-(m^2)/($T939)^5)*(g^2)*$O948*$Q948 + (-(m^2)/($T939)^5)*(g^2)*$N948*$R948)</f>
        <v>8423.3858514830627</v>
      </c>
      <c r="T948" s="37"/>
      <c r="U948" s="38"/>
      <c r="V948" s="39"/>
      <c r="W948" s="36"/>
    </row>
    <row r="949" spans="1:23" x14ac:dyDescent="0.25">
      <c r="A949" s="36"/>
      <c r="B949" s="12">
        <f>((m*g)/$A941)*($J$6+(m/$A941)*(EXP(-($A941*$J$6)/(m))-1)) - $J$7</f>
        <v>-3.7977766549101117</v>
      </c>
      <c r="C949" s="12">
        <f t="shared" si="383"/>
        <v>14.423107520580238</v>
      </c>
      <c r="D949" s="36"/>
      <c r="M949" s="36">
        <v>94</v>
      </c>
      <c r="N949" s="11">
        <f>($T949*$B$6) + (m*EXP(-($T949*$B$6)/m)) - m - (($B$7/(m*g))*($T949)^2)</f>
        <v>-3.5922821918522879E-5</v>
      </c>
      <c r="O949" s="11">
        <f>($T949*$B$6) + (2*m*EXP(-($T949*$B$6)/m)) + (($T949*$B$6)*EXP(-($T949*$B$6)/m))  - (2*m)</f>
        <v>5.8863516471802102E-6</v>
      </c>
      <c r="P949" s="11">
        <f>2*(-(m^2)/($T949)^5)*(g^2)*N949*O949</f>
        <v>5.5621030242439477E-3</v>
      </c>
      <c r="Q949" s="12">
        <f>$B$6 - ($B$6*EXP(-($T949*$B$6)/m)) - ($T949 * ((2*$B$7)/(m*g)))</f>
        <v>-3.5822432723058711E-3</v>
      </c>
      <c r="R949" s="12">
        <f>$B$6 - 2 * ($B$6*EXP(-($T949*$B$6)/m)) + $B$6*(EXP(-($T949*$B$6)/m))*(1-($T949*$B$6)/(m))</f>
        <v>7.9860805570153293E-4</v>
      </c>
      <c r="S949" s="11">
        <f>2*(((5*m^2*g^2)/$T949^6)*$N949*$O949 + (-(m^2)/($T949)^5)*(g^2)*$O949*$Q949 + (-(m^2)/($T949)^5)*(g^2)*$N949*$R949)</f>
        <v>2.7638000080320135E-2</v>
      </c>
      <c r="T949" s="37">
        <f t="shared" ref="T949:T1009" si="400">$T939-$W939</f>
        <v>2.1699250881468842E-2</v>
      </c>
      <c r="U949" s="38">
        <f t="shared" ref="U949" si="401">SUM(P949:P958)</f>
        <v>5.3290705182007514E-13</v>
      </c>
      <c r="V949" s="39">
        <f t="shared" ref="V949" si="402">SUM(S949:S958)</f>
        <v>19047.805400261699</v>
      </c>
      <c r="W949" s="36">
        <f t="shared" ref="W949" si="403">U949/V949</f>
        <v>2.7977346503800038E-17</v>
      </c>
    </row>
    <row r="950" spans="1:23" x14ac:dyDescent="0.25">
      <c r="A950" s="36"/>
      <c r="B950" s="11">
        <f>((m*g)/$A941)*($K$6+(m/$A941)*(EXP(-($A941*$K$6)/(m))-1)) - $K$7</f>
        <v>-4.4720170195377715</v>
      </c>
      <c r="C950" s="11">
        <f t="shared" si="383"/>
        <v>19.998936223035493</v>
      </c>
      <c r="D950" s="36"/>
      <c r="M950" s="36"/>
      <c r="N950" s="11">
        <f>($T949*$C$6) + (m*EXP(-($T949*$C$6)/m)) - m - (($C$7/(m*g))*($T949)^2)</f>
        <v>-5.6880736359794576E-5</v>
      </c>
      <c r="O950" s="11">
        <f>($T949*$C$6) + (2*m*EXP(-($T949*$C$6)/m)) + (($T949*$C$6)*EXP(-($T949*$C$6)/m))  - (2*m)</f>
        <v>3.0067351026730194E-5</v>
      </c>
      <c r="P950" s="11">
        <f>2*(-(m^2)/($T949)^5)*(g^2)*N950*O950</f>
        <v>4.4986557223599247E-2</v>
      </c>
      <c r="Q950" s="12">
        <f>$C$6 - ($C$6*EXP(-($T949*$C$6)/m)) - ($T949 * ((2*$C$7)/(m*g)))</f>
        <v>-6.6282852127929337E-3</v>
      </c>
      <c r="R950" s="12">
        <f>$C$6 - 2 * ($C$6*EXP(-($T949*$C$6)/m)) + $C$6*(EXP(-($T949*$C$6)/m))*(1-($T949*$C$6)/(m))</f>
        <v>4.0224850446371196E-3</v>
      </c>
      <c r="S950" s="11">
        <f>2*(((5*m^2*g^2)/$T949^6)*$N950*$O950 + (-(m^2)/($T949)^5)*(g^2)*$O950*$Q950 + (-(m^2)/($T949)^5)*(g^2)*$N950*$R950)</f>
        <v>0.89475171113529672</v>
      </c>
      <c r="T950" s="37"/>
      <c r="U950" s="38"/>
      <c r="V950" s="39"/>
      <c r="W950" s="36"/>
    </row>
    <row r="951" spans="1:23" x14ac:dyDescent="0.25">
      <c r="A951" s="36">
        <v>0.95</v>
      </c>
      <c r="B951" s="12">
        <f>((m*g)/$A951)*($B$6+(m/$A951)*(EXP(-($A951*$B$6)/(m))-1)) - $B$7</f>
        <v>-7.5618600723888846E-2</v>
      </c>
      <c r="C951" s="12">
        <f t="shared" si="383"/>
        <v>5.7181727754389228E-3</v>
      </c>
      <c r="D951" s="36">
        <f t="shared" ref="D951" si="404">SUM(C951:C960)</f>
        <v>63.653094492022504</v>
      </c>
      <c r="M951" s="36"/>
      <c r="N951" s="11">
        <f>($T949*$D$6) + (m*EXP(-($T949*$D$6)/m)) - m - (($D$7/(m*g))*($T949)^2)</f>
        <v>-1.4213669415833537E-4</v>
      </c>
      <c r="O951" s="11">
        <f>($T949*$D$6) + (2*m*EXP(-($T949*$D$6)/m)) + (($T949*$D$6)*EXP(-($T949*$D$6)/m))  - (2*m)</f>
        <v>1.0980809334212166E-4</v>
      </c>
      <c r="P951" s="11">
        <f>2*(-(m^2)/($T949)^5)*(g^2)*N951*O951</f>
        <v>0.41054705534043368</v>
      </c>
      <c r="Q951" s="12">
        <f>$D$6 - ($D$6*EXP(-($T949*$D$6)/m)) - ($T949 * ((2*$D$7)/(m*g)))</f>
        <v>-1.8161063891626805E-2</v>
      </c>
      <c r="R951" s="12">
        <f>$D$6 - 2 * ($D$6*EXP(-($T949*$D$6)/m)) + $D$6*(EXP(-($T949*$D$6)/m))*(1-($T949*$D$6)/(m))</f>
        <v>1.4420172737402953E-2</v>
      </c>
      <c r="S951" s="11">
        <f>2*(((5*m^2*g^2)/$T949^6)*$N951*$O951 + (-(m^2)/($T949)^5)*(g^2)*$O951*$Q951 + (-(m^2)/($T949)^5)*(g^2)*$N951*$R951)</f>
        <v>11.770671982428119</v>
      </c>
      <c r="T951" s="37"/>
      <c r="U951" s="38"/>
      <c r="V951" s="39"/>
      <c r="W951" s="36"/>
    </row>
    <row r="952" spans="1:23" x14ac:dyDescent="0.25">
      <c r="A952" s="36"/>
      <c r="B952" s="11">
        <f>((m*g)/$A951)*($C$6+(m/$A951)*(EXP(-($A951*$C$6)/(m))-1)) - $C$7</f>
        <v>-0.22718940185336078</v>
      </c>
      <c r="C952" s="11">
        <f t="shared" si="383"/>
        <v>5.1615024314487855E-2</v>
      </c>
      <c r="D952" s="36"/>
      <c r="M952" s="36"/>
      <c r="N952" s="11">
        <f>($T949*$E$6) + (m*EXP(-($T949*$E$6)/m)) - m - (($E$7/(m*g))*($T949)^2)</f>
        <v>-2.7251916602634907E-4</v>
      </c>
      <c r="O952" s="11">
        <f>($T949*$E$6) + (2*m*EXP(-($T949*$E$6)/m)) + (($T949*$E$6)*EXP(-($T949*$E$6)/m))  - (2*m)</f>
        <v>2.1720216709196494E-4</v>
      </c>
      <c r="P952" s="11">
        <f>2*(-(m^2)/($T949)^5)*(g^2)*N952*O952</f>
        <v>1.5569819781521193</v>
      </c>
      <c r="Q952" s="12">
        <f>$E$6 - ($E$6*EXP(-($T949*$E$6)/m)) - ($T949 * ((2*$E$7)/(m*g)))</f>
        <v>-3.5127502940464156E-2</v>
      </c>
      <c r="R952" s="12">
        <f>$E$6 - 2 * ($E$6*EXP(-($T949*$E$6)/m)) + $E$6*(EXP(-($T949*$E$6)/m))*(1-($T949*$E$6)/(m))</f>
        <v>2.8129755211624197E-2</v>
      </c>
      <c r="S952" s="11">
        <f>2*(((5*m^2*g^2)/$T949^6)*$N952*$O952 + (-(m^2)/($T949)^5)*(g^2)*$O952*$Q952 + (-(m^2)/($T949)^5)*(g^2)*$N952*$R952)</f>
        <v>43.573778470158317</v>
      </c>
      <c r="T952" s="37"/>
      <c r="U952" s="38"/>
      <c r="V952" s="39"/>
      <c r="W952" s="36"/>
    </row>
    <row r="953" spans="1:23" x14ac:dyDescent="0.25">
      <c r="A953" s="36"/>
      <c r="B953" s="12">
        <f>((m*g)/$A951)*($D$6+(m/$A951)*(EXP(-($A951*$D$6)/(m))-1)) - $D$7</f>
        <v>-0.58297494406570594</v>
      </c>
      <c r="C953" s="12">
        <f t="shared" si="383"/>
        <v>0.33985978540841294</v>
      </c>
      <c r="D953" s="36"/>
      <c r="M953" s="36"/>
      <c r="N953" s="11">
        <f>($T949*$F$6) + (m*EXP(-($T949*$F$6)/m)) - m - (($F$7/(m*g))*($T949)^2)</f>
        <v>-6.0670053593632174E-4</v>
      </c>
      <c r="O953" s="11">
        <f>($T949*$F$6) + (2*m*EXP(-($T949*$F$6)/m)) + (($T949*$F$6)*EXP(-($T949*$F$6)/m))  - (2*m)</f>
        <v>4.3655210821161305E-4</v>
      </c>
      <c r="P953" s="11">
        <f>2*(-(m^2)/($T949)^5)*(g^2)*N953*O953</f>
        <v>6.9667920711640106</v>
      </c>
      <c r="Q953" s="12">
        <f>$F$6 - ($F$6*EXP(-($T949*$F$6)/m)) - ($T949 * ((2*$F$7)/(m*g)))</f>
        <v>-7.6037333689400077E-2</v>
      </c>
      <c r="R953" s="12">
        <f>$F$6 - 2 * ($F$6*EXP(-($T949*$F$6)/m)) + $F$6*(EXP(-($T949*$F$6)/m))*(1-($T949*$F$6)/(m))</f>
        <v>5.5507727714503241E-2</v>
      </c>
      <c r="S953" s="11">
        <f>2*(((5*m^2*g^2)/$T949^6)*$N953*$O953 + (-(m^2)/($T949)^5)*(g^2)*$O953*$Q953 + (-(m^2)/($T949)^5)*(g^2)*$N953*$R953)</f>
        <v>153.66554030997111</v>
      </c>
      <c r="T953" s="37"/>
      <c r="U953" s="38"/>
      <c r="V953" s="39"/>
      <c r="W953" s="36"/>
    </row>
    <row r="954" spans="1:23" x14ac:dyDescent="0.25">
      <c r="A954" s="36"/>
      <c r="B954" s="12">
        <f>((m*g)/$A951)*($E$6+(m/$A951)*(EXP(-($A951*$E$6)/(m))-1)) - $E$7</f>
        <v>-0.97049699777992926</v>
      </c>
      <c r="C954" s="11">
        <f t="shared" si="383"/>
        <v>0.94186442269985604</v>
      </c>
      <c r="D954" s="36"/>
      <c r="M954" s="36"/>
      <c r="N954" s="11">
        <f>($T949*$G$6) + (m*EXP(-($T949*$G$6)/m)) - m - (($G$7/(m*g))*($T949)^2)</f>
        <v>-9.2049804445186716E-4</v>
      </c>
      <c r="O954" s="11">
        <f>($T949*$G$6) + (2*m*EXP(-($T949*$G$6)/m)) + (($T949*$G$6)*EXP(-($T949*$G$6)/m))  - (2*m)</f>
        <v>7.5760073539418715E-4</v>
      </c>
      <c r="P954" s="11">
        <f>2*(-(m^2)/($T949)^5)*(g^2)*N954*O954</f>
        <v>18.343645050870528</v>
      </c>
      <c r="Q954" s="12">
        <f>$G$6 - ($G$6*EXP(-($T949*$G$6)/m)) - ($T949 * ((2*$G$7)/(m*g)))</f>
        <v>-0.11975513986600872</v>
      </c>
      <c r="R954" s="12">
        <f>$G$6 - 2 * ($G$6*EXP(-($T949*$G$6)/m)) + $G$6*(EXP(-($T949*$G$6)/m))*(1-($T949*$G$6)/(m))</f>
        <v>9.4572542455614361E-2</v>
      </c>
      <c r="S954" s="11">
        <f>2*(((5*m^2*g^2)/$T949^6)*$N954*$O954 + (-(m^2)/($T949)^5)*(g^2)*$O954*$Q954 + (-(m^2)/($T949)^5)*(g^2)*$N954*$R954)</f>
        <v>449.55028528498815</v>
      </c>
      <c r="T954" s="37"/>
      <c r="U954" s="38"/>
      <c r="V954" s="39"/>
      <c r="W954" s="36"/>
    </row>
    <row r="955" spans="1:23" x14ac:dyDescent="0.25">
      <c r="A955" s="36"/>
      <c r="B955" s="12">
        <f>((m*g)/$A951)*($F$6+(m/$A951)*(EXP(-($A951*$F$6)/(m))-1)) - $F$7</f>
        <v>-1.6732813178484032</v>
      </c>
      <c r="C955" s="12">
        <f t="shared" si="383"/>
        <v>2.7998703686604887</v>
      </c>
      <c r="D955" s="36"/>
      <c r="M955" s="36"/>
      <c r="N955" s="11">
        <f>($T949*$H$6) + (m*EXP(-($T949*$H$6)/m)) - m - (($H$7/(m*g))*($T949)^2)</f>
        <v>-2.7081236331129646E-4</v>
      </c>
      <c r="O955" s="11">
        <f>($T949*$H$6) + (2*m*EXP(-($T949*$H$6)/m)) + (($T949*$H$6)*EXP(-($T949*$H$6)/m))  - (2*m)</f>
        <v>1.1847490982079267E-3</v>
      </c>
      <c r="P955" s="11">
        <f>2*(-(m^2)/($T949)^5)*(g^2)*N955*O955</f>
        <v>8.4395104335311242</v>
      </c>
      <c r="Q955" s="12">
        <f>$H$6 - ($H$6*EXP(-($T949*$H$6)/m)) - ($T949 * ((2*$H$7)/(m*g)))</f>
        <v>-7.9559143965879542E-2</v>
      </c>
      <c r="R955" s="12">
        <f>$H$6 - 2 * ($H$6*EXP(-($T949*$H$6)/m)) + $H$6*(EXP(-($T949*$H$6)/m))*(1-($T949*$H$6)/(m))</f>
        <v>0.14523589366889</v>
      </c>
      <c r="S955" s="11">
        <f>2*(((5*m^2*g^2)/$T949^6)*$N955*$O955 + (-(m^2)/($T949)^5)*(g^2)*$O955*$Q955 + (-(m^2)/($T949)^5)*(g^2)*$N955*$R955)</f>
        <v>1569.2828784277795</v>
      </c>
      <c r="T955" s="37"/>
      <c r="U955" s="38"/>
      <c r="V955" s="39"/>
      <c r="W955" s="36"/>
    </row>
    <row r="956" spans="1:23" x14ac:dyDescent="0.25">
      <c r="A956" s="36"/>
      <c r="B956" s="12">
        <f>((m*g)/$A951)*($G$6+(m/$A951)*(EXP(-($A951*$G$6)/(m))-1)) - $G$7</f>
        <v>-2.4748008581499885</v>
      </c>
      <c r="C956" s="11">
        <f t="shared" si="383"/>
        <v>6.1246392874999191</v>
      </c>
      <c r="D956" s="36"/>
      <c r="M956" s="36"/>
      <c r="N956" s="11">
        <f>($T949*$I$6) + (m*EXP(-($T949*$I$6)/m)) - m - (($I$7/(m*g))*($T949)^2)</f>
        <v>3.6936897707216289E-5</v>
      </c>
      <c r="O956" s="11">
        <f>($T949*$I$6) + (2*m*EXP(-($T949*$I$6)/m)) + (($T949*$I$6)*EXP(-($T949*$I$6)/m))  - (2*m)</f>
        <v>1.5808744621772508E-3</v>
      </c>
      <c r="P956" s="11">
        <f>2*(-(m^2)/($T949)^5)*(g^2)*N956*O956</f>
        <v>-1.5359609731163781</v>
      </c>
      <c r="Q956" s="12">
        <f>$I$6 - ($I$6*EXP(-($T949*$I$6)/m)) - ($T949 * ((2*$I$7)/(m*g)))</f>
        <v>-6.9449432839628455E-2</v>
      </c>
      <c r="R956" s="12">
        <f>$I$6 - 2 * ($I$6*EXP(-($T949*$I$6)/m)) + $I$6*(EXP(-($T949*$I$6)/m))*(1-($T949*$I$6)/(m))</f>
        <v>0.1911884784268936</v>
      </c>
      <c r="S956" s="11">
        <f>2*(((5*m^2*g^2)/$T949^6)*$N956*$O956 + (-(m^2)/($T949)^5)*(g^2)*$O956*$Q956 + (-(m^2)/($T949)^5)*(g^2)*$N956*$R956)</f>
        <v>3056.1055703635107</v>
      </c>
      <c r="T956" s="37"/>
      <c r="U956" s="38"/>
      <c r="V956" s="39"/>
      <c r="W956" s="36"/>
    </row>
    <row r="957" spans="1:23" x14ac:dyDescent="0.25">
      <c r="A957" s="36"/>
      <c r="B957" s="12">
        <f>((m*g)/$A951)*($H$6+(m/$A951)*(EXP(-($A951*$H$6)/(m))-1)) - $H$7</f>
        <v>-2.8505851779999998</v>
      </c>
      <c r="C957" s="12">
        <f t="shared" si="383"/>
        <v>8.1258358570332909</v>
      </c>
      <c r="D957" s="36"/>
      <c r="M957" s="36"/>
      <c r="N957" s="11">
        <f>($T949*$J$6) + (m*EXP(-($T949*$J$6)/m)) - m - (($J$7/(m*g))*($T949)^2)</f>
        <v>2.7411831987485345E-4</v>
      </c>
      <c r="O957" s="11">
        <f>($T949*$J$6) + (2*m*EXP(-($T949*$J$6)/m)) + (($T949*$J$6)*EXP(-($T949*$J$6)/m))  - (2*m)</f>
        <v>2.0432113316871947E-3</v>
      </c>
      <c r="P957" s="11">
        <f>2*(-(m^2)/($T949)^5)*(g^2)*N957*O957</f>
        <v>-14.732407746786075</v>
      </c>
      <c r="Q957" s="12">
        <f>$J$6 - ($J$6*EXP(-($T949*$J$6)/m)) - ($T949 * ((2*$J$7)/(m*g)))</f>
        <v>-6.8895221319101085E-2</v>
      </c>
      <c r="R957" s="12">
        <f>$J$6 - 2 * ($J$6*EXP(-($T949*$J$6)/m)) + $J$6*(EXP(-($T949*$J$6)/m))*(1-($T949*$J$6)/(m))</f>
        <v>0.2437980678940927</v>
      </c>
      <c r="S957" s="11">
        <f>2*(((5*m^2*g^2)/$T949^6)*$N957*$O957 + (-(m^2)/($T949)^5)*(g^2)*$O957*$Q957 + (-(m^2)/($T949)^5)*(g^2)*$N957*$R957)</f>
        <v>5339.54843422865</v>
      </c>
      <c r="T957" s="37"/>
      <c r="U957" s="38"/>
      <c r="V957" s="39"/>
      <c r="W957" s="36"/>
    </row>
    <row r="958" spans="1:23" x14ac:dyDescent="0.25">
      <c r="A958" s="36"/>
      <c r="B958" s="12">
        <f>((m*g)/$A951)*($I$6+(m/$A951)*(EXP(-($A951*$I$6)/(m))-1)) - $I$7</f>
        <v>-3.2851072229999998</v>
      </c>
      <c r="C958" s="11">
        <f t="shared" si="383"/>
        <v>10.791929466606771</v>
      </c>
      <c r="D958" s="36"/>
      <c r="M958" s="36"/>
      <c r="N958" s="11">
        <f>($T949*$K$6) + (m*EXP(-($T949*$K$6)/m)) - m - (($K$7/(m*g))*($T949)^2)</f>
        <v>2.8814904481971708E-4</v>
      </c>
      <c r="O958" s="11">
        <f>($T949*$K$6) + (2*m*EXP(-($T949*$K$6)/m)) + (($T949*$K$6)*EXP(-($T949*$K$6)/m))  - (2*m)</f>
        <v>2.5726896358677157E-3</v>
      </c>
      <c r="P958" s="11">
        <f>2*(-(m^2)/($T949)^5)*(g^2)*N958*O958</f>
        <v>-19.499656529403069</v>
      </c>
      <c r="Q958" s="12">
        <f>$K$6 - ($K$6*EXP(-($T949*$K$6)/m)) - ($T949 * ((2*$K$7)/(m*g)))</f>
        <v>-9.2002786507860201E-2</v>
      </c>
      <c r="R958" s="12">
        <f>$K$6 - 2 * ($K$6*EXP(-($T949*$K$6)/m)) + $K$6*(EXP(-($T949*$K$6)/m))*(1-($T949*$K$6)/(m))</f>
        <v>0.30289682242097193</v>
      </c>
      <c r="S958" s="11">
        <f>2*(((5*m^2*g^2)/$T949^6)*$N958*$O958 + (-(m^2)/($T949)^5)*(g^2)*$O958*$Q958 + (-(m^2)/($T949)^5)*(g^2)*$N958*$R958)</f>
        <v>8423.3858514830008</v>
      </c>
      <c r="T958" s="37"/>
      <c r="U958" s="38"/>
      <c r="V958" s="39"/>
      <c r="W958" s="36"/>
    </row>
    <row r="959" spans="1:23" x14ac:dyDescent="0.25">
      <c r="A959" s="36"/>
      <c r="B959" s="12">
        <f>((m*g)/$A951)*($J$6+(m/$A951)*(EXP(-($A951*$J$6)/(m))-1)) - $J$7</f>
        <v>-3.8006292679999998</v>
      </c>
      <c r="C959" s="12">
        <f t="shared" si="383"/>
        <v>14.444782832778214</v>
      </c>
      <c r="D959" s="36"/>
      <c r="M959" s="36">
        <v>95</v>
      </c>
      <c r="N959" s="11">
        <f>($T959*$B$6) + (m*EXP(-($T959*$B$6)/m)) - m - (($B$7/(m*g))*($T959)^2)</f>
        <v>-3.5922821918522391E-5</v>
      </c>
      <c r="O959" s="11">
        <f>($T959*$B$6) + (2*m*EXP(-($T959*$B$6)/m)) + (($T959*$B$6)*EXP(-($T959*$B$6)/m))  - (2*m)</f>
        <v>5.8863516471732713E-6</v>
      </c>
      <c r="P959" s="11">
        <f>2*(-(m^2)/($T959)^5)*(g^2)*N959*O959</f>
        <v>5.5621030242373505E-3</v>
      </c>
      <c r="Q959" s="12">
        <f>$B$6 - ($B$6*EXP(-($T959*$B$6)/m)) - ($T959 * ((2*$B$7)/(m*g)))</f>
        <v>-3.5822432723058607E-3</v>
      </c>
      <c r="R959" s="12">
        <f>$B$6 - 2 * ($B$6*EXP(-($T959*$B$6)/m)) + $B$6*(EXP(-($T959*$B$6)/m))*(1-($T959*$B$6)/(m))</f>
        <v>7.9860805570153293E-4</v>
      </c>
      <c r="S959" s="11">
        <f>2*(((5*m^2*g^2)/$T959^6)*$N959*$O959 + (-(m^2)/($T959)^5)*(g^2)*$O959*$Q959 + (-(m^2)/($T959)^5)*(g^2)*$N959*$R959)</f>
        <v>2.7638000081181335E-2</v>
      </c>
      <c r="T959" s="37">
        <f t="shared" si="400"/>
        <v>2.1699250881468814E-2</v>
      </c>
      <c r="U959" s="38">
        <f t="shared" ref="U959" si="405">SUM(P959:P968)</f>
        <v>-5.3645976549887564E-13</v>
      </c>
      <c r="V959" s="39">
        <f t="shared" ref="V959" si="406">SUM(S959:S968)</f>
        <v>19047.805400261786</v>
      </c>
      <c r="W959" s="36">
        <f t="shared" ref="W959" si="407">U959/V959</f>
        <v>-2.8163862147158577E-17</v>
      </c>
    </row>
    <row r="960" spans="1:23" x14ac:dyDescent="0.25">
      <c r="A960" s="36"/>
      <c r="B960" s="11">
        <f>((m*g)/$A951)*($K$6+(m/$A951)*(EXP(-($A951*$K$6)/(m))-1)) - $K$7</f>
        <v>-4.4751513130000005</v>
      </c>
      <c r="C960" s="11">
        <f t="shared" si="383"/>
        <v>20.02697927424563</v>
      </c>
      <c r="D960" s="36"/>
      <c r="M960" s="36"/>
      <c r="N960" s="11">
        <f>($T959*$C$6) + (m*EXP(-($T959*$C$6)/m)) - m - (($C$7/(m*g))*($T959)^2)</f>
        <v>-5.6880736359796744E-5</v>
      </c>
      <c r="O960" s="11">
        <f>($T959*$C$6) + (2*m*EXP(-($T959*$C$6)/m)) + (($T959*$C$6)*EXP(-($T959*$C$6)/m))  - (2*m)</f>
        <v>3.0067351026730194E-5</v>
      </c>
      <c r="P960" s="11">
        <f>2*(-(m^2)/($T959)^5)*(g^2)*N960*O960</f>
        <v>4.4986557223601245E-2</v>
      </c>
      <c r="Q960" s="12">
        <f>$C$6 - ($C$6*EXP(-($T959*$C$6)/m)) - ($T959 * ((2*$C$7)/(m*g)))</f>
        <v>-6.6282852127929268E-3</v>
      </c>
      <c r="R960" s="12">
        <f>$C$6 - 2 * ($C$6*EXP(-($T959*$C$6)/m)) + $C$6*(EXP(-($T959*$C$6)/m))*(1-($T959*$C$6)/(m))</f>
        <v>4.0224850446371196E-3</v>
      </c>
      <c r="S960" s="11">
        <f>2*(((5*m^2*g^2)/$T959^6)*$N960*$O960 + (-(m^2)/($T959)^5)*(g^2)*$O960*$Q960 + (-(m^2)/($T959)^5)*(g^2)*$N960*$R960)</f>
        <v>0.89475171113511909</v>
      </c>
      <c r="T960" s="37"/>
      <c r="U960" s="38"/>
      <c r="V960" s="39"/>
      <c r="W960" s="36"/>
    </row>
    <row r="961" spans="1:23" x14ac:dyDescent="0.25">
      <c r="A961" s="36">
        <v>0.96</v>
      </c>
      <c r="B961" s="12">
        <f>((m*g)/$A961)*($B$6+(m/$A961)*(EXP(-($A961*$B$6)/(m))-1)) - $B$7</f>
        <v>-7.5843553707565514E-2</v>
      </c>
      <c r="C961" s="12">
        <f t="shared" si="383"/>
        <v>5.7522446389923747E-3</v>
      </c>
      <c r="D961" s="36">
        <f t="shared" ref="D961" si="408">SUM(C961:C970)</f>
        <v>63.749004968448887</v>
      </c>
      <c r="M961" s="36"/>
      <c r="N961" s="11">
        <f>($T959*$D$6) + (m*EXP(-($T959*$D$6)/m)) - m - (($D$7/(m*g))*($T959)^2)</f>
        <v>-1.4213669415833905E-4</v>
      </c>
      <c r="O961" s="11">
        <f>($T959*$D$6) + (2*m*EXP(-($T959*$D$6)/m)) + (($T959*$D$6)*EXP(-($T959*$D$6)/m))  - (2*m)</f>
        <v>1.0980809334212166E-4</v>
      </c>
      <c r="P961" s="11">
        <f>2*(-(m^2)/($T959)^5)*(g^2)*N961*O961</f>
        <v>0.410547055340447</v>
      </c>
      <c r="Q961" s="12">
        <f>$D$6 - ($D$6*EXP(-($T959*$D$6)/m)) - ($T959 * ((2*$D$7)/(m*g)))</f>
        <v>-1.8161063891626833E-2</v>
      </c>
      <c r="R961" s="12">
        <f>$D$6 - 2 * ($D$6*EXP(-($T959*$D$6)/m)) + $D$6*(EXP(-($T959*$D$6)/m))*(1-($T959*$D$6)/(m))</f>
        <v>1.4420172737402842E-2</v>
      </c>
      <c r="S961" s="11">
        <f>2*(((5*m^2*g^2)/$T959^6)*$N961*$O961 + (-(m^2)/($T959)^5)*(g^2)*$O961*$Q961 + (-(m^2)/($T959)^5)*(g^2)*$N961*$R961)</f>
        <v>11.770671982426705</v>
      </c>
      <c r="T961" s="37"/>
      <c r="U961" s="38"/>
      <c r="V961" s="39"/>
      <c r="W961" s="36"/>
    </row>
    <row r="962" spans="1:23" x14ac:dyDescent="0.25">
      <c r="A962" s="36"/>
      <c r="B962" s="11">
        <f>((m*g)/$A961)*($C$6+(m/$A961)*(EXP(-($A961*$C$6)/(m))-1)) - $C$7</f>
        <v>-0.22768676988176148</v>
      </c>
      <c r="C962" s="11">
        <f t="shared" si="383"/>
        <v>5.1841265179190209E-2</v>
      </c>
      <c r="D962" s="36"/>
      <c r="M962" s="36"/>
      <c r="N962" s="11">
        <f>($T959*$E$6) + (m*EXP(-($T959*$E$6)/m)) - m - (($E$7/(m*g))*($T959)^2)</f>
        <v>-2.7251916602635123E-4</v>
      </c>
      <c r="O962" s="11">
        <f>($T959*$E$6) + (2*m*EXP(-($T959*$E$6)/m)) + (($T959*$E$6)*EXP(-($T959*$E$6)/m))  - (2*m)</f>
        <v>2.17202167091958E-4</v>
      </c>
      <c r="P962" s="11">
        <f>2*(-(m^2)/($T959)^5)*(g^2)*N962*O962</f>
        <v>1.5569819781520917</v>
      </c>
      <c r="Q962" s="12">
        <f>$E$6 - ($E$6*EXP(-($T959*$E$6)/m)) - ($T959 * ((2*$E$7)/(m*g)))</f>
        <v>-3.51275029404641E-2</v>
      </c>
      <c r="R962" s="12">
        <f>$E$6 - 2 * ($E$6*EXP(-($T959*$E$6)/m)) + $E$6*(EXP(-($T959*$E$6)/m))*(1-($T959*$E$6)/(m))</f>
        <v>2.8129755211624086E-2</v>
      </c>
      <c r="S962" s="11">
        <f>2*(((5*m^2*g^2)/$T959^6)*$N962*$O962 + (-(m^2)/($T959)^5)*(g^2)*$O962*$Q962 + (-(m^2)/($T959)^5)*(g^2)*$N962*$R962)</f>
        <v>43.573778470160931</v>
      </c>
      <c r="T962" s="37"/>
      <c r="U962" s="38"/>
      <c r="V962" s="39"/>
      <c r="W962" s="36"/>
    </row>
    <row r="963" spans="1:23" x14ac:dyDescent="0.25">
      <c r="A963" s="36"/>
      <c r="B963" s="12">
        <f>((m*g)/$A961)*($D$6+(m/$A961)*(EXP(-($A961*$D$6)/(m))-1)) - $D$7</f>
        <v>-0.58383901279641037</v>
      </c>
      <c r="C963" s="12">
        <f t="shared" si="383"/>
        <v>0.34086799286308705</v>
      </c>
      <c r="D963" s="36"/>
      <c r="M963" s="36"/>
      <c r="N963" s="11">
        <f>($T959*$F$6) + (m*EXP(-($T959*$F$6)/m)) - m - (($F$7/(m*g))*($T959)^2)</f>
        <v>-6.0670053593632044E-4</v>
      </c>
      <c r="O963" s="11">
        <f>($T959*$F$6) + (2*m*EXP(-($T959*$F$6)/m)) + (($T959*$F$6)*EXP(-($T959*$F$6)/m))  - (2*m)</f>
        <v>4.3655210821160612E-4</v>
      </c>
      <c r="P963" s="11">
        <f>2*(-(m^2)/($T959)^5)*(g^2)*N963*O963</f>
        <v>6.9667920711639288</v>
      </c>
      <c r="Q963" s="12">
        <f>$F$6 - ($F$6*EXP(-($T959*$F$6)/m)) - ($T959 * ((2*$F$7)/(m*g)))</f>
        <v>-7.6037333689399966E-2</v>
      </c>
      <c r="R963" s="12">
        <f>$F$6 - 2 * ($F$6*EXP(-($T959*$F$6)/m)) + $F$6*(EXP(-($T959*$F$6)/m))*(1-($T959*$F$6)/(m))</f>
        <v>5.5507727714503075E-2</v>
      </c>
      <c r="S963" s="11">
        <f>2*(((5*m^2*g^2)/$T959^6)*$N963*$O963 + (-(m^2)/($T959)^5)*(g^2)*$O963*$Q963 + (-(m^2)/($T959)^5)*(g^2)*$N963*$R963)</f>
        <v>153.66554030997941</v>
      </c>
      <c r="T963" s="37"/>
      <c r="U963" s="38"/>
      <c r="V963" s="39"/>
      <c r="W963" s="36"/>
    </row>
    <row r="964" spans="1:23" x14ac:dyDescent="0.25">
      <c r="A964" s="36"/>
      <c r="B964" s="12">
        <f>((m*g)/$A961)*($E$6+(m/$A961)*(EXP(-($A961*$E$6)/(m))-1)) - $E$7</f>
        <v>-0.97163687723076309</v>
      </c>
      <c r="C964" s="11">
        <f t="shared" si="383"/>
        <v>0.94407822119474893</v>
      </c>
      <c r="D964" s="36"/>
      <c r="M964" s="36"/>
      <c r="N964" s="11">
        <f>($T959*$G$6) + (m*EXP(-($T959*$G$6)/m)) - m - (($G$7/(m*g))*($T959)^2)</f>
        <v>-9.2049804445186109E-4</v>
      </c>
      <c r="O964" s="11">
        <f>($T959*$G$6) + (2*m*EXP(-($T959*$G$6)/m)) + (($T959*$G$6)*EXP(-($T959*$G$6)/m))  - (2*m)</f>
        <v>7.5760073539418021E-4</v>
      </c>
      <c r="P964" s="11">
        <f>2*(-(m^2)/($T959)^5)*(g^2)*N964*O964</f>
        <v>18.343645050870357</v>
      </c>
      <c r="Q964" s="12">
        <f>$G$6 - ($G$6*EXP(-($T959*$G$6)/m)) - ($T959 * ((2*$G$7)/(m*g)))</f>
        <v>-0.11975513986600844</v>
      </c>
      <c r="R964" s="12">
        <f>$G$6 - 2 * ($G$6*EXP(-($T959*$G$6)/m)) + $G$6*(EXP(-($T959*$G$6)/m))*(1-($T959*$G$6)/(m))</f>
        <v>9.4572542455614111E-2</v>
      </c>
      <c r="S964" s="11">
        <f>2*(((5*m^2*g^2)/$T959^6)*$N964*$O964 + (-(m^2)/($T959)^5)*(g^2)*$O964*$Q964 + (-(m^2)/($T959)^5)*(g^2)*$N964*$R964)</f>
        <v>449.55028528500497</v>
      </c>
      <c r="T964" s="37"/>
      <c r="U964" s="38"/>
      <c r="V964" s="39"/>
      <c r="W964" s="36"/>
    </row>
    <row r="965" spans="1:23" x14ac:dyDescent="0.25">
      <c r="A965" s="36"/>
      <c r="B965" s="12">
        <f>((m*g)/$A961)*($F$6+(m/$A961)*(EXP(-($A961*$F$6)/(m))-1)) - $F$7</f>
        <v>-1.6747880272607252</v>
      </c>
      <c r="C965" s="12">
        <f t="shared" si="383"/>
        <v>2.8049149362558716</v>
      </c>
      <c r="D965" s="36"/>
      <c r="M965" s="36"/>
      <c r="N965" s="11">
        <f>($T959*$H$6) + (m*EXP(-($T959*$H$6)/m)) - m - (($H$7/(m*g))*($T959)^2)</f>
        <v>-2.7081236331129559E-4</v>
      </c>
      <c r="O965" s="11">
        <f>($T959*$H$6) + (2*m*EXP(-($T959*$H$6)/m)) + (($T959*$H$6)*EXP(-($T959*$H$6)/m))  - (2*m)</f>
        <v>1.1847490982079129E-3</v>
      </c>
      <c r="P965" s="11">
        <f>2*(-(m^2)/($T959)^5)*(g^2)*N965*O965</f>
        <v>8.4395104335310513</v>
      </c>
      <c r="Q965" s="12">
        <f>$H$6 - ($H$6*EXP(-($T959*$H$6)/m)) - ($T959 * ((2*$H$7)/(m*g)))</f>
        <v>-7.9559143965879264E-2</v>
      </c>
      <c r="R965" s="12">
        <f>$H$6 - 2 * ($H$6*EXP(-($T959*$H$6)/m)) + $H$6*(EXP(-($T959*$H$6)/m))*(1-($T959*$H$6)/(m))</f>
        <v>0.1452358936688897</v>
      </c>
      <c r="S965" s="11">
        <f>2*(((5*m^2*g^2)/$T959^6)*$N965*$O965 + (-(m^2)/($T959)^5)*(g^2)*$O965*$Q965 + (-(m^2)/($T959)^5)*(g^2)*$N965*$R965)</f>
        <v>1569.2828784277726</v>
      </c>
      <c r="T965" s="37"/>
      <c r="U965" s="38"/>
      <c r="V965" s="39"/>
      <c r="W965" s="36"/>
    </row>
    <row r="966" spans="1:23" x14ac:dyDescent="0.25">
      <c r="A966" s="36"/>
      <c r="B966" s="12">
        <f>((m*g)/$A961)*($G$6+(m/$A961)*(EXP(-($A961*$G$6)/(m))-1)) - $G$7</f>
        <v>-2.4766771556838294</v>
      </c>
      <c r="C966" s="11">
        <f t="shared" si="383"/>
        <v>6.1339297334861431</v>
      </c>
      <c r="D966" s="36"/>
      <c r="M966" s="36"/>
      <c r="N966" s="11">
        <f>($T959*$I$6) + (m*EXP(-($T959*$I$6)/m)) - m - (($I$7/(m*g))*($T959)^2)</f>
        <v>3.6936897707218891E-5</v>
      </c>
      <c r="O966" s="11">
        <f>($T959*$I$6) + (2*m*EXP(-($T959*$I$6)/m)) + (($T959*$I$6)*EXP(-($T959*$I$6)/m))  - (2*m)</f>
        <v>1.5808744621772508E-3</v>
      </c>
      <c r="P966" s="11">
        <f>2*(-(m^2)/($T959)^5)*(g^2)*N966*O966</f>
        <v>-1.535960973116496</v>
      </c>
      <c r="Q966" s="12">
        <f>$I$6 - ($I$6*EXP(-($T959*$I$6)/m)) - ($T959 * ((2*$I$7)/(m*g)))</f>
        <v>-6.9449432839628122E-2</v>
      </c>
      <c r="R966" s="12">
        <f>$I$6 - 2 * ($I$6*EXP(-($T959*$I$6)/m)) + $I$6*(EXP(-($T959*$I$6)/m))*(1-($T959*$I$6)/(m))</f>
        <v>0.19118847842689327</v>
      </c>
      <c r="S966" s="11">
        <f>2*(((5*m^2*g^2)/$T959^6)*$N966*$O966 + (-(m^2)/($T959)^5)*(g^2)*$O966*$Q966 + (-(m^2)/($T959)^5)*(g^2)*$N966*$R966)</f>
        <v>3056.1055703635284</v>
      </c>
      <c r="T966" s="37"/>
      <c r="U966" s="38"/>
      <c r="V966" s="39"/>
      <c r="W966" s="36"/>
    </row>
    <row r="967" spans="1:23" x14ac:dyDescent="0.25">
      <c r="A967" s="36"/>
      <c r="B967" s="12">
        <f>((m*g)/$A961)*($H$6+(m/$A961)*(EXP(-($A961*$H$6)/(m))-1)) - $H$7</f>
        <v>-2.8528283055354002</v>
      </c>
      <c r="C967" s="12">
        <f t="shared" si="383"/>
        <v>8.1386293408639823</v>
      </c>
      <c r="D967" s="36"/>
      <c r="M967" s="36"/>
      <c r="N967" s="11">
        <f>($T959*$J$6) + (m*EXP(-($T959*$J$6)/m)) - m - (($J$7/(m*g))*($T959)^2)</f>
        <v>2.7411831987485171E-4</v>
      </c>
      <c r="O967" s="11">
        <f>($T959*$J$6) + (2*m*EXP(-($T959*$J$6)/m)) + (($T959*$J$6)*EXP(-($T959*$J$6)/m))  - (2*m)</f>
        <v>2.0432113316871878E-3</v>
      </c>
      <c r="P967" s="11">
        <f>2*(-(m^2)/($T959)^5)*(g^2)*N967*O967</f>
        <v>-14.732407746786027</v>
      </c>
      <c r="Q967" s="12">
        <f>$J$6 - ($J$6*EXP(-($T959*$J$6)/m)) - ($T959 * ((2*$J$7)/(m*g)))</f>
        <v>-6.8895221319100641E-2</v>
      </c>
      <c r="R967" s="12">
        <f>$J$6 - 2 * ($J$6*EXP(-($T959*$J$6)/m)) + $J$6*(EXP(-($T959*$J$6)/m))*(1-($T959*$J$6)/(m))</f>
        <v>0.2437980678940922</v>
      </c>
      <c r="S967" s="11">
        <f>2*(((5*m^2*g^2)/$T959^6)*$N967*$O967 + (-(m^2)/($T959)^5)*(g^2)*$O967*$Q967 + (-(m^2)/($T959)^5)*(g^2)*$N967*$R967)</f>
        <v>5339.5484342286327</v>
      </c>
      <c r="T967" s="37"/>
      <c r="U967" s="38"/>
      <c r="V967" s="39"/>
      <c r="W967" s="36"/>
    </row>
    <row r="968" spans="1:23" x14ac:dyDescent="0.25">
      <c r="A968" s="36"/>
      <c r="B968" s="12">
        <f>((m*g)/$A961)*($I$6+(m/$A961)*(EXP(-($A961*$I$6)/(m))-1)) - $I$7</f>
        <v>-3.2876261625666503</v>
      </c>
      <c r="C968" s="11">
        <f t="shared" si="383"/>
        <v>10.808485784792719</v>
      </c>
      <c r="D968" s="36"/>
      <c r="M968" s="36"/>
      <c r="N968" s="11">
        <f>($T959*$K$6) + (m*EXP(-($T959*$K$6)/m)) - m - (($K$7/(m*g))*($T959)^2)</f>
        <v>2.8814904481972575E-4</v>
      </c>
      <c r="O968" s="11">
        <f>($T959*$K$6) + (2*m*EXP(-($T959*$K$6)/m)) + (($T959*$K$6)*EXP(-($T959*$K$6)/m))  - (2*m)</f>
        <v>2.5726896358677087E-3</v>
      </c>
      <c r="P968" s="11">
        <f>2*(-(m^2)/($T959)^5)*(g^2)*N968*O968</f>
        <v>-19.49965652940373</v>
      </c>
      <c r="Q968" s="12">
        <f>$K$6 - ($K$6*EXP(-($T959*$K$6)/m)) - ($T959 * ((2*$K$7)/(m*g)))</f>
        <v>-9.2002786507859646E-2</v>
      </c>
      <c r="R968" s="12">
        <f>$K$6 - 2 * ($K$6*EXP(-($T959*$K$6)/m)) + $K$6*(EXP(-($T959*$K$6)/m))*(1-($T959*$K$6)/(m))</f>
        <v>0.30289682242097132</v>
      </c>
      <c r="S968" s="11">
        <f>2*(((5*m^2*g^2)/$T959^6)*$N968*$O968 + (-(m^2)/($T959)^5)*(g^2)*$O968*$Q968 + (-(m^2)/($T959)^5)*(g^2)*$N968*$R968)</f>
        <v>8423.3858514830627</v>
      </c>
      <c r="T968" s="37"/>
      <c r="U968" s="38"/>
      <c r="V968" s="39"/>
      <c r="W968" s="36"/>
    </row>
    <row r="969" spans="1:23" x14ac:dyDescent="0.25">
      <c r="A969" s="36"/>
      <c r="B969" s="12">
        <f>((m*g)/$A961)*($J$6+(m/$A961)*(EXP(-($A961*$J$6)/(m))-1)) - $J$7</f>
        <v>-3.8034240195978999</v>
      </c>
      <c r="C969" s="12">
        <f t="shared" si="383"/>
        <v>14.466034272854246</v>
      </c>
      <c r="D969" s="36"/>
      <c r="M969" s="36">
        <v>96</v>
      </c>
      <c r="N969" s="11">
        <f>($T969*$B$6) + (m*EXP(-($T969*$B$6)/m)) - m - (($B$7/(m*g))*($T969)^2)</f>
        <v>-3.5922821918522879E-5</v>
      </c>
      <c r="O969" s="11">
        <f>($T969*$B$6) + (2*m*EXP(-($T969*$B$6)/m)) + (($T969*$B$6)*EXP(-($T969*$B$6)/m))  - (2*m)</f>
        <v>5.8863516471802102E-6</v>
      </c>
      <c r="P969" s="11">
        <f>2*(-(m^2)/($T969)^5)*(g^2)*N969*O969</f>
        <v>5.5621030242439477E-3</v>
      </c>
      <c r="Q969" s="12">
        <f>$B$6 - ($B$6*EXP(-($T969*$B$6)/m)) - ($T969 * ((2*$B$7)/(m*g)))</f>
        <v>-3.5822432723058711E-3</v>
      </c>
      <c r="R969" s="12">
        <f>$B$6 - 2 * ($B$6*EXP(-($T969*$B$6)/m)) + $B$6*(EXP(-($T969*$B$6)/m))*(1-($T969*$B$6)/(m))</f>
        <v>7.9860805570153293E-4</v>
      </c>
      <c r="S969" s="11">
        <f>2*(((5*m^2*g^2)/$T969^6)*$N969*$O969 + (-(m^2)/($T969)^5)*(g^2)*$O969*$Q969 + (-(m^2)/($T969)^5)*(g^2)*$N969*$R969)</f>
        <v>2.7638000080320135E-2</v>
      </c>
      <c r="T969" s="37">
        <f t="shared" si="400"/>
        <v>2.1699250881468842E-2</v>
      </c>
      <c r="U969" s="38">
        <f t="shared" ref="U969" si="409">SUM(P969:P978)</f>
        <v>5.3290705182007514E-13</v>
      </c>
      <c r="V969" s="39">
        <f t="shared" ref="V969" si="410">SUM(S969:S978)</f>
        <v>19047.805400261699</v>
      </c>
      <c r="W969" s="36">
        <f t="shared" ref="W969" si="411">U969/V969</f>
        <v>2.7977346503800038E-17</v>
      </c>
    </row>
    <row r="970" spans="1:23" x14ac:dyDescent="0.25">
      <c r="A970" s="36"/>
      <c r="B970" s="11">
        <f>((m*g)/$A961)*($K$6+(m/$A961)*(EXP(-($A961*$K$6)/(m))-1)) - $K$7</f>
        <v>-4.4782218766291502</v>
      </c>
      <c r="C970" s="11">
        <f t="shared" si="383"/>
        <v>20.054471176319907</v>
      </c>
      <c r="D970" s="36"/>
      <c r="M970" s="36"/>
      <c r="N970" s="11">
        <f>($T969*$C$6) + (m*EXP(-($T969*$C$6)/m)) - m - (($C$7/(m*g))*($T969)^2)</f>
        <v>-5.6880736359794576E-5</v>
      </c>
      <c r="O970" s="11">
        <f>($T969*$C$6) + (2*m*EXP(-($T969*$C$6)/m)) + (($T969*$C$6)*EXP(-($T969*$C$6)/m))  - (2*m)</f>
        <v>3.0067351026730194E-5</v>
      </c>
      <c r="P970" s="11">
        <f>2*(-(m^2)/($T969)^5)*(g^2)*N970*O970</f>
        <v>4.4986557223599247E-2</v>
      </c>
      <c r="Q970" s="12">
        <f>$C$6 - ($C$6*EXP(-($T969*$C$6)/m)) - ($T969 * ((2*$C$7)/(m*g)))</f>
        <v>-6.6282852127929337E-3</v>
      </c>
      <c r="R970" s="12">
        <f>$C$6 - 2 * ($C$6*EXP(-($T969*$C$6)/m)) + $C$6*(EXP(-($T969*$C$6)/m))*(1-($T969*$C$6)/(m))</f>
        <v>4.0224850446371196E-3</v>
      </c>
      <c r="S970" s="11">
        <f>2*(((5*m^2*g^2)/$T969^6)*$N970*$O970 + (-(m^2)/($T969)^5)*(g^2)*$O970*$Q970 + (-(m^2)/($T969)^5)*(g^2)*$N970*$R970)</f>
        <v>0.89475171113529672</v>
      </c>
      <c r="T970" s="37"/>
      <c r="U970" s="38"/>
      <c r="V970" s="39"/>
      <c r="W970" s="36"/>
    </row>
    <row r="971" spans="1:23" x14ac:dyDescent="0.25">
      <c r="A971" s="36">
        <v>0.97</v>
      </c>
      <c r="B971" s="12">
        <f>((m*g)/$A971)*($B$6+(m/$A971)*(EXP(-($A971*$B$6)/(m))-1)) - $B$7</f>
        <v>-7.6065186690342651E-2</v>
      </c>
      <c r="C971" s="12">
        <f t="shared" si="383"/>
        <v>5.7859126262366804E-3</v>
      </c>
      <c r="D971" s="36">
        <f t="shared" ref="D971" si="412">SUM(C971:C980)</f>
        <v>63.843070620463742</v>
      </c>
      <c r="M971" s="36"/>
      <c r="N971" s="11">
        <f>($T969*$D$6) + (m*EXP(-($T969*$D$6)/m)) - m - (($D$7/(m*g))*($T969)^2)</f>
        <v>-1.4213669415833537E-4</v>
      </c>
      <c r="O971" s="11">
        <f>($T969*$D$6) + (2*m*EXP(-($T969*$D$6)/m)) + (($T969*$D$6)*EXP(-($T969*$D$6)/m))  - (2*m)</f>
        <v>1.0980809334212166E-4</v>
      </c>
      <c r="P971" s="11">
        <f>2*(-(m^2)/($T969)^5)*(g^2)*N971*O971</f>
        <v>0.41054705534043368</v>
      </c>
      <c r="Q971" s="12">
        <f>$D$6 - ($D$6*EXP(-($T969*$D$6)/m)) - ($T969 * ((2*$D$7)/(m*g)))</f>
        <v>-1.8161063891626805E-2</v>
      </c>
      <c r="R971" s="12">
        <f>$D$6 - 2 * ($D$6*EXP(-($T969*$D$6)/m)) + $D$6*(EXP(-($T969*$D$6)/m))*(1-($T969*$D$6)/(m))</f>
        <v>1.4420172737402953E-2</v>
      </c>
      <c r="S971" s="11">
        <f>2*(((5*m^2*g^2)/$T969^6)*$N971*$O971 + (-(m^2)/($T969)^5)*(g^2)*$O971*$Q971 + (-(m^2)/($T969)^5)*(g^2)*$N971*$R971)</f>
        <v>11.770671982428119</v>
      </c>
      <c r="T971" s="37"/>
      <c r="U971" s="38"/>
      <c r="V971" s="39"/>
      <c r="W971" s="36"/>
    </row>
    <row r="972" spans="1:23" x14ac:dyDescent="0.25">
      <c r="A972" s="36"/>
      <c r="B972" s="11">
        <f>((m*g)/$A971)*($C$6+(m/$A971)*(EXP(-($A971*$C$6)/(m))-1)) - $C$7</f>
        <v>-0.22817537530610618</v>
      </c>
      <c r="C972" s="11">
        <f t="shared" si="383"/>
        <v>5.2064001896082408E-2</v>
      </c>
      <c r="D972" s="36"/>
      <c r="M972" s="36"/>
      <c r="N972" s="11">
        <f>($T969*$E$6) + (m*EXP(-($T969*$E$6)/m)) - m - (($E$7/(m*g))*($T969)^2)</f>
        <v>-2.7251916602634907E-4</v>
      </c>
      <c r="O972" s="11">
        <f>($T969*$E$6) + (2*m*EXP(-($T969*$E$6)/m)) + (($T969*$E$6)*EXP(-($T969*$E$6)/m))  - (2*m)</f>
        <v>2.1720216709196494E-4</v>
      </c>
      <c r="P972" s="11">
        <f>2*(-(m^2)/($T969)^5)*(g^2)*N972*O972</f>
        <v>1.5569819781521193</v>
      </c>
      <c r="Q972" s="12">
        <f>$E$6 - ($E$6*EXP(-($T969*$E$6)/m)) - ($T969 * ((2*$E$7)/(m*g)))</f>
        <v>-3.5127502940464156E-2</v>
      </c>
      <c r="R972" s="12">
        <f>$E$6 - 2 * ($E$6*EXP(-($T969*$E$6)/m)) + $E$6*(EXP(-($T969*$E$6)/m))*(1-($T969*$E$6)/(m))</f>
        <v>2.8129755211624197E-2</v>
      </c>
      <c r="S972" s="11">
        <f>2*(((5*m^2*g^2)/$T969^6)*$N972*$O972 + (-(m^2)/($T969)^5)*(g^2)*$O972*$Q972 + (-(m^2)/($T969)^5)*(g^2)*$N972*$R972)</f>
        <v>43.573778470158317</v>
      </c>
      <c r="T972" s="37"/>
      <c r="U972" s="38"/>
      <c r="V972" s="39"/>
      <c r="W972" s="36"/>
    </row>
    <row r="973" spans="1:23" x14ac:dyDescent="0.25">
      <c r="A973" s="36"/>
      <c r="B973" s="12">
        <f>((m*g)/$A971)*($D$6+(m/$A971)*(EXP(-($A971*$D$6)/(m))-1)) - $D$7</f>
        <v>-0.58468676928869923</v>
      </c>
      <c r="C973" s="12">
        <f t="shared" ref="C973:C1036" si="413">$B973^2</f>
        <v>0.34185861818125662</v>
      </c>
      <c r="D973" s="36"/>
      <c r="M973" s="36"/>
      <c r="N973" s="11">
        <f>($T969*$F$6) + (m*EXP(-($T969*$F$6)/m)) - m - (($F$7/(m*g))*($T969)^2)</f>
        <v>-6.0670053593632174E-4</v>
      </c>
      <c r="O973" s="11">
        <f>($T969*$F$6) + (2*m*EXP(-($T969*$F$6)/m)) + (($T969*$F$6)*EXP(-($T969*$F$6)/m))  - (2*m)</f>
        <v>4.3655210821161305E-4</v>
      </c>
      <c r="P973" s="11">
        <f>2*(-(m^2)/($T969)^5)*(g^2)*N973*O973</f>
        <v>6.9667920711640106</v>
      </c>
      <c r="Q973" s="12">
        <f>$F$6 - ($F$6*EXP(-($T969*$F$6)/m)) - ($T969 * ((2*$F$7)/(m*g)))</f>
        <v>-7.6037333689400077E-2</v>
      </c>
      <c r="R973" s="12">
        <f>$F$6 - 2 * ($F$6*EXP(-($T969*$F$6)/m)) + $F$6*(EXP(-($T969*$F$6)/m))*(1-($T969*$F$6)/(m))</f>
        <v>5.5507727714503241E-2</v>
      </c>
      <c r="S973" s="11">
        <f>2*(((5*m^2*g^2)/$T969^6)*$N973*$O973 + (-(m^2)/($T969)^5)*(g^2)*$O973*$Q973 + (-(m^2)/($T969)^5)*(g^2)*$N973*$R973)</f>
        <v>153.66554030997111</v>
      </c>
      <c r="T973" s="37"/>
      <c r="U973" s="38"/>
      <c r="V973" s="39"/>
      <c r="W973" s="36"/>
    </row>
    <row r="974" spans="1:23" x14ac:dyDescent="0.25">
      <c r="A974" s="36"/>
      <c r="B974" s="12">
        <f>((m*g)/$A971)*($E$6+(m/$A971)*(EXP(-($A971*$E$6)/(m))-1)) - $E$7</f>
        <v>-0.97275475779557152</v>
      </c>
      <c r="C974" s="11">
        <f t="shared" si="413"/>
        <v>0.94625181881392106</v>
      </c>
      <c r="D974" s="36"/>
      <c r="M974" s="36"/>
      <c r="N974" s="11">
        <f>($T969*$G$6) + (m*EXP(-($T969*$G$6)/m)) - m - (($G$7/(m*g))*($T969)^2)</f>
        <v>-9.2049804445186716E-4</v>
      </c>
      <c r="O974" s="11">
        <f>($T969*$G$6) + (2*m*EXP(-($T969*$G$6)/m)) + (($T969*$G$6)*EXP(-($T969*$G$6)/m))  - (2*m)</f>
        <v>7.5760073539418715E-4</v>
      </c>
      <c r="P974" s="11">
        <f>2*(-(m^2)/($T969)^5)*(g^2)*N974*O974</f>
        <v>18.343645050870528</v>
      </c>
      <c r="Q974" s="12">
        <f>$G$6 - ($G$6*EXP(-($T969*$G$6)/m)) - ($T969 * ((2*$G$7)/(m*g)))</f>
        <v>-0.11975513986600872</v>
      </c>
      <c r="R974" s="12">
        <f>$G$6 - 2 * ($G$6*EXP(-($T969*$G$6)/m)) + $G$6*(EXP(-($T969*$G$6)/m))*(1-($T969*$G$6)/(m))</f>
        <v>9.4572542455614361E-2</v>
      </c>
      <c r="S974" s="11">
        <f>2*(((5*m^2*g^2)/$T969^6)*$N974*$O974 + (-(m^2)/($T969)^5)*(g^2)*$O974*$Q974 + (-(m^2)/($T969)^5)*(g^2)*$N974*$R974)</f>
        <v>449.55028528498815</v>
      </c>
      <c r="T974" s="37"/>
      <c r="U974" s="38"/>
      <c r="V974" s="39"/>
      <c r="W974" s="36"/>
    </row>
    <row r="975" spans="1:23" x14ac:dyDescent="0.25">
      <c r="A975" s="36"/>
      <c r="B975" s="12">
        <f>((m*g)/$A971)*($F$6+(m/$A971)*(EXP(-($A971*$F$6)/(m))-1)) - $F$7</f>
        <v>-1.676265174289215</v>
      </c>
      <c r="C975" s="12">
        <f t="shared" si="413"/>
        <v>2.8098649345348523</v>
      </c>
      <c r="D975" s="36"/>
      <c r="M975" s="36"/>
      <c r="N975" s="11">
        <f>($T969*$H$6) + (m*EXP(-($T969*$H$6)/m)) - m - (($H$7/(m*g))*($T969)^2)</f>
        <v>-2.7081236331129646E-4</v>
      </c>
      <c r="O975" s="11">
        <f>($T969*$H$6) + (2*m*EXP(-($T969*$H$6)/m)) + (($T969*$H$6)*EXP(-($T969*$H$6)/m))  - (2*m)</f>
        <v>1.1847490982079267E-3</v>
      </c>
      <c r="P975" s="11">
        <f>2*(-(m^2)/($T969)^5)*(g^2)*N975*O975</f>
        <v>8.4395104335311242</v>
      </c>
      <c r="Q975" s="12">
        <f>$H$6 - ($H$6*EXP(-($T969*$H$6)/m)) - ($T969 * ((2*$H$7)/(m*g)))</f>
        <v>-7.9559143965879542E-2</v>
      </c>
      <c r="R975" s="12">
        <f>$H$6 - 2 * ($H$6*EXP(-($T969*$H$6)/m)) + $H$6*(EXP(-($T969*$H$6)/m))*(1-($T969*$H$6)/(m))</f>
        <v>0.14523589366889</v>
      </c>
      <c r="S975" s="11">
        <f>2*(((5*m^2*g^2)/$T969^6)*$N975*$O975 + (-(m^2)/($T969)^5)*(g^2)*$O975*$Q975 + (-(m^2)/($T969)^5)*(g^2)*$N975*$R975)</f>
        <v>1569.2828784277795</v>
      </c>
      <c r="T975" s="37"/>
      <c r="U975" s="38"/>
      <c r="V975" s="39"/>
      <c r="W975" s="36"/>
    </row>
    <row r="976" spans="1:23" x14ac:dyDescent="0.25">
      <c r="A976" s="36"/>
      <c r="B976" s="12">
        <f>((m*g)/$A971)*($G$6+(m/$A971)*(EXP(-($A971*$G$6)/(m))-1)) - $G$7</f>
        <v>-2.4785162704602715</v>
      </c>
      <c r="C976" s="11">
        <f t="shared" si="413"/>
        <v>6.1430429029362932</v>
      </c>
      <c r="D976" s="36"/>
      <c r="M976" s="36"/>
      <c r="N976" s="11">
        <f>($T969*$I$6) + (m*EXP(-($T969*$I$6)/m)) - m - (($I$7/(m*g))*($T969)^2)</f>
        <v>3.6936897707216289E-5</v>
      </c>
      <c r="O976" s="11">
        <f>($T969*$I$6) + (2*m*EXP(-($T969*$I$6)/m)) + (($T969*$I$6)*EXP(-($T969*$I$6)/m))  - (2*m)</f>
        <v>1.5808744621772508E-3</v>
      </c>
      <c r="P976" s="11">
        <f>2*(-(m^2)/($T969)^5)*(g^2)*N976*O976</f>
        <v>-1.5359609731163781</v>
      </c>
      <c r="Q976" s="12">
        <f>$I$6 - ($I$6*EXP(-($T969*$I$6)/m)) - ($T969 * ((2*$I$7)/(m*g)))</f>
        <v>-6.9449432839628455E-2</v>
      </c>
      <c r="R976" s="12">
        <f>$I$6 - 2 * ($I$6*EXP(-($T969*$I$6)/m)) + $I$6*(EXP(-($T969*$I$6)/m))*(1-($T969*$I$6)/(m))</f>
        <v>0.1911884784268936</v>
      </c>
      <c r="S976" s="11">
        <f>2*(((5*m^2*g^2)/$T969^6)*$N976*$O976 + (-(m^2)/($T969)^5)*(g^2)*$O976*$Q976 + (-(m^2)/($T969)^5)*(g^2)*$N976*$R976)</f>
        <v>3056.1055703635107</v>
      </c>
      <c r="T976" s="37"/>
      <c r="U976" s="38"/>
      <c r="V976" s="39"/>
      <c r="W976" s="36"/>
    </row>
    <row r="977" spans="1:23" x14ac:dyDescent="0.25">
      <c r="A977" s="36"/>
      <c r="B977" s="12">
        <f>((m*g)/$A971)*($H$6+(m/$A971)*(EXP(-($A971*$H$6)/(m))-1)) - $H$7</f>
        <v>-2.8550266868082153</v>
      </c>
      <c r="C977" s="12">
        <f t="shared" si="413"/>
        <v>8.151177382387095</v>
      </c>
      <c r="D977" s="36"/>
      <c r="M977" s="36"/>
      <c r="N977" s="11">
        <f>($T969*$J$6) + (m*EXP(-($T969*$J$6)/m)) - m - (($J$7/(m*g))*($T969)^2)</f>
        <v>2.7411831987485345E-4</v>
      </c>
      <c r="O977" s="11">
        <f>($T969*$J$6) + (2*m*EXP(-($T969*$J$6)/m)) + (($T969*$J$6)*EXP(-($T969*$J$6)/m))  - (2*m)</f>
        <v>2.0432113316871947E-3</v>
      </c>
      <c r="P977" s="11">
        <f>2*(-(m^2)/($T969)^5)*(g^2)*N977*O977</f>
        <v>-14.732407746786075</v>
      </c>
      <c r="Q977" s="12">
        <f>$J$6 - ($J$6*EXP(-($T969*$J$6)/m)) - ($T969 * ((2*$J$7)/(m*g)))</f>
        <v>-6.8895221319101085E-2</v>
      </c>
      <c r="R977" s="12">
        <f>$J$6 - 2 * ($J$6*EXP(-($T969*$J$6)/m)) + $J$6*(EXP(-($T969*$J$6)/m))*(1-($T969*$J$6)/(m))</f>
        <v>0.2437980678940927</v>
      </c>
      <c r="S977" s="11">
        <f>2*(((5*m^2*g^2)/$T969^6)*$N977*$O977 + (-(m^2)/($T969)^5)*(g^2)*$O977*$Q977 + (-(m^2)/($T969)^5)*(g^2)*$N977*$R977)</f>
        <v>5339.54843422865</v>
      </c>
      <c r="T977" s="37"/>
      <c r="U977" s="38"/>
      <c r="V977" s="39"/>
      <c r="W977" s="36"/>
    </row>
    <row r="978" spans="1:23" x14ac:dyDescent="0.25">
      <c r="A978" s="36"/>
      <c r="B978" s="12">
        <f>((m*g)/$A971)*($I$6+(m/$A971)*(EXP(-($A971*$I$6)/(m))-1)) - $I$7</f>
        <v>-3.2900946690247102</v>
      </c>
      <c r="C978" s="11">
        <f t="shared" si="413"/>
        <v>10.824722931144818</v>
      </c>
      <c r="D978" s="36"/>
      <c r="M978" s="36"/>
      <c r="N978" s="11">
        <f>($T969*$K$6) + (m*EXP(-($T969*$K$6)/m)) - m - (($K$7/(m*g))*($T969)^2)</f>
        <v>2.8814904481971708E-4</v>
      </c>
      <c r="O978" s="11">
        <f>($T969*$K$6) + (2*m*EXP(-($T969*$K$6)/m)) + (($T969*$K$6)*EXP(-($T969*$K$6)/m))  - (2*m)</f>
        <v>2.5726896358677157E-3</v>
      </c>
      <c r="P978" s="11">
        <f>2*(-(m^2)/($T969)^5)*(g^2)*N978*O978</f>
        <v>-19.499656529403069</v>
      </c>
      <c r="Q978" s="12">
        <f>$K$6 - ($K$6*EXP(-($T969*$K$6)/m)) - ($T969 * ((2*$K$7)/(m*g)))</f>
        <v>-9.2002786507860201E-2</v>
      </c>
      <c r="R978" s="12">
        <f>$K$6 - 2 * ($K$6*EXP(-($T969*$K$6)/m)) + $K$6*(EXP(-($T969*$K$6)/m))*(1-($T969*$K$6)/(m))</f>
        <v>0.30289682242097193</v>
      </c>
      <c r="S978" s="11">
        <f>2*(((5*m^2*g^2)/$T969^6)*$N978*$O978 + (-(m^2)/($T969)^5)*(g^2)*$O978*$Q978 + (-(m^2)/($T969)^5)*(g^2)*$N978*$R978)</f>
        <v>8423.3858514830008</v>
      </c>
      <c r="T978" s="37"/>
      <c r="U978" s="38"/>
      <c r="V978" s="39"/>
      <c r="W978" s="36"/>
    </row>
    <row r="979" spans="1:23" x14ac:dyDescent="0.25">
      <c r="A979" s="36"/>
      <c r="B979" s="12">
        <f>((m*g)/$A971)*($J$6+(m/$A971)*(EXP(-($A971*$J$6)/(m))-1)) - $J$7</f>
        <v>-3.806162651241205</v>
      </c>
      <c r="C979" s="12">
        <f t="shared" si="413"/>
        <v>14.486874127703478</v>
      </c>
      <c r="D979" s="36"/>
      <c r="M979" s="36">
        <v>97</v>
      </c>
      <c r="N979" s="11">
        <f>($T979*$B$6) + (m*EXP(-($T979*$B$6)/m)) - m - (($B$7/(m*g))*($T979)^2)</f>
        <v>-3.5922821918522391E-5</v>
      </c>
      <c r="O979" s="11">
        <f>($T979*$B$6) + (2*m*EXP(-($T979*$B$6)/m)) + (($T979*$B$6)*EXP(-($T979*$B$6)/m))  - (2*m)</f>
        <v>5.8863516471732713E-6</v>
      </c>
      <c r="P979" s="11">
        <f>2*(-(m^2)/($T979)^5)*(g^2)*N979*O979</f>
        <v>5.5621030242373505E-3</v>
      </c>
      <c r="Q979" s="12">
        <f>$B$6 - ($B$6*EXP(-($T979*$B$6)/m)) - ($T979 * ((2*$B$7)/(m*g)))</f>
        <v>-3.5822432723058607E-3</v>
      </c>
      <c r="R979" s="12">
        <f>$B$6 - 2 * ($B$6*EXP(-($T979*$B$6)/m)) + $B$6*(EXP(-($T979*$B$6)/m))*(1-($T979*$B$6)/(m))</f>
        <v>7.9860805570153293E-4</v>
      </c>
      <c r="S979" s="11">
        <f>2*(((5*m^2*g^2)/$T979^6)*$N979*$O979 + (-(m^2)/($T979)^5)*(g^2)*$O979*$Q979 + (-(m^2)/($T979)^5)*(g^2)*$N979*$R979)</f>
        <v>2.7638000081181335E-2</v>
      </c>
      <c r="T979" s="37">
        <f t="shared" si="400"/>
        <v>2.1699250881468814E-2</v>
      </c>
      <c r="U979" s="38">
        <f t="shared" ref="U979" si="414">SUM(P979:P988)</f>
        <v>-5.3645976549887564E-13</v>
      </c>
      <c r="V979" s="39">
        <f t="shared" ref="V979" si="415">SUM(S979:S988)</f>
        <v>19047.805400261786</v>
      </c>
      <c r="W979" s="36">
        <f t="shared" ref="W979" si="416">U979/V979</f>
        <v>-2.8163862147158577E-17</v>
      </c>
    </row>
    <row r="980" spans="1:23" x14ac:dyDescent="0.25">
      <c r="A980" s="36"/>
      <c r="B980" s="11">
        <f>((m*g)/$A971)*($K$6+(m/$A971)*(EXP(-($A971*$K$6)/(m))-1)) - $K$7</f>
        <v>-4.4812306334577006</v>
      </c>
      <c r="C980" s="11">
        <f t="shared" si="413"/>
        <v>20.081427990239703</v>
      </c>
      <c r="D980" s="36"/>
      <c r="M980" s="36"/>
      <c r="N980" s="11">
        <f>($T979*$C$6) + (m*EXP(-($T979*$C$6)/m)) - m - (($C$7/(m*g))*($T979)^2)</f>
        <v>-5.6880736359796744E-5</v>
      </c>
      <c r="O980" s="11">
        <f>($T979*$C$6) + (2*m*EXP(-($T979*$C$6)/m)) + (($T979*$C$6)*EXP(-($T979*$C$6)/m))  - (2*m)</f>
        <v>3.0067351026730194E-5</v>
      </c>
      <c r="P980" s="11">
        <f>2*(-(m^2)/($T979)^5)*(g^2)*N980*O980</f>
        <v>4.4986557223601245E-2</v>
      </c>
      <c r="Q980" s="12">
        <f>$C$6 - ($C$6*EXP(-($T979*$C$6)/m)) - ($T979 * ((2*$C$7)/(m*g)))</f>
        <v>-6.6282852127929268E-3</v>
      </c>
      <c r="R980" s="12">
        <f>$C$6 - 2 * ($C$6*EXP(-($T979*$C$6)/m)) + $C$6*(EXP(-($T979*$C$6)/m))*(1-($T979*$C$6)/(m))</f>
        <v>4.0224850446371196E-3</v>
      </c>
      <c r="S980" s="11">
        <f>2*(((5*m^2*g^2)/$T979^6)*$N980*$O980 + (-(m^2)/($T979)^5)*(g^2)*$O980*$Q980 + (-(m^2)/($T979)^5)*(g^2)*$N980*$R980)</f>
        <v>0.89475171113511909</v>
      </c>
      <c r="T980" s="37"/>
      <c r="U980" s="38"/>
      <c r="V980" s="39"/>
      <c r="W980" s="36"/>
    </row>
    <row r="981" spans="1:23" x14ac:dyDescent="0.25">
      <c r="A981" s="36">
        <v>0.98</v>
      </c>
      <c r="B981" s="12">
        <f>((m*g)/$A981)*($B$6+(m/$A981)*(EXP(-($A981*$B$6)/(m))-1)) - $B$7</f>
        <v>-7.6283567558206394E-2</v>
      </c>
      <c r="C981" s="12">
        <f t="shared" si="413"/>
        <v>5.8191826794074392E-3</v>
      </c>
      <c r="D981" s="36">
        <f t="shared" ref="D981" si="417">SUM(C981:C990)</f>
        <v>63.935344044266799</v>
      </c>
      <c r="M981" s="36"/>
      <c r="N981" s="11">
        <f>($T979*$D$6) + (m*EXP(-($T979*$D$6)/m)) - m - (($D$7/(m*g))*($T979)^2)</f>
        <v>-1.4213669415833905E-4</v>
      </c>
      <c r="O981" s="11">
        <f>($T979*$D$6) + (2*m*EXP(-($T979*$D$6)/m)) + (($T979*$D$6)*EXP(-($T979*$D$6)/m))  - (2*m)</f>
        <v>1.0980809334212166E-4</v>
      </c>
      <c r="P981" s="11">
        <f>2*(-(m^2)/($T979)^5)*(g^2)*N981*O981</f>
        <v>0.410547055340447</v>
      </c>
      <c r="Q981" s="12">
        <f>$D$6 - ($D$6*EXP(-($T979*$D$6)/m)) - ($T979 * ((2*$D$7)/(m*g)))</f>
        <v>-1.8161063891626833E-2</v>
      </c>
      <c r="R981" s="12">
        <f>$D$6 - 2 * ($D$6*EXP(-($T979*$D$6)/m)) + $D$6*(EXP(-($T979*$D$6)/m))*(1-($T979*$D$6)/(m))</f>
        <v>1.4420172737402842E-2</v>
      </c>
      <c r="S981" s="11">
        <f>2*(((5*m^2*g^2)/$T979^6)*$N981*$O981 + (-(m^2)/($T979)^5)*(g^2)*$O981*$Q981 + (-(m^2)/($T979)^5)*(g^2)*$N981*$R981)</f>
        <v>11.770671982426705</v>
      </c>
      <c r="T981" s="37"/>
      <c r="U981" s="38"/>
      <c r="V981" s="39"/>
      <c r="W981" s="36"/>
    </row>
    <row r="982" spans="1:23" x14ac:dyDescent="0.25">
      <c r="A982" s="36"/>
      <c r="B982" s="11">
        <f>((m*g)/$A981)*($C$6+(m/$A981)*(EXP(-($A981*$C$6)/(m))-1)) - $C$7</f>
        <v>-0.22865544191658227</v>
      </c>
      <c r="C982" s="11">
        <f t="shared" si="413"/>
        <v>5.2283311118067527E-2</v>
      </c>
      <c r="D982" s="36"/>
      <c r="M982" s="36"/>
      <c r="N982" s="11">
        <f>($T979*$E$6) + (m*EXP(-($T979*$E$6)/m)) - m - (($E$7/(m*g))*($T979)^2)</f>
        <v>-2.7251916602635123E-4</v>
      </c>
      <c r="O982" s="11">
        <f>($T979*$E$6) + (2*m*EXP(-($T979*$E$6)/m)) + (($T979*$E$6)*EXP(-($T979*$E$6)/m))  - (2*m)</f>
        <v>2.17202167091958E-4</v>
      </c>
      <c r="P982" s="11">
        <f>2*(-(m^2)/($T979)^5)*(g^2)*N982*O982</f>
        <v>1.5569819781520917</v>
      </c>
      <c r="Q982" s="12">
        <f>$E$6 - ($E$6*EXP(-($T979*$E$6)/m)) - ($T979 * ((2*$E$7)/(m*g)))</f>
        <v>-3.51275029404641E-2</v>
      </c>
      <c r="R982" s="12">
        <f>$E$6 - 2 * ($E$6*EXP(-($T979*$E$6)/m)) + $E$6*(EXP(-($T979*$E$6)/m))*(1-($T979*$E$6)/(m))</f>
        <v>2.8129755211624086E-2</v>
      </c>
      <c r="S982" s="11">
        <f>2*(((5*m^2*g^2)/$T979^6)*$N982*$O982 + (-(m^2)/($T979)^5)*(g^2)*$O982*$Q982 + (-(m^2)/($T979)^5)*(g^2)*$N982*$R982)</f>
        <v>43.573778470160931</v>
      </c>
      <c r="T982" s="37"/>
      <c r="U982" s="38"/>
      <c r="V982" s="39"/>
      <c r="W982" s="36"/>
    </row>
    <row r="983" spans="1:23" x14ac:dyDescent="0.25">
      <c r="A983" s="36"/>
      <c r="B983" s="12">
        <f>((m*g)/$A981)*($D$6+(m/$A981)*(EXP(-($A981*$D$6)/(m))-1)) - $D$7</f>
        <v>-0.58551866735745595</v>
      </c>
      <c r="C983" s="12">
        <f t="shared" si="413"/>
        <v>0.34283210982405116</v>
      </c>
      <c r="D983" s="36"/>
      <c r="M983" s="36"/>
      <c r="N983" s="11">
        <f>($T979*$F$6) + (m*EXP(-($T979*$F$6)/m)) - m - (($F$7/(m*g))*($T979)^2)</f>
        <v>-6.0670053593632044E-4</v>
      </c>
      <c r="O983" s="11">
        <f>($T979*$F$6) + (2*m*EXP(-($T979*$F$6)/m)) + (($T979*$F$6)*EXP(-($T979*$F$6)/m))  - (2*m)</f>
        <v>4.3655210821160612E-4</v>
      </c>
      <c r="P983" s="11">
        <f>2*(-(m^2)/($T979)^5)*(g^2)*N983*O983</f>
        <v>6.9667920711639288</v>
      </c>
      <c r="Q983" s="12">
        <f>$F$6 - ($F$6*EXP(-($T979*$F$6)/m)) - ($T979 * ((2*$F$7)/(m*g)))</f>
        <v>-7.6037333689399966E-2</v>
      </c>
      <c r="R983" s="12">
        <f>$F$6 - 2 * ($F$6*EXP(-($T979*$F$6)/m)) + $F$6*(EXP(-($T979*$F$6)/m))*(1-($T979*$F$6)/(m))</f>
        <v>5.5507727714503075E-2</v>
      </c>
      <c r="S983" s="11">
        <f>2*(((5*m^2*g^2)/$T979^6)*$N983*$O983 + (-(m^2)/($T979)^5)*(g^2)*$O983*$Q983 + (-(m^2)/($T979)^5)*(g^2)*$N983*$R983)</f>
        <v>153.66554030997941</v>
      </c>
      <c r="T983" s="37"/>
      <c r="U983" s="38"/>
      <c r="V983" s="39"/>
      <c r="W983" s="36"/>
    </row>
    <row r="984" spans="1:23" x14ac:dyDescent="0.25">
      <c r="A984" s="36"/>
      <c r="B984" s="12">
        <f>((m*g)/$A981)*($E$6+(m/$A981)*(EXP(-($A981*$E$6)/(m))-1)) - $E$7</f>
        <v>-0.97385126734615612</v>
      </c>
      <c r="C984" s="11">
        <f t="shared" si="413"/>
        <v>0.94838629091171445</v>
      </c>
      <c r="D984" s="36"/>
      <c r="M984" s="36"/>
      <c r="N984" s="11">
        <f>($T979*$G$6) + (m*EXP(-($T979*$G$6)/m)) - m - (($G$7/(m*g))*($T979)^2)</f>
        <v>-9.2049804445186109E-4</v>
      </c>
      <c r="O984" s="11">
        <f>($T979*$G$6) + (2*m*EXP(-($T979*$G$6)/m)) + (($T979*$G$6)*EXP(-($T979*$G$6)/m))  - (2*m)</f>
        <v>7.5760073539418021E-4</v>
      </c>
      <c r="P984" s="11">
        <f>2*(-(m^2)/($T979)^5)*(g^2)*N984*O984</f>
        <v>18.343645050870357</v>
      </c>
      <c r="Q984" s="12">
        <f>$G$6 - ($G$6*EXP(-($T979*$G$6)/m)) - ($T979 * ((2*$G$7)/(m*g)))</f>
        <v>-0.11975513986600844</v>
      </c>
      <c r="R984" s="12">
        <f>$G$6 - 2 * ($G$6*EXP(-($T979*$G$6)/m)) + $G$6*(EXP(-($T979*$G$6)/m))*(1-($T979*$G$6)/(m))</f>
        <v>9.4572542455614111E-2</v>
      </c>
      <c r="S984" s="11">
        <f>2*(((5*m^2*g^2)/$T979^6)*$N984*$O984 + (-(m^2)/($T979)^5)*(g^2)*$O984*$Q984 + (-(m^2)/($T979)^5)*(g^2)*$N984*$R984)</f>
        <v>449.55028528500497</v>
      </c>
      <c r="T984" s="37"/>
      <c r="U984" s="38"/>
      <c r="V984" s="39"/>
      <c r="W984" s="36"/>
    </row>
    <row r="985" spans="1:23" x14ac:dyDescent="0.25">
      <c r="A985" s="36"/>
      <c r="B985" s="12">
        <f>((m*g)/$A981)*($F$6+(m/$A981)*(EXP(-($A981*$F$6)/(m))-1)) - $F$7</f>
        <v>-1.6777136183401817</v>
      </c>
      <c r="C985" s="12">
        <f t="shared" si="413"/>
        <v>2.8147229851641051</v>
      </c>
      <c r="D985" s="36"/>
      <c r="M985" s="36"/>
      <c r="N985" s="11">
        <f>($T979*$H$6) + (m*EXP(-($T979*$H$6)/m)) - m - (($H$7/(m*g))*($T979)^2)</f>
        <v>-2.7081236331129559E-4</v>
      </c>
      <c r="O985" s="11">
        <f>($T979*$H$6) + (2*m*EXP(-($T979*$H$6)/m)) + (($T979*$H$6)*EXP(-($T979*$H$6)/m))  - (2*m)</f>
        <v>1.1847490982079129E-3</v>
      </c>
      <c r="P985" s="11">
        <f>2*(-(m^2)/($T979)^5)*(g^2)*N985*O985</f>
        <v>8.4395104335310513</v>
      </c>
      <c r="Q985" s="12">
        <f>$H$6 - ($H$6*EXP(-($T979*$H$6)/m)) - ($T979 * ((2*$H$7)/(m*g)))</f>
        <v>-7.9559143965879264E-2</v>
      </c>
      <c r="R985" s="12">
        <f>$H$6 - 2 * ($H$6*EXP(-($T979*$H$6)/m)) + $H$6*(EXP(-($T979*$H$6)/m))*(1-($T979*$H$6)/(m))</f>
        <v>0.1452358936688897</v>
      </c>
      <c r="S985" s="11">
        <f>2*(((5*m^2*g^2)/$T979^6)*$N985*$O985 + (-(m^2)/($T979)^5)*(g^2)*$O985*$Q985 + (-(m^2)/($T979)^5)*(g^2)*$N985*$R985)</f>
        <v>1569.2828784277726</v>
      </c>
      <c r="T985" s="37"/>
      <c r="U985" s="38"/>
      <c r="V985" s="39"/>
      <c r="W985" s="36"/>
    </row>
    <row r="986" spans="1:23" x14ac:dyDescent="0.25">
      <c r="A986" s="36"/>
      <c r="B986" s="12">
        <f>((m*g)/$A981)*($G$6+(m/$A981)*(EXP(-($A981*$G$6)/(m))-1)) - $G$7</f>
        <v>-2.4803192951623498</v>
      </c>
      <c r="C986" s="11">
        <f t="shared" si="413"/>
        <v>6.1519838059546563</v>
      </c>
      <c r="D986" s="36"/>
      <c r="M986" s="36"/>
      <c r="N986" s="11">
        <f>($T979*$I$6) + (m*EXP(-($T979*$I$6)/m)) - m - (($I$7/(m*g))*($T979)^2)</f>
        <v>3.6936897707218891E-5</v>
      </c>
      <c r="O986" s="11">
        <f>($T979*$I$6) + (2*m*EXP(-($T979*$I$6)/m)) + (($T979*$I$6)*EXP(-($T979*$I$6)/m))  - (2*m)</f>
        <v>1.5808744621772508E-3</v>
      </c>
      <c r="P986" s="11">
        <f>2*(-(m^2)/($T979)^5)*(g^2)*N986*O986</f>
        <v>-1.535960973116496</v>
      </c>
      <c r="Q986" s="12">
        <f>$I$6 - ($I$6*EXP(-($T979*$I$6)/m)) - ($T979 * ((2*$I$7)/(m*g)))</f>
        <v>-6.9449432839628122E-2</v>
      </c>
      <c r="R986" s="12">
        <f>$I$6 - 2 * ($I$6*EXP(-($T979*$I$6)/m)) + $I$6*(EXP(-($T979*$I$6)/m))*(1-($T979*$I$6)/(m))</f>
        <v>0.19118847842689327</v>
      </c>
      <c r="S986" s="11">
        <f>2*(((5*m^2*g^2)/$T979^6)*$N986*$O986 + (-(m^2)/($T979)^5)*(g^2)*$O986*$Q986 + (-(m^2)/($T979)^5)*(g^2)*$N986*$R986)</f>
        <v>3056.1055703635284</v>
      </c>
      <c r="T986" s="37"/>
      <c r="U986" s="38"/>
      <c r="V986" s="39"/>
      <c r="W986" s="36"/>
    </row>
    <row r="987" spans="1:23" x14ac:dyDescent="0.25">
      <c r="A987" s="36"/>
      <c r="B987" s="12">
        <f>((m*g)/$A981)*($H$6+(m/$A981)*(EXP(-($A981*$H$6)/(m))-1)) - $H$7</f>
        <v>-2.857181646037354</v>
      </c>
      <c r="C987" s="12">
        <f t="shared" si="413"/>
        <v>8.1634869584527241</v>
      </c>
      <c r="D987" s="36"/>
      <c r="M987" s="36"/>
      <c r="N987" s="11">
        <f>($T979*$J$6) + (m*EXP(-($T979*$J$6)/m)) - m - (($J$7/(m*g))*($T979)^2)</f>
        <v>2.7411831987485171E-4</v>
      </c>
      <c r="O987" s="11">
        <f>($T979*$J$6) + (2*m*EXP(-($T979*$J$6)/m)) + (($T979*$J$6)*EXP(-($T979*$J$6)/m))  - (2*m)</f>
        <v>2.0432113316871878E-3</v>
      </c>
      <c r="P987" s="11">
        <f>2*(-(m^2)/($T979)^5)*(g^2)*N987*O987</f>
        <v>-14.732407746786027</v>
      </c>
      <c r="Q987" s="12">
        <f>$J$6 - ($J$6*EXP(-($T979*$J$6)/m)) - ($T979 * ((2*$J$7)/(m*g)))</f>
        <v>-6.8895221319100641E-2</v>
      </c>
      <c r="R987" s="12">
        <f>$J$6 - 2 * ($J$6*EXP(-($T979*$J$6)/m)) + $J$6*(EXP(-($T979*$J$6)/m))*(1-($T979*$J$6)/(m))</f>
        <v>0.2437980678940922</v>
      </c>
      <c r="S987" s="11">
        <f>2*(((5*m^2*g^2)/$T979^6)*$N987*$O987 + (-(m^2)/($T979)^5)*(g^2)*$O987*$Q987 + (-(m^2)/($T979)^5)*(g^2)*$N987*$R987)</f>
        <v>5339.5484342286327</v>
      </c>
      <c r="T987" s="37"/>
      <c r="U987" s="38"/>
      <c r="V987" s="39"/>
      <c r="W987" s="36"/>
    </row>
    <row r="988" spans="1:23" x14ac:dyDescent="0.25">
      <c r="A988" s="36"/>
      <c r="B988" s="12">
        <f>((m*g)/$A981)*($I$6+(m/$A981)*(EXP(-($A981*$I$6)/(m))-1)) - $I$7</f>
        <v>-3.292514240680211</v>
      </c>
      <c r="C988" s="11">
        <f t="shared" si="413"/>
        <v>10.840650025081986</v>
      </c>
      <c r="D988" s="36"/>
      <c r="M988" s="36"/>
      <c r="N988" s="11">
        <f>($T979*$K$6) + (m*EXP(-($T979*$K$6)/m)) - m - (($K$7/(m*g))*($T979)^2)</f>
        <v>2.8814904481972575E-4</v>
      </c>
      <c r="O988" s="11">
        <f>($T979*$K$6) + (2*m*EXP(-($T979*$K$6)/m)) + (($T979*$K$6)*EXP(-($T979*$K$6)/m))  - (2*m)</f>
        <v>2.5726896358677087E-3</v>
      </c>
      <c r="P988" s="11">
        <f>2*(-(m^2)/($T979)^5)*(g^2)*N988*O988</f>
        <v>-19.49965652940373</v>
      </c>
      <c r="Q988" s="12">
        <f>$K$6 - ($K$6*EXP(-($T979*$K$6)/m)) - ($T979 * ((2*$K$7)/(m*g)))</f>
        <v>-9.2002786507859646E-2</v>
      </c>
      <c r="R988" s="12">
        <f>$K$6 - 2 * ($K$6*EXP(-($T979*$K$6)/m)) + $K$6*(EXP(-($T979*$K$6)/m))*(1-($T979*$K$6)/(m))</f>
        <v>0.30289682242097132</v>
      </c>
      <c r="S988" s="11">
        <f>2*(((5*m^2*g^2)/$T979^6)*$N988*$O988 + (-(m^2)/($T979)^5)*(g^2)*$O988*$Q988 + (-(m^2)/($T979)^5)*(g^2)*$N988*$R988)</f>
        <v>8423.3858514830627</v>
      </c>
      <c r="T988" s="37"/>
      <c r="U988" s="38"/>
      <c r="V988" s="39"/>
      <c r="W988" s="36"/>
    </row>
    <row r="989" spans="1:23" x14ac:dyDescent="0.25">
      <c r="A989" s="36"/>
      <c r="B989" s="12">
        <f>((m*g)/$A981)*($J$6+(m/$A981)*(EXP(-($A981*$J$6)/(m))-1)) - $J$7</f>
        <v>-3.808846835323068</v>
      </c>
      <c r="C989" s="12">
        <f t="shared" si="413"/>
        <v>14.507314214950551</v>
      </c>
      <c r="D989" s="36"/>
      <c r="M989" s="36">
        <v>98</v>
      </c>
      <c r="N989" s="11">
        <f>($T989*$B$6) + (m*EXP(-($T989*$B$6)/m)) - m - (($B$7/(m*g))*($T989)^2)</f>
        <v>-3.5922821918522879E-5</v>
      </c>
      <c r="O989" s="11">
        <f>($T989*$B$6) + (2*m*EXP(-($T989*$B$6)/m)) + (($T989*$B$6)*EXP(-($T989*$B$6)/m))  - (2*m)</f>
        <v>5.8863516471802102E-6</v>
      </c>
      <c r="P989" s="11">
        <f>2*(-(m^2)/($T989)^5)*(g^2)*N989*O989</f>
        <v>5.5621030242439477E-3</v>
      </c>
      <c r="Q989" s="12">
        <f>$B$6 - ($B$6*EXP(-($T989*$B$6)/m)) - ($T989 * ((2*$B$7)/(m*g)))</f>
        <v>-3.5822432723058711E-3</v>
      </c>
      <c r="R989" s="12">
        <f>$B$6 - 2 * ($B$6*EXP(-($T989*$B$6)/m)) + $B$6*(EXP(-($T989*$B$6)/m))*(1-($T989*$B$6)/(m))</f>
        <v>7.9860805570153293E-4</v>
      </c>
      <c r="S989" s="11">
        <f>2*(((5*m^2*g^2)/$T989^6)*$N989*$O989 + (-(m^2)/($T989)^5)*(g^2)*$O989*$Q989 + (-(m^2)/($T989)^5)*(g^2)*$N989*$R989)</f>
        <v>2.7638000080320135E-2</v>
      </c>
      <c r="T989" s="37">
        <f t="shared" si="400"/>
        <v>2.1699250881468842E-2</v>
      </c>
      <c r="U989" s="38">
        <f t="shared" ref="U989" si="418">SUM(P989:P998)</f>
        <v>5.3290705182007514E-13</v>
      </c>
      <c r="V989" s="39">
        <f t="shared" ref="V989" si="419">SUM(S989:S998)</f>
        <v>19047.805400261699</v>
      </c>
      <c r="W989" s="36">
        <f t="shared" ref="W989" si="420">U989/V989</f>
        <v>2.7977346503800038E-17</v>
      </c>
    </row>
    <row r="990" spans="1:23" x14ac:dyDescent="0.25">
      <c r="A990" s="36"/>
      <c r="B990" s="11">
        <f>((m*g)/$A981)*($K$6+(m/$A981)*(EXP(-($A981*$K$6)/(m))-1)) - $K$7</f>
        <v>-4.4841794299659261</v>
      </c>
      <c r="C990" s="11">
        <f t="shared" si="413"/>
        <v>20.107865160129538</v>
      </c>
      <c r="D990" s="36"/>
      <c r="M990" s="36"/>
      <c r="N990" s="11">
        <f>($T989*$C$6) + (m*EXP(-($T989*$C$6)/m)) - m - (($C$7/(m*g))*($T989)^2)</f>
        <v>-5.6880736359794576E-5</v>
      </c>
      <c r="O990" s="11">
        <f>($T989*$C$6) + (2*m*EXP(-($T989*$C$6)/m)) + (($T989*$C$6)*EXP(-($T989*$C$6)/m))  - (2*m)</f>
        <v>3.0067351026730194E-5</v>
      </c>
      <c r="P990" s="11">
        <f>2*(-(m^2)/($T989)^5)*(g^2)*N990*O990</f>
        <v>4.4986557223599247E-2</v>
      </c>
      <c r="Q990" s="12">
        <f>$C$6 - ($C$6*EXP(-($T989*$C$6)/m)) - ($T989 * ((2*$C$7)/(m*g)))</f>
        <v>-6.6282852127929337E-3</v>
      </c>
      <c r="R990" s="12">
        <f>$C$6 - 2 * ($C$6*EXP(-($T989*$C$6)/m)) + $C$6*(EXP(-($T989*$C$6)/m))*(1-($T989*$C$6)/(m))</f>
        <v>4.0224850446371196E-3</v>
      </c>
      <c r="S990" s="11">
        <f>2*(((5*m^2*g^2)/$T989^6)*$N990*$O990 + (-(m^2)/($T989)^5)*(g^2)*$O990*$Q990 + (-(m^2)/($T989)^5)*(g^2)*$N990*$R990)</f>
        <v>0.89475171113529672</v>
      </c>
      <c r="T990" s="37"/>
      <c r="U990" s="38"/>
      <c r="V990" s="39"/>
      <c r="W990" s="36"/>
    </row>
    <row r="991" spans="1:23" x14ac:dyDescent="0.25">
      <c r="A991" s="36">
        <v>0.99</v>
      </c>
      <c r="B991" s="12">
        <f>((m*g)/$A991)*($B$6+(m/$A991)*(EXP(-($A991*$B$6)/(m))-1)) - $B$7</f>
        <v>-7.6498762495026379E-2</v>
      </c>
      <c r="C991" s="12">
        <f t="shared" si="413"/>
        <v>5.8520606632704543E-3</v>
      </c>
      <c r="D991" s="36">
        <f t="shared" ref="D991" si="421">SUM(C991:C1000)</f>
        <v>64.025875860499582</v>
      </c>
      <c r="M991" s="36"/>
      <c r="N991" s="11">
        <f>($T989*$D$6) + (m*EXP(-($T989*$D$6)/m)) - m - (($D$7/(m*g))*($T989)^2)</f>
        <v>-1.4213669415833537E-4</v>
      </c>
      <c r="O991" s="11">
        <f>($T989*$D$6) + (2*m*EXP(-($T989*$D$6)/m)) + (($T989*$D$6)*EXP(-($T989*$D$6)/m))  - (2*m)</f>
        <v>1.0980809334212166E-4</v>
      </c>
      <c r="P991" s="11">
        <f>2*(-(m^2)/($T989)^5)*(g^2)*N991*O991</f>
        <v>0.41054705534043368</v>
      </c>
      <c r="Q991" s="12">
        <f>$D$6 - ($D$6*EXP(-($T989*$D$6)/m)) - ($T989 * ((2*$D$7)/(m*g)))</f>
        <v>-1.8161063891626805E-2</v>
      </c>
      <c r="R991" s="12">
        <f>$D$6 - 2 * ($D$6*EXP(-($T989*$D$6)/m)) + $D$6*(EXP(-($T989*$D$6)/m))*(1-($T989*$D$6)/(m))</f>
        <v>1.4420172737402953E-2</v>
      </c>
      <c r="S991" s="11">
        <f>2*(((5*m^2*g^2)/$T989^6)*$N991*$O991 + (-(m^2)/($T989)^5)*(g^2)*$O991*$Q991 + (-(m^2)/($T989)^5)*(g^2)*$N991*$R991)</f>
        <v>11.770671982428119</v>
      </c>
      <c r="T991" s="37"/>
      <c r="U991" s="38"/>
      <c r="V991" s="39"/>
      <c r="W991" s="36"/>
    </row>
    <row r="992" spans="1:23" x14ac:dyDescent="0.25">
      <c r="A992" s="36"/>
      <c r="B992" s="11">
        <f>((m*g)/$A991)*($C$6+(m/$A991)*(EXP(-($A991*$C$6)/(m))-1)) - $C$7</f>
        <v>-0.22912718617375319</v>
      </c>
      <c r="C992" s="11">
        <f t="shared" si="413"/>
        <v>5.2499267443901758E-2</v>
      </c>
      <c r="D992" s="36"/>
      <c r="M992" s="36"/>
      <c r="N992" s="11">
        <f>($T989*$E$6) + (m*EXP(-($T989*$E$6)/m)) - m - (($E$7/(m*g))*($T989)^2)</f>
        <v>-2.7251916602634907E-4</v>
      </c>
      <c r="O992" s="11">
        <f>($T989*$E$6) + (2*m*EXP(-($T989*$E$6)/m)) + (($T989*$E$6)*EXP(-($T989*$E$6)/m))  - (2*m)</f>
        <v>2.1720216709196494E-4</v>
      </c>
      <c r="P992" s="11">
        <f>2*(-(m^2)/($T989)^5)*(g^2)*N992*O992</f>
        <v>1.5569819781521193</v>
      </c>
      <c r="Q992" s="12">
        <f>$E$6 - ($E$6*EXP(-($T989*$E$6)/m)) - ($T989 * ((2*$E$7)/(m*g)))</f>
        <v>-3.5127502940464156E-2</v>
      </c>
      <c r="R992" s="12">
        <f>$E$6 - 2 * ($E$6*EXP(-($T989*$E$6)/m)) + $E$6*(EXP(-($T989*$E$6)/m))*(1-($T989*$E$6)/(m))</f>
        <v>2.8129755211624197E-2</v>
      </c>
      <c r="S992" s="11">
        <f>2*(((5*m^2*g^2)/$T989^6)*$N992*$O992 + (-(m^2)/($T989)^5)*(g^2)*$O992*$Q992 + (-(m^2)/($T989)^5)*(g^2)*$N992*$R992)</f>
        <v>43.573778470158317</v>
      </c>
      <c r="T992" s="37"/>
      <c r="U992" s="38"/>
      <c r="V992" s="39"/>
      <c r="W992" s="36"/>
    </row>
    <row r="993" spans="1:23" x14ac:dyDescent="0.25">
      <c r="A993" s="36"/>
      <c r="B993" s="12">
        <f>((m*g)/$A991)*($D$6+(m/$A991)*(EXP(-($A991*$D$6)/(m))-1)) - $D$7</f>
        <v>-0.58633514430039835</v>
      </c>
      <c r="C993" s="12">
        <f t="shared" si="413"/>
        <v>0.34378890144176893</v>
      </c>
      <c r="D993" s="36"/>
      <c r="M993" s="36"/>
      <c r="N993" s="11">
        <f>($T989*$F$6) + (m*EXP(-($T989*$F$6)/m)) - m - (($F$7/(m*g))*($T989)^2)</f>
        <v>-6.0670053593632174E-4</v>
      </c>
      <c r="O993" s="11">
        <f>($T989*$F$6) + (2*m*EXP(-($T989*$F$6)/m)) + (($T989*$F$6)*EXP(-($T989*$F$6)/m))  - (2*m)</f>
        <v>4.3655210821161305E-4</v>
      </c>
      <c r="P993" s="11">
        <f>2*(-(m^2)/($T989)^5)*(g^2)*N993*O993</f>
        <v>6.9667920711640106</v>
      </c>
      <c r="Q993" s="12">
        <f>$F$6 - ($F$6*EXP(-($T989*$F$6)/m)) - ($T989 * ((2*$F$7)/(m*g)))</f>
        <v>-7.6037333689400077E-2</v>
      </c>
      <c r="R993" s="12">
        <f>$F$6 - 2 * ($F$6*EXP(-($T989*$F$6)/m)) + $F$6*(EXP(-($T989*$F$6)/m))*(1-($T989*$F$6)/(m))</f>
        <v>5.5507727714503241E-2</v>
      </c>
      <c r="S993" s="11">
        <f>2*(((5*m^2*g^2)/$T989^6)*$N993*$O993 + (-(m^2)/($T989)^5)*(g^2)*$O993*$Q993 + (-(m^2)/($T989)^5)*(g^2)*$N993*$R993)</f>
        <v>153.66554030997111</v>
      </c>
      <c r="T993" s="37"/>
      <c r="U993" s="38"/>
      <c r="V993" s="39"/>
      <c r="W993" s="36"/>
    </row>
    <row r="994" spans="1:23" x14ac:dyDescent="0.25">
      <c r="A994" s="36"/>
      <c r="B994" s="12">
        <f>((m*g)/$A991)*($E$6+(m/$A991)*(EXP(-($A991*$E$6)/(m))-1)) - $E$7</f>
        <v>-0.97492701020795836</v>
      </c>
      <c r="C994" s="11">
        <f t="shared" si="413"/>
        <v>0.95048267523302854</v>
      </c>
      <c r="D994" s="36"/>
      <c r="M994" s="36"/>
      <c r="N994" s="11">
        <f>($T989*$G$6) + (m*EXP(-($T989*$G$6)/m)) - m - (($G$7/(m*g))*($T989)^2)</f>
        <v>-9.2049804445186716E-4</v>
      </c>
      <c r="O994" s="11">
        <f>($T989*$G$6) + (2*m*EXP(-($T989*$G$6)/m)) + (($T989*$G$6)*EXP(-($T989*$G$6)/m))  - (2*m)</f>
        <v>7.5760073539418715E-4</v>
      </c>
      <c r="P994" s="11">
        <f>2*(-(m^2)/($T989)^5)*(g^2)*N994*O994</f>
        <v>18.343645050870528</v>
      </c>
      <c r="Q994" s="12">
        <f>$G$6 - ($G$6*EXP(-($T989*$G$6)/m)) - ($T989 * ((2*$G$7)/(m*g)))</f>
        <v>-0.11975513986600872</v>
      </c>
      <c r="R994" s="12">
        <f>$G$6 - 2 * ($G$6*EXP(-($T989*$G$6)/m)) + $G$6*(EXP(-($T989*$G$6)/m))*(1-($T989*$G$6)/(m))</f>
        <v>9.4572542455614361E-2</v>
      </c>
      <c r="S994" s="11">
        <f>2*(((5*m^2*g^2)/$T989^6)*$N994*$O994 + (-(m^2)/($T989)^5)*(g^2)*$O994*$Q994 + (-(m^2)/($T989)^5)*(g^2)*$N994*$R994)</f>
        <v>449.55028528498815</v>
      </c>
      <c r="T994" s="37"/>
      <c r="U994" s="38"/>
      <c r="V994" s="39"/>
      <c r="W994" s="36"/>
    </row>
    <row r="995" spans="1:23" x14ac:dyDescent="0.25">
      <c r="A995" s="36"/>
      <c r="B995" s="12">
        <f>((m*g)/$A991)*($F$6+(m/$A991)*(EXP(-($A991*$F$6)/(m))-1)) - $F$7</f>
        <v>-1.6791341859188447</v>
      </c>
      <c r="C995" s="12">
        <f t="shared" si="413"/>
        <v>2.8194916143213411</v>
      </c>
      <c r="D995" s="36"/>
      <c r="M995" s="36"/>
      <c r="N995" s="11">
        <f>($T989*$H$6) + (m*EXP(-($T989*$H$6)/m)) - m - (($H$7/(m*g))*($T989)^2)</f>
        <v>-2.7081236331129646E-4</v>
      </c>
      <c r="O995" s="11">
        <f>($T989*$H$6) + (2*m*EXP(-($T989*$H$6)/m)) + (($T989*$H$6)*EXP(-($T989*$H$6)/m))  - (2*m)</f>
        <v>1.1847490982079267E-3</v>
      </c>
      <c r="P995" s="11">
        <f>2*(-(m^2)/($T989)^5)*(g^2)*N995*O995</f>
        <v>8.4395104335311242</v>
      </c>
      <c r="Q995" s="12">
        <f>$H$6 - ($H$6*EXP(-($T989*$H$6)/m)) - ($T989 * ((2*$H$7)/(m*g)))</f>
        <v>-7.9559143965879542E-2</v>
      </c>
      <c r="R995" s="12">
        <f>$H$6 - 2 * ($H$6*EXP(-($T989*$H$6)/m)) + $H$6*(EXP(-($T989*$H$6)/m))*(1-($T989*$H$6)/(m))</f>
        <v>0.14523589366889</v>
      </c>
      <c r="S995" s="11">
        <f>2*(((5*m^2*g^2)/$T989^6)*$N995*$O995 + (-(m^2)/($T989)^5)*(g^2)*$O995*$Q995 + (-(m^2)/($T989)^5)*(g^2)*$N995*$R995)</f>
        <v>1569.2828784277795</v>
      </c>
      <c r="T995" s="37"/>
      <c r="U995" s="38"/>
      <c r="V995" s="39"/>
      <c r="W995" s="36"/>
    </row>
    <row r="996" spans="1:23" x14ac:dyDescent="0.25">
      <c r="A996" s="36"/>
      <c r="B996" s="12">
        <f>((m*g)/$A991)*($G$6+(m/$A991)*(EXP(-($A991*$G$6)/(m))-1)) - $G$7</f>
        <v>-2.4820872801466907</v>
      </c>
      <c r="C996" s="11">
        <f t="shared" si="413"/>
        <v>6.1607572662659962</v>
      </c>
      <c r="D996" s="36"/>
      <c r="M996" s="36"/>
      <c r="N996" s="11">
        <f>($T989*$I$6) + (m*EXP(-($T989*$I$6)/m)) - m - (($I$7/(m*g))*($T989)^2)</f>
        <v>3.6936897707216289E-5</v>
      </c>
      <c r="O996" s="11">
        <f>($T989*$I$6) + (2*m*EXP(-($T989*$I$6)/m)) + (($T989*$I$6)*EXP(-($T989*$I$6)/m))  - (2*m)</f>
        <v>1.5808744621772508E-3</v>
      </c>
      <c r="P996" s="11">
        <f>2*(-(m^2)/($T989)^5)*(g^2)*N996*O996</f>
        <v>-1.5359609731163781</v>
      </c>
      <c r="Q996" s="12">
        <f>$I$6 - ($I$6*EXP(-($T989*$I$6)/m)) - ($T989 * ((2*$I$7)/(m*g)))</f>
        <v>-6.9449432839628455E-2</v>
      </c>
      <c r="R996" s="12">
        <f>$I$6 - 2 * ($I$6*EXP(-($T989*$I$6)/m)) + $I$6*(EXP(-($T989*$I$6)/m))*(1-($T989*$I$6)/(m))</f>
        <v>0.1911884784268936</v>
      </c>
      <c r="S996" s="11">
        <f>2*(((5*m^2*g^2)/$T989^6)*$N996*$O996 + (-(m^2)/($T989)^5)*(g^2)*$O996*$Q996 + (-(m^2)/($T989)^5)*(g^2)*$N996*$R996)</f>
        <v>3056.1055703635107</v>
      </c>
      <c r="T996" s="37"/>
      <c r="U996" s="38"/>
      <c r="V996" s="39"/>
      <c r="W996" s="36"/>
    </row>
    <row r="997" spans="1:23" x14ac:dyDescent="0.25">
      <c r="A997" s="36"/>
      <c r="B997" s="12">
        <f>((m*g)/$A991)*($H$6+(m/$A991)*(EXP(-($A991*$H$6)/(m))-1)) - $H$7</f>
        <v>-2.8592944557603306</v>
      </c>
      <c r="C997" s="12">
        <f t="shared" si="413"/>
        <v>8.1755647847417645</v>
      </c>
      <c r="D997" s="36"/>
      <c r="M997" s="36"/>
      <c r="N997" s="11">
        <f>($T989*$J$6) + (m*EXP(-($T989*$J$6)/m)) - m - (($J$7/(m*g))*($T989)^2)</f>
        <v>2.7411831987485345E-4</v>
      </c>
      <c r="O997" s="11">
        <f>($T989*$J$6) + (2*m*EXP(-($T989*$J$6)/m)) + (($T989*$J$6)*EXP(-($T989*$J$6)/m))  - (2*m)</f>
        <v>2.0432113316871947E-3</v>
      </c>
      <c r="P997" s="11">
        <f>2*(-(m^2)/($T989)^5)*(g^2)*N997*O997</f>
        <v>-14.732407746786075</v>
      </c>
      <c r="Q997" s="12">
        <f>$J$6 - ($J$6*EXP(-($T989*$J$6)/m)) - ($T989 * ((2*$J$7)/(m*g)))</f>
        <v>-6.8895221319101085E-2</v>
      </c>
      <c r="R997" s="12">
        <f>$J$6 - 2 * ($J$6*EXP(-($T989*$J$6)/m)) + $J$6*(EXP(-($T989*$J$6)/m))*(1-($T989*$J$6)/(m))</f>
        <v>0.2437980678940927</v>
      </c>
      <c r="S997" s="11">
        <f>2*(((5*m^2*g^2)/$T989^6)*$N997*$O997 + (-(m^2)/($T989)^5)*(g^2)*$O997*$Q997 + (-(m^2)/($T989)^5)*(g^2)*$N997*$R997)</f>
        <v>5339.54843422865</v>
      </c>
      <c r="T997" s="37"/>
      <c r="U997" s="38"/>
      <c r="V997" s="39"/>
      <c r="W997" s="36"/>
    </row>
    <row r="998" spans="1:23" x14ac:dyDescent="0.25">
      <c r="A998" s="36"/>
      <c r="B998" s="12">
        <f>((m*g)/$A991)*($I$6+(m/$A991)*(EXP(-($A991*$I$6)/(m))-1)) - $I$7</f>
        <v>-3.2948863171239666</v>
      </c>
      <c r="C998" s="11">
        <f t="shared" si="413"/>
        <v>10.856275842770737</v>
      </c>
      <c r="D998" s="36"/>
      <c r="M998" s="36"/>
      <c r="N998" s="11">
        <f>($T989*$K$6) + (m*EXP(-($T989*$K$6)/m)) - m - (($K$7/(m*g))*($T989)^2)</f>
        <v>2.8814904481971708E-4</v>
      </c>
      <c r="O998" s="11">
        <f>($T989*$K$6) + (2*m*EXP(-($T989*$K$6)/m)) + (($T989*$K$6)*EXP(-($T989*$K$6)/m))  - (2*m)</f>
        <v>2.5726896358677157E-3</v>
      </c>
      <c r="P998" s="11">
        <f>2*(-(m^2)/($T989)^5)*(g^2)*N998*O998</f>
        <v>-19.499656529403069</v>
      </c>
      <c r="Q998" s="12">
        <f>$K$6 - ($K$6*EXP(-($T989*$K$6)/m)) - ($T989 * ((2*$K$7)/(m*g)))</f>
        <v>-9.2002786507860201E-2</v>
      </c>
      <c r="R998" s="12">
        <f>$K$6 - 2 * ($K$6*EXP(-($T989*$K$6)/m)) + $K$6*(EXP(-($T989*$K$6)/m))*(1-($T989*$K$6)/(m))</f>
        <v>0.30289682242097193</v>
      </c>
      <c r="S998" s="11">
        <f>2*(((5*m^2*g^2)/$T989^6)*$N998*$O998 + (-(m^2)/($T989)^5)*(g^2)*$O998*$Q998 + (-(m^2)/($T989)^5)*(g^2)*$N998*$R998)</f>
        <v>8423.3858514830008</v>
      </c>
      <c r="T998" s="37"/>
      <c r="U998" s="38"/>
      <c r="V998" s="39"/>
      <c r="W998" s="36"/>
    </row>
    <row r="999" spans="1:23" x14ac:dyDescent="0.25">
      <c r="A999" s="36"/>
      <c r="B999" s="12">
        <f>((m*g)/$A991)*($J$6+(m/$A991)*(EXP(-($A991*$J$6)/(m))-1)) - $J$7</f>
        <v>-3.8114781784876031</v>
      </c>
      <c r="C999" s="12">
        <f t="shared" si="413"/>
        <v>14.527365905087176</v>
      </c>
      <c r="D999" s="36"/>
      <c r="M999" s="36">
        <v>99</v>
      </c>
      <c r="N999" s="11">
        <f>($T999*$B$6) + (m*EXP(-($T999*$B$6)/m)) - m - (($B$7/(m*g))*($T999)^2)</f>
        <v>-3.5922821918522391E-5</v>
      </c>
      <c r="O999" s="11">
        <f>($T999*$B$6) + (2*m*EXP(-($T999*$B$6)/m)) + (($T999*$B$6)*EXP(-($T999*$B$6)/m))  - (2*m)</f>
        <v>5.8863516471732713E-6</v>
      </c>
      <c r="P999" s="11">
        <f>2*(-(m^2)/($T999)^5)*(g^2)*N999*O999</f>
        <v>5.5621030242373505E-3</v>
      </c>
      <c r="Q999" s="12">
        <f>$B$6 - ($B$6*EXP(-($T999*$B$6)/m)) - ($T999 * ((2*$B$7)/(m*g)))</f>
        <v>-3.5822432723058607E-3</v>
      </c>
      <c r="R999" s="12">
        <f>$B$6 - 2 * ($B$6*EXP(-($T999*$B$6)/m)) + $B$6*(EXP(-($T999*$B$6)/m))*(1-($T999*$B$6)/(m))</f>
        <v>7.9860805570153293E-4</v>
      </c>
      <c r="S999" s="11">
        <f>2*(((5*m^2*g^2)/$T999^6)*$N999*$O999 + (-(m^2)/($T999)^5)*(g^2)*$O999*$Q999 + (-(m^2)/($T999)^5)*(g^2)*$N999*$R999)</f>
        <v>2.7638000081181335E-2</v>
      </c>
      <c r="T999" s="37">
        <f t="shared" si="400"/>
        <v>2.1699250881468814E-2</v>
      </c>
      <c r="U999" s="38">
        <f t="shared" ref="U999" si="422">SUM(P999:P1008)</f>
        <v>-5.3645976549887564E-13</v>
      </c>
      <c r="V999" s="39">
        <f t="shared" ref="V999" si="423">SUM(S999:S1008)</f>
        <v>19047.805400261786</v>
      </c>
      <c r="W999" s="36">
        <f t="shared" ref="W999" si="424">U999/V999</f>
        <v>-2.8163862147158577E-17</v>
      </c>
    </row>
    <row r="1000" spans="1:23" x14ac:dyDescent="0.25">
      <c r="A1000" s="36"/>
      <c r="B1000" s="11">
        <f>((m*g)/$A991)*($K$6+(m/$A991)*(EXP(-($A991*$K$6)/(m))-1)) - $K$7</f>
        <v>-4.4870700398512398</v>
      </c>
      <c r="C1000" s="11">
        <f t="shared" si="413"/>
        <v>20.133797542530605</v>
      </c>
      <c r="D1000" s="36"/>
      <c r="M1000" s="36"/>
      <c r="N1000" s="11">
        <f>($T999*$C$6) + (m*EXP(-($T999*$C$6)/m)) - m - (($C$7/(m*g))*($T999)^2)</f>
        <v>-5.6880736359796744E-5</v>
      </c>
      <c r="O1000" s="11">
        <f>($T999*$C$6) + (2*m*EXP(-($T999*$C$6)/m)) + (($T999*$C$6)*EXP(-($T999*$C$6)/m))  - (2*m)</f>
        <v>3.0067351026730194E-5</v>
      </c>
      <c r="P1000" s="11">
        <f>2*(-(m^2)/($T999)^5)*(g^2)*N1000*O1000</f>
        <v>4.4986557223601245E-2</v>
      </c>
      <c r="Q1000" s="12">
        <f>$C$6 - ($C$6*EXP(-($T999*$C$6)/m)) - ($T999 * ((2*$C$7)/(m*g)))</f>
        <v>-6.6282852127929268E-3</v>
      </c>
      <c r="R1000" s="12">
        <f>$C$6 - 2 * ($C$6*EXP(-($T999*$C$6)/m)) + $C$6*(EXP(-($T999*$C$6)/m))*(1-($T999*$C$6)/(m))</f>
        <v>4.0224850446371196E-3</v>
      </c>
      <c r="S1000" s="11">
        <f>2*(((5*m^2*g^2)/$T999^6)*$N1000*$O1000 + (-(m^2)/($T999)^5)*(g^2)*$O1000*$Q1000 + (-(m^2)/($T999)^5)*(g^2)*$N1000*$R1000)</f>
        <v>0.89475171113511909</v>
      </c>
      <c r="T1000" s="37"/>
      <c r="U1000" s="38"/>
      <c r="V1000" s="39"/>
      <c r="W1000" s="36"/>
    </row>
    <row r="1001" spans="1:23" x14ac:dyDescent="0.25">
      <c r="A1001" s="36">
        <v>1</v>
      </c>
      <c r="B1001" s="12">
        <f>((m*g)/$A1001)*($B$6+(m/$A1001)*(EXP(-($A1001*$B$6)/(m))-1)) - $B$7</f>
        <v>-7.6710836031558441E-2</v>
      </c>
      <c r="C1001" s="12">
        <f t="shared" si="413"/>
        <v>5.8845523646606449E-3</v>
      </c>
      <c r="D1001" s="36">
        <f t="shared" ref="D1001" si="425">SUM(C1001:C1010)</f>
        <v>64.11471480588861</v>
      </c>
      <c r="M1001" s="36"/>
      <c r="N1001" s="11">
        <f>($T999*$D$6) + (m*EXP(-($T999*$D$6)/m)) - m - (($D$7/(m*g))*($T999)^2)</f>
        <v>-1.4213669415833905E-4</v>
      </c>
      <c r="O1001" s="11">
        <f>($T999*$D$6) + (2*m*EXP(-($T999*$D$6)/m)) + (($T999*$D$6)*EXP(-($T999*$D$6)/m))  - (2*m)</f>
        <v>1.0980809334212166E-4</v>
      </c>
      <c r="P1001" s="11">
        <f>2*(-(m^2)/($T999)^5)*(g^2)*N1001*O1001</f>
        <v>0.410547055340447</v>
      </c>
      <c r="Q1001" s="12">
        <f>$D$6 - ($D$6*EXP(-($T999*$D$6)/m)) - ($T999 * ((2*$D$7)/(m*g)))</f>
        <v>-1.8161063891626833E-2</v>
      </c>
      <c r="R1001" s="12">
        <f>$D$6 - 2 * ($D$6*EXP(-($T999*$D$6)/m)) + $D$6*(EXP(-($T999*$D$6)/m))*(1-($T999*$D$6)/(m))</f>
        <v>1.4420172737402842E-2</v>
      </c>
      <c r="S1001" s="11">
        <f>2*(((5*m^2*g^2)/$T999^6)*$N1001*$O1001 + (-(m^2)/($T999)^5)*(g^2)*$O1001*$Q1001 + (-(m^2)/($T999)^5)*(g^2)*$N1001*$R1001)</f>
        <v>11.770671982426705</v>
      </c>
      <c r="T1001" s="37"/>
      <c r="U1001" s="38"/>
      <c r="V1001" s="39"/>
      <c r="W1001" s="36"/>
    </row>
    <row r="1002" spans="1:23" x14ac:dyDescent="0.25">
      <c r="A1002" s="36"/>
      <c r="B1002" s="11">
        <f>((m*g)/$A1001)*($C$6+(m/$A1001)*(EXP(-($A1001*$C$6)/(m))-1)) - $C$7</f>
        <v>-0.22959081749587548</v>
      </c>
      <c r="C1002" s="11">
        <f t="shared" si="413"/>
        <v>5.2711943478424401E-2</v>
      </c>
      <c r="D1002" s="36"/>
      <c r="M1002" s="36"/>
      <c r="N1002" s="11">
        <f>($T999*$E$6) + (m*EXP(-($T999*$E$6)/m)) - m - (($E$7/(m*g))*($T999)^2)</f>
        <v>-2.7251916602635123E-4</v>
      </c>
      <c r="O1002" s="11">
        <f>($T999*$E$6) + (2*m*EXP(-($T999*$E$6)/m)) + (($T999*$E$6)*EXP(-($T999*$E$6)/m))  - (2*m)</f>
        <v>2.17202167091958E-4</v>
      </c>
      <c r="P1002" s="11">
        <f>2*(-(m^2)/($T999)^5)*(g^2)*N1002*O1002</f>
        <v>1.5569819781520917</v>
      </c>
      <c r="Q1002" s="12">
        <f>$E$6 - ($E$6*EXP(-($T999*$E$6)/m)) - ($T999 * ((2*$E$7)/(m*g)))</f>
        <v>-3.51275029404641E-2</v>
      </c>
      <c r="R1002" s="12">
        <f>$E$6 - 2 * ($E$6*EXP(-($T999*$E$6)/m)) + $E$6*(EXP(-($T999*$E$6)/m))*(1-($T999*$E$6)/(m))</f>
        <v>2.8129755211624086E-2</v>
      </c>
      <c r="S1002" s="11">
        <f>2*(((5*m^2*g^2)/$T999^6)*$N1002*$O1002 + (-(m^2)/($T999)^5)*(g^2)*$O1002*$Q1002 + (-(m^2)/($T999)^5)*(g^2)*$N1002*$R1002)</f>
        <v>43.573778470160931</v>
      </c>
      <c r="T1002" s="37"/>
      <c r="U1002" s="38"/>
      <c r="V1002" s="39"/>
      <c r="W1002" s="36"/>
    </row>
    <row r="1003" spans="1:23" x14ac:dyDescent="0.25">
      <c r="A1003" s="36"/>
      <c r="B1003" s="12">
        <f>((m*g)/$A1001)*($D$6+(m/$A1001)*(EXP(-($A1001*$D$6)/(m))-1)) - $D$7</f>
        <v>-0.58713662163424696</v>
      </c>
      <c r="C1003" s="12">
        <f t="shared" si="413"/>
        <v>0.34472941246407685</v>
      </c>
      <c r="D1003" s="36"/>
      <c r="M1003" s="36"/>
      <c r="N1003" s="11">
        <f>($T999*$F$6) + (m*EXP(-($T999*$F$6)/m)) - m - (($F$7/(m*g))*($T999)^2)</f>
        <v>-6.0670053593632044E-4</v>
      </c>
      <c r="O1003" s="11">
        <f>($T999*$F$6) + (2*m*EXP(-($T999*$F$6)/m)) + (($T999*$F$6)*EXP(-($T999*$F$6)/m))  - (2*m)</f>
        <v>4.3655210821160612E-4</v>
      </c>
      <c r="P1003" s="11">
        <f>2*(-(m^2)/($T999)^5)*(g^2)*N1003*O1003</f>
        <v>6.9667920711639288</v>
      </c>
      <c r="Q1003" s="12">
        <f>$F$6 - ($F$6*EXP(-($T999*$F$6)/m)) - ($T999 * ((2*$F$7)/(m*g)))</f>
        <v>-7.6037333689399966E-2</v>
      </c>
      <c r="R1003" s="12">
        <f>$F$6 - 2 * ($F$6*EXP(-($T999*$F$6)/m)) + $F$6*(EXP(-($T999*$F$6)/m))*(1-($T999*$F$6)/(m))</f>
        <v>5.5507727714503075E-2</v>
      </c>
      <c r="S1003" s="11">
        <f>2*(((5*m^2*g^2)/$T999^6)*$N1003*$O1003 + (-(m^2)/($T999)^5)*(g^2)*$O1003*$Q1003 + (-(m^2)/($T999)^5)*(g^2)*$N1003*$R1003)</f>
        <v>153.66554030997941</v>
      </c>
      <c r="T1003" s="37"/>
      <c r="U1003" s="38"/>
      <c r="V1003" s="39"/>
      <c r="W1003" s="36"/>
    </row>
    <row r="1004" spans="1:23" x14ac:dyDescent="0.25">
      <c r="A1004" s="36"/>
      <c r="B1004" s="12">
        <f>((m*g)/$A1001)*($E$6+(m/$A1001)*(EXP(-($A1001*$E$6)/(m))-1)) - $E$7</f>
        <v>-0.97598256824720453</v>
      </c>
      <c r="C1004" s="11">
        <f t="shared" si="413"/>
        <v>0.95254197352240921</v>
      </c>
      <c r="D1004" s="36"/>
      <c r="M1004" s="36"/>
      <c r="N1004" s="11">
        <f>($T999*$G$6) + (m*EXP(-($T999*$G$6)/m)) - m - (($G$7/(m*g))*($T999)^2)</f>
        <v>-9.2049804445186109E-4</v>
      </c>
      <c r="O1004" s="11">
        <f>($T999*$G$6) + (2*m*EXP(-($T999*$G$6)/m)) + (($T999*$G$6)*EXP(-($T999*$G$6)/m))  - (2*m)</f>
        <v>7.5760073539418021E-4</v>
      </c>
      <c r="P1004" s="11">
        <f>2*(-(m^2)/($T999)^5)*(g^2)*N1004*O1004</f>
        <v>18.343645050870357</v>
      </c>
      <c r="Q1004" s="12">
        <f>$G$6 - ($G$6*EXP(-($T999*$G$6)/m)) - ($T999 * ((2*$G$7)/(m*g)))</f>
        <v>-0.11975513986600844</v>
      </c>
      <c r="R1004" s="12">
        <f>$G$6 - 2 * ($G$6*EXP(-($T999*$G$6)/m)) + $G$6*(EXP(-($T999*$G$6)/m))*(1-($T999*$G$6)/(m))</f>
        <v>9.4572542455614111E-2</v>
      </c>
      <c r="S1004" s="11">
        <f>2*(((5*m^2*g^2)/$T999^6)*$N1004*$O1004 + (-(m^2)/($T999)^5)*(g^2)*$O1004*$Q1004 + (-(m^2)/($T999)^5)*(g^2)*$N1004*$R1004)</f>
        <v>449.55028528500497</v>
      </c>
      <c r="T1004" s="37"/>
      <c r="U1004" s="38"/>
      <c r="V1004" s="39"/>
      <c r="W1004" s="36"/>
    </row>
    <row r="1005" spans="1:23" x14ac:dyDescent="0.25">
      <c r="A1005" s="36"/>
      <c r="B1005" s="12">
        <f>((m*g)/$A1001)*($F$6+(m/$A1001)*(EXP(-($A1001*$F$6)/(m))-1)) - $F$7</f>
        <v>-1.6805276721841775</v>
      </c>
      <c r="C1005" s="12">
        <f t="shared" si="413"/>
        <v>2.8241732569767706</v>
      </c>
      <c r="D1005" s="36"/>
      <c r="M1005" s="36"/>
      <c r="N1005" s="11">
        <f>($T999*$H$6) + (m*EXP(-($T999*$H$6)/m)) - m - (($H$7/(m*g))*($T999)^2)</f>
        <v>-2.7081236331129559E-4</v>
      </c>
      <c r="O1005" s="11">
        <f>($T999*$H$6) + (2*m*EXP(-($T999*$H$6)/m)) + (($T999*$H$6)*EXP(-($T999*$H$6)/m))  - (2*m)</f>
        <v>1.1847490982079129E-3</v>
      </c>
      <c r="P1005" s="11">
        <f>2*(-(m^2)/($T999)^5)*(g^2)*N1005*O1005</f>
        <v>8.4395104335310513</v>
      </c>
      <c r="Q1005" s="12">
        <f>$H$6 - ($H$6*EXP(-($T999*$H$6)/m)) - ($T999 * ((2*$H$7)/(m*g)))</f>
        <v>-7.9559143965879264E-2</v>
      </c>
      <c r="R1005" s="12">
        <f>$H$6 - 2 * ($H$6*EXP(-($T999*$H$6)/m)) + $H$6*(EXP(-($T999*$H$6)/m))*(1-($T999*$H$6)/(m))</f>
        <v>0.1452358936688897</v>
      </c>
      <c r="S1005" s="11">
        <f>2*(((5*m^2*g^2)/$T999^6)*$N1005*$O1005 + (-(m^2)/($T999)^5)*(g^2)*$O1005*$Q1005 + (-(m^2)/($T999)^5)*(g^2)*$N1005*$R1005)</f>
        <v>1569.2828784277726</v>
      </c>
      <c r="T1005" s="37"/>
      <c r="U1005" s="38"/>
      <c r="V1005" s="39"/>
      <c r="W1005" s="36"/>
    </row>
    <row r="1006" spans="1:23" x14ac:dyDescent="0.25">
      <c r="A1006" s="36"/>
      <c r="B1006" s="12">
        <f>((m*g)/$A1001)*($G$6+(m/$A1001)*(EXP(-($A1001*$G$6)/(m))-1)) - $G$7</f>
        <v>-2.4838212354696223</v>
      </c>
      <c r="C1006" s="11">
        <f t="shared" si="413"/>
        <v>6.1693679297698409</v>
      </c>
      <c r="D1006" s="36"/>
      <c r="M1006" s="36"/>
      <c r="N1006" s="11">
        <f>($T999*$I$6) + (m*EXP(-($T999*$I$6)/m)) - m - (($I$7/(m*g))*($T999)^2)</f>
        <v>3.6936897707218891E-5</v>
      </c>
      <c r="O1006" s="11">
        <f>($T999*$I$6) + (2*m*EXP(-($T999*$I$6)/m)) + (($T999*$I$6)*EXP(-($T999*$I$6)/m))  - (2*m)</f>
        <v>1.5808744621772508E-3</v>
      </c>
      <c r="P1006" s="11">
        <f>2*(-(m^2)/($T999)^5)*(g^2)*N1006*O1006</f>
        <v>-1.535960973116496</v>
      </c>
      <c r="Q1006" s="12">
        <f>$I$6 - ($I$6*EXP(-($T999*$I$6)/m)) - ($T999 * ((2*$I$7)/(m*g)))</f>
        <v>-6.9449432839628122E-2</v>
      </c>
      <c r="R1006" s="12">
        <f>$I$6 - 2 * ($I$6*EXP(-($T999*$I$6)/m)) + $I$6*(EXP(-($T999*$I$6)/m))*(1-($T999*$I$6)/(m))</f>
        <v>0.19118847842689327</v>
      </c>
      <c r="S1006" s="11">
        <f>2*(((5*m^2*g^2)/$T999^6)*$N1006*$O1006 + (-(m^2)/($T999)^5)*(g^2)*$O1006*$Q1006 + (-(m^2)/($T999)^5)*(g^2)*$N1006*$R1006)</f>
        <v>3056.1055703635284</v>
      </c>
      <c r="T1006" s="37"/>
      <c r="U1006" s="38"/>
      <c r="V1006" s="39"/>
      <c r="W1006" s="36"/>
    </row>
    <row r="1007" spans="1:23" x14ac:dyDescent="0.25">
      <c r="A1007" s="36"/>
      <c r="B1007" s="12">
        <f>((m*g)/$A1001)*($H$6+(m/$A1001)*(EXP(-($A1001*$H$6)/(m))-1)) - $H$7</f>
        <v>-2.8613663393271249</v>
      </c>
      <c r="C1007" s="12">
        <f t="shared" si="413"/>
        <v>8.1874173278343108</v>
      </c>
      <c r="D1007" s="36"/>
      <c r="M1007" s="36"/>
      <c r="N1007" s="11">
        <f>($T999*$J$6) + (m*EXP(-($T999*$J$6)/m)) - m - (($J$7/(m*g))*($T999)^2)</f>
        <v>2.7411831987485171E-4</v>
      </c>
      <c r="O1007" s="11">
        <f>($T999*$J$6) + (2*m*EXP(-($T999*$J$6)/m)) + (($T999*$J$6)*EXP(-($T999*$J$6)/m))  - (2*m)</f>
        <v>2.0432113316871878E-3</v>
      </c>
      <c r="P1007" s="11">
        <f>2*(-(m^2)/($T999)^5)*(g^2)*N1007*O1007</f>
        <v>-14.732407746786027</v>
      </c>
      <c r="Q1007" s="12">
        <f>$J$6 - ($J$6*EXP(-($T999*$J$6)/m)) - ($T999 * ((2*$J$7)/(m*g)))</f>
        <v>-6.8895221319100641E-2</v>
      </c>
      <c r="R1007" s="12">
        <f>$J$6 - 2 * ($J$6*EXP(-($T999*$J$6)/m)) + $J$6*(EXP(-($T999*$J$6)/m))*(1-($T999*$J$6)/(m))</f>
        <v>0.2437980678940922</v>
      </c>
      <c r="S1007" s="11">
        <f>2*(((5*m^2*g^2)/$T999^6)*$N1007*$O1007 + (-(m^2)/($T999)^5)*(g^2)*$O1007*$Q1007 + (-(m^2)/($T999)^5)*(g^2)*$N1007*$R1007)</f>
        <v>5339.5484342286327</v>
      </c>
      <c r="T1007" s="37"/>
      <c r="U1007" s="38"/>
      <c r="V1007" s="39"/>
      <c r="W1007" s="36"/>
    </row>
    <row r="1008" spans="1:23" x14ac:dyDescent="0.25">
      <c r="A1008" s="36"/>
      <c r="B1008" s="12">
        <f>((m*g)/$A1001)*($I$6+(m/$A1001)*(EXP(-($A1001*$I$6)/(m))-1)) - $I$7</f>
        <v>-3.2972122820771248</v>
      </c>
      <c r="C1008" s="11">
        <f t="shared" si="413"/>
        <v>10.871608833080241</v>
      </c>
      <c r="D1008" s="36"/>
      <c r="M1008" s="36"/>
      <c r="N1008" s="11">
        <f>($T999*$K$6) + (m*EXP(-($T999*$K$6)/m)) - m - (($K$7/(m*g))*($T999)^2)</f>
        <v>2.8814904481972575E-4</v>
      </c>
      <c r="O1008" s="11">
        <f>($T999*$K$6) + (2*m*EXP(-($T999*$K$6)/m)) + (($T999*$K$6)*EXP(-($T999*$K$6)/m))  - (2*m)</f>
        <v>2.5726896358677087E-3</v>
      </c>
      <c r="P1008" s="11">
        <f>2*(-(m^2)/($T999)^5)*(g^2)*N1008*O1008</f>
        <v>-19.49965652940373</v>
      </c>
      <c r="Q1008" s="12">
        <f>$K$6 - ($K$6*EXP(-($T999*$K$6)/m)) - ($T999 * ((2*$K$7)/(m*g)))</f>
        <v>-9.2002786507859646E-2</v>
      </c>
      <c r="R1008" s="12">
        <f>$K$6 - 2 * ($K$6*EXP(-($T999*$K$6)/m)) + $K$6*(EXP(-($T999*$K$6)/m))*(1-($T999*$K$6)/(m))</f>
        <v>0.30289682242097132</v>
      </c>
      <c r="S1008" s="11">
        <f>2*(((5*m^2*g^2)/$T999^6)*$N1008*$O1008 + (-(m^2)/($T999)^5)*(g^2)*$O1008*$Q1008 + (-(m^2)/($T999)^5)*(g^2)*$N1008*$R1008)</f>
        <v>8423.3858514830627</v>
      </c>
      <c r="T1008" s="37"/>
      <c r="U1008" s="38"/>
      <c r="V1008" s="39"/>
      <c r="W1008" s="36"/>
    </row>
    <row r="1009" spans="1:23" x14ac:dyDescent="0.25">
      <c r="A1009" s="36"/>
      <c r="B1009" s="12">
        <f>((m*g)/$A1001)*($J$6+(m/$A1001)*(EXP(-($A1001*$J$6)/(m))-1)) - $J$7</f>
        <v>-3.8140582248271246</v>
      </c>
      <c r="C1009" s="12">
        <f t="shared" si="413"/>
        <v>14.547040142371436</v>
      </c>
      <c r="D1009" s="36"/>
      <c r="M1009" s="36">
        <v>100</v>
      </c>
      <c r="N1009" s="11">
        <f>($T1009*$B$6) + (m*EXP(-($T1009*$B$6)/m)) - m - (($B$7/(m*g))*($T1009)^2)</f>
        <v>-3.5922821918522879E-5</v>
      </c>
      <c r="O1009" s="11">
        <f>($T1009*$B$6) + (2*m*EXP(-($T1009*$B$6)/m)) + (($T1009*$B$6)*EXP(-($T1009*$B$6)/m))  - (2*m)</f>
        <v>5.8863516471802102E-6</v>
      </c>
      <c r="P1009" s="11">
        <f>2*(-(m^2)/($T1009)^5)*(g^2)*N1009*O1009</f>
        <v>5.5621030242439477E-3</v>
      </c>
      <c r="Q1009" s="12">
        <f>$B$6 - ($B$6*EXP(-($T1009*$B$6)/m)) - ($T1009 * ((2*$B$7)/(m*g)))</f>
        <v>-3.5822432723058711E-3</v>
      </c>
      <c r="R1009" s="12">
        <f>$B$6 - 2 * ($B$6*EXP(-($T1009*$B$6)/m)) + $B$6*(EXP(-($T1009*$B$6)/m))*(1-($T1009*$B$6)/(m))</f>
        <v>7.9860805570153293E-4</v>
      </c>
      <c r="S1009" s="11">
        <f>2*(((5*m^2*g^2)/$T1009^6)*$N1009*$O1009 + (-(m^2)/($T1009)^5)*(g^2)*$O1009*$Q1009 + (-(m^2)/($T1009)^5)*(g^2)*$N1009*$R1009)</f>
        <v>2.7638000080320135E-2</v>
      </c>
      <c r="T1009" s="37">
        <f t="shared" si="400"/>
        <v>2.1699250881468842E-2</v>
      </c>
      <c r="U1009" s="38">
        <f t="shared" ref="U1009" si="426">SUM(P1009:P1018)</f>
        <v>5.3290705182007514E-13</v>
      </c>
      <c r="V1009" s="39">
        <f t="shared" ref="V1009" si="427">SUM(S1009:S1018)</f>
        <v>19047.805400261699</v>
      </c>
      <c r="W1009" s="36">
        <f t="shared" ref="W1009" si="428">U1009/V1009</f>
        <v>2.7977346503800038E-17</v>
      </c>
    </row>
    <row r="1010" spans="1:23" x14ac:dyDescent="0.25">
      <c r="A1010" s="36"/>
      <c r="B1010" s="11">
        <f>((m*g)/$A1001)*($K$6+(m/$A1001)*(EXP(-($A1001*$K$6)/(m))-1)) - $K$7</f>
        <v>-4.4899041675771247</v>
      </c>
      <c r="C1010" s="11">
        <f t="shared" si="413"/>
        <v>20.159239434026432</v>
      </c>
      <c r="D1010" s="36"/>
      <c r="M1010" s="36"/>
      <c r="N1010" s="11">
        <f>($T1009*$C$6) + (m*EXP(-($T1009*$C$6)/m)) - m - (($C$7/(m*g))*($T1009)^2)</f>
        <v>-5.6880736359794576E-5</v>
      </c>
      <c r="O1010" s="11">
        <f>($T1009*$C$6) + (2*m*EXP(-($T1009*$C$6)/m)) + (($T1009*$C$6)*EXP(-($T1009*$C$6)/m))  - (2*m)</f>
        <v>3.0067351026730194E-5</v>
      </c>
      <c r="P1010" s="11">
        <f>2*(-(m^2)/($T1009)^5)*(g^2)*N1010*O1010</f>
        <v>4.4986557223599247E-2</v>
      </c>
      <c r="Q1010" s="12">
        <f>$C$6 - ($C$6*EXP(-($T1009*$C$6)/m)) - ($T1009 * ((2*$C$7)/(m*g)))</f>
        <v>-6.6282852127929337E-3</v>
      </c>
      <c r="R1010" s="12">
        <f>$C$6 - 2 * ($C$6*EXP(-($T1009*$C$6)/m)) + $C$6*(EXP(-($T1009*$C$6)/m))*(1-($T1009*$C$6)/(m))</f>
        <v>4.0224850446371196E-3</v>
      </c>
      <c r="S1010" s="11">
        <f>2*(((5*m^2*g^2)/$T1009^6)*$N1010*$O1010 + (-(m^2)/($T1009)^5)*(g^2)*$O1010*$Q1010 + (-(m^2)/($T1009)^5)*(g^2)*$N1010*$R1010)</f>
        <v>0.89475171113529672</v>
      </c>
      <c r="T1010" s="37"/>
      <c r="U1010" s="38"/>
      <c r="V1010" s="39"/>
      <c r="W1010" s="36"/>
    </row>
    <row r="1011" spans="1:23" x14ac:dyDescent="0.25">
      <c r="A1011" s="36">
        <v>2</v>
      </c>
      <c r="B1011" s="12">
        <f>((m*g)/$A1011)*($B$6+(m/$A1011)*(EXP(-($A1011*$B$6)/(m))-1)) - $B$7</f>
        <v>-8.8759738792546075E-2</v>
      </c>
      <c r="C1011" s="12">
        <f t="shared" si="413"/>
        <v>7.8782912305210093E-3</v>
      </c>
      <c r="D1011" s="36">
        <f t="shared" ref="D1011" si="429">SUM(C1011:C1020)</f>
        <v>68.660612583052426</v>
      </c>
      <c r="M1011" s="36"/>
      <c r="N1011" s="11">
        <f>($T1009*$D$6) + (m*EXP(-($T1009*$D$6)/m)) - m - (($D$7/(m*g))*($T1009)^2)</f>
        <v>-1.4213669415833537E-4</v>
      </c>
      <c r="O1011" s="11">
        <f>($T1009*$D$6) + (2*m*EXP(-($T1009*$D$6)/m)) + (($T1009*$D$6)*EXP(-($T1009*$D$6)/m))  - (2*m)</f>
        <v>1.0980809334212166E-4</v>
      </c>
      <c r="P1011" s="11">
        <f>2*(-(m^2)/($T1009)^5)*(g^2)*N1011*O1011</f>
        <v>0.41054705534043368</v>
      </c>
      <c r="Q1011" s="12">
        <f>$D$6 - ($D$6*EXP(-($T1009*$D$6)/m)) - ($T1009 * ((2*$D$7)/(m*g)))</f>
        <v>-1.8161063891626805E-2</v>
      </c>
      <c r="R1011" s="12">
        <f>$D$6 - 2 * ($D$6*EXP(-($T1009*$D$6)/m)) + $D$6*(EXP(-($T1009*$D$6)/m))*(1-($T1009*$D$6)/(m))</f>
        <v>1.4420172737402953E-2</v>
      </c>
      <c r="S1011" s="11">
        <f>2*(((5*m^2*g^2)/$T1009^6)*$N1011*$O1011 + (-(m^2)/($T1009)^5)*(g^2)*$O1011*$Q1011 + (-(m^2)/($T1009)^5)*(g^2)*$N1011*$R1011)</f>
        <v>11.770671982428119</v>
      </c>
      <c r="T1011" s="37"/>
      <c r="U1011" s="38"/>
      <c r="V1011" s="39"/>
      <c r="W1011" s="36"/>
    </row>
    <row r="1012" spans="1:23" x14ac:dyDescent="0.25">
      <c r="A1012" s="36"/>
      <c r="B1012" s="11">
        <f>((m*g)/$A1011)*($C$6+(m/$A1011)*(EXP(-($A1011*$C$6)/(m))-1)) - $C$7</f>
        <v>-0.25418275691944009</v>
      </c>
      <c r="C1012" s="11">
        <f t="shared" si="413"/>
        <v>6.4608873915167175E-2</v>
      </c>
      <c r="D1012" s="36"/>
      <c r="M1012" s="36"/>
      <c r="N1012" s="11">
        <f>($T1009*$E$6) + (m*EXP(-($T1009*$E$6)/m)) - m - (($E$7/(m*g))*($T1009)^2)</f>
        <v>-2.7251916602634907E-4</v>
      </c>
      <c r="O1012" s="11">
        <f>($T1009*$E$6) + (2*m*EXP(-($T1009*$E$6)/m)) + (($T1009*$E$6)*EXP(-($T1009*$E$6)/m))  - (2*m)</f>
        <v>2.1720216709196494E-4</v>
      </c>
      <c r="P1012" s="11">
        <f>2*(-(m^2)/($T1009)^5)*(g^2)*N1012*O1012</f>
        <v>1.5569819781521193</v>
      </c>
      <c r="Q1012" s="12">
        <f>$E$6 - ($E$6*EXP(-($T1009*$E$6)/m)) - ($T1009 * ((2*$E$7)/(m*g)))</f>
        <v>-3.5127502940464156E-2</v>
      </c>
      <c r="R1012" s="12">
        <f>$E$6 - 2 * ($E$6*EXP(-($T1009*$E$6)/m)) + $E$6*(EXP(-($T1009*$E$6)/m))*(1-($T1009*$E$6)/(m))</f>
        <v>2.8129755211624197E-2</v>
      </c>
      <c r="S1012" s="11">
        <f>2*(((5*m^2*g^2)/$T1009^6)*$N1012*$O1012 + (-(m^2)/($T1009)^5)*(g^2)*$O1012*$Q1012 + (-(m^2)/($T1009)^5)*(g^2)*$N1012*$R1012)</f>
        <v>43.573778470158317</v>
      </c>
      <c r="T1012" s="37"/>
      <c r="U1012" s="38"/>
      <c r="V1012" s="39"/>
      <c r="W1012" s="36"/>
    </row>
    <row r="1013" spans="1:23" x14ac:dyDescent="0.25">
      <c r="A1013" s="36"/>
      <c r="B1013" s="12">
        <f>((m*g)/$A1011)*($D$6+(m/$A1011)*(EXP(-($A1011*$D$6)/(m))-1)) - $D$7</f>
        <v>-0.62845530886740564</v>
      </c>
      <c r="C1013" s="12">
        <f t="shared" si="413"/>
        <v>0.39495607524362619</v>
      </c>
      <c r="D1013" s="36"/>
      <c r="M1013" s="36"/>
      <c r="N1013" s="11">
        <f>($T1009*$F$6) + (m*EXP(-($T1009*$F$6)/m)) - m - (($F$7/(m*g))*($T1009)^2)</f>
        <v>-6.0670053593632174E-4</v>
      </c>
      <c r="O1013" s="11">
        <f>($T1009*$F$6) + (2*m*EXP(-($T1009*$F$6)/m)) + (($T1009*$F$6)*EXP(-($T1009*$F$6)/m))  - (2*m)</f>
        <v>4.3655210821161305E-4</v>
      </c>
      <c r="P1013" s="11">
        <f>2*(-(m^2)/($T1009)^5)*(g^2)*N1013*O1013</f>
        <v>6.9667920711640106</v>
      </c>
      <c r="Q1013" s="12">
        <f>$F$6 - ($F$6*EXP(-($T1009*$F$6)/m)) - ($T1009 * ((2*$F$7)/(m*g)))</f>
        <v>-7.6037333689400077E-2</v>
      </c>
      <c r="R1013" s="12">
        <f>$F$6 - 2 * ($F$6*EXP(-($T1009*$F$6)/m)) + $F$6*(EXP(-($T1009*$F$6)/m))*(1-($T1009*$F$6)/(m))</f>
        <v>5.5507727714503241E-2</v>
      </c>
      <c r="S1013" s="11">
        <f>2*(((5*m^2*g^2)/$T1009^6)*$N1013*$O1013 + (-(m^2)/($T1009)^5)*(g^2)*$O1013*$Q1013 + (-(m^2)/($T1009)^5)*(g^2)*$N1013*$R1013)</f>
        <v>153.66554030997111</v>
      </c>
      <c r="T1013" s="37"/>
      <c r="U1013" s="38"/>
      <c r="V1013" s="39"/>
      <c r="W1013" s="36"/>
    </row>
    <row r="1014" spans="1:23" x14ac:dyDescent="0.25">
      <c r="A1014" s="36"/>
      <c r="B1014" s="12">
        <f>((m*g)/$A1011)*($E$6+(m/$A1011)*(EXP(-($A1011*$E$6)/(m))-1)) - $E$7</f>
        <v>-1.0298782802424062</v>
      </c>
      <c r="C1014" s="11">
        <f t="shared" si="413"/>
        <v>1.0606492721150562</v>
      </c>
      <c r="D1014" s="36"/>
      <c r="M1014" s="36"/>
      <c r="N1014" s="11">
        <f>($T1009*$G$6) + (m*EXP(-($T1009*$G$6)/m)) - m - (($G$7/(m*g))*($T1009)^2)</f>
        <v>-9.2049804445186716E-4</v>
      </c>
      <c r="O1014" s="11">
        <f>($T1009*$G$6) + (2*m*EXP(-($T1009*$G$6)/m)) + (($T1009*$G$6)*EXP(-($T1009*$G$6)/m))  - (2*m)</f>
        <v>7.5760073539418715E-4</v>
      </c>
      <c r="P1014" s="11">
        <f>2*(-(m^2)/($T1009)^5)*(g^2)*N1014*O1014</f>
        <v>18.343645050870528</v>
      </c>
      <c r="Q1014" s="12">
        <f>$G$6 - ($G$6*EXP(-($T1009*$G$6)/m)) - ($T1009 * ((2*$G$7)/(m*g)))</f>
        <v>-0.11975513986600872</v>
      </c>
      <c r="R1014" s="12">
        <f>$G$6 - 2 * ($G$6*EXP(-($T1009*$G$6)/m)) + $G$6*(EXP(-($T1009*$G$6)/m))*(1-($T1009*$G$6)/(m))</f>
        <v>9.4572542455614361E-2</v>
      </c>
      <c r="S1014" s="11">
        <f>2*(((5*m^2*g^2)/$T1009^6)*$N1014*$O1014 + (-(m^2)/($T1009)^5)*(g^2)*$O1014*$Q1014 + (-(m^2)/($T1009)^5)*(g^2)*$N1014*$R1014)</f>
        <v>449.55028528498815</v>
      </c>
      <c r="T1014" s="37"/>
      <c r="U1014" s="38"/>
      <c r="V1014" s="39"/>
      <c r="W1014" s="36"/>
    </row>
    <row r="1015" spans="1:23" x14ac:dyDescent="0.25">
      <c r="A1015" s="36"/>
      <c r="B1015" s="12">
        <f>((m*g)/$A1011)*($F$6+(m/$A1011)*(EXP(-($A1011*$F$6)/(m))-1)) - $F$7</f>
        <v>-1.7511508321711562</v>
      </c>
      <c r="C1015" s="12">
        <f t="shared" si="413"/>
        <v>3.0665292370137327</v>
      </c>
      <c r="D1015" s="36"/>
      <c r="M1015" s="36"/>
      <c r="N1015" s="11">
        <f>($T1009*$H$6) + (m*EXP(-($T1009*$H$6)/m)) - m - (($H$7/(m*g))*($T1009)^2)</f>
        <v>-2.7081236331129646E-4</v>
      </c>
      <c r="O1015" s="11">
        <f>($T1009*$H$6) + (2*m*EXP(-($T1009*$H$6)/m)) + (($T1009*$H$6)*EXP(-($T1009*$H$6)/m))  - (2*m)</f>
        <v>1.1847490982079267E-3</v>
      </c>
      <c r="P1015" s="11">
        <f>2*(-(m^2)/($T1009)^5)*(g^2)*N1015*O1015</f>
        <v>8.4395104335311242</v>
      </c>
      <c r="Q1015" s="12">
        <f>$H$6 - ($H$6*EXP(-($T1009*$H$6)/m)) - ($T1009 * ((2*$H$7)/(m*g)))</f>
        <v>-7.9559143965879542E-2</v>
      </c>
      <c r="R1015" s="12">
        <f>$H$6 - 2 * ($H$6*EXP(-($T1009*$H$6)/m)) + $H$6*(EXP(-($T1009*$H$6)/m))*(1-($T1009*$H$6)/(m))</f>
        <v>0.14523589366889</v>
      </c>
      <c r="S1015" s="11">
        <f>2*(((5*m^2*g^2)/$T1009^6)*$N1015*$O1015 + (-(m^2)/($T1009)^5)*(g^2)*$O1015*$Q1015 + (-(m^2)/($T1009)^5)*(g^2)*$N1015*$R1015)</f>
        <v>1569.2828784277795</v>
      </c>
      <c r="T1015" s="37"/>
      <c r="U1015" s="38"/>
      <c r="V1015" s="39"/>
      <c r="W1015" s="36"/>
    </row>
    <row r="1016" spans="1:23" x14ac:dyDescent="0.25">
      <c r="A1016" s="36"/>
      <c r="B1016" s="12">
        <f>((m*g)/$A1011)*($G$6+(m/$A1011)*(EXP(-($A1011*$G$6)/(m))-1)) - $G$7</f>
        <v>-2.5712976138136563</v>
      </c>
      <c r="C1016" s="11">
        <f t="shared" si="413"/>
        <v>6.6115714188038028</v>
      </c>
      <c r="D1016" s="36"/>
      <c r="M1016" s="36"/>
      <c r="N1016" s="11">
        <f>($T1009*$I$6) + (m*EXP(-($T1009*$I$6)/m)) - m - (($I$7/(m*g))*($T1009)^2)</f>
        <v>3.6936897707216289E-5</v>
      </c>
      <c r="O1016" s="11">
        <f>($T1009*$I$6) + (2*m*EXP(-($T1009*$I$6)/m)) + (($T1009*$I$6)*EXP(-($T1009*$I$6)/m))  - (2*m)</f>
        <v>1.5808744621772508E-3</v>
      </c>
      <c r="P1016" s="11">
        <f>2*(-(m^2)/($T1009)^5)*(g^2)*N1016*O1016</f>
        <v>-1.5359609731163781</v>
      </c>
      <c r="Q1016" s="12">
        <f>$I$6 - ($I$6*EXP(-($T1009*$I$6)/m)) - ($T1009 * ((2*$I$7)/(m*g)))</f>
        <v>-6.9449432839628455E-2</v>
      </c>
      <c r="R1016" s="12">
        <f>$I$6 - 2 * ($I$6*EXP(-($T1009*$I$6)/m)) + $I$6*(EXP(-($T1009*$I$6)/m))*(1-($T1009*$I$6)/(m))</f>
        <v>0.1911884784268936</v>
      </c>
      <c r="S1016" s="11">
        <f>2*(((5*m^2*g^2)/$T1009^6)*$N1016*$O1016 + (-(m^2)/($T1009)^5)*(g^2)*$O1016*$Q1016 + (-(m^2)/($T1009)^5)*(g^2)*$N1016*$R1016)</f>
        <v>3056.1055703635107</v>
      </c>
      <c r="T1016" s="37"/>
      <c r="U1016" s="38"/>
      <c r="V1016" s="39"/>
      <c r="W1016" s="36"/>
    </row>
    <row r="1017" spans="1:23" x14ac:dyDescent="0.25">
      <c r="A1017" s="36"/>
      <c r="B1017" s="12">
        <f>((m*g)/$A1011)*($H$6+(m/$A1011)*(EXP(-($A1011*$H$6)/(m))-1)) - $H$7</f>
        <v>-2.9655701657424061</v>
      </c>
      <c r="C1017" s="12">
        <f t="shared" si="413"/>
        <v>8.7946064079414423</v>
      </c>
      <c r="D1017" s="36"/>
      <c r="M1017" s="36"/>
      <c r="N1017" s="11">
        <f>($T1009*$J$6) + (m*EXP(-($T1009*$J$6)/m)) - m - (($J$7/(m*g))*($T1009)^2)</f>
        <v>2.7411831987485345E-4</v>
      </c>
      <c r="O1017" s="11">
        <f>($T1009*$J$6) + (2*m*EXP(-($T1009*$J$6)/m)) + (($T1009*$J$6)*EXP(-($T1009*$J$6)/m))  - (2*m)</f>
        <v>2.0432113316871947E-3</v>
      </c>
      <c r="P1017" s="11">
        <f>2*(-(m^2)/($T1009)^5)*(g^2)*N1017*O1017</f>
        <v>-14.732407746786075</v>
      </c>
      <c r="Q1017" s="12">
        <f>$J$6 - ($J$6*EXP(-($T1009*$J$6)/m)) - ($T1009 * ((2*$J$7)/(m*g)))</f>
        <v>-6.8895221319101085E-2</v>
      </c>
      <c r="R1017" s="12">
        <f>$J$6 - 2 * ($J$6*EXP(-($T1009*$J$6)/m)) + $J$6*(EXP(-($T1009*$J$6)/m))*(1-($T1009*$J$6)/(m))</f>
        <v>0.2437980678940927</v>
      </c>
      <c r="S1017" s="11">
        <f>2*(((5*m^2*g^2)/$T1009^6)*$N1017*$O1017 + (-(m^2)/($T1009)^5)*(g^2)*$O1017*$Q1017 + (-(m^2)/($T1009)^5)*(g^2)*$N1017*$R1017)</f>
        <v>5339.54843422865</v>
      </c>
      <c r="T1017" s="37"/>
      <c r="U1017" s="38"/>
      <c r="V1017" s="39"/>
      <c r="W1017" s="36"/>
    </row>
    <row r="1018" spans="1:23" x14ac:dyDescent="0.25">
      <c r="A1018" s="36"/>
      <c r="B1018" s="12">
        <f>((m*g)/$A1011)*($I$6+(m/$A1011)*(EXP(-($A1011*$I$6)/(m))-1)) - $I$7</f>
        <v>-3.4139931371174059</v>
      </c>
      <c r="C1018" s="11">
        <f t="shared" si="413"/>
        <v>11.655349140284747</v>
      </c>
      <c r="D1018" s="36"/>
      <c r="M1018" s="36"/>
      <c r="N1018" s="11">
        <f>($T1009*$K$6) + (m*EXP(-($T1009*$K$6)/m)) - m - (($K$7/(m*g))*($T1009)^2)</f>
        <v>2.8814904481971708E-4</v>
      </c>
      <c r="O1018" s="11">
        <f>($T1009*$K$6) + (2*m*EXP(-($T1009*$K$6)/m)) + (($T1009*$K$6)*EXP(-($T1009*$K$6)/m))  - (2*m)</f>
        <v>2.5726896358677157E-3</v>
      </c>
      <c r="P1018" s="11">
        <f>2*(-(m^2)/($T1009)^5)*(g^2)*N1018*O1018</f>
        <v>-19.499656529403069</v>
      </c>
      <c r="Q1018" s="12">
        <f>$K$6 - ($K$6*EXP(-($T1009*$K$6)/m)) - ($T1009 * ((2*$K$7)/(m*g)))</f>
        <v>-9.2002786507860201E-2</v>
      </c>
      <c r="R1018" s="12">
        <f>$K$6 - 2 * ($K$6*EXP(-($T1009*$K$6)/m)) + $K$6*(EXP(-($T1009*$K$6)/m))*(1-($T1009*$K$6)/(m))</f>
        <v>0.30289682242097193</v>
      </c>
      <c r="S1018" s="11">
        <f>2*(((5*m^2*g^2)/$T1009^6)*$N1018*$O1018 + (-(m^2)/($T1009)^5)*(g^2)*$O1018*$Q1018 + (-(m^2)/($T1009)^5)*(g^2)*$N1018*$R1018)</f>
        <v>8423.3858514830008</v>
      </c>
      <c r="T1018" s="37"/>
      <c r="U1018" s="38"/>
      <c r="V1018" s="39"/>
      <c r="W1018" s="36"/>
    </row>
    <row r="1019" spans="1:23" x14ac:dyDescent="0.25">
      <c r="A1019" s="36"/>
      <c r="B1019" s="12">
        <f>((m*g)/$A1011)*($J$6+(m/$A1011)*(EXP(-($A1011*$J$6)/(m))-1)) - $J$7</f>
        <v>-3.9434161084924058</v>
      </c>
      <c r="C1019" s="12">
        <f t="shared" si="413"/>
        <v>15.550530604717389</v>
      </c>
      <c r="D1019" s="36"/>
      <c r="M1019" s="36">
        <v>101</v>
      </c>
      <c r="N1019" s="11">
        <f>($T1019*$B$6) + (m*EXP(-($T1019*$B$6)/m)) - m - (($B$7/(m*g))*($T1019)^2)</f>
        <v>-3.5922821918522391E-5</v>
      </c>
      <c r="O1019" s="11">
        <f>($T1019*$B$6) + (2*m*EXP(-($T1019*$B$6)/m)) + (($T1019*$B$6)*EXP(-($T1019*$B$6)/m))  - (2*m)</f>
        <v>5.8863516471732713E-6</v>
      </c>
      <c r="P1019" s="11">
        <f>2*(-(m^2)/($T1019)^5)*(g^2)*N1019*O1019</f>
        <v>5.5621030242373505E-3</v>
      </c>
      <c r="Q1019" s="12">
        <f>$B$6 - ($B$6*EXP(-($T1019*$B$6)/m)) - ($T1019 * ((2*$B$7)/(m*g)))</f>
        <v>-3.5822432723058607E-3</v>
      </c>
      <c r="R1019" s="12">
        <f>$B$6 - 2 * ($B$6*EXP(-($T1019*$B$6)/m)) + $B$6*(EXP(-($T1019*$B$6)/m))*(1-($T1019*$B$6)/(m))</f>
        <v>7.9860805570153293E-4</v>
      </c>
      <c r="S1019" s="11">
        <f>2*(((5*m^2*g^2)/$T1019^6)*$N1019*$O1019 + (-(m^2)/($T1019)^5)*(g^2)*$O1019*$Q1019 + (-(m^2)/($T1019)^5)*(g^2)*$N1019*$R1019)</f>
        <v>2.7638000081181335E-2</v>
      </c>
      <c r="T1019" s="37">
        <f t="shared" ref="T1019:T1079" si="430">$T1009-$W1009</f>
        <v>2.1699250881468814E-2</v>
      </c>
      <c r="U1019" s="38">
        <f t="shared" ref="U1019" si="431">SUM(P1019:P1028)</f>
        <v>-5.3645976549887564E-13</v>
      </c>
      <c r="V1019" s="39">
        <f t="shared" ref="V1019" si="432">SUM(S1019:S1028)</f>
        <v>19047.805400261786</v>
      </c>
      <c r="W1019" s="36">
        <f t="shared" ref="W1019" si="433">U1019/V1019</f>
        <v>-2.8163862147158577E-17</v>
      </c>
    </row>
    <row r="1020" spans="1:23" x14ac:dyDescent="0.25">
      <c r="A1020" s="36"/>
      <c r="B1020" s="11">
        <f>((m*g)/$A1011)*($K$6+(m/$A1011)*(EXP(-($A1011*$K$6)/(m))-1)) - $K$7</f>
        <v>-4.6318390798674063</v>
      </c>
      <c r="C1020" s="11">
        <f t="shared" si="413"/>
        <v>21.45393326178694</v>
      </c>
      <c r="D1020" s="36"/>
      <c r="M1020" s="36"/>
      <c r="N1020" s="11">
        <f>($T1019*$C$6) + (m*EXP(-($T1019*$C$6)/m)) - m - (($C$7/(m*g))*($T1019)^2)</f>
        <v>-5.6880736359796744E-5</v>
      </c>
      <c r="O1020" s="11">
        <f>($T1019*$C$6) + (2*m*EXP(-($T1019*$C$6)/m)) + (($T1019*$C$6)*EXP(-($T1019*$C$6)/m))  - (2*m)</f>
        <v>3.0067351026730194E-5</v>
      </c>
      <c r="P1020" s="11">
        <f>2*(-(m^2)/($T1019)^5)*(g^2)*N1020*O1020</f>
        <v>4.4986557223601245E-2</v>
      </c>
      <c r="Q1020" s="12">
        <f>$C$6 - ($C$6*EXP(-($T1019*$C$6)/m)) - ($T1019 * ((2*$C$7)/(m*g)))</f>
        <v>-6.6282852127929268E-3</v>
      </c>
      <c r="R1020" s="12">
        <f>$C$6 - 2 * ($C$6*EXP(-($T1019*$C$6)/m)) + $C$6*(EXP(-($T1019*$C$6)/m))*(1-($T1019*$C$6)/(m))</f>
        <v>4.0224850446371196E-3</v>
      </c>
      <c r="S1020" s="11">
        <f>2*(((5*m^2*g^2)/$T1019^6)*$N1020*$O1020 + (-(m^2)/($T1019)^5)*(g^2)*$O1020*$Q1020 + (-(m^2)/($T1019)^5)*(g^2)*$N1020*$R1020)</f>
        <v>0.89475171113511909</v>
      </c>
      <c r="T1020" s="37"/>
      <c r="U1020" s="38"/>
      <c r="V1020" s="39"/>
      <c r="W1020" s="36"/>
    </row>
    <row r="1021" spans="1:23" x14ac:dyDescent="0.25">
      <c r="A1021" s="36">
        <v>3</v>
      </c>
      <c r="B1021" s="12">
        <f>((m*g)/$A1021)*($B$6+(m/$A1021)*(EXP(-($A1021*$B$6)/(m))-1)) - $B$7</f>
        <v>-9.3481411614689897E-2</v>
      </c>
      <c r="C1021" s="12">
        <f t="shared" si="413"/>
        <v>8.7387743174750787E-3</v>
      </c>
      <c r="D1021" s="36">
        <f t="shared" ref="D1021" si="434">SUM(C1021:C1030)</f>
        <v>70.242075931263955</v>
      </c>
      <c r="M1021" s="36"/>
      <c r="N1021" s="11">
        <f>($T1019*$D$6) + (m*EXP(-($T1019*$D$6)/m)) - m - (($D$7/(m*g))*($T1019)^2)</f>
        <v>-1.4213669415833905E-4</v>
      </c>
      <c r="O1021" s="11">
        <f>($T1019*$D$6) + (2*m*EXP(-($T1019*$D$6)/m)) + (($T1019*$D$6)*EXP(-($T1019*$D$6)/m))  - (2*m)</f>
        <v>1.0980809334212166E-4</v>
      </c>
      <c r="P1021" s="11">
        <f>2*(-(m^2)/($T1019)^5)*(g^2)*N1021*O1021</f>
        <v>0.410547055340447</v>
      </c>
      <c r="Q1021" s="12">
        <f>$D$6 - ($D$6*EXP(-($T1019*$D$6)/m)) - ($T1019 * ((2*$D$7)/(m*g)))</f>
        <v>-1.8161063891626833E-2</v>
      </c>
      <c r="R1021" s="12">
        <f>$D$6 - 2 * ($D$6*EXP(-($T1019*$D$6)/m)) + $D$6*(EXP(-($T1019*$D$6)/m))*(1-($T1019*$D$6)/(m))</f>
        <v>1.4420172737402842E-2</v>
      </c>
      <c r="S1021" s="11">
        <f>2*(((5*m^2*g^2)/$T1019^6)*$N1021*$O1021 + (-(m^2)/($T1019)^5)*(g^2)*$O1021*$Q1021 + (-(m^2)/($T1019)^5)*(g^2)*$N1021*$R1021)</f>
        <v>11.770671982426705</v>
      </c>
      <c r="T1021" s="37"/>
      <c r="U1021" s="38"/>
      <c r="V1021" s="39"/>
      <c r="W1021" s="36"/>
    </row>
    <row r="1022" spans="1:23" x14ac:dyDescent="0.25">
      <c r="A1022" s="36"/>
      <c r="B1022" s="11">
        <f>((m*g)/$A1021)*($C$6+(m/$A1021)*(EXP(-($A1021*$C$6)/(m))-1)) - $C$7</f>
        <v>-0.26309672597662404</v>
      </c>
      <c r="C1022" s="11">
        <f t="shared" si="413"/>
        <v>6.9219887219618803E-2</v>
      </c>
      <c r="D1022" s="36"/>
      <c r="M1022" s="36"/>
      <c r="N1022" s="11">
        <f>($T1019*$E$6) + (m*EXP(-($T1019*$E$6)/m)) - m - (($E$7/(m*g))*($T1019)^2)</f>
        <v>-2.7251916602635123E-4</v>
      </c>
      <c r="O1022" s="11">
        <f>($T1019*$E$6) + (2*m*EXP(-($T1019*$E$6)/m)) + (($T1019*$E$6)*EXP(-($T1019*$E$6)/m))  - (2*m)</f>
        <v>2.17202167091958E-4</v>
      </c>
      <c r="P1022" s="11">
        <f>2*(-(m^2)/($T1019)^5)*(g^2)*N1022*O1022</f>
        <v>1.5569819781520917</v>
      </c>
      <c r="Q1022" s="12">
        <f>$E$6 - ($E$6*EXP(-($T1019*$E$6)/m)) - ($T1019 * ((2*$E$7)/(m*g)))</f>
        <v>-3.51275029404641E-2</v>
      </c>
      <c r="R1022" s="12">
        <f>$E$6 - 2 * ($E$6*EXP(-($T1019*$E$6)/m)) + $E$6*(EXP(-($T1019*$E$6)/m))*(1-($T1019*$E$6)/(m))</f>
        <v>2.8129755211624086E-2</v>
      </c>
      <c r="S1022" s="11">
        <f>2*(((5*m^2*g^2)/$T1019^6)*$N1022*$O1022 + (-(m^2)/($T1019)^5)*(g^2)*$O1022*$Q1022 + (-(m^2)/($T1019)^5)*(g^2)*$N1022*$R1022)</f>
        <v>43.573778470160931</v>
      </c>
      <c r="T1022" s="37"/>
      <c r="U1022" s="38"/>
      <c r="V1022" s="39"/>
      <c r="W1022" s="36"/>
    </row>
    <row r="1023" spans="1:23" x14ac:dyDescent="0.25">
      <c r="A1023" s="36"/>
      <c r="B1023" s="12">
        <f>((m*g)/$A1021)*($D$6+(m/$A1021)*(EXP(-($A1021*$D$6)/(m))-1)) - $D$7</f>
        <v>-0.64294509392912502</v>
      </c>
      <c r="C1023" s="12">
        <f t="shared" si="413"/>
        <v>0.41337839380753139</v>
      </c>
      <c r="D1023" s="36"/>
      <c r="M1023" s="36"/>
      <c r="N1023" s="11">
        <f>($T1019*$F$6) + (m*EXP(-($T1019*$F$6)/m)) - m - (($F$7/(m*g))*($T1019)^2)</f>
        <v>-6.0670053593632044E-4</v>
      </c>
      <c r="O1023" s="11">
        <f>($T1019*$F$6) + (2*m*EXP(-($T1019*$F$6)/m)) + (($T1019*$F$6)*EXP(-($T1019*$F$6)/m))  - (2*m)</f>
        <v>4.3655210821160612E-4</v>
      </c>
      <c r="P1023" s="11">
        <f>2*(-(m^2)/($T1019)^5)*(g^2)*N1023*O1023</f>
        <v>6.9667920711639288</v>
      </c>
      <c r="Q1023" s="12">
        <f>$F$6 - ($F$6*EXP(-($T1019*$F$6)/m)) - ($T1019 * ((2*$F$7)/(m*g)))</f>
        <v>-7.6037333689399966E-2</v>
      </c>
      <c r="R1023" s="12">
        <f>$F$6 - 2 * ($F$6*EXP(-($T1019*$F$6)/m)) + $F$6*(EXP(-($T1019*$F$6)/m))*(1-($T1019*$F$6)/(m))</f>
        <v>5.5507727714503075E-2</v>
      </c>
      <c r="S1023" s="11">
        <f>2*(((5*m^2*g^2)/$T1019^6)*$N1023*$O1023 + (-(m^2)/($T1019)^5)*(g^2)*$O1023*$Q1023 + (-(m^2)/($T1019)^5)*(g^2)*$N1023*$R1023)</f>
        <v>153.66554030997941</v>
      </c>
      <c r="T1023" s="37"/>
      <c r="U1023" s="38"/>
      <c r="V1023" s="39"/>
      <c r="W1023" s="36"/>
    </row>
    <row r="1024" spans="1:23" x14ac:dyDescent="0.25">
      <c r="A1024" s="36"/>
      <c r="B1024" s="12">
        <f>((m*g)/$A1021)*($E$6+(m/$A1021)*(EXP(-($A1021*$E$6)/(m))-1)) - $E$7</f>
        <v>-1.0485604081791249</v>
      </c>
      <c r="C1024" s="11">
        <f t="shared" si="413"/>
        <v>1.099478929600773</v>
      </c>
      <c r="D1024" s="36"/>
      <c r="M1024" s="36"/>
      <c r="N1024" s="11">
        <f>($T1019*$G$6) + (m*EXP(-($T1019*$G$6)/m)) - m - (($G$7/(m*g))*($T1019)^2)</f>
        <v>-9.2049804445186109E-4</v>
      </c>
      <c r="O1024" s="11">
        <f>($T1019*$G$6) + (2*m*EXP(-($T1019*$G$6)/m)) + (($T1019*$G$6)*EXP(-($T1019*$G$6)/m))  - (2*m)</f>
        <v>7.5760073539418021E-4</v>
      </c>
      <c r="P1024" s="11">
        <f>2*(-(m^2)/($T1019)^5)*(g^2)*N1024*O1024</f>
        <v>18.343645050870357</v>
      </c>
      <c r="Q1024" s="12">
        <f>$G$6 - ($G$6*EXP(-($T1019*$G$6)/m)) - ($T1019 * ((2*$G$7)/(m*g)))</f>
        <v>-0.11975513986600844</v>
      </c>
      <c r="R1024" s="12">
        <f>$G$6 - 2 * ($G$6*EXP(-($T1019*$G$6)/m)) + $G$6*(EXP(-($T1019*$G$6)/m))*(1-($T1019*$G$6)/(m))</f>
        <v>9.4572542455614111E-2</v>
      </c>
      <c r="S1024" s="11">
        <f>2*(((5*m^2*g^2)/$T1019^6)*$N1024*$O1024 + (-(m^2)/($T1019)^5)*(g^2)*$O1024*$Q1024 + (-(m^2)/($T1019)^5)*(g^2)*$N1024*$R1024)</f>
        <v>449.55028528500497</v>
      </c>
      <c r="T1024" s="37"/>
      <c r="U1024" s="38"/>
      <c r="V1024" s="39"/>
      <c r="W1024" s="36"/>
    </row>
    <row r="1025" spans="1:23" x14ac:dyDescent="0.25">
      <c r="A1025" s="36"/>
      <c r="B1025" s="12">
        <f>((m*g)/$A1021)*($F$6+(m/$A1021)*(EXP(-($A1021*$F$6)/(m))-1)) - $F$7</f>
        <v>-1.7754087761316248</v>
      </c>
      <c r="C1025" s="12">
        <f t="shared" si="413"/>
        <v>3.1520763223651942</v>
      </c>
      <c r="D1025" s="36"/>
      <c r="M1025" s="36"/>
      <c r="N1025" s="11">
        <f>($T1019*$H$6) + (m*EXP(-($T1019*$H$6)/m)) - m - (($H$7/(m*g))*($T1019)^2)</f>
        <v>-2.7081236331129559E-4</v>
      </c>
      <c r="O1025" s="11">
        <f>($T1019*$H$6) + (2*m*EXP(-($T1019*$H$6)/m)) + (($T1019*$H$6)*EXP(-($T1019*$H$6)/m))  - (2*m)</f>
        <v>1.1847490982079129E-3</v>
      </c>
      <c r="P1025" s="11">
        <f>2*(-(m^2)/($T1019)^5)*(g^2)*N1025*O1025</f>
        <v>8.4395104335310513</v>
      </c>
      <c r="Q1025" s="12">
        <f>$H$6 - ($H$6*EXP(-($T1019*$H$6)/m)) - ($T1019 * ((2*$H$7)/(m*g)))</f>
        <v>-7.9559143965879264E-2</v>
      </c>
      <c r="R1025" s="12">
        <f>$H$6 - 2 * ($H$6*EXP(-($T1019*$H$6)/m)) + $H$6*(EXP(-($T1019*$H$6)/m))*(1-($T1019*$H$6)/(m))</f>
        <v>0.1452358936688897</v>
      </c>
      <c r="S1025" s="11">
        <f>2*(((5*m^2*g^2)/$T1019^6)*$N1025*$O1025 + (-(m^2)/($T1019)^5)*(g^2)*$O1025*$Q1025 + (-(m^2)/($T1019)^5)*(g^2)*$N1025*$R1025)</f>
        <v>1569.2828784277726</v>
      </c>
      <c r="T1025" s="37"/>
      <c r="U1025" s="38"/>
      <c r="V1025" s="39"/>
      <c r="W1025" s="36"/>
    </row>
    <row r="1026" spans="1:23" x14ac:dyDescent="0.25">
      <c r="A1026" s="36"/>
      <c r="B1026" s="12">
        <f>((m*g)/$A1021)*($G$6+(m/$A1021)*(EXP(-($A1021*$G$6)/(m))-1)) - $G$7</f>
        <v>-2.6011732972266248</v>
      </c>
      <c r="C1026" s="11">
        <f t="shared" si="413"/>
        <v>6.7661025222048314</v>
      </c>
      <c r="D1026" s="36"/>
      <c r="M1026" s="36"/>
      <c r="N1026" s="11">
        <f>($T1019*$I$6) + (m*EXP(-($T1019*$I$6)/m)) - m - (($I$7/(m*g))*($T1019)^2)</f>
        <v>3.6936897707218891E-5</v>
      </c>
      <c r="O1026" s="11">
        <f>($T1019*$I$6) + (2*m*EXP(-($T1019*$I$6)/m)) + (($T1019*$I$6)*EXP(-($T1019*$I$6)/m))  - (2*m)</f>
        <v>1.5808744621772508E-3</v>
      </c>
      <c r="P1026" s="11">
        <f>2*(-(m^2)/($T1019)^5)*(g^2)*N1026*O1026</f>
        <v>-1.535960973116496</v>
      </c>
      <c r="Q1026" s="12">
        <f>$I$6 - ($I$6*EXP(-($T1019*$I$6)/m)) - ($T1019 * ((2*$I$7)/(m*g)))</f>
        <v>-6.9449432839628122E-2</v>
      </c>
      <c r="R1026" s="12">
        <f>$I$6 - 2 * ($I$6*EXP(-($T1019*$I$6)/m)) + $I$6*(EXP(-($T1019*$I$6)/m))*(1-($T1019*$I$6)/(m))</f>
        <v>0.19118847842689327</v>
      </c>
      <c r="S1026" s="11">
        <f>2*(((5*m^2*g^2)/$T1019^6)*$N1026*$O1026 + (-(m^2)/($T1019)^5)*(g^2)*$O1026*$Q1026 + (-(m^2)/($T1019)^5)*(g^2)*$N1026*$R1026)</f>
        <v>3056.1055703635284</v>
      </c>
      <c r="T1026" s="37"/>
      <c r="U1026" s="38"/>
      <c r="V1026" s="39"/>
      <c r="W1026" s="36"/>
    </row>
    <row r="1027" spans="1:23" x14ac:dyDescent="0.25">
      <c r="A1027" s="36"/>
      <c r="B1027" s="12">
        <f>((m*g)/$A1021)*($H$6+(m/$A1021)*(EXP(-($A1021*$H$6)/(m))-1)) - $H$7</f>
        <v>-3.0010216651791248</v>
      </c>
      <c r="C1027" s="12">
        <f t="shared" si="413"/>
        <v>9.0061310348744872</v>
      </c>
      <c r="D1027" s="36"/>
      <c r="M1027" s="36"/>
      <c r="N1027" s="11">
        <f>($T1019*$J$6) + (m*EXP(-($T1019*$J$6)/m)) - m - (($J$7/(m*g))*($T1019)^2)</f>
        <v>2.7411831987485171E-4</v>
      </c>
      <c r="O1027" s="11">
        <f>($T1019*$J$6) + (2*m*EXP(-($T1019*$J$6)/m)) + (($T1019*$J$6)*EXP(-($T1019*$J$6)/m))  - (2*m)</f>
        <v>2.0432113316871878E-3</v>
      </c>
      <c r="P1027" s="11">
        <f>2*(-(m^2)/($T1019)^5)*(g^2)*N1027*O1027</f>
        <v>-14.732407746786027</v>
      </c>
      <c r="Q1027" s="12">
        <f>$J$6 - ($J$6*EXP(-($T1019*$J$6)/m)) - ($T1019 * ((2*$J$7)/(m*g)))</f>
        <v>-6.8895221319100641E-2</v>
      </c>
      <c r="R1027" s="12">
        <f>$J$6 - 2 * ($J$6*EXP(-($T1019*$J$6)/m)) + $J$6*(EXP(-($T1019*$J$6)/m))*(1-($T1019*$J$6)/(m))</f>
        <v>0.2437980678940922</v>
      </c>
      <c r="S1027" s="11">
        <f>2*(((5*m^2*g^2)/$T1019^6)*$N1027*$O1027 + (-(m^2)/($T1019)^5)*(g^2)*$O1027*$Q1027 + (-(m^2)/($T1019)^5)*(g^2)*$N1027*$R1027)</f>
        <v>5339.5484342286327</v>
      </c>
      <c r="T1027" s="37"/>
      <c r="U1027" s="38"/>
      <c r="V1027" s="39"/>
      <c r="W1027" s="36"/>
    </row>
    <row r="1028" spans="1:23" x14ac:dyDescent="0.25">
      <c r="A1028" s="36"/>
      <c r="B1028" s="12">
        <f>((m*g)/$A1021)*($I$6+(m/$A1021)*(EXP(-($A1021*$I$6)/(m))-1)) - $I$7</f>
        <v>-3.4536369794291248</v>
      </c>
      <c r="C1028" s="11">
        <f t="shared" si="413"/>
        <v>11.92760838568033</v>
      </c>
      <c r="D1028" s="36"/>
      <c r="M1028" s="36"/>
      <c r="N1028" s="11">
        <f>($T1019*$K$6) + (m*EXP(-($T1019*$K$6)/m)) - m - (($K$7/(m*g))*($T1019)^2)</f>
        <v>2.8814904481972575E-4</v>
      </c>
      <c r="O1028" s="11">
        <f>($T1019*$K$6) + (2*m*EXP(-($T1019*$K$6)/m)) + (($T1019*$K$6)*EXP(-($T1019*$K$6)/m))  - (2*m)</f>
        <v>2.5726896358677087E-3</v>
      </c>
      <c r="P1028" s="11">
        <f>2*(-(m^2)/($T1019)^5)*(g^2)*N1028*O1028</f>
        <v>-19.49965652940373</v>
      </c>
      <c r="Q1028" s="12">
        <f>$K$6 - ($K$6*EXP(-($T1019*$K$6)/m)) - ($T1019 * ((2*$K$7)/(m*g)))</f>
        <v>-9.2002786507859646E-2</v>
      </c>
      <c r="R1028" s="12">
        <f>$K$6 - 2 * ($K$6*EXP(-($T1019*$K$6)/m)) + $K$6*(EXP(-($T1019*$K$6)/m))*(1-($T1019*$K$6)/(m))</f>
        <v>0.30289682242097132</v>
      </c>
      <c r="S1028" s="11">
        <f>2*(((5*m^2*g^2)/$T1019^6)*$N1028*$O1028 + (-(m^2)/($T1019)^5)*(g^2)*$O1028*$Q1028 + (-(m^2)/($T1019)^5)*(g^2)*$N1028*$R1028)</f>
        <v>8423.3858514830627</v>
      </c>
      <c r="T1028" s="37"/>
      <c r="U1028" s="38"/>
      <c r="V1028" s="39"/>
      <c r="W1028" s="36"/>
    </row>
    <row r="1029" spans="1:23" x14ac:dyDescent="0.25">
      <c r="A1029" s="36"/>
      <c r="B1029" s="12">
        <f>((m*g)/$A1021)*($J$6+(m/$A1021)*(EXP(-($A1021*$J$6)/(m))-1)) - $J$7</f>
        <v>-3.9872522936791248</v>
      </c>
      <c r="C1029" s="12">
        <f t="shared" si="413"/>
        <v>15.898180853449443</v>
      </c>
      <c r="D1029" s="36"/>
      <c r="M1029" s="36">
        <v>102</v>
      </c>
      <c r="N1029" s="11">
        <f>($T1029*$B$6) + (m*EXP(-($T1029*$B$6)/m)) - m - (($B$7/(m*g))*($T1029)^2)</f>
        <v>-3.5922821918522879E-5</v>
      </c>
      <c r="O1029" s="11">
        <f>($T1029*$B$6) + (2*m*EXP(-($T1029*$B$6)/m)) + (($T1029*$B$6)*EXP(-($T1029*$B$6)/m))  - (2*m)</f>
        <v>5.8863516471802102E-6</v>
      </c>
      <c r="P1029" s="11">
        <f>2*(-(m^2)/($T1029)^5)*(g^2)*N1029*O1029</f>
        <v>5.5621030242439477E-3</v>
      </c>
      <c r="Q1029" s="12">
        <f>$B$6 - ($B$6*EXP(-($T1029*$B$6)/m)) - ($T1029 * ((2*$B$7)/(m*g)))</f>
        <v>-3.5822432723058711E-3</v>
      </c>
      <c r="R1029" s="12">
        <f>$B$6 - 2 * ($B$6*EXP(-($T1029*$B$6)/m)) + $B$6*(EXP(-($T1029*$B$6)/m))*(1-($T1029*$B$6)/(m))</f>
        <v>7.9860805570153293E-4</v>
      </c>
      <c r="S1029" s="11">
        <f>2*(((5*m^2*g^2)/$T1029^6)*$N1029*$O1029 + (-(m^2)/($T1029)^5)*(g^2)*$O1029*$Q1029 + (-(m^2)/($T1029)^5)*(g^2)*$N1029*$R1029)</f>
        <v>2.7638000080320135E-2</v>
      </c>
      <c r="T1029" s="37">
        <f t="shared" si="430"/>
        <v>2.1699250881468842E-2</v>
      </c>
      <c r="U1029" s="38">
        <f t="shared" ref="U1029" si="435">SUM(P1029:P1038)</f>
        <v>5.3290705182007514E-13</v>
      </c>
      <c r="V1029" s="39">
        <f t="shared" ref="V1029" si="436">SUM(S1029:S1038)</f>
        <v>19047.805400261699</v>
      </c>
      <c r="W1029" s="36">
        <f t="shared" ref="W1029" si="437">U1029/V1029</f>
        <v>2.7977346503800038E-17</v>
      </c>
    </row>
    <row r="1030" spans="1:23" x14ac:dyDescent="0.25">
      <c r="A1030" s="36"/>
      <c r="B1030" s="11">
        <f>((m*g)/$A1021)*($K$6+(m/$A1021)*(EXP(-($A1021*$K$6)/(m))-1)) - $K$7</f>
        <v>-4.6798676079291255</v>
      </c>
      <c r="C1030" s="11">
        <f t="shared" si="413"/>
        <v>21.901160827744274</v>
      </c>
      <c r="D1030" s="36"/>
      <c r="M1030" s="36"/>
      <c r="N1030" s="11">
        <f>($T1029*$C$6) + (m*EXP(-($T1029*$C$6)/m)) - m - (($C$7/(m*g))*($T1029)^2)</f>
        <v>-5.6880736359794576E-5</v>
      </c>
      <c r="O1030" s="11">
        <f>($T1029*$C$6) + (2*m*EXP(-($T1029*$C$6)/m)) + (($T1029*$C$6)*EXP(-($T1029*$C$6)/m))  - (2*m)</f>
        <v>3.0067351026730194E-5</v>
      </c>
      <c r="P1030" s="11">
        <f>2*(-(m^2)/($T1029)^5)*(g^2)*N1030*O1030</f>
        <v>4.4986557223599247E-2</v>
      </c>
      <c r="Q1030" s="12">
        <f>$C$6 - ($C$6*EXP(-($T1029*$C$6)/m)) - ($T1029 * ((2*$C$7)/(m*g)))</f>
        <v>-6.6282852127929337E-3</v>
      </c>
      <c r="R1030" s="12">
        <f>$C$6 - 2 * ($C$6*EXP(-($T1029*$C$6)/m)) + $C$6*(EXP(-($T1029*$C$6)/m))*(1-($T1029*$C$6)/(m))</f>
        <v>4.0224850446371196E-3</v>
      </c>
      <c r="S1030" s="11">
        <f>2*(((5*m^2*g^2)/$T1029^6)*$N1030*$O1030 + (-(m^2)/($T1029)^5)*(g^2)*$O1030*$Q1030 + (-(m^2)/($T1029)^5)*(g^2)*$N1030*$R1030)</f>
        <v>0.89475171113529672</v>
      </c>
      <c r="T1030" s="37"/>
      <c r="U1030" s="38"/>
      <c r="V1030" s="39"/>
      <c r="W1030" s="36"/>
    </row>
    <row r="1031" spans="1:23" x14ac:dyDescent="0.25">
      <c r="A1031" s="36">
        <v>4</v>
      </c>
      <c r="B1031" s="12">
        <f>((m*g)/$A1031)*($B$6+(m/$A1031)*(EXP(-($A1031*$B$6)/(m))-1)) - $B$7</f>
        <v>-9.5976641801200011E-2</v>
      </c>
      <c r="C1031" s="12">
        <f t="shared" si="413"/>
        <v>9.2115157714358527E-3</v>
      </c>
      <c r="D1031" s="36">
        <f t="shared" ref="D1031:D1051" si="438">SUM(C1031:C1040)</f>
        <v>71.045535103681502</v>
      </c>
      <c r="M1031" s="36"/>
      <c r="N1031" s="11">
        <f>($T1029*$D$6) + (m*EXP(-($T1029*$D$6)/m)) - m - (($D$7/(m*g))*($T1029)^2)</f>
        <v>-1.4213669415833537E-4</v>
      </c>
      <c r="O1031" s="11">
        <f>($T1029*$D$6) + (2*m*EXP(-($T1029*$D$6)/m)) + (($T1029*$D$6)*EXP(-($T1029*$D$6)/m))  - (2*m)</f>
        <v>1.0980809334212166E-4</v>
      </c>
      <c r="P1031" s="11">
        <f>2*(-(m^2)/($T1029)^5)*(g^2)*N1031*O1031</f>
        <v>0.41054705534043368</v>
      </c>
      <c r="Q1031" s="12">
        <f>$D$6 - ($D$6*EXP(-($T1029*$D$6)/m)) - ($T1029 * ((2*$D$7)/(m*g)))</f>
        <v>-1.8161063891626805E-2</v>
      </c>
      <c r="R1031" s="12">
        <f>$D$6 - 2 * ($D$6*EXP(-($T1029*$D$6)/m)) + $D$6*(EXP(-($T1029*$D$6)/m))*(1-($T1029*$D$6)/(m))</f>
        <v>1.4420172737402953E-2</v>
      </c>
      <c r="S1031" s="11">
        <f>2*(((5*m^2*g^2)/$T1029^6)*$N1031*$O1031 + (-(m^2)/($T1029)^5)*(g^2)*$O1031*$Q1031 + (-(m^2)/($T1029)^5)*(g^2)*$N1031*$R1031)</f>
        <v>11.770671982428119</v>
      </c>
      <c r="T1031" s="37"/>
      <c r="U1031" s="38"/>
      <c r="V1031" s="39"/>
      <c r="W1031" s="36"/>
    </row>
    <row r="1032" spans="1:23" x14ac:dyDescent="0.25">
      <c r="A1032" s="36"/>
      <c r="B1032" s="11">
        <f>((m*g)/$A1031)*($C$6+(m/$A1031)*(EXP(-($A1031*$C$6)/(m))-1)) - $C$7</f>
        <v>-0.26768812748903903</v>
      </c>
      <c r="C1032" s="11">
        <f t="shared" si="413"/>
        <v>7.1656933598588018E-2</v>
      </c>
      <c r="D1032" s="36"/>
      <c r="M1032" s="36"/>
      <c r="N1032" s="11">
        <f>($T1029*$E$6) + (m*EXP(-($T1029*$E$6)/m)) - m - (($E$7/(m*g))*($T1029)^2)</f>
        <v>-2.7251916602634907E-4</v>
      </c>
      <c r="O1032" s="11">
        <f>($T1029*$E$6) + (2*m*EXP(-($T1029*$E$6)/m)) + (($T1029*$E$6)*EXP(-($T1029*$E$6)/m))  - (2*m)</f>
        <v>2.1720216709196494E-4</v>
      </c>
      <c r="P1032" s="11">
        <f>2*(-(m^2)/($T1029)^5)*(g^2)*N1032*O1032</f>
        <v>1.5569819781521193</v>
      </c>
      <c r="Q1032" s="12">
        <f>$E$6 - ($E$6*EXP(-($T1029*$E$6)/m)) - ($T1029 * ((2*$E$7)/(m*g)))</f>
        <v>-3.5127502940464156E-2</v>
      </c>
      <c r="R1032" s="12">
        <f>$E$6 - 2 * ($E$6*EXP(-($T1029*$E$6)/m)) + $E$6*(EXP(-($T1029*$E$6)/m))*(1-($T1029*$E$6)/(m))</f>
        <v>2.8129755211624197E-2</v>
      </c>
      <c r="S1032" s="11">
        <f>2*(((5*m^2*g^2)/$T1029^6)*$N1032*$O1032 + (-(m^2)/($T1029)^5)*(g^2)*$O1032*$Q1032 + (-(m^2)/($T1029)^5)*(g^2)*$N1032*$R1032)</f>
        <v>43.573778470158317</v>
      </c>
      <c r="T1032" s="37"/>
      <c r="U1032" s="38"/>
      <c r="V1032" s="39"/>
      <c r="W1032" s="36"/>
    </row>
    <row r="1033" spans="1:23" x14ac:dyDescent="0.25">
      <c r="A1033" s="36"/>
      <c r="B1033" s="12">
        <f>((m*g)/$A1031)*($D$6+(m/$A1031)*(EXP(-($A1031*$D$6)/(m))-1)) - $D$7</f>
        <v>-0.65032440345341413</v>
      </c>
      <c r="C1033" s="12">
        <f t="shared" si="413"/>
        <v>0.42292182972703896</v>
      </c>
      <c r="D1033" s="36"/>
      <c r="M1033" s="36"/>
      <c r="N1033" s="11">
        <f>($T1029*$F$6) + (m*EXP(-($T1029*$F$6)/m)) - m - (($F$7/(m*g))*($T1029)^2)</f>
        <v>-6.0670053593632174E-4</v>
      </c>
      <c r="O1033" s="11">
        <f>($T1029*$F$6) + (2*m*EXP(-($T1029*$F$6)/m)) + (($T1029*$F$6)*EXP(-($T1029*$F$6)/m))  - (2*m)</f>
        <v>4.3655210821161305E-4</v>
      </c>
      <c r="P1033" s="11">
        <f>2*(-(m^2)/($T1029)^5)*(g^2)*N1033*O1033</f>
        <v>6.9667920711640106</v>
      </c>
      <c r="Q1033" s="12">
        <f>$F$6 - ($F$6*EXP(-($T1029*$F$6)/m)) - ($T1029 * ((2*$F$7)/(m*g)))</f>
        <v>-7.6037333689400077E-2</v>
      </c>
      <c r="R1033" s="12">
        <f>$F$6 - 2 * ($F$6*EXP(-($T1029*$F$6)/m)) + $F$6*(EXP(-($T1029*$F$6)/m))*(1-($T1029*$F$6)/(m))</f>
        <v>5.5507727714503241E-2</v>
      </c>
      <c r="S1033" s="11">
        <f>2*(((5*m^2*g^2)/$T1029^6)*$N1033*$O1033 + (-(m^2)/($T1029)^5)*(g^2)*$O1033*$Q1033 + (-(m^2)/($T1029)^5)*(g^2)*$N1033*$R1033)</f>
        <v>153.66554030997111</v>
      </c>
      <c r="T1033" s="37"/>
      <c r="U1033" s="38"/>
      <c r="V1033" s="39"/>
      <c r="W1033" s="36"/>
    </row>
    <row r="1034" spans="1:23" x14ac:dyDescent="0.25">
      <c r="A1034" s="36"/>
      <c r="B1034" s="12">
        <f>((m*g)/$A1031)*($E$6+(m/$A1031)*(EXP(-($A1031*$E$6)/(m))-1)) - $E$7</f>
        <v>-1.0580358891409141</v>
      </c>
      <c r="C1034" s="11">
        <f t="shared" si="413"/>
        <v>1.1194399427102046</v>
      </c>
      <c r="D1034" s="36"/>
      <c r="M1034" s="36"/>
      <c r="N1034" s="11">
        <f>($T1029*$G$6) + (m*EXP(-($T1029*$G$6)/m)) - m - (($G$7/(m*g))*($T1029)^2)</f>
        <v>-9.2049804445186716E-4</v>
      </c>
      <c r="O1034" s="11">
        <f>($T1029*$G$6) + (2*m*EXP(-($T1029*$G$6)/m)) + (($T1029*$G$6)*EXP(-($T1029*$G$6)/m))  - (2*m)</f>
        <v>7.5760073539418715E-4</v>
      </c>
      <c r="P1034" s="11">
        <f>2*(-(m^2)/($T1029)^5)*(g^2)*N1034*O1034</f>
        <v>18.343645050870528</v>
      </c>
      <c r="Q1034" s="12">
        <f>$G$6 - ($G$6*EXP(-($T1029*$G$6)/m)) - ($T1029 * ((2*$G$7)/(m*g)))</f>
        <v>-0.11975513986600872</v>
      </c>
      <c r="R1034" s="12">
        <f>$G$6 - 2 * ($G$6*EXP(-($T1029*$G$6)/m)) + $G$6*(EXP(-($T1029*$G$6)/m))*(1-($T1029*$G$6)/(m))</f>
        <v>9.4572542455614361E-2</v>
      </c>
      <c r="S1034" s="11">
        <f>2*(((5*m^2*g^2)/$T1029^6)*$N1034*$O1034 + (-(m^2)/($T1029)^5)*(g^2)*$O1034*$Q1034 + (-(m^2)/($T1029)^5)*(g^2)*$N1034*$R1034)</f>
        <v>449.55028528498815</v>
      </c>
      <c r="T1034" s="37"/>
      <c r="U1034" s="38"/>
      <c r="V1034" s="39"/>
      <c r="W1034" s="36"/>
    </row>
    <row r="1035" spans="1:23" x14ac:dyDescent="0.25">
      <c r="A1035" s="36"/>
      <c r="B1035" s="12">
        <f>((m*g)/$A1031)*($F$6+(m/$A1031)*(EXP(-($A1031*$F$6)/(m))-1)) - $F$7</f>
        <v>-1.7876721651052889</v>
      </c>
      <c r="C1035" s="12">
        <f t="shared" si="413"/>
        <v>3.1957717698922314</v>
      </c>
      <c r="D1035" s="36"/>
      <c r="M1035" s="36"/>
      <c r="N1035" s="11">
        <f>($T1029*$H$6) + (m*EXP(-($T1029*$H$6)/m)) - m - (($H$7/(m*g))*($T1029)^2)</f>
        <v>-2.7081236331129646E-4</v>
      </c>
      <c r="O1035" s="11">
        <f>($T1029*$H$6) + (2*m*EXP(-($T1029*$H$6)/m)) + (($T1029*$H$6)*EXP(-($T1029*$H$6)/m))  - (2*m)</f>
        <v>1.1847490982079267E-3</v>
      </c>
      <c r="P1035" s="11">
        <f>2*(-(m^2)/($T1029)^5)*(g^2)*N1035*O1035</f>
        <v>8.4395104335311242</v>
      </c>
      <c r="Q1035" s="12">
        <f>$H$6 - ($H$6*EXP(-($T1029*$H$6)/m)) - ($T1029 * ((2*$H$7)/(m*g)))</f>
        <v>-7.9559143965879542E-2</v>
      </c>
      <c r="R1035" s="12">
        <f>$H$6 - 2 * ($H$6*EXP(-($T1029*$H$6)/m)) + $H$6*(EXP(-($T1029*$H$6)/m))*(1-($T1029*$H$6)/(m))</f>
        <v>0.14523589366889</v>
      </c>
      <c r="S1035" s="11">
        <f>2*(((5*m^2*g^2)/$T1029^6)*$N1035*$O1035 + (-(m^2)/($T1029)^5)*(g^2)*$O1035*$Q1035 + (-(m^2)/($T1029)^5)*(g^2)*$N1035*$R1035)</f>
        <v>1569.2828784277795</v>
      </c>
      <c r="T1035" s="37"/>
      <c r="U1035" s="38"/>
      <c r="V1035" s="39"/>
      <c r="W1035" s="36"/>
    </row>
    <row r="1036" spans="1:23" x14ac:dyDescent="0.25">
      <c r="A1036" s="36"/>
      <c r="B1036" s="12">
        <f>((m*g)/$A1031)*($G$6+(m/$A1031)*(EXP(-($A1031*$G$6)/(m))-1)) - $G$7</f>
        <v>-2.6162455559265392</v>
      </c>
      <c r="C1036" s="11">
        <f t="shared" si="413"/>
        <v>6.8447408089053656</v>
      </c>
      <c r="D1036" s="36"/>
      <c r="M1036" s="36"/>
      <c r="N1036" s="11">
        <f>($T1029*$I$6) + (m*EXP(-($T1029*$I$6)/m)) - m - (($I$7/(m*g))*($T1029)^2)</f>
        <v>3.6936897707216289E-5</v>
      </c>
      <c r="O1036" s="11">
        <f>($T1029*$I$6) + (2*m*EXP(-($T1029*$I$6)/m)) + (($T1029*$I$6)*EXP(-($T1029*$I$6)/m))  - (2*m)</f>
        <v>1.5808744621772508E-3</v>
      </c>
      <c r="P1036" s="11">
        <f>2*(-(m^2)/($T1029)^5)*(g^2)*N1036*O1036</f>
        <v>-1.5359609731163781</v>
      </c>
      <c r="Q1036" s="12">
        <f>$I$6 - ($I$6*EXP(-($T1029*$I$6)/m)) - ($T1029 * ((2*$I$7)/(m*g)))</f>
        <v>-6.9449432839628455E-2</v>
      </c>
      <c r="R1036" s="12">
        <f>$I$6 - 2 * ($I$6*EXP(-($T1029*$I$6)/m)) + $I$6*(EXP(-($T1029*$I$6)/m))*(1-($T1029*$I$6)/(m))</f>
        <v>0.1911884784268936</v>
      </c>
      <c r="S1036" s="11">
        <f>2*(((5*m^2*g^2)/$T1029^6)*$N1036*$O1036 + (-(m^2)/($T1029)^5)*(g^2)*$O1036*$Q1036 + (-(m^2)/($T1029)^5)*(g^2)*$N1036*$R1036)</f>
        <v>3056.1055703635107</v>
      </c>
      <c r="T1036" s="37"/>
      <c r="U1036" s="38"/>
      <c r="V1036" s="39"/>
      <c r="W1036" s="36"/>
    </row>
    <row r="1037" spans="1:23" x14ac:dyDescent="0.25">
      <c r="A1037" s="36"/>
      <c r="B1037" s="12">
        <f>((m*g)/$A1031)*($H$6+(m/$A1031)*(EXP(-($A1031*$H$6)/(m))-1)) - $H$7</f>
        <v>-3.0188818318909139</v>
      </c>
      <c r="C1037" s="12">
        <f t="shared" ref="C1037:C1100" si="439">$B1037^2</f>
        <v>9.1136475149210394</v>
      </c>
      <c r="D1037" s="36"/>
      <c r="M1037" s="36"/>
      <c r="N1037" s="11">
        <f>($T1029*$J$6) + (m*EXP(-($T1029*$J$6)/m)) - m - (($J$7/(m*g))*($T1029)^2)</f>
        <v>2.7411831987485345E-4</v>
      </c>
      <c r="O1037" s="11">
        <f>($T1029*$J$6) + (2*m*EXP(-($T1029*$J$6)/m)) + (($T1029*$J$6)*EXP(-($T1029*$J$6)/m))  - (2*m)</f>
        <v>2.0432113316871947E-3</v>
      </c>
      <c r="P1037" s="11">
        <f>2*(-(m^2)/($T1029)^5)*(g^2)*N1037*O1037</f>
        <v>-14.732407746786075</v>
      </c>
      <c r="Q1037" s="12">
        <f>$J$6 - ($J$6*EXP(-($T1029*$J$6)/m)) - ($T1029 * ((2*$J$7)/(m*g)))</f>
        <v>-6.8895221319101085E-2</v>
      </c>
      <c r="R1037" s="12">
        <f>$J$6 - 2 * ($J$6*EXP(-($T1029*$J$6)/m)) + $J$6*(EXP(-($T1029*$J$6)/m))*(1-($T1029*$J$6)/(m))</f>
        <v>0.2437980678940927</v>
      </c>
      <c r="S1037" s="11">
        <f>2*(((5*m^2*g^2)/$T1029^6)*$N1037*$O1037 + (-(m^2)/($T1029)^5)*(g^2)*$O1037*$Q1037 + (-(m^2)/($T1029)^5)*(g^2)*$N1037*$R1037)</f>
        <v>5339.54843422865</v>
      </c>
      <c r="T1037" s="37"/>
      <c r="U1037" s="38"/>
      <c r="V1037" s="39"/>
      <c r="W1037" s="36"/>
    </row>
    <row r="1038" spans="1:23" x14ac:dyDescent="0.25">
      <c r="A1038" s="36"/>
      <c r="B1038" s="12">
        <f>((m*g)/$A1031)*($I$6+(m/$A1031)*(EXP(-($A1031*$I$6)/(m))-1)) - $I$7</f>
        <v>-3.4735933175784139</v>
      </c>
      <c r="C1038" s="11">
        <f t="shared" si="439"/>
        <v>12.065850535925412</v>
      </c>
      <c r="D1038" s="36"/>
      <c r="M1038" s="36"/>
      <c r="N1038" s="11">
        <f>($T1029*$K$6) + (m*EXP(-($T1029*$K$6)/m)) - m - (($K$7/(m*g))*($T1029)^2)</f>
        <v>2.8814904481971708E-4</v>
      </c>
      <c r="O1038" s="11">
        <f>($T1029*$K$6) + (2*m*EXP(-($T1029*$K$6)/m)) + (($T1029*$K$6)*EXP(-($T1029*$K$6)/m))  - (2*m)</f>
        <v>2.5726896358677157E-3</v>
      </c>
      <c r="P1038" s="11">
        <f>2*(-(m^2)/($T1029)^5)*(g^2)*N1038*O1038</f>
        <v>-19.499656529403069</v>
      </c>
      <c r="Q1038" s="12">
        <f>$K$6 - ($K$6*EXP(-($T1029*$K$6)/m)) - ($T1029 * ((2*$K$7)/(m*g)))</f>
        <v>-9.2002786507860201E-2</v>
      </c>
      <c r="R1038" s="12">
        <f>$K$6 - 2 * ($K$6*EXP(-($T1029*$K$6)/m)) + $K$6*(EXP(-($T1029*$K$6)/m))*(1-($T1029*$K$6)/(m))</f>
        <v>0.30289682242097193</v>
      </c>
      <c r="S1038" s="11">
        <f>2*(((5*m^2*g^2)/$T1029^6)*$N1038*$O1038 + (-(m^2)/($T1029)^5)*(g^2)*$O1038*$Q1038 + (-(m^2)/($T1029)^5)*(g^2)*$N1038*$R1038)</f>
        <v>8423.3858514830008</v>
      </c>
      <c r="T1038" s="37"/>
      <c r="U1038" s="38"/>
      <c r="V1038" s="39"/>
      <c r="W1038" s="36"/>
    </row>
    <row r="1039" spans="1:23" x14ac:dyDescent="0.25">
      <c r="A1039" s="36"/>
      <c r="B1039" s="12">
        <f>((m*g)/$A1031)*($J$6+(m/$A1031)*(EXP(-($A1031*$J$6)/(m))-1)) - $J$7</f>
        <v>-4.0093048032659135</v>
      </c>
      <c r="C1039" s="12">
        <f t="shared" si="439"/>
        <v>16.074525005491125</v>
      </c>
      <c r="D1039" s="36"/>
      <c r="M1039" s="36">
        <v>103</v>
      </c>
      <c r="N1039" s="11">
        <f>($T1039*$B$6) + (m*EXP(-($T1039*$B$6)/m)) - m - (($B$7/(m*g))*($T1039)^2)</f>
        <v>-3.5922821918522391E-5</v>
      </c>
      <c r="O1039" s="11">
        <f>($T1039*$B$6) + (2*m*EXP(-($T1039*$B$6)/m)) + (($T1039*$B$6)*EXP(-($T1039*$B$6)/m))  - (2*m)</f>
        <v>5.8863516471732713E-6</v>
      </c>
      <c r="P1039" s="11">
        <f>2*(-(m^2)/($T1039)^5)*(g^2)*N1039*O1039</f>
        <v>5.5621030242373505E-3</v>
      </c>
      <c r="Q1039" s="12">
        <f>$B$6 - ($B$6*EXP(-($T1039*$B$6)/m)) - ($T1039 * ((2*$B$7)/(m*g)))</f>
        <v>-3.5822432723058607E-3</v>
      </c>
      <c r="R1039" s="12">
        <f>$B$6 - 2 * ($B$6*EXP(-($T1039*$B$6)/m)) + $B$6*(EXP(-($T1039*$B$6)/m))*(1-($T1039*$B$6)/(m))</f>
        <v>7.9860805570153293E-4</v>
      </c>
      <c r="S1039" s="11">
        <f>2*(((5*m^2*g^2)/$T1039^6)*$N1039*$O1039 + (-(m^2)/($T1039)^5)*(g^2)*$O1039*$Q1039 + (-(m^2)/($T1039)^5)*(g^2)*$N1039*$R1039)</f>
        <v>2.7638000081181335E-2</v>
      </c>
      <c r="T1039" s="37">
        <f t="shared" si="430"/>
        <v>2.1699250881468814E-2</v>
      </c>
      <c r="U1039" s="38">
        <f t="shared" ref="U1039" si="440">SUM(P1039:P1048)</f>
        <v>-5.3645976549887564E-13</v>
      </c>
      <c r="V1039" s="39">
        <f t="shared" ref="V1039" si="441">SUM(S1039:S1048)</f>
        <v>19047.805400261786</v>
      </c>
      <c r="W1039" s="36">
        <f t="shared" ref="W1039" si="442">U1039/V1039</f>
        <v>-2.8163862147158577E-17</v>
      </c>
    </row>
    <row r="1040" spans="1:23" x14ac:dyDescent="0.25">
      <c r="A1040" s="36"/>
      <c r="B1040" s="11">
        <f>((m*g)/$A1031)*($K$6+(m/$A1031)*(EXP(-($A1031*$K$6)/(m))-1)) - $K$7</f>
        <v>-4.7040162889534143</v>
      </c>
      <c r="C1040" s="11">
        <f t="shared" si="439"/>
        <v>22.127769246739053</v>
      </c>
      <c r="D1040" s="36"/>
      <c r="M1040" s="36"/>
      <c r="N1040" s="11">
        <f>($T1039*$C$6) + (m*EXP(-($T1039*$C$6)/m)) - m - (($C$7/(m*g))*($T1039)^2)</f>
        <v>-5.6880736359796744E-5</v>
      </c>
      <c r="O1040" s="11">
        <f>($T1039*$C$6) + (2*m*EXP(-($T1039*$C$6)/m)) + (($T1039*$C$6)*EXP(-($T1039*$C$6)/m))  - (2*m)</f>
        <v>3.0067351026730194E-5</v>
      </c>
      <c r="P1040" s="11">
        <f>2*(-(m^2)/($T1039)^5)*(g^2)*N1040*O1040</f>
        <v>4.4986557223601245E-2</v>
      </c>
      <c r="Q1040" s="12">
        <f>$C$6 - ($C$6*EXP(-($T1039*$C$6)/m)) - ($T1039 * ((2*$C$7)/(m*g)))</f>
        <v>-6.6282852127929268E-3</v>
      </c>
      <c r="R1040" s="12">
        <f>$C$6 - 2 * ($C$6*EXP(-($T1039*$C$6)/m)) + $C$6*(EXP(-($T1039*$C$6)/m))*(1-($T1039*$C$6)/(m))</f>
        <v>4.0224850446371196E-3</v>
      </c>
      <c r="S1040" s="11">
        <f>2*(((5*m^2*g^2)/$T1039^6)*$N1040*$O1040 + (-(m^2)/($T1039)^5)*(g^2)*$O1040*$Q1040 + (-(m^2)/($T1039)^5)*(g^2)*$N1040*$R1040)</f>
        <v>0.89475171113511909</v>
      </c>
      <c r="T1040" s="37"/>
      <c r="U1040" s="38"/>
      <c r="V1040" s="39"/>
      <c r="W1040" s="36"/>
    </row>
    <row r="1041" spans="1:23" x14ac:dyDescent="0.25">
      <c r="A1041" s="36">
        <v>5</v>
      </c>
      <c r="B1041" s="12">
        <f>((m*g)/$A1041)*($B$6+(m/$A1041)*(EXP(-($A1041*$B$6)/(m))-1)) - $B$7</f>
        <v>-9.7516793284383826E-2</v>
      </c>
      <c r="C1041" s="12">
        <f t="shared" si="439"/>
        <v>9.5095249724692459E-3</v>
      </c>
      <c r="D1041" s="36">
        <f t="shared" ref="D1041:D1061" si="443">SUM(C1041:C1050)</f>
        <v>71.531725211115599</v>
      </c>
      <c r="M1041" s="36"/>
      <c r="N1041" s="11">
        <f>($T1039*$D$6) + (m*EXP(-($T1039*$D$6)/m)) - m - (($D$7/(m*g))*($T1039)^2)</f>
        <v>-1.4213669415833905E-4</v>
      </c>
      <c r="O1041" s="11">
        <f>($T1039*$D$6) + (2*m*EXP(-($T1039*$D$6)/m)) + (($T1039*$D$6)*EXP(-($T1039*$D$6)/m))  - (2*m)</f>
        <v>1.0980809334212166E-4</v>
      </c>
      <c r="P1041" s="11">
        <f>2*(-(m^2)/($T1039)^5)*(g^2)*N1041*O1041</f>
        <v>0.410547055340447</v>
      </c>
      <c r="Q1041" s="12">
        <f>$D$6 - ($D$6*EXP(-($T1039*$D$6)/m)) - ($T1039 * ((2*$D$7)/(m*g)))</f>
        <v>-1.8161063891626833E-2</v>
      </c>
      <c r="R1041" s="12">
        <f>$D$6 - 2 * ($D$6*EXP(-($T1039*$D$6)/m)) + $D$6*(EXP(-($T1039*$D$6)/m))*(1-($T1039*$D$6)/(m))</f>
        <v>1.4420172737402842E-2</v>
      </c>
      <c r="S1041" s="11">
        <f>2*(((5*m^2*g^2)/$T1039^6)*$N1041*$O1041 + (-(m^2)/($T1039)^5)*(g^2)*$O1041*$Q1041 + (-(m^2)/($T1039)^5)*(g^2)*$N1041*$R1041)</f>
        <v>11.770671982426705</v>
      </c>
      <c r="T1041" s="37"/>
      <c r="U1041" s="38"/>
      <c r="V1041" s="39"/>
      <c r="W1041" s="36"/>
    </row>
    <row r="1042" spans="1:23" x14ac:dyDescent="0.25">
      <c r="A1042" s="36"/>
      <c r="B1042" s="11">
        <f>((m*g)/$A1041)*($C$6+(m/$A1041)*(EXP(-($A1041*$C$6)/(m))-1)) - $C$7</f>
        <v>-0.27048598183438499</v>
      </c>
      <c r="C1042" s="11">
        <f t="shared" si="439"/>
        <v>7.316266636891125E-2</v>
      </c>
      <c r="D1042" s="36"/>
      <c r="M1042" s="36"/>
      <c r="N1042" s="11">
        <f>($T1039*$E$6) + (m*EXP(-($T1039*$E$6)/m)) - m - (($E$7/(m*g))*($T1039)^2)</f>
        <v>-2.7251916602635123E-4</v>
      </c>
      <c r="O1042" s="11">
        <f>($T1039*$E$6) + (2*m*EXP(-($T1039*$E$6)/m)) + (($T1039*$E$6)*EXP(-($T1039*$E$6)/m))  - (2*m)</f>
        <v>2.17202167091958E-4</v>
      </c>
      <c r="P1042" s="11">
        <f>2*(-(m^2)/($T1039)^5)*(g^2)*N1042*O1042</f>
        <v>1.5569819781520917</v>
      </c>
      <c r="Q1042" s="12">
        <f>$E$6 - ($E$6*EXP(-($T1039*$E$6)/m)) - ($T1039 * ((2*$E$7)/(m*g)))</f>
        <v>-3.51275029404641E-2</v>
      </c>
      <c r="R1042" s="12">
        <f>$E$6 - 2 * ($E$6*EXP(-($T1039*$E$6)/m)) + $E$6*(EXP(-($T1039*$E$6)/m))*(1-($T1039*$E$6)/(m))</f>
        <v>2.8129755211624086E-2</v>
      </c>
      <c r="S1042" s="11">
        <f>2*(((5*m^2*g^2)/$T1039^6)*$N1042*$O1042 + (-(m^2)/($T1039)^5)*(g^2)*$O1042*$Q1042 + (-(m^2)/($T1039)^5)*(g^2)*$N1042*$R1042)</f>
        <v>43.573778470160931</v>
      </c>
      <c r="T1042" s="37"/>
      <c r="U1042" s="38"/>
      <c r="V1042" s="39"/>
      <c r="W1042" s="36"/>
    </row>
    <row r="1043" spans="1:23" x14ac:dyDescent="0.25">
      <c r="A1043" s="36"/>
      <c r="B1043" s="12">
        <f>((m*g)/$A1041)*($D$6+(m/$A1041)*(EXP(-($A1041*$D$6)/(m))-1)) - $D$7</f>
        <v>-0.65479500260588508</v>
      </c>
      <c r="C1043" s="12">
        <f t="shared" si="439"/>
        <v>0.42875649543764105</v>
      </c>
      <c r="D1043" s="36"/>
      <c r="M1043" s="36"/>
      <c r="N1043" s="11">
        <f>($T1039*$F$6) + (m*EXP(-($T1039*$F$6)/m)) - m - (($F$7/(m*g))*($T1039)^2)</f>
        <v>-6.0670053593632044E-4</v>
      </c>
      <c r="O1043" s="11">
        <f>($T1039*$F$6) + (2*m*EXP(-($T1039*$F$6)/m)) + (($T1039*$F$6)*EXP(-($T1039*$F$6)/m))  - (2*m)</f>
        <v>4.3655210821160612E-4</v>
      </c>
      <c r="P1043" s="11">
        <f>2*(-(m^2)/($T1039)^5)*(g^2)*N1043*O1043</f>
        <v>6.9667920711639288</v>
      </c>
      <c r="Q1043" s="12">
        <f>$F$6 - ($F$6*EXP(-($T1039*$F$6)/m)) - ($T1039 * ((2*$F$7)/(m*g)))</f>
        <v>-7.6037333689399966E-2</v>
      </c>
      <c r="R1043" s="12">
        <f>$F$6 - 2 * ($F$6*EXP(-($T1039*$F$6)/m)) + $F$6*(EXP(-($T1039*$F$6)/m))*(1-($T1039*$F$6)/(m))</f>
        <v>5.5507727714503075E-2</v>
      </c>
      <c r="S1043" s="11">
        <f>2*(((5*m^2*g^2)/$T1039^6)*$N1043*$O1043 + (-(m^2)/($T1039)^5)*(g^2)*$O1043*$Q1043 + (-(m^2)/($T1039)^5)*(g^2)*$N1043*$R1043)</f>
        <v>153.66554030997941</v>
      </c>
      <c r="T1043" s="37"/>
      <c r="U1043" s="38"/>
      <c r="V1043" s="39"/>
      <c r="W1043" s="36"/>
    </row>
    <row r="1044" spans="1:23" x14ac:dyDescent="0.25">
      <c r="A1044" s="36"/>
      <c r="B1044" s="12">
        <f>((m*g)/$A1041)*($E$6+(m/$A1041)*(EXP(-($A1041*$E$6)/(m))-1)) - $E$7</f>
        <v>-1.0637641911558851</v>
      </c>
      <c r="C1044" s="11">
        <f t="shared" si="439"/>
        <v>1.1315942543855344</v>
      </c>
      <c r="D1044" s="36"/>
      <c r="M1044" s="36"/>
      <c r="N1044" s="11">
        <f>($T1039*$G$6) + (m*EXP(-($T1039*$G$6)/m)) - m - (($G$7/(m*g))*($T1039)^2)</f>
        <v>-9.2049804445186109E-4</v>
      </c>
      <c r="O1044" s="11">
        <f>($T1039*$G$6) + (2*m*EXP(-($T1039*$G$6)/m)) + (($T1039*$G$6)*EXP(-($T1039*$G$6)/m))  - (2*m)</f>
        <v>7.5760073539418021E-4</v>
      </c>
      <c r="P1044" s="11">
        <f>2*(-(m^2)/($T1039)^5)*(g^2)*N1044*O1044</f>
        <v>18.343645050870357</v>
      </c>
      <c r="Q1044" s="12">
        <f>$G$6 - ($G$6*EXP(-($T1039*$G$6)/m)) - ($T1039 * ((2*$G$7)/(m*g)))</f>
        <v>-0.11975513986600844</v>
      </c>
      <c r="R1044" s="12">
        <f>$G$6 - 2 * ($G$6*EXP(-($T1039*$G$6)/m)) + $G$6*(EXP(-($T1039*$G$6)/m))*(1-($T1039*$G$6)/(m))</f>
        <v>9.4572542455614111E-2</v>
      </c>
      <c r="S1044" s="11">
        <f>2*(((5*m^2*g^2)/$T1039^6)*$N1044*$O1044 + (-(m^2)/($T1039)^5)*(g^2)*$O1044*$Q1044 + (-(m^2)/($T1039)^5)*(g^2)*$N1044*$R1044)</f>
        <v>449.55028528500497</v>
      </c>
      <c r="T1044" s="37"/>
      <c r="U1044" s="38"/>
      <c r="V1044" s="39"/>
      <c r="W1044" s="36"/>
    </row>
    <row r="1045" spans="1:23" x14ac:dyDescent="0.25">
      <c r="A1045" s="36"/>
      <c r="B1045" s="12">
        <f>((m*g)/$A1041)*($F$6+(m/$A1041)*(EXP(-($A1041*$F$6)/(m))-1)) - $F$7</f>
        <v>-1.7950732119273849</v>
      </c>
      <c r="C1045" s="12">
        <f t="shared" si="439"/>
        <v>3.2222878361792979</v>
      </c>
      <c r="D1045" s="36"/>
      <c r="M1045" s="36"/>
      <c r="N1045" s="11">
        <f>($T1039*$H$6) + (m*EXP(-($T1039*$H$6)/m)) - m - (($H$7/(m*g))*($T1039)^2)</f>
        <v>-2.7081236331129559E-4</v>
      </c>
      <c r="O1045" s="11">
        <f>($T1039*$H$6) + (2*m*EXP(-($T1039*$H$6)/m)) + (($T1039*$H$6)*EXP(-($T1039*$H$6)/m))  - (2*m)</f>
        <v>1.1847490982079129E-3</v>
      </c>
      <c r="P1045" s="11">
        <f>2*(-(m^2)/($T1039)^5)*(g^2)*N1045*O1045</f>
        <v>8.4395104335310513</v>
      </c>
      <c r="Q1045" s="12">
        <f>$H$6 - ($H$6*EXP(-($T1039*$H$6)/m)) - ($T1039 * ((2*$H$7)/(m*g)))</f>
        <v>-7.9559143965879264E-2</v>
      </c>
      <c r="R1045" s="12">
        <f>$H$6 - 2 * ($H$6*EXP(-($T1039*$H$6)/m)) + $H$6*(EXP(-($T1039*$H$6)/m))*(1-($T1039*$H$6)/(m))</f>
        <v>0.1452358936688897</v>
      </c>
      <c r="S1045" s="11">
        <f>2*(((5*m^2*g^2)/$T1039^6)*$N1045*$O1045 + (-(m^2)/($T1039)^5)*(g^2)*$O1045*$Q1045 + (-(m^2)/($T1039)^5)*(g^2)*$N1045*$R1045)</f>
        <v>1569.2828784277726</v>
      </c>
      <c r="T1045" s="37"/>
      <c r="U1045" s="38"/>
      <c r="V1045" s="39"/>
      <c r="W1045" s="36"/>
    </row>
    <row r="1046" spans="1:23" x14ac:dyDescent="0.25">
      <c r="A1046" s="36"/>
      <c r="B1046" s="12">
        <f>((m*g)/$A1041)*($G$6+(m/$A1041)*(EXP(-($A1041*$G$6)/(m))-1)) - $G$7</f>
        <v>-2.6253319245843851</v>
      </c>
      <c r="C1046" s="11">
        <f t="shared" si="439"/>
        <v>6.8923677142419519</v>
      </c>
      <c r="D1046" s="36"/>
      <c r="M1046" s="36"/>
      <c r="N1046" s="11">
        <f>($T1039*$I$6) + (m*EXP(-($T1039*$I$6)/m)) - m - (($I$7/(m*g))*($T1039)^2)</f>
        <v>3.6936897707218891E-5</v>
      </c>
      <c r="O1046" s="11">
        <f>($T1039*$I$6) + (2*m*EXP(-($T1039*$I$6)/m)) + (($T1039*$I$6)*EXP(-($T1039*$I$6)/m))  - (2*m)</f>
        <v>1.5808744621772508E-3</v>
      </c>
      <c r="P1046" s="11">
        <f>2*(-(m^2)/($T1039)^5)*(g^2)*N1046*O1046</f>
        <v>-1.535960973116496</v>
      </c>
      <c r="Q1046" s="12">
        <f>$I$6 - ($I$6*EXP(-($T1039*$I$6)/m)) - ($T1039 * ((2*$I$7)/(m*g)))</f>
        <v>-6.9449432839628122E-2</v>
      </c>
      <c r="R1046" s="12">
        <f>$I$6 - 2 * ($I$6*EXP(-($T1039*$I$6)/m)) + $I$6*(EXP(-($T1039*$I$6)/m))*(1-($T1039*$I$6)/(m))</f>
        <v>0.19118847842689327</v>
      </c>
      <c r="S1046" s="11">
        <f>2*(((5*m^2*g^2)/$T1039^6)*$N1046*$O1046 + (-(m^2)/($T1039)^5)*(g^2)*$O1046*$Q1046 + (-(m^2)/($T1039)^5)*(g^2)*$N1046*$R1046)</f>
        <v>3056.1055703635284</v>
      </c>
      <c r="T1046" s="37"/>
      <c r="U1046" s="38"/>
      <c r="V1046" s="39"/>
      <c r="W1046" s="36"/>
    </row>
    <row r="1047" spans="1:23" x14ac:dyDescent="0.25">
      <c r="A1047" s="36"/>
      <c r="B1047" s="12">
        <f>((m*g)/$A1041)*($H$6+(m/$A1041)*(EXP(-($A1041*$H$6)/(m))-1)) - $H$7</f>
        <v>-3.0296409453558848</v>
      </c>
      <c r="C1047" s="12">
        <f t="shared" si="439"/>
        <v>9.1787242577768993</v>
      </c>
      <c r="D1047" s="36"/>
      <c r="M1047" s="36"/>
      <c r="N1047" s="11">
        <f>($T1039*$J$6) + (m*EXP(-($T1039*$J$6)/m)) - m - (($J$7/(m*g))*($T1039)^2)</f>
        <v>2.7411831987485171E-4</v>
      </c>
      <c r="O1047" s="11">
        <f>($T1039*$J$6) + (2*m*EXP(-($T1039*$J$6)/m)) + (($T1039*$J$6)*EXP(-($T1039*$J$6)/m))  - (2*m)</f>
        <v>2.0432113316871878E-3</v>
      </c>
      <c r="P1047" s="11">
        <f>2*(-(m^2)/($T1039)^5)*(g^2)*N1047*O1047</f>
        <v>-14.732407746786027</v>
      </c>
      <c r="Q1047" s="12">
        <f>$J$6 - ($J$6*EXP(-($T1039*$J$6)/m)) - ($T1039 * ((2*$J$7)/(m*g)))</f>
        <v>-6.8895221319100641E-2</v>
      </c>
      <c r="R1047" s="12">
        <f>$J$6 - 2 * ($J$6*EXP(-($T1039*$J$6)/m)) + $J$6*(EXP(-($T1039*$J$6)/m))*(1-($T1039*$J$6)/(m))</f>
        <v>0.2437980678940922</v>
      </c>
      <c r="S1047" s="11">
        <f>2*(((5*m^2*g^2)/$T1039^6)*$N1047*$O1047 + (-(m^2)/($T1039)^5)*(g^2)*$O1047*$Q1047 + (-(m^2)/($T1039)^5)*(g^2)*$N1047*$R1047)</f>
        <v>5339.5484342286327</v>
      </c>
      <c r="T1047" s="37"/>
      <c r="U1047" s="38"/>
      <c r="V1047" s="39"/>
      <c r="W1047" s="36"/>
    </row>
    <row r="1048" spans="1:23" x14ac:dyDescent="0.25">
      <c r="A1048" s="36"/>
      <c r="B1048" s="12">
        <f>((m*g)/$A1041)*($I$6+(m/$A1041)*(EXP(-($A1041*$I$6)/(m))-1)) - $I$7</f>
        <v>-3.4856101339058849</v>
      </c>
      <c r="C1048" s="11">
        <f t="shared" si="439"/>
        <v>12.149478005587401</v>
      </c>
      <c r="D1048" s="36"/>
      <c r="M1048" s="36"/>
      <c r="N1048" s="11">
        <f>($T1039*$K$6) + (m*EXP(-($T1039*$K$6)/m)) - m - (($K$7/(m*g))*($T1039)^2)</f>
        <v>2.8814904481972575E-4</v>
      </c>
      <c r="O1048" s="11">
        <f>($T1039*$K$6) + (2*m*EXP(-($T1039*$K$6)/m)) + (($T1039*$K$6)*EXP(-($T1039*$K$6)/m))  - (2*m)</f>
        <v>2.5726896358677087E-3</v>
      </c>
      <c r="P1048" s="11">
        <f>2*(-(m^2)/($T1039)^5)*(g^2)*N1048*O1048</f>
        <v>-19.49965652940373</v>
      </c>
      <c r="Q1048" s="12">
        <f>$K$6 - ($K$6*EXP(-($T1039*$K$6)/m)) - ($T1039 * ((2*$K$7)/(m*g)))</f>
        <v>-9.2002786507859646E-2</v>
      </c>
      <c r="R1048" s="12">
        <f>$K$6 - 2 * ($K$6*EXP(-($T1039*$K$6)/m)) + $K$6*(EXP(-($T1039*$K$6)/m))*(1-($T1039*$K$6)/(m))</f>
        <v>0.30289682242097132</v>
      </c>
      <c r="S1048" s="11">
        <f>2*(((5*m^2*g^2)/$T1039^6)*$N1048*$O1048 + (-(m^2)/($T1039)^5)*(g^2)*$O1048*$Q1048 + (-(m^2)/($T1039)^5)*(g^2)*$N1048*$R1048)</f>
        <v>8423.3858514830627</v>
      </c>
      <c r="T1048" s="37"/>
      <c r="U1048" s="38"/>
      <c r="V1048" s="39"/>
      <c r="W1048" s="36"/>
    </row>
    <row r="1049" spans="1:23" x14ac:dyDescent="0.25">
      <c r="A1049" s="36"/>
      <c r="B1049" s="12">
        <f>((m*g)/$A1041)*($J$6+(m/$A1041)*(EXP(-($A1041*$J$6)/(m))-1)) - $J$7</f>
        <v>-4.0225793224558846</v>
      </c>
      <c r="C1049" s="12">
        <f t="shared" si="439"/>
        <v>16.181144405449643</v>
      </c>
      <c r="D1049" s="36"/>
      <c r="M1049" s="36">
        <v>104</v>
      </c>
      <c r="N1049" s="11">
        <f>($T1049*$B$6) + (m*EXP(-($T1049*$B$6)/m)) - m - (($B$7/(m*g))*($T1049)^2)</f>
        <v>-3.5922821918522879E-5</v>
      </c>
      <c r="O1049" s="11">
        <f>($T1049*$B$6) + (2*m*EXP(-($T1049*$B$6)/m)) + (($T1049*$B$6)*EXP(-($T1049*$B$6)/m))  - (2*m)</f>
        <v>5.8863516471802102E-6</v>
      </c>
      <c r="P1049" s="11">
        <f>2*(-(m^2)/($T1049)^5)*(g^2)*N1049*O1049</f>
        <v>5.5621030242439477E-3</v>
      </c>
      <c r="Q1049" s="12">
        <f>$B$6 - ($B$6*EXP(-($T1049*$B$6)/m)) - ($T1049 * ((2*$B$7)/(m*g)))</f>
        <v>-3.5822432723058711E-3</v>
      </c>
      <c r="R1049" s="12">
        <f>$B$6 - 2 * ($B$6*EXP(-($T1049*$B$6)/m)) + $B$6*(EXP(-($T1049*$B$6)/m))*(1-($T1049*$B$6)/(m))</f>
        <v>7.9860805570153293E-4</v>
      </c>
      <c r="S1049" s="11">
        <f>2*(((5*m^2*g^2)/$T1049^6)*$N1049*$O1049 + (-(m^2)/($T1049)^5)*(g^2)*$O1049*$Q1049 + (-(m^2)/($T1049)^5)*(g^2)*$N1049*$R1049)</f>
        <v>2.7638000080320135E-2</v>
      </c>
      <c r="T1049" s="37">
        <f t="shared" si="430"/>
        <v>2.1699250881468842E-2</v>
      </c>
      <c r="U1049" s="38">
        <f t="shared" ref="U1049" si="444">SUM(P1049:P1058)</f>
        <v>5.3290705182007514E-13</v>
      </c>
      <c r="V1049" s="39">
        <f t="shared" ref="V1049" si="445">SUM(S1049:S1058)</f>
        <v>19047.805400261699</v>
      </c>
      <c r="W1049" s="36">
        <f t="shared" ref="W1049" si="446">U1049/V1049</f>
        <v>2.7977346503800038E-17</v>
      </c>
    </row>
    <row r="1050" spans="1:23" x14ac:dyDescent="0.25">
      <c r="A1050" s="36"/>
      <c r="B1050" s="11">
        <f>((m*g)/$A1041)*($K$6+(m/$A1041)*(EXP(-($A1041*$K$6)/(m))-1)) - $K$7</f>
        <v>-4.7185485110058849</v>
      </c>
      <c r="C1050" s="11">
        <f t="shared" si="439"/>
        <v>22.264700050715852</v>
      </c>
      <c r="D1050" s="36"/>
      <c r="M1050" s="36"/>
      <c r="N1050" s="11">
        <f>($T1049*$C$6) + (m*EXP(-($T1049*$C$6)/m)) - m - (($C$7/(m*g))*($T1049)^2)</f>
        <v>-5.6880736359794576E-5</v>
      </c>
      <c r="O1050" s="11">
        <f>($T1049*$C$6) + (2*m*EXP(-($T1049*$C$6)/m)) + (($T1049*$C$6)*EXP(-($T1049*$C$6)/m))  - (2*m)</f>
        <v>3.0067351026730194E-5</v>
      </c>
      <c r="P1050" s="11">
        <f>2*(-(m^2)/($T1049)^5)*(g^2)*N1050*O1050</f>
        <v>4.4986557223599247E-2</v>
      </c>
      <c r="Q1050" s="12">
        <f>$C$6 - ($C$6*EXP(-($T1049*$C$6)/m)) - ($T1049 * ((2*$C$7)/(m*g)))</f>
        <v>-6.6282852127929337E-3</v>
      </c>
      <c r="R1050" s="12">
        <f>$C$6 - 2 * ($C$6*EXP(-($T1049*$C$6)/m)) + $C$6*(EXP(-($T1049*$C$6)/m))*(1-($T1049*$C$6)/(m))</f>
        <v>4.0224850446371196E-3</v>
      </c>
      <c r="S1050" s="11">
        <f>2*(((5*m^2*g^2)/$T1049^6)*$N1050*$O1050 + (-(m^2)/($T1049)^5)*(g^2)*$O1050*$Q1050 + (-(m^2)/($T1049)^5)*(g^2)*$N1050*$R1050)</f>
        <v>0.89475171113529672</v>
      </c>
      <c r="T1050" s="37"/>
      <c r="U1050" s="38"/>
      <c r="V1050" s="39"/>
      <c r="W1050" s="36"/>
    </row>
    <row r="1051" spans="1:23" x14ac:dyDescent="0.25">
      <c r="A1051" s="36">
        <v>10</v>
      </c>
      <c r="B1051" s="12">
        <f>((m*g)/$A1051)*($B$6+(m/$A1051)*(EXP(-($A1051*$B$6)/(m))-1)) - $B$7</f>
        <v>-0.10069387648534625</v>
      </c>
      <c r="C1051" s="12">
        <f t="shared" si="439"/>
        <v>1.0139256761646167E-2</v>
      </c>
      <c r="D1051" s="36">
        <f t="shared" si="438"/>
        <v>72.513437023402375</v>
      </c>
      <c r="M1051" s="36"/>
      <c r="N1051" s="11">
        <f>($T1049*$D$6) + (m*EXP(-($T1049*$D$6)/m)) - m - (($D$7/(m*g))*($T1049)^2)</f>
        <v>-1.4213669415833537E-4</v>
      </c>
      <c r="O1051" s="11">
        <f>($T1049*$D$6) + (2*m*EXP(-($T1049*$D$6)/m)) + (($T1049*$D$6)*EXP(-($T1049*$D$6)/m))  - (2*m)</f>
        <v>1.0980809334212166E-4</v>
      </c>
      <c r="P1051" s="11">
        <f>2*(-(m^2)/($T1049)^5)*(g^2)*N1051*O1051</f>
        <v>0.41054705534043368</v>
      </c>
      <c r="Q1051" s="12">
        <f>$D$6 - ($D$6*EXP(-($T1049*$D$6)/m)) - ($T1049 * ((2*$D$7)/(m*g)))</f>
        <v>-1.8161063891626805E-2</v>
      </c>
      <c r="R1051" s="12">
        <f>$D$6 - 2 * ($D$6*EXP(-($T1049*$D$6)/m)) + $D$6*(EXP(-($T1049*$D$6)/m))*(1-($T1049*$D$6)/(m))</f>
        <v>1.4420172737402953E-2</v>
      </c>
      <c r="S1051" s="11">
        <f>2*(((5*m^2*g^2)/$T1049^6)*$N1051*$O1051 + (-(m^2)/($T1049)^5)*(g^2)*$O1051*$Q1051 + (-(m^2)/($T1049)^5)*(g^2)*$N1051*$R1051)</f>
        <v>11.770671982428119</v>
      </c>
      <c r="T1051" s="37"/>
      <c r="U1051" s="38"/>
      <c r="V1051" s="39"/>
      <c r="W1051" s="36"/>
    </row>
    <row r="1052" spans="1:23" x14ac:dyDescent="0.25">
      <c r="A1052" s="36"/>
      <c r="B1052" s="11">
        <f>((m*g)/$A1051)*($C$6+(m/$A1051)*(EXP(-($A1051*$C$6)/(m))-1)) - $C$7</f>
        <v>-0.27617847076034624</v>
      </c>
      <c r="C1052" s="11">
        <f t="shared" si="439"/>
        <v>7.6274547711523422E-2</v>
      </c>
      <c r="D1052" s="36"/>
      <c r="M1052" s="36"/>
      <c r="N1052" s="11">
        <f>($T1049*$E$6) + (m*EXP(-($T1049*$E$6)/m)) - m - (($E$7/(m*g))*($T1049)^2)</f>
        <v>-2.7251916602634907E-4</v>
      </c>
      <c r="O1052" s="11">
        <f>($T1049*$E$6) + (2*m*EXP(-($T1049*$E$6)/m)) + (($T1049*$E$6)*EXP(-($T1049*$E$6)/m))  - (2*m)</f>
        <v>2.1720216709196494E-4</v>
      </c>
      <c r="P1052" s="11">
        <f>2*(-(m^2)/($T1049)^5)*(g^2)*N1052*O1052</f>
        <v>1.5569819781521193</v>
      </c>
      <c r="Q1052" s="12">
        <f>$E$6 - ($E$6*EXP(-($T1049*$E$6)/m)) - ($T1049 * ((2*$E$7)/(m*g)))</f>
        <v>-3.5127502940464156E-2</v>
      </c>
      <c r="R1052" s="12">
        <f>$E$6 - 2 * ($E$6*EXP(-($T1049*$E$6)/m)) + $E$6*(EXP(-($T1049*$E$6)/m))*(1-($T1049*$E$6)/(m))</f>
        <v>2.8129755211624197E-2</v>
      </c>
      <c r="S1052" s="11">
        <f>2*(((5*m^2*g^2)/$T1049^6)*$N1052*$O1052 + (-(m^2)/($T1049)^5)*(g^2)*$O1052*$Q1052 + (-(m^2)/($T1049)^5)*(g^2)*$N1052*$R1052)</f>
        <v>43.573778470158317</v>
      </c>
      <c r="T1052" s="37"/>
      <c r="U1052" s="38"/>
      <c r="V1052" s="39"/>
      <c r="W1052" s="36"/>
    </row>
    <row r="1053" spans="1:23" x14ac:dyDescent="0.25">
      <c r="A1053" s="36"/>
      <c r="B1053" s="12">
        <f>((m*g)/$A1051)*($D$6+(m/$A1051)*(EXP(-($A1051*$D$6)/(m))-1)) - $D$7</f>
        <v>-0.66383298114609635</v>
      </c>
      <c r="C1053" s="12">
        <f t="shared" si="439"/>
        <v>0.4406742268573135</v>
      </c>
      <c r="D1053" s="36"/>
      <c r="M1053" s="36"/>
      <c r="N1053" s="11">
        <f>($T1049*$F$6) + (m*EXP(-($T1049*$F$6)/m)) - m - (($F$7/(m*g))*($T1049)^2)</f>
        <v>-6.0670053593632174E-4</v>
      </c>
      <c r="O1053" s="11">
        <f>($T1049*$F$6) + (2*m*EXP(-($T1049*$F$6)/m)) + (($T1049*$F$6)*EXP(-($T1049*$F$6)/m))  - (2*m)</f>
        <v>4.3655210821161305E-4</v>
      </c>
      <c r="P1053" s="11">
        <f>2*(-(m^2)/($T1049)^5)*(g^2)*N1053*O1053</f>
        <v>6.9667920711640106</v>
      </c>
      <c r="Q1053" s="12">
        <f>$F$6 - ($F$6*EXP(-($T1049*$F$6)/m)) - ($T1049 * ((2*$F$7)/(m*g)))</f>
        <v>-7.6037333689400077E-2</v>
      </c>
      <c r="R1053" s="12">
        <f>$F$6 - 2 * ($F$6*EXP(-($T1049*$F$6)/m)) + $F$6*(EXP(-($T1049*$F$6)/m))*(1-($T1049*$F$6)/(m))</f>
        <v>5.5507727714503241E-2</v>
      </c>
      <c r="S1053" s="11">
        <f>2*(((5*m^2*g^2)/$T1049^6)*$N1053*$O1053 + (-(m^2)/($T1049)^5)*(g^2)*$O1053*$Q1053 + (-(m^2)/($T1049)^5)*(g^2)*$N1053*$R1053)</f>
        <v>153.66554030997111</v>
      </c>
      <c r="T1053" s="37"/>
      <c r="U1053" s="38"/>
      <c r="V1053" s="39"/>
      <c r="W1053" s="36"/>
    </row>
    <row r="1054" spans="1:23" x14ac:dyDescent="0.25">
      <c r="A1054" s="36"/>
      <c r="B1054" s="12">
        <f>((m*g)/$A1051)*($E$6+(m/$A1051)*(EXP(-($A1051*$E$6)/(m))-1)) - $E$7</f>
        <v>-1.0753175754210962</v>
      </c>
      <c r="C1054" s="11">
        <f t="shared" si="439"/>
        <v>1.1563078880095048</v>
      </c>
      <c r="D1054" s="36"/>
      <c r="M1054" s="36"/>
      <c r="N1054" s="11">
        <f>($T1049*$G$6) + (m*EXP(-($T1049*$G$6)/m)) - m - (($G$7/(m*g))*($T1049)^2)</f>
        <v>-9.2049804445186716E-4</v>
      </c>
      <c r="O1054" s="11">
        <f>($T1049*$G$6) + (2*m*EXP(-($T1049*$G$6)/m)) + (($T1049*$G$6)*EXP(-($T1049*$G$6)/m))  - (2*m)</f>
        <v>7.5760073539418715E-4</v>
      </c>
      <c r="P1054" s="11">
        <f>2*(-(m^2)/($T1049)^5)*(g^2)*N1054*O1054</f>
        <v>18.343645050870528</v>
      </c>
      <c r="Q1054" s="12">
        <f>$G$6 - ($G$6*EXP(-($T1049*$G$6)/m)) - ($T1049 * ((2*$G$7)/(m*g)))</f>
        <v>-0.11975513986600872</v>
      </c>
      <c r="R1054" s="12">
        <f>$G$6 - 2 * ($G$6*EXP(-($T1049*$G$6)/m)) + $G$6*(EXP(-($T1049*$G$6)/m))*(1-($T1049*$G$6)/(m))</f>
        <v>9.4572542455614361E-2</v>
      </c>
      <c r="S1054" s="11">
        <f>2*(((5*m^2*g^2)/$T1049^6)*$N1054*$O1054 + (-(m^2)/($T1049)^5)*(g^2)*$O1054*$Q1054 + (-(m^2)/($T1049)^5)*(g^2)*$N1054*$R1054)</f>
        <v>449.55028528498815</v>
      </c>
      <c r="T1054" s="37"/>
      <c r="U1054" s="38"/>
      <c r="V1054" s="39"/>
      <c r="W1054" s="36"/>
    </row>
    <row r="1055" spans="1:23" x14ac:dyDescent="0.25">
      <c r="A1055" s="36"/>
      <c r="B1055" s="12">
        <f>((m*g)/$A1051)*($F$6+(m/$A1051)*(EXP(-($A1051*$F$6)/(m))-1)) - $F$7</f>
        <v>-1.8099720858068462</v>
      </c>
      <c r="C1055" s="12">
        <f t="shared" si="439"/>
        <v>3.2759989513999854</v>
      </c>
      <c r="D1055" s="36"/>
      <c r="M1055" s="36"/>
      <c r="N1055" s="11">
        <f>($T1049*$H$6) + (m*EXP(-($T1049*$H$6)/m)) - m - (($H$7/(m*g))*($T1049)^2)</f>
        <v>-2.7081236331129646E-4</v>
      </c>
      <c r="O1055" s="11">
        <f>($T1049*$H$6) + (2*m*EXP(-($T1049*$H$6)/m)) + (($T1049*$H$6)*EXP(-($T1049*$H$6)/m))  - (2*m)</f>
        <v>1.1847490982079267E-3</v>
      </c>
      <c r="P1055" s="11">
        <f>2*(-(m^2)/($T1049)^5)*(g^2)*N1055*O1055</f>
        <v>8.4395104335311242</v>
      </c>
      <c r="Q1055" s="12">
        <f>$H$6 - ($H$6*EXP(-($T1049*$H$6)/m)) - ($T1049 * ((2*$H$7)/(m*g)))</f>
        <v>-7.9559143965879542E-2</v>
      </c>
      <c r="R1055" s="12">
        <f>$H$6 - 2 * ($H$6*EXP(-($T1049*$H$6)/m)) + $H$6*(EXP(-($T1049*$H$6)/m))*(1-($T1049*$H$6)/(m))</f>
        <v>0.14523589366889</v>
      </c>
      <c r="S1055" s="11">
        <f>2*(((5*m^2*g^2)/$T1049^6)*$N1055*$O1055 + (-(m^2)/($T1049)^5)*(g^2)*$O1055*$Q1055 + (-(m^2)/($T1049)^5)*(g^2)*$N1055*$R1055)</f>
        <v>1569.2828784277795</v>
      </c>
      <c r="T1055" s="37"/>
      <c r="U1055" s="38"/>
      <c r="V1055" s="39"/>
      <c r="W1055" s="36"/>
    </row>
    <row r="1056" spans="1:23" x14ac:dyDescent="0.25">
      <c r="A1056" s="36"/>
      <c r="B1056" s="12">
        <f>((m*g)/$A1051)*($G$6+(m/$A1051)*(EXP(-($A1051*$G$6)/(m))-1)) - $G$7</f>
        <v>-2.643601442135346</v>
      </c>
      <c r="C1056" s="11">
        <f t="shared" si="439"/>
        <v>6.9886285848600807</v>
      </c>
      <c r="D1056" s="36"/>
      <c r="M1056" s="36"/>
      <c r="N1056" s="11">
        <f>($T1049*$I$6) + (m*EXP(-($T1049*$I$6)/m)) - m - (($I$7/(m*g))*($T1049)^2)</f>
        <v>3.6936897707216289E-5</v>
      </c>
      <c r="O1056" s="11">
        <f>($T1049*$I$6) + (2*m*EXP(-($T1049*$I$6)/m)) + (($T1049*$I$6)*EXP(-($T1049*$I$6)/m))  - (2*m)</f>
        <v>1.5808744621772508E-3</v>
      </c>
      <c r="P1056" s="11">
        <f>2*(-(m^2)/($T1049)^5)*(g^2)*N1056*O1056</f>
        <v>-1.5359609731163781</v>
      </c>
      <c r="Q1056" s="12">
        <f>$I$6 - ($I$6*EXP(-($T1049*$I$6)/m)) - ($T1049 * ((2*$I$7)/(m*g)))</f>
        <v>-6.9449432839628455E-2</v>
      </c>
      <c r="R1056" s="12">
        <f>$I$6 - 2 * ($I$6*EXP(-($T1049*$I$6)/m)) + $I$6*(EXP(-($T1049*$I$6)/m))*(1-($T1049*$I$6)/(m))</f>
        <v>0.1911884784268936</v>
      </c>
      <c r="S1056" s="11">
        <f>2*(((5*m^2*g^2)/$T1049^6)*$N1056*$O1056 + (-(m^2)/($T1049)^5)*(g^2)*$O1056*$Q1056 + (-(m^2)/($T1049)^5)*(g^2)*$N1056*$R1056)</f>
        <v>3056.1055703635107</v>
      </c>
      <c r="T1056" s="37"/>
      <c r="U1056" s="38"/>
      <c r="V1056" s="39"/>
      <c r="W1056" s="36"/>
    </row>
    <row r="1057" spans="1:23" x14ac:dyDescent="0.25">
      <c r="A1057" s="36"/>
      <c r="B1057" s="12">
        <f>((m*g)/$A1051)*($H$6+(m/$A1051)*(EXP(-($A1051*$H$6)/(m))-1)) - $H$7</f>
        <v>-3.051255952521096</v>
      </c>
      <c r="C1057" s="12">
        <f t="shared" si="439"/>
        <v>9.3101628877954212</v>
      </c>
      <c r="D1057" s="36"/>
      <c r="M1057" s="36"/>
      <c r="N1057" s="11">
        <f>($T1049*$J$6) + (m*EXP(-($T1049*$J$6)/m)) - m - (($J$7/(m*g))*($T1049)^2)</f>
        <v>2.7411831987485345E-4</v>
      </c>
      <c r="O1057" s="11">
        <f>($T1049*$J$6) + (2*m*EXP(-($T1049*$J$6)/m)) + (($T1049*$J$6)*EXP(-($T1049*$J$6)/m))  - (2*m)</f>
        <v>2.0432113316871947E-3</v>
      </c>
      <c r="P1057" s="11">
        <f>2*(-(m^2)/($T1049)^5)*(g^2)*N1057*O1057</f>
        <v>-14.732407746786075</v>
      </c>
      <c r="Q1057" s="12">
        <f>$J$6 - ($J$6*EXP(-($T1049*$J$6)/m)) - ($T1049 * ((2*$J$7)/(m*g)))</f>
        <v>-6.8895221319101085E-2</v>
      </c>
      <c r="R1057" s="12">
        <f>$J$6 - 2 * ($J$6*EXP(-($T1049*$J$6)/m)) + $J$6*(EXP(-($T1049*$J$6)/m))*(1-($T1049*$J$6)/(m))</f>
        <v>0.2437980678940927</v>
      </c>
      <c r="S1057" s="11">
        <f>2*(((5*m^2*g^2)/$T1049^6)*$N1057*$O1057 + (-(m^2)/($T1049)^5)*(g^2)*$O1057*$Q1057 + (-(m^2)/($T1049)^5)*(g^2)*$N1057*$R1057)</f>
        <v>5339.54843422865</v>
      </c>
      <c r="T1057" s="37"/>
      <c r="U1057" s="38"/>
      <c r="V1057" s="39"/>
      <c r="W1057" s="36"/>
    </row>
    <row r="1058" spans="1:23" x14ac:dyDescent="0.25">
      <c r="A1058" s="36"/>
      <c r="B1058" s="12">
        <f>((m*g)/$A1051)*($I$6+(m/$A1051)*(EXP(-($A1051*$I$6)/(m))-1)) - $I$7</f>
        <v>-3.5097405467960963</v>
      </c>
      <c r="C1058" s="11">
        <f t="shared" si="439"/>
        <v>12.318278705824561</v>
      </c>
      <c r="D1058" s="36"/>
      <c r="M1058" s="36"/>
      <c r="N1058" s="11">
        <f>($T1049*$K$6) + (m*EXP(-($T1049*$K$6)/m)) - m - (($K$7/(m*g))*($T1049)^2)</f>
        <v>2.8814904481971708E-4</v>
      </c>
      <c r="O1058" s="11">
        <f>($T1049*$K$6) + (2*m*EXP(-($T1049*$K$6)/m)) + (($T1049*$K$6)*EXP(-($T1049*$K$6)/m))  - (2*m)</f>
        <v>2.5726896358677157E-3</v>
      </c>
      <c r="P1058" s="11">
        <f>2*(-(m^2)/($T1049)^5)*(g^2)*N1058*O1058</f>
        <v>-19.499656529403069</v>
      </c>
      <c r="Q1058" s="12">
        <f>$K$6 - ($K$6*EXP(-($T1049*$K$6)/m)) - ($T1049 * ((2*$K$7)/(m*g)))</f>
        <v>-9.2002786507860201E-2</v>
      </c>
      <c r="R1058" s="12">
        <f>$K$6 - 2 * ($K$6*EXP(-($T1049*$K$6)/m)) + $K$6*(EXP(-($T1049*$K$6)/m))*(1-($T1049*$K$6)/(m))</f>
        <v>0.30289682242097193</v>
      </c>
      <c r="S1058" s="11">
        <f>2*(((5*m^2*g^2)/$T1049^6)*$N1058*$O1058 + (-(m^2)/($T1049)^5)*(g^2)*$O1058*$Q1058 + (-(m^2)/($T1049)^5)*(g^2)*$N1058*$R1058)</f>
        <v>8423.3858514830008</v>
      </c>
      <c r="T1058" s="37"/>
      <c r="U1058" s="38"/>
      <c r="V1058" s="39"/>
      <c r="W1058" s="36"/>
    </row>
    <row r="1059" spans="1:23" x14ac:dyDescent="0.25">
      <c r="A1059" s="36"/>
      <c r="B1059" s="12">
        <f>((m*g)/$A1051)*($J$6+(m/$A1051)*(EXP(-($A1051*$J$6)/(m))-1)) - $J$7</f>
        <v>-4.049225141071096</v>
      </c>
      <c r="C1059" s="12">
        <f t="shared" si="439"/>
        <v>16.396224243082237</v>
      </c>
      <c r="D1059" s="36"/>
      <c r="M1059" s="36">
        <v>105</v>
      </c>
      <c r="N1059" s="11">
        <f>($T1059*$B$6) + (m*EXP(-($T1059*$B$6)/m)) - m - (($B$7/(m*g))*($T1059)^2)</f>
        <v>-3.5922821918522391E-5</v>
      </c>
      <c r="O1059" s="11">
        <f>($T1059*$B$6) + (2*m*EXP(-($T1059*$B$6)/m)) + (($T1059*$B$6)*EXP(-($T1059*$B$6)/m))  - (2*m)</f>
        <v>5.8863516471732713E-6</v>
      </c>
      <c r="P1059" s="11">
        <f>2*(-(m^2)/($T1059)^5)*(g^2)*N1059*O1059</f>
        <v>5.5621030242373505E-3</v>
      </c>
      <c r="Q1059" s="12">
        <f>$B$6 - ($B$6*EXP(-($T1059*$B$6)/m)) - ($T1059 * ((2*$B$7)/(m*g)))</f>
        <v>-3.5822432723058607E-3</v>
      </c>
      <c r="R1059" s="12">
        <f>$B$6 - 2 * ($B$6*EXP(-($T1059*$B$6)/m)) + $B$6*(EXP(-($T1059*$B$6)/m))*(1-($T1059*$B$6)/(m))</f>
        <v>7.9860805570153293E-4</v>
      </c>
      <c r="S1059" s="11">
        <f>2*(((5*m^2*g^2)/$T1059^6)*$N1059*$O1059 + (-(m^2)/($T1059)^5)*(g^2)*$O1059*$Q1059 + (-(m^2)/($T1059)^5)*(g^2)*$N1059*$R1059)</f>
        <v>2.7638000081181335E-2</v>
      </c>
      <c r="T1059" s="37">
        <f t="shared" si="430"/>
        <v>2.1699250881468814E-2</v>
      </c>
      <c r="U1059" s="38">
        <f t="shared" ref="U1059" si="447">SUM(P1059:P1068)</f>
        <v>-5.3645976549887564E-13</v>
      </c>
      <c r="V1059" s="39">
        <f t="shared" ref="V1059" si="448">SUM(S1059:S1068)</f>
        <v>19047.805400261786</v>
      </c>
      <c r="W1059" s="36">
        <f t="shared" ref="W1059" si="449">U1059/V1059</f>
        <v>-2.8163862147158577E-17</v>
      </c>
    </row>
    <row r="1060" spans="1:23" x14ac:dyDescent="0.25">
      <c r="A1060" s="36"/>
      <c r="B1060" s="11">
        <f>((m*g)/$A1051)*($K$6+(m/$A1051)*(EXP(-($A1051*$K$6)/(m))-1)) - $K$7</f>
        <v>-4.7477097353460964</v>
      </c>
      <c r="C1060" s="11">
        <f t="shared" si="439"/>
        <v>22.540747731100101</v>
      </c>
      <c r="D1060" s="36"/>
      <c r="M1060" s="36"/>
      <c r="N1060" s="11">
        <f>($T1059*$C$6) + (m*EXP(-($T1059*$C$6)/m)) - m - (($C$7/(m*g))*($T1059)^2)</f>
        <v>-5.6880736359796744E-5</v>
      </c>
      <c r="O1060" s="11">
        <f>($T1059*$C$6) + (2*m*EXP(-($T1059*$C$6)/m)) + (($T1059*$C$6)*EXP(-($T1059*$C$6)/m))  - (2*m)</f>
        <v>3.0067351026730194E-5</v>
      </c>
      <c r="P1060" s="11">
        <f>2*(-(m^2)/($T1059)^5)*(g^2)*N1060*O1060</f>
        <v>4.4986557223601245E-2</v>
      </c>
      <c r="Q1060" s="12">
        <f>$C$6 - ($C$6*EXP(-($T1059*$C$6)/m)) - ($T1059 * ((2*$C$7)/(m*g)))</f>
        <v>-6.6282852127929268E-3</v>
      </c>
      <c r="R1060" s="12">
        <f>$C$6 - 2 * ($C$6*EXP(-($T1059*$C$6)/m)) + $C$6*(EXP(-($T1059*$C$6)/m))*(1-($T1059*$C$6)/(m))</f>
        <v>4.0224850446371196E-3</v>
      </c>
      <c r="S1060" s="11">
        <f>2*(((5*m^2*g^2)/$T1059^6)*$N1060*$O1060 + (-(m^2)/($T1059)^5)*(g^2)*$O1060*$Q1060 + (-(m^2)/($T1059)^5)*(g^2)*$N1060*$R1060)</f>
        <v>0.89475171113511909</v>
      </c>
      <c r="T1060" s="37"/>
      <c r="U1060" s="38"/>
      <c r="V1060" s="39"/>
      <c r="W1060" s="36"/>
    </row>
    <row r="1061" spans="1:23" x14ac:dyDescent="0.25">
      <c r="A1061" s="36">
        <v>20</v>
      </c>
      <c r="B1061" s="12">
        <f>((m*g)/$A1061)*($B$6+(m/$A1061)*(EXP(-($A1061*$B$6)/(m))-1)) - $B$7</f>
        <v>-0.10233080820346156</v>
      </c>
      <c r="C1061" s="12">
        <f t="shared" si="439"/>
        <v>1.0471594307573636E-2</v>
      </c>
      <c r="D1061" s="36">
        <f t="shared" si="443"/>
        <v>73.008990507359499</v>
      </c>
      <c r="M1061" s="36"/>
      <c r="N1061" s="11">
        <f>($T1059*$D$6) + (m*EXP(-($T1059*$D$6)/m)) - m - (($D$7/(m*g))*($T1059)^2)</f>
        <v>-1.4213669415833905E-4</v>
      </c>
      <c r="O1061" s="11">
        <f>($T1059*$D$6) + (2*m*EXP(-($T1059*$D$6)/m)) + (($T1059*$D$6)*EXP(-($T1059*$D$6)/m))  - (2*m)</f>
        <v>1.0980809334212166E-4</v>
      </c>
      <c r="P1061" s="11">
        <f>2*(-(m^2)/($T1059)^5)*(g^2)*N1061*O1061</f>
        <v>0.410547055340447</v>
      </c>
      <c r="Q1061" s="12">
        <f>$D$6 - ($D$6*EXP(-($T1059*$D$6)/m)) - ($T1059 * ((2*$D$7)/(m*g)))</f>
        <v>-1.8161063891626833E-2</v>
      </c>
      <c r="R1061" s="12">
        <f>$D$6 - 2 * ($D$6*EXP(-($T1059*$D$6)/m)) + $D$6*(EXP(-($T1059*$D$6)/m))*(1-($T1059*$D$6)/(m))</f>
        <v>1.4420172737402842E-2</v>
      </c>
      <c r="S1061" s="11">
        <f>2*(((5*m^2*g^2)/$T1059^6)*$N1061*$O1061 + (-(m^2)/($T1059)^5)*(g^2)*$O1061*$Q1061 + (-(m^2)/($T1059)^5)*(g^2)*$N1061*$R1061)</f>
        <v>11.770671982426705</v>
      </c>
      <c r="T1061" s="37"/>
      <c r="U1061" s="38"/>
      <c r="V1061" s="39"/>
      <c r="W1061" s="36"/>
    </row>
    <row r="1062" spans="1:23" x14ac:dyDescent="0.25">
      <c r="A1062" s="36"/>
      <c r="B1062" s="11">
        <f>((m*g)/$A1061)*($C$6+(m/$A1061)*(EXP(-($A1061*$C$6)/(m))-1)) - $C$7</f>
        <v>-0.27907310534096152</v>
      </c>
      <c r="C1062" s="11">
        <f t="shared" si="439"/>
        <v>7.7881798124647406E-2</v>
      </c>
      <c r="D1062" s="36"/>
      <c r="M1062" s="36"/>
      <c r="N1062" s="11">
        <f>($T1059*$E$6) + (m*EXP(-($T1059*$E$6)/m)) - m - (($E$7/(m*g))*($T1059)^2)</f>
        <v>-2.7251916602635123E-4</v>
      </c>
      <c r="O1062" s="11">
        <f>($T1059*$E$6) + (2*m*EXP(-($T1059*$E$6)/m)) + (($T1059*$E$6)*EXP(-($T1059*$E$6)/m))  - (2*m)</f>
        <v>2.17202167091958E-4</v>
      </c>
      <c r="P1062" s="11">
        <f>2*(-(m^2)/($T1059)^5)*(g^2)*N1062*O1062</f>
        <v>1.5569819781520917</v>
      </c>
      <c r="Q1062" s="12">
        <f>$E$6 - ($E$6*EXP(-($T1059*$E$6)/m)) - ($T1059 * ((2*$E$7)/(m*g)))</f>
        <v>-3.51275029404641E-2</v>
      </c>
      <c r="R1062" s="12">
        <f>$E$6 - 2 * ($E$6*EXP(-($T1059*$E$6)/m)) + $E$6*(EXP(-($T1059*$E$6)/m))*(1-($T1059*$E$6)/(m))</f>
        <v>2.8129755211624086E-2</v>
      </c>
      <c r="S1062" s="11">
        <f>2*(((5*m^2*g^2)/$T1059^6)*$N1062*$O1062 + (-(m^2)/($T1059)^5)*(g^2)*$O1062*$Q1062 + (-(m^2)/($T1059)^5)*(g^2)*$N1062*$R1062)</f>
        <v>43.573778470160931</v>
      </c>
      <c r="T1062" s="37"/>
      <c r="U1062" s="38"/>
      <c r="V1062" s="39"/>
      <c r="W1062" s="36"/>
    </row>
    <row r="1063" spans="1:23" x14ac:dyDescent="0.25">
      <c r="A1063" s="36"/>
      <c r="B1063" s="12">
        <f>((m*g)/$A1061)*($D$6+(m/$A1061)*(EXP(-($A1061*$D$6)/(m))-1)) - $D$7</f>
        <v>-0.66840036053383656</v>
      </c>
      <c r="C1063" s="12">
        <f t="shared" si="439"/>
        <v>0.44675904196176269</v>
      </c>
      <c r="D1063" s="36"/>
      <c r="M1063" s="36"/>
      <c r="N1063" s="11">
        <f>($T1059*$F$6) + (m*EXP(-($T1059*$F$6)/m)) - m - (($F$7/(m*g))*($T1059)^2)</f>
        <v>-6.0670053593632044E-4</v>
      </c>
      <c r="O1063" s="11">
        <f>($T1059*$F$6) + (2*m*EXP(-($T1059*$F$6)/m)) + (($T1059*$F$6)*EXP(-($T1059*$F$6)/m))  - (2*m)</f>
        <v>4.3655210821160612E-4</v>
      </c>
      <c r="P1063" s="11">
        <f>2*(-(m^2)/($T1059)^5)*(g^2)*N1063*O1063</f>
        <v>6.9667920711639288</v>
      </c>
      <c r="Q1063" s="12">
        <f>$F$6 - ($F$6*EXP(-($T1059*$F$6)/m)) - ($T1059 * ((2*$F$7)/(m*g)))</f>
        <v>-7.6037333689399966E-2</v>
      </c>
      <c r="R1063" s="12">
        <f>$F$6 - 2 * ($F$6*EXP(-($T1059*$F$6)/m)) + $F$6*(EXP(-($T1059*$F$6)/m))*(1-($T1059*$F$6)/(m))</f>
        <v>5.5507727714503075E-2</v>
      </c>
      <c r="S1063" s="11">
        <f>2*(((5*m^2*g^2)/$T1059^6)*$N1063*$O1063 + (-(m^2)/($T1059)^5)*(g^2)*$O1063*$Q1063 + (-(m^2)/($T1059)^5)*(g^2)*$N1063*$R1063)</f>
        <v>153.66554030997941</v>
      </c>
      <c r="T1063" s="37"/>
      <c r="U1063" s="38"/>
      <c r="V1063" s="39"/>
      <c r="W1063" s="36"/>
    </row>
    <row r="1064" spans="1:23" x14ac:dyDescent="0.25">
      <c r="A1064" s="36"/>
      <c r="B1064" s="12">
        <f>((m*g)/$A1061)*($E$6+(m/$A1061)*(EXP(-($A1061*$E$6)/(m))-1)) - $E$7</f>
        <v>-1.0811426576713365</v>
      </c>
      <c r="C1064" s="11">
        <f t="shared" si="439"/>
        <v>1.1688694462366409</v>
      </c>
      <c r="D1064" s="36"/>
      <c r="M1064" s="36"/>
      <c r="N1064" s="11">
        <f>($T1059*$G$6) + (m*EXP(-($T1059*$G$6)/m)) - m - (($G$7/(m*g))*($T1059)^2)</f>
        <v>-9.2049804445186109E-4</v>
      </c>
      <c r="O1064" s="11">
        <f>($T1059*$G$6) + (2*m*EXP(-($T1059*$G$6)/m)) + (($T1059*$G$6)*EXP(-($T1059*$G$6)/m))  - (2*m)</f>
        <v>7.5760073539418021E-4</v>
      </c>
      <c r="P1064" s="11">
        <f>2*(-(m^2)/($T1059)^5)*(g^2)*N1064*O1064</f>
        <v>18.343645050870357</v>
      </c>
      <c r="Q1064" s="12">
        <f>$G$6 - ($G$6*EXP(-($T1059*$G$6)/m)) - ($T1059 * ((2*$G$7)/(m*g)))</f>
        <v>-0.11975513986600844</v>
      </c>
      <c r="R1064" s="12">
        <f>$G$6 - 2 * ($G$6*EXP(-($T1059*$G$6)/m)) + $G$6*(EXP(-($T1059*$G$6)/m))*(1-($T1059*$G$6)/(m))</f>
        <v>9.4572542455614111E-2</v>
      </c>
      <c r="S1064" s="11">
        <f>2*(((5*m^2*g^2)/$T1059^6)*$N1064*$O1064 + (-(m^2)/($T1059)^5)*(g^2)*$O1064*$Q1064 + (-(m^2)/($T1059)^5)*(g^2)*$N1064*$R1064)</f>
        <v>449.55028528500497</v>
      </c>
      <c r="T1064" s="37"/>
      <c r="U1064" s="38"/>
      <c r="V1064" s="39"/>
      <c r="W1064" s="36"/>
    </row>
    <row r="1065" spans="1:23" x14ac:dyDescent="0.25">
      <c r="A1065" s="36"/>
      <c r="B1065" s="12">
        <f>((m*g)/$A1061)*($F$6+(m/$A1061)*(EXP(-($A1061*$F$6)/(m))-1)) - $F$7</f>
        <v>-1.8174699128642116</v>
      </c>
      <c r="C1065" s="12">
        <f t="shared" si="439"/>
        <v>3.3031968841666446</v>
      </c>
      <c r="D1065" s="36"/>
      <c r="M1065" s="36"/>
      <c r="N1065" s="11">
        <f>($T1059*$H$6) + (m*EXP(-($T1059*$H$6)/m)) - m - (($H$7/(m*g))*($T1059)^2)</f>
        <v>-2.7081236331129559E-4</v>
      </c>
      <c r="O1065" s="11">
        <f>($T1059*$H$6) + (2*m*EXP(-($T1059*$H$6)/m)) + (($T1059*$H$6)*EXP(-($T1059*$H$6)/m))  - (2*m)</f>
        <v>1.1847490982079129E-3</v>
      </c>
      <c r="P1065" s="11">
        <f>2*(-(m^2)/($T1059)^5)*(g^2)*N1065*O1065</f>
        <v>8.4395104335310513</v>
      </c>
      <c r="Q1065" s="12">
        <f>$H$6 - ($H$6*EXP(-($T1059*$H$6)/m)) - ($T1059 * ((2*$H$7)/(m*g)))</f>
        <v>-7.9559143965879264E-2</v>
      </c>
      <c r="R1065" s="12">
        <f>$H$6 - 2 * ($H$6*EXP(-($T1059*$H$6)/m)) + $H$6*(EXP(-($T1059*$H$6)/m))*(1-($T1059*$H$6)/(m))</f>
        <v>0.1452358936688897</v>
      </c>
      <c r="S1065" s="11">
        <f>2*(((5*m^2*g^2)/$T1059^6)*$N1065*$O1065 + (-(m^2)/($T1059)^5)*(g^2)*$O1065*$Q1065 + (-(m^2)/($T1059)^5)*(g^2)*$N1065*$R1065)</f>
        <v>1569.2828784277726</v>
      </c>
      <c r="T1065" s="37"/>
      <c r="U1065" s="38"/>
      <c r="V1065" s="39"/>
      <c r="W1065" s="36"/>
    </row>
    <row r="1066" spans="1:23" x14ac:dyDescent="0.25">
      <c r="A1066" s="36"/>
      <c r="B1066" s="12">
        <f>((m*g)/$A1061)*($G$6+(m/$A1061)*(EXP(-($A1061*$G$6)/(m))-1)) - $G$7</f>
        <v>-2.6527845910284613</v>
      </c>
      <c r="C1066" s="11">
        <f t="shared" si="439"/>
        <v>7.0372660863980405</v>
      </c>
      <c r="D1066" s="36"/>
      <c r="M1066" s="36"/>
      <c r="N1066" s="11">
        <f>($T1059*$I$6) + (m*EXP(-($T1059*$I$6)/m)) - m - (($I$7/(m*g))*($T1059)^2)</f>
        <v>3.6936897707218891E-5</v>
      </c>
      <c r="O1066" s="11">
        <f>($T1059*$I$6) + (2*m*EXP(-($T1059*$I$6)/m)) + (($T1059*$I$6)*EXP(-($T1059*$I$6)/m))  - (2*m)</f>
        <v>1.5808744621772508E-3</v>
      </c>
      <c r="P1066" s="11">
        <f>2*(-(m^2)/($T1059)^5)*(g^2)*N1066*O1066</f>
        <v>-1.535960973116496</v>
      </c>
      <c r="Q1066" s="12">
        <f>$I$6 - ($I$6*EXP(-($T1059*$I$6)/m)) - ($T1059 * ((2*$I$7)/(m*g)))</f>
        <v>-6.9449432839628122E-2</v>
      </c>
      <c r="R1066" s="12">
        <f>$I$6 - 2 * ($I$6*EXP(-($T1059*$I$6)/m)) + $I$6*(EXP(-($T1059*$I$6)/m))*(1-($T1059*$I$6)/(m))</f>
        <v>0.19118847842689327</v>
      </c>
      <c r="S1066" s="11">
        <f>2*(((5*m^2*g^2)/$T1059^6)*$N1066*$O1066 + (-(m^2)/($T1059)^5)*(g^2)*$O1066*$Q1066 + (-(m^2)/($T1059)^5)*(g^2)*$N1066*$R1066)</f>
        <v>3056.1055703635284</v>
      </c>
      <c r="T1066" s="37"/>
      <c r="U1066" s="38"/>
      <c r="V1066" s="39"/>
      <c r="W1066" s="36"/>
    </row>
    <row r="1067" spans="1:23" x14ac:dyDescent="0.25">
      <c r="A1067" s="36"/>
      <c r="B1067" s="12">
        <f>((m*g)/$A1061)*($H$6+(m/$A1061)*(EXP(-($A1061*$H$6)/(m))-1)) - $H$7</f>
        <v>-3.0621118462213364</v>
      </c>
      <c r="C1067" s="12">
        <f t="shared" si="439"/>
        <v>9.3765289587690415</v>
      </c>
      <c r="D1067" s="36"/>
      <c r="M1067" s="36"/>
      <c r="N1067" s="11">
        <f>($T1059*$J$6) + (m*EXP(-($T1059*$J$6)/m)) - m - (($J$7/(m*g))*($T1059)^2)</f>
        <v>2.7411831987485171E-4</v>
      </c>
      <c r="O1067" s="11">
        <f>($T1059*$J$6) + (2*m*EXP(-($T1059*$J$6)/m)) + (($T1059*$J$6)*EXP(-($T1059*$J$6)/m))  - (2*m)</f>
        <v>2.0432113316871878E-3</v>
      </c>
      <c r="P1067" s="11">
        <f>2*(-(m^2)/($T1059)^5)*(g^2)*N1067*O1067</f>
        <v>-14.732407746786027</v>
      </c>
      <c r="Q1067" s="12">
        <f>$J$6 - ($J$6*EXP(-($T1059*$J$6)/m)) - ($T1059 * ((2*$J$7)/(m*g)))</f>
        <v>-6.8895221319100641E-2</v>
      </c>
      <c r="R1067" s="12">
        <f>$J$6 - 2 * ($J$6*EXP(-($T1059*$J$6)/m)) + $J$6*(EXP(-($T1059*$J$6)/m))*(1-($T1059*$J$6)/(m))</f>
        <v>0.2437980678940922</v>
      </c>
      <c r="S1067" s="11">
        <f>2*(((5*m^2*g^2)/$T1059^6)*$N1067*$O1067 + (-(m^2)/($T1059)^5)*(g^2)*$O1067*$Q1067 + (-(m^2)/($T1059)^5)*(g^2)*$N1067*$R1067)</f>
        <v>5339.5484342286327</v>
      </c>
      <c r="T1067" s="37"/>
      <c r="U1067" s="38"/>
      <c r="V1067" s="39"/>
      <c r="W1067" s="36"/>
    </row>
    <row r="1068" spans="1:23" x14ac:dyDescent="0.25">
      <c r="A1068" s="36"/>
      <c r="B1068" s="12">
        <f>((m*g)/$A1061)*($I$6+(m/$A1061)*(EXP(-($A1061*$I$6)/(m))-1)) - $I$7</f>
        <v>-3.5218541433588362</v>
      </c>
      <c r="C1068" s="11">
        <f t="shared" si="439"/>
        <v>12.403456607093801</v>
      </c>
      <c r="D1068" s="36"/>
      <c r="M1068" s="36"/>
      <c r="N1068" s="11">
        <f>($T1059*$K$6) + (m*EXP(-($T1059*$K$6)/m)) - m - (($K$7/(m*g))*($T1059)^2)</f>
        <v>2.8814904481972575E-4</v>
      </c>
      <c r="O1068" s="11">
        <f>($T1059*$K$6) + (2*m*EXP(-($T1059*$K$6)/m)) + (($T1059*$K$6)*EXP(-($T1059*$K$6)/m))  - (2*m)</f>
        <v>2.5726896358677087E-3</v>
      </c>
      <c r="P1068" s="11">
        <f>2*(-(m^2)/($T1059)^5)*(g^2)*N1068*O1068</f>
        <v>-19.49965652940373</v>
      </c>
      <c r="Q1068" s="12">
        <f>$K$6 - ($K$6*EXP(-($T1059*$K$6)/m)) - ($T1059 * ((2*$K$7)/(m*g)))</f>
        <v>-9.2002786507859646E-2</v>
      </c>
      <c r="R1068" s="12">
        <f>$K$6 - 2 * ($K$6*EXP(-($T1059*$K$6)/m)) + $K$6*(EXP(-($T1059*$K$6)/m))*(1-($T1059*$K$6)/(m))</f>
        <v>0.30289682242097132</v>
      </c>
      <c r="S1068" s="11">
        <f>2*(((5*m^2*g^2)/$T1059^6)*$N1068*$O1068 + (-(m^2)/($T1059)^5)*(g^2)*$O1068*$Q1068 + (-(m^2)/($T1059)^5)*(g^2)*$N1068*$R1068)</f>
        <v>8423.3858514830627</v>
      </c>
      <c r="T1068" s="37"/>
      <c r="U1068" s="38"/>
      <c r="V1068" s="39"/>
      <c r="W1068" s="36"/>
    </row>
    <row r="1069" spans="1:23" x14ac:dyDescent="0.25">
      <c r="A1069" s="36"/>
      <c r="B1069" s="12">
        <f>((m*g)/$A1061)*($J$6+(m/$A1061)*(EXP(-($A1061*$J$6)/(m))-1)) - $J$7</f>
        <v>-4.0625964404963364</v>
      </c>
      <c r="C1069" s="12">
        <f t="shared" si="439"/>
        <v>16.504689838333501</v>
      </c>
      <c r="D1069" s="36"/>
      <c r="M1069" s="36">
        <v>106</v>
      </c>
      <c r="N1069" s="11">
        <f>($T1069*$B$6) + (m*EXP(-($T1069*$B$6)/m)) - m - (($B$7/(m*g))*($T1069)^2)</f>
        <v>-3.5922821918522879E-5</v>
      </c>
      <c r="O1069" s="11">
        <f>($T1069*$B$6) + (2*m*EXP(-($T1069*$B$6)/m)) + (($T1069*$B$6)*EXP(-($T1069*$B$6)/m))  - (2*m)</f>
        <v>5.8863516471802102E-6</v>
      </c>
      <c r="P1069" s="11">
        <f>2*(-(m^2)/($T1069)^5)*(g^2)*N1069*O1069</f>
        <v>5.5621030242439477E-3</v>
      </c>
      <c r="Q1069" s="12">
        <f>$B$6 - ($B$6*EXP(-($T1069*$B$6)/m)) - ($T1069 * ((2*$B$7)/(m*g)))</f>
        <v>-3.5822432723058711E-3</v>
      </c>
      <c r="R1069" s="12">
        <f>$B$6 - 2 * ($B$6*EXP(-($T1069*$B$6)/m)) + $B$6*(EXP(-($T1069*$B$6)/m))*(1-($T1069*$B$6)/(m))</f>
        <v>7.9860805570153293E-4</v>
      </c>
      <c r="S1069" s="11">
        <f>2*(((5*m^2*g^2)/$T1069^6)*$N1069*$O1069 + (-(m^2)/($T1069)^5)*(g^2)*$O1069*$Q1069 + (-(m^2)/($T1069)^5)*(g^2)*$N1069*$R1069)</f>
        <v>2.7638000080320135E-2</v>
      </c>
      <c r="T1069" s="37">
        <f t="shared" si="430"/>
        <v>2.1699250881468842E-2</v>
      </c>
      <c r="U1069" s="38">
        <f t="shared" ref="U1069" si="450">SUM(P1069:P1078)</f>
        <v>5.3290705182007514E-13</v>
      </c>
      <c r="V1069" s="39">
        <f t="shared" ref="V1069" si="451">SUM(S1069:S1078)</f>
        <v>19047.805400261699</v>
      </c>
      <c r="W1069" s="36">
        <f t="shared" ref="W1069" si="452">U1069/V1069</f>
        <v>2.7977346503800038E-17</v>
      </c>
    </row>
    <row r="1070" spans="1:23" x14ac:dyDescent="0.25">
      <c r="A1070" s="36"/>
      <c r="B1070" s="11">
        <f>((m*g)/$A1061)*($K$6+(m/$A1061)*(EXP(-($A1061*$K$6)/(m))-1)) - $K$7</f>
        <v>-4.7623387376338364</v>
      </c>
      <c r="C1070" s="11">
        <f t="shared" si="439"/>
        <v>22.679870251967841</v>
      </c>
      <c r="D1070" s="36"/>
      <c r="M1070" s="36"/>
      <c r="N1070" s="11">
        <f>($T1069*$C$6) + (m*EXP(-($T1069*$C$6)/m)) - m - (($C$7/(m*g))*($T1069)^2)</f>
        <v>-5.6880736359794576E-5</v>
      </c>
      <c r="O1070" s="11">
        <f>($T1069*$C$6) + (2*m*EXP(-($T1069*$C$6)/m)) + (($T1069*$C$6)*EXP(-($T1069*$C$6)/m))  - (2*m)</f>
        <v>3.0067351026730194E-5</v>
      </c>
      <c r="P1070" s="11">
        <f>2*(-(m^2)/($T1069)^5)*(g^2)*N1070*O1070</f>
        <v>4.4986557223599247E-2</v>
      </c>
      <c r="Q1070" s="12">
        <f>$C$6 - ($C$6*EXP(-($T1069*$C$6)/m)) - ($T1069 * ((2*$C$7)/(m*g)))</f>
        <v>-6.6282852127929337E-3</v>
      </c>
      <c r="R1070" s="12">
        <f>$C$6 - 2 * ($C$6*EXP(-($T1069*$C$6)/m)) + $C$6*(EXP(-($T1069*$C$6)/m))*(1-($T1069*$C$6)/(m))</f>
        <v>4.0224850446371196E-3</v>
      </c>
      <c r="S1070" s="11">
        <f>2*(((5*m^2*g^2)/$T1069^6)*$N1070*$O1070 + (-(m^2)/($T1069)^5)*(g^2)*$O1070*$Q1070 + (-(m^2)/($T1069)^5)*(g^2)*$N1070*$R1070)</f>
        <v>0.89475171113529672</v>
      </c>
      <c r="T1070" s="37"/>
      <c r="U1070" s="38"/>
      <c r="V1070" s="39"/>
      <c r="W1070" s="36"/>
    </row>
    <row r="1071" spans="1:23" x14ac:dyDescent="0.25">
      <c r="A1071" s="36">
        <v>30</v>
      </c>
      <c r="B1071" s="12">
        <f>((m*g)/$A1071)*($B$6+(m/$A1071)*(EXP(-($A1071*$B$6)/(m))-1)) - $B$7</f>
        <v>-0.10288362101581625</v>
      </c>
      <c r="C1071" s="12">
        <f t="shared" si="439"/>
        <v>1.0585039473326107E-2</v>
      </c>
      <c r="D1071" s="36">
        <f t="shared" ref="D1071" si="453">SUM(C1071:C1080)</f>
        <v>73.174874879514789</v>
      </c>
      <c r="M1071" s="36"/>
      <c r="N1071" s="11">
        <f>($T1069*$D$6) + (m*EXP(-($T1069*$D$6)/m)) - m - (($D$7/(m*g))*($T1069)^2)</f>
        <v>-1.4213669415833537E-4</v>
      </c>
      <c r="O1071" s="11">
        <f>($T1069*$D$6) + (2*m*EXP(-($T1069*$D$6)/m)) + (($T1069*$D$6)*EXP(-($T1069*$D$6)/m))  - (2*m)</f>
        <v>1.0980809334212166E-4</v>
      </c>
      <c r="P1071" s="11">
        <f>2*(-(m^2)/($T1069)^5)*(g^2)*N1071*O1071</f>
        <v>0.41054705534043368</v>
      </c>
      <c r="Q1071" s="12">
        <f>$D$6 - ($D$6*EXP(-($T1069*$D$6)/m)) - ($T1069 * ((2*$D$7)/(m*g)))</f>
        <v>-1.8161063891626805E-2</v>
      </c>
      <c r="R1071" s="12">
        <f>$D$6 - 2 * ($D$6*EXP(-($T1069*$D$6)/m)) + $D$6*(EXP(-($T1069*$D$6)/m))*(1-($T1069*$D$6)/(m))</f>
        <v>1.4420172737402953E-2</v>
      </c>
      <c r="S1071" s="11">
        <f>2*(((5*m^2*g^2)/$T1069^6)*$N1071*$O1071 + (-(m^2)/($T1069)^5)*(g^2)*$O1071*$Q1071 + (-(m^2)/($T1069)^5)*(g^2)*$N1071*$R1071)</f>
        <v>11.770671982428119</v>
      </c>
      <c r="T1071" s="37"/>
      <c r="U1071" s="38"/>
      <c r="V1071" s="39"/>
      <c r="W1071" s="36"/>
    </row>
    <row r="1072" spans="1:23" x14ac:dyDescent="0.25">
      <c r="A1072" s="36"/>
      <c r="B1072" s="11">
        <f>((m*g)/$A1071)*($C$6+(m/$A1071)*(EXP(-($A1071*$C$6)/(m))-1)) - $C$7</f>
        <v>-0.28004515244081624</v>
      </c>
      <c r="C1072" s="11">
        <f t="shared" si="439"/>
        <v>7.8425287405600008E-2</v>
      </c>
      <c r="D1072" s="36"/>
      <c r="M1072" s="36"/>
      <c r="N1072" s="11">
        <f>($T1069*$E$6) + (m*EXP(-($T1069*$E$6)/m)) - m - (($E$7/(m*g))*($T1069)^2)</f>
        <v>-2.7251916602634907E-4</v>
      </c>
      <c r="O1072" s="11">
        <f>($T1069*$E$6) + (2*m*EXP(-($T1069*$E$6)/m)) + (($T1069*$E$6)*EXP(-($T1069*$E$6)/m))  - (2*m)</f>
        <v>2.1720216709196494E-4</v>
      </c>
      <c r="P1072" s="11">
        <f>2*(-(m^2)/($T1069)^5)*(g^2)*N1072*O1072</f>
        <v>1.5569819781521193</v>
      </c>
      <c r="Q1072" s="12">
        <f>$E$6 - ($E$6*EXP(-($T1069*$E$6)/m)) - ($T1069 * ((2*$E$7)/(m*g)))</f>
        <v>-3.5127502940464156E-2</v>
      </c>
      <c r="R1072" s="12">
        <f>$E$6 - 2 * ($E$6*EXP(-($T1069*$E$6)/m)) + $E$6*(EXP(-($T1069*$E$6)/m))*(1-($T1069*$E$6)/(m))</f>
        <v>2.8129755211624197E-2</v>
      </c>
      <c r="S1072" s="11">
        <f>2*(((5*m^2*g^2)/$T1069^6)*$N1072*$O1072 + (-(m^2)/($T1069)^5)*(g^2)*$O1072*$Q1072 + (-(m^2)/($T1069)^5)*(g^2)*$N1072*$R1072)</f>
        <v>43.573778470158317</v>
      </c>
      <c r="T1072" s="37"/>
      <c r="U1072" s="38"/>
      <c r="V1072" s="39"/>
      <c r="W1072" s="36"/>
    </row>
    <row r="1073" spans="1:23" x14ac:dyDescent="0.25">
      <c r="A1073" s="36"/>
      <c r="B1073" s="12">
        <f>((m*g)/$A1071)*($D$6+(m/$A1071)*(EXP(-($A1071*$D$6)/(m))-1)) - $D$7</f>
        <v>-0.66992998923606628</v>
      </c>
      <c r="C1073" s="12">
        <f t="shared" si="439"/>
        <v>0.44880619047783588</v>
      </c>
      <c r="D1073" s="36"/>
      <c r="M1073" s="36"/>
      <c r="N1073" s="11">
        <f>($T1069*$F$6) + (m*EXP(-($T1069*$F$6)/m)) - m - (($F$7/(m*g))*($T1069)^2)</f>
        <v>-6.0670053593632174E-4</v>
      </c>
      <c r="O1073" s="11">
        <f>($T1069*$F$6) + (2*m*EXP(-($T1069*$F$6)/m)) + (($T1069*$F$6)*EXP(-($T1069*$F$6)/m))  - (2*m)</f>
        <v>4.3655210821161305E-4</v>
      </c>
      <c r="P1073" s="11">
        <f>2*(-(m^2)/($T1069)^5)*(g^2)*N1073*O1073</f>
        <v>6.9667920711640106</v>
      </c>
      <c r="Q1073" s="12">
        <f>$F$6 - ($F$6*EXP(-($T1069*$F$6)/m)) - ($T1069 * ((2*$F$7)/(m*g)))</f>
        <v>-7.6037333689400077E-2</v>
      </c>
      <c r="R1073" s="12">
        <f>$F$6 - 2 * ($F$6*EXP(-($T1069*$F$6)/m)) + $F$6*(EXP(-($T1069*$F$6)/m))*(1-($T1069*$F$6)/(m))</f>
        <v>5.5507727714503241E-2</v>
      </c>
      <c r="S1073" s="11">
        <f>2*(((5*m^2*g^2)/$T1069^6)*$N1073*$O1073 + (-(m^2)/($T1069)^5)*(g^2)*$O1073*$Q1073 + (-(m^2)/($T1069)^5)*(g^2)*$N1073*$R1073)</f>
        <v>153.66554030997111</v>
      </c>
      <c r="T1073" s="37"/>
      <c r="U1073" s="38"/>
      <c r="V1073" s="39"/>
      <c r="W1073" s="36"/>
    </row>
    <row r="1074" spans="1:23" x14ac:dyDescent="0.25">
      <c r="A1074" s="36"/>
      <c r="B1074" s="12">
        <f>((m*g)/$A1071)*($E$6+(m/$A1071)*(EXP(-($A1071*$E$6)/(m))-1)) - $E$7</f>
        <v>-1.0830915206610663</v>
      </c>
      <c r="C1074" s="11">
        <f t="shared" si="439"/>
        <v>1.1730872421279011</v>
      </c>
      <c r="D1074" s="36"/>
      <c r="M1074" s="36"/>
      <c r="N1074" s="11">
        <f>($T1069*$G$6) + (m*EXP(-($T1069*$G$6)/m)) - m - (($G$7/(m*g))*($T1069)^2)</f>
        <v>-9.2049804445186716E-4</v>
      </c>
      <c r="O1074" s="11">
        <f>($T1069*$G$6) + (2*m*EXP(-($T1069*$G$6)/m)) + (($T1069*$G$6)*EXP(-($T1069*$G$6)/m))  - (2*m)</f>
        <v>7.5760073539418715E-4</v>
      </c>
      <c r="P1074" s="11">
        <f>2*(-(m^2)/($T1069)^5)*(g^2)*N1074*O1074</f>
        <v>18.343645050870528</v>
      </c>
      <c r="Q1074" s="12">
        <f>$G$6 - ($G$6*EXP(-($T1069*$G$6)/m)) - ($T1069 * ((2*$G$7)/(m*g)))</f>
        <v>-0.11975513986600872</v>
      </c>
      <c r="R1074" s="12">
        <f>$G$6 - 2 * ($G$6*EXP(-($T1069*$G$6)/m)) + $G$6*(EXP(-($T1069*$G$6)/m))*(1-($T1069*$G$6)/(m))</f>
        <v>9.4572542455614361E-2</v>
      </c>
      <c r="S1074" s="11">
        <f>2*(((5*m^2*g^2)/$T1069^6)*$N1074*$O1074 + (-(m^2)/($T1069)^5)*(g^2)*$O1074*$Q1074 + (-(m^2)/($T1069)^5)*(g^2)*$N1074*$R1074)</f>
        <v>449.55028528498815</v>
      </c>
      <c r="T1074" s="37"/>
      <c r="U1074" s="38"/>
      <c r="V1074" s="39"/>
      <c r="W1074" s="36"/>
    </row>
    <row r="1075" spans="1:23" x14ac:dyDescent="0.25">
      <c r="A1075" s="36"/>
      <c r="B1075" s="12">
        <f>((m*g)/$A1071)*($F$6+(m/$A1071)*(EXP(-($A1071*$F$6)/(m))-1)) - $F$7</f>
        <v>-1.8199763574563161</v>
      </c>
      <c r="C1075" s="12">
        <f t="shared" si="439"/>
        <v>3.3123139416999607</v>
      </c>
      <c r="D1075" s="36"/>
      <c r="M1075" s="36"/>
      <c r="N1075" s="11">
        <f>($T1069*$H$6) + (m*EXP(-($T1069*$H$6)/m)) - m - (($H$7/(m*g))*($T1069)^2)</f>
        <v>-2.7081236331129646E-4</v>
      </c>
      <c r="O1075" s="11">
        <f>($T1069*$H$6) + (2*m*EXP(-($T1069*$H$6)/m)) + (($T1069*$H$6)*EXP(-($T1069*$H$6)/m))  - (2*m)</f>
        <v>1.1847490982079267E-3</v>
      </c>
      <c r="P1075" s="11">
        <f>2*(-(m^2)/($T1069)^5)*(g^2)*N1075*O1075</f>
        <v>8.4395104335311242</v>
      </c>
      <c r="Q1075" s="12">
        <f>$H$6 - ($H$6*EXP(-($T1069*$H$6)/m)) - ($T1069 * ((2*$H$7)/(m*g)))</f>
        <v>-7.9559143965879542E-2</v>
      </c>
      <c r="R1075" s="12">
        <f>$H$6 - 2 * ($H$6*EXP(-($T1069*$H$6)/m)) + $H$6*(EXP(-($T1069*$H$6)/m))*(1-($T1069*$H$6)/(m))</f>
        <v>0.14523589366889</v>
      </c>
      <c r="S1075" s="11">
        <f>2*(((5*m^2*g^2)/$T1069^6)*$N1075*$O1075 + (-(m^2)/($T1069)^5)*(g^2)*$O1075*$Q1075 + (-(m^2)/($T1069)^5)*(g^2)*$N1075*$R1075)</f>
        <v>1569.2828784277795</v>
      </c>
      <c r="T1075" s="37"/>
      <c r="U1075" s="38"/>
      <c r="V1075" s="39"/>
      <c r="W1075" s="36"/>
    </row>
    <row r="1076" spans="1:23" x14ac:dyDescent="0.25">
      <c r="A1076" s="36"/>
      <c r="B1076" s="12">
        <f>((m*g)/$A1071)*($G$6+(m/$A1071)*(EXP(-($A1071*$G$6)/(m))-1)) - $G$7</f>
        <v>-2.655852809565816</v>
      </c>
      <c r="C1076" s="11">
        <f t="shared" si="439"/>
        <v>7.0535541460786391</v>
      </c>
      <c r="D1076" s="36"/>
      <c r="M1076" s="36"/>
      <c r="N1076" s="11">
        <f>($T1069*$I$6) + (m*EXP(-($T1069*$I$6)/m)) - m - (($I$7/(m*g))*($T1069)^2)</f>
        <v>3.6936897707216289E-5</v>
      </c>
      <c r="O1076" s="11">
        <f>($T1069*$I$6) + (2*m*EXP(-($T1069*$I$6)/m)) + (($T1069*$I$6)*EXP(-($T1069*$I$6)/m))  - (2*m)</f>
        <v>1.5808744621772508E-3</v>
      </c>
      <c r="P1076" s="11">
        <f>2*(-(m^2)/($T1069)^5)*(g^2)*N1076*O1076</f>
        <v>-1.5359609731163781</v>
      </c>
      <c r="Q1076" s="12">
        <f>$I$6 - ($I$6*EXP(-($T1069*$I$6)/m)) - ($T1069 * ((2*$I$7)/(m*g)))</f>
        <v>-6.9449432839628455E-2</v>
      </c>
      <c r="R1076" s="12">
        <f>$I$6 - 2 * ($I$6*EXP(-($T1069*$I$6)/m)) + $I$6*(EXP(-($T1069*$I$6)/m))*(1-($T1069*$I$6)/(m))</f>
        <v>0.1911884784268936</v>
      </c>
      <c r="S1076" s="11">
        <f>2*(((5*m^2*g^2)/$T1069^6)*$N1076*$O1076 + (-(m^2)/($T1069)^5)*(g^2)*$O1076*$Q1076 + (-(m^2)/($T1069)^5)*(g^2)*$N1076*$R1076)</f>
        <v>3056.1055703635107</v>
      </c>
      <c r="T1076" s="37"/>
      <c r="U1076" s="38"/>
      <c r="V1076" s="39"/>
      <c r="W1076" s="36"/>
    </row>
    <row r="1077" spans="1:23" x14ac:dyDescent="0.25">
      <c r="A1077" s="36"/>
      <c r="B1077" s="12">
        <f>((m*g)/$A1071)*($H$6+(m/$A1071)*(EXP(-($A1071*$H$6)/(m))-1)) - $H$7</f>
        <v>-3.0657376463610664</v>
      </c>
      <c r="C1077" s="12">
        <f t="shared" si="439"/>
        <v>9.3987473163154913</v>
      </c>
      <c r="D1077" s="36"/>
      <c r="M1077" s="36"/>
      <c r="N1077" s="11">
        <f>($T1069*$J$6) + (m*EXP(-($T1069*$J$6)/m)) - m - (($J$7/(m*g))*($T1069)^2)</f>
        <v>2.7411831987485345E-4</v>
      </c>
      <c r="O1077" s="11">
        <f>($T1069*$J$6) + (2*m*EXP(-($T1069*$J$6)/m)) + (($T1069*$J$6)*EXP(-($T1069*$J$6)/m))  - (2*m)</f>
        <v>2.0432113316871947E-3</v>
      </c>
      <c r="P1077" s="11">
        <f>2*(-(m^2)/($T1069)^5)*(g^2)*N1077*O1077</f>
        <v>-14.732407746786075</v>
      </c>
      <c r="Q1077" s="12">
        <f>$J$6 - ($J$6*EXP(-($T1069*$J$6)/m)) - ($T1069 * ((2*$J$7)/(m*g)))</f>
        <v>-6.8895221319101085E-2</v>
      </c>
      <c r="R1077" s="12">
        <f>$J$6 - 2 * ($J$6*EXP(-($T1069*$J$6)/m)) + $J$6*(EXP(-($T1069*$J$6)/m))*(1-($T1069*$J$6)/(m))</f>
        <v>0.2437980678940927</v>
      </c>
      <c r="S1077" s="11">
        <f>2*(((5*m^2*g^2)/$T1069^6)*$N1077*$O1077 + (-(m^2)/($T1069)^5)*(g^2)*$O1077*$Q1077 + (-(m^2)/($T1069)^5)*(g^2)*$N1077*$R1077)</f>
        <v>5339.54843422865</v>
      </c>
      <c r="T1077" s="37"/>
      <c r="U1077" s="38"/>
      <c r="V1077" s="39"/>
      <c r="W1077" s="36"/>
    </row>
    <row r="1078" spans="1:23" x14ac:dyDescent="0.25">
      <c r="A1078" s="36"/>
      <c r="B1078" s="12">
        <f>((m*g)/$A1071)*($I$6+(m/$A1071)*(EXP(-($A1071*$I$6)/(m))-1)) - $I$7</f>
        <v>-3.5258991777860662</v>
      </c>
      <c r="C1078" s="11">
        <f t="shared" si="439"/>
        <v>12.431965011912459</v>
      </c>
      <c r="D1078" s="36"/>
      <c r="M1078" s="36"/>
      <c r="N1078" s="11">
        <f>($T1069*$K$6) + (m*EXP(-($T1069*$K$6)/m)) - m - (($K$7/(m*g))*($T1069)^2)</f>
        <v>2.8814904481971708E-4</v>
      </c>
      <c r="O1078" s="11">
        <f>($T1069*$K$6) + (2*m*EXP(-($T1069*$K$6)/m)) + (($T1069*$K$6)*EXP(-($T1069*$K$6)/m))  - (2*m)</f>
        <v>2.5726896358677157E-3</v>
      </c>
      <c r="P1078" s="11">
        <f>2*(-(m^2)/($T1069)^5)*(g^2)*N1078*O1078</f>
        <v>-19.499656529403069</v>
      </c>
      <c r="Q1078" s="12">
        <f>$K$6 - ($K$6*EXP(-($T1069*$K$6)/m)) - ($T1069 * ((2*$K$7)/(m*g)))</f>
        <v>-9.2002786507860201E-2</v>
      </c>
      <c r="R1078" s="12">
        <f>$K$6 - 2 * ($K$6*EXP(-($T1069*$K$6)/m)) + $K$6*(EXP(-($T1069*$K$6)/m))*(1-($T1069*$K$6)/(m))</f>
        <v>0.30289682242097193</v>
      </c>
      <c r="S1078" s="11">
        <f>2*(((5*m^2*g^2)/$T1069^6)*$N1078*$O1078 + (-(m^2)/($T1069)^5)*(g^2)*$O1078*$Q1078 + (-(m^2)/($T1069)^5)*(g^2)*$N1078*$R1078)</f>
        <v>8423.3858514830008</v>
      </c>
      <c r="T1078" s="37"/>
      <c r="U1078" s="38"/>
      <c r="V1078" s="39"/>
      <c r="W1078" s="36"/>
    </row>
    <row r="1079" spans="1:23" x14ac:dyDescent="0.25">
      <c r="A1079" s="36"/>
      <c r="B1079" s="12">
        <f>((m*g)/$A1071)*($J$6+(m/$A1071)*(EXP(-($A1071*$J$6)/(m))-1)) - $J$7</f>
        <v>-4.0670607092110656</v>
      </c>
      <c r="C1079" s="12">
        <f t="shared" si="439"/>
        <v>16.540982812408416</v>
      </c>
      <c r="D1079" s="36"/>
      <c r="M1079" s="36">
        <v>107</v>
      </c>
      <c r="N1079" s="11">
        <f>($T1079*$B$6) + (m*EXP(-($T1079*$B$6)/m)) - m - (($B$7/(m*g))*($T1079)^2)</f>
        <v>-3.5922821918522391E-5</v>
      </c>
      <c r="O1079" s="11">
        <f>($T1079*$B$6) + (2*m*EXP(-($T1079*$B$6)/m)) + (($T1079*$B$6)*EXP(-($T1079*$B$6)/m))  - (2*m)</f>
        <v>5.8863516471732713E-6</v>
      </c>
      <c r="P1079" s="11">
        <f>2*(-(m^2)/($T1079)^5)*(g^2)*N1079*O1079</f>
        <v>5.5621030242373505E-3</v>
      </c>
      <c r="Q1079" s="12">
        <f>$B$6 - ($B$6*EXP(-($T1079*$B$6)/m)) - ($T1079 * ((2*$B$7)/(m*g)))</f>
        <v>-3.5822432723058607E-3</v>
      </c>
      <c r="R1079" s="12">
        <f>$B$6 - 2 * ($B$6*EXP(-($T1079*$B$6)/m)) + $B$6*(EXP(-($T1079*$B$6)/m))*(1-($T1079*$B$6)/(m))</f>
        <v>7.9860805570153293E-4</v>
      </c>
      <c r="S1079" s="11">
        <f>2*(((5*m^2*g^2)/$T1079^6)*$N1079*$O1079 + (-(m^2)/($T1079)^5)*(g^2)*$O1079*$Q1079 + (-(m^2)/($T1079)^5)*(g^2)*$N1079*$R1079)</f>
        <v>2.7638000081181335E-2</v>
      </c>
      <c r="T1079" s="37">
        <f t="shared" si="430"/>
        <v>2.1699250881468814E-2</v>
      </c>
      <c r="U1079" s="38">
        <f t="shared" ref="U1079" si="454">SUM(P1079:P1088)</f>
        <v>-5.3645976549887564E-13</v>
      </c>
      <c r="V1079" s="39">
        <f t="shared" ref="V1079" si="455">SUM(S1079:S1088)</f>
        <v>19047.805400261786</v>
      </c>
      <c r="W1079" s="36">
        <f t="shared" ref="W1079" si="456">U1079/V1079</f>
        <v>-2.8163862147158577E-17</v>
      </c>
    </row>
    <row r="1080" spans="1:23" x14ac:dyDescent="0.25">
      <c r="A1080" s="36"/>
      <c r="B1080" s="11">
        <f>((m*g)/$A1071)*($K$6+(m/$A1071)*(EXP(-($A1071*$K$6)/(m))-1)) - $K$7</f>
        <v>-4.767222240636066</v>
      </c>
      <c r="C1080" s="11">
        <f t="shared" si="439"/>
        <v>22.726407891615153</v>
      </c>
      <c r="D1080" s="36"/>
      <c r="M1080" s="36"/>
      <c r="N1080" s="11">
        <f>($T1079*$C$6) + (m*EXP(-($T1079*$C$6)/m)) - m - (($C$7/(m*g))*($T1079)^2)</f>
        <v>-5.6880736359796744E-5</v>
      </c>
      <c r="O1080" s="11">
        <f>($T1079*$C$6) + (2*m*EXP(-($T1079*$C$6)/m)) + (($T1079*$C$6)*EXP(-($T1079*$C$6)/m))  - (2*m)</f>
        <v>3.0067351026730194E-5</v>
      </c>
      <c r="P1080" s="11">
        <f>2*(-(m^2)/($T1079)^5)*(g^2)*N1080*O1080</f>
        <v>4.4986557223601245E-2</v>
      </c>
      <c r="Q1080" s="12">
        <f>$C$6 - ($C$6*EXP(-($T1079*$C$6)/m)) - ($T1079 * ((2*$C$7)/(m*g)))</f>
        <v>-6.6282852127929268E-3</v>
      </c>
      <c r="R1080" s="12">
        <f>$C$6 - 2 * ($C$6*EXP(-($T1079*$C$6)/m)) + $C$6*(EXP(-($T1079*$C$6)/m))*(1-($T1079*$C$6)/(m))</f>
        <v>4.0224850446371196E-3</v>
      </c>
      <c r="S1080" s="11">
        <f>2*(((5*m^2*g^2)/$T1079^6)*$N1080*$O1080 + (-(m^2)/($T1079)^5)*(g^2)*$O1080*$Q1080 + (-(m^2)/($T1079)^5)*(g^2)*$N1080*$R1080)</f>
        <v>0.89475171113511909</v>
      </c>
      <c r="T1080" s="37"/>
      <c r="U1080" s="38"/>
      <c r="V1080" s="39"/>
      <c r="W1080" s="36"/>
    </row>
    <row r="1081" spans="1:23" x14ac:dyDescent="0.25">
      <c r="A1081" s="36">
        <v>50</v>
      </c>
      <c r="B1081" s="12">
        <f>((m*g)/$A1081)*($B$6+(m/$A1081)*(EXP(-($A1081*$B$6)/(m))-1)) - $B$7</f>
        <v>-0.10332845207197384</v>
      </c>
      <c r="C1081" s="12">
        <f t="shared" si="439"/>
        <v>1.0676769007590197E-2</v>
      </c>
      <c r="D1081" s="36">
        <f t="shared" ref="D1081" si="457">SUM(C1081:C1090)</f>
        <v>73.307835016378334</v>
      </c>
      <c r="M1081" s="36"/>
      <c r="N1081" s="11">
        <f>($T1079*$D$6) + (m*EXP(-($T1079*$D$6)/m)) - m - (($D$7/(m*g))*($T1079)^2)</f>
        <v>-1.4213669415833905E-4</v>
      </c>
      <c r="O1081" s="11">
        <f>($T1079*$D$6) + (2*m*EXP(-($T1079*$D$6)/m)) + (($T1079*$D$6)*EXP(-($T1079*$D$6)/m))  - (2*m)</f>
        <v>1.0980809334212166E-4</v>
      </c>
      <c r="P1081" s="11">
        <f>2*(-(m^2)/($T1079)^5)*(g^2)*N1081*O1081</f>
        <v>0.410547055340447</v>
      </c>
      <c r="Q1081" s="12">
        <f>$D$6 - ($D$6*EXP(-($T1079*$D$6)/m)) - ($T1079 * ((2*$D$7)/(m*g)))</f>
        <v>-1.8161063891626833E-2</v>
      </c>
      <c r="R1081" s="12">
        <f>$D$6 - 2 * ($D$6*EXP(-($T1079*$D$6)/m)) + $D$6*(EXP(-($T1079*$D$6)/m))*(1-($T1079*$D$6)/(m))</f>
        <v>1.4420172737402842E-2</v>
      </c>
      <c r="S1081" s="11">
        <f>2*(((5*m^2*g^2)/$T1079^6)*$N1081*$O1081 + (-(m^2)/($T1079)^5)*(g^2)*$O1081*$Q1081 + (-(m^2)/($T1079)^5)*(g^2)*$N1081*$R1081)</f>
        <v>11.770671982426705</v>
      </c>
      <c r="T1081" s="37"/>
      <c r="U1081" s="38"/>
      <c r="V1081" s="39"/>
      <c r="W1081" s="36"/>
    </row>
    <row r="1082" spans="1:23" x14ac:dyDescent="0.25">
      <c r="A1082" s="36"/>
      <c r="B1082" s="11">
        <f>((m*g)/$A1081)*($C$6+(m/$A1081)*(EXP(-($A1081*$C$6)/(m))-1)) - $C$7</f>
        <v>-0.28082537092697385</v>
      </c>
      <c r="C1082" s="11">
        <f t="shared" si="439"/>
        <v>7.8862888956272456E-2</v>
      </c>
      <c r="D1082" s="36"/>
      <c r="M1082" s="36"/>
      <c r="N1082" s="11">
        <f>($T1079*$E$6) + (m*EXP(-($T1079*$E$6)/m)) - m - (($E$7/(m*g))*($T1079)^2)</f>
        <v>-2.7251916602635123E-4</v>
      </c>
      <c r="O1082" s="11">
        <f>($T1079*$E$6) + (2*m*EXP(-($T1079*$E$6)/m)) + (($T1079*$E$6)*EXP(-($T1079*$E$6)/m))  - (2*m)</f>
        <v>2.17202167091958E-4</v>
      </c>
      <c r="P1082" s="11">
        <f>2*(-(m^2)/($T1079)^5)*(g^2)*N1082*O1082</f>
        <v>1.5569819781520917</v>
      </c>
      <c r="Q1082" s="12">
        <f>$E$6 - ($E$6*EXP(-($T1079*$E$6)/m)) - ($T1079 * ((2*$E$7)/(m*g)))</f>
        <v>-3.51275029404641E-2</v>
      </c>
      <c r="R1082" s="12">
        <f>$E$6 - 2 * ($E$6*EXP(-($T1079*$E$6)/m)) + $E$6*(EXP(-($T1079*$E$6)/m))*(1-($T1079*$E$6)/(m))</f>
        <v>2.8129755211624086E-2</v>
      </c>
      <c r="S1082" s="11">
        <f>2*(((5*m^2*g^2)/$T1079^6)*$N1082*$O1082 + (-(m^2)/($T1079)^5)*(g^2)*$O1082*$Q1082 + (-(m^2)/($T1079)^5)*(g^2)*$N1082*$R1082)</f>
        <v>43.573778470160931</v>
      </c>
      <c r="T1082" s="37"/>
      <c r="U1082" s="38"/>
      <c r="V1082" s="39"/>
      <c r="W1082" s="36"/>
    </row>
    <row r="1083" spans="1:23" x14ac:dyDescent="0.25">
      <c r="A1083" s="36"/>
      <c r="B1083" s="12">
        <f>((m*g)/$A1081)*($D$6+(m/$A1081)*(EXP(-($A1081*$D$6)/(m))-1)) - $D$7</f>
        <v>-0.67115627300412384</v>
      </c>
      <c r="C1083" s="12">
        <f t="shared" si="439"/>
        <v>0.45045074279278602</v>
      </c>
      <c r="D1083" s="36"/>
      <c r="M1083" s="36"/>
      <c r="N1083" s="11">
        <f>($T1079*$F$6) + (m*EXP(-($T1079*$F$6)/m)) - m - (($F$7/(m*g))*($T1079)^2)</f>
        <v>-6.0670053593632044E-4</v>
      </c>
      <c r="O1083" s="11">
        <f>($T1079*$F$6) + (2*m*EXP(-($T1079*$F$6)/m)) + (($T1079*$F$6)*EXP(-($T1079*$F$6)/m))  - (2*m)</f>
        <v>4.3655210821160612E-4</v>
      </c>
      <c r="P1083" s="11">
        <f>2*(-(m^2)/($T1079)^5)*(g^2)*N1083*O1083</f>
        <v>6.9667920711639288</v>
      </c>
      <c r="Q1083" s="12">
        <f>$F$6 - ($F$6*EXP(-($T1079*$F$6)/m)) - ($T1079 * ((2*$F$7)/(m*g)))</f>
        <v>-7.6037333689399966E-2</v>
      </c>
      <c r="R1083" s="12">
        <f>$F$6 - 2 * ($F$6*EXP(-($T1079*$F$6)/m)) + $F$6*(EXP(-($T1079*$F$6)/m))*(1-($T1079*$F$6)/(m))</f>
        <v>5.5507727714503075E-2</v>
      </c>
      <c r="S1083" s="11">
        <f>2*(((5*m^2*g^2)/$T1079^6)*$N1083*$O1083 + (-(m^2)/($T1079)^5)*(g^2)*$O1083*$Q1083 + (-(m^2)/($T1079)^5)*(g^2)*$N1083*$R1083)</f>
        <v>153.66554030997941</v>
      </c>
      <c r="T1083" s="37"/>
      <c r="U1083" s="38"/>
      <c r="V1083" s="39"/>
      <c r="W1083" s="36"/>
    </row>
    <row r="1084" spans="1:23" x14ac:dyDescent="0.25">
      <c r="A1084" s="36"/>
      <c r="B1084" s="12">
        <f>((m*g)/$A1081)*($E$6+(m/$A1081)*(EXP(-($A1081*$E$6)/(m))-1)) - $E$7</f>
        <v>-1.0846531918591238</v>
      </c>
      <c r="C1084" s="11">
        <f t="shared" si="439"/>
        <v>1.1764725466101853</v>
      </c>
      <c r="D1084" s="36"/>
      <c r="M1084" s="36"/>
      <c r="N1084" s="11">
        <f>($T1079*$G$6) + (m*EXP(-($T1079*$G$6)/m)) - m - (($G$7/(m*g))*($T1079)^2)</f>
        <v>-9.2049804445186109E-4</v>
      </c>
      <c r="O1084" s="11">
        <f>($T1079*$G$6) + (2*m*EXP(-($T1079*$G$6)/m)) + (($T1079*$G$6)*EXP(-($T1079*$G$6)/m))  - (2*m)</f>
        <v>7.5760073539418021E-4</v>
      </c>
      <c r="P1084" s="11">
        <f>2*(-(m^2)/($T1079)^5)*(g^2)*N1084*O1084</f>
        <v>18.343645050870357</v>
      </c>
      <c r="Q1084" s="12">
        <f>$G$6 - ($G$6*EXP(-($T1079*$G$6)/m)) - ($T1079 * ((2*$G$7)/(m*g)))</f>
        <v>-0.11975513986600844</v>
      </c>
      <c r="R1084" s="12">
        <f>$G$6 - 2 * ($G$6*EXP(-($T1079*$G$6)/m)) + $G$6*(EXP(-($T1079*$G$6)/m))*(1-($T1079*$G$6)/(m))</f>
        <v>9.4572542455614111E-2</v>
      </c>
      <c r="S1084" s="11">
        <f>2*(((5*m^2*g^2)/$T1079^6)*$N1084*$O1084 + (-(m^2)/($T1079)^5)*(g^2)*$O1084*$Q1084 + (-(m^2)/($T1079)^5)*(g^2)*$N1084*$R1084)</f>
        <v>449.55028528500497</v>
      </c>
      <c r="T1084" s="37"/>
      <c r="U1084" s="38"/>
      <c r="V1084" s="39"/>
      <c r="W1084" s="36"/>
    </row>
    <row r="1085" spans="1:23" x14ac:dyDescent="0.25">
      <c r="A1085" s="36"/>
      <c r="B1085" s="12">
        <f>((m*g)/$A1081)*($F$6+(m/$A1081)*(EXP(-($A1081*$F$6)/(m))-1)) - $F$7</f>
        <v>-1.8219840939362737</v>
      </c>
      <c r="C1085" s="12">
        <f t="shared" si="439"/>
        <v>3.3196260385567844</v>
      </c>
      <c r="D1085" s="36"/>
      <c r="M1085" s="36"/>
      <c r="N1085" s="11">
        <f>($T1079*$H$6) + (m*EXP(-($T1079*$H$6)/m)) - m - (($H$7/(m*g))*($T1079)^2)</f>
        <v>-2.7081236331129559E-4</v>
      </c>
      <c r="O1085" s="11">
        <f>($T1079*$H$6) + (2*m*EXP(-($T1079*$H$6)/m)) + (($T1079*$H$6)*EXP(-($T1079*$H$6)/m))  - (2*m)</f>
        <v>1.1847490982079129E-3</v>
      </c>
      <c r="P1085" s="11">
        <f>2*(-(m^2)/($T1079)^5)*(g^2)*N1085*O1085</f>
        <v>8.4395104335310513</v>
      </c>
      <c r="Q1085" s="12">
        <f>$H$6 - ($H$6*EXP(-($T1079*$H$6)/m)) - ($T1079 * ((2*$H$7)/(m*g)))</f>
        <v>-7.9559143965879264E-2</v>
      </c>
      <c r="R1085" s="12">
        <f>$H$6 - 2 * ($H$6*EXP(-($T1079*$H$6)/m)) + $H$6*(EXP(-($T1079*$H$6)/m))*(1-($T1079*$H$6)/(m))</f>
        <v>0.1452358936688897</v>
      </c>
      <c r="S1085" s="11">
        <f>2*(((5*m^2*g^2)/$T1079^6)*$N1085*$O1085 + (-(m^2)/($T1079)^5)*(g^2)*$O1085*$Q1085 + (-(m^2)/($T1079)^5)*(g^2)*$N1085*$R1085)</f>
        <v>1569.2828784277726</v>
      </c>
      <c r="T1085" s="37"/>
      <c r="U1085" s="38"/>
      <c r="V1085" s="39"/>
      <c r="W1085" s="36"/>
    </row>
    <row r="1086" spans="1:23" x14ac:dyDescent="0.25">
      <c r="A1086" s="36"/>
      <c r="B1086" s="12">
        <f>((m*g)/$A1081)*($G$6+(m/$A1081)*(EXP(-($A1081*$G$6)/(m))-1)) - $G$7</f>
        <v>-2.6583099652019739</v>
      </c>
      <c r="C1086" s="11">
        <f t="shared" si="439"/>
        <v>7.0666118710921202</v>
      </c>
      <c r="D1086" s="36"/>
      <c r="M1086" s="36"/>
      <c r="N1086" s="11">
        <f>($T1079*$I$6) + (m*EXP(-($T1079*$I$6)/m)) - m - (($I$7/(m*g))*($T1079)^2)</f>
        <v>3.6936897707218891E-5</v>
      </c>
      <c r="O1086" s="11">
        <f>($T1079*$I$6) + (2*m*EXP(-($T1079*$I$6)/m)) + (($T1079*$I$6)*EXP(-($T1079*$I$6)/m))  - (2*m)</f>
        <v>1.5808744621772508E-3</v>
      </c>
      <c r="P1086" s="11">
        <f>2*(-(m^2)/($T1079)^5)*(g^2)*N1086*O1086</f>
        <v>-1.535960973116496</v>
      </c>
      <c r="Q1086" s="12">
        <f>$I$6 - ($I$6*EXP(-($T1079*$I$6)/m)) - ($T1079 * ((2*$I$7)/(m*g)))</f>
        <v>-6.9449432839628122E-2</v>
      </c>
      <c r="R1086" s="12">
        <f>$I$6 - 2 * ($I$6*EXP(-($T1079*$I$6)/m)) + $I$6*(EXP(-($T1079*$I$6)/m))*(1-($T1079*$I$6)/(m))</f>
        <v>0.19118847842689327</v>
      </c>
      <c r="S1086" s="11">
        <f>2*(((5*m^2*g^2)/$T1079^6)*$N1086*$O1086 + (-(m^2)/($T1079)^5)*(g^2)*$O1086*$Q1086 + (-(m^2)/($T1079)^5)*(g^2)*$N1086*$R1086)</f>
        <v>3056.1055703635284</v>
      </c>
      <c r="T1086" s="37"/>
      <c r="U1086" s="38"/>
      <c r="V1086" s="39"/>
      <c r="W1086" s="36"/>
    </row>
    <row r="1087" spans="1:23" x14ac:dyDescent="0.25">
      <c r="A1087" s="36"/>
      <c r="B1087" s="12">
        <f>((m*g)/$A1081)*($H$6+(m/$A1081)*(EXP(-($A1081*$H$6)/(m))-1)) - $H$7</f>
        <v>-3.0686408672791239</v>
      </c>
      <c r="C1087" s="12">
        <f t="shared" si="439"/>
        <v>9.4165567723355732</v>
      </c>
      <c r="D1087" s="36"/>
      <c r="M1087" s="36"/>
      <c r="N1087" s="11">
        <f>($T1079*$J$6) + (m*EXP(-($T1079*$J$6)/m)) - m - (($J$7/(m*g))*($T1079)^2)</f>
        <v>2.7411831987485171E-4</v>
      </c>
      <c r="O1087" s="11">
        <f>($T1079*$J$6) + (2*m*EXP(-($T1079*$J$6)/m)) + (($T1079*$J$6)*EXP(-($T1079*$J$6)/m))  - (2*m)</f>
        <v>2.0432113316871878E-3</v>
      </c>
      <c r="P1087" s="11">
        <f>2*(-(m^2)/($T1079)^5)*(g^2)*N1087*O1087</f>
        <v>-14.732407746786027</v>
      </c>
      <c r="Q1087" s="12">
        <f>$J$6 - ($J$6*EXP(-($T1079*$J$6)/m)) - ($T1079 * ((2*$J$7)/(m*g)))</f>
        <v>-6.8895221319100641E-2</v>
      </c>
      <c r="R1087" s="12">
        <f>$J$6 - 2 * ($J$6*EXP(-($T1079*$J$6)/m)) + $J$6*(EXP(-($T1079*$J$6)/m))*(1-($T1079*$J$6)/(m))</f>
        <v>0.2437980678940922</v>
      </c>
      <c r="S1087" s="11">
        <f>2*(((5*m^2*g^2)/$T1079^6)*$N1087*$O1087 + (-(m^2)/($T1079)^5)*(g^2)*$O1087*$Q1087 + (-(m^2)/($T1079)^5)*(g^2)*$N1087*$R1087)</f>
        <v>5339.5484342286327</v>
      </c>
      <c r="T1087" s="37"/>
      <c r="U1087" s="38"/>
      <c r="V1087" s="39"/>
      <c r="W1087" s="36"/>
    </row>
    <row r="1088" spans="1:23" x14ac:dyDescent="0.25">
      <c r="A1088" s="36"/>
      <c r="B1088" s="12">
        <f>((m*g)/$A1081)*($I$6+(m/$A1081)*(EXP(-($A1081*$I$6)/(m))-1)) - $I$7</f>
        <v>-3.5291377861341235</v>
      </c>
      <c r="C1088" s="11">
        <f t="shared" si="439"/>
        <v>12.454813513519662</v>
      </c>
      <c r="D1088" s="36"/>
      <c r="M1088" s="36"/>
      <c r="N1088" s="11">
        <f>($T1079*$K$6) + (m*EXP(-($T1079*$K$6)/m)) - m - (($K$7/(m*g))*($T1079)^2)</f>
        <v>2.8814904481972575E-4</v>
      </c>
      <c r="O1088" s="11">
        <f>($T1079*$K$6) + (2*m*EXP(-($T1079*$K$6)/m)) + (($T1079*$K$6)*EXP(-($T1079*$K$6)/m))  - (2*m)</f>
        <v>2.5726896358677087E-3</v>
      </c>
      <c r="P1088" s="11">
        <f>2*(-(m^2)/($T1079)^5)*(g^2)*N1088*O1088</f>
        <v>-19.49965652940373</v>
      </c>
      <c r="Q1088" s="12">
        <f>$K$6 - ($K$6*EXP(-($T1079*$K$6)/m)) - ($T1079 * ((2*$K$7)/(m*g)))</f>
        <v>-9.2002786507859646E-2</v>
      </c>
      <c r="R1088" s="12">
        <f>$K$6 - 2 * ($K$6*EXP(-($T1079*$K$6)/m)) + $K$6*(EXP(-($T1079*$K$6)/m))*(1-($T1079*$K$6)/(m))</f>
        <v>0.30289682242097132</v>
      </c>
      <c r="S1088" s="11">
        <f>2*(((5*m^2*g^2)/$T1079^6)*$N1088*$O1088 + (-(m^2)/($T1079)^5)*(g^2)*$O1088*$Q1088 + (-(m^2)/($T1079)^5)*(g^2)*$N1088*$R1088)</f>
        <v>8423.3858514830627</v>
      </c>
      <c r="T1088" s="37"/>
      <c r="U1088" s="38"/>
      <c r="V1088" s="39"/>
      <c r="W1088" s="36"/>
    </row>
    <row r="1089" spans="1:23" x14ac:dyDescent="0.25">
      <c r="A1089" s="36"/>
      <c r="B1089" s="12">
        <f>((m*g)/$A1081)*($J$6+(m/$A1081)*(EXP(-($A1081*$J$6)/(m))-1)) - $J$7</f>
        <v>-4.0706347049891232</v>
      </c>
      <c r="C1089" s="12">
        <f t="shared" si="439"/>
        <v>16.570066901461885</v>
      </c>
      <c r="D1089" s="36"/>
      <c r="M1089" s="36">
        <v>108</v>
      </c>
      <c r="N1089" s="11">
        <f>($T1089*$B$6) + (m*EXP(-($T1089*$B$6)/m)) - m - (($B$7/(m*g))*($T1089)^2)</f>
        <v>-3.5922821918522879E-5</v>
      </c>
      <c r="O1089" s="11">
        <f>($T1089*$B$6) + (2*m*EXP(-($T1089*$B$6)/m)) + (($T1089*$B$6)*EXP(-($T1089*$B$6)/m))  - (2*m)</f>
        <v>5.8863516471802102E-6</v>
      </c>
      <c r="P1089" s="11">
        <f>2*(-(m^2)/($T1089)^5)*(g^2)*N1089*O1089</f>
        <v>5.5621030242439477E-3</v>
      </c>
      <c r="Q1089" s="12">
        <f>$B$6 - ($B$6*EXP(-($T1089*$B$6)/m)) - ($T1089 * ((2*$B$7)/(m*g)))</f>
        <v>-3.5822432723058711E-3</v>
      </c>
      <c r="R1089" s="12">
        <f>$B$6 - 2 * ($B$6*EXP(-($T1089*$B$6)/m)) + $B$6*(EXP(-($T1089*$B$6)/m))*(1-($T1089*$B$6)/(m))</f>
        <v>7.9860805570153293E-4</v>
      </c>
      <c r="S1089" s="11">
        <f>2*(((5*m^2*g^2)/$T1089^6)*$N1089*$O1089 + (-(m^2)/($T1089)^5)*(g^2)*$O1089*$Q1089 + (-(m^2)/($T1089)^5)*(g^2)*$N1089*$R1089)</f>
        <v>2.7638000080320135E-2</v>
      </c>
      <c r="T1089" s="37">
        <f t="shared" ref="T1089:T1149" si="458">$T1079-$W1079</f>
        <v>2.1699250881468842E-2</v>
      </c>
      <c r="U1089" s="38">
        <f t="shared" ref="U1089" si="459">SUM(P1089:P1098)</f>
        <v>5.3290705182007514E-13</v>
      </c>
      <c r="V1089" s="39">
        <f t="shared" ref="V1089" si="460">SUM(S1089:S1098)</f>
        <v>19047.805400261699</v>
      </c>
      <c r="W1089" s="36">
        <f t="shared" ref="W1089" si="461">U1089/V1089</f>
        <v>2.7977346503800038E-17</v>
      </c>
    </row>
    <row r="1090" spans="1:23" x14ac:dyDescent="0.25">
      <c r="A1090" s="36"/>
      <c r="B1090" s="11">
        <f>((m*g)/$A1081)*($K$6+(m/$A1081)*(EXP(-($A1081*$K$6)/(m))-1)) - $K$7</f>
        <v>-4.7711316238441244</v>
      </c>
      <c r="C1090" s="11">
        <f t="shared" si="439"/>
        <v>22.763696972045469</v>
      </c>
      <c r="D1090" s="36"/>
      <c r="M1090" s="36"/>
      <c r="N1090" s="11">
        <f>($T1089*$C$6) + (m*EXP(-($T1089*$C$6)/m)) - m - (($C$7/(m*g))*($T1089)^2)</f>
        <v>-5.6880736359794576E-5</v>
      </c>
      <c r="O1090" s="11">
        <f>($T1089*$C$6) + (2*m*EXP(-($T1089*$C$6)/m)) + (($T1089*$C$6)*EXP(-($T1089*$C$6)/m))  - (2*m)</f>
        <v>3.0067351026730194E-5</v>
      </c>
      <c r="P1090" s="11">
        <f>2*(-(m^2)/($T1089)^5)*(g^2)*N1090*O1090</f>
        <v>4.4986557223599247E-2</v>
      </c>
      <c r="Q1090" s="12">
        <f>$C$6 - ($C$6*EXP(-($T1089*$C$6)/m)) - ($T1089 * ((2*$C$7)/(m*g)))</f>
        <v>-6.6282852127929337E-3</v>
      </c>
      <c r="R1090" s="12">
        <f>$C$6 - 2 * ($C$6*EXP(-($T1089*$C$6)/m)) + $C$6*(EXP(-($T1089*$C$6)/m))*(1-($T1089*$C$6)/(m))</f>
        <v>4.0224850446371196E-3</v>
      </c>
      <c r="S1090" s="11">
        <f>2*(((5*m^2*g^2)/$T1089^6)*$N1090*$O1090 + (-(m^2)/($T1089)^5)*(g^2)*$O1090*$Q1090 + (-(m^2)/($T1089)^5)*(g^2)*$N1090*$R1090)</f>
        <v>0.89475171113529672</v>
      </c>
      <c r="T1090" s="37"/>
      <c r="U1090" s="38"/>
      <c r="V1090" s="39"/>
      <c r="W1090" s="36"/>
    </row>
    <row r="1091" spans="1:23" x14ac:dyDescent="0.25">
      <c r="A1091" s="36">
        <v>100</v>
      </c>
      <c r="B1091" s="12">
        <f>((m*g)/$A1091)*($B$6+(m/$A1091)*(EXP(-($A1091*$B$6)/(m))-1)) - $B$7</f>
        <v>-0.10366358083441846</v>
      </c>
      <c r="C1091" s="12">
        <f t="shared" si="439"/>
        <v>1.0746137991414009E-2</v>
      </c>
      <c r="D1091" s="36">
        <f t="shared" ref="D1091" si="462">SUM(C1091:C1100)</f>
        <v>73.407702691484772</v>
      </c>
      <c r="M1091" s="36"/>
      <c r="N1091" s="11">
        <f>($T1089*$D$6) + (m*EXP(-($T1089*$D$6)/m)) - m - (($D$7/(m*g))*($T1089)^2)</f>
        <v>-1.4213669415833537E-4</v>
      </c>
      <c r="O1091" s="11">
        <f>($T1089*$D$6) + (2*m*EXP(-($T1089*$D$6)/m)) + (($T1089*$D$6)*EXP(-($T1089*$D$6)/m))  - (2*m)</f>
        <v>1.0980809334212166E-4</v>
      </c>
      <c r="P1091" s="11">
        <f>2*(-(m^2)/($T1089)^5)*(g^2)*N1091*O1091</f>
        <v>0.41054705534043368</v>
      </c>
      <c r="Q1091" s="12">
        <f>$D$6 - ($D$6*EXP(-($T1089*$D$6)/m)) - ($T1089 * ((2*$D$7)/(m*g)))</f>
        <v>-1.8161063891626805E-2</v>
      </c>
      <c r="R1091" s="12">
        <f>$D$6 - 2 * ($D$6*EXP(-($T1089*$D$6)/m)) + $D$6*(EXP(-($T1089*$D$6)/m))*(1-($T1089*$D$6)/(m))</f>
        <v>1.4420172737402953E-2</v>
      </c>
      <c r="S1091" s="11">
        <f>2*(((5*m^2*g^2)/$T1089^6)*$N1091*$O1091 + (-(m^2)/($T1089)^5)*(g^2)*$O1091*$Q1091 + (-(m^2)/($T1089)^5)*(g^2)*$N1091*$R1091)</f>
        <v>11.770671982428119</v>
      </c>
      <c r="T1091" s="37"/>
      <c r="U1091" s="38"/>
      <c r="V1091" s="39"/>
      <c r="W1091" s="36"/>
    </row>
    <row r="1092" spans="1:23" x14ac:dyDescent="0.25">
      <c r="A1092" s="36"/>
      <c r="B1092" s="11">
        <f>((m*g)/$A1091)*($C$6+(m/$A1091)*(EXP(-($A1091*$C$6)/(m))-1)) - $C$7</f>
        <v>-0.28141204026191846</v>
      </c>
      <c r="C1092" s="11">
        <f t="shared" si="439"/>
        <v>7.9192736404375616E-2</v>
      </c>
      <c r="D1092" s="36"/>
      <c r="M1092" s="36"/>
      <c r="N1092" s="11">
        <f>($T1089*$E$6) + (m*EXP(-($T1089*$E$6)/m)) - m - (($E$7/(m*g))*($T1089)^2)</f>
        <v>-2.7251916602634907E-4</v>
      </c>
      <c r="O1092" s="11">
        <f>($T1089*$E$6) + (2*m*EXP(-($T1089*$E$6)/m)) + (($T1089*$E$6)*EXP(-($T1089*$E$6)/m))  - (2*m)</f>
        <v>2.1720216709196494E-4</v>
      </c>
      <c r="P1092" s="11">
        <f>2*(-(m^2)/($T1089)^5)*(g^2)*N1092*O1092</f>
        <v>1.5569819781521193</v>
      </c>
      <c r="Q1092" s="12">
        <f>$E$6 - ($E$6*EXP(-($T1089*$E$6)/m)) - ($T1089 * ((2*$E$7)/(m*g)))</f>
        <v>-3.5127502940464156E-2</v>
      </c>
      <c r="R1092" s="12">
        <f>$E$6 - 2 * ($E$6*EXP(-($T1089*$E$6)/m)) + $E$6*(EXP(-($T1089*$E$6)/m))*(1-($T1089*$E$6)/(m))</f>
        <v>2.8129755211624197E-2</v>
      </c>
      <c r="S1092" s="11">
        <f>2*(((5*m^2*g^2)/$T1089^6)*$N1092*$O1092 + (-(m^2)/($T1089)^5)*(g^2)*$O1092*$Q1092 + (-(m^2)/($T1089)^5)*(g^2)*$N1092*$R1092)</f>
        <v>43.573778470158317</v>
      </c>
      <c r="T1092" s="37"/>
      <c r="U1092" s="38"/>
      <c r="V1092" s="39"/>
      <c r="W1092" s="36"/>
    </row>
    <row r="1093" spans="1:23" x14ac:dyDescent="0.25">
      <c r="A1093" s="36"/>
      <c r="B1093" s="12">
        <f>((m*g)/$A1091)*($D$6+(m/$A1091)*(EXP(-($A1091*$D$6)/(m))-1)) - $D$7</f>
        <v>-0.67207749130049355</v>
      </c>
      <c r="C1093" s="12">
        <f t="shared" si="439"/>
        <v>0.45168815431276499</v>
      </c>
      <c r="D1093" s="36"/>
      <c r="M1093" s="36"/>
      <c r="N1093" s="11">
        <f>($T1089*$F$6) + (m*EXP(-($T1089*$F$6)/m)) - m - (($F$7/(m*g))*($T1089)^2)</f>
        <v>-6.0670053593632174E-4</v>
      </c>
      <c r="O1093" s="11">
        <f>($T1089*$F$6) + (2*m*EXP(-($T1089*$F$6)/m)) + (($T1089*$F$6)*EXP(-($T1089*$F$6)/m))  - (2*m)</f>
        <v>4.3655210821161305E-4</v>
      </c>
      <c r="P1093" s="11">
        <f>2*(-(m^2)/($T1089)^5)*(g^2)*N1093*O1093</f>
        <v>6.9667920711640106</v>
      </c>
      <c r="Q1093" s="12">
        <f>$F$6 - ($F$6*EXP(-($T1089*$F$6)/m)) - ($T1089 * ((2*$F$7)/(m*g)))</f>
        <v>-7.6037333689400077E-2</v>
      </c>
      <c r="R1093" s="12">
        <f>$F$6 - 2 * ($F$6*EXP(-($T1089*$F$6)/m)) + $F$6*(EXP(-($T1089*$F$6)/m))*(1-($T1089*$F$6)/(m))</f>
        <v>5.5507727714503241E-2</v>
      </c>
      <c r="S1093" s="11">
        <f>2*(((5*m^2*g^2)/$T1089^6)*$N1093*$O1093 + (-(m^2)/($T1089)^5)*(g^2)*$O1093*$Q1093 + (-(m^2)/($T1089)^5)*(g^2)*$N1093*$R1093)</f>
        <v>153.66554030997111</v>
      </c>
      <c r="T1093" s="37"/>
      <c r="U1093" s="38"/>
      <c r="V1093" s="39"/>
      <c r="W1093" s="36"/>
    </row>
    <row r="1094" spans="1:23" x14ac:dyDescent="0.25">
      <c r="A1094" s="36"/>
      <c r="B1094" s="12">
        <f>((m*g)/$A1091)*($E$6+(m/$A1091)*(EXP(-($A1091*$E$6)/(m))-1)) - $E$7</f>
        <v>-1.0858259507279935</v>
      </c>
      <c r="C1094" s="11">
        <f t="shared" si="439"/>
        <v>1.1790179952743509</v>
      </c>
      <c r="D1094" s="36"/>
      <c r="M1094" s="36"/>
      <c r="N1094" s="11">
        <f>($T1089*$G$6) + (m*EXP(-($T1089*$G$6)/m)) - m - (($G$7/(m*g))*($T1089)^2)</f>
        <v>-9.2049804445186716E-4</v>
      </c>
      <c r="O1094" s="11">
        <f>($T1089*$G$6) + (2*m*EXP(-($T1089*$G$6)/m)) + (($T1089*$G$6)*EXP(-($T1089*$G$6)/m))  - (2*m)</f>
        <v>7.5760073539418715E-4</v>
      </c>
      <c r="P1094" s="11">
        <f>2*(-(m^2)/($T1089)^5)*(g^2)*N1094*O1094</f>
        <v>18.343645050870528</v>
      </c>
      <c r="Q1094" s="12">
        <f>$G$6 - ($G$6*EXP(-($T1089*$G$6)/m)) - ($T1089 * ((2*$G$7)/(m*g)))</f>
        <v>-0.11975513986600872</v>
      </c>
      <c r="R1094" s="12">
        <f>$G$6 - 2 * ($G$6*EXP(-($T1089*$G$6)/m)) + $G$6*(EXP(-($T1089*$G$6)/m))*(1-($T1089*$G$6)/(m))</f>
        <v>9.4572542455614361E-2</v>
      </c>
      <c r="S1094" s="11">
        <f>2*(((5*m^2*g^2)/$T1089^6)*$N1094*$O1094 + (-(m^2)/($T1089)^5)*(g^2)*$O1094*$Q1094 + (-(m^2)/($T1089)^5)*(g^2)*$N1094*$R1094)</f>
        <v>449.55028528498815</v>
      </c>
      <c r="T1094" s="37"/>
      <c r="U1094" s="38"/>
      <c r="V1094" s="39"/>
      <c r="W1094" s="36"/>
    </row>
    <row r="1095" spans="1:23" x14ac:dyDescent="0.25">
      <c r="A1095" s="36"/>
      <c r="B1095" s="12">
        <f>((m*g)/$A1091)*($F$6+(m/$A1091)*(EXP(-($A1091*$F$6)/(m))-1)) - $F$7</f>
        <v>-1.8234914017665684</v>
      </c>
      <c r="C1095" s="12">
        <f t="shared" si="439"/>
        <v>3.3251208923166047</v>
      </c>
      <c r="D1095" s="36"/>
      <c r="M1095" s="36"/>
      <c r="N1095" s="11">
        <f>($T1089*$H$6) + (m*EXP(-($T1089*$H$6)/m)) - m - (($H$7/(m*g))*($T1089)^2)</f>
        <v>-2.7081236331129646E-4</v>
      </c>
      <c r="O1095" s="11">
        <f>($T1089*$H$6) + (2*m*EXP(-($T1089*$H$6)/m)) + (($T1089*$H$6)*EXP(-($T1089*$H$6)/m))  - (2*m)</f>
        <v>1.1847490982079267E-3</v>
      </c>
      <c r="P1095" s="11">
        <f>2*(-(m^2)/($T1089)^5)*(g^2)*N1095*O1095</f>
        <v>8.4395104335311242</v>
      </c>
      <c r="Q1095" s="12">
        <f>$H$6 - ($H$6*EXP(-($T1089*$H$6)/m)) - ($T1089 * ((2*$H$7)/(m*g)))</f>
        <v>-7.9559143965879542E-2</v>
      </c>
      <c r="R1095" s="12">
        <f>$H$6 - 2 * ($H$6*EXP(-($T1089*$H$6)/m)) + $H$6*(EXP(-($T1089*$H$6)/m))*(1-($T1089*$H$6)/(m))</f>
        <v>0.14523589366889</v>
      </c>
      <c r="S1095" s="11">
        <f>2*(((5*m^2*g^2)/$T1089^6)*$N1095*$O1095 + (-(m^2)/($T1089)^5)*(g^2)*$O1095*$Q1095 + (-(m^2)/($T1089)^5)*(g^2)*$N1095*$R1095)</f>
        <v>1569.2828784277795</v>
      </c>
      <c r="T1095" s="37"/>
      <c r="U1095" s="38"/>
      <c r="V1095" s="39"/>
      <c r="W1095" s="36"/>
    </row>
    <row r="1096" spans="1:23" x14ac:dyDescent="0.25">
      <c r="A1096" s="36"/>
      <c r="B1096" s="12">
        <f>((m*g)/$A1091)*($G$6+(m/$A1091)*(EXP(-($A1091*$G$6)/(m))-1)) - $G$7</f>
        <v>-2.6601543373994185</v>
      </c>
      <c r="C1096" s="11">
        <f t="shared" si="439"/>
        <v>7.0764210987849392</v>
      </c>
      <c r="D1096" s="36"/>
      <c r="M1096" s="36"/>
      <c r="N1096" s="11">
        <f>($T1089*$I$6) + (m*EXP(-($T1089*$I$6)/m)) - m - (($I$7/(m*g))*($T1089)^2)</f>
        <v>3.6936897707216289E-5</v>
      </c>
      <c r="O1096" s="11">
        <f>($T1089*$I$6) + (2*m*EXP(-($T1089*$I$6)/m)) + (($T1089*$I$6)*EXP(-($T1089*$I$6)/m))  - (2*m)</f>
        <v>1.5808744621772508E-3</v>
      </c>
      <c r="P1096" s="11">
        <f>2*(-(m^2)/($T1089)^5)*(g^2)*N1096*O1096</f>
        <v>-1.5359609731163781</v>
      </c>
      <c r="Q1096" s="12">
        <f>$I$6 - ($I$6*EXP(-($T1089*$I$6)/m)) - ($T1089 * ((2*$I$7)/(m*g)))</f>
        <v>-6.9449432839628455E-2</v>
      </c>
      <c r="R1096" s="12">
        <f>$I$6 - 2 * ($I$6*EXP(-($T1089*$I$6)/m)) + $I$6*(EXP(-($T1089*$I$6)/m))*(1-($T1089*$I$6)/(m))</f>
        <v>0.1911884784268936</v>
      </c>
      <c r="S1096" s="11">
        <f>2*(((5*m^2*g^2)/$T1089^6)*$N1096*$O1096 + (-(m^2)/($T1089)^5)*(g^2)*$O1096*$Q1096 + (-(m^2)/($T1089)^5)*(g^2)*$N1096*$R1096)</f>
        <v>3056.1055703635107</v>
      </c>
      <c r="T1096" s="37"/>
      <c r="U1096" s="38"/>
      <c r="V1096" s="39"/>
      <c r="W1096" s="36"/>
    </row>
    <row r="1097" spans="1:23" x14ac:dyDescent="0.25">
      <c r="A1097" s="36"/>
      <c r="B1097" s="12">
        <f>((m*g)/$A1091)*($H$6+(m/$A1091)*(EXP(-($A1091*$H$6)/(m))-1)) - $H$7</f>
        <v>-3.0708197884379933</v>
      </c>
      <c r="C1097" s="12">
        <f t="shared" si="439"/>
        <v>9.429934173062362</v>
      </c>
      <c r="D1097" s="36"/>
      <c r="M1097" s="36"/>
      <c r="N1097" s="11">
        <f>($T1089*$J$6) + (m*EXP(-($T1089*$J$6)/m)) - m - (($J$7/(m*g))*($T1089)^2)</f>
        <v>2.7411831987485345E-4</v>
      </c>
      <c r="O1097" s="11">
        <f>($T1089*$J$6) + (2*m*EXP(-($T1089*$J$6)/m)) + (($T1089*$J$6)*EXP(-($T1089*$J$6)/m))  - (2*m)</f>
        <v>2.0432113316871947E-3</v>
      </c>
      <c r="P1097" s="11">
        <f>2*(-(m^2)/($T1089)^5)*(g^2)*N1097*O1097</f>
        <v>-14.732407746786075</v>
      </c>
      <c r="Q1097" s="12">
        <f>$J$6 - ($J$6*EXP(-($T1089*$J$6)/m)) - ($T1089 * ((2*$J$7)/(m*g)))</f>
        <v>-6.8895221319101085E-2</v>
      </c>
      <c r="R1097" s="12">
        <f>$J$6 - 2 * ($J$6*EXP(-($T1089*$J$6)/m)) + $J$6*(EXP(-($T1089*$J$6)/m))*(1-($T1089*$J$6)/(m))</f>
        <v>0.2437980678940927</v>
      </c>
      <c r="S1097" s="11">
        <f>2*(((5*m^2*g^2)/$T1089^6)*$N1097*$O1097 + (-(m^2)/($T1089)^5)*(g^2)*$O1097*$Q1097 + (-(m^2)/($T1089)^5)*(g^2)*$N1097*$R1097)</f>
        <v>5339.54843422865</v>
      </c>
      <c r="T1097" s="37"/>
      <c r="U1097" s="38"/>
      <c r="V1097" s="39"/>
      <c r="W1097" s="36"/>
    </row>
    <row r="1098" spans="1:23" x14ac:dyDescent="0.25">
      <c r="A1098" s="36"/>
      <c r="B1098" s="12">
        <f>((m*g)/$A1091)*($I$6+(m/$A1091)*(EXP(-($A1091*$I$6)/(m))-1)) - $I$7</f>
        <v>-3.5315682478654931</v>
      </c>
      <c r="C1098" s="11">
        <f t="shared" si="439"/>
        <v>12.471974289331749</v>
      </c>
      <c r="D1098" s="36"/>
      <c r="M1098" s="36"/>
      <c r="N1098" s="11">
        <f>($T1089*$K$6) + (m*EXP(-($T1089*$K$6)/m)) - m - (($K$7/(m*g))*($T1089)^2)</f>
        <v>2.8814904481971708E-4</v>
      </c>
      <c r="O1098" s="11">
        <f>($T1089*$K$6) + (2*m*EXP(-($T1089*$K$6)/m)) + (($T1089*$K$6)*EXP(-($T1089*$K$6)/m))  - (2*m)</f>
        <v>2.5726896358677157E-3</v>
      </c>
      <c r="P1098" s="11">
        <f>2*(-(m^2)/($T1089)^5)*(g^2)*N1098*O1098</f>
        <v>-19.499656529403069</v>
      </c>
      <c r="Q1098" s="12">
        <f>$K$6 - ($K$6*EXP(-($T1089*$K$6)/m)) - ($T1089 * ((2*$K$7)/(m*g)))</f>
        <v>-9.2002786507860201E-2</v>
      </c>
      <c r="R1098" s="12">
        <f>$K$6 - 2 * ($K$6*EXP(-($T1089*$K$6)/m)) + $K$6*(EXP(-($T1089*$K$6)/m))*(1-($T1089*$K$6)/(m))</f>
        <v>0.30289682242097193</v>
      </c>
      <c r="S1098" s="11">
        <f>2*(((5*m^2*g^2)/$T1089^6)*$N1098*$O1098 + (-(m^2)/($T1089)^5)*(g^2)*$O1098*$Q1098 + (-(m^2)/($T1089)^5)*(g^2)*$N1098*$R1098)</f>
        <v>8423.3858514830008</v>
      </c>
      <c r="T1098" s="37"/>
      <c r="U1098" s="38"/>
      <c r="V1098" s="39"/>
      <c r="W1098" s="36"/>
    </row>
    <row r="1099" spans="1:23" x14ac:dyDescent="0.25">
      <c r="A1099" s="36"/>
      <c r="B1099" s="12">
        <f>((m*g)/$A1091)*($J$6+(m/$A1091)*(EXP(-($A1091*$J$6)/(m))-1)) - $J$7</f>
        <v>-4.0733167072929932</v>
      </c>
      <c r="C1099" s="12">
        <f t="shared" si="439"/>
        <v>16.591908997912231</v>
      </c>
      <c r="D1099" s="36"/>
      <c r="M1099" s="36">
        <v>109</v>
      </c>
      <c r="N1099" s="11">
        <f>($T1099*$B$6) + (m*EXP(-($T1099*$B$6)/m)) - m - (($B$7/(m*g))*($T1099)^2)</f>
        <v>-3.5922821918522391E-5</v>
      </c>
      <c r="O1099" s="11">
        <f>($T1099*$B$6) + (2*m*EXP(-($T1099*$B$6)/m)) + (($T1099*$B$6)*EXP(-($T1099*$B$6)/m))  - (2*m)</f>
        <v>5.8863516471732713E-6</v>
      </c>
      <c r="P1099" s="11">
        <f>2*(-(m^2)/($T1099)^5)*(g^2)*N1099*O1099</f>
        <v>5.5621030242373505E-3</v>
      </c>
      <c r="Q1099" s="12">
        <f>$B$6 - ($B$6*EXP(-($T1099*$B$6)/m)) - ($T1099 * ((2*$B$7)/(m*g)))</f>
        <v>-3.5822432723058607E-3</v>
      </c>
      <c r="R1099" s="12">
        <f>$B$6 - 2 * ($B$6*EXP(-($T1099*$B$6)/m)) + $B$6*(EXP(-($T1099*$B$6)/m))*(1-($T1099*$B$6)/(m))</f>
        <v>7.9860805570153293E-4</v>
      </c>
      <c r="S1099" s="11">
        <f>2*(((5*m^2*g^2)/$T1099^6)*$N1099*$O1099 + (-(m^2)/($T1099)^5)*(g^2)*$O1099*$Q1099 + (-(m^2)/($T1099)^5)*(g^2)*$N1099*$R1099)</f>
        <v>2.7638000081181335E-2</v>
      </c>
      <c r="T1099" s="37">
        <f t="shared" si="458"/>
        <v>2.1699250881468814E-2</v>
      </c>
      <c r="U1099" s="38">
        <f t="shared" ref="U1099" si="463">SUM(P1099:P1108)</f>
        <v>-5.3645976549887564E-13</v>
      </c>
      <c r="V1099" s="39">
        <f t="shared" ref="V1099" si="464">SUM(S1099:S1108)</f>
        <v>19047.805400261786</v>
      </c>
      <c r="W1099" s="36">
        <f t="shared" ref="W1099" si="465">U1099/V1099</f>
        <v>-2.8163862147158577E-17</v>
      </c>
    </row>
    <row r="1100" spans="1:23" x14ac:dyDescent="0.25">
      <c r="A1100" s="36"/>
      <c r="B1100" s="11">
        <f>((m*g)/$A1091)*($K$6+(m/$A1091)*(EXP(-($A1091*$K$6)/(m))-1)) - $K$7</f>
        <v>-4.7740651667204936</v>
      </c>
      <c r="C1100" s="11">
        <f t="shared" si="439"/>
        <v>22.791698216093973</v>
      </c>
      <c r="D1100" s="36"/>
      <c r="M1100" s="36"/>
      <c r="N1100" s="11">
        <f>($T1099*$C$6) + (m*EXP(-($T1099*$C$6)/m)) - m - (($C$7/(m*g))*($T1099)^2)</f>
        <v>-5.6880736359796744E-5</v>
      </c>
      <c r="O1100" s="11">
        <f>($T1099*$C$6) + (2*m*EXP(-($T1099*$C$6)/m)) + (($T1099*$C$6)*EXP(-($T1099*$C$6)/m))  - (2*m)</f>
        <v>3.0067351026730194E-5</v>
      </c>
      <c r="P1100" s="11">
        <f>2*(-(m^2)/($T1099)^5)*(g^2)*N1100*O1100</f>
        <v>4.4986557223601245E-2</v>
      </c>
      <c r="Q1100" s="12">
        <f>$C$6 - ($C$6*EXP(-($T1099*$C$6)/m)) - ($T1099 * ((2*$C$7)/(m*g)))</f>
        <v>-6.6282852127929268E-3</v>
      </c>
      <c r="R1100" s="12">
        <f>$C$6 - 2 * ($C$6*EXP(-($T1099*$C$6)/m)) + $C$6*(EXP(-($T1099*$C$6)/m))*(1-($T1099*$C$6)/(m))</f>
        <v>4.0224850446371196E-3</v>
      </c>
      <c r="S1100" s="11">
        <f>2*(((5*m^2*g^2)/$T1099^6)*$N1100*$O1100 + (-(m^2)/($T1099)^5)*(g^2)*$O1100*$Q1100 + (-(m^2)/($T1099)^5)*(g^2)*$N1100*$R1100)</f>
        <v>0.89475171113511909</v>
      </c>
      <c r="T1100" s="37"/>
      <c r="U1100" s="38"/>
      <c r="V1100" s="39"/>
      <c r="W1100" s="36"/>
    </row>
    <row r="1101" spans="1:23" x14ac:dyDescent="0.25">
      <c r="A1101" s="36">
        <v>200</v>
      </c>
      <c r="B1101" s="12">
        <f>((m*g)/$A1101)*($B$6+(m/$A1101)*(EXP(-($A1101*$B$6)/(m))-1)) - $B$7</f>
        <v>-0.10383162911681711</v>
      </c>
      <c r="C1101" s="12">
        <f t="shared" ref="C1101:C1164" si="466">$B1101^2</f>
        <v>1.0781007205052262E-2</v>
      </c>
      <c r="D1101" s="36">
        <f t="shared" ref="D1101" si="467">SUM(C1101:C1110)</f>
        <v>73.457684008533306</v>
      </c>
      <c r="M1101" s="36"/>
      <c r="N1101" s="11">
        <f>($T1099*$D$6) + (m*EXP(-($T1099*$D$6)/m)) - m - (($D$7/(m*g))*($T1099)^2)</f>
        <v>-1.4213669415833905E-4</v>
      </c>
      <c r="O1101" s="11">
        <f>($T1099*$D$6) + (2*m*EXP(-($T1099*$D$6)/m)) + (($T1099*$D$6)*EXP(-($T1099*$D$6)/m))  - (2*m)</f>
        <v>1.0980809334212166E-4</v>
      </c>
      <c r="P1101" s="11">
        <f>2*(-(m^2)/($T1099)^5)*(g^2)*N1101*O1101</f>
        <v>0.410547055340447</v>
      </c>
      <c r="Q1101" s="12">
        <f>$D$6 - ($D$6*EXP(-($T1099*$D$6)/m)) - ($T1099 * ((2*$D$7)/(m*g)))</f>
        <v>-1.8161063891626833E-2</v>
      </c>
      <c r="R1101" s="12">
        <f>$D$6 - 2 * ($D$6*EXP(-($T1099*$D$6)/m)) + $D$6*(EXP(-($T1099*$D$6)/m))*(1-($T1099*$D$6)/(m))</f>
        <v>1.4420172737402842E-2</v>
      </c>
      <c r="S1101" s="11">
        <f>2*(((5*m^2*g^2)/$T1099^6)*$N1101*$O1101 + (-(m^2)/($T1099)^5)*(g^2)*$O1101*$Q1101 + (-(m^2)/($T1099)^5)*(g^2)*$N1101*$R1101)</f>
        <v>11.770671982426705</v>
      </c>
      <c r="T1101" s="37"/>
      <c r="U1101" s="38"/>
      <c r="V1101" s="39"/>
      <c r="W1101" s="36"/>
    </row>
    <row r="1102" spans="1:23" x14ac:dyDescent="0.25">
      <c r="A1102" s="36"/>
      <c r="B1102" s="11">
        <f>((m*g)/$A1101)*($C$6+(m/$A1101)*(EXP(-($A1101*$C$6)/(m))-1)) - $C$7</f>
        <v>-0.28170585883056709</v>
      </c>
      <c r="C1102" s="11">
        <f t="shared" si="466"/>
        <v>7.9358190899467398E-2</v>
      </c>
      <c r="D1102" s="36"/>
      <c r="M1102" s="36"/>
      <c r="N1102" s="11">
        <f>($T1099*$E$6) + (m*EXP(-($T1099*$E$6)/m)) - m - (($E$7/(m*g))*($T1099)^2)</f>
        <v>-2.7251916602635123E-4</v>
      </c>
      <c r="O1102" s="11">
        <f>($T1099*$E$6) + (2*m*EXP(-($T1099*$E$6)/m)) + (($T1099*$E$6)*EXP(-($T1099*$E$6)/m))  - (2*m)</f>
        <v>2.17202167091958E-4</v>
      </c>
      <c r="P1102" s="11">
        <f>2*(-(m^2)/($T1099)^5)*(g^2)*N1102*O1102</f>
        <v>1.5569819781520917</v>
      </c>
      <c r="Q1102" s="12">
        <f>$E$6 - ($E$6*EXP(-($T1099*$E$6)/m)) - ($T1099 * ((2*$E$7)/(m*g)))</f>
        <v>-3.51275029404641E-2</v>
      </c>
      <c r="R1102" s="12">
        <f>$E$6 - 2 * ($E$6*EXP(-($T1099*$E$6)/m)) + $E$6*(EXP(-($T1099*$E$6)/m))*(1-($T1099*$E$6)/(m))</f>
        <v>2.8129755211624086E-2</v>
      </c>
      <c r="S1102" s="11">
        <f>2*(((5*m^2*g^2)/$T1099^6)*$N1102*$O1102 + (-(m^2)/($T1099)^5)*(g^2)*$O1102*$Q1102 + (-(m^2)/($T1099)^5)*(g^2)*$N1102*$R1102)</f>
        <v>43.573778470160931</v>
      </c>
      <c r="T1102" s="37"/>
      <c r="U1102" s="38"/>
      <c r="V1102" s="39"/>
      <c r="W1102" s="36"/>
    </row>
    <row r="1103" spans="1:23" x14ac:dyDescent="0.25">
      <c r="A1103" s="36"/>
      <c r="B1103" s="12">
        <f>((m*g)/$A1101)*($D$6+(m/$A1101)*(EXP(-($A1101*$D$6)/(m))-1)) - $D$7</f>
        <v>-0.6725385843498547</v>
      </c>
      <c r="C1103" s="12">
        <f t="shared" si="466"/>
        <v>0.45230814743930664</v>
      </c>
      <c r="D1103" s="36"/>
      <c r="M1103" s="36"/>
      <c r="N1103" s="11">
        <f>($T1099*$F$6) + (m*EXP(-($T1099*$F$6)/m)) - m - (($F$7/(m*g))*($T1099)^2)</f>
        <v>-6.0670053593632044E-4</v>
      </c>
      <c r="O1103" s="11">
        <f>($T1099*$F$6) + (2*m*EXP(-($T1099*$F$6)/m)) + (($T1099*$F$6)*EXP(-($T1099*$F$6)/m))  - (2*m)</f>
        <v>4.3655210821160612E-4</v>
      </c>
      <c r="P1103" s="11">
        <f>2*(-(m^2)/($T1099)^5)*(g^2)*N1103*O1103</f>
        <v>6.9667920711639288</v>
      </c>
      <c r="Q1103" s="12">
        <f>$F$6 - ($F$6*EXP(-($T1099*$F$6)/m)) - ($T1099 * ((2*$F$7)/(m*g)))</f>
        <v>-7.6037333689399966E-2</v>
      </c>
      <c r="R1103" s="12">
        <f>$F$6 - 2 * ($F$6*EXP(-($T1099*$F$6)/m)) + $F$6*(EXP(-($T1099*$F$6)/m))*(1-($T1099*$F$6)/(m))</f>
        <v>5.5507727714503075E-2</v>
      </c>
      <c r="S1103" s="11">
        <f>2*(((5*m^2*g^2)/$T1099^6)*$N1103*$O1103 + (-(m^2)/($T1099)^5)*(g^2)*$O1103*$Q1103 + (-(m^2)/($T1099)^5)*(g^2)*$N1103*$R1103)</f>
        <v>153.66554030997941</v>
      </c>
      <c r="T1103" s="37"/>
      <c r="U1103" s="38"/>
      <c r="V1103" s="39"/>
      <c r="W1103" s="36"/>
    </row>
    <row r="1104" spans="1:23" x14ac:dyDescent="0.25">
      <c r="A1104" s="36"/>
      <c r="B1104" s="12">
        <f>((m*g)/$A1101)*($E$6+(m/$A1101)*(EXP(-($A1101*$E$6)/(m))-1)) - $E$7</f>
        <v>-1.0864128140636047</v>
      </c>
      <c r="C1104" s="11">
        <f t="shared" si="466"/>
        <v>1.1802928025616004</v>
      </c>
      <c r="D1104" s="36"/>
      <c r="M1104" s="36"/>
      <c r="N1104" s="11">
        <f>($T1099*$G$6) + (m*EXP(-($T1099*$G$6)/m)) - m - (($G$7/(m*g))*($T1099)^2)</f>
        <v>-9.2049804445186109E-4</v>
      </c>
      <c r="O1104" s="11">
        <f>($T1099*$G$6) + (2*m*EXP(-($T1099*$G$6)/m)) + (($T1099*$G$6)*EXP(-($T1099*$G$6)/m))  - (2*m)</f>
        <v>7.5760073539418021E-4</v>
      </c>
      <c r="P1104" s="11">
        <f>2*(-(m^2)/($T1099)^5)*(g^2)*N1104*O1104</f>
        <v>18.343645050870357</v>
      </c>
      <c r="Q1104" s="12">
        <f>$G$6 - ($G$6*EXP(-($T1099*$G$6)/m)) - ($T1099 * ((2*$G$7)/(m*g)))</f>
        <v>-0.11975513986600844</v>
      </c>
      <c r="R1104" s="12">
        <f>$G$6 - 2 * ($G$6*EXP(-($T1099*$G$6)/m)) + $G$6*(EXP(-($T1099*$G$6)/m))*(1-($T1099*$G$6)/(m))</f>
        <v>9.4572542455614111E-2</v>
      </c>
      <c r="S1104" s="11">
        <f>2*(((5*m^2*g^2)/$T1099^6)*$N1104*$O1104 + (-(m^2)/($T1099)^5)*(g^2)*$O1104*$Q1104 + (-(m^2)/($T1099)^5)*(g^2)*$N1104*$R1104)</f>
        <v>449.55028528500497</v>
      </c>
      <c r="T1104" s="37"/>
      <c r="U1104" s="38"/>
      <c r="V1104" s="39"/>
      <c r="W1104" s="36"/>
    </row>
    <row r="1105" spans="1:23" x14ac:dyDescent="0.25">
      <c r="A1105" s="36"/>
      <c r="B1105" s="12">
        <f>((m*g)/$A1101)*($F$6+(m/$A1101)*(EXP(-($A1101*$F$6)/(m))-1)) - $F$7</f>
        <v>-1.824245539582892</v>
      </c>
      <c r="C1105" s="12">
        <f t="shared" si="466"/>
        <v>3.3278717886880771</v>
      </c>
      <c r="D1105" s="36"/>
      <c r="M1105" s="36"/>
      <c r="N1105" s="11">
        <f>($T1099*$H$6) + (m*EXP(-($T1099*$H$6)/m)) - m - (($H$7/(m*g))*($T1099)^2)</f>
        <v>-2.7081236331129559E-4</v>
      </c>
      <c r="O1105" s="11">
        <f>($T1099*$H$6) + (2*m*EXP(-($T1099*$H$6)/m)) + (($T1099*$H$6)*EXP(-($T1099*$H$6)/m))  - (2*m)</f>
        <v>1.1847490982079129E-3</v>
      </c>
      <c r="P1105" s="11">
        <f>2*(-(m^2)/($T1099)^5)*(g^2)*N1105*O1105</f>
        <v>8.4395104335310513</v>
      </c>
      <c r="Q1105" s="12">
        <f>$H$6 - ($H$6*EXP(-($T1099*$H$6)/m)) - ($T1099 * ((2*$H$7)/(m*g)))</f>
        <v>-7.9559143965879264E-2</v>
      </c>
      <c r="R1105" s="12">
        <f>$H$6 - 2 * ($H$6*EXP(-($T1099*$H$6)/m)) + $H$6*(EXP(-($T1099*$H$6)/m))*(1-($T1099*$H$6)/(m))</f>
        <v>0.1452358936688897</v>
      </c>
      <c r="S1105" s="11">
        <f>2*(((5*m^2*g^2)/$T1099^6)*$N1105*$O1105 + (-(m^2)/($T1099)^5)*(g^2)*$O1105*$Q1105 + (-(m^2)/($T1099)^5)*(g^2)*$N1105*$R1105)</f>
        <v>1569.2828784277726</v>
      </c>
      <c r="T1105" s="37"/>
      <c r="U1105" s="38"/>
      <c r="V1105" s="39"/>
      <c r="W1105" s="36"/>
    </row>
    <row r="1106" spans="1:23" x14ac:dyDescent="0.25">
      <c r="A1106" s="36"/>
      <c r="B1106" s="12">
        <f>((m*g)/$A1101)*($G$6+(m/$A1101)*(EXP(-($A1101*$G$6)/(m))-1)) - $G$7</f>
        <v>-2.6610770073993169</v>
      </c>
      <c r="C1106" s="11">
        <f t="shared" si="466"/>
        <v>7.0813308393093042</v>
      </c>
      <c r="D1106" s="36"/>
      <c r="M1106" s="36"/>
      <c r="N1106" s="11">
        <f>($T1099*$I$6) + (m*EXP(-($T1099*$I$6)/m)) - m - (($I$7/(m*g))*($T1099)^2)</f>
        <v>3.6936897707218891E-5</v>
      </c>
      <c r="O1106" s="11">
        <f>($T1099*$I$6) + (2*m*EXP(-($T1099*$I$6)/m)) + (($T1099*$I$6)*EXP(-($T1099*$I$6)/m))  - (2*m)</f>
        <v>1.5808744621772508E-3</v>
      </c>
      <c r="P1106" s="11">
        <f>2*(-(m^2)/($T1099)^5)*(g^2)*N1106*O1106</f>
        <v>-1.535960973116496</v>
      </c>
      <c r="Q1106" s="12">
        <f>$I$6 - ($I$6*EXP(-($T1099*$I$6)/m)) - ($T1099 * ((2*$I$7)/(m*g)))</f>
        <v>-6.9449432839628122E-2</v>
      </c>
      <c r="R1106" s="12">
        <f>$I$6 - 2 * ($I$6*EXP(-($T1099*$I$6)/m)) + $I$6*(EXP(-($T1099*$I$6)/m))*(1-($T1099*$I$6)/(m))</f>
        <v>0.19118847842689327</v>
      </c>
      <c r="S1106" s="11">
        <f>2*(((5*m^2*g^2)/$T1099^6)*$N1106*$O1106 + (-(m^2)/($T1099)^5)*(g^2)*$O1106*$Q1106 + (-(m^2)/($T1099)^5)*(g^2)*$N1106*$R1106)</f>
        <v>3056.1055703635284</v>
      </c>
      <c r="T1106" s="37"/>
      <c r="U1106" s="38"/>
      <c r="V1106" s="39"/>
      <c r="W1106" s="36"/>
    </row>
    <row r="1107" spans="1:23" x14ac:dyDescent="0.25">
      <c r="A1107" s="36"/>
      <c r="B1107" s="12">
        <f>((m*g)/$A1101)*($H$6+(m/$A1101)*(EXP(-($A1101*$H$6)/(m))-1)) - $H$7</f>
        <v>-3.0719097329186047</v>
      </c>
      <c r="C1107" s="12">
        <f t="shared" si="466"/>
        <v>9.4366294072000532</v>
      </c>
      <c r="D1107" s="36"/>
      <c r="M1107" s="36"/>
      <c r="N1107" s="11">
        <f>($T1099*$J$6) + (m*EXP(-($T1099*$J$6)/m)) - m - (($J$7/(m*g))*($T1099)^2)</f>
        <v>2.7411831987485171E-4</v>
      </c>
      <c r="O1107" s="11">
        <f>($T1099*$J$6) + (2*m*EXP(-($T1099*$J$6)/m)) + (($T1099*$J$6)*EXP(-($T1099*$J$6)/m))  - (2*m)</f>
        <v>2.0432113316871878E-3</v>
      </c>
      <c r="P1107" s="11">
        <f>2*(-(m^2)/($T1099)^5)*(g^2)*N1107*O1107</f>
        <v>-14.732407746786027</v>
      </c>
      <c r="Q1107" s="12">
        <f>$J$6 - ($J$6*EXP(-($T1099*$J$6)/m)) - ($T1099 * ((2*$J$7)/(m*g)))</f>
        <v>-6.8895221319100641E-2</v>
      </c>
      <c r="R1107" s="12">
        <f>$J$6 - 2 * ($J$6*EXP(-($T1099*$J$6)/m)) + $J$6*(EXP(-($T1099*$J$6)/m))*(1-($T1099*$J$6)/(m))</f>
        <v>0.2437980678940922</v>
      </c>
      <c r="S1107" s="11">
        <f>2*(((5*m^2*g^2)/$T1099^6)*$N1107*$O1107 + (-(m^2)/($T1099)^5)*(g^2)*$O1107*$Q1107 + (-(m^2)/($T1099)^5)*(g^2)*$N1107*$R1107)</f>
        <v>5339.5484342286327</v>
      </c>
      <c r="T1107" s="37"/>
      <c r="U1107" s="38"/>
      <c r="V1107" s="39"/>
      <c r="W1107" s="36"/>
    </row>
    <row r="1108" spans="1:23" x14ac:dyDescent="0.25">
      <c r="A1108" s="36"/>
      <c r="B1108" s="12">
        <f>((m*g)/$A1101)*($I$6+(m/$A1101)*(EXP(-($A1101*$I$6)/(m))-1)) - $I$7</f>
        <v>-3.5327839626323545</v>
      </c>
      <c r="C1108" s="11">
        <f t="shared" si="466"/>
        <v>12.480562526632362</v>
      </c>
      <c r="D1108" s="36"/>
      <c r="M1108" s="36"/>
      <c r="N1108" s="11">
        <f>($T1099*$K$6) + (m*EXP(-($T1099*$K$6)/m)) - m - (($K$7/(m*g))*($T1099)^2)</f>
        <v>2.8814904481972575E-4</v>
      </c>
      <c r="O1108" s="11">
        <f>($T1099*$K$6) + (2*m*EXP(-($T1099*$K$6)/m)) + (($T1099*$K$6)*EXP(-($T1099*$K$6)/m))  - (2*m)</f>
        <v>2.5726896358677087E-3</v>
      </c>
      <c r="P1108" s="11">
        <f>2*(-(m^2)/($T1099)^5)*(g^2)*N1108*O1108</f>
        <v>-19.49965652940373</v>
      </c>
      <c r="Q1108" s="12">
        <f>$K$6 - ($K$6*EXP(-($T1099*$K$6)/m)) - ($T1099 * ((2*$K$7)/(m*g)))</f>
        <v>-9.2002786507859646E-2</v>
      </c>
      <c r="R1108" s="12">
        <f>$K$6 - 2 * ($K$6*EXP(-($T1099*$K$6)/m)) + $K$6*(EXP(-($T1099*$K$6)/m))*(1-($T1099*$K$6)/(m))</f>
        <v>0.30289682242097132</v>
      </c>
      <c r="S1108" s="11">
        <f>2*(((5*m^2*g^2)/$T1099^6)*$N1108*$O1108 + (-(m^2)/($T1099)^5)*(g^2)*$O1108*$Q1108 + (-(m^2)/($T1099)^5)*(g^2)*$N1108*$R1108)</f>
        <v>8423.3858514830627</v>
      </c>
      <c r="T1108" s="37"/>
      <c r="U1108" s="38"/>
      <c r="V1108" s="39"/>
      <c r="W1108" s="36"/>
    </row>
    <row r="1109" spans="1:23" x14ac:dyDescent="0.25">
      <c r="A1109" s="36"/>
      <c r="B1109" s="12">
        <f>((m*g)/$A1101)*($J$6+(m/$A1101)*(EXP(-($A1101*$J$6)/(m))-1)) - $J$7</f>
        <v>-4.0746581923461038</v>
      </c>
      <c r="C1109" s="12">
        <f t="shared" si="466"/>
        <v>16.602839384453219</v>
      </c>
      <c r="D1109" s="36"/>
      <c r="M1109" s="36">
        <v>110</v>
      </c>
      <c r="N1109" s="11">
        <f>($T1109*$B$6) + (m*EXP(-($T1109*$B$6)/m)) - m - (($B$7/(m*g))*($T1109)^2)</f>
        <v>-3.5922821918522879E-5</v>
      </c>
      <c r="O1109" s="11">
        <f>($T1109*$B$6) + (2*m*EXP(-($T1109*$B$6)/m)) + (($T1109*$B$6)*EXP(-($T1109*$B$6)/m))  - (2*m)</f>
        <v>5.8863516471802102E-6</v>
      </c>
      <c r="P1109" s="11">
        <f>2*(-(m^2)/($T1109)^5)*(g^2)*N1109*O1109</f>
        <v>5.5621030242439477E-3</v>
      </c>
      <c r="Q1109" s="12">
        <f>$B$6 - ($B$6*EXP(-($T1109*$B$6)/m)) - ($T1109 * ((2*$B$7)/(m*g)))</f>
        <v>-3.5822432723058711E-3</v>
      </c>
      <c r="R1109" s="12">
        <f>$B$6 - 2 * ($B$6*EXP(-($T1109*$B$6)/m)) + $B$6*(EXP(-($T1109*$B$6)/m))*(1-($T1109*$B$6)/(m))</f>
        <v>7.9860805570153293E-4</v>
      </c>
      <c r="S1109" s="11">
        <f>2*(((5*m^2*g^2)/$T1109^6)*$N1109*$O1109 + (-(m^2)/($T1109)^5)*(g^2)*$O1109*$Q1109 + (-(m^2)/($T1109)^5)*(g^2)*$N1109*$R1109)</f>
        <v>2.7638000080320135E-2</v>
      </c>
      <c r="T1109" s="37">
        <f t="shared" si="458"/>
        <v>2.1699250881468842E-2</v>
      </c>
      <c r="U1109" s="38">
        <f t="shared" ref="U1109" si="468">SUM(P1109:P1118)</f>
        <v>5.3290705182007514E-13</v>
      </c>
      <c r="V1109" s="39">
        <f t="shared" ref="V1109" si="469">SUM(S1109:S1118)</f>
        <v>19047.805400261699</v>
      </c>
      <c r="W1109" s="36">
        <f t="shared" ref="W1109" si="470">U1109/V1109</f>
        <v>2.7977346503800038E-17</v>
      </c>
    </row>
    <row r="1110" spans="1:23" x14ac:dyDescent="0.25">
      <c r="A1110" s="36"/>
      <c r="B1110" s="11">
        <f>((m*g)/$A1101)*($K$6+(m/$A1101)*(EXP(-($A1101*$K$6)/(m))-1)) - $K$7</f>
        <v>-4.7755324220598547</v>
      </c>
      <c r="C1110" s="11">
        <f t="shared" si="466"/>
        <v>22.805709914144863</v>
      </c>
      <c r="D1110" s="36"/>
      <c r="M1110" s="36"/>
      <c r="N1110" s="11">
        <f>($T1109*$C$6) + (m*EXP(-($T1109*$C$6)/m)) - m - (($C$7/(m*g))*($T1109)^2)</f>
        <v>-5.6880736359794576E-5</v>
      </c>
      <c r="O1110" s="11">
        <f>($T1109*$C$6) + (2*m*EXP(-($T1109*$C$6)/m)) + (($T1109*$C$6)*EXP(-($T1109*$C$6)/m))  - (2*m)</f>
        <v>3.0067351026730194E-5</v>
      </c>
      <c r="P1110" s="11">
        <f>2*(-(m^2)/($T1109)^5)*(g^2)*N1110*O1110</f>
        <v>4.4986557223599247E-2</v>
      </c>
      <c r="Q1110" s="12">
        <f>$C$6 - ($C$6*EXP(-($T1109*$C$6)/m)) - ($T1109 * ((2*$C$7)/(m*g)))</f>
        <v>-6.6282852127929337E-3</v>
      </c>
      <c r="R1110" s="12">
        <f>$C$6 - 2 * ($C$6*EXP(-($T1109*$C$6)/m)) + $C$6*(EXP(-($T1109*$C$6)/m))*(1-($T1109*$C$6)/(m))</f>
        <v>4.0224850446371196E-3</v>
      </c>
      <c r="S1110" s="11">
        <f>2*(((5*m^2*g^2)/$T1109^6)*$N1110*$O1110 + (-(m^2)/($T1109)^5)*(g^2)*$O1110*$Q1110 + (-(m^2)/($T1109)^5)*(g^2)*$N1110*$R1110)</f>
        <v>0.89475171113529672</v>
      </c>
      <c r="T1110" s="37"/>
      <c r="U1110" s="38"/>
      <c r="V1110" s="39"/>
      <c r="W1110" s="36"/>
    </row>
    <row r="1111" spans="1:23" x14ac:dyDescent="0.25">
      <c r="A1111" s="36">
        <v>500</v>
      </c>
      <c r="B1111" s="12">
        <f>((m*g)/$A1111)*($B$6+(m/$A1111)*(EXP(-($A1111*$B$6)/(m))-1)) - $B$7</f>
        <v>-0.10393261293463274</v>
      </c>
      <c r="C1111" s="12">
        <f t="shared" si="466"/>
        <v>1.0801988031420188E-2</v>
      </c>
      <c r="D1111" s="36">
        <f t="shared" ref="D1111:D1131" si="471">SUM(C1111:C1120)</f>
        <v>73.487688001454543</v>
      </c>
      <c r="M1111" s="36"/>
      <c r="N1111" s="11">
        <f>($T1109*$D$6) + (m*EXP(-($T1109*$D$6)/m)) - m - (($D$7/(m*g))*($T1109)^2)</f>
        <v>-1.4213669415833537E-4</v>
      </c>
      <c r="O1111" s="11">
        <f>($T1109*$D$6) + (2*m*EXP(-($T1109*$D$6)/m)) + (($T1109*$D$6)*EXP(-($T1109*$D$6)/m))  - (2*m)</f>
        <v>1.0980809334212166E-4</v>
      </c>
      <c r="P1111" s="11">
        <f>2*(-(m^2)/($T1109)^5)*(g^2)*N1111*O1111</f>
        <v>0.41054705534043368</v>
      </c>
      <c r="Q1111" s="12">
        <f>$D$6 - ($D$6*EXP(-($T1109*$D$6)/m)) - ($T1109 * ((2*$D$7)/(m*g)))</f>
        <v>-1.8161063891626805E-2</v>
      </c>
      <c r="R1111" s="12">
        <f>$D$6 - 2 * ($D$6*EXP(-($T1109*$D$6)/m)) + $D$6*(EXP(-($T1109*$D$6)/m))*(1-($T1109*$D$6)/(m))</f>
        <v>1.4420172737402953E-2</v>
      </c>
      <c r="S1111" s="11">
        <f>2*(((5*m^2*g^2)/$T1109^6)*$N1111*$O1111 + (-(m^2)/($T1109)^5)*(g^2)*$O1111*$Q1111 + (-(m^2)/($T1109)^5)*(g^2)*$N1111*$R1111)</f>
        <v>11.770671982428119</v>
      </c>
      <c r="T1111" s="37"/>
      <c r="U1111" s="38"/>
      <c r="V1111" s="39"/>
      <c r="W1111" s="36"/>
    </row>
    <row r="1112" spans="1:23" x14ac:dyDescent="0.25">
      <c r="A1112" s="36"/>
      <c r="B1112" s="11">
        <f>((m*g)/$A1111)*($C$6+(m/$A1111)*(EXP(-($A1111*$C$6)/(m))-1)) - $C$7</f>
        <v>-0.28188230482013271</v>
      </c>
      <c r="C1112" s="11">
        <f t="shared" si="466"/>
        <v>7.9457633770710218E-2</v>
      </c>
      <c r="D1112" s="36"/>
      <c r="M1112" s="36"/>
      <c r="N1112" s="11">
        <f>($T1109*$E$6) + (m*EXP(-($T1109*$E$6)/m)) - m - (($E$7/(m*g))*($T1109)^2)</f>
        <v>-2.7251916602634907E-4</v>
      </c>
      <c r="O1112" s="11">
        <f>($T1109*$E$6) + (2*m*EXP(-($T1109*$E$6)/m)) + (($T1109*$E$6)*EXP(-($T1109*$E$6)/m))  - (2*m)</f>
        <v>2.1720216709196494E-4</v>
      </c>
      <c r="P1112" s="11">
        <f>2*(-(m^2)/($T1109)^5)*(g^2)*N1112*O1112</f>
        <v>1.5569819781521193</v>
      </c>
      <c r="Q1112" s="12">
        <f>$E$6 - ($E$6*EXP(-($T1109*$E$6)/m)) - ($T1109 * ((2*$E$7)/(m*g)))</f>
        <v>-3.5127502940464156E-2</v>
      </c>
      <c r="R1112" s="12">
        <f>$E$6 - 2 * ($E$6*EXP(-($T1109*$E$6)/m)) + $E$6*(EXP(-($T1109*$E$6)/m))*(1-($T1109*$E$6)/(m))</f>
        <v>2.8129755211624197E-2</v>
      </c>
      <c r="S1112" s="11">
        <f>2*(((5*m^2*g^2)/$T1109^6)*$N1112*$O1112 + (-(m^2)/($T1109)^5)*(g^2)*$O1112*$Q1112 + (-(m^2)/($T1109)^5)*(g^2)*$N1112*$R1112)</f>
        <v>43.573778470158317</v>
      </c>
      <c r="T1112" s="37"/>
      <c r="U1112" s="38"/>
      <c r="V1112" s="39"/>
      <c r="W1112" s="36"/>
    </row>
    <row r="1113" spans="1:23" x14ac:dyDescent="0.25">
      <c r="A1113" s="36"/>
      <c r="B1113" s="12">
        <f>((m*g)/$A1111)*($D$6+(m/$A1111)*(EXP(-($A1111*$D$6)/(m))-1)) - $D$7</f>
        <v>-0.67281539502784782</v>
      </c>
      <c r="C1113" s="12">
        <f t="shared" si="466"/>
        <v>0.45268055578647892</v>
      </c>
      <c r="D1113" s="36"/>
      <c r="M1113" s="36"/>
      <c r="N1113" s="11">
        <f>($T1109*$F$6) + (m*EXP(-($T1109*$F$6)/m)) - m - (($F$7/(m*g))*($T1109)^2)</f>
        <v>-6.0670053593632174E-4</v>
      </c>
      <c r="O1113" s="11">
        <f>($T1109*$F$6) + (2*m*EXP(-($T1109*$F$6)/m)) + (($T1109*$F$6)*EXP(-($T1109*$F$6)/m))  - (2*m)</f>
        <v>4.3655210821161305E-4</v>
      </c>
      <c r="P1113" s="11">
        <f>2*(-(m^2)/($T1109)^5)*(g^2)*N1113*O1113</f>
        <v>6.9667920711640106</v>
      </c>
      <c r="Q1113" s="12">
        <f>$F$6 - ($F$6*EXP(-($T1109*$F$6)/m)) - ($T1109 * ((2*$F$7)/(m*g)))</f>
        <v>-7.6037333689400077E-2</v>
      </c>
      <c r="R1113" s="12">
        <f>$F$6 - 2 * ($F$6*EXP(-($T1109*$F$6)/m)) + $F$6*(EXP(-($T1109*$F$6)/m))*(1-($T1109*$F$6)/(m))</f>
        <v>5.5507727714503241E-2</v>
      </c>
      <c r="S1113" s="11">
        <f>2*(((5*m^2*g^2)/$T1109^6)*$N1113*$O1113 + (-(m^2)/($T1109)^5)*(g^2)*$O1113*$Q1113 + (-(m^2)/($T1109)^5)*(g^2)*$N1113*$R1113)</f>
        <v>153.66554030997111</v>
      </c>
      <c r="T1113" s="37"/>
      <c r="U1113" s="38"/>
      <c r="V1113" s="39"/>
      <c r="W1113" s="36"/>
    </row>
    <row r="1114" spans="1:23" x14ac:dyDescent="0.25">
      <c r="A1114" s="36"/>
      <c r="B1114" s="12">
        <f>((m*g)/$A1111)*($E$6+(m/$A1111)*(EXP(-($A1111*$E$6)/(m))-1)) - $E$7</f>
        <v>-1.0867650869133476</v>
      </c>
      <c r="C1114" s="11">
        <f t="shared" si="466"/>
        <v>1.181058354133776</v>
      </c>
      <c r="D1114" s="36"/>
      <c r="M1114" s="36"/>
      <c r="N1114" s="11">
        <f>($T1109*$G$6) + (m*EXP(-($T1109*$G$6)/m)) - m - (($G$7/(m*g))*($T1109)^2)</f>
        <v>-9.2049804445186716E-4</v>
      </c>
      <c r="O1114" s="11">
        <f>($T1109*$G$6) + (2*m*EXP(-($T1109*$G$6)/m)) + (($T1109*$G$6)*EXP(-($T1109*$G$6)/m))  - (2*m)</f>
        <v>7.5760073539418715E-4</v>
      </c>
      <c r="P1114" s="11">
        <f>2*(-(m^2)/($T1109)^5)*(g^2)*N1114*O1114</f>
        <v>18.343645050870528</v>
      </c>
      <c r="Q1114" s="12">
        <f>$G$6 - ($G$6*EXP(-($T1109*$G$6)/m)) - ($T1109 * ((2*$G$7)/(m*g)))</f>
        <v>-0.11975513986600872</v>
      </c>
      <c r="R1114" s="12">
        <f>$G$6 - 2 * ($G$6*EXP(-($T1109*$G$6)/m)) + $G$6*(EXP(-($T1109*$G$6)/m))*(1-($T1109*$G$6)/(m))</f>
        <v>9.4572542455614361E-2</v>
      </c>
      <c r="S1114" s="11">
        <f>2*(((5*m^2*g^2)/$T1109^6)*$N1114*$O1114 + (-(m^2)/($T1109)^5)*(g^2)*$O1114*$Q1114 + (-(m^2)/($T1109)^5)*(g^2)*$N1114*$R1114)</f>
        <v>449.55028528498815</v>
      </c>
      <c r="T1114" s="37"/>
      <c r="U1114" s="38"/>
      <c r="V1114" s="39"/>
      <c r="W1114" s="36"/>
    </row>
    <row r="1115" spans="1:23" x14ac:dyDescent="0.25">
      <c r="A1115" s="36"/>
      <c r="B1115" s="12">
        <f>((m*g)/$A1111)*($F$6+(m/$A1111)*(EXP(-($A1111*$F$6)/(m))-1)) - $F$7</f>
        <v>-1.8246981771210626</v>
      </c>
      <c r="C1115" s="12">
        <f t="shared" si="466"/>
        <v>3.3295234375889287</v>
      </c>
      <c r="D1115" s="36"/>
      <c r="M1115" s="36"/>
      <c r="N1115" s="11">
        <f>($T1109*$H$6) + (m*EXP(-($T1109*$H$6)/m)) - m - (($H$7/(m*g))*($T1109)^2)</f>
        <v>-2.7081236331129646E-4</v>
      </c>
      <c r="O1115" s="11">
        <f>($T1109*$H$6) + (2*m*EXP(-($T1109*$H$6)/m)) + (($T1109*$H$6)*EXP(-($T1109*$H$6)/m))  - (2*m)</f>
        <v>1.1847490982079267E-3</v>
      </c>
      <c r="P1115" s="11">
        <f>2*(-(m^2)/($T1109)^5)*(g^2)*N1115*O1115</f>
        <v>8.4395104335311242</v>
      </c>
      <c r="Q1115" s="12">
        <f>$H$6 - ($H$6*EXP(-($T1109*$H$6)/m)) - ($T1109 * ((2*$H$7)/(m*g)))</f>
        <v>-7.9559143965879542E-2</v>
      </c>
      <c r="R1115" s="12">
        <f>$H$6 - 2 * ($H$6*EXP(-($T1109*$H$6)/m)) + $H$6*(EXP(-($T1109*$H$6)/m))*(1-($T1109*$H$6)/(m))</f>
        <v>0.14523589366889</v>
      </c>
      <c r="S1115" s="11">
        <f>2*(((5*m^2*g^2)/$T1109^6)*$N1115*$O1115 + (-(m^2)/($T1109)^5)*(g^2)*$O1115*$Q1115 + (-(m^2)/($T1109)^5)*(g^2)*$N1115*$R1115)</f>
        <v>1569.2828784277795</v>
      </c>
      <c r="T1115" s="37"/>
      <c r="U1115" s="38"/>
      <c r="V1115" s="39"/>
      <c r="W1115" s="36"/>
    </row>
    <row r="1116" spans="1:23" x14ac:dyDescent="0.25">
      <c r="A1116" s="36"/>
      <c r="B1116" s="12">
        <f>((m*g)/$A1111)*($G$6+(m/$A1111)*(EXP(-($A1111*$G$6)/(m))-1)) - $G$7</f>
        <v>-2.6616307642476325</v>
      </c>
      <c r="C1116" s="11">
        <f t="shared" si="466"/>
        <v>7.0842783251894357</v>
      </c>
      <c r="D1116" s="36"/>
      <c r="M1116" s="36"/>
      <c r="N1116" s="11">
        <f>($T1109*$I$6) + (m*EXP(-($T1109*$I$6)/m)) - m - (($I$7/(m*g))*($T1109)^2)</f>
        <v>3.6936897707216289E-5</v>
      </c>
      <c r="O1116" s="11">
        <f>($T1109*$I$6) + (2*m*EXP(-($T1109*$I$6)/m)) + (($T1109*$I$6)*EXP(-($T1109*$I$6)/m))  - (2*m)</f>
        <v>1.5808744621772508E-3</v>
      </c>
      <c r="P1116" s="11">
        <f>2*(-(m^2)/($T1109)^5)*(g^2)*N1116*O1116</f>
        <v>-1.5359609731163781</v>
      </c>
      <c r="Q1116" s="12">
        <f>$I$6 - ($I$6*EXP(-($T1109*$I$6)/m)) - ($T1109 * ((2*$I$7)/(m*g)))</f>
        <v>-6.9449432839628455E-2</v>
      </c>
      <c r="R1116" s="12">
        <f>$I$6 - 2 * ($I$6*EXP(-($T1109*$I$6)/m)) + $I$6*(EXP(-($T1109*$I$6)/m))*(1-($T1109*$I$6)/(m))</f>
        <v>0.1911884784268936</v>
      </c>
      <c r="S1116" s="11">
        <f>2*(((5*m^2*g^2)/$T1109^6)*$N1116*$O1116 + (-(m^2)/($T1109)^5)*(g^2)*$O1116*$Q1116 + (-(m^2)/($T1109)^5)*(g^2)*$N1116*$R1116)</f>
        <v>3056.1055703635107</v>
      </c>
      <c r="T1116" s="37"/>
      <c r="U1116" s="38"/>
      <c r="V1116" s="39"/>
      <c r="W1116" s="36"/>
    </row>
    <row r="1117" spans="1:23" x14ac:dyDescent="0.25">
      <c r="A1117" s="36"/>
      <c r="B1117" s="12">
        <f>((m*g)/$A1111)*($H$6+(m/$A1111)*(EXP(-($A1111*$H$6)/(m))-1)) - $H$7</f>
        <v>-3.0725638544553475</v>
      </c>
      <c r="C1117" s="12">
        <f t="shared" si="466"/>
        <v>9.4406486397055023</v>
      </c>
      <c r="D1117" s="36"/>
      <c r="M1117" s="36"/>
      <c r="N1117" s="11">
        <f>($T1109*$J$6) + (m*EXP(-($T1109*$J$6)/m)) - m - (($J$7/(m*g))*($T1109)^2)</f>
        <v>2.7411831987485345E-4</v>
      </c>
      <c r="O1117" s="11">
        <f>($T1109*$J$6) + (2*m*EXP(-($T1109*$J$6)/m)) + (($T1109*$J$6)*EXP(-($T1109*$J$6)/m))  - (2*m)</f>
        <v>2.0432113316871947E-3</v>
      </c>
      <c r="P1117" s="11">
        <f>2*(-(m^2)/($T1109)^5)*(g^2)*N1117*O1117</f>
        <v>-14.732407746786075</v>
      </c>
      <c r="Q1117" s="12">
        <f>$J$6 - ($J$6*EXP(-($T1109*$J$6)/m)) - ($T1109 * ((2*$J$7)/(m*g)))</f>
        <v>-6.8895221319101085E-2</v>
      </c>
      <c r="R1117" s="12">
        <f>$J$6 - 2 * ($J$6*EXP(-($T1109*$J$6)/m)) + $J$6*(EXP(-($T1109*$J$6)/m))*(1-($T1109*$J$6)/(m))</f>
        <v>0.2437980678940927</v>
      </c>
      <c r="S1117" s="11">
        <f>2*(((5*m^2*g^2)/$T1109^6)*$N1117*$O1117 + (-(m^2)/($T1109)^5)*(g^2)*$O1117*$Q1117 + (-(m^2)/($T1109)^5)*(g^2)*$N1117*$R1117)</f>
        <v>5339.54843422865</v>
      </c>
      <c r="T1117" s="37"/>
      <c r="U1117" s="38"/>
      <c r="V1117" s="39"/>
      <c r="W1117" s="36"/>
    </row>
    <row r="1118" spans="1:23" x14ac:dyDescent="0.25">
      <c r="A1118" s="36"/>
      <c r="B1118" s="12">
        <f>((m*g)/$A1111)*($I$6+(m/$A1111)*(EXP(-($A1111*$I$6)/(m))-1)) - $I$7</f>
        <v>-3.5335135463408474</v>
      </c>
      <c r="C1118" s="11">
        <f t="shared" si="466"/>
        <v>12.485717982174272</v>
      </c>
      <c r="D1118" s="36"/>
      <c r="M1118" s="36"/>
      <c r="N1118" s="11">
        <f>($T1109*$K$6) + (m*EXP(-($T1109*$K$6)/m)) - m - (($K$7/(m*g))*($T1109)^2)</f>
        <v>2.8814904481971708E-4</v>
      </c>
      <c r="O1118" s="11">
        <f>($T1109*$K$6) + (2*m*EXP(-($T1109*$K$6)/m)) + (($T1109*$K$6)*EXP(-($T1109*$K$6)/m))  - (2*m)</f>
        <v>2.5726896358677157E-3</v>
      </c>
      <c r="P1118" s="11">
        <f>2*(-(m^2)/($T1109)^5)*(g^2)*N1118*O1118</f>
        <v>-19.499656529403069</v>
      </c>
      <c r="Q1118" s="12">
        <f>$K$6 - ($K$6*EXP(-($T1109*$K$6)/m)) - ($T1109 * ((2*$K$7)/(m*g)))</f>
        <v>-9.2002786507860201E-2</v>
      </c>
      <c r="R1118" s="12">
        <f>$K$6 - 2 * ($K$6*EXP(-($T1109*$K$6)/m)) + $K$6*(EXP(-($T1109*$K$6)/m))*(1-($T1109*$K$6)/(m))</f>
        <v>0.30289682242097193</v>
      </c>
      <c r="S1118" s="11">
        <f>2*(((5*m^2*g^2)/$T1109^6)*$N1118*$O1118 + (-(m^2)/($T1109)^5)*(g^2)*$O1118*$Q1118 + (-(m^2)/($T1109)^5)*(g^2)*$N1118*$R1118)</f>
        <v>8423.3858514830008</v>
      </c>
      <c r="T1118" s="37"/>
      <c r="U1118" s="38"/>
      <c r="V1118" s="39"/>
      <c r="W1118" s="36"/>
    </row>
    <row r="1119" spans="1:23" x14ac:dyDescent="0.25">
      <c r="A1119" s="36"/>
      <c r="B1119" s="12">
        <f>((m*g)/$A1111)*($J$6+(m/$A1111)*(EXP(-($A1111*$J$6)/(m))-1)) - $J$7</f>
        <v>-4.0754632382263472</v>
      </c>
      <c r="C1119" s="12">
        <f t="shared" si="466"/>
        <v>16.609400606134383</v>
      </c>
      <c r="D1119" s="36"/>
      <c r="M1119" s="36">
        <v>111</v>
      </c>
      <c r="N1119" s="11">
        <f>($T1119*$B$6) + (m*EXP(-($T1119*$B$6)/m)) - m - (($B$7/(m*g))*($T1119)^2)</f>
        <v>-3.5922821918522391E-5</v>
      </c>
      <c r="O1119" s="11">
        <f>($T1119*$B$6) + (2*m*EXP(-($T1119*$B$6)/m)) + (($T1119*$B$6)*EXP(-($T1119*$B$6)/m))  - (2*m)</f>
        <v>5.8863516471732713E-6</v>
      </c>
      <c r="P1119" s="11">
        <f>2*(-(m^2)/($T1119)^5)*(g^2)*N1119*O1119</f>
        <v>5.5621030242373505E-3</v>
      </c>
      <c r="Q1119" s="12">
        <f>$B$6 - ($B$6*EXP(-($T1119*$B$6)/m)) - ($T1119 * ((2*$B$7)/(m*g)))</f>
        <v>-3.5822432723058607E-3</v>
      </c>
      <c r="R1119" s="12">
        <f>$B$6 - 2 * ($B$6*EXP(-($T1119*$B$6)/m)) + $B$6*(EXP(-($T1119*$B$6)/m))*(1-($T1119*$B$6)/(m))</f>
        <v>7.9860805570153293E-4</v>
      </c>
      <c r="S1119" s="11">
        <f>2*(((5*m^2*g^2)/$T1119^6)*$N1119*$O1119 + (-(m^2)/($T1119)^5)*(g^2)*$O1119*$Q1119 + (-(m^2)/($T1119)^5)*(g^2)*$N1119*$R1119)</f>
        <v>2.7638000081181335E-2</v>
      </c>
      <c r="T1119" s="37">
        <f t="shared" si="458"/>
        <v>2.1699250881468814E-2</v>
      </c>
      <c r="U1119" s="38">
        <f t="shared" ref="U1119" si="472">SUM(P1119:P1128)</f>
        <v>-5.3645976549887564E-13</v>
      </c>
      <c r="V1119" s="39">
        <f t="shared" ref="V1119" si="473">SUM(S1119:S1128)</f>
        <v>19047.805400261786</v>
      </c>
      <c r="W1119" s="36">
        <f t="shared" ref="W1119" si="474">U1119/V1119</f>
        <v>-2.8163862147158577E-17</v>
      </c>
    </row>
    <row r="1120" spans="1:23" x14ac:dyDescent="0.25">
      <c r="A1120" s="36"/>
      <c r="B1120" s="11">
        <f>((m*g)/$A1111)*($K$6+(m/$A1111)*(EXP(-($A1111*$K$6)/(m))-1)) - $K$7</f>
        <v>-4.7764129301118476</v>
      </c>
      <c r="C1120" s="11">
        <f t="shared" si="466"/>
        <v>22.814120478939646</v>
      </c>
      <c r="D1120" s="36"/>
      <c r="M1120" s="36"/>
      <c r="N1120" s="11">
        <f>($T1119*$C$6) + (m*EXP(-($T1119*$C$6)/m)) - m - (($C$7/(m*g))*($T1119)^2)</f>
        <v>-5.6880736359796744E-5</v>
      </c>
      <c r="O1120" s="11">
        <f>($T1119*$C$6) + (2*m*EXP(-($T1119*$C$6)/m)) + (($T1119*$C$6)*EXP(-($T1119*$C$6)/m))  - (2*m)</f>
        <v>3.0067351026730194E-5</v>
      </c>
      <c r="P1120" s="11">
        <f>2*(-(m^2)/($T1119)^5)*(g^2)*N1120*O1120</f>
        <v>4.4986557223601245E-2</v>
      </c>
      <c r="Q1120" s="12">
        <f>$C$6 - ($C$6*EXP(-($T1119*$C$6)/m)) - ($T1119 * ((2*$C$7)/(m*g)))</f>
        <v>-6.6282852127929268E-3</v>
      </c>
      <c r="R1120" s="12">
        <f>$C$6 - 2 * ($C$6*EXP(-($T1119*$C$6)/m)) + $C$6*(EXP(-($T1119*$C$6)/m))*(1-($T1119*$C$6)/(m))</f>
        <v>4.0224850446371196E-3</v>
      </c>
      <c r="S1120" s="11">
        <f>2*(((5*m^2*g^2)/$T1119^6)*$N1120*$O1120 + (-(m^2)/($T1119)^5)*(g^2)*$O1120*$Q1120 + (-(m^2)/($T1119)^5)*(g^2)*$N1120*$R1120)</f>
        <v>0.89475171113511909</v>
      </c>
      <c r="T1120" s="37"/>
      <c r="U1120" s="38"/>
      <c r="V1120" s="39"/>
      <c r="W1120" s="36"/>
    </row>
    <row r="1121" spans="1:23" x14ac:dyDescent="0.25">
      <c r="A1121" s="36">
        <v>1000</v>
      </c>
      <c r="B1121" s="12">
        <f>((m*g)/$A1121)*($B$6+(m/$A1121)*(EXP(-($A1121*$B$6)/(m))-1)) - $B$7</f>
        <v>-0.10396630001530067</v>
      </c>
      <c r="C1121" s="12">
        <f t="shared" si="466"/>
        <v>1.0808991538871509E-2</v>
      </c>
      <c r="D1121" s="36">
        <f t="shared" ref="D1121:D1141" si="475">SUM(C1121:C1130)</f>
        <v>73.497691866981754</v>
      </c>
      <c r="M1121" s="36"/>
      <c r="N1121" s="11">
        <f>($T1119*$D$6) + (m*EXP(-($T1119*$D$6)/m)) - m - (($D$7/(m*g))*($T1119)^2)</f>
        <v>-1.4213669415833905E-4</v>
      </c>
      <c r="O1121" s="11">
        <f>($T1119*$D$6) + (2*m*EXP(-($T1119*$D$6)/m)) + (($T1119*$D$6)*EXP(-($T1119*$D$6)/m))  - (2*m)</f>
        <v>1.0980809334212166E-4</v>
      </c>
      <c r="P1121" s="11">
        <f>2*(-(m^2)/($T1119)^5)*(g^2)*N1121*O1121</f>
        <v>0.410547055340447</v>
      </c>
      <c r="Q1121" s="12">
        <f>$D$6 - ($D$6*EXP(-($T1119*$D$6)/m)) - ($T1119 * ((2*$D$7)/(m*g)))</f>
        <v>-1.8161063891626833E-2</v>
      </c>
      <c r="R1121" s="12">
        <f>$D$6 - 2 * ($D$6*EXP(-($T1119*$D$6)/m)) + $D$6*(EXP(-($T1119*$D$6)/m))*(1-($T1119*$D$6)/(m))</f>
        <v>1.4420172737402842E-2</v>
      </c>
      <c r="S1121" s="11">
        <f>2*(((5*m^2*g^2)/$T1119^6)*$N1121*$O1121 + (-(m^2)/($T1119)^5)*(g^2)*$O1121*$Q1121 + (-(m^2)/($T1119)^5)*(g^2)*$N1121*$R1121)</f>
        <v>11.770671982426705</v>
      </c>
      <c r="T1121" s="37"/>
      <c r="U1121" s="38"/>
      <c r="V1121" s="39"/>
      <c r="W1121" s="36"/>
    </row>
    <row r="1122" spans="1:23" x14ac:dyDescent="0.25">
      <c r="A1122" s="36"/>
      <c r="B1122" s="11">
        <f>((m*g)/$A1121)*($C$6+(m/$A1121)*(EXP(-($A1121*$C$6)/(m))-1)) - $C$7</f>
        <v>-0.28194114595805064</v>
      </c>
      <c r="C1122" s="11">
        <f t="shared" si="466"/>
        <v>7.9490809784138819E-2</v>
      </c>
      <c r="D1122" s="36"/>
      <c r="M1122" s="36"/>
      <c r="N1122" s="11">
        <f>($T1119*$E$6) + (m*EXP(-($T1119*$E$6)/m)) - m - (($E$7/(m*g))*($T1119)^2)</f>
        <v>-2.7251916602635123E-4</v>
      </c>
      <c r="O1122" s="11">
        <f>($T1119*$E$6) + (2*m*EXP(-($T1119*$E$6)/m)) + (($T1119*$E$6)*EXP(-($T1119*$E$6)/m))  - (2*m)</f>
        <v>2.17202167091958E-4</v>
      </c>
      <c r="P1122" s="11">
        <f>2*(-(m^2)/($T1119)^5)*(g^2)*N1122*O1122</f>
        <v>1.5569819781520917</v>
      </c>
      <c r="Q1122" s="12">
        <f>$E$6 - ($E$6*EXP(-($T1119*$E$6)/m)) - ($T1119 * ((2*$E$7)/(m*g)))</f>
        <v>-3.51275029404641E-2</v>
      </c>
      <c r="R1122" s="12">
        <f>$E$6 - 2 * ($E$6*EXP(-($T1119*$E$6)/m)) + $E$6*(EXP(-($T1119*$E$6)/m))*(1-($T1119*$E$6)/(m))</f>
        <v>2.8129755211624086E-2</v>
      </c>
      <c r="S1122" s="11">
        <f>2*(((5*m^2*g^2)/$T1119^6)*$N1122*$O1122 + (-(m^2)/($T1119)^5)*(g^2)*$O1122*$Q1122 + (-(m^2)/($T1119)^5)*(g^2)*$N1122*$R1122)</f>
        <v>43.573778470160931</v>
      </c>
      <c r="T1122" s="37"/>
      <c r="U1122" s="38"/>
      <c r="V1122" s="39"/>
      <c r="W1122" s="36"/>
    </row>
    <row r="1123" spans="1:23" x14ac:dyDescent="0.25">
      <c r="A1123" s="36"/>
      <c r="B1123" s="12">
        <f>((m*g)/$A1121)*($D$6+(m/$A1121)*(EXP(-($A1121*$D$6)/(m))-1)) - $D$7</f>
        <v>-0.67290769106190818</v>
      </c>
      <c r="C1123" s="12">
        <f t="shared" si="466"/>
        <v>0.45280476069026848</v>
      </c>
      <c r="D1123" s="36"/>
      <c r="M1123" s="36"/>
      <c r="N1123" s="11">
        <f>($T1119*$F$6) + (m*EXP(-($T1119*$F$6)/m)) - m - (($F$7/(m*g))*($T1119)^2)</f>
        <v>-6.0670053593632044E-4</v>
      </c>
      <c r="O1123" s="11">
        <f>($T1119*$F$6) + (2*m*EXP(-($T1119*$F$6)/m)) + (($T1119*$F$6)*EXP(-($T1119*$F$6)/m))  - (2*m)</f>
        <v>4.3655210821160612E-4</v>
      </c>
      <c r="P1123" s="11">
        <f>2*(-(m^2)/($T1119)^5)*(g^2)*N1123*O1123</f>
        <v>6.9667920711639288</v>
      </c>
      <c r="Q1123" s="12">
        <f>$F$6 - ($F$6*EXP(-($T1119*$F$6)/m)) - ($T1119 * ((2*$F$7)/(m*g)))</f>
        <v>-7.6037333689399966E-2</v>
      </c>
      <c r="R1123" s="12">
        <f>$F$6 - 2 * ($F$6*EXP(-($T1119*$F$6)/m)) + $F$6*(EXP(-($T1119*$F$6)/m))*(1-($T1119*$F$6)/(m))</f>
        <v>5.5507727714503075E-2</v>
      </c>
      <c r="S1123" s="11">
        <f>2*(((5*m^2*g^2)/$T1119^6)*$N1123*$O1123 + (-(m^2)/($T1119)^5)*(g^2)*$O1123*$Q1123 + (-(m^2)/($T1119)^5)*(g^2)*$N1123*$R1123)</f>
        <v>153.66554030997941</v>
      </c>
      <c r="T1123" s="37"/>
      <c r="U1123" s="38"/>
      <c r="V1123" s="39"/>
      <c r="W1123" s="36"/>
    </row>
    <row r="1124" spans="1:23" x14ac:dyDescent="0.25">
      <c r="A1124" s="36"/>
      <c r="B1124" s="12">
        <f>((m*g)/$A1121)*($E$6+(m/$A1121)*(EXP(-($A1121*$E$6)/(m))-1)) - $E$7</f>
        <v>-1.0868825370046582</v>
      </c>
      <c r="C1124" s="11">
        <f t="shared" si="466"/>
        <v>1.1813136492456822</v>
      </c>
      <c r="D1124" s="36"/>
      <c r="M1124" s="36"/>
      <c r="N1124" s="11">
        <f>($T1119*$G$6) + (m*EXP(-($T1119*$G$6)/m)) - m - (($G$7/(m*g))*($T1119)^2)</f>
        <v>-9.2049804445186109E-4</v>
      </c>
      <c r="O1124" s="11">
        <f>($T1119*$G$6) + (2*m*EXP(-($T1119*$G$6)/m)) + (($T1119*$G$6)*EXP(-($T1119*$G$6)/m))  - (2*m)</f>
        <v>7.5760073539418021E-4</v>
      </c>
      <c r="P1124" s="11">
        <f>2*(-(m^2)/($T1119)^5)*(g^2)*N1124*O1124</f>
        <v>18.343645050870357</v>
      </c>
      <c r="Q1124" s="12">
        <f>$G$6 - ($G$6*EXP(-($T1119*$G$6)/m)) - ($T1119 * ((2*$G$7)/(m*g)))</f>
        <v>-0.11975513986600844</v>
      </c>
      <c r="R1124" s="12">
        <f>$G$6 - 2 * ($G$6*EXP(-($T1119*$G$6)/m)) + $G$6*(EXP(-($T1119*$G$6)/m))*(1-($T1119*$G$6)/(m))</f>
        <v>9.4572542455614111E-2</v>
      </c>
      <c r="S1124" s="11">
        <f>2*(((5*m^2*g^2)/$T1119^6)*$N1124*$O1124 + (-(m^2)/($T1119)^5)*(g^2)*$O1124*$Q1124 + (-(m^2)/($T1119)^5)*(g^2)*$N1124*$R1124)</f>
        <v>449.55028528500497</v>
      </c>
      <c r="T1124" s="37"/>
      <c r="U1124" s="38"/>
      <c r="V1124" s="39"/>
      <c r="W1124" s="36"/>
    </row>
    <row r="1125" spans="1:23" x14ac:dyDescent="0.25">
      <c r="A1125" s="36"/>
      <c r="B1125" s="12">
        <f>((m*g)/$A1121)*($F$6+(m/$A1121)*(EXP(-($A1121*$F$6)/(m))-1)) - $F$7</f>
        <v>-1.8248490821085157</v>
      </c>
      <c r="C1125" s="12">
        <f t="shared" si="466"/>
        <v>3.3300741724722922</v>
      </c>
      <c r="D1125" s="36"/>
      <c r="M1125" s="36"/>
      <c r="N1125" s="11">
        <f>($T1119*$H$6) + (m*EXP(-($T1119*$H$6)/m)) - m - (($H$7/(m*g))*($T1119)^2)</f>
        <v>-2.7081236331129559E-4</v>
      </c>
      <c r="O1125" s="11">
        <f>($T1119*$H$6) + (2*m*EXP(-($T1119*$H$6)/m)) + (($T1119*$H$6)*EXP(-($T1119*$H$6)/m))  - (2*m)</f>
        <v>1.1847490982079129E-3</v>
      </c>
      <c r="P1125" s="11">
        <f>2*(-(m^2)/($T1119)^5)*(g^2)*N1125*O1125</f>
        <v>8.4395104335310513</v>
      </c>
      <c r="Q1125" s="12">
        <f>$H$6 - ($H$6*EXP(-($T1119*$H$6)/m)) - ($T1119 * ((2*$H$7)/(m*g)))</f>
        <v>-7.9559143965879264E-2</v>
      </c>
      <c r="R1125" s="12">
        <f>$H$6 - 2 * ($H$6*EXP(-($T1119*$H$6)/m)) + $H$6*(EXP(-($T1119*$H$6)/m))*(1-($T1119*$H$6)/(m))</f>
        <v>0.1452358936688897</v>
      </c>
      <c r="S1125" s="11">
        <f>2*(((5*m^2*g^2)/$T1119^6)*$N1125*$O1125 + (-(m^2)/($T1119)^5)*(g^2)*$O1125*$Q1125 + (-(m^2)/($T1119)^5)*(g^2)*$N1125*$R1125)</f>
        <v>1569.2828784277726</v>
      </c>
      <c r="T1125" s="37"/>
      <c r="U1125" s="38"/>
      <c r="V1125" s="39"/>
      <c r="W1125" s="36"/>
    </row>
    <row r="1126" spans="1:23" x14ac:dyDescent="0.25">
      <c r="A1126" s="36"/>
      <c r="B1126" s="12">
        <f>((m*g)/$A1121)*($G$6+(m/$A1121)*(EXP(-($A1121*$G$6)/(m))-1)) - $G$7</f>
        <v>-2.6618153756718006</v>
      </c>
      <c r="C1126" s="11">
        <f t="shared" si="466"/>
        <v>7.0852610941628091</v>
      </c>
      <c r="D1126" s="36"/>
      <c r="M1126" s="36"/>
      <c r="N1126" s="11">
        <f>($T1119*$I$6) + (m*EXP(-($T1119*$I$6)/m)) - m - (($I$7/(m*g))*($T1119)^2)</f>
        <v>3.6936897707218891E-5</v>
      </c>
      <c r="O1126" s="11">
        <f>($T1119*$I$6) + (2*m*EXP(-($T1119*$I$6)/m)) + (($T1119*$I$6)*EXP(-($T1119*$I$6)/m))  - (2*m)</f>
        <v>1.5808744621772508E-3</v>
      </c>
      <c r="P1126" s="11">
        <f>2*(-(m^2)/($T1119)^5)*(g^2)*N1126*O1126</f>
        <v>-1.535960973116496</v>
      </c>
      <c r="Q1126" s="12">
        <f>$I$6 - ($I$6*EXP(-($T1119*$I$6)/m)) - ($T1119 * ((2*$I$7)/(m*g)))</f>
        <v>-6.9449432839628122E-2</v>
      </c>
      <c r="R1126" s="12">
        <f>$I$6 - 2 * ($I$6*EXP(-($T1119*$I$6)/m)) + $I$6*(EXP(-($T1119*$I$6)/m))*(1-($T1119*$I$6)/(m))</f>
        <v>0.19118847842689327</v>
      </c>
      <c r="S1126" s="11">
        <f>2*(((5*m^2*g^2)/$T1119^6)*$N1126*$O1126 + (-(m^2)/($T1119)^5)*(g^2)*$O1126*$Q1126 + (-(m^2)/($T1119)^5)*(g^2)*$N1126*$R1126)</f>
        <v>3056.1055703635284</v>
      </c>
      <c r="T1126" s="37"/>
      <c r="U1126" s="38"/>
      <c r="V1126" s="39"/>
      <c r="W1126" s="36"/>
    </row>
    <row r="1127" spans="1:23" x14ac:dyDescent="0.25">
      <c r="A1127" s="36"/>
      <c r="B1127" s="12">
        <f>((m*g)/$A1121)*($H$6+(m/$A1121)*(EXP(-($A1121*$H$6)/(m))-1)) - $H$7</f>
        <v>-3.0727819207756579</v>
      </c>
      <c r="C1127" s="12">
        <f t="shared" si="466"/>
        <v>9.4419887326457417</v>
      </c>
      <c r="D1127" s="36"/>
      <c r="M1127" s="36"/>
      <c r="N1127" s="11">
        <f>($T1119*$J$6) + (m*EXP(-($T1119*$J$6)/m)) - m - (($J$7/(m*g))*($T1119)^2)</f>
        <v>2.7411831987485171E-4</v>
      </c>
      <c r="O1127" s="11">
        <f>($T1119*$J$6) + (2*m*EXP(-($T1119*$J$6)/m)) + (($T1119*$J$6)*EXP(-($T1119*$J$6)/m))  - (2*m)</f>
        <v>2.0432113316871878E-3</v>
      </c>
      <c r="P1127" s="11">
        <f>2*(-(m^2)/($T1119)^5)*(g^2)*N1127*O1127</f>
        <v>-14.732407746786027</v>
      </c>
      <c r="Q1127" s="12">
        <f>$J$6 - ($J$6*EXP(-($T1119*$J$6)/m)) - ($T1119 * ((2*$J$7)/(m*g)))</f>
        <v>-6.8895221319100641E-2</v>
      </c>
      <c r="R1127" s="12">
        <f>$J$6 - 2 * ($J$6*EXP(-($T1119*$J$6)/m)) + $J$6*(EXP(-($T1119*$J$6)/m))*(1-($T1119*$J$6)/(m))</f>
        <v>0.2437980678940922</v>
      </c>
      <c r="S1127" s="11">
        <f>2*(((5*m^2*g^2)/$T1119^6)*$N1127*$O1127 + (-(m^2)/($T1119)^5)*(g^2)*$O1127*$Q1127 + (-(m^2)/($T1119)^5)*(g^2)*$N1127*$R1127)</f>
        <v>5339.5484342286327</v>
      </c>
      <c r="T1127" s="37"/>
      <c r="U1127" s="38"/>
      <c r="V1127" s="39"/>
      <c r="W1127" s="36"/>
    </row>
    <row r="1128" spans="1:23" x14ac:dyDescent="0.25">
      <c r="A1128" s="36"/>
      <c r="B1128" s="12">
        <f>((m*g)/$A1121)*($I$6+(m/$A1121)*(EXP(-($A1121*$I$6)/(m))-1)) - $I$7</f>
        <v>-3.5337567667184078</v>
      </c>
      <c r="C1128" s="11">
        <f t="shared" si="466"/>
        <v>12.487436886328135</v>
      </c>
      <c r="D1128" s="36"/>
      <c r="M1128" s="36"/>
      <c r="N1128" s="11">
        <f>($T1119*$K$6) + (m*EXP(-($T1119*$K$6)/m)) - m - (($K$7/(m*g))*($T1119)^2)</f>
        <v>2.8814904481972575E-4</v>
      </c>
      <c r="O1128" s="11">
        <f>($T1119*$K$6) + (2*m*EXP(-($T1119*$K$6)/m)) + (($T1119*$K$6)*EXP(-($T1119*$K$6)/m))  - (2*m)</f>
        <v>2.5726896358677087E-3</v>
      </c>
      <c r="P1128" s="11">
        <f>2*(-(m^2)/($T1119)^5)*(g^2)*N1128*O1128</f>
        <v>-19.49965652940373</v>
      </c>
      <c r="Q1128" s="12">
        <f>$K$6 - ($K$6*EXP(-($T1119*$K$6)/m)) - ($T1119 * ((2*$K$7)/(m*g)))</f>
        <v>-9.2002786507859646E-2</v>
      </c>
      <c r="R1128" s="12">
        <f>$K$6 - 2 * ($K$6*EXP(-($T1119*$K$6)/m)) + $K$6*(EXP(-($T1119*$K$6)/m))*(1-($T1119*$K$6)/(m))</f>
        <v>0.30289682242097132</v>
      </c>
      <c r="S1128" s="11">
        <f>2*(((5*m^2*g^2)/$T1119^6)*$N1128*$O1128 + (-(m^2)/($T1119)^5)*(g^2)*$O1128*$Q1128 + (-(m^2)/($T1119)^5)*(g^2)*$N1128*$R1128)</f>
        <v>8423.3858514830627</v>
      </c>
      <c r="T1128" s="37"/>
      <c r="U1128" s="38"/>
      <c r="V1128" s="39"/>
      <c r="W1128" s="36"/>
    </row>
    <row r="1129" spans="1:23" x14ac:dyDescent="0.25">
      <c r="A1129" s="36"/>
      <c r="B1129" s="12">
        <f>((m*g)/$A1121)*($J$6+(m/$A1121)*(EXP(-($A1121*$J$6)/(m))-1)) - $J$7</f>
        <v>-4.0757316126611576</v>
      </c>
      <c r="C1129" s="12">
        <f t="shared" si="466"/>
        <v>16.611588178445519</v>
      </c>
      <c r="D1129" s="36"/>
      <c r="M1129" s="36">
        <v>112</v>
      </c>
      <c r="N1129" s="11">
        <f>($T1129*$B$6) + (m*EXP(-($T1129*$B$6)/m)) - m - (($B$7/(m*g))*($T1129)^2)</f>
        <v>-3.5922821918522879E-5</v>
      </c>
      <c r="O1129" s="11">
        <f>($T1129*$B$6) + (2*m*EXP(-($T1129*$B$6)/m)) + (($T1129*$B$6)*EXP(-($T1129*$B$6)/m))  - (2*m)</f>
        <v>5.8863516471802102E-6</v>
      </c>
      <c r="P1129" s="11">
        <f>2*(-(m^2)/($T1129)^5)*(g^2)*N1129*O1129</f>
        <v>5.5621030242439477E-3</v>
      </c>
      <c r="Q1129" s="12">
        <f>$B$6 - ($B$6*EXP(-($T1129*$B$6)/m)) - ($T1129 * ((2*$B$7)/(m*g)))</f>
        <v>-3.5822432723058711E-3</v>
      </c>
      <c r="R1129" s="12">
        <f>$B$6 - 2 * ($B$6*EXP(-($T1129*$B$6)/m)) + $B$6*(EXP(-($T1129*$B$6)/m))*(1-($T1129*$B$6)/(m))</f>
        <v>7.9860805570153293E-4</v>
      </c>
      <c r="S1129" s="11">
        <f>2*(((5*m^2*g^2)/$T1129^6)*$N1129*$O1129 + (-(m^2)/($T1129)^5)*(g^2)*$O1129*$Q1129 + (-(m^2)/($T1129)^5)*(g^2)*$N1129*$R1129)</f>
        <v>2.7638000080320135E-2</v>
      </c>
      <c r="T1129" s="37">
        <f t="shared" si="458"/>
        <v>2.1699250881468842E-2</v>
      </c>
      <c r="U1129" s="38">
        <f t="shared" ref="U1129" si="476">SUM(P1129:P1138)</f>
        <v>5.3290705182007514E-13</v>
      </c>
      <c r="V1129" s="39">
        <f t="shared" ref="V1129" si="477">SUM(S1129:S1138)</f>
        <v>19047.805400261699</v>
      </c>
      <c r="W1129" s="36">
        <f t="shared" ref="W1129" si="478">U1129/V1129</f>
        <v>2.7977346503800038E-17</v>
      </c>
    </row>
    <row r="1130" spans="1:23" x14ac:dyDescent="0.25">
      <c r="A1130" s="36"/>
      <c r="B1130" s="11">
        <f>((m*g)/$A1121)*($K$6+(m/$A1121)*(EXP(-($A1121*$K$6)/(m))-1)) - $K$7</f>
        <v>-4.7767064586039085</v>
      </c>
      <c r="C1130" s="11">
        <f t="shared" si="466"/>
        <v>22.816924591668293</v>
      </c>
      <c r="D1130" s="36"/>
      <c r="M1130" s="36"/>
      <c r="N1130" s="11">
        <f>($T1129*$C$6) + (m*EXP(-($T1129*$C$6)/m)) - m - (($C$7/(m*g))*($T1129)^2)</f>
        <v>-5.6880736359794576E-5</v>
      </c>
      <c r="O1130" s="11">
        <f>($T1129*$C$6) + (2*m*EXP(-($T1129*$C$6)/m)) + (($T1129*$C$6)*EXP(-($T1129*$C$6)/m))  - (2*m)</f>
        <v>3.0067351026730194E-5</v>
      </c>
      <c r="P1130" s="11">
        <f>2*(-(m^2)/($T1129)^5)*(g^2)*N1130*O1130</f>
        <v>4.4986557223599247E-2</v>
      </c>
      <c r="Q1130" s="12">
        <f>$C$6 - ($C$6*EXP(-($T1129*$C$6)/m)) - ($T1129 * ((2*$C$7)/(m*g)))</f>
        <v>-6.6282852127929337E-3</v>
      </c>
      <c r="R1130" s="12">
        <f>$C$6 - 2 * ($C$6*EXP(-($T1129*$C$6)/m)) + $C$6*(EXP(-($T1129*$C$6)/m))*(1-($T1129*$C$6)/(m))</f>
        <v>4.0224850446371196E-3</v>
      </c>
      <c r="S1130" s="11">
        <f>2*(((5*m^2*g^2)/$T1129^6)*$N1130*$O1130 + (-(m^2)/($T1129)^5)*(g^2)*$O1130*$Q1130 + (-(m^2)/($T1129)^5)*(g^2)*$N1130*$R1130)</f>
        <v>0.89475171113529672</v>
      </c>
      <c r="T1130" s="37"/>
      <c r="U1130" s="38"/>
      <c r="V1130" s="39"/>
      <c r="W1130" s="36"/>
    </row>
    <row r="1131" spans="1:23" x14ac:dyDescent="0.25">
      <c r="A1131" s="36">
        <v>2000</v>
      </c>
      <c r="B1131" s="12">
        <f>((m*g)/$A1131)*($B$6+(m/$A1131)*(EXP(-($A1131*$B$6)/(m))-1)) - $B$7</f>
        <v>-0.10398314839464641</v>
      </c>
      <c r="C1131" s="12">
        <f t="shared" si="466"/>
        <v>1.0812495150063056E-2</v>
      </c>
      <c r="D1131" s="36">
        <f t="shared" si="471"/>
        <v>73.502694275046451</v>
      </c>
      <c r="M1131" s="36"/>
      <c r="N1131" s="11">
        <f>($T1129*$D$6) + (m*EXP(-($T1129*$D$6)/m)) - m - (($D$7/(m*g))*($T1129)^2)</f>
        <v>-1.4213669415833537E-4</v>
      </c>
      <c r="O1131" s="11">
        <f>($T1129*$D$6) + (2*m*EXP(-($T1129*$D$6)/m)) + (($T1129*$D$6)*EXP(-($T1129*$D$6)/m))  - (2*m)</f>
        <v>1.0980809334212166E-4</v>
      </c>
      <c r="P1131" s="11">
        <f>2*(-(m^2)/($T1129)^5)*(g^2)*N1131*O1131</f>
        <v>0.41054705534043368</v>
      </c>
      <c r="Q1131" s="12">
        <f>$D$6 - ($D$6*EXP(-($T1129*$D$6)/m)) - ($T1129 * ((2*$D$7)/(m*g)))</f>
        <v>-1.8161063891626805E-2</v>
      </c>
      <c r="R1131" s="12">
        <f>$D$6 - 2 * ($D$6*EXP(-($T1129*$D$6)/m)) + $D$6*(EXP(-($T1129*$D$6)/m))*(1-($T1129*$D$6)/(m))</f>
        <v>1.4420172737402953E-2</v>
      </c>
      <c r="S1131" s="11">
        <f>2*(((5*m^2*g^2)/$T1129^6)*$N1131*$O1131 + (-(m^2)/($T1129)^5)*(g^2)*$O1131*$Q1131 + (-(m^2)/($T1129)^5)*(g^2)*$N1131*$R1131)</f>
        <v>11.770671982428119</v>
      </c>
      <c r="T1131" s="37"/>
      <c r="U1131" s="38"/>
      <c r="V1131" s="39"/>
      <c r="W1131" s="36"/>
    </row>
    <row r="1132" spans="1:23" x14ac:dyDescent="0.25">
      <c r="A1132" s="36"/>
      <c r="B1132" s="11">
        <f>((m*g)/$A1131)*($C$6+(m/$A1131)*(EXP(-($A1131*$C$6)/(m))-1)) - $C$7</f>
        <v>-0.28197057136602138</v>
      </c>
      <c r="C1132" s="11">
        <f t="shared" si="466"/>
        <v>7.9507403116480552E-2</v>
      </c>
      <c r="D1132" s="36"/>
      <c r="M1132" s="36"/>
      <c r="N1132" s="11">
        <f>($T1129*$E$6) + (m*EXP(-($T1129*$E$6)/m)) - m - (($E$7/(m*g))*($T1129)^2)</f>
        <v>-2.7251916602634907E-4</v>
      </c>
      <c r="O1132" s="11">
        <f>($T1129*$E$6) + (2*m*EXP(-($T1129*$E$6)/m)) + (($T1129*$E$6)*EXP(-($T1129*$E$6)/m))  - (2*m)</f>
        <v>2.1720216709196494E-4</v>
      </c>
      <c r="P1132" s="11">
        <f>2*(-(m^2)/($T1129)^5)*(g^2)*N1132*O1132</f>
        <v>1.5569819781521193</v>
      </c>
      <c r="Q1132" s="12">
        <f>$E$6 - ($E$6*EXP(-($T1129*$E$6)/m)) - ($T1129 * ((2*$E$7)/(m*g)))</f>
        <v>-3.5127502940464156E-2</v>
      </c>
      <c r="R1132" s="12">
        <f>$E$6 - 2 * ($E$6*EXP(-($T1129*$E$6)/m)) + $E$6*(EXP(-($T1129*$E$6)/m))*(1-($T1129*$E$6)/(m))</f>
        <v>2.8129755211624197E-2</v>
      </c>
      <c r="S1132" s="11">
        <f>2*(((5*m^2*g^2)/$T1129^6)*$N1132*$O1132 + (-(m^2)/($T1129)^5)*(g^2)*$O1132*$Q1132 + (-(m^2)/($T1129)^5)*(g^2)*$N1132*$R1132)</f>
        <v>43.573778470158317</v>
      </c>
      <c r="T1132" s="37"/>
      <c r="U1132" s="38"/>
      <c r="V1132" s="39"/>
      <c r="W1132" s="36"/>
    </row>
    <row r="1133" spans="1:23" x14ac:dyDescent="0.25">
      <c r="A1133" s="36"/>
      <c r="B1133" s="12">
        <f>((m*g)/$A1131)*($D$6+(m/$A1131)*(EXP(-($A1131*$D$6)/(m))-1)) - $D$7</f>
        <v>-0.67295384391795021</v>
      </c>
      <c r="C1133" s="12">
        <f t="shared" si="466"/>
        <v>0.45286687604394488</v>
      </c>
      <c r="D1133" s="36"/>
      <c r="M1133" s="36"/>
      <c r="N1133" s="11">
        <f>($T1129*$F$6) + (m*EXP(-($T1129*$F$6)/m)) - m - (($F$7/(m*g))*($T1129)^2)</f>
        <v>-6.0670053593632174E-4</v>
      </c>
      <c r="O1133" s="11">
        <f>($T1129*$F$6) + (2*m*EXP(-($T1129*$F$6)/m)) + (($T1129*$F$6)*EXP(-($T1129*$F$6)/m))  - (2*m)</f>
        <v>4.3655210821161305E-4</v>
      </c>
      <c r="P1133" s="11">
        <f>2*(-(m^2)/($T1129)^5)*(g^2)*N1133*O1133</f>
        <v>6.9667920711640106</v>
      </c>
      <c r="Q1133" s="12">
        <f>$F$6 - ($F$6*EXP(-($T1129*$F$6)/m)) - ($T1129 * ((2*$F$7)/(m*g)))</f>
        <v>-7.6037333689400077E-2</v>
      </c>
      <c r="R1133" s="12">
        <f>$F$6 - 2 * ($F$6*EXP(-($T1129*$F$6)/m)) + $F$6*(EXP(-($T1129*$F$6)/m))*(1-($T1129*$F$6)/(m))</f>
        <v>5.5507727714503241E-2</v>
      </c>
      <c r="S1133" s="11">
        <f>2*(((5*m^2*g^2)/$T1129^6)*$N1133*$O1133 + (-(m^2)/($T1129)^5)*(g^2)*$O1133*$Q1133 + (-(m^2)/($T1129)^5)*(g^2)*$N1133*$R1133)</f>
        <v>153.66554030997111</v>
      </c>
      <c r="T1133" s="37"/>
      <c r="U1133" s="38"/>
      <c r="V1133" s="39"/>
      <c r="W1133" s="36"/>
    </row>
    <row r="1134" spans="1:23" x14ac:dyDescent="0.25">
      <c r="A1134" s="36"/>
      <c r="B1134" s="12">
        <f>((m*g)/$A1131)*($E$6+(m/$A1131)*(EXP(-($A1131*$E$6)/(m))-1)) - $E$7</f>
        <v>-1.0869412668893252</v>
      </c>
      <c r="C1134" s="11">
        <f t="shared" si="466"/>
        <v>1.1814413176669714</v>
      </c>
      <c r="D1134" s="36"/>
      <c r="M1134" s="36"/>
      <c r="N1134" s="11">
        <f>($T1129*$G$6) + (m*EXP(-($T1129*$G$6)/m)) - m - (($G$7/(m*g))*($T1129)^2)</f>
        <v>-9.2049804445186716E-4</v>
      </c>
      <c r="O1134" s="11">
        <f>($T1129*$G$6) + (2*m*EXP(-($T1129*$G$6)/m)) + (($T1129*$G$6)*EXP(-($T1129*$G$6)/m))  - (2*m)</f>
        <v>7.5760073539418715E-4</v>
      </c>
      <c r="P1134" s="11">
        <f>2*(-(m^2)/($T1129)^5)*(g^2)*N1134*O1134</f>
        <v>18.343645050870528</v>
      </c>
      <c r="Q1134" s="12">
        <f>$G$6 - ($G$6*EXP(-($T1129*$G$6)/m)) - ($T1129 * ((2*$G$7)/(m*g)))</f>
        <v>-0.11975513986600872</v>
      </c>
      <c r="R1134" s="12">
        <f>$G$6 - 2 * ($G$6*EXP(-($T1129*$G$6)/m)) + $G$6*(EXP(-($T1129*$G$6)/m))*(1-($T1129*$G$6)/(m))</f>
        <v>9.4572542455614361E-2</v>
      </c>
      <c r="S1134" s="11">
        <f>2*(((5*m^2*g^2)/$T1129^6)*$N1134*$O1134 + (-(m^2)/($T1129)^5)*(g^2)*$O1134*$Q1134 + (-(m^2)/($T1129)^5)*(g^2)*$N1134*$R1134)</f>
        <v>449.55028528498815</v>
      </c>
      <c r="T1134" s="37"/>
      <c r="U1134" s="38"/>
      <c r="V1134" s="39"/>
      <c r="W1134" s="36"/>
    </row>
    <row r="1135" spans="1:23" x14ac:dyDescent="0.25">
      <c r="A1135" s="36"/>
      <c r="B1135" s="12">
        <f>((m*g)/$A1131)*($F$6+(m/$A1131)*(EXP(-($A1131*$F$6)/(m))-1)) - $F$7</f>
        <v>-1.8249245394412539</v>
      </c>
      <c r="C1135" s="12">
        <f t="shared" si="466"/>
        <v>3.3303495746548726</v>
      </c>
      <c r="D1135" s="36"/>
      <c r="M1135" s="36"/>
      <c r="N1135" s="11">
        <f>($T1129*$H$6) + (m*EXP(-($T1129*$H$6)/m)) - m - (($H$7/(m*g))*($T1129)^2)</f>
        <v>-2.7081236331129646E-4</v>
      </c>
      <c r="O1135" s="11">
        <f>($T1129*$H$6) + (2*m*EXP(-($T1129*$H$6)/m)) + (($T1129*$H$6)*EXP(-($T1129*$H$6)/m))  - (2*m)</f>
        <v>1.1847490982079267E-3</v>
      </c>
      <c r="P1135" s="11">
        <f>2*(-(m^2)/($T1129)^5)*(g^2)*N1135*O1135</f>
        <v>8.4395104335311242</v>
      </c>
      <c r="Q1135" s="12">
        <f>$H$6 - ($H$6*EXP(-($T1129*$H$6)/m)) - ($T1129 * ((2*$H$7)/(m*g)))</f>
        <v>-7.9559143965879542E-2</v>
      </c>
      <c r="R1135" s="12">
        <f>$H$6 - 2 * ($H$6*EXP(-($T1129*$H$6)/m)) + $H$6*(EXP(-($T1129*$H$6)/m))*(1-($T1129*$H$6)/(m))</f>
        <v>0.14523589366889</v>
      </c>
      <c r="S1135" s="11">
        <f>2*(((5*m^2*g^2)/$T1129^6)*$N1135*$O1135 + (-(m^2)/($T1129)^5)*(g^2)*$O1135*$Q1135 + (-(m^2)/($T1129)^5)*(g^2)*$N1135*$R1135)</f>
        <v>1569.2828784277795</v>
      </c>
      <c r="T1135" s="37"/>
      <c r="U1135" s="38"/>
      <c r="V1135" s="39"/>
      <c r="W1135" s="36"/>
    </row>
    <row r="1136" spans="1:23" x14ac:dyDescent="0.25">
      <c r="A1136" s="36"/>
      <c r="B1136" s="12">
        <f>((m*g)/$A1131)*($G$6+(m/$A1131)*(EXP(-($A1131*$G$6)/(m))-1)) - $G$7</f>
        <v>-2.6619076862228965</v>
      </c>
      <c r="C1136" s="11">
        <f t="shared" si="466"/>
        <v>7.0857525299725346</v>
      </c>
      <c r="D1136" s="36"/>
      <c r="M1136" s="36"/>
      <c r="N1136" s="11">
        <f>($T1129*$I$6) + (m*EXP(-($T1129*$I$6)/m)) - m - (($I$7/(m*g))*($T1129)^2)</f>
        <v>3.6936897707216289E-5</v>
      </c>
      <c r="O1136" s="11">
        <f>($T1129*$I$6) + (2*m*EXP(-($T1129*$I$6)/m)) + (($T1129*$I$6)*EXP(-($T1129*$I$6)/m))  - (2*m)</f>
        <v>1.5808744621772508E-3</v>
      </c>
      <c r="P1136" s="11">
        <f>2*(-(m^2)/($T1129)^5)*(g^2)*N1136*O1136</f>
        <v>-1.5359609731163781</v>
      </c>
      <c r="Q1136" s="12">
        <f>$I$6 - ($I$6*EXP(-($T1129*$I$6)/m)) - ($T1129 * ((2*$I$7)/(m*g)))</f>
        <v>-6.9449432839628455E-2</v>
      </c>
      <c r="R1136" s="12">
        <f>$I$6 - 2 * ($I$6*EXP(-($T1129*$I$6)/m)) + $I$6*(EXP(-($T1129*$I$6)/m))*(1-($T1129*$I$6)/(m))</f>
        <v>0.1911884784268936</v>
      </c>
      <c r="S1136" s="11">
        <f>2*(((5*m^2*g^2)/$T1129^6)*$N1136*$O1136 + (-(m^2)/($T1129)^5)*(g^2)*$O1136*$Q1136 + (-(m^2)/($T1129)^5)*(g^2)*$N1136*$R1136)</f>
        <v>3056.1055703635107</v>
      </c>
      <c r="T1136" s="37"/>
      <c r="U1136" s="38"/>
      <c r="V1136" s="39"/>
      <c r="W1136" s="36"/>
    </row>
    <row r="1137" spans="1:23" x14ac:dyDescent="0.25">
      <c r="A1137" s="36"/>
      <c r="B1137" s="12">
        <f>((m*g)/$A1131)*($H$6+(m/$A1131)*(EXP(-($A1131*$H$6)/(m))-1)) - $H$7</f>
        <v>-3.072890958774825</v>
      </c>
      <c r="C1137" s="12">
        <f t="shared" si="466"/>
        <v>9.4426588445200625</v>
      </c>
      <c r="D1137" s="36"/>
      <c r="M1137" s="36"/>
      <c r="N1137" s="11">
        <f>($T1129*$J$6) + (m*EXP(-($T1129*$J$6)/m)) - m - (($J$7/(m*g))*($T1129)^2)</f>
        <v>2.7411831987485345E-4</v>
      </c>
      <c r="O1137" s="11">
        <f>($T1129*$J$6) + (2*m*EXP(-($T1129*$J$6)/m)) + (($T1129*$J$6)*EXP(-($T1129*$J$6)/m))  - (2*m)</f>
        <v>2.0432113316871947E-3</v>
      </c>
      <c r="P1137" s="11">
        <f>2*(-(m^2)/($T1129)^5)*(g^2)*N1137*O1137</f>
        <v>-14.732407746786075</v>
      </c>
      <c r="Q1137" s="12">
        <f>$J$6 - ($J$6*EXP(-($T1129*$J$6)/m)) - ($T1129 * ((2*$J$7)/(m*g)))</f>
        <v>-6.8895221319101085E-2</v>
      </c>
      <c r="R1137" s="12">
        <f>$J$6 - 2 * ($J$6*EXP(-($T1129*$J$6)/m)) + $J$6*(EXP(-($T1129*$J$6)/m))*(1-($T1129*$J$6)/(m))</f>
        <v>0.2437980678940927</v>
      </c>
      <c r="S1137" s="11">
        <f>2*(((5*m^2*g^2)/$T1129^6)*$N1137*$O1137 + (-(m^2)/($T1129)^5)*(g^2)*$O1137*$Q1137 + (-(m^2)/($T1129)^5)*(g^2)*$N1137*$R1137)</f>
        <v>5339.54843422865</v>
      </c>
      <c r="T1137" s="37"/>
      <c r="U1137" s="38"/>
      <c r="V1137" s="39"/>
      <c r="W1137" s="36"/>
    </row>
    <row r="1138" spans="1:23" x14ac:dyDescent="0.25">
      <c r="A1138" s="36"/>
      <c r="B1138" s="12">
        <f>((m*g)/$A1131)*($I$6+(m/$A1131)*(EXP(-($A1131*$I$6)/(m))-1)) - $I$7</f>
        <v>-3.5338783817462001</v>
      </c>
      <c r="C1138" s="11">
        <f t="shared" si="466"/>
        <v>12.488296416973142</v>
      </c>
      <c r="D1138" s="36"/>
      <c r="M1138" s="36"/>
      <c r="N1138" s="11">
        <f>($T1129*$K$6) + (m*EXP(-($T1129*$K$6)/m)) - m - (($K$7/(m*g))*($T1129)^2)</f>
        <v>2.8814904481971708E-4</v>
      </c>
      <c r="O1138" s="11">
        <f>($T1129*$K$6) + (2*m*EXP(-($T1129*$K$6)/m)) + (($T1129*$K$6)*EXP(-($T1129*$K$6)/m))  - (2*m)</f>
        <v>2.5726896358677157E-3</v>
      </c>
      <c r="P1138" s="11">
        <f>2*(-(m^2)/($T1129)^5)*(g^2)*N1138*O1138</f>
        <v>-19.499656529403069</v>
      </c>
      <c r="Q1138" s="12">
        <f>$K$6 - ($K$6*EXP(-($T1129*$K$6)/m)) - ($T1129 * ((2*$K$7)/(m*g)))</f>
        <v>-9.2002786507860201E-2</v>
      </c>
      <c r="R1138" s="12">
        <f>$K$6 - 2 * ($K$6*EXP(-($T1129*$K$6)/m)) + $K$6*(EXP(-($T1129*$K$6)/m))*(1-($T1129*$K$6)/(m))</f>
        <v>0.30289682242097193</v>
      </c>
      <c r="S1138" s="11">
        <f>2*(((5*m^2*g^2)/$T1129^6)*$N1138*$O1138 + (-(m^2)/($T1129)^5)*(g^2)*$O1138*$Q1138 + (-(m^2)/($T1129)^5)*(g^2)*$N1138*$R1138)</f>
        <v>8423.3858514830008</v>
      </c>
      <c r="T1138" s="37"/>
      <c r="U1138" s="38"/>
      <c r="V1138" s="39"/>
      <c r="W1138" s="36"/>
    </row>
    <row r="1139" spans="1:23" x14ac:dyDescent="0.25">
      <c r="A1139" s="36"/>
      <c r="B1139" s="12">
        <f>((m*g)/$A1131)*($J$6+(m/$A1131)*(EXP(-($A1131*$J$6)/(m))-1)) - $J$7</f>
        <v>-4.0758658047175746</v>
      </c>
      <c r="C1139" s="12">
        <f t="shared" si="466"/>
        <v>16.612682058066042</v>
      </c>
      <c r="D1139" s="36"/>
      <c r="M1139" s="36">
        <v>113</v>
      </c>
      <c r="N1139" s="11">
        <f>($T1139*$B$6) + (m*EXP(-($T1139*$B$6)/m)) - m - (($B$7/(m*g))*($T1139)^2)</f>
        <v>-3.5922821918522391E-5</v>
      </c>
      <c r="O1139" s="11">
        <f>($T1139*$B$6) + (2*m*EXP(-($T1139*$B$6)/m)) + (($T1139*$B$6)*EXP(-($T1139*$B$6)/m))  - (2*m)</f>
        <v>5.8863516471732713E-6</v>
      </c>
      <c r="P1139" s="11">
        <f>2*(-(m^2)/($T1139)^5)*(g^2)*N1139*O1139</f>
        <v>5.5621030242373505E-3</v>
      </c>
      <c r="Q1139" s="12">
        <f>$B$6 - ($B$6*EXP(-($T1139*$B$6)/m)) - ($T1139 * ((2*$B$7)/(m*g)))</f>
        <v>-3.5822432723058607E-3</v>
      </c>
      <c r="R1139" s="12">
        <f>$B$6 - 2 * ($B$6*EXP(-($T1139*$B$6)/m)) + $B$6*(EXP(-($T1139*$B$6)/m))*(1-($T1139*$B$6)/(m))</f>
        <v>7.9860805570153293E-4</v>
      </c>
      <c r="S1139" s="11">
        <f>2*(((5*m^2*g^2)/$T1139^6)*$N1139*$O1139 + (-(m^2)/($T1139)^5)*(g^2)*$O1139*$Q1139 + (-(m^2)/($T1139)^5)*(g^2)*$N1139*$R1139)</f>
        <v>2.7638000081181335E-2</v>
      </c>
      <c r="T1139" s="37">
        <f t="shared" si="458"/>
        <v>2.1699250881468814E-2</v>
      </c>
      <c r="U1139" s="38">
        <f t="shared" ref="U1139" si="479">SUM(P1139:P1148)</f>
        <v>-5.3645976549887564E-13</v>
      </c>
      <c r="V1139" s="39">
        <f t="shared" ref="V1139" si="480">SUM(S1139:S1148)</f>
        <v>19047.805400261786</v>
      </c>
      <c r="W1139" s="36">
        <f t="shared" ref="W1139" si="481">U1139/V1139</f>
        <v>-2.8163862147158577E-17</v>
      </c>
    </row>
    <row r="1140" spans="1:23" x14ac:dyDescent="0.25">
      <c r="A1140" s="36"/>
      <c r="B1140" s="11">
        <f>((m*g)/$A1131)*($K$6+(m/$A1131)*(EXP(-($A1131*$K$6)/(m))-1)) - $K$7</f>
        <v>-4.7768532276889504</v>
      </c>
      <c r="C1140" s="11">
        <f t="shared" si="466"/>
        <v>22.818326758882343</v>
      </c>
      <c r="D1140" s="36"/>
      <c r="M1140" s="36"/>
      <c r="N1140" s="11">
        <f>($T1139*$C$6) + (m*EXP(-($T1139*$C$6)/m)) - m - (($C$7/(m*g))*($T1139)^2)</f>
        <v>-5.6880736359796744E-5</v>
      </c>
      <c r="O1140" s="11">
        <f>($T1139*$C$6) + (2*m*EXP(-($T1139*$C$6)/m)) + (($T1139*$C$6)*EXP(-($T1139*$C$6)/m))  - (2*m)</f>
        <v>3.0067351026730194E-5</v>
      </c>
      <c r="P1140" s="11">
        <f>2*(-(m^2)/($T1139)^5)*(g^2)*N1140*O1140</f>
        <v>4.4986557223601245E-2</v>
      </c>
      <c r="Q1140" s="12">
        <f>$C$6 - ($C$6*EXP(-($T1139*$C$6)/m)) - ($T1139 * ((2*$C$7)/(m*g)))</f>
        <v>-6.6282852127929268E-3</v>
      </c>
      <c r="R1140" s="12">
        <f>$C$6 - 2 * ($C$6*EXP(-($T1139*$C$6)/m)) + $C$6*(EXP(-($T1139*$C$6)/m))*(1-($T1139*$C$6)/(m))</f>
        <v>4.0224850446371196E-3</v>
      </c>
      <c r="S1140" s="11">
        <f>2*(((5*m^2*g^2)/$T1139^6)*$N1140*$O1140 + (-(m^2)/($T1139)^5)*(g^2)*$O1140*$Q1140 + (-(m^2)/($T1139)^5)*(g^2)*$N1140*$R1140)</f>
        <v>0.89475171113511909</v>
      </c>
      <c r="T1140" s="37"/>
      <c r="U1140" s="38"/>
      <c r="V1140" s="39"/>
      <c r="W1140" s="36"/>
    </row>
    <row r="1141" spans="1:23" x14ac:dyDescent="0.25">
      <c r="A1141" s="36">
        <v>5000</v>
      </c>
      <c r="B1141" s="12">
        <f>((m*g)/$A1141)*($B$6+(m/$A1141)*(EXP(-($A1141*$B$6)/(m))-1)) - $B$7</f>
        <v>-0.10399325897073762</v>
      </c>
      <c r="C1141" s="12">
        <f t="shared" si="466"/>
        <v>1.08145979113549E-2</v>
      </c>
      <c r="D1141" s="36">
        <f t="shared" si="475"/>
        <v>73.505695871990881</v>
      </c>
      <c r="M1141" s="36"/>
      <c r="N1141" s="11">
        <f>($T1139*$D$6) + (m*EXP(-($T1139*$D$6)/m)) - m - (($D$7/(m*g))*($T1139)^2)</f>
        <v>-1.4213669415833905E-4</v>
      </c>
      <c r="O1141" s="11">
        <f>($T1139*$D$6) + (2*m*EXP(-($T1139*$D$6)/m)) + (($T1139*$D$6)*EXP(-($T1139*$D$6)/m))  - (2*m)</f>
        <v>1.0980809334212166E-4</v>
      </c>
      <c r="P1141" s="11">
        <f>2*(-(m^2)/($T1139)^5)*(g^2)*N1141*O1141</f>
        <v>0.410547055340447</v>
      </c>
      <c r="Q1141" s="12">
        <f>$D$6 - ($D$6*EXP(-($T1139*$D$6)/m)) - ($T1139 * ((2*$D$7)/(m*g)))</f>
        <v>-1.8161063891626833E-2</v>
      </c>
      <c r="R1141" s="12">
        <f>$D$6 - 2 * ($D$6*EXP(-($T1139*$D$6)/m)) + $D$6*(EXP(-($T1139*$D$6)/m))*(1-($T1139*$D$6)/(m))</f>
        <v>1.4420172737402842E-2</v>
      </c>
      <c r="S1141" s="11">
        <f>2*(((5*m^2*g^2)/$T1139^6)*$N1141*$O1141 + (-(m^2)/($T1139)^5)*(g^2)*$O1141*$Q1141 + (-(m^2)/($T1139)^5)*(g^2)*$N1141*$R1141)</f>
        <v>11.770671982426705</v>
      </c>
      <c r="T1141" s="37"/>
      <c r="U1141" s="38"/>
      <c r="V1141" s="39"/>
      <c r="W1141" s="36"/>
    </row>
    <row r="1142" spans="1:23" x14ac:dyDescent="0.25">
      <c r="A1142" s="36"/>
      <c r="B1142" s="11">
        <f>((m*g)/$A1141)*($C$6+(m/$A1141)*(EXP(-($A1141*$C$6)/(m))-1)) - $C$7</f>
        <v>-0.28198822815928759</v>
      </c>
      <c r="C1142" s="11">
        <f t="shared" si="466"/>
        <v>7.951736082041444E-2</v>
      </c>
      <c r="D1142" s="36"/>
      <c r="M1142" s="36"/>
      <c r="N1142" s="11">
        <f>($T1139*$E$6) + (m*EXP(-($T1139*$E$6)/m)) - m - (($E$7/(m*g))*($T1139)^2)</f>
        <v>-2.7251916602635123E-4</v>
      </c>
      <c r="O1142" s="11">
        <f>($T1139*$E$6) + (2*m*EXP(-($T1139*$E$6)/m)) + (($T1139*$E$6)*EXP(-($T1139*$E$6)/m))  - (2*m)</f>
        <v>2.17202167091958E-4</v>
      </c>
      <c r="P1142" s="11">
        <f>2*(-(m^2)/($T1139)^5)*(g^2)*N1142*O1142</f>
        <v>1.5569819781520917</v>
      </c>
      <c r="Q1142" s="12">
        <f>$E$6 - ($E$6*EXP(-($T1139*$E$6)/m)) - ($T1139 * ((2*$E$7)/(m*g)))</f>
        <v>-3.51275029404641E-2</v>
      </c>
      <c r="R1142" s="12">
        <f>$E$6 - 2 * ($E$6*EXP(-($T1139*$E$6)/m)) + $E$6*(EXP(-($T1139*$E$6)/m))*(1-($T1139*$E$6)/(m))</f>
        <v>2.8129755211624086E-2</v>
      </c>
      <c r="S1142" s="11">
        <f>2*(((5*m^2*g^2)/$T1139^6)*$N1142*$O1142 + (-(m^2)/($T1139)^5)*(g^2)*$O1142*$Q1142 + (-(m^2)/($T1139)^5)*(g^2)*$N1142*$R1142)</f>
        <v>43.573778470160931</v>
      </c>
      <c r="T1142" s="37"/>
      <c r="U1142" s="38"/>
      <c r="V1142" s="39"/>
      <c r="W1142" s="36"/>
    </row>
    <row r="1143" spans="1:23" x14ac:dyDescent="0.25">
      <c r="A1143" s="36"/>
      <c r="B1143" s="12">
        <f>((m*g)/$A1141)*($D$6+(m/$A1141)*(EXP(-($A1141*$D$6)/(m))-1)) - $D$7</f>
        <v>-0.67298153718005915</v>
      </c>
      <c r="C1143" s="12">
        <f t="shared" si="466"/>
        <v>0.45290414938523532</v>
      </c>
      <c r="D1143" s="36"/>
      <c r="M1143" s="36"/>
      <c r="N1143" s="11">
        <f>($T1139*$F$6) + (m*EXP(-($T1139*$F$6)/m)) - m - (($F$7/(m*g))*($T1139)^2)</f>
        <v>-6.0670053593632044E-4</v>
      </c>
      <c r="O1143" s="11">
        <f>($T1139*$F$6) + (2*m*EXP(-($T1139*$F$6)/m)) + (($T1139*$F$6)*EXP(-($T1139*$F$6)/m))  - (2*m)</f>
        <v>4.3655210821160612E-4</v>
      </c>
      <c r="P1143" s="11">
        <f>2*(-(m^2)/($T1139)^5)*(g^2)*N1143*O1143</f>
        <v>6.9667920711639288</v>
      </c>
      <c r="Q1143" s="12">
        <f>$F$6 - ($F$6*EXP(-($T1139*$F$6)/m)) - ($T1139 * ((2*$F$7)/(m*g)))</f>
        <v>-7.6037333689399966E-2</v>
      </c>
      <c r="R1143" s="12">
        <f>$F$6 - 2 * ($F$6*EXP(-($T1139*$F$6)/m)) + $F$6*(EXP(-($T1139*$F$6)/m))*(1-($T1139*$F$6)/(m))</f>
        <v>5.5507727714503075E-2</v>
      </c>
      <c r="S1143" s="11">
        <f>2*(((5*m^2*g^2)/$T1139^6)*$N1143*$O1143 + (-(m^2)/($T1139)^5)*(g^2)*$O1143*$Q1143 + (-(m^2)/($T1139)^5)*(g^2)*$N1143*$R1143)</f>
        <v>153.66554030997941</v>
      </c>
      <c r="T1143" s="37"/>
      <c r="U1143" s="38"/>
      <c r="V1143" s="39"/>
      <c r="W1143" s="36"/>
    </row>
    <row r="1144" spans="1:23" x14ac:dyDescent="0.25">
      <c r="A1144" s="36"/>
      <c r="B1144" s="12">
        <f>((m*g)/$A1141)*($E$6+(m/$A1141)*(EXP(-($A1141*$E$6)/(m))-1)) - $E$7</f>
        <v>-1.086976506368609</v>
      </c>
      <c r="C1144" s="11">
        <f t="shared" si="466"/>
        <v>1.1815179253973067</v>
      </c>
      <c r="D1144" s="36"/>
      <c r="M1144" s="36"/>
      <c r="N1144" s="11">
        <f>($T1139*$G$6) + (m*EXP(-($T1139*$G$6)/m)) - m - (($G$7/(m*g))*($T1139)^2)</f>
        <v>-9.2049804445186109E-4</v>
      </c>
      <c r="O1144" s="11">
        <f>($T1139*$G$6) + (2*m*EXP(-($T1139*$G$6)/m)) + (($T1139*$G$6)*EXP(-($T1139*$G$6)/m))  - (2*m)</f>
        <v>7.5760073539418021E-4</v>
      </c>
      <c r="P1144" s="11">
        <f>2*(-(m^2)/($T1139)^5)*(g^2)*N1144*O1144</f>
        <v>18.343645050870357</v>
      </c>
      <c r="Q1144" s="12">
        <f>$G$6 - ($G$6*EXP(-($T1139*$G$6)/m)) - ($T1139 * ((2*$G$7)/(m*g)))</f>
        <v>-0.11975513986600844</v>
      </c>
      <c r="R1144" s="12">
        <f>$G$6 - 2 * ($G$6*EXP(-($T1139*$G$6)/m)) + $G$6*(EXP(-($T1139*$G$6)/m))*(1-($T1139*$G$6)/(m))</f>
        <v>9.4572542455614111E-2</v>
      </c>
      <c r="S1144" s="11">
        <f>2*(((5*m^2*g^2)/$T1139^6)*$N1144*$O1144 + (-(m^2)/($T1139)^5)*(g^2)*$O1144*$Q1144 + (-(m^2)/($T1139)^5)*(g^2)*$N1144*$R1144)</f>
        <v>449.55028528500497</v>
      </c>
      <c r="T1144" s="37"/>
      <c r="U1144" s="38"/>
      <c r="V1144" s="39"/>
      <c r="W1144" s="36"/>
    </row>
    <row r="1145" spans="1:23" x14ac:dyDescent="0.25">
      <c r="A1145" s="36"/>
      <c r="B1145" s="12">
        <f>((m*g)/$A1141)*($F$6+(m/$A1141)*(EXP(-($A1141*$F$6)/(m))-1)) - $F$7</f>
        <v>-1.8249698153893805</v>
      </c>
      <c r="C1145" s="12">
        <f t="shared" si="466"/>
        <v>3.3305148270823497</v>
      </c>
      <c r="D1145" s="36"/>
      <c r="M1145" s="36"/>
      <c r="N1145" s="11">
        <f>($T1139*$H$6) + (m*EXP(-($T1139*$H$6)/m)) - m - (($H$7/(m*g))*($T1139)^2)</f>
        <v>-2.7081236331129559E-4</v>
      </c>
      <c r="O1145" s="11">
        <f>($T1139*$H$6) + (2*m*EXP(-($T1139*$H$6)/m)) + (($T1139*$H$6)*EXP(-($T1139*$H$6)/m))  - (2*m)</f>
        <v>1.1847490982079129E-3</v>
      </c>
      <c r="P1145" s="11">
        <f>2*(-(m^2)/($T1139)^5)*(g^2)*N1145*O1145</f>
        <v>8.4395104335310513</v>
      </c>
      <c r="Q1145" s="12">
        <f>$H$6 - ($H$6*EXP(-($T1139*$H$6)/m)) - ($T1139 * ((2*$H$7)/(m*g)))</f>
        <v>-7.9559143965879264E-2</v>
      </c>
      <c r="R1145" s="12">
        <f>$H$6 - 2 * ($H$6*EXP(-($T1139*$H$6)/m)) + $H$6*(EXP(-($T1139*$H$6)/m))*(1-($T1139*$H$6)/(m))</f>
        <v>0.1452358936688897</v>
      </c>
      <c r="S1145" s="11">
        <f>2*(((5*m^2*g^2)/$T1139^6)*$N1145*$O1145 + (-(m^2)/($T1139)^5)*(g^2)*$O1145*$Q1145 + (-(m^2)/($T1139)^5)*(g^2)*$N1145*$R1145)</f>
        <v>1569.2828784277726</v>
      </c>
      <c r="T1145" s="37"/>
      <c r="U1145" s="38"/>
      <c r="V1145" s="39"/>
      <c r="W1145" s="36"/>
    </row>
    <row r="1146" spans="1:23" x14ac:dyDescent="0.25">
      <c r="A1146" s="36"/>
      <c r="B1146" s="12">
        <f>((m*g)/$A1141)*($G$6+(m/$A1141)*(EXP(-($A1141*$G$6)/(m))-1)) - $G$7</f>
        <v>-2.6619630741020375</v>
      </c>
      <c r="C1146" s="11">
        <f t="shared" si="466"/>
        <v>7.0860474078827691</v>
      </c>
      <c r="D1146" s="36"/>
      <c r="M1146" s="36"/>
      <c r="N1146" s="11">
        <f>($T1139*$I$6) + (m*EXP(-($T1139*$I$6)/m)) - m - (($I$7/(m*g))*($T1139)^2)</f>
        <v>3.6936897707218891E-5</v>
      </c>
      <c r="O1146" s="11">
        <f>($T1139*$I$6) + (2*m*EXP(-($T1139*$I$6)/m)) + (($T1139*$I$6)*EXP(-($T1139*$I$6)/m))  - (2*m)</f>
        <v>1.5808744621772508E-3</v>
      </c>
      <c r="P1146" s="11">
        <f>2*(-(m^2)/($T1139)^5)*(g^2)*N1146*O1146</f>
        <v>-1.535960973116496</v>
      </c>
      <c r="Q1146" s="12">
        <f>$I$6 - ($I$6*EXP(-($T1139*$I$6)/m)) - ($T1139 * ((2*$I$7)/(m*g)))</f>
        <v>-6.9449432839628122E-2</v>
      </c>
      <c r="R1146" s="12">
        <f>$I$6 - 2 * ($I$6*EXP(-($T1139*$I$6)/m)) + $I$6*(EXP(-($T1139*$I$6)/m))*(1-($T1139*$I$6)/(m))</f>
        <v>0.19118847842689327</v>
      </c>
      <c r="S1146" s="11">
        <f>2*(((5*m^2*g^2)/$T1139^6)*$N1146*$O1146 + (-(m^2)/($T1139)^5)*(g^2)*$O1146*$Q1146 + (-(m^2)/($T1139)^5)*(g^2)*$N1146*$R1146)</f>
        <v>3056.1055703635284</v>
      </c>
      <c r="T1146" s="37"/>
      <c r="U1146" s="38"/>
      <c r="V1146" s="39"/>
      <c r="W1146" s="36"/>
    </row>
    <row r="1147" spans="1:23" x14ac:dyDescent="0.25">
      <c r="A1147" s="36"/>
      <c r="B1147" s="12">
        <f>((m*g)/$A1141)*($H$6+(m/$A1141)*(EXP(-($A1141*$H$6)/(m))-1)) - $H$7</f>
        <v>-3.0729563831228091</v>
      </c>
      <c r="C1147" s="12">
        <f t="shared" si="466"/>
        <v>9.4430609325752162</v>
      </c>
      <c r="D1147" s="36"/>
      <c r="M1147" s="36"/>
      <c r="N1147" s="11">
        <f>($T1139*$J$6) + (m*EXP(-($T1139*$J$6)/m)) - m - (($J$7/(m*g))*($T1139)^2)</f>
        <v>2.7411831987485171E-4</v>
      </c>
      <c r="O1147" s="11">
        <f>($T1139*$J$6) + (2*m*EXP(-($T1139*$J$6)/m)) + (($T1139*$J$6)*EXP(-($T1139*$J$6)/m))  - (2*m)</f>
        <v>2.0432113316871878E-3</v>
      </c>
      <c r="P1147" s="11">
        <f>2*(-(m^2)/($T1139)^5)*(g^2)*N1147*O1147</f>
        <v>-14.732407746786027</v>
      </c>
      <c r="Q1147" s="12">
        <f>$J$6 - ($J$6*EXP(-($T1139*$J$6)/m)) - ($T1139 * ((2*$J$7)/(m*g)))</f>
        <v>-6.8895221319100641E-2</v>
      </c>
      <c r="R1147" s="12">
        <f>$J$6 - 2 * ($J$6*EXP(-($T1139*$J$6)/m)) + $J$6*(EXP(-($T1139*$J$6)/m))*(1-($T1139*$J$6)/(m))</f>
        <v>0.2437980678940922</v>
      </c>
      <c r="S1147" s="11">
        <f>2*(((5*m^2*g^2)/$T1139^6)*$N1147*$O1147 + (-(m^2)/($T1139)^5)*(g^2)*$O1147*$Q1147 + (-(m^2)/($T1139)^5)*(g^2)*$N1147*$R1147)</f>
        <v>5339.5484342286327</v>
      </c>
      <c r="T1147" s="37"/>
      <c r="U1147" s="38"/>
      <c r="V1147" s="39"/>
      <c r="W1147" s="36"/>
    </row>
    <row r="1148" spans="1:23" x14ac:dyDescent="0.25">
      <c r="A1148" s="36"/>
      <c r="B1148" s="12">
        <f>((m*g)/$A1141)*($I$6+(m/$A1141)*(EXP(-($A1141*$I$6)/(m))-1)) - $I$7</f>
        <v>-3.5339513523113588</v>
      </c>
      <c r="C1148" s="11">
        <f t="shared" si="466"/>
        <v>12.488812160503281</v>
      </c>
      <c r="D1148" s="36"/>
      <c r="M1148" s="36"/>
      <c r="N1148" s="11">
        <f>($T1139*$K$6) + (m*EXP(-($T1139*$K$6)/m)) - m - (($K$7/(m*g))*($T1139)^2)</f>
        <v>2.8814904481972575E-4</v>
      </c>
      <c r="O1148" s="11">
        <f>($T1139*$K$6) + (2*m*EXP(-($T1139*$K$6)/m)) + (($T1139*$K$6)*EXP(-($T1139*$K$6)/m))  - (2*m)</f>
        <v>2.5726896358677087E-3</v>
      </c>
      <c r="P1148" s="11">
        <f>2*(-(m^2)/($T1139)^5)*(g^2)*N1148*O1148</f>
        <v>-19.49965652940373</v>
      </c>
      <c r="Q1148" s="12">
        <f>$K$6 - ($K$6*EXP(-($T1139*$K$6)/m)) - ($T1139 * ((2*$K$7)/(m*g)))</f>
        <v>-9.2002786507859646E-2</v>
      </c>
      <c r="R1148" s="12">
        <f>$K$6 - 2 * ($K$6*EXP(-($T1139*$K$6)/m)) + $K$6*(EXP(-($T1139*$K$6)/m))*(1-($T1139*$K$6)/(m))</f>
        <v>0.30289682242097132</v>
      </c>
      <c r="S1148" s="11">
        <f>2*(((5*m^2*g^2)/$T1139^6)*$N1148*$O1148 + (-(m^2)/($T1139)^5)*(g^2)*$O1148*$Q1148 + (-(m^2)/($T1139)^5)*(g^2)*$N1148*$R1148)</f>
        <v>8423.3858514830627</v>
      </c>
      <c r="T1148" s="37"/>
      <c r="U1148" s="38"/>
      <c r="V1148" s="39"/>
      <c r="W1148" s="36"/>
    </row>
    <row r="1149" spans="1:23" x14ac:dyDescent="0.25">
      <c r="A1149" s="36"/>
      <c r="B1149" s="12">
        <f>((m*g)/$A1141)*($J$6+(m/$A1141)*(EXP(-($A1141*$J$6)/(m))-1)) - $J$7</f>
        <v>-4.0759463214999085</v>
      </c>
      <c r="C1149" s="12">
        <f t="shared" si="466"/>
        <v>16.613338415748636</v>
      </c>
      <c r="D1149" s="36"/>
      <c r="M1149" s="36">
        <v>114</v>
      </c>
      <c r="N1149" s="11">
        <f>($T1149*$B$6) + (m*EXP(-($T1149*$B$6)/m)) - m - (($B$7/(m*g))*($T1149)^2)</f>
        <v>-3.5922821918522879E-5</v>
      </c>
      <c r="O1149" s="11">
        <f>($T1149*$B$6) + (2*m*EXP(-($T1149*$B$6)/m)) + (($T1149*$B$6)*EXP(-($T1149*$B$6)/m))  - (2*m)</f>
        <v>5.8863516471802102E-6</v>
      </c>
      <c r="P1149" s="11">
        <f>2*(-(m^2)/($T1149)^5)*(g^2)*N1149*O1149</f>
        <v>5.5621030242439477E-3</v>
      </c>
      <c r="Q1149" s="12">
        <f>$B$6 - ($B$6*EXP(-($T1149*$B$6)/m)) - ($T1149 * ((2*$B$7)/(m*g)))</f>
        <v>-3.5822432723058711E-3</v>
      </c>
      <c r="R1149" s="12">
        <f>$B$6 - 2 * ($B$6*EXP(-($T1149*$B$6)/m)) + $B$6*(EXP(-($T1149*$B$6)/m))*(1-($T1149*$B$6)/(m))</f>
        <v>7.9860805570153293E-4</v>
      </c>
      <c r="S1149" s="11">
        <f>2*(((5*m^2*g^2)/$T1149^6)*$N1149*$O1149 + (-(m^2)/($T1149)^5)*(g^2)*$O1149*$Q1149 + (-(m^2)/($T1149)^5)*(g^2)*$N1149*$R1149)</f>
        <v>2.7638000080320135E-2</v>
      </c>
      <c r="T1149" s="37">
        <f t="shared" si="458"/>
        <v>2.1699250881468842E-2</v>
      </c>
      <c r="U1149" s="38">
        <f t="shared" ref="U1149" si="482">SUM(P1149:P1158)</f>
        <v>5.3290705182007514E-13</v>
      </c>
      <c r="V1149" s="39">
        <f t="shared" ref="V1149" si="483">SUM(S1149:S1158)</f>
        <v>19047.805400261699</v>
      </c>
      <c r="W1149" s="36">
        <f t="shared" ref="W1149" si="484">U1149/V1149</f>
        <v>2.7977346503800038E-17</v>
      </c>
    </row>
    <row r="1150" spans="1:23" x14ac:dyDescent="0.25">
      <c r="A1150" s="36"/>
      <c r="B1150" s="11">
        <f>((m*g)/$A1141)*($K$6+(m/$A1141)*(EXP(-($A1141*$K$6)/(m))-1)) - $K$7</f>
        <v>-4.776941290688459</v>
      </c>
      <c r="C1150" s="11">
        <f t="shared" si="466"/>
        <v>22.819168094684319</v>
      </c>
      <c r="D1150" s="36"/>
      <c r="M1150" s="36"/>
      <c r="N1150" s="11">
        <f>($T1149*$C$6) + (m*EXP(-($T1149*$C$6)/m)) - m - (($C$7/(m*g))*($T1149)^2)</f>
        <v>-5.6880736359794576E-5</v>
      </c>
      <c r="O1150" s="11">
        <f>($T1149*$C$6) + (2*m*EXP(-($T1149*$C$6)/m)) + (($T1149*$C$6)*EXP(-($T1149*$C$6)/m))  - (2*m)</f>
        <v>3.0067351026730194E-5</v>
      </c>
      <c r="P1150" s="11">
        <f>2*(-(m^2)/($T1149)^5)*(g^2)*N1150*O1150</f>
        <v>4.4986557223599247E-2</v>
      </c>
      <c r="Q1150" s="12">
        <f>$C$6 - ($C$6*EXP(-($T1149*$C$6)/m)) - ($T1149 * ((2*$C$7)/(m*g)))</f>
        <v>-6.6282852127929337E-3</v>
      </c>
      <c r="R1150" s="12">
        <f>$C$6 - 2 * ($C$6*EXP(-($T1149*$C$6)/m)) + $C$6*(EXP(-($T1149*$C$6)/m))*(1-($T1149*$C$6)/(m))</f>
        <v>4.0224850446371196E-3</v>
      </c>
      <c r="S1150" s="11">
        <f>2*(((5*m^2*g^2)/$T1149^6)*$N1150*$O1150 + (-(m^2)/($T1149)^5)*(g^2)*$O1150*$Q1150 + (-(m^2)/($T1149)^5)*(g^2)*$N1150*$R1150)</f>
        <v>0.89475171113529672</v>
      </c>
      <c r="T1150" s="37"/>
      <c r="U1150" s="38"/>
      <c r="V1150" s="39"/>
      <c r="W1150" s="36"/>
    </row>
    <row r="1151" spans="1:23" x14ac:dyDescent="0.25">
      <c r="A1151" s="36">
        <v>10000</v>
      </c>
      <c r="B1151" s="12">
        <f>((m*g)/$A1151)*($B$6+(m/$A1151)*(EXP(-($A1151*$B$6)/(m))-1)) - $B$7</f>
        <v>-0.10399662942084865</v>
      </c>
      <c r="C1151" s="12">
        <f t="shared" si="466"/>
        <v>1.0815298930897324E-2</v>
      </c>
      <c r="D1151" s="36">
        <f t="shared" ref="D1151" si="485">SUM(C1151:C1160)</f>
        <v>73.50669642965741</v>
      </c>
      <c r="M1151" s="36"/>
      <c r="N1151" s="11">
        <f>($T1149*$D$6) + (m*EXP(-($T1149*$D$6)/m)) - m - (($D$7/(m*g))*($T1149)^2)</f>
        <v>-1.4213669415833537E-4</v>
      </c>
      <c r="O1151" s="11">
        <f>($T1149*$D$6) + (2*m*EXP(-($T1149*$D$6)/m)) + (($T1149*$D$6)*EXP(-($T1149*$D$6)/m))  - (2*m)</f>
        <v>1.0980809334212166E-4</v>
      </c>
      <c r="P1151" s="11">
        <f>2*(-(m^2)/($T1149)^5)*(g^2)*N1151*O1151</f>
        <v>0.41054705534043368</v>
      </c>
      <c r="Q1151" s="12">
        <f>$D$6 - ($D$6*EXP(-($T1149*$D$6)/m)) - ($T1149 * ((2*$D$7)/(m*g)))</f>
        <v>-1.8161063891626805E-2</v>
      </c>
      <c r="R1151" s="12">
        <f>$D$6 - 2 * ($D$6*EXP(-($T1149*$D$6)/m)) + $D$6*(EXP(-($T1149*$D$6)/m))*(1-($T1149*$D$6)/(m))</f>
        <v>1.4420172737402953E-2</v>
      </c>
      <c r="S1151" s="11">
        <f>2*(((5*m^2*g^2)/$T1149^6)*$N1151*$O1151 + (-(m^2)/($T1149)^5)*(g^2)*$O1151*$Q1151 + (-(m^2)/($T1149)^5)*(g^2)*$N1151*$R1151)</f>
        <v>11.770671982428119</v>
      </c>
      <c r="T1151" s="37"/>
      <c r="U1151" s="38"/>
      <c r="V1151" s="39"/>
      <c r="W1151" s="36"/>
    </row>
    <row r="1152" spans="1:23" x14ac:dyDescent="0.25">
      <c r="A1152" s="36"/>
      <c r="B1152" s="11">
        <f>((m*g)/$A1151)*($C$6+(m/$A1151)*(EXP(-($A1151*$C$6)/(m))-1)) - $C$7</f>
        <v>-0.28199411401512364</v>
      </c>
      <c r="C1152" s="11">
        <f t="shared" si="466"/>
        <v>7.9520680339174546E-2</v>
      </c>
      <c r="D1152" s="36"/>
      <c r="M1152" s="36"/>
      <c r="N1152" s="11">
        <f>($T1149*$E$6) + (m*EXP(-($T1149*$E$6)/m)) - m - (($E$7/(m*g))*($T1149)^2)</f>
        <v>-2.7251916602634907E-4</v>
      </c>
      <c r="O1152" s="11">
        <f>($T1149*$E$6) + (2*m*EXP(-($T1149*$E$6)/m)) + (($T1149*$E$6)*EXP(-($T1149*$E$6)/m))  - (2*m)</f>
        <v>2.1720216709196494E-4</v>
      </c>
      <c r="P1152" s="11">
        <f>2*(-(m^2)/($T1149)^5)*(g^2)*N1152*O1152</f>
        <v>1.5569819781521193</v>
      </c>
      <c r="Q1152" s="12">
        <f>$E$6 - ($E$6*EXP(-($T1149*$E$6)/m)) - ($T1149 * ((2*$E$7)/(m*g)))</f>
        <v>-3.5127502940464156E-2</v>
      </c>
      <c r="R1152" s="12">
        <f>$E$6 - 2 * ($E$6*EXP(-($T1149*$E$6)/m)) + $E$6*(EXP(-($T1149*$E$6)/m))*(1-($T1149*$E$6)/(m))</f>
        <v>2.8129755211624197E-2</v>
      </c>
      <c r="S1152" s="11">
        <f>2*(((5*m^2*g^2)/$T1149^6)*$N1152*$O1152 + (-(m^2)/($T1149)^5)*(g^2)*$O1152*$Q1152 + (-(m^2)/($T1149)^5)*(g^2)*$N1152*$R1152)</f>
        <v>43.573778470158317</v>
      </c>
      <c r="T1152" s="37"/>
      <c r="U1152" s="38"/>
      <c r="V1152" s="39"/>
      <c r="W1152" s="36"/>
    </row>
    <row r="1153" spans="1:23" x14ac:dyDescent="0.25">
      <c r="A1153" s="36"/>
      <c r="B1153" s="12">
        <f>((m*g)/$A1151)*($D$6+(m/$A1151)*(EXP(-($A1151*$D$6)/(m))-1)) - $D$7</f>
        <v>-0.67299076852550943</v>
      </c>
      <c r="C1153" s="12">
        <f t="shared" si="466"/>
        <v>0.45291657452055584</v>
      </c>
      <c r="D1153" s="36"/>
      <c r="M1153" s="36"/>
      <c r="N1153" s="11">
        <f>($T1149*$F$6) + (m*EXP(-($T1149*$F$6)/m)) - m - (($F$7/(m*g))*($T1149)^2)</f>
        <v>-6.0670053593632174E-4</v>
      </c>
      <c r="O1153" s="11">
        <f>($T1149*$F$6) + (2*m*EXP(-($T1149*$F$6)/m)) + (($T1149*$F$6)*EXP(-($T1149*$F$6)/m))  - (2*m)</f>
        <v>4.3655210821161305E-4</v>
      </c>
      <c r="P1153" s="11">
        <f>2*(-(m^2)/($T1149)^5)*(g^2)*N1153*O1153</f>
        <v>6.9667920711640106</v>
      </c>
      <c r="Q1153" s="12">
        <f>$F$6 - ($F$6*EXP(-($T1149*$F$6)/m)) - ($T1149 * ((2*$F$7)/(m*g)))</f>
        <v>-7.6037333689400077E-2</v>
      </c>
      <c r="R1153" s="12">
        <f>$F$6 - 2 * ($F$6*EXP(-($T1149*$F$6)/m)) + $F$6*(EXP(-($T1149*$F$6)/m))*(1-($T1149*$F$6)/(m))</f>
        <v>5.5507727714503241E-2</v>
      </c>
      <c r="S1153" s="11">
        <f>2*(((5*m^2*g^2)/$T1149^6)*$N1153*$O1153 + (-(m^2)/($T1149)^5)*(g^2)*$O1153*$Q1153 + (-(m^2)/($T1149)^5)*(g^2)*$N1153*$R1153)</f>
        <v>153.66554030997111</v>
      </c>
      <c r="T1153" s="37"/>
      <c r="U1153" s="38"/>
      <c r="V1153" s="39"/>
      <c r="W1153" s="36"/>
    </row>
    <row r="1154" spans="1:23" x14ac:dyDescent="0.25">
      <c r="A1154" s="36"/>
      <c r="B1154" s="12">
        <f>((m*g)/$A1151)*($E$6+(m/$A1151)*(EXP(-($A1151*$E$6)/(m))-1)) - $E$7</f>
        <v>-1.0869882531197843</v>
      </c>
      <c r="C1154" s="11">
        <f t="shared" si="466"/>
        <v>1.1815434624204002</v>
      </c>
      <c r="D1154" s="36"/>
      <c r="M1154" s="36"/>
      <c r="N1154" s="11">
        <f>($T1149*$G$6) + (m*EXP(-($T1149*$G$6)/m)) - m - (($G$7/(m*g))*($T1149)^2)</f>
        <v>-9.2049804445186716E-4</v>
      </c>
      <c r="O1154" s="11">
        <f>($T1149*$G$6) + (2*m*EXP(-($T1149*$G$6)/m)) + (($T1149*$G$6)*EXP(-($T1149*$G$6)/m))  - (2*m)</f>
        <v>7.5760073539418715E-4</v>
      </c>
      <c r="P1154" s="11">
        <f>2*(-(m^2)/($T1149)^5)*(g^2)*N1154*O1154</f>
        <v>18.343645050870528</v>
      </c>
      <c r="Q1154" s="12">
        <f>$G$6 - ($G$6*EXP(-($T1149*$G$6)/m)) - ($T1149 * ((2*$G$7)/(m*g)))</f>
        <v>-0.11975513986600872</v>
      </c>
      <c r="R1154" s="12">
        <f>$G$6 - 2 * ($G$6*EXP(-($T1149*$G$6)/m)) + $G$6*(EXP(-($T1149*$G$6)/m))*(1-($T1149*$G$6)/(m))</f>
        <v>9.4572542455614361E-2</v>
      </c>
      <c r="S1154" s="11">
        <f>2*(((5*m^2*g^2)/$T1149^6)*$N1154*$O1154 + (-(m^2)/($T1149)^5)*(g^2)*$O1154*$Q1154 + (-(m^2)/($T1149)^5)*(g^2)*$N1154*$R1154)</f>
        <v>449.55028528498815</v>
      </c>
      <c r="T1154" s="37"/>
      <c r="U1154" s="38"/>
      <c r="V1154" s="39"/>
      <c r="W1154" s="36"/>
    </row>
    <row r="1155" spans="1:23" x14ac:dyDescent="0.25">
      <c r="A1155" s="36"/>
      <c r="B1155" s="12">
        <f>((m*g)/$A1151)*($F$6+(m/$A1151)*(EXP(-($A1151*$F$6)/(m))-1)) - $F$7</f>
        <v>-1.8249849076301701</v>
      </c>
      <c r="C1155" s="12">
        <f t="shared" si="466"/>
        <v>3.3305699130779005</v>
      </c>
      <c r="D1155" s="36"/>
      <c r="M1155" s="36"/>
      <c r="N1155" s="11">
        <f>($T1149*$H$6) + (m*EXP(-($T1149*$H$6)/m)) - m - (($H$7/(m*g))*($T1149)^2)</f>
        <v>-2.7081236331129646E-4</v>
      </c>
      <c r="O1155" s="11">
        <f>($T1149*$H$6) + (2*m*EXP(-($T1149*$H$6)/m)) + (($T1149*$H$6)*EXP(-($T1149*$H$6)/m))  - (2*m)</f>
        <v>1.1847490982079267E-3</v>
      </c>
      <c r="P1155" s="11">
        <f>2*(-(m^2)/($T1149)^5)*(g^2)*N1155*O1155</f>
        <v>8.4395104335311242</v>
      </c>
      <c r="Q1155" s="12">
        <f>$H$6 - ($H$6*EXP(-($T1149*$H$6)/m)) - ($T1149 * ((2*$H$7)/(m*g)))</f>
        <v>-7.9559143965879542E-2</v>
      </c>
      <c r="R1155" s="12">
        <f>$H$6 - 2 * ($H$6*EXP(-($T1149*$H$6)/m)) + $H$6*(EXP(-($T1149*$H$6)/m))*(1-($T1149*$H$6)/(m))</f>
        <v>0.14523589366889</v>
      </c>
      <c r="S1155" s="11">
        <f>2*(((5*m^2*g^2)/$T1149^6)*$N1155*$O1155 + (-(m^2)/($T1149)^5)*(g^2)*$O1155*$Q1155 + (-(m^2)/($T1149)^5)*(g^2)*$N1155*$R1155)</f>
        <v>1569.2828784277795</v>
      </c>
      <c r="T1155" s="37"/>
      <c r="U1155" s="38"/>
      <c r="V1155" s="39"/>
      <c r="W1155" s="36"/>
    </row>
    <row r="1156" spans="1:23" x14ac:dyDescent="0.25">
      <c r="A1156" s="36"/>
      <c r="B1156" s="12">
        <f>((m*g)/$A1151)*($G$6+(m/$A1151)*(EXP(-($A1151*$G$6)/(m))-1)) - $G$7</f>
        <v>-2.6619815369864988</v>
      </c>
      <c r="C1156" s="11">
        <f t="shared" si="466"/>
        <v>7.0861457032570021</v>
      </c>
      <c r="D1156" s="36"/>
      <c r="M1156" s="36"/>
      <c r="N1156" s="11">
        <f>($T1149*$I$6) + (m*EXP(-($T1149*$I$6)/m)) - m - (($I$7/(m*g))*($T1149)^2)</f>
        <v>3.6936897707216289E-5</v>
      </c>
      <c r="O1156" s="11">
        <f>($T1149*$I$6) + (2*m*EXP(-($T1149*$I$6)/m)) + (($T1149*$I$6)*EXP(-($T1149*$I$6)/m))  - (2*m)</f>
        <v>1.5808744621772508E-3</v>
      </c>
      <c r="P1156" s="11">
        <f>2*(-(m^2)/($T1149)^5)*(g^2)*N1156*O1156</f>
        <v>-1.5359609731163781</v>
      </c>
      <c r="Q1156" s="12">
        <f>$I$6 - ($I$6*EXP(-($T1149*$I$6)/m)) - ($T1149 * ((2*$I$7)/(m*g)))</f>
        <v>-6.9449432839628455E-2</v>
      </c>
      <c r="R1156" s="12">
        <f>$I$6 - 2 * ($I$6*EXP(-($T1149*$I$6)/m)) + $I$6*(EXP(-($T1149*$I$6)/m))*(1-($T1149*$I$6)/(m))</f>
        <v>0.1911884784268936</v>
      </c>
      <c r="S1156" s="11">
        <f>2*(((5*m^2*g^2)/$T1149^6)*$N1156*$O1156 + (-(m^2)/($T1149)^5)*(g^2)*$O1156*$Q1156 + (-(m^2)/($T1149)^5)*(g^2)*$N1156*$R1156)</f>
        <v>3056.1055703635107</v>
      </c>
      <c r="T1156" s="37"/>
      <c r="U1156" s="38"/>
      <c r="V1156" s="39"/>
      <c r="W1156" s="36"/>
    </row>
    <row r="1157" spans="1:23" x14ac:dyDescent="0.25">
      <c r="A1157" s="36"/>
      <c r="B1157" s="12">
        <f>((m*g)/$A1151)*($H$6+(m/$A1151)*(EXP(-($A1151*$H$6)/(m))-1)) - $H$7</f>
        <v>-3.0729781914968846</v>
      </c>
      <c r="C1157" s="12">
        <f t="shared" si="466"/>
        <v>9.4431949654154632</v>
      </c>
      <c r="D1157" s="36"/>
      <c r="M1157" s="36"/>
      <c r="N1157" s="11">
        <f>($T1149*$J$6) + (m*EXP(-($T1149*$J$6)/m)) - m - (($J$7/(m*g))*($T1149)^2)</f>
        <v>2.7411831987485345E-4</v>
      </c>
      <c r="O1157" s="11">
        <f>($T1149*$J$6) + (2*m*EXP(-($T1149*$J$6)/m)) + (($T1149*$J$6)*EXP(-($T1149*$J$6)/m))  - (2*m)</f>
        <v>2.0432113316871947E-3</v>
      </c>
      <c r="P1157" s="11">
        <f>2*(-(m^2)/($T1149)^5)*(g^2)*N1157*O1157</f>
        <v>-14.732407746786075</v>
      </c>
      <c r="Q1157" s="12">
        <f>$J$6 - ($J$6*EXP(-($T1149*$J$6)/m)) - ($T1149 * ((2*$J$7)/(m*g)))</f>
        <v>-6.8895221319101085E-2</v>
      </c>
      <c r="R1157" s="12">
        <f>$J$6 - 2 * ($J$6*EXP(-($T1149*$J$6)/m)) + $J$6*(EXP(-($T1149*$J$6)/m))*(1-($T1149*$J$6)/(m))</f>
        <v>0.2437980678940927</v>
      </c>
      <c r="S1157" s="11">
        <f>2*(((5*m^2*g^2)/$T1149^6)*$N1157*$O1157 + (-(m^2)/($T1149)^5)*(g^2)*$O1157*$Q1157 + (-(m^2)/($T1149)^5)*(g^2)*$N1157*$R1157)</f>
        <v>5339.54843422865</v>
      </c>
      <c r="T1157" s="37"/>
      <c r="U1157" s="38"/>
      <c r="V1157" s="39"/>
      <c r="W1157" s="36"/>
    </row>
    <row r="1158" spans="1:23" x14ac:dyDescent="0.25">
      <c r="A1158" s="36"/>
      <c r="B1158" s="12">
        <f>((m*g)/$A1151)*($I$6+(m/$A1151)*(EXP(-($A1151*$I$6)/(m))-1)) - $I$7</f>
        <v>-3.5339756760911594</v>
      </c>
      <c r="C1158" s="11">
        <f t="shared" si="466"/>
        <v>12.488984079203966</v>
      </c>
      <c r="D1158" s="36"/>
      <c r="M1158" s="36"/>
      <c r="N1158" s="11">
        <f>($T1149*$K$6) + (m*EXP(-($T1149*$K$6)/m)) - m - (($K$7/(m*g))*($T1149)^2)</f>
        <v>2.8814904481971708E-4</v>
      </c>
      <c r="O1158" s="11">
        <f>($T1149*$K$6) + (2*m*EXP(-($T1149*$K$6)/m)) + (($T1149*$K$6)*EXP(-($T1149*$K$6)/m))  - (2*m)</f>
        <v>2.5726896358677157E-3</v>
      </c>
      <c r="P1158" s="11">
        <f>2*(-(m^2)/($T1149)^5)*(g^2)*N1158*O1158</f>
        <v>-19.499656529403069</v>
      </c>
      <c r="Q1158" s="12">
        <f>$K$6 - ($K$6*EXP(-($T1149*$K$6)/m)) - ($T1149 * ((2*$K$7)/(m*g)))</f>
        <v>-9.2002786507860201E-2</v>
      </c>
      <c r="R1158" s="12">
        <f>$K$6 - 2 * ($K$6*EXP(-($T1149*$K$6)/m)) + $K$6*(EXP(-($T1149*$K$6)/m))*(1-($T1149*$K$6)/(m))</f>
        <v>0.30289682242097193</v>
      </c>
      <c r="S1158" s="11">
        <f>2*(((5*m^2*g^2)/$T1149^6)*$N1158*$O1158 + (-(m^2)/($T1149)^5)*(g^2)*$O1158*$Q1158 + (-(m^2)/($T1149)^5)*(g^2)*$N1158*$R1158)</f>
        <v>8423.3858514830008</v>
      </c>
      <c r="T1158" s="37"/>
      <c r="U1158" s="38"/>
      <c r="V1158" s="39"/>
      <c r="W1158" s="36"/>
    </row>
    <row r="1159" spans="1:23" x14ac:dyDescent="0.25">
      <c r="A1159" s="36"/>
      <c r="B1159" s="12">
        <f>((m*g)/$A1151)*($J$6+(m/$A1151)*(EXP(-($A1151*$J$6)/(m))-1)) - $J$7</f>
        <v>-4.0759731606854341</v>
      </c>
      <c r="C1159" s="12">
        <f t="shared" si="466"/>
        <v>16.613557206628009</v>
      </c>
      <c r="D1159" s="36"/>
      <c r="M1159" s="36">
        <v>115</v>
      </c>
      <c r="N1159" s="11">
        <f>($T1159*$B$6) + (m*EXP(-($T1159*$B$6)/m)) - m - (($B$7/(m*g))*($T1159)^2)</f>
        <v>-3.5922821918522391E-5</v>
      </c>
      <c r="O1159" s="11">
        <f>($T1159*$B$6) + (2*m*EXP(-($T1159*$B$6)/m)) + (($T1159*$B$6)*EXP(-($T1159*$B$6)/m))  - (2*m)</f>
        <v>5.8863516471732713E-6</v>
      </c>
      <c r="P1159" s="11">
        <f>2*(-(m^2)/($T1159)^5)*(g^2)*N1159*O1159</f>
        <v>5.5621030242373505E-3</v>
      </c>
      <c r="Q1159" s="12">
        <f>$B$6 - ($B$6*EXP(-($T1159*$B$6)/m)) - ($T1159 * ((2*$B$7)/(m*g)))</f>
        <v>-3.5822432723058607E-3</v>
      </c>
      <c r="R1159" s="12">
        <f>$B$6 - 2 * ($B$6*EXP(-($T1159*$B$6)/m)) + $B$6*(EXP(-($T1159*$B$6)/m))*(1-($T1159*$B$6)/(m))</f>
        <v>7.9860805570153293E-4</v>
      </c>
      <c r="S1159" s="11">
        <f>2*(((5*m^2*g^2)/$T1159^6)*$N1159*$O1159 + (-(m^2)/($T1159)^5)*(g^2)*$O1159*$Q1159 + (-(m^2)/($T1159)^5)*(g^2)*$N1159*$R1159)</f>
        <v>2.7638000081181335E-2</v>
      </c>
      <c r="T1159" s="37">
        <f t="shared" ref="T1159:T1209" si="486">$T1149-$W1149</f>
        <v>2.1699250881468814E-2</v>
      </c>
      <c r="U1159" s="38">
        <f t="shared" ref="U1159" si="487">SUM(P1159:P1168)</f>
        <v>-5.3645976549887564E-13</v>
      </c>
      <c r="V1159" s="39">
        <f t="shared" ref="V1159" si="488">SUM(S1159:S1168)</f>
        <v>19047.805400261786</v>
      </c>
      <c r="W1159" s="36">
        <f t="shared" ref="W1159" si="489">U1159/V1159</f>
        <v>-2.8163862147158577E-17</v>
      </c>
    </row>
    <row r="1160" spans="1:23" x14ac:dyDescent="0.25">
      <c r="A1160" s="36"/>
      <c r="B1160" s="11">
        <f>((m*g)/$A1151)*($K$6+(m/$A1151)*(EXP(-($A1151*$K$6)/(m))-1)) - $K$7</f>
        <v>-4.7769706452797092</v>
      </c>
      <c r="C1160" s="11">
        <f t="shared" si="466"/>
        <v>22.819448545864041</v>
      </c>
      <c r="D1160" s="36"/>
      <c r="M1160" s="36"/>
      <c r="N1160" s="11">
        <f>($T1159*$C$6) + (m*EXP(-($T1159*$C$6)/m)) - m - (($C$7/(m*g))*($T1159)^2)</f>
        <v>-5.6880736359796744E-5</v>
      </c>
      <c r="O1160" s="11">
        <f>($T1159*$C$6) + (2*m*EXP(-($T1159*$C$6)/m)) + (($T1159*$C$6)*EXP(-($T1159*$C$6)/m))  - (2*m)</f>
        <v>3.0067351026730194E-5</v>
      </c>
      <c r="P1160" s="11">
        <f>2*(-(m^2)/($T1159)^5)*(g^2)*N1160*O1160</f>
        <v>4.4986557223601245E-2</v>
      </c>
      <c r="Q1160" s="12">
        <f>$C$6 - ($C$6*EXP(-($T1159*$C$6)/m)) - ($T1159 * ((2*$C$7)/(m*g)))</f>
        <v>-6.6282852127929268E-3</v>
      </c>
      <c r="R1160" s="12">
        <f>$C$6 - 2 * ($C$6*EXP(-($T1159*$C$6)/m)) + $C$6*(EXP(-($T1159*$C$6)/m))*(1-($T1159*$C$6)/(m))</f>
        <v>4.0224850446371196E-3</v>
      </c>
      <c r="S1160" s="11">
        <f>2*(((5*m^2*g^2)/$T1159^6)*$N1160*$O1160 + (-(m^2)/($T1159)^5)*(g^2)*$O1160*$Q1160 + (-(m^2)/($T1159)^5)*(g^2)*$N1160*$R1160)</f>
        <v>0.89475171113511909</v>
      </c>
      <c r="T1160" s="37"/>
      <c r="U1160" s="38"/>
      <c r="V1160" s="39"/>
      <c r="W1160" s="36"/>
    </row>
    <row r="1161" spans="1:23" x14ac:dyDescent="0.25">
      <c r="A1161" s="36">
        <v>20000</v>
      </c>
      <c r="B1161" s="12">
        <f>((m*g)/$A1161)*($B$6+(m/$A1161)*(EXP(-($A1161*$B$6)/(m))-1)) - $B$7</f>
        <v>-0.10399831469429428</v>
      </c>
      <c r="C1161" s="12">
        <f t="shared" si="466"/>
        <v>1.0815649459253467E-2</v>
      </c>
      <c r="D1161" s="36">
        <f t="shared" ref="D1161" si="490">SUM(C1161:C1170)</f>
        <v>73.507196713244198</v>
      </c>
      <c r="M1161" s="36"/>
      <c r="N1161" s="11">
        <f>($T1159*$D$6) + (m*EXP(-($T1159*$D$6)/m)) - m - (($D$7/(m*g))*($T1159)^2)</f>
        <v>-1.4213669415833905E-4</v>
      </c>
      <c r="O1161" s="11">
        <f>($T1159*$D$6) + (2*m*EXP(-($T1159*$D$6)/m)) + (($T1159*$D$6)*EXP(-($T1159*$D$6)/m))  - (2*m)</f>
        <v>1.0980809334212166E-4</v>
      </c>
      <c r="P1161" s="11">
        <f>2*(-(m^2)/($T1159)^5)*(g^2)*N1161*O1161</f>
        <v>0.410547055340447</v>
      </c>
      <c r="Q1161" s="12">
        <f>$D$6 - ($D$6*EXP(-($T1159*$D$6)/m)) - ($T1159 * ((2*$D$7)/(m*g)))</f>
        <v>-1.8161063891626833E-2</v>
      </c>
      <c r="R1161" s="12">
        <f>$D$6 - 2 * ($D$6*EXP(-($T1159*$D$6)/m)) + $D$6*(EXP(-($T1159*$D$6)/m))*(1-($T1159*$D$6)/(m))</f>
        <v>1.4420172737402842E-2</v>
      </c>
      <c r="S1161" s="11">
        <f>2*(((5*m^2*g^2)/$T1159^6)*$N1161*$O1161 + (-(m^2)/($T1159)^5)*(g^2)*$O1161*$Q1161 + (-(m^2)/($T1159)^5)*(g^2)*$N1161*$R1161)</f>
        <v>11.770671982426705</v>
      </c>
      <c r="T1161" s="37"/>
      <c r="U1161" s="38"/>
      <c r="V1161" s="39"/>
      <c r="W1161" s="36"/>
    </row>
    <row r="1162" spans="1:23" x14ac:dyDescent="0.25">
      <c r="A1162" s="36"/>
      <c r="B1162" s="11">
        <f>((m*g)/$A1161)*($C$6+(m/$A1161)*(EXP(-($A1161*$C$6)/(m))-1)) - $C$7</f>
        <v>-0.28199705699143174</v>
      </c>
      <c r="C1162" s="11">
        <f t="shared" si="466"/>
        <v>7.9522340151828796E-2</v>
      </c>
      <c r="D1162" s="36"/>
      <c r="M1162" s="36"/>
      <c r="N1162" s="11">
        <f>($T1159*$E$6) + (m*EXP(-($T1159*$E$6)/m)) - m - (($E$7/(m*g))*($T1159)^2)</f>
        <v>-2.7251916602635123E-4</v>
      </c>
      <c r="O1162" s="11">
        <f>($T1159*$E$6) + (2*m*EXP(-($T1159*$E$6)/m)) + (($T1159*$E$6)*EXP(-($T1159*$E$6)/m))  - (2*m)</f>
        <v>2.17202167091958E-4</v>
      </c>
      <c r="P1162" s="11">
        <f>2*(-(m^2)/($T1159)^5)*(g^2)*N1162*O1162</f>
        <v>1.5569819781520917</v>
      </c>
      <c r="Q1162" s="12">
        <f>$E$6 - ($E$6*EXP(-($T1159*$E$6)/m)) - ($T1159 * ((2*$E$7)/(m*g)))</f>
        <v>-3.51275029404641E-2</v>
      </c>
      <c r="R1162" s="12">
        <f>$E$6 - 2 * ($E$6*EXP(-($T1159*$E$6)/m)) + $E$6*(EXP(-($T1159*$E$6)/m))*(1-($T1159*$E$6)/(m))</f>
        <v>2.8129755211624086E-2</v>
      </c>
      <c r="S1162" s="11">
        <f>2*(((5*m^2*g^2)/$T1159^6)*$N1162*$O1162 + (-(m^2)/($T1159)^5)*(g^2)*$O1162*$Q1162 + (-(m^2)/($T1159)^5)*(g^2)*$N1162*$R1162)</f>
        <v>43.573778470160931</v>
      </c>
      <c r="T1162" s="37"/>
      <c r="U1162" s="38"/>
      <c r="V1162" s="39"/>
      <c r="W1162" s="36"/>
    </row>
    <row r="1163" spans="1:23" x14ac:dyDescent="0.25">
      <c r="A1163" s="36"/>
      <c r="B1163" s="12">
        <f>((m*g)/$A1161)*($D$6+(m/$A1161)*(EXP(-($A1161*$D$6)/(m))-1)) - $D$7</f>
        <v>-0.67299538424662475</v>
      </c>
      <c r="C1163" s="12">
        <f t="shared" si="466"/>
        <v>0.45292278721726209</v>
      </c>
      <c r="D1163" s="36"/>
      <c r="M1163" s="36"/>
      <c r="N1163" s="11">
        <f>($T1159*$F$6) + (m*EXP(-($T1159*$F$6)/m)) - m - (($F$7/(m*g))*($T1159)^2)</f>
        <v>-6.0670053593632044E-4</v>
      </c>
      <c r="O1163" s="11">
        <f>($T1159*$F$6) + (2*m*EXP(-($T1159*$F$6)/m)) + (($T1159*$F$6)*EXP(-($T1159*$F$6)/m))  - (2*m)</f>
        <v>4.3655210821160612E-4</v>
      </c>
      <c r="P1163" s="11">
        <f>2*(-(m^2)/($T1159)^5)*(g^2)*N1163*O1163</f>
        <v>6.9667920711639288</v>
      </c>
      <c r="Q1163" s="12">
        <f>$F$6 - ($F$6*EXP(-($T1159*$F$6)/m)) - ($T1159 * ((2*$F$7)/(m*g)))</f>
        <v>-7.6037333689399966E-2</v>
      </c>
      <c r="R1163" s="12">
        <f>$F$6 - 2 * ($F$6*EXP(-($T1159*$F$6)/m)) + $F$6*(EXP(-($T1159*$F$6)/m))*(1-($T1159*$F$6)/(m))</f>
        <v>5.5507727714503075E-2</v>
      </c>
      <c r="S1163" s="11">
        <f>2*(((5*m^2*g^2)/$T1159^6)*$N1163*$O1163 + (-(m^2)/($T1159)^5)*(g^2)*$O1163*$Q1163 + (-(m^2)/($T1159)^5)*(g^2)*$N1163*$R1163)</f>
        <v>153.66554030997941</v>
      </c>
      <c r="T1163" s="37"/>
      <c r="U1163" s="38"/>
      <c r="V1163" s="39"/>
      <c r="W1163" s="36"/>
    </row>
    <row r="1164" spans="1:23" x14ac:dyDescent="0.25">
      <c r="A1164" s="36"/>
      <c r="B1164" s="12">
        <f>((m*g)/$A1161)*($E$6+(m/$A1161)*(EXP(-($A1161*$E$6)/(m))-1)) - $E$7</f>
        <v>-1.0869941265437622</v>
      </c>
      <c r="C1164" s="11">
        <f t="shared" si="466"/>
        <v>1.1815562311406365</v>
      </c>
      <c r="D1164" s="36"/>
      <c r="M1164" s="36"/>
      <c r="N1164" s="11">
        <f>($T1159*$G$6) + (m*EXP(-($T1159*$G$6)/m)) - m - (($G$7/(m*g))*($T1159)^2)</f>
        <v>-9.2049804445186109E-4</v>
      </c>
      <c r="O1164" s="11">
        <f>($T1159*$G$6) + (2*m*EXP(-($T1159*$G$6)/m)) + (($T1159*$G$6)*EXP(-($T1159*$G$6)/m))  - (2*m)</f>
        <v>7.5760073539418021E-4</v>
      </c>
      <c r="P1164" s="11">
        <f>2*(-(m^2)/($T1159)^5)*(g^2)*N1164*O1164</f>
        <v>18.343645050870357</v>
      </c>
      <c r="Q1164" s="12">
        <f>$G$6 - ($G$6*EXP(-($T1159*$G$6)/m)) - ($T1159 * ((2*$G$7)/(m*g)))</f>
        <v>-0.11975513986600844</v>
      </c>
      <c r="R1164" s="12">
        <f>$G$6 - 2 * ($G$6*EXP(-($T1159*$G$6)/m)) + $G$6*(EXP(-($T1159*$G$6)/m))*(1-($T1159*$G$6)/(m))</f>
        <v>9.4572542455614111E-2</v>
      </c>
      <c r="S1164" s="11">
        <f>2*(((5*m^2*g^2)/$T1159^6)*$N1164*$O1164 + (-(m^2)/($T1159)^5)*(g^2)*$O1164*$Q1164 + (-(m^2)/($T1159)^5)*(g^2)*$N1164*$R1164)</f>
        <v>449.55028528500497</v>
      </c>
      <c r="T1164" s="37"/>
      <c r="U1164" s="38"/>
      <c r="V1164" s="39"/>
      <c r="W1164" s="36"/>
    </row>
    <row r="1165" spans="1:23" x14ac:dyDescent="0.25">
      <c r="A1165" s="36"/>
      <c r="B1165" s="12">
        <f>((m*g)/$A1161)*($F$6+(m/$A1161)*(EXP(-($A1161*$F$6)/(m))-1)) - $F$7</f>
        <v>-1.824992453798955</v>
      </c>
      <c r="C1165" s="12">
        <f t="shared" ref="C1165:C1228" si="491">$B1165^2</f>
        <v>3.3305974564231309</v>
      </c>
      <c r="D1165" s="36"/>
      <c r="M1165" s="36"/>
      <c r="N1165" s="11">
        <f>($T1159*$H$6) + (m*EXP(-($T1159*$H$6)/m)) - m - (($H$7/(m*g))*($T1159)^2)</f>
        <v>-2.7081236331129559E-4</v>
      </c>
      <c r="O1165" s="11">
        <f>($T1159*$H$6) + (2*m*EXP(-($T1159*$H$6)/m)) + (($T1159*$H$6)*EXP(-($T1159*$H$6)/m))  - (2*m)</f>
        <v>1.1847490982079129E-3</v>
      </c>
      <c r="P1165" s="11">
        <f>2*(-(m^2)/($T1159)^5)*(g^2)*N1165*O1165</f>
        <v>8.4395104335310513</v>
      </c>
      <c r="Q1165" s="12">
        <f>$H$6 - ($H$6*EXP(-($T1159*$H$6)/m)) - ($T1159 * ((2*$H$7)/(m*g)))</f>
        <v>-7.9559143965879264E-2</v>
      </c>
      <c r="R1165" s="12">
        <f>$H$6 - 2 * ($H$6*EXP(-($T1159*$H$6)/m)) + $H$6*(EXP(-($T1159*$H$6)/m))*(1-($T1159*$H$6)/(m))</f>
        <v>0.1452358936688897</v>
      </c>
      <c r="S1165" s="11">
        <f>2*(((5*m^2*g^2)/$T1159^6)*$N1165*$O1165 + (-(m^2)/($T1159)^5)*(g^2)*$O1165*$Q1165 + (-(m^2)/($T1159)^5)*(g^2)*$N1165*$R1165)</f>
        <v>1569.2828784277726</v>
      </c>
      <c r="T1165" s="37"/>
      <c r="U1165" s="38"/>
      <c r="V1165" s="39"/>
      <c r="W1165" s="36"/>
    </row>
    <row r="1166" spans="1:23" x14ac:dyDescent="0.25">
      <c r="A1166" s="36"/>
      <c r="B1166" s="12">
        <f>((m*g)/$A1161)*($G$6+(m/$A1161)*(EXP(-($A1161*$G$6)/(m))-1)) - $G$7</f>
        <v>-2.6619907684771191</v>
      </c>
      <c r="C1166" s="11">
        <f t="shared" si="491"/>
        <v>7.0861948514574031</v>
      </c>
      <c r="D1166" s="36"/>
      <c r="M1166" s="36"/>
      <c r="N1166" s="11">
        <f>($T1159*$I$6) + (m*EXP(-($T1159*$I$6)/m)) - m - (($I$7/(m*g))*($T1159)^2)</f>
        <v>3.6936897707218891E-5</v>
      </c>
      <c r="O1166" s="11">
        <f>($T1159*$I$6) + (2*m*EXP(-($T1159*$I$6)/m)) + (($T1159*$I$6)*EXP(-($T1159*$I$6)/m))  - (2*m)</f>
        <v>1.5808744621772508E-3</v>
      </c>
      <c r="P1166" s="11">
        <f>2*(-(m^2)/($T1159)^5)*(g^2)*N1166*O1166</f>
        <v>-1.535960973116496</v>
      </c>
      <c r="Q1166" s="12">
        <f>$I$6 - ($I$6*EXP(-($T1159*$I$6)/m)) - ($T1159 * ((2*$I$7)/(m*g)))</f>
        <v>-6.9449432839628122E-2</v>
      </c>
      <c r="R1166" s="12">
        <f>$I$6 - 2 * ($I$6*EXP(-($T1159*$I$6)/m)) + $I$6*(EXP(-($T1159*$I$6)/m))*(1-($T1159*$I$6)/(m))</f>
        <v>0.19118847842689327</v>
      </c>
      <c r="S1166" s="11">
        <f>2*(((5*m^2*g^2)/$T1159^6)*$N1166*$O1166 + (-(m^2)/($T1159)^5)*(g^2)*$O1166*$Q1166 + (-(m^2)/($T1159)^5)*(g^2)*$N1166*$R1166)</f>
        <v>3056.1055703635284</v>
      </c>
      <c r="T1166" s="37"/>
      <c r="U1166" s="38"/>
      <c r="V1166" s="39"/>
      <c r="W1166" s="36"/>
    </row>
    <row r="1167" spans="1:23" x14ac:dyDescent="0.25">
      <c r="A1167" s="36"/>
      <c r="B1167" s="12">
        <f>((m*g)/$A1161)*($H$6+(m/$A1161)*(EXP(-($A1161*$H$6)/(m))-1)) - $H$7</f>
        <v>-3.072989095732312</v>
      </c>
      <c r="C1167" s="12">
        <f t="shared" si="491"/>
        <v>9.4432619824896928</v>
      </c>
      <c r="D1167" s="36"/>
      <c r="M1167" s="36"/>
      <c r="N1167" s="11">
        <f>($T1159*$J$6) + (m*EXP(-($T1159*$J$6)/m)) - m - (($J$7/(m*g))*($T1159)^2)</f>
        <v>2.7411831987485171E-4</v>
      </c>
      <c r="O1167" s="11">
        <f>($T1159*$J$6) + (2*m*EXP(-($T1159*$J$6)/m)) + (($T1159*$J$6)*EXP(-($T1159*$J$6)/m))  - (2*m)</f>
        <v>2.0432113316871878E-3</v>
      </c>
      <c r="P1167" s="11">
        <f>2*(-(m^2)/($T1159)^5)*(g^2)*N1167*O1167</f>
        <v>-14.732407746786027</v>
      </c>
      <c r="Q1167" s="12">
        <f>$J$6 - ($J$6*EXP(-($T1159*$J$6)/m)) - ($T1159 * ((2*$J$7)/(m*g)))</f>
        <v>-6.8895221319100641E-2</v>
      </c>
      <c r="R1167" s="12">
        <f>$J$6 - 2 * ($J$6*EXP(-($T1159*$J$6)/m)) + $J$6*(EXP(-($T1159*$J$6)/m))*(1-($T1159*$J$6)/(m))</f>
        <v>0.2437980678940922</v>
      </c>
      <c r="S1167" s="11">
        <f>2*(((5*m^2*g^2)/$T1159^6)*$N1167*$O1167 + (-(m^2)/($T1159)^5)*(g^2)*$O1167*$Q1167 + (-(m^2)/($T1159)^5)*(g^2)*$N1167*$R1167)</f>
        <v>5339.5484342286327</v>
      </c>
      <c r="T1167" s="37"/>
      <c r="U1167" s="38"/>
      <c r="V1167" s="39"/>
      <c r="W1167" s="36"/>
    </row>
    <row r="1168" spans="1:23" x14ac:dyDescent="0.25">
      <c r="A1168" s="36"/>
      <c r="B1168" s="12">
        <f>((m*g)/$A1161)*($I$6+(m/$A1161)*(EXP(-($A1161*$I$6)/(m))-1)) - $I$7</f>
        <v>-3.5339878380294496</v>
      </c>
      <c r="C1168" s="11">
        <f t="shared" si="491"/>
        <v>12.489070039340064</v>
      </c>
      <c r="D1168" s="36"/>
      <c r="M1168" s="36"/>
      <c r="N1168" s="11">
        <f>($T1159*$K$6) + (m*EXP(-($T1159*$K$6)/m)) - m - (($K$7/(m*g))*($T1159)^2)</f>
        <v>2.8814904481972575E-4</v>
      </c>
      <c r="O1168" s="11">
        <f>($T1159*$K$6) + (2*m*EXP(-($T1159*$K$6)/m)) + (($T1159*$K$6)*EXP(-($T1159*$K$6)/m))  - (2*m)</f>
        <v>2.5726896358677087E-3</v>
      </c>
      <c r="P1168" s="11">
        <f>2*(-(m^2)/($T1159)^5)*(g^2)*N1168*O1168</f>
        <v>-19.49965652940373</v>
      </c>
      <c r="Q1168" s="12">
        <f>$K$6 - ($K$6*EXP(-($T1159*$K$6)/m)) - ($T1159 * ((2*$K$7)/(m*g)))</f>
        <v>-9.2002786507859646E-2</v>
      </c>
      <c r="R1168" s="12">
        <f>$K$6 - 2 * ($K$6*EXP(-($T1159*$K$6)/m)) + $K$6*(EXP(-($T1159*$K$6)/m))*(1-($T1159*$K$6)/(m))</f>
        <v>0.30289682242097132</v>
      </c>
      <c r="S1168" s="11">
        <f>2*(((5*m^2*g^2)/$T1159^6)*$N1168*$O1168 + (-(m^2)/($T1159)^5)*(g^2)*$O1168*$Q1168 + (-(m^2)/($T1159)^5)*(g^2)*$N1168*$R1168)</f>
        <v>8423.3858514830627</v>
      </c>
      <c r="T1168" s="37"/>
      <c r="U1168" s="38"/>
      <c r="V1168" s="39"/>
      <c r="W1168" s="36"/>
    </row>
    <row r="1169" spans="1:23" x14ac:dyDescent="0.25">
      <c r="A1169" s="36"/>
      <c r="B1169" s="12">
        <f>((m*g)/$A1161)*($J$6+(m/$A1161)*(EXP(-($A1161*$J$6)/(m))-1)) - $J$7</f>
        <v>-4.0759865803265871</v>
      </c>
      <c r="C1169" s="12">
        <f t="shared" si="491"/>
        <v>16.613666603002425</v>
      </c>
      <c r="D1169" s="36"/>
      <c r="M1169" s="36">
        <v>116</v>
      </c>
      <c r="N1169" s="11">
        <f>($T1169*$B$6) + (m*EXP(-($T1169*$B$6)/m)) - m - (($B$7/(m*g))*($T1169)^2)</f>
        <v>-3.5922821918522879E-5</v>
      </c>
      <c r="O1169" s="11">
        <f>($T1169*$B$6) + (2*m*EXP(-($T1169*$B$6)/m)) + (($T1169*$B$6)*EXP(-($T1169*$B$6)/m))  - (2*m)</f>
        <v>5.8863516471802102E-6</v>
      </c>
      <c r="P1169" s="11">
        <f>2*(-(m^2)/($T1169)^5)*(g^2)*N1169*O1169</f>
        <v>5.5621030242439477E-3</v>
      </c>
      <c r="Q1169" s="12">
        <f>$B$6 - ($B$6*EXP(-($T1169*$B$6)/m)) - ($T1169 * ((2*$B$7)/(m*g)))</f>
        <v>-3.5822432723058711E-3</v>
      </c>
      <c r="R1169" s="12">
        <f>$B$6 - 2 * ($B$6*EXP(-($T1169*$B$6)/m)) + $B$6*(EXP(-($T1169*$B$6)/m))*(1-($T1169*$B$6)/(m))</f>
        <v>7.9860805570153293E-4</v>
      </c>
      <c r="S1169" s="11">
        <f>2*(((5*m^2*g^2)/$T1169^6)*$N1169*$O1169 + (-(m^2)/($T1169)^5)*(g^2)*$O1169*$Q1169 + (-(m^2)/($T1169)^5)*(g^2)*$N1169*$R1169)</f>
        <v>2.7638000080320135E-2</v>
      </c>
      <c r="T1169" s="37">
        <f t="shared" si="486"/>
        <v>2.1699250881468842E-2</v>
      </c>
      <c r="U1169" s="38">
        <f t="shared" ref="U1169" si="492">SUM(P1169:P1178)</f>
        <v>5.3290705182007514E-13</v>
      </c>
      <c r="V1169" s="39">
        <f t="shared" ref="V1169" si="493">SUM(S1169:S1178)</f>
        <v>19047.805400261699</v>
      </c>
      <c r="W1169" s="36">
        <f t="shared" ref="W1169" si="494">U1169/V1169</f>
        <v>2.7977346503800038E-17</v>
      </c>
    </row>
    <row r="1170" spans="1:23" x14ac:dyDescent="0.25">
      <c r="A1170" s="36"/>
      <c r="B1170" s="11">
        <f>((m*g)/$A1161)*($K$6+(m/$A1161)*(EXP(-($A1161*$K$6)/(m))-1)) - $K$7</f>
        <v>-4.7769853226237249</v>
      </c>
      <c r="C1170" s="11">
        <f t="shared" si="491"/>
        <v>22.819588772562494</v>
      </c>
      <c r="D1170" s="36"/>
      <c r="M1170" s="36"/>
      <c r="N1170" s="11">
        <f>($T1169*$C$6) + (m*EXP(-($T1169*$C$6)/m)) - m - (($C$7/(m*g))*($T1169)^2)</f>
        <v>-5.6880736359794576E-5</v>
      </c>
      <c r="O1170" s="11">
        <f>($T1169*$C$6) + (2*m*EXP(-($T1169*$C$6)/m)) + (($T1169*$C$6)*EXP(-($T1169*$C$6)/m))  - (2*m)</f>
        <v>3.0067351026730194E-5</v>
      </c>
      <c r="P1170" s="11">
        <f>2*(-(m^2)/($T1169)^5)*(g^2)*N1170*O1170</f>
        <v>4.4986557223599247E-2</v>
      </c>
      <c r="Q1170" s="12">
        <f>$C$6 - ($C$6*EXP(-($T1169*$C$6)/m)) - ($T1169 * ((2*$C$7)/(m*g)))</f>
        <v>-6.6282852127929337E-3</v>
      </c>
      <c r="R1170" s="12">
        <f>$C$6 - 2 * ($C$6*EXP(-($T1169*$C$6)/m)) + $C$6*(EXP(-($T1169*$C$6)/m))*(1-($T1169*$C$6)/(m))</f>
        <v>4.0224850446371196E-3</v>
      </c>
      <c r="S1170" s="11">
        <f>2*(((5*m^2*g^2)/$T1169^6)*$N1170*$O1170 + (-(m^2)/($T1169)^5)*(g^2)*$O1170*$Q1170 + (-(m^2)/($T1169)^5)*(g^2)*$N1170*$R1170)</f>
        <v>0.89475171113529672</v>
      </c>
      <c r="T1170" s="37"/>
      <c r="U1170" s="38"/>
      <c r="V1170" s="39"/>
      <c r="W1170" s="36"/>
    </row>
    <row r="1171" spans="1:23" x14ac:dyDescent="0.25">
      <c r="A1171" s="36">
        <v>50000</v>
      </c>
      <c r="B1171" s="12">
        <f>((m*g)/$A1171)*($B$6+(m/$A1171)*(EXP(-($A1171*$B$6)/(m))-1)) - $B$7</f>
        <v>-0.1039993258738465</v>
      </c>
      <c r="C1171" s="12">
        <f t="shared" si="491"/>
        <v>1.0815859782214518E-2</v>
      </c>
      <c r="D1171" s="36">
        <f t="shared" ref="D1171:D1191" si="495">SUM(C1171:C1180)</f>
        <v>73.507496884917387</v>
      </c>
      <c r="M1171" s="36"/>
      <c r="N1171" s="11">
        <f>($T1169*$D$6) + (m*EXP(-($T1169*$D$6)/m)) - m - (($D$7/(m*g))*($T1169)^2)</f>
        <v>-1.4213669415833537E-4</v>
      </c>
      <c r="O1171" s="11">
        <f>($T1169*$D$6) + (2*m*EXP(-($T1169*$D$6)/m)) + (($T1169*$D$6)*EXP(-($T1169*$D$6)/m))  - (2*m)</f>
        <v>1.0980809334212166E-4</v>
      </c>
      <c r="P1171" s="11">
        <f>2*(-(m^2)/($T1169)^5)*(g^2)*N1171*O1171</f>
        <v>0.41054705534043368</v>
      </c>
      <c r="Q1171" s="12">
        <f>$D$6 - ($D$6*EXP(-($T1169*$D$6)/m)) - ($T1169 * ((2*$D$7)/(m*g)))</f>
        <v>-1.8161063891626805E-2</v>
      </c>
      <c r="R1171" s="12">
        <f>$D$6 - 2 * ($D$6*EXP(-($T1169*$D$6)/m)) + $D$6*(EXP(-($T1169*$D$6)/m))*(1-($T1169*$D$6)/(m))</f>
        <v>1.4420172737402953E-2</v>
      </c>
      <c r="S1171" s="11">
        <f>2*(((5*m^2*g^2)/$T1169^6)*$N1171*$O1171 + (-(m^2)/($T1169)^5)*(g^2)*$O1171*$Q1171 + (-(m^2)/($T1169)^5)*(g^2)*$N1171*$R1171)</f>
        <v>11.770671982428119</v>
      </c>
      <c r="T1171" s="37"/>
      <c r="U1171" s="38"/>
      <c r="V1171" s="39"/>
      <c r="W1171" s="36"/>
    </row>
    <row r="1172" spans="1:23" x14ac:dyDescent="0.25">
      <c r="A1172" s="36"/>
      <c r="B1172" s="11">
        <f>((m*g)/$A1171)*($C$6+(m/$A1171)*(EXP(-($A1171*$C$6)/(m))-1)) - $C$7</f>
        <v>-0.2819988227927015</v>
      </c>
      <c r="C1172" s="11">
        <f t="shared" si="491"/>
        <v>7.9523336056469468E-2</v>
      </c>
      <c r="D1172" s="36"/>
      <c r="M1172" s="36"/>
      <c r="N1172" s="11">
        <f>($T1169*$E$6) + (m*EXP(-($T1169*$E$6)/m)) - m - (($E$7/(m*g))*($T1169)^2)</f>
        <v>-2.7251916602634907E-4</v>
      </c>
      <c r="O1172" s="11">
        <f>($T1169*$E$6) + (2*m*EXP(-($T1169*$E$6)/m)) + (($T1169*$E$6)*EXP(-($T1169*$E$6)/m))  - (2*m)</f>
        <v>2.1720216709196494E-4</v>
      </c>
      <c r="P1172" s="11">
        <f>2*(-(m^2)/($T1169)^5)*(g^2)*N1172*O1172</f>
        <v>1.5569819781521193</v>
      </c>
      <c r="Q1172" s="12">
        <f>$E$6 - ($E$6*EXP(-($T1169*$E$6)/m)) - ($T1169 * ((2*$E$7)/(m*g)))</f>
        <v>-3.5127502940464156E-2</v>
      </c>
      <c r="R1172" s="12">
        <f>$E$6 - 2 * ($E$6*EXP(-($T1169*$E$6)/m)) + $E$6*(EXP(-($T1169*$E$6)/m))*(1-($T1169*$E$6)/(m))</f>
        <v>2.8129755211624197E-2</v>
      </c>
      <c r="S1172" s="11">
        <f>2*(((5*m^2*g^2)/$T1169^6)*$N1172*$O1172 + (-(m^2)/($T1169)^5)*(g^2)*$O1172*$Q1172 + (-(m^2)/($T1169)^5)*(g^2)*$N1172*$R1172)</f>
        <v>43.573778470158317</v>
      </c>
      <c r="T1172" s="37"/>
      <c r="U1172" s="38"/>
      <c r="V1172" s="39"/>
      <c r="W1172" s="36"/>
    </row>
    <row r="1173" spans="1:23" x14ac:dyDescent="0.25">
      <c r="A1173" s="36"/>
      <c r="B1173" s="12">
        <f>((m*g)/$A1171)*($D$6+(m/$A1171)*(EXP(-($A1171*$D$6)/(m))-1)) - $D$7</f>
        <v>-0.67299815369477867</v>
      </c>
      <c r="C1173" s="12">
        <f t="shared" si="491"/>
        <v>0.45292651487658092</v>
      </c>
      <c r="D1173" s="36"/>
      <c r="M1173" s="36"/>
      <c r="N1173" s="11">
        <f>($T1169*$F$6) + (m*EXP(-($T1169*$F$6)/m)) - m - (($F$7/(m*g))*($T1169)^2)</f>
        <v>-6.0670053593632174E-4</v>
      </c>
      <c r="O1173" s="11">
        <f>($T1169*$F$6) + (2*m*EXP(-($T1169*$F$6)/m)) + (($T1169*$F$6)*EXP(-($T1169*$F$6)/m))  - (2*m)</f>
        <v>4.3655210821161305E-4</v>
      </c>
      <c r="P1173" s="11">
        <f>2*(-(m^2)/($T1169)^5)*(g^2)*N1173*O1173</f>
        <v>6.9667920711640106</v>
      </c>
      <c r="Q1173" s="12">
        <f>$F$6 - ($F$6*EXP(-($T1169*$F$6)/m)) - ($T1169 * ((2*$F$7)/(m*g)))</f>
        <v>-7.6037333689400077E-2</v>
      </c>
      <c r="R1173" s="12">
        <f>$F$6 - 2 * ($F$6*EXP(-($T1169*$F$6)/m)) + $F$6*(EXP(-($T1169*$F$6)/m))*(1-($T1169*$F$6)/(m))</f>
        <v>5.5507727714503241E-2</v>
      </c>
      <c r="S1173" s="11">
        <f>2*(((5*m^2*g^2)/$T1169^6)*$N1173*$O1173 + (-(m^2)/($T1169)^5)*(g^2)*$O1173*$Q1173 + (-(m^2)/($T1169)^5)*(g^2)*$N1173*$R1173)</f>
        <v>153.66554030997111</v>
      </c>
      <c r="T1173" s="37"/>
      <c r="U1173" s="38"/>
      <c r="V1173" s="39"/>
      <c r="W1173" s="36"/>
    </row>
    <row r="1174" spans="1:23" x14ac:dyDescent="0.25">
      <c r="A1174" s="36"/>
      <c r="B1174" s="12">
        <f>((m*g)/$A1171)*($E$6+(m/$A1171)*(EXP(-($A1171*$E$6)/(m))-1)) - $E$7</f>
        <v>-1.0869976506136336</v>
      </c>
      <c r="C1174" s="11">
        <f t="shared" si="491"/>
        <v>1.1815638924395591</v>
      </c>
      <c r="D1174" s="36"/>
      <c r="M1174" s="36"/>
      <c r="N1174" s="11">
        <f>($T1169*$G$6) + (m*EXP(-($T1169*$G$6)/m)) - m - (($G$7/(m*g))*($T1169)^2)</f>
        <v>-9.2049804445186716E-4</v>
      </c>
      <c r="O1174" s="11">
        <f>($T1169*$G$6) + (2*m*EXP(-($T1169*$G$6)/m)) + (($T1169*$G$6)*EXP(-($T1169*$G$6)/m))  - (2*m)</f>
        <v>7.5760073539418715E-4</v>
      </c>
      <c r="P1174" s="11">
        <f>2*(-(m^2)/($T1169)^5)*(g^2)*N1174*O1174</f>
        <v>18.343645050870528</v>
      </c>
      <c r="Q1174" s="12">
        <f>$G$6 - ($G$6*EXP(-($T1169*$G$6)/m)) - ($T1169 * ((2*$G$7)/(m*g)))</f>
        <v>-0.11975513986600872</v>
      </c>
      <c r="R1174" s="12">
        <f>$G$6 - 2 * ($G$6*EXP(-($T1169*$G$6)/m)) + $G$6*(EXP(-($T1169*$G$6)/m))*(1-($T1169*$G$6)/(m))</f>
        <v>9.4572542455614361E-2</v>
      </c>
      <c r="S1174" s="11">
        <f>2*(((5*m^2*g^2)/$T1169^6)*$N1174*$O1174 + (-(m^2)/($T1169)^5)*(g^2)*$O1174*$Q1174 + (-(m^2)/($T1169)^5)*(g^2)*$N1174*$R1174)</f>
        <v>449.55028528498815</v>
      </c>
      <c r="T1174" s="37"/>
      <c r="U1174" s="38"/>
      <c r="V1174" s="39"/>
      <c r="W1174" s="36"/>
    </row>
    <row r="1175" spans="1:23" x14ac:dyDescent="0.25">
      <c r="A1175" s="36"/>
      <c r="B1175" s="12">
        <f>((m*g)/$A1171)*($F$6+(m/$A1171)*(EXP(-($A1171*$F$6)/(m))-1)) - $F$7</f>
        <v>-1.8249969815157108</v>
      </c>
      <c r="C1175" s="12">
        <f t="shared" si="491"/>
        <v>3.3306139825414554</v>
      </c>
      <c r="D1175" s="36"/>
      <c r="M1175" s="36"/>
      <c r="N1175" s="11">
        <f>($T1169*$H$6) + (m*EXP(-($T1169*$H$6)/m)) - m - (($H$7/(m*g))*($T1169)^2)</f>
        <v>-2.7081236331129646E-4</v>
      </c>
      <c r="O1175" s="11">
        <f>($T1169*$H$6) + (2*m*EXP(-($T1169*$H$6)/m)) + (($T1169*$H$6)*EXP(-($T1169*$H$6)/m))  - (2*m)</f>
        <v>1.1847490982079267E-3</v>
      </c>
      <c r="P1175" s="11">
        <f>2*(-(m^2)/($T1169)^5)*(g^2)*N1175*O1175</f>
        <v>8.4395104335311242</v>
      </c>
      <c r="Q1175" s="12">
        <f>$H$6 - ($H$6*EXP(-($T1169*$H$6)/m)) - ($T1169 * ((2*$H$7)/(m*g)))</f>
        <v>-7.9559143965879542E-2</v>
      </c>
      <c r="R1175" s="12">
        <f>$H$6 - 2 * ($H$6*EXP(-($T1169*$H$6)/m)) + $H$6*(EXP(-($T1169*$H$6)/m))*(1-($T1169*$H$6)/(m))</f>
        <v>0.14523589366889</v>
      </c>
      <c r="S1175" s="11">
        <f>2*(((5*m^2*g^2)/$T1169^6)*$N1175*$O1175 + (-(m^2)/($T1169)^5)*(g^2)*$O1175*$Q1175 + (-(m^2)/($T1169)^5)*(g^2)*$N1175*$R1175)</f>
        <v>1569.2828784277795</v>
      </c>
      <c r="T1175" s="37"/>
      <c r="U1175" s="38"/>
      <c r="V1175" s="39"/>
      <c r="W1175" s="36"/>
    </row>
    <row r="1176" spans="1:23" x14ac:dyDescent="0.25">
      <c r="A1176" s="36"/>
      <c r="B1176" s="12">
        <f>((m*g)/$A1171)*($G$6+(m/$A1171)*(EXP(-($A1171*$G$6)/(m))-1)) - $G$7</f>
        <v>-2.6619963073869766</v>
      </c>
      <c r="C1176" s="11">
        <f t="shared" si="491"/>
        <v>7.0862243405418983</v>
      </c>
      <c r="D1176" s="36"/>
      <c r="M1176" s="36"/>
      <c r="N1176" s="11">
        <f>($T1169*$I$6) + (m*EXP(-($T1169*$I$6)/m)) - m - (($I$7/(m*g))*($T1169)^2)</f>
        <v>3.6936897707216289E-5</v>
      </c>
      <c r="O1176" s="11">
        <f>($T1169*$I$6) + (2*m*EXP(-($T1169*$I$6)/m)) + (($T1169*$I$6)*EXP(-($T1169*$I$6)/m))  - (2*m)</f>
        <v>1.5808744621772508E-3</v>
      </c>
      <c r="P1176" s="11">
        <f>2*(-(m^2)/($T1169)^5)*(g^2)*N1176*O1176</f>
        <v>-1.5359609731163781</v>
      </c>
      <c r="Q1176" s="12">
        <f>$I$6 - ($I$6*EXP(-($T1169*$I$6)/m)) - ($T1169 * ((2*$I$7)/(m*g)))</f>
        <v>-6.9449432839628455E-2</v>
      </c>
      <c r="R1176" s="12">
        <f>$I$6 - 2 * ($I$6*EXP(-($T1169*$I$6)/m)) + $I$6*(EXP(-($T1169*$I$6)/m))*(1-($T1169*$I$6)/(m))</f>
        <v>0.1911884784268936</v>
      </c>
      <c r="S1176" s="11">
        <f>2*(((5*m^2*g^2)/$T1169^6)*$N1176*$O1176 + (-(m^2)/($T1169)^5)*(g^2)*$O1176*$Q1176 + (-(m^2)/($T1169)^5)*(g^2)*$N1176*$R1176)</f>
        <v>3056.1055703635107</v>
      </c>
      <c r="T1176" s="37"/>
      <c r="U1176" s="38"/>
      <c r="V1176" s="39"/>
      <c r="W1176" s="36"/>
    </row>
    <row r="1177" spans="1:23" x14ac:dyDescent="0.25">
      <c r="A1177" s="36"/>
      <c r="B1177" s="12">
        <f>((m*g)/$A1171)*($H$6+(m/$A1171)*(EXP(-($A1171*$H$6)/(m))-1)) - $H$7</f>
        <v>-3.0729956382890538</v>
      </c>
      <c r="C1177" s="12">
        <f t="shared" si="491"/>
        <v>9.4433021929435483</v>
      </c>
      <c r="D1177" s="36"/>
      <c r="M1177" s="36"/>
      <c r="N1177" s="11">
        <f>($T1169*$J$6) + (m*EXP(-($T1169*$J$6)/m)) - m - (($J$7/(m*g))*($T1169)^2)</f>
        <v>2.7411831987485345E-4</v>
      </c>
      <c r="O1177" s="11">
        <f>($T1169*$J$6) + (2*m*EXP(-($T1169*$J$6)/m)) + (($T1169*$J$6)*EXP(-($T1169*$J$6)/m))  - (2*m)</f>
        <v>2.0432113316871947E-3</v>
      </c>
      <c r="P1177" s="11">
        <f>2*(-(m^2)/($T1169)^5)*(g^2)*N1177*O1177</f>
        <v>-14.732407746786075</v>
      </c>
      <c r="Q1177" s="12">
        <f>$J$6 - ($J$6*EXP(-($T1169*$J$6)/m)) - ($T1169 * ((2*$J$7)/(m*g)))</f>
        <v>-6.8895221319101085E-2</v>
      </c>
      <c r="R1177" s="12">
        <f>$J$6 - 2 * ($J$6*EXP(-($T1169*$J$6)/m)) + $J$6*(EXP(-($T1169*$J$6)/m))*(1-($T1169*$J$6)/(m))</f>
        <v>0.2437980678940927</v>
      </c>
      <c r="S1177" s="11">
        <f>2*(((5*m^2*g^2)/$T1169^6)*$N1177*$O1177 + (-(m^2)/($T1169)^5)*(g^2)*$O1177*$Q1177 + (-(m^2)/($T1169)^5)*(g^2)*$N1177*$R1177)</f>
        <v>5339.54843422865</v>
      </c>
      <c r="T1177" s="37"/>
      <c r="U1177" s="38"/>
      <c r="V1177" s="39"/>
      <c r="W1177" s="36"/>
    </row>
    <row r="1178" spans="1:23" x14ac:dyDescent="0.25">
      <c r="A1178" s="36"/>
      <c r="B1178" s="12">
        <f>((m*g)/$A1171)*($I$6+(m/$A1171)*(EXP(-($A1171*$I$6)/(m))-1)) - $I$7</f>
        <v>-3.5339951352079084</v>
      </c>
      <c r="C1178" s="11">
        <f t="shared" si="491"/>
        <v>12.489121615673163</v>
      </c>
      <c r="D1178" s="36"/>
      <c r="M1178" s="36"/>
      <c r="N1178" s="11">
        <f>($T1169*$K$6) + (m*EXP(-($T1169*$K$6)/m)) - m - (($K$7/(m*g))*($T1169)^2)</f>
        <v>2.8814904481971708E-4</v>
      </c>
      <c r="O1178" s="11">
        <f>($T1169*$K$6) + (2*m*EXP(-($T1169*$K$6)/m)) + (($T1169*$K$6)*EXP(-($T1169*$K$6)/m))  - (2*m)</f>
        <v>2.5726896358677157E-3</v>
      </c>
      <c r="P1178" s="11">
        <f>2*(-(m^2)/($T1169)^5)*(g^2)*N1178*O1178</f>
        <v>-19.499656529403069</v>
      </c>
      <c r="Q1178" s="12">
        <f>$K$6 - ($K$6*EXP(-($T1169*$K$6)/m)) - ($T1169 * ((2*$K$7)/(m*g)))</f>
        <v>-9.2002786507860201E-2</v>
      </c>
      <c r="R1178" s="12">
        <f>$K$6 - 2 * ($K$6*EXP(-($T1169*$K$6)/m)) + $K$6*(EXP(-($T1169*$K$6)/m))*(1-($T1169*$K$6)/(m))</f>
        <v>0.30289682242097193</v>
      </c>
      <c r="S1178" s="11">
        <f>2*(((5*m^2*g^2)/$T1169^6)*$N1178*$O1178 + (-(m^2)/($T1169)^5)*(g^2)*$O1178*$Q1178 + (-(m^2)/($T1169)^5)*(g^2)*$N1178*$R1178)</f>
        <v>8423.3858514830008</v>
      </c>
      <c r="T1178" s="37"/>
      <c r="U1178" s="38"/>
      <c r="V1178" s="39"/>
      <c r="W1178" s="36"/>
    </row>
    <row r="1179" spans="1:23" x14ac:dyDescent="0.25">
      <c r="A1179" s="36"/>
      <c r="B1179" s="12">
        <f>((m*g)/$A1171)*($J$6+(m/$A1171)*(EXP(-($A1171*$J$6)/(m))-1)) - $J$7</f>
        <v>-4.0759946321267631</v>
      </c>
      <c r="C1179" s="12">
        <f t="shared" si="491"/>
        <v>16.613732241126186</v>
      </c>
      <c r="D1179" s="36"/>
      <c r="M1179" s="36">
        <v>117</v>
      </c>
      <c r="N1179" s="11">
        <f>($T1179*$B$6) + (m*EXP(-($T1179*$B$6)/m)) - m - (($B$7/(m*g))*($T1179)^2)</f>
        <v>-3.5922821918522391E-5</v>
      </c>
      <c r="O1179" s="11">
        <f>($T1179*$B$6) + (2*m*EXP(-($T1179*$B$6)/m)) + (($T1179*$B$6)*EXP(-($T1179*$B$6)/m))  - (2*m)</f>
        <v>5.8863516471732713E-6</v>
      </c>
      <c r="P1179" s="11">
        <f>2*(-(m^2)/($T1179)^5)*(g^2)*N1179*O1179</f>
        <v>5.5621030242373505E-3</v>
      </c>
      <c r="Q1179" s="12">
        <f>$B$6 - ($B$6*EXP(-($T1179*$B$6)/m)) - ($T1179 * ((2*$B$7)/(m*g)))</f>
        <v>-3.5822432723058607E-3</v>
      </c>
      <c r="R1179" s="12">
        <f>$B$6 - 2 * ($B$6*EXP(-($T1179*$B$6)/m)) + $B$6*(EXP(-($T1179*$B$6)/m))*(1-($T1179*$B$6)/(m))</f>
        <v>7.9860805570153293E-4</v>
      </c>
      <c r="S1179" s="11">
        <f>2*(((5*m^2*g^2)/$T1179^6)*$N1179*$O1179 + (-(m^2)/($T1179)^5)*(g^2)*$O1179*$Q1179 + (-(m^2)/($T1179)^5)*(g^2)*$N1179*$R1179)</f>
        <v>2.7638000081181335E-2</v>
      </c>
      <c r="T1179" s="37">
        <f t="shared" si="486"/>
        <v>2.1699250881468814E-2</v>
      </c>
      <c r="U1179" s="38">
        <f t="shared" ref="U1179" si="496">SUM(P1179:P1188)</f>
        <v>-5.3645976549887564E-13</v>
      </c>
      <c r="V1179" s="39">
        <f t="shared" ref="V1179" si="497">SUM(S1179:S1188)</f>
        <v>19047.805400261786</v>
      </c>
      <c r="W1179" s="36">
        <f t="shared" ref="W1179" si="498">U1179/V1179</f>
        <v>-2.8163862147158577E-17</v>
      </c>
    </row>
    <row r="1180" spans="1:23" x14ac:dyDescent="0.25">
      <c r="A1180" s="36"/>
      <c r="B1180" s="11">
        <f>((m*g)/$A1171)*($K$6+(m/$A1171)*(EXP(-($A1171*$K$6)/(m))-1)) - $K$7</f>
        <v>-4.7769941290456188</v>
      </c>
      <c r="C1180" s="11">
        <f t="shared" si="491"/>
        <v>22.819672908936312</v>
      </c>
      <c r="D1180" s="36"/>
      <c r="M1180" s="36"/>
      <c r="N1180" s="11">
        <f>($T1179*$C$6) + (m*EXP(-($T1179*$C$6)/m)) - m - (($C$7/(m*g))*($T1179)^2)</f>
        <v>-5.6880736359796744E-5</v>
      </c>
      <c r="O1180" s="11">
        <f>($T1179*$C$6) + (2*m*EXP(-($T1179*$C$6)/m)) + (($T1179*$C$6)*EXP(-($T1179*$C$6)/m))  - (2*m)</f>
        <v>3.0067351026730194E-5</v>
      </c>
      <c r="P1180" s="11">
        <f>2*(-(m^2)/($T1179)^5)*(g^2)*N1180*O1180</f>
        <v>4.4986557223601245E-2</v>
      </c>
      <c r="Q1180" s="12">
        <f>$C$6 - ($C$6*EXP(-($T1179*$C$6)/m)) - ($T1179 * ((2*$C$7)/(m*g)))</f>
        <v>-6.6282852127929268E-3</v>
      </c>
      <c r="R1180" s="12">
        <f>$C$6 - 2 * ($C$6*EXP(-($T1179*$C$6)/m)) + $C$6*(EXP(-($T1179*$C$6)/m))*(1-($T1179*$C$6)/(m))</f>
        <v>4.0224850446371196E-3</v>
      </c>
      <c r="S1180" s="11">
        <f>2*(((5*m^2*g^2)/$T1179^6)*$N1180*$O1180 + (-(m^2)/($T1179)^5)*(g^2)*$O1180*$Q1180 + (-(m^2)/($T1179)^5)*(g^2)*$N1180*$R1180)</f>
        <v>0.89475171113511909</v>
      </c>
      <c r="T1180" s="37"/>
      <c r="U1180" s="38"/>
      <c r="V1180" s="39"/>
      <c r="W1180" s="36"/>
    </row>
    <row r="1181" spans="1:23" x14ac:dyDescent="0.25">
      <c r="A1181" s="36">
        <v>100000</v>
      </c>
      <c r="B1181" s="12">
        <f>((m*g)/$A1181)*($B$6+(m/$A1181)*(EXP(-($A1181*$B$6)/(m))-1)) - $B$7</f>
        <v>-0.10399966293627805</v>
      </c>
      <c r="C1181" s="12">
        <f t="shared" si="491"/>
        <v>1.0815929890859445E-2</v>
      </c>
      <c r="D1181" s="36">
        <f t="shared" ref="D1181:D1201" si="499">SUM(C1181:C1190)</f>
        <v>73.50759694239531</v>
      </c>
      <c r="M1181" s="36"/>
      <c r="N1181" s="11">
        <f>($T1179*$D$6) + (m*EXP(-($T1179*$D$6)/m)) - m - (($D$7/(m*g))*($T1179)^2)</f>
        <v>-1.4213669415833905E-4</v>
      </c>
      <c r="O1181" s="11">
        <f>($T1179*$D$6) + (2*m*EXP(-($T1179*$D$6)/m)) + (($T1179*$D$6)*EXP(-($T1179*$D$6)/m))  - (2*m)</f>
        <v>1.0980809334212166E-4</v>
      </c>
      <c r="P1181" s="11">
        <f>2*(-(m^2)/($T1179)^5)*(g^2)*N1181*O1181</f>
        <v>0.410547055340447</v>
      </c>
      <c r="Q1181" s="12">
        <f>$D$6 - ($D$6*EXP(-($T1179*$D$6)/m)) - ($T1179 * ((2*$D$7)/(m*g)))</f>
        <v>-1.8161063891626833E-2</v>
      </c>
      <c r="R1181" s="12">
        <f>$D$6 - 2 * ($D$6*EXP(-($T1179*$D$6)/m)) + $D$6*(EXP(-($T1179*$D$6)/m))*(1-($T1179*$D$6)/(m))</f>
        <v>1.4420172737402842E-2</v>
      </c>
      <c r="S1181" s="11">
        <f>2*(((5*m^2*g^2)/$T1179^6)*$N1181*$O1181 + (-(m^2)/($T1179)^5)*(g^2)*$O1181*$Q1181 + (-(m^2)/($T1179)^5)*(g^2)*$N1181*$R1181)</f>
        <v>11.770671982426705</v>
      </c>
      <c r="T1181" s="37"/>
      <c r="U1181" s="38"/>
      <c r="V1181" s="39"/>
      <c r="W1181" s="36"/>
    </row>
    <row r="1182" spans="1:23" x14ac:dyDescent="0.25">
      <c r="A1182" s="36"/>
      <c r="B1182" s="11">
        <f>((m*g)/$A1181)*($C$6+(m/$A1181)*(EXP(-($A1181*$C$6)/(m))-1)) - $C$7</f>
        <v>-0.2819994113957055</v>
      </c>
      <c r="C1182" s="11">
        <f t="shared" si="491"/>
        <v>7.9523668027524363E-2</v>
      </c>
      <c r="D1182" s="36"/>
      <c r="M1182" s="36"/>
      <c r="N1182" s="11">
        <f>($T1179*$E$6) + (m*EXP(-($T1179*$E$6)/m)) - m - (($E$7/(m*g))*($T1179)^2)</f>
        <v>-2.7251916602635123E-4</v>
      </c>
      <c r="O1182" s="11">
        <f>($T1179*$E$6) + (2*m*EXP(-($T1179*$E$6)/m)) + (($T1179*$E$6)*EXP(-($T1179*$E$6)/m))  - (2*m)</f>
        <v>2.17202167091958E-4</v>
      </c>
      <c r="P1182" s="11">
        <f>2*(-(m^2)/($T1179)^5)*(g^2)*N1182*O1182</f>
        <v>1.5569819781520917</v>
      </c>
      <c r="Q1182" s="12">
        <f>$E$6 - ($E$6*EXP(-($T1179*$E$6)/m)) - ($T1179 * ((2*$E$7)/(m*g)))</f>
        <v>-3.51275029404641E-2</v>
      </c>
      <c r="R1182" s="12">
        <f>$E$6 - 2 * ($E$6*EXP(-($T1179*$E$6)/m)) + $E$6*(EXP(-($T1179*$E$6)/m))*(1-($T1179*$E$6)/(m))</f>
        <v>2.8129755211624086E-2</v>
      </c>
      <c r="S1182" s="11">
        <f>2*(((5*m^2*g^2)/$T1179^6)*$N1182*$O1182 + (-(m^2)/($T1179)^5)*(g^2)*$O1182*$Q1182 + (-(m^2)/($T1179)^5)*(g^2)*$N1182*$R1182)</f>
        <v>43.573778470160931</v>
      </c>
      <c r="T1182" s="37"/>
      <c r="U1182" s="38"/>
      <c r="V1182" s="39"/>
      <c r="W1182" s="36"/>
    </row>
    <row r="1183" spans="1:23" x14ac:dyDescent="0.25">
      <c r="A1183" s="36"/>
      <c r="B1183" s="12">
        <f>((m*g)/$A1181)*($D$6+(m/$A1181)*(EXP(-($A1181*$D$6)/(m))-1)) - $D$7</f>
        <v>-0.6729990768467442</v>
      </c>
      <c r="C1183" s="12">
        <f t="shared" si="491"/>
        <v>0.45292775743656993</v>
      </c>
      <c r="D1183" s="36"/>
      <c r="M1183" s="36"/>
      <c r="N1183" s="11">
        <f>($T1179*$F$6) + (m*EXP(-($T1179*$F$6)/m)) - m - (($F$7/(m*g))*($T1179)^2)</f>
        <v>-6.0670053593632044E-4</v>
      </c>
      <c r="O1183" s="11">
        <f>($T1179*$F$6) + (2*m*EXP(-($T1179*$F$6)/m)) + (($T1179*$F$6)*EXP(-($T1179*$F$6)/m))  - (2*m)</f>
        <v>4.3655210821160612E-4</v>
      </c>
      <c r="P1183" s="11">
        <f>2*(-(m^2)/($T1179)^5)*(g^2)*N1183*O1183</f>
        <v>6.9667920711639288</v>
      </c>
      <c r="Q1183" s="12">
        <f>$F$6 - ($F$6*EXP(-($T1179*$F$6)/m)) - ($T1179 * ((2*$F$7)/(m*g)))</f>
        <v>-7.6037333689399966E-2</v>
      </c>
      <c r="R1183" s="12">
        <f>$F$6 - 2 * ($F$6*EXP(-($T1179*$F$6)/m)) + $F$6*(EXP(-($T1179*$F$6)/m))*(1-($T1179*$F$6)/(m))</f>
        <v>5.5507727714503075E-2</v>
      </c>
      <c r="S1183" s="11">
        <f>2*(((5*m^2*g^2)/$T1179^6)*$N1183*$O1183 + (-(m^2)/($T1179)^5)*(g^2)*$O1183*$Q1183 + (-(m^2)/($T1179)^5)*(g^2)*$N1183*$R1183)</f>
        <v>153.66554030997941</v>
      </c>
      <c r="T1183" s="37"/>
      <c r="U1183" s="38"/>
      <c r="V1183" s="39"/>
      <c r="W1183" s="36"/>
    </row>
    <row r="1184" spans="1:23" x14ac:dyDescent="0.25">
      <c r="A1184" s="36"/>
      <c r="B1184" s="12">
        <f>((m*g)/$A1181)*($E$6+(m/$A1181)*(EXP(-($A1181*$E$6)/(m))-1)) - $E$7</f>
        <v>-1.0869988253061715</v>
      </c>
      <c r="C1184" s="11">
        <f t="shared" si="491"/>
        <v>1.1815664462169968</v>
      </c>
      <c r="D1184" s="36"/>
      <c r="M1184" s="36"/>
      <c r="N1184" s="11">
        <f>($T1179*$G$6) + (m*EXP(-($T1179*$G$6)/m)) - m - (($G$7/(m*g))*($T1179)^2)</f>
        <v>-9.2049804445186109E-4</v>
      </c>
      <c r="O1184" s="11">
        <f>($T1179*$G$6) + (2*m*EXP(-($T1179*$G$6)/m)) + (($T1179*$G$6)*EXP(-($T1179*$G$6)/m))  - (2*m)</f>
        <v>7.5760073539418021E-4</v>
      </c>
      <c r="P1184" s="11">
        <f>2*(-(m^2)/($T1179)^5)*(g^2)*N1184*O1184</f>
        <v>18.343645050870357</v>
      </c>
      <c r="Q1184" s="12">
        <f>$G$6 - ($G$6*EXP(-($T1179*$G$6)/m)) - ($T1179 * ((2*$G$7)/(m*g)))</f>
        <v>-0.11975513986600844</v>
      </c>
      <c r="R1184" s="12">
        <f>$G$6 - 2 * ($G$6*EXP(-($T1179*$G$6)/m)) + $G$6*(EXP(-($T1179*$G$6)/m))*(1-($T1179*$G$6)/(m))</f>
        <v>9.4572542455614111E-2</v>
      </c>
      <c r="S1184" s="11">
        <f>2*(((5*m^2*g^2)/$T1179^6)*$N1184*$O1184 + (-(m^2)/($T1179)^5)*(g^2)*$O1184*$Q1184 + (-(m^2)/($T1179)^5)*(g^2)*$N1184*$R1184)</f>
        <v>449.55028528500497</v>
      </c>
      <c r="T1184" s="37"/>
      <c r="U1184" s="38"/>
      <c r="V1184" s="39"/>
      <c r="W1184" s="36"/>
    </row>
    <row r="1185" spans="1:23" x14ac:dyDescent="0.25">
      <c r="A1185" s="36"/>
      <c r="B1185" s="12">
        <f>((m*g)/$A1181)*($F$6+(m/$A1181)*(EXP(-($A1181*$F$6)/(m))-1)) - $F$7</f>
        <v>-1.8249984907572101</v>
      </c>
      <c r="C1185" s="12">
        <f t="shared" si="491"/>
        <v>3.3306194912660945</v>
      </c>
      <c r="D1185" s="36"/>
      <c r="M1185" s="36"/>
      <c r="N1185" s="11">
        <f>($T1179*$H$6) + (m*EXP(-($T1179*$H$6)/m)) - m - (($H$7/(m*g))*($T1179)^2)</f>
        <v>-2.7081236331129559E-4</v>
      </c>
      <c r="O1185" s="11">
        <f>($T1179*$H$6) + (2*m*EXP(-($T1179*$H$6)/m)) + (($T1179*$H$6)*EXP(-($T1179*$H$6)/m))  - (2*m)</f>
        <v>1.1847490982079129E-3</v>
      </c>
      <c r="P1185" s="11">
        <f>2*(-(m^2)/($T1179)^5)*(g^2)*N1185*O1185</f>
        <v>8.4395104335310513</v>
      </c>
      <c r="Q1185" s="12">
        <f>$H$6 - ($H$6*EXP(-($T1179*$H$6)/m)) - ($T1179 * ((2*$H$7)/(m*g)))</f>
        <v>-7.9559143965879264E-2</v>
      </c>
      <c r="R1185" s="12">
        <f>$H$6 - 2 * ($H$6*EXP(-($T1179*$H$6)/m)) + $H$6*(EXP(-($T1179*$H$6)/m))*(1-($T1179*$H$6)/(m))</f>
        <v>0.1452358936688897</v>
      </c>
      <c r="S1185" s="11">
        <f>2*(((5*m^2*g^2)/$T1179^6)*$N1185*$O1185 + (-(m^2)/($T1179)^5)*(g^2)*$O1185*$Q1185 + (-(m^2)/($T1179)^5)*(g^2)*$N1185*$R1185)</f>
        <v>1569.2828784277726</v>
      </c>
      <c r="T1185" s="37"/>
      <c r="U1185" s="38"/>
      <c r="V1185" s="39"/>
      <c r="W1185" s="36"/>
    </row>
    <row r="1186" spans="1:23" x14ac:dyDescent="0.25">
      <c r="A1186" s="36"/>
      <c r="B1186" s="12">
        <f>((m*g)/$A1181)*($G$6+(m/$A1181)*(EXP(-($A1181*$G$6)/(m))-1)) - $G$7</f>
        <v>-2.661998153692843</v>
      </c>
      <c r="C1186" s="11">
        <f t="shared" si="491"/>
        <v>7.0862341702641052</v>
      </c>
      <c r="D1186" s="36"/>
      <c r="M1186" s="36"/>
      <c r="N1186" s="11">
        <f>($T1179*$I$6) + (m*EXP(-($T1179*$I$6)/m)) - m - (($I$7/(m*g))*($T1179)^2)</f>
        <v>3.6936897707218891E-5</v>
      </c>
      <c r="O1186" s="11">
        <f>($T1179*$I$6) + (2*m*EXP(-($T1179*$I$6)/m)) + (($T1179*$I$6)*EXP(-($T1179*$I$6)/m))  - (2*m)</f>
        <v>1.5808744621772508E-3</v>
      </c>
      <c r="P1186" s="11">
        <f>2*(-(m^2)/($T1179)^5)*(g^2)*N1186*O1186</f>
        <v>-1.535960973116496</v>
      </c>
      <c r="Q1186" s="12">
        <f>$I$6 - ($I$6*EXP(-($T1179*$I$6)/m)) - ($T1179 * ((2*$I$7)/(m*g)))</f>
        <v>-6.9449432839628122E-2</v>
      </c>
      <c r="R1186" s="12">
        <f>$I$6 - 2 * ($I$6*EXP(-($T1179*$I$6)/m)) + $I$6*(EXP(-($T1179*$I$6)/m))*(1-($T1179*$I$6)/(m))</f>
        <v>0.19118847842689327</v>
      </c>
      <c r="S1186" s="11">
        <f>2*(((5*m^2*g^2)/$T1179^6)*$N1186*$O1186 + (-(m^2)/($T1179)^5)*(g^2)*$O1186*$Q1186 + (-(m^2)/($T1179)^5)*(g^2)*$N1186*$R1186)</f>
        <v>3056.1055703635284</v>
      </c>
      <c r="T1186" s="37"/>
      <c r="U1186" s="38"/>
      <c r="V1186" s="39"/>
      <c r="W1186" s="36"/>
    </row>
    <row r="1187" spans="1:23" x14ac:dyDescent="0.25">
      <c r="A1187" s="36"/>
      <c r="B1187" s="12">
        <f>((m*g)/$A1181)*($H$6+(m/$A1181)*(EXP(-($A1181*$H$6)/(m))-1)) - $H$7</f>
        <v>-3.0729978191438816</v>
      </c>
      <c r="C1187" s="12">
        <f t="shared" si="491"/>
        <v>9.4433155964630515</v>
      </c>
      <c r="D1187" s="36"/>
      <c r="M1187" s="36"/>
      <c r="N1187" s="11">
        <f>($T1179*$J$6) + (m*EXP(-($T1179*$J$6)/m)) - m - (($J$7/(m*g))*($T1179)^2)</f>
        <v>2.7411831987485171E-4</v>
      </c>
      <c r="O1187" s="11">
        <f>($T1179*$J$6) + (2*m*EXP(-($T1179*$J$6)/m)) + (($T1179*$J$6)*EXP(-($T1179*$J$6)/m))  - (2*m)</f>
        <v>2.0432113316871878E-3</v>
      </c>
      <c r="P1187" s="11">
        <f>2*(-(m^2)/($T1179)^5)*(g^2)*N1187*O1187</f>
        <v>-14.732407746786027</v>
      </c>
      <c r="Q1187" s="12">
        <f>$J$6 - ($J$6*EXP(-($T1179*$J$6)/m)) - ($T1179 * ((2*$J$7)/(m*g)))</f>
        <v>-6.8895221319100641E-2</v>
      </c>
      <c r="R1187" s="12">
        <f>$J$6 - 2 * ($J$6*EXP(-($T1179*$J$6)/m)) + $J$6*(EXP(-($T1179*$J$6)/m))*(1-($T1179*$J$6)/(m))</f>
        <v>0.2437980678940922</v>
      </c>
      <c r="S1187" s="11">
        <f>2*(((5*m^2*g^2)/$T1179^6)*$N1187*$O1187 + (-(m^2)/($T1179)^5)*(g^2)*$O1187*$Q1187 + (-(m^2)/($T1179)^5)*(g^2)*$N1187*$R1187)</f>
        <v>5339.5484342286327</v>
      </c>
      <c r="T1187" s="37"/>
      <c r="U1187" s="38"/>
      <c r="V1187" s="39"/>
      <c r="W1187" s="36"/>
    </row>
    <row r="1188" spans="1:23" x14ac:dyDescent="0.25">
      <c r="A1188" s="36"/>
      <c r="B1188" s="12">
        <f>((m*g)/$A1181)*($I$6+(m/$A1181)*(EXP(-($A1181*$I$6)/(m))-1)) - $I$7</f>
        <v>-3.5339975676033091</v>
      </c>
      <c r="C1188" s="11">
        <f t="shared" si="491"/>
        <v>12.489138807826105</v>
      </c>
      <c r="D1188" s="36"/>
      <c r="M1188" s="36"/>
      <c r="N1188" s="11">
        <f>($T1179*$K$6) + (m*EXP(-($T1179*$K$6)/m)) - m - (($K$7/(m*g))*($T1179)^2)</f>
        <v>2.8814904481972575E-4</v>
      </c>
      <c r="O1188" s="11">
        <f>($T1179*$K$6) + (2*m*EXP(-($T1179*$K$6)/m)) + (($T1179*$K$6)*EXP(-($T1179*$K$6)/m))  - (2*m)</f>
        <v>2.5726896358677087E-3</v>
      </c>
      <c r="P1188" s="11">
        <f>2*(-(m^2)/($T1179)^5)*(g^2)*N1188*O1188</f>
        <v>-19.49965652940373</v>
      </c>
      <c r="Q1188" s="12">
        <f>$K$6 - ($K$6*EXP(-($T1179*$K$6)/m)) - ($T1179 * ((2*$K$7)/(m*g)))</f>
        <v>-9.2002786507859646E-2</v>
      </c>
      <c r="R1188" s="12">
        <f>$K$6 - 2 * ($K$6*EXP(-($T1179*$K$6)/m)) + $K$6*(EXP(-($T1179*$K$6)/m))*(1-($T1179*$K$6)/(m))</f>
        <v>0.30289682242097132</v>
      </c>
      <c r="S1188" s="11">
        <f>2*(((5*m^2*g^2)/$T1179^6)*$N1188*$O1188 + (-(m^2)/($T1179)^5)*(g^2)*$O1188*$Q1188 + (-(m^2)/($T1179)^5)*(g^2)*$N1188*$R1188)</f>
        <v>8423.3858514830627</v>
      </c>
      <c r="T1188" s="37"/>
      <c r="U1188" s="38"/>
      <c r="V1188" s="39"/>
      <c r="W1188" s="36"/>
    </row>
    <row r="1189" spans="1:23" x14ac:dyDescent="0.25">
      <c r="A1189" s="36"/>
      <c r="B1189" s="12">
        <f>((m*g)/$A1181)*($J$6+(m/$A1181)*(EXP(-($A1181*$J$6)/(m))-1)) - $J$7</f>
        <v>-4.0759973160627361</v>
      </c>
      <c r="C1189" s="12">
        <f t="shared" si="491"/>
        <v>16.613754120550627</v>
      </c>
      <c r="D1189" s="36"/>
      <c r="M1189" s="36">
        <v>118</v>
      </c>
      <c r="N1189" s="11">
        <f>($T1189*$B$6) + (m*EXP(-($T1189*$B$6)/m)) - m - (($B$7/(m*g))*($T1189)^2)</f>
        <v>-3.5922821918522879E-5</v>
      </c>
      <c r="O1189" s="11">
        <f>($T1189*$B$6) + (2*m*EXP(-($T1189*$B$6)/m)) + (($T1189*$B$6)*EXP(-($T1189*$B$6)/m))  - (2*m)</f>
        <v>5.8863516471802102E-6</v>
      </c>
      <c r="P1189" s="11">
        <f>2*(-(m^2)/($T1189)^5)*(g^2)*N1189*O1189</f>
        <v>5.5621030242439477E-3</v>
      </c>
      <c r="Q1189" s="12">
        <f>$B$6 - ($B$6*EXP(-($T1189*$B$6)/m)) - ($T1189 * ((2*$B$7)/(m*g)))</f>
        <v>-3.5822432723058711E-3</v>
      </c>
      <c r="R1189" s="12">
        <f>$B$6 - 2 * ($B$6*EXP(-($T1189*$B$6)/m)) + $B$6*(EXP(-($T1189*$B$6)/m))*(1-($T1189*$B$6)/(m))</f>
        <v>7.9860805570153293E-4</v>
      </c>
      <c r="S1189" s="11">
        <f>2*(((5*m^2*g^2)/$T1189^6)*$N1189*$O1189 + (-(m^2)/($T1189)^5)*(g^2)*$O1189*$Q1189 + (-(m^2)/($T1189)^5)*(g^2)*$N1189*$R1189)</f>
        <v>2.7638000080320135E-2</v>
      </c>
      <c r="T1189" s="37">
        <f t="shared" si="486"/>
        <v>2.1699250881468842E-2</v>
      </c>
      <c r="U1189" s="38">
        <f t="shared" ref="U1189" si="500">SUM(P1189:P1198)</f>
        <v>5.3290705182007514E-13</v>
      </c>
      <c r="V1189" s="39">
        <f t="shared" ref="V1189" si="501">SUM(S1189:S1198)</f>
        <v>19047.805400261699</v>
      </c>
      <c r="W1189" s="36">
        <f t="shared" ref="W1189" si="502">U1189/V1189</f>
        <v>2.7977346503800038E-17</v>
      </c>
    </row>
    <row r="1190" spans="1:23" x14ac:dyDescent="0.25">
      <c r="A1190" s="36"/>
      <c r="B1190" s="11">
        <f>((m*g)/$A1181)*($K$6+(m/$A1181)*(EXP(-($A1181*$K$6)/(m))-1)) - $K$7</f>
        <v>-4.7769970645221642</v>
      </c>
      <c r="C1190" s="11">
        <f t="shared" si="491"/>
        <v>22.819700954453374</v>
      </c>
      <c r="D1190" s="36"/>
      <c r="M1190" s="36"/>
      <c r="N1190" s="11">
        <f>($T1189*$C$6) + (m*EXP(-($T1189*$C$6)/m)) - m - (($C$7/(m*g))*($T1189)^2)</f>
        <v>-5.6880736359794576E-5</v>
      </c>
      <c r="O1190" s="11">
        <f>($T1189*$C$6) + (2*m*EXP(-($T1189*$C$6)/m)) + (($T1189*$C$6)*EXP(-($T1189*$C$6)/m))  - (2*m)</f>
        <v>3.0067351026730194E-5</v>
      </c>
      <c r="P1190" s="11">
        <f>2*(-(m^2)/($T1189)^5)*(g^2)*N1190*O1190</f>
        <v>4.4986557223599247E-2</v>
      </c>
      <c r="Q1190" s="12">
        <f>$C$6 - ($C$6*EXP(-($T1189*$C$6)/m)) - ($T1189 * ((2*$C$7)/(m*g)))</f>
        <v>-6.6282852127929337E-3</v>
      </c>
      <c r="R1190" s="12">
        <f>$C$6 - 2 * ($C$6*EXP(-($T1189*$C$6)/m)) + $C$6*(EXP(-($T1189*$C$6)/m))*(1-($T1189*$C$6)/(m))</f>
        <v>4.0224850446371196E-3</v>
      </c>
      <c r="S1190" s="11">
        <f>2*(((5*m^2*g^2)/$T1189^6)*$N1190*$O1190 + (-(m^2)/($T1189)^5)*(g^2)*$O1190*$Q1190 + (-(m^2)/($T1189)^5)*(g^2)*$N1190*$R1190)</f>
        <v>0.89475171113529672</v>
      </c>
      <c r="T1190" s="37"/>
      <c r="U1190" s="38"/>
      <c r="V1190" s="39"/>
      <c r="W1190" s="36"/>
    </row>
    <row r="1191" spans="1:23" x14ac:dyDescent="0.25">
      <c r="A1191" s="36">
        <v>200000</v>
      </c>
      <c r="B1191" s="12">
        <f>((m*g)/$A1191)*($B$6+(m/$A1191)*(EXP(-($A1191*$B$6)/(m))-1)) - $B$7</f>
        <v>-0.10399983146797773</v>
      </c>
      <c r="C1191" s="12">
        <f t="shared" si="491"/>
        <v>1.0815964945367771E-2</v>
      </c>
      <c r="D1191" s="36">
        <f t="shared" si="495"/>
        <v>73.507646971181799</v>
      </c>
      <c r="M1191" s="36"/>
      <c r="N1191" s="11">
        <f>($T1189*$D$6) + (m*EXP(-($T1189*$D$6)/m)) - m - (($D$7/(m*g))*($T1189)^2)</f>
        <v>-1.4213669415833537E-4</v>
      </c>
      <c r="O1191" s="11">
        <f>($T1189*$D$6) + (2*m*EXP(-($T1189*$D$6)/m)) + (($T1189*$D$6)*EXP(-($T1189*$D$6)/m))  - (2*m)</f>
        <v>1.0980809334212166E-4</v>
      </c>
      <c r="P1191" s="11">
        <f>2*(-(m^2)/($T1189)^5)*(g^2)*N1191*O1191</f>
        <v>0.41054705534043368</v>
      </c>
      <c r="Q1191" s="12">
        <f>$D$6 - ($D$6*EXP(-($T1189*$D$6)/m)) - ($T1189 * ((2*$D$7)/(m*g)))</f>
        <v>-1.8161063891626805E-2</v>
      </c>
      <c r="R1191" s="12">
        <f>$D$6 - 2 * ($D$6*EXP(-($T1189*$D$6)/m)) + $D$6*(EXP(-($T1189*$D$6)/m))*(1-($T1189*$D$6)/(m))</f>
        <v>1.4420172737402953E-2</v>
      </c>
      <c r="S1191" s="11">
        <f>2*(((5*m^2*g^2)/$T1189^6)*$N1191*$O1191 + (-(m^2)/($T1189)^5)*(g^2)*$O1191*$Q1191 + (-(m^2)/($T1189)^5)*(g^2)*$N1191*$R1191)</f>
        <v>11.770671982428119</v>
      </c>
      <c r="T1191" s="37"/>
      <c r="U1191" s="38"/>
      <c r="V1191" s="39"/>
      <c r="W1191" s="36"/>
    </row>
    <row r="1192" spans="1:23" x14ac:dyDescent="0.25">
      <c r="A1192" s="36"/>
      <c r="B1192" s="11">
        <f>((m*g)/$A1191)*($C$6+(m/$A1191)*(EXP(-($A1191*$C$6)/(m))-1)) - $C$7</f>
        <v>-0.28199970569769145</v>
      </c>
      <c r="C1192" s="11">
        <f t="shared" si="491"/>
        <v>7.9523834013584593E-2</v>
      </c>
      <c r="D1192" s="36"/>
      <c r="M1192" s="36"/>
      <c r="N1192" s="11">
        <f>($T1189*$E$6) + (m*EXP(-($T1189*$E$6)/m)) - m - (($E$7/(m*g))*($T1189)^2)</f>
        <v>-2.7251916602634907E-4</v>
      </c>
      <c r="O1192" s="11">
        <f>($T1189*$E$6) + (2*m*EXP(-($T1189*$E$6)/m)) + (($T1189*$E$6)*EXP(-($T1189*$E$6)/m))  - (2*m)</f>
        <v>2.1720216709196494E-4</v>
      </c>
      <c r="P1192" s="11">
        <f>2*(-(m^2)/($T1189)^5)*(g^2)*N1192*O1192</f>
        <v>1.5569819781521193</v>
      </c>
      <c r="Q1192" s="12">
        <f>$E$6 - ($E$6*EXP(-($T1189*$E$6)/m)) - ($T1189 * ((2*$E$7)/(m*g)))</f>
        <v>-3.5127502940464156E-2</v>
      </c>
      <c r="R1192" s="12">
        <f>$E$6 - 2 * ($E$6*EXP(-($T1189*$E$6)/m)) + $E$6*(EXP(-($T1189*$E$6)/m))*(1-($T1189*$E$6)/(m))</f>
        <v>2.8129755211624197E-2</v>
      </c>
      <c r="S1192" s="11">
        <f>2*(((5*m^2*g^2)/$T1189^6)*$N1192*$O1192 + (-(m^2)/($T1189)^5)*(g^2)*$O1192*$Q1192 + (-(m^2)/($T1189)^5)*(g^2)*$N1192*$R1192)</f>
        <v>43.573778470158317</v>
      </c>
      <c r="T1192" s="37"/>
      <c r="U1192" s="38"/>
      <c r="V1192" s="39"/>
      <c r="W1192" s="36"/>
    </row>
    <row r="1193" spans="1:23" x14ac:dyDescent="0.25">
      <c r="A1193" s="36"/>
      <c r="B1193" s="12">
        <f>((m*g)/$A1191)*($D$6+(m/$A1191)*(EXP(-($A1191*$D$6)/(m))-1)) - $D$7</f>
        <v>-0.67299953842321081</v>
      </c>
      <c r="C1193" s="12">
        <f t="shared" si="491"/>
        <v>0.4529283787178548</v>
      </c>
      <c r="D1193" s="36"/>
      <c r="M1193" s="36"/>
      <c r="N1193" s="11">
        <f>($T1189*$F$6) + (m*EXP(-($T1189*$F$6)/m)) - m - (($F$7/(m*g))*($T1189)^2)</f>
        <v>-6.0670053593632174E-4</v>
      </c>
      <c r="O1193" s="11">
        <f>($T1189*$F$6) + (2*m*EXP(-($T1189*$F$6)/m)) + (($T1189*$F$6)*EXP(-($T1189*$F$6)/m))  - (2*m)</f>
        <v>4.3655210821161305E-4</v>
      </c>
      <c r="P1193" s="11">
        <f>2*(-(m^2)/($T1189)^5)*(g^2)*N1193*O1193</f>
        <v>6.9667920711640106</v>
      </c>
      <c r="Q1193" s="12">
        <f>$F$6 - ($F$6*EXP(-($T1189*$F$6)/m)) - ($T1189 * ((2*$F$7)/(m*g)))</f>
        <v>-7.6037333689400077E-2</v>
      </c>
      <c r="R1193" s="12">
        <f>$F$6 - 2 * ($F$6*EXP(-($T1189*$F$6)/m)) + $F$6*(EXP(-($T1189*$F$6)/m))*(1-($T1189*$F$6)/(m))</f>
        <v>5.5507727714503241E-2</v>
      </c>
      <c r="S1193" s="11">
        <f>2*(((5*m^2*g^2)/$T1189^6)*$N1193*$O1193 + (-(m^2)/($T1189)^5)*(g^2)*$O1193*$Q1193 + (-(m^2)/($T1189)^5)*(g^2)*$N1193*$R1193)</f>
        <v>153.66554030997111</v>
      </c>
      <c r="T1193" s="37"/>
      <c r="U1193" s="38"/>
      <c r="V1193" s="39"/>
      <c r="W1193" s="36"/>
    </row>
    <row r="1194" spans="1:23" x14ac:dyDescent="0.25">
      <c r="A1194" s="36"/>
      <c r="B1194" s="12">
        <f>((m*g)/$A1191)*($E$6+(m/$A1191)*(EXP(-($A1191*$E$6)/(m))-1)) - $E$7</f>
        <v>-1.0869994126529245</v>
      </c>
      <c r="C1194" s="11">
        <f t="shared" si="491"/>
        <v>1.181567723107803</v>
      </c>
      <c r="D1194" s="36"/>
      <c r="M1194" s="36"/>
      <c r="N1194" s="11">
        <f>($T1189*$G$6) + (m*EXP(-($T1189*$G$6)/m)) - m - (($G$7/(m*g))*($T1189)^2)</f>
        <v>-9.2049804445186716E-4</v>
      </c>
      <c r="O1194" s="11">
        <f>($T1189*$G$6) + (2*m*EXP(-($T1189*$G$6)/m)) + (($T1189*$G$6)*EXP(-($T1189*$G$6)/m))  - (2*m)</f>
        <v>7.5760073539418715E-4</v>
      </c>
      <c r="P1194" s="11">
        <f>2*(-(m^2)/($T1189)^5)*(g^2)*N1194*O1194</f>
        <v>18.343645050870528</v>
      </c>
      <c r="Q1194" s="12">
        <f>$G$6 - ($G$6*EXP(-($T1189*$G$6)/m)) - ($T1189 * ((2*$G$7)/(m*g)))</f>
        <v>-0.11975513986600872</v>
      </c>
      <c r="R1194" s="12">
        <f>$G$6 - 2 * ($G$6*EXP(-($T1189*$G$6)/m)) + $G$6*(EXP(-($T1189*$G$6)/m))*(1-($T1189*$G$6)/(m))</f>
        <v>9.4572542455614361E-2</v>
      </c>
      <c r="S1194" s="11">
        <f>2*(((5*m^2*g^2)/$T1189^6)*$N1194*$O1194 + (-(m^2)/($T1189)^5)*(g^2)*$O1194*$Q1194 + (-(m^2)/($T1189)^5)*(g^2)*$N1194*$R1194)</f>
        <v>449.55028528498815</v>
      </c>
      <c r="T1194" s="37"/>
      <c r="U1194" s="38"/>
      <c r="V1194" s="39"/>
      <c r="W1194" s="36"/>
    </row>
    <row r="1195" spans="1:23" x14ac:dyDescent="0.25">
      <c r="A1195" s="36"/>
      <c r="B1195" s="12">
        <f>((m*g)/$A1191)*($F$6+(m/$A1191)*(EXP(-($A1191*$F$6)/(m))-1)) - $F$7</f>
        <v>-1.8249992453784438</v>
      </c>
      <c r="C1195" s="12">
        <f t="shared" si="491"/>
        <v>3.3306222456318895</v>
      </c>
      <c r="D1195" s="36"/>
      <c r="M1195" s="36"/>
      <c r="N1195" s="11">
        <f>($T1189*$H$6) + (m*EXP(-($T1189*$H$6)/m)) - m - (($H$7/(m*g))*($T1189)^2)</f>
        <v>-2.7081236331129646E-4</v>
      </c>
      <c r="O1195" s="11">
        <f>($T1189*$H$6) + (2*m*EXP(-($T1189*$H$6)/m)) + (($T1189*$H$6)*EXP(-($T1189*$H$6)/m))  - (2*m)</f>
        <v>1.1847490982079267E-3</v>
      </c>
      <c r="P1195" s="11">
        <f>2*(-(m^2)/($T1189)^5)*(g^2)*N1195*O1195</f>
        <v>8.4395104335311242</v>
      </c>
      <c r="Q1195" s="12">
        <f>$H$6 - ($H$6*EXP(-($T1189*$H$6)/m)) - ($T1189 * ((2*$H$7)/(m*g)))</f>
        <v>-7.9559143965879542E-2</v>
      </c>
      <c r="R1195" s="12">
        <f>$H$6 - 2 * ($H$6*EXP(-($T1189*$H$6)/m)) + $H$6*(EXP(-($T1189*$H$6)/m))*(1-($T1189*$H$6)/(m))</f>
        <v>0.14523589366889</v>
      </c>
      <c r="S1195" s="11">
        <f>2*(((5*m^2*g^2)/$T1189^6)*$N1195*$O1195 + (-(m^2)/($T1189)^5)*(g^2)*$O1195*$Q1195 + (-(m^2)/($T1189)^5)*(g^2)*$N1195*$R1195)</f>
        <v>1569.2828784277795</v>
      </c>
      <c r="T1195" s="37"/>
      <c r="U1195" s="38"/>
      <c r="V1195" s="39"/>
      <c r="W1195" s="36"/>
    </row>
    <row r="1196" spans="1:23" x14ac:dyDescent="0.25">
      <c r="A1196" s="36"/>
      <c r="B1196" s="12">
        <f>((m*g)/$A1191)*($G$6+(m/$A1191)*(EXP(-($A1191*$G$6)/(m))-1)) - $G$7</f>
        <v>-2.6619990768462602</v>
      </c>
      <c r="C1196" s="11">
        <f t="shared" si="491"/>
        <v>7.0862390851303418</v>
      </c>
      <c r="D1196" s="36"/>
      <c r="M1196" s="36"/>
      <c r="N1196" s="11">
        <f>($T1189*$I$6) + (m*EXP(-($T1189*$I$6)/m)) - m - (($I$7/(m*g))*($T1189)^2)</f>
        <v>3.6936897707216289E-5</v>
      </c>
      <c r="O1196" s="11">
        <f>($T1189*$I$6) + (2*m*EXP(-($T1189*$I$6)/m)) + (($T1189*$I$6)*EXP(-($T1189*$I$6)/m))  - (2*m)</f>
        <v>1.5808744621772508E-3</v>
      </c>
      <c r="P1196" s="11">
        <f>2*(-(m^2)/($T1189)^5)*(g^2)*N1196*O1196</f>
        <v>-1.5359609731163781</v>
      </c>
      <c r="Q1196" s="12">
        <f>$I$6 - ($I$6*EXP(-($T1189*$I$6)/m)) - ($T1189 * ((2*$I$7)/(m*g)))</f>
        <v>-6.9449432839628455E-2</v>
      </c>
      <c r="R1196" s="12">
        <f>$I$6 - 2 * ($I$6*EXP(-($T1189*$I$6)/m)) + $I$6*(EXP(-($T1189*$I$6)/m))*(1-($T1189*$I$6)/(m))</f>
        <v>0.1911884784268936</v>
      </c>
      <c r="S1196" s="11">
        <f>2*(((5*m^2*g^2)/$T1189^6)*$N1196*$O1196 + (-(m^2)/($T1189)^5)*(g^2)*$O1196*$Q1196 + (-(m^2)/($T1189)^5)*(g^2)*$N1196*$R1196)</f>
        <v>3056.1055703635107</v>
      </c>
      <c r="T1196" s="37"/>
      <c r="U1196" s="38"/>
      <c r="V1196" s="39"/>
      <c r="W1196" s="36"/>
    </row>
    <row r="1197" spans="1:23" x14ac:dyDescent="0.25">
      <c r="A1197" s="36"/>
      <c r="B1197" s="12">
        <f>((m*g)/$A1191)*($H$6+(m/$A1191)*(EXP(-($A1191*$H$6)/(m))-1)) - $H$7</f>
        <v>-3.0729989095717793</v>
      </c>
      <c r="C1197" s="12">
        <f t="shared" si="491"/>
        <v>9.4433222982293454</v>
      </c>
      <c r="D1197" s="36"/>
      <c r="M1197" s="36"/>
      <c r="N1197" s="11">
        <f>($T1189*$J$6) + (m*EXP(-($T1189*$J$6)/m)) - m - (($J$7/(m*g))*($T1189)^2)</f>
        <v>2.7411831987485345E-4</v>
      </c>
      <c r="O1197" s="11">
        <f>($T1189*$J$6) + (2*m*EXP(-($T1189*$J$6)/m)) + (($T1189*$J$6)*EXP(-($T1189*$J$6)/m))  - (2*m)</f>
        <v>2.0432113316871947E-3</v>
      </c>
      <c r="P1197" s="11">
        <f>2*(-(m^2)/($T1189)^5)*(g^2)*N1197*O1197</f>
        <v>-14.732407746786075</v>
      </c>
      <c r="Q1197" s="12">
        <f>$J$6 - ($J$6*EXP(-($T1189*$J$6)/m)) - ($T1189 * ((2*$J$7)/(m*g)))</f>
        <v>-6.8895221319101085E-2</v>
      </c>
      <c r="R1197" s="12">
        <f>$J$6 - 2 * ($J$6*EXP(-($T1189*$J$6)/m)) + $J$6*(EXP(-($T1189*$J$6)/m))*(1-($T1189*$J$6)/(m))</f>
        <v>0.2437980678940927</v>
      </c>
      <c r="S1197" s="11">
        <f>2*(((5*m^2*g^2)/$T1189^6)*$N1197*$O1197 + (-(m^2)/($T1189)^5)*(g^2)*$O1197*$Q1197 + (-(m^2)/($T1189)^5)*(g^2)*$N1197*$R1197)</f>
        <v>5339.54843422865</v>
      </c>
      <c r="T1197" s="37"/>
      <c r="U1197" s="38"/>
      <c r="V1197" s="39"/>
      <c r="W1197" s="36"/>
    </row>
    <row r="1198" spans="1:23" x14ac:dyDescent="0.25">
      <c r="A1198" s="36"/>
      <c r="B1198" s="12">
        <f>((m*g)/$A1191)*($I$6+(m/$A1191)*(EXP(-($A1191*$I$6)/(m))-1)) - $I$7</f>
        <v>-3.533998783801493</v>
      </c>
      <c r="C1198" s="11">
        <f t="shared" si="491"/>
        <v>12.489147403910431</v>
      </c>
      <c r="D1198" s="36"/>
      <c r="M1198" s="36"/>
      <c r="N1198" s="11">
        <f>($T1189*$K$6) + (m*EXP(-($T1189*$K$6)/m)) - m - (($K$7/(m*g))*($T1189)^2)</f>
        <v>2.8814904481971708E-4</v>
      </c>
      <c r="O1198" s="11">
        <f>($T1189*$K$6) + (2*m*EXP(-($T1189*$K$6)/m)) + (($T1189*$K$6)*EXP(-($T1189*$K$6)/m))  - (2*m)</f>
        <v>2.5726896358677157E-3</v>
      </c>
      <c r="P1198" s="11">
        <f>2*(-(m^2)/($T1189)^5)*(g^2)*N1198*O1198</f>
        <v>-19.499656529403069</v>
      </c>
      <c r="Q1198" s="12">
        <f>$K$6 - ($K$6*EXP(-($T1189*$K$6)/m)) - ($T1189 * ((2*$K$7)/(m*g)))</f>
        <v>-9.2002786507860201E-2</v>
      </c>
      <c r="R1198" s="12">
        <f>$K$6 - 2 * ($K$6*EXP(-($T1189*$K$6)/m)) + $K$6*(EXP(-($T1189*$K$6)/m))*(1-($T1189*$K$6)/(m))</f>
        <v>0.30289682242097193</v>
      </c>
      <c r="S1198" s="11">
        <f>2*(((5*m^2*g^2)/$T1189^6)*$N1198*$O1198 + (-(m^2)/($T1189)^5)*(g^2)*$O1198*$Q1198 + (-(m^2)/($T1189)^5)*(g^2)*$N1198*$R1198)</f>
        <v>8423.3858514830008</v>
      </c>
      <c r="T1198" s="37"/>
      <c r="U1198" s="38"/>
      <c r="V1198" s="39"/>
      <c r="W1198" s="36"/>
    </row>
    <row r="1199" spans="1:23" x14ac:dyDescent="0.25">
      <c r="A1199" s="36"/>
      <c r="B1199" s="12">
        <f>((m*g)/$A1191)*($J$6+(m/$A1191)*(EXP(-($A1191*$J$6)/(m))-1)) - $J$7</f>
        <v>-4.0759986580312066</v>
      </c>
      <c r="C1199" s="12">
        <f t="shared" si="491"/>
        <v>16.613765060272197</v>
      </c>
      <c r="D1199" s="36"/>
      <c r="M1199" s="36">
        <v>119</v>
      </c>
      <c r="N1199" s="11">
        <f>($T1199*$B$6) + (m*EXP(-($T1199*$B$6)/m)) - m - (($B$7/(m*g))*($T1199)^2)</f>
        <v>-3.5922821918522391E-5</v>
      </c>
      <c r="O1199" s="11">
        <f>($T1199*$B$6) + (2*m*EXP(-($T1199*$B$6)/m)) + (($T1199*$B$6)*EXP(-($T1199*$B$6)/m))  - (2*m)</f>
        <v>5.8863516471732713E-6</v>
      </c>
      <c r="P1199" s="11">
        <f>2*(-(m^2)/($T1199)^5)*(g^2)*N1199*O1199</f>
        <v>5.5621030242373505E-3</v>
      </c>
      <c r="Q1199" s="12">
        <f>$B$6 - ($B$6*EXP(-($T1199*$B$6)/m)) - ($T1199 * ((2*$B$7)/(m*g)))</f>
        <v>-3.5822432723058607E-3</v>
      </c>
      <c r="R1199" s="12">
        <f>$B$6 - 2 * ($B$6*EXP(-($T1199*$B$6)/m)) + $B$6*(EXP(-($T1199*$B$6)/m))*(1-($T1199*$B$6)/(m))</f>
        <v>7.9860805570153293E-4</v>
      </c>
      <c r="S1199" s="11">
        <f>2*(((5*m^2*g^2)/$T1199^6)*$N1199*$O1199 + (-(m^2)/($T1199)^5)*(g^2)*$O1199*$Q1199 + (-(m^2)/($T1199)^5)*(g^2)*$N1199*$R1199)</f>
        <v>2.7638000081181335E-2</v>
      </c>
      <c r="T1199" s="37">
        <f t="shared" si="486"/>
        <v>2.1699250881468814E-2</v>
      </c>
      <c r="U1199" s="38">
        <f t="shared" ref="U1199" si="503">SUM(P1199:P1208)</f>
        <v>-5.3645976549887564E-13</v>
      </c>
      <c r="V1199" s="39">
        <f t="shared" ref="V1199" si="504">SUM(S1199:S1208)</f>
        <v>19047.805400261786</v>
      </c>
      <c r="W1199" s="36">
        <f t="shared" ref="W1199" si="505">U1199/V1199</f>
        <v>-2.8163862147158577E-17</v>
      </c>
    </row>
    <row r="1200" spans="1:23" x14ac:dyDescent="0.25">
      <c r="A1200" s="36"/>
      <c r="B1200" s="11">
        <f>((m*g)/$A1191)*($K$6+(m/$A1191)*(EXP(-($A1191*$K$6)/(m))-1)) - $K$7</f>
        <v>-4.7769985322609205</v>
      </c>
      <c r="C1200" s="11">
        <f t="shared" si="491"/>
        <v>22.81971497722299</v>
      </c>
      <c r="D1200" s="36"/>
      <c r="M1200" s="36"/>
      <c r="N1200" s="11">
        <f>($T1199*$C$6) + (m*EXP(-($T1199*$C$6)/m)) - m - (($C$7/(m*g))*($T1199)^2)</f>
        <v>-5.6880736359796744E-5</v>
      </c>
      <c r="O1200" s="11">
        <f>($T1199*$C$6) + (2*m*EXP(-($T1199*$C$6)/m)) + (($T1199*$C$6)*EXP(-($T1199*$C$6)/m))  - (2*m)</f>
        <v>3.0067351026730194E-5</v>
      </c>
      <c r="P1200" s="11">
        <f>2*(-(m^2)/($T1199)^5)*(g^2)*N1200*O1200</f>
        <v>4.4986557223601245E-2</v>
      </c>
      <c r="Q1200" s="12">
        <f>$C$6 - ($C$6*EXP(-($T1199*$C$6)/m)) - ($T1199 * ((2*$C$7)/(m*g)))</f>
        <v>-6.6282852127929268E-3</v>
      </c>
      <c r="R1200" s="12">
        <f>$C$6 - 2 * ($C$6*EXP(-($T1199*$C$6)/m)) + $C$6*(EXP(-($T1199*$C$6)/m))*(1-($T1199*$C$6)/(m))</f>
        <v>4.0224850446371196E-3</v>
      </c>
      <c r="S1200" s="11">
        <f>2*(((5*m^2*g^2)/$T1199^6)*$N1200*$O1200 + (-(m^2)/($T1199)^5)*(g^2)*$O1200*$Q1200 + (-(m^2)/($T1199)^5)*(g^2)*$N1200*$R1200)</f>
        <v>0.89475171113511909</v>
      </c>
      <c r="T1200" s="37"/>
      <c r="U1200" s="38"/>
      <c r="V1200" s="39"/>
      <c r="W1200" s="36"/>
    </row>
    <row r="1201" spans="1:23" x14ac:dyDescent="0.25">
      <c r="A1201" s="36">
        <v>500000</v>
      </c>
      <c r="B1201" s="12">
        <f>((m*g)/$A1201)*($B$6+(m/$A1201)*(EXP(-($A1201*$B$6)/(m))-1)) - $B$7</f>
        <v>-0.10399993258715237</v>
      </c>
      <c r="C1201" s="12">
        <f t="shared" si="491"/>
        <v>1.0815985978132239E-2</v>
      </c>
      <c r="D1201" s="36">
        <f t="shared" si="499"/>
        <v>73.507676988468916</v>
      </c>
      <c r="M1201" s="36"/>
      <c r="N1201" s="11">
        <f>($T1199*$D$6) + (m*EXP(-($T1199*$D$6)/m)) - m - (($D$7/(m*g))*($T1199)^2)</f>
        <v>-1.4213669415833905E-4</v>
      </c>
      <c r="O1201" s="11">
        <f>($T1199*$D$6) + (2*m*EXP(-($T1199*$D$6)/m)) + (($T1199*$D$6)*EXP(-($T1199*$D$6)/m))  - (2*m)</f>
        <v>1.0980809334212166E-4</v>
      </c>
      <c r="P1201" s="11">
        <f>2*(-(m^2)/($T1199)^5)*(g^2)*N1201*O1201</f>
        <v>0.410547055340447</v>
      </c>
      <c r="Q1201" s="12">
        <f>$D$6 - ($D$6*EXP(-($T1199*$D$6)/m)) - ($T1199 * ((2*$D$7)/(m*g)))</f>
        <v>-1.8161063891626833E-2</v>
      </c>
      <c r="R1201" s="12">
        <f>$D$6 - 2 * ($D$6*EXP(-($T1199*$D$6)/m)) + $D$6*(EXP(-($T1199*$D$6)/m))*(1-($T1199*$D$6)/(m))</f>
        <v>1.4420172737402842E-2</v>
      </c>
      <c r="S1201" s="11">
        <f>2*(((5*m^2*g^2)/$T1199^6)*$N1201*$O1201 + (-(m^2)/($T1199)^5)*(g^2)*$O1201*$Q1201 + (-(m^2)/($T1199)^5)*(g^2)*$N1201*$R1201)</f>
        <v>11.770671982426705</v>
      </c>
      <c r="T1201" s="37"/>
      <c r="U1201" s="38"/>
      <c r="V1201" s="39"/>
      <c r="W1201" s="36"/>
    </row>
    <row r="1202" spans="1:23" x14ac:dyDescent="0.25">
      <c r="A1202" s="36"/>
      <c r="B1202" s="11">
        <f>((m*g)/$A1201)*($C$6+(m/$A1201)*(EXP(-($A1201*$C$6)/(m))-1)) - $C$7</f>
        <v>-0.28199988227903783</v>
      </c>
      <c r="C1202" s="11">
        <f t="shared" si="491"/>
        <v>7.9523933605391187E-2</v>
      </c>
      <c r="D1202" s="36"/>
      <c r="M1202" s="36"/>
      <c r="N1202" s="11">
        <f>($T1199*$E$6) + (m*EXP(-($T1199*$E$6)/m)) - m - (($E$7/(m*g))*($T1199)^2)</f>
        <v>-2.7251916602635123E-4</v>
      </c>
      <c r="O1202" s="11">
        <f>($T1199*$E$6) + (2*m*EXP(-($T1199*$E$6)/m)) + (($T1199*$E$6)*EXP(-($T1199*$E$6)/m))  - (2*m)</f>
        <v>2.17202167091958E-4</v>
      </c>
      <c r="P1202" s="11">
        <f>2*(-(m^2)/($T1199)^5)*(g^2)*N1202*O1202</f>
        <v>1.5569819781520917</v>
      </c>
      <c r="Q1202" s="12">
        <f>$E$6 - ($E$6*EXP(-($T1199*$E$6)/m)) - ($T1199 * ((2*$E$7)/(m*g)))</f>
        <v>-3.51275029404641E-2</v>
      </c>
      <c r="R1202" s="12">
        <f>$E$6 - 2 * ($E$6*EXP(-($T1199*$E$6)/m)) + $E$6*(EXP(-($T1199*$E$6)/m))*(1-($T1199*$E$6)/(m))</f>
        <v>2.8129755211624086E-2</v>
      </c>
      <c r="S1202" s="11">
        <f>2*(((5*m^2*g^2)/$T1199^6)*$N1202*$O1202 + (-(m^2)/($T1199)^5)*(g^2)*$O1202*$Q1202 + (-(m^2)/($T1199)^5)*(g^2)*$N1202*$R1202)</f>
        <v>43.573778470160931</v>
      </c>
      <c r="T1202" s="37"/>
      <c r="U1202" s="38"/>
      <c r="V1202" s="39"/>
      <c r="W1202" s="36"/>
    </row>
    <row r="1203" spans="1:23" x14ac:dyDescent="0.25">
      <c r="A1203" s="36"/>
      <c r="B1203" s="12">
        <f>((m*g)/$A1201)*($D$6+(m/$A1201)*(EXP(-($A1201*$D$6)/(m))-1)) - $D$7</f>
        <v>-0.67299981536924569</v>
      </c>
      <c r="C1203" s="12">
        <f t="shared" si="491"/>
        <v>0.45292875148703876</v>
      </c>
      <c r="D1203" s="36"/>
      <c r="M1203" s="36"/>
      <c r="N1203" s="11">
        <f>($T1199*$F$6) + (m*EXP(-($T1199*$F$6)/m)) - m - (($F$7/(m*g))*($T1199)^2)</f>
        <v>-6.0670053593632044E-4</v>
      </c>
      <c r="O1203" s="11">
        <f>($T1199*$F$6) + (2*m*EXP(-($T1199*$F$6)/m)) + (($T1199*$F$6)*EXP(-($T1199*$F$6)/m))  - (2*m)</f>
        <v>4.3655210821160612E-4</v>
      </c>
      <c r="P1203" s="11">
        <f>2*(-(m^2)/($T1199)^5)*(g^2)*N1203*O1203</f>
        <v>6.9667920711639288</v>
      </c>
      <c r="Q1203" s="12">
        <f>$F$6 - ($F$6*EXP(-($T1199*$F$6)/m)) - ($T1199 * ((2*$F$7)/(m*g)))</f>
        <v>-7.6037333689399966E-2</v>
      </c>
      <c r="R1203" s="12">
        <f>$F$6 - 2 * ($F$6*EXP(-($T1199*$F$6)/m)) + $F$6*(EXP(-($T1199*$F$6)/m))*(1-($T1199*$F$6)/(m))</f>
        <v>5.5507727714503075E-2</v>
      </c>
      <c r="S1203" s="11">
        <f>2*(((5*m^2*g^2)/$T1199^6)*$N1203*$O1203 + (-(m^2)/($T1199)^5)*(g^2)*$O1203*$Q1203 + (-(m^2)/($T1199)^5)*(g^2)*$N1203*$R1203)</f>
        <v>153.66554030997941</v>
      </c>
      <c r="T1203" s="37"/>
      <c r="U1203" s="38"/>
      <c r="V1203" s="39"/>
      <c r="W1203" s="36"/>
    </row>
    <row r="1204" spans="1:23" x14ac:dyDescent="0.25">
      <c r="A1204" s="36"/>
      <c r="B1204" s="12">
        <f>((m*g)/$A1201)*($E$6+(m/$A1201)*(EXP(-($A1201*$E$6)/(m))-1)) - $E$7</f>
        <v>-1.0869997650611312</v>
      </c>
      <c r="C1204" s="11">
        <f t="shared" si="491"/>
        <v>1.1815684892429543</v>
      </c>
      <c r="D1204" s="36"/>
      <c r="M1204" s="36"/>
      <c r="N1204" s="11">
        <f>($T1199*$G$6) + (m*EXP(-($T1199*$G$6)/m)) - m - (($G$7/(m*g))*($T1199)^2)</f>
        <v>-9.2049804445186109E-4</v>
      </c>
      <c r="O1204" s="11">
        <f>($T1199*$G$6) + (2*m*EXP(-($T1199*$G$6)/m)) + (($T1199*$G$6)*EXP(-($T1199*$G$6)/m))  - (2*m)</f>
        <v>7.5760073539418021E-4</v>
      </c>
      <c r="P1204" s="11">
        <f>2*(-(m^2)/($T1199)^5)*(g^2)*N1204*O1204</f>
        <v>18.343645050870357</v>
      </c>
      <c r="Q1204" s="12">
        <f>$G$6 - ($G$6*EXP(-($T1199*$G$6)/m)) - ($T1199 * ((2*$G$7)/(m*g)))</f>
        <v>-0.11975513986600844</v>
      </c>
      <c r="R1204" s="12">
        <f>$G$6 - 2 * ($G$6*EXP(-($T1199*$G$6)/m)) + $G$6*(EXP(-($T1199*$G$6)/m))*(1-($T1199*$G$6)/(m))</f>
        <v>9.4572542455614111E-2</v>
      </c>
      <c r="S1204" s="11">
        <f>2*(((5*m^2*g^2)/$T1199^6)*$N1204*$O1204 + (-(m^2)/($T1199)^5)*(g^2)*$O1204*$Q1204 + (-(m^2)/($T1199)^5)*(g^2)*$N1204*$R1204)</f>
        <v>449.55028528500497</v>
      </c>
      <c r="T1204" s="37"/>
      <c r="U1204" s="38"/>
      <c r="V1204" s="39"/>
      <c r="W1204" s="36"/>
    </row>
    <row r="1205" spans="1:23" x14ac:dyDescent="0.25">
      <c r="A1205" s="36"/>
      <c r="B1205" s="12">
        <f>((m*g)/$A1201)*($F$6+(m/$A1201)*(EXP(-($A1201*$F$6)/(m))-1)) - $F$7</f>
        <v>-1.8249996981513388</v>
      </c>
      <c r="C1205" s="12">
        <f t="shared" si="491"/>
        <v>3.3306238982524778</v>
      </c>
      <c r="D1205" s="36"/>
      <c r="M1205" s="36"/>
      <c r="N1205" s="11">
        <f>($T1199*$H$6) + (m*EXP(-($T1199*$H$6)/m)) - m - (($H$7/(m*g))*($T1199)^2)</f>
        <v>-2.7081236331129559E-4</v>
      </c>
      <c r="O1205" s="11">
        <f>($T1199*$H$6) + (2*m*EXP(-($T1199*$H$6)/m)) + (($T1199*$H$6)*EXP(-($T1199*$H$6)/m))  - (2*m)</f>
        <v>1.1847490982079129E-3</v>
      </c>
      <c r="P1205" s="11">
        <f>2*(-(m^2)/($T1199)^5)*(g^2)*N1205*O1205</f>
        <v>8.4395104335310513</v>
      </c>
      <c r="Q1205" s="12">
        <f>$H$6 - ($H$6*EXP(-($T1199*$H$6)/m)) - ($T1199 * ((2*$H$7)/(m*g)))</f>
        <v>-7.9559143965879264E-2</v>
      </c>
      <c r="R1205" s="12">
        <f>$H$6 - 2 * ($H$6*EXP(-($T1199*$H$6)/m)) + $H$6*(EXP(-($T1199*$H$6)/m))*(1-($T1199*$H$6)/(m))</f>
        <v>0.1452358936688897</v>
      </c>
      <c r="S1205" s="11">
        <f>2*(((5*m^2*g^2)/$T1199^6)*$N1205*$O1205 + (-(m^2)/($T1199)^5)*(g^2)*$O1205*$Q1205 + (-(m^2)/($T1199)^5)*(g^2)*$N1205*$R1205)</f>
        <v>1569.2828784277726</v>
      </c>
      <c r="T1205" s="37"/>
      <c r="U1205" s="38"/>
      <c r="V1205" s="39"/>
      <c r="W1205" s="36"/>
    </row>
    <row r="1206" spans="1:23" x14ac:dyDescent="0.25">
      <c r="A1206" s="36"/>
      <c r="B1206" s="12">
        <f>((m*g)/$A1201)*($G$6+(m/$A1201)*(EXP(-($A1201*$G$6)/(m))-1)) - $G$7</f>
        <v>-2.6619996307384652</v>
      </c>
      <c r="C1206" s="11">
        <f t="shared" si="491"/>
        <v>7.0862420340517254</v>
      </c>
      <c r="D1206" s="36"/>
      <c r="M1206" s="36"/>
      <c r="N1206" s="11">
        <f>($T1199*$I$6) + (m*EXP(-($T1199*$I$6)/m)) - m - (($I$7/(m*g))*($T1199)^2)</f>
        <v>3.6936897707218891E-5</v>
      </c>
      <c r="O1206" s="11">
        <f>($T1199*$I$6) + (2*m*EXP(-($T1199*$I$6)/m)) + (($T1199*$I$6)*EXP(-($T1199*$I$6)/m))  - (2*m)</f>
        <v>1.5808744621772508E-3</v>
      </c>
      <c r="P1206" s="11">
        <f>2*(-(m^2)/($T1199)^5)*(g^2)*N1206*O1206</f>
        <v>-1.535960973116496</v>
      </c>
      <c r="Q1206" s="12">
        <f>$I$6 - ($I$6*EXP(-($T1199*$I$6)/m)) - ($T1199 * ((2*$I$7)/(m*g)))</f>
        <v>-6.9449432839628122E-2</v>
      </c>
      <c r="R1206" s="12">
        <f>$I$6 - 2 * ($I$6*EXP(-($T1199*$I$6)/m)) + $I$6*(EXP(-($T1199*$I$6)/m))*(1-($T1199*$I$6)/(m))</f>
        <v>0.19118847842689327</v>
      </c>
      <c r="S1206" s="11">
        <f>2*(((5*m^2*g^2)/$T1199^6)*$N1206*$O1206 + (-(m^2)/($T1199)^5)*(g^2)*$O1206*$Q1206 + (-(m^2)/($T1199)^5)*(g^2)*$N1206*$R1206)</f>
        <v>3056.1055703635284</v>
      </c>
      <c r="T1206" s="37"/>
      <c r="U1206" s="38"/>
      <c r="V1206" s="39"/>
      <c r="W1206" s="36"/>
    </row>
    <row r="1207" spans="1:23" x14ac:dyDescent="0.25">
      <c r="A1207" s="36"/>
      <c r="B1207" s="12">
        <f>((m*g)/$A1201)*($H$6+(m/$A1201)*(EXP(-($A1201*$H$6)/(m))-1)) - $H$7</f>
        <v>-3.0729995638286729</v>
      </c>
      <c r="C1207" s="12">
        <f t="shared" si="491"/>
        <v>9.4433263192912147</v>
      </c>
      <c r="D1207" s="36"/>
      <c r="M1207" s="36"/>
      <c r="N1207" s="11">
        <f>($T1199*$J$6) + (m*EXP(-($T1199*$J$6)/m)) - m - (($J$7/(m*g))*($T1199)^2)</f>
        <v>2.7411831987485171E-4</v>
      </c>
      <c r="O1207" s="11">
        <f>($T1199*$J$6) + (2*m*EXP(-($T1199*$J$6)/m)) + (($T1199*$J$6)*EXP(-($T1199*$J$6)/m))  - (2*m)</f>
        <v>2.0432113316871878E-3</v>
      </c>
      <c r="P1207" s="11">
        <f>2*(-(m^2)/($T1199)^5)*(g^2)*N1207*O1207</f>
        <v>-14.732407746786027</v>
      </c>
      <c r="Q1207" s="12">
        <f>$J$6 - ($J$6*EXP(-($T1199*$J$6)/m)) - ($T1199 * ((2*$J$7)/(m*g)))</f>
        <v>-6.8895221319100641E-2</v>
      </c>
      <c r="R1207" s="12">
        <f>$J$6 - 2 * ($J$6*EXP(-($T1199*$J$6)/m)) + $J$6*(EXP(-($T1199*$J$6)/m))*(1-($T1199*$J$6)/(m))</f>
        <v>0.2437980678940922</v>
      </c>
      <c r="S1207" s="11">
        <f>2*(((5*m^2*g^2)/$T1199^6)*$N1207*$O1207 + (-(m^2)/($T1199)^5)*(g^2)*$O1207*$Q1207 + (-(m^2)/($T1199)^5)*(g^2)*$N1207*$R1207)</f>
        <v>5339.5484342286327</v>
      </c>
      <c r="T1207" s="37"/>
      <c r="U1207" s="38"/>
      <c r="V1207" s="39"/>
      <c r="W1207" s="36"/>
    </row>
    <row r="1208" spans="1:23" x14ac:dyDescent="0.25">
      <c r="A1208" s="36"/>
      <c r="B1208" s="12">
        <f>((m*g)/$A1201)*($I$6+(m/$A1201)*(EXP(-($A1201*$I$6)/(m))-1)) - $I$7</f>
        <v>-3.5339995135205582</v>
      </c>
      <c r="C1208" s="11">
        <f t="shared" si="491"/>
        <v>12.489152561563541</v>
      </c>
      <c r="D1208" s="36"/>
      <c r="M1208" s="36"/>
      <c r="N1208" s="11">
        <f>($T1199*$K$6) + (m*EXP(-($T1199*$K$6)/m)) - m - (($K$7/(m*g))*($T1199)^2)</f>
        <v>2.8814904481972575E-4</v>
      </c>
      <c r="O1208" s="11">
        <f>($T1199*$K$6) + (2*m*EXP(-($T1199*$K$6)/m)) + (($T1199*$K$6)*EXP(-($T1199*$K$6)/m))  - (2*m)</f>
        <v>2.5726896358677087E-3</v>
      </c>
      <c r="P1208" s="11">
        <f>2*(-(m^2)/($T1199)^5)*(g^2)*N1208*O1208</f>
        <v>-19.49965652940373</v>
      </c>
      <c r="Q1208" s="12">
        <f>$K$6 - ($K$6*EXP(-($T1199*$K$6)/m)) - ($T1199 * ((2*$K$7)/(m*g)))</f>
        <v>-9.2002786507859646E-2</v>
      </c>
      <c r="R1208" s="12">
        <f>$K$6 - 2 * ($K$6*EXP(-($T1199*$K$6)/m)) + $K$6*(EXP(-($T1199*$K$6)/m))*(1-($T1199*$K$6)/(m))</f>
        <v>0.30289682242097132</v>
      </c>
      <c r="S1208" s="11">
        <f>2*(((5*m^2*g^2)/$T1199^6)*$N1208*$O1208 + (-(m^2)/($T1199)^5)*(g^2)*$O1208*$Q1208 + (-(m^2)/($T1199)^5)*(g^2)*$N1208*$R1208)</f>
        <v>8423.3858514830627</v>
      </c>
      <c r="T1208" s="37"/>
      <c r="U1208" s="38"/>
      <c r="V1208" s="39"/>
      <c r="W1208" s="36"/>
    </row>
    <row r="1209" spans="1:23" x14ac:dyDescent="0.25">
      <c r="A1209" s="36"/>
      <c r="B1209" s="12">
        <f>((m*g)/$A1201)*($J$6+(m/$A1201)*(EXP(-($A1201*$J$6)/(m))-1)) - $J$7</f>
        <v>-4.0759994632124439</v>
      </c>
      <c r="C1209" s="12">
        <f t="shared" si="491"/>
        <v>16.613771624108132</v>
      </c>
      <c r="D1209" s="36"/>
      <c r="M1209" s="36">
        <v>120</v>
      </c>
      <c r="N1209" s="11">
        <f>($T1209*$B$6) + (m*EXP(-($T1209*$B$6)/m)) - m - (($B$7/(m*g))*($T1209)^2)</f>
        <v>-3.5922821918522879E-5</v>
      </c>
      <c r="O1209" s="11">
        <f>($T1209*$B$6) + (2*m*EXP(-($T1209*$B$6)/m)) + (($T1209*$B$6)*EXP(-($T1209*$B$6)/m))  - (2*m)</f>
        <v>5.8863516471802102E-6</v>
      </c>
      <c r="P1209" s="11">
        <f>2*(-(m^2)/($T1209)^5)*(g^2)*N1209*O1209</f>
        <v>5.5621030242439477E-3</v>
      </c>
      <c r="Q1209" s="12">
        <f>$B$6 - ($B$6*EXP(-($T1209*$B$6)/m)) - ($T1209 * ((2*$B$7)/(m*g)))</f>
        <v>-3.5822432723058711E-3</v>
      </c>
      <c r="R1209" s="12">
        <f>$B$6 - 2 * ($B$6*EXP(-($T1209*$B$6)/m)) + $B$6*(EXP(-($T1209*$B$6)/m))*(1-($T1209*$B$6)/(m))</f>
        <v>7.9860805570153293E-4</v>
      </c>
      <c r="S1209" s="11">
        <f>2*(((5*m^2*g^2)/$T1209^6)*$N1209*$O1209 + (-(m^2)/($T1209)^5)*(g^2)*$O1209*$Q1209 + (-(m^2)/($T1209)^5)*(g^2)*$N1209*$R1209)</f>
        <v>2.7638000080320135E-2</v>
      </c>
      <c r="T1209" s="37">
        <f t="shared" si="486"/>
        <v>2.1699250881468842E-2</v>
      </c>
      <c r="U1209" s="38">
        <f t="shared" ref="U1209" si="506">SUM(P1209:P1218)</f>
        <v>5.3290705182007514E-13</v>
      </c>
      <c r="V1209" s="39">
        <f t="shared" ref="V1209" si="507">SUM(S1209:S1218)</f>
        <v>19047.805400261699</v>
      </c>
      <c r="W1209" s="36">
        <f t="shared" ref="W1209" si="508">U1209/V1209</f>
        <v>2.7977346503800038E-17</v>
      </c>
    </row>
    <row r="1210" spans="1:23" x14ac:dyDescent="0.25">
      <c r="A1210" s="36"/>
      <c r="B1210" s="11">
        <f>((m*g)/$A1201)*($K$6+(m/$A1201)*(EXP(-($A1201*$K$6)/(m))-1)) - $K$7</f>
        <v>-4.7769994129043294</v>
      </c>
      <c r="C1210" s="11">
        <f t="shared" si="491"/>
        <v>22.819723390888306</v>
      </c>
      <c r="D1210" s="36"/>
      <c r="M1210" s="36"/>
      <c r="N1210" s="11">
        <f>($T1209*$C$6) + (m*EXP(-($T1209*$C$6)/m)) - m - (($C$7/(m*g))*($T1209)^2)</f>
        <v>-5.6880736359794576E-5</v>
      </c>
      <c r="O1210" s="11">
        <f>($T1209*$C$6) + (2*m*EXP(-($T1209*$C$6)/m)) + (($T1209*$C$6)*EXP(-($T1209*$C$6)/m))  - (2*m)</f>
        <v>3.0067351026730194E-5</v>
      </c>
      <c r="P1210" s="11">
        <f>2*(-(m^2)/($T1209)^5)*(g^2)*N1210*O1210</f>
        <v>4.4986557223599247E-2</v>
      </c>
      <c r="Q1210" s="12">
        <f>$C$6 - ($C$6*EXP(-($T1209*$C$6)/m)) - ($T1209 * ((2*$C$7)/(m*g)))</f>
        <v>-6.6282852127929337E-3</v>
      </c>
      <c r="R1210" s="12">
        <f>$C$6 - 2 * ($C$6*EXP(-($T1209*$C$6)/m)) + $C$6*(EXP(-($T1209*$C$6)/m))*(1-($T1209*$C$6)/(m))</f>
        <v>4.0224850446371196E-3</v>
      </c>
      <c r="S1210" s="11">
        <f>2*(((5*m^2*g^2)/$T1209^6)*$N1210*$O1210 + (-(m^2)/($T1209)^5)*(g^2)*$O1210*$Q1210 + (-(m^2)/($T1209)^5)*(g^2)*$N1210*$R1210)</f>
        <v>0.89475171113529672</v>
      </c>
      <c r="T1210" s="37"/>
      <c r="U1210" s="38"/>
      <c r="V1210" s="39"/>
      <c r="W1210" s="36"/>
    </row>
    <row r="1211" spans="1:23" x14ac:dyDescent="0.25">
      <c r="A1211" s="36">
        <v>1000000</v>
      </c>
      <c r="B1211" s="12">
        <f>((m*g)/$A1211)*($B$6+(m/$A1211)*(EXP(-($A1211*$B$6)/(m))-1)) - $B$7</f>
        <v>-0.10399996629356974</v>
      </c>
      <c r="C1211" s="12">
        <f t="shared" si="491"/>
        <v>1.0815992989063642E-2</v>
      </c>
      <c r="D1211" s="36">
        <f t="shared" ref="D1211" si="509">SUM(C1211:C1220)</f>
        <v>73.507686994233822</v>
      </c>
      <c r="M1211" s="36"/>
      <c r="N1211" s="11">
        <f>($T1209*$D$6) + (m*EXP(-($T1209*$D$6)/m)) - m - (($D$7/(m*g))*($T1209)^2)</f>
        <v>-1.4213669415833537E-4</v>
      </c>
      <c r="O1211" s="11">
        <f>($T1209*$D$6) + (2*m*EXP(-($T1209*$D$6)/m)) + (($T1209*$D$6)*EXP(-($T1209*$D$6)/m))  - (2*m)</f>
        <v>1.0980809334212166E-4</v>
      </c>
      <c r="P1211" s="11">
        <f>2*(-(m^2)/($T1209)^5)*(g^2)*N1211*O1211</f>
        <v>0.41054705534043368</v>
      </c>
      <c r="Q1211" s="12">
        <f>$D$6 - ($D$6*EXP(-($T1209*$D$6)/m)) - ($T1209 * ((2*$D$7)/(m*g)))</f>
        <v>-1.8161063891626805E-2</v>
      </c>
      <c r="R1211" s="12">
        <f>$D$6 - 2 * ($D$6*EXP(-($T1209*$D$6)/m)) + $D$6*(EXP(-($T1209*$D$6)/m))*(1-($T1209*$D$6)/(m))</f>
        <v>1.4420172737402953E-2</v>
      </c>
      <c r="S1211" s="11">
        <f>2*(((5*m^2*g^2)/$T1209^6)*$N1211*$O1211 + (-(m^2)/($T1209)^5)*(g^2)*$O1211*$Q1211 + (-(m^2)/($T1209)^5)*(g^2)*$N1211*$R1211)</f>
        <v>11.770671982428119</v>
      </c>
      <c r="T1211" s="37"/>
      <c r="U1211" s="38"/>
      <c r="V1211" s="39"/>
      <c r="W1211" s="36"/>
    </row>
    <row r="1212" spans="1:23" x14ac:dyDescent="0.25">
      <c r="A1212" s="36"/>
      <c r="B1212" s="11">
        <f>((m*g)/$A1211)*($C$6+(m/$A1211)*(EXP(-($A1211*$C$6)/(m))-1)) - $C$7</f>
        <v>-0.28199994113951243</v>
      </c>
      <c r="C1212" s="11">
        <f t="shared" si="491"/>
        <v>7.9523966802688473E-2</v>
      </c>
      <c r="D1212" s="36"/>
      <c r="M1212" s="36"/>
      <c r="N1212" s="11">
        <f>($T1209*$E$6) + (m*EXP(-($T1209*$E$6)/m)) - m - (($E$7/(m*g))*($T1209)^2)</f>
        <v>-2.7251916602634907E-4</v>
      </c>
      <c r="O1212" s="11">
        <f>($T1209*$E$6) + (2*m*EXP(-($T1209*$E$6)/m)) + (($T1209*$E$6)*EXP(-($T1209*$E$6)/m))  - (2*m)</f>
        <v>2.1720216709196494E-4</v>
      </c>
      <c r="P1212" s="11">
        <f>2*(-(m^2)/($T1209)^5)*(g^2)*N1212*O1212</f>
        <v>1.5569819781521193</v>
      </c>
      <c r="Q1212" s="12">
        <f>$E$6 - ($E$6*EXP(-($T1209*$E$6)/m)) - ($T1209 * ((2*$E$7)/(m*g)))</f>
        <v>-3.5127502940464156E-2</v>
      </c>
      <c r="R1212" s="12">
        <f>$E$6 - 2 * ($E$6*EXP(-($T1209*$E$6)/m)) + $E$6*(EXP(-($T1209*$E$6)/m))*(1-($T1209*$E$6)/(m))</f>
        <v>2.8129755211624197E-2</v>
      </c>
      <c r="S1212" s="11">
        <f>2*(((5*m^2*g^2)/$T1209^6)*$N1212*$O1212 + (-(m^2)/($T1209)^5)*(g^2)*$O1212*$Q1212 + (-(m^2)/($T1209)^5)*(g^2)*$N1212*$R1212)</f>
        <v>43.573778470158317</v>
      </c>
      <c r="T1212" s="37"/>
      <c r="U1212" s="38"/>
      <c r="V1212" s="39"/>
      <c r="W1212" s="36"/>
    </row>
    <row r="1213" spans="1:23" x14ac:dyDescent="0.25">
      <c r="A1213" s="36"/>
      <c r="B1213" s="12">
        <f>((m*g)/$A1211)*($D$6+(m/$A1211)*(EXP(-($A1211*$D$6)/(m))-1)) - $D$7</f>
        <v>-0.67299990768461637</v>
      </c>
      <c r="C1213" s="12">
        <f t="shared" si="491"/>
        <v>0.45292887574350216</v>
      </c>
      <c r="D1213" s="36"/>
      <c r="M1213" s="36"/>
      <c r="N1213" s="11">
        <f>($T1209*$F$6) + (m*EXP(-($T1209*$F$6)/m)) - m - (($F$7/(m*g))*($T1209)^2)</f>
        <v>-6.0670053593632174E-4</v>
      </c>
      <c r="O1213" s="11">
        <f>($T1209*$F$6) + (2*m*EXP(-($T1209*$F$6)/m)) + (($T1209*$F$6)*EXP(-($T1209*$F$6)/m))  - (2*m)</f>
        <v>4.3655210821161305E-4</v>
      </c>
      <c r="P1213" s="11">
        <f>2*(-(m^2)/($T1209)^5)*(g^2)*N1213*O1213</f>
        <v>6.9667920711640106</v>
      </c>
      <c r="Q1213" s="12">
        <f>$F$6 - ($F$6*EXP(-($T1209*$F$6)/m)) - ($T1209 * ((2*$F$7)/(m*g)))</f>
        <v>-7.6037333689400077E-2</v>
      </c>
      <c r="R1213" s="12">
        <f>$F$6 - 2 * ($F$6*EXP(-($T1209*$F$6)/m)) + $F$6*(EXP(-($T1209*$F$6)/m))*(1-($T1209*$F$6)/(m))</f>
        <v>5.5507727714503241E-2</v>
      </c>
      <c r="S1213" s="11">
        <f>2*(((5*m^2*g^2)/$T1209^6)*$N1213*$O1213 + (-(m^2)/($T1209)^5)*(g^2)*$O1213*$Q1213 + (-(m^2)/($T1209)^5)*(g^2)*$N1213*$R1213)</f>
        <v>153.66554030997111</v>
      </c>
      <c r="T1213" s="37"/>
      <c r="U1213" s="38"/>
      <c r="V1213" s="39"/>
      <c r="W1213" s="36"/>
    </row>
    <row r="1214" spans="1:23" x14ac:dyDescent="0.25">
      <c r="A1214" s="36"/>
      <c r="B1214" s="12">
        <f>((m*g)/$A1211)*($E$6+(m/$A1211)*(EXP(-($A1211*$E$6)/(m))-1)) - $E$7</f>
        <v>-1.0869998825305591</v>
      </c>
      <c r="C1214" s="11">
        <f t="shared" si="491"/>
        <v>1.1815687446214493</v>
      </c>
      <c r="D1214" s="36"/>
      <c r="M1214" s="36"/>
      <c r="N1214" s="11">
        <f>($T1209*$G$6) + (m*EXP(-($T1209*$G$6)/m)) - m - (($G$7/(m*g))*($T1209)^2)</f>
        <v>-9.2049804445186716E-4</v>
      </c>
      <c r="O1214" s="11">
        <f>($T1209*$G$6) + (2*m*EXP(-($T1209*$G$6)/m)) + (($T1209*$G$6)*EXP(-($T1209*$G$6)/m))  - (2*m)</f>
        <v>7.5760073539418715E-4</v>
      </c>
      <c r="P1214" s="11">
        <f>2*(-(m^2)/($T1209)^5)*(g^2)*N1214*O1214</f>
        <v>18.343645050870528</v>
      </c>
      <c r="Q1214" s="12">
        <f>$G$6 - ($G$6*EXP(-($T1209*$G$6)/m)) - ($T1209 * ((2*$G$7)/(m*g)))</f>
        <v>-0.11975513986600872</v>
      </c>
      <c r="R1214" s="12">
        <f>$G$6 - 2 * ($G$6*EXP(-($T1209*$G$6)/m)) + $G$6*(EXP(-($T1209*$G$6)/m))*(1-($T1209*$G$6)/(m))</f>
        <v>9.4572542455614361E-2</v>
      </c>
      <c r="S1214" s="11">
        <f>2*(((5*m^2*g^2)/$T1209^6)*$N1214*$O1214 + (-(m^2)/($T1209)^5)*(g^2)*$O1214*$Q1214 + (-(m^2)/($T1209)^5)*(g^2)*$N1214*$R1214)</f>
        <v>449.55028528498815</v>
      </c>
      <c r="T1214" s="37"/>
      <c r="U1214" s="38"/>
      <c r="V1214" s="39"/>
      <c r="W1214" s="36"/>
    </row>
    <row r="1215" spans="1:23" x14ac:dyDescent="0.25">
      <c r="A1215" s="36"/>
      <c r="B1215" s="12">
        <f>((m*g)/$A1211)*($F$6+(m/$A1211)*(EXP(-($A1211*$F$6)/(m))-1)) - $F$7</f>
        <v>-1.8249998490756629</v>
      </c>
      <c r="C1215" s="12">
        <f t="shared" si="491"/>
        <v>3.3306244491261925</v>
      </c>
      <c r="D1215" s="36"/>
      <c r="M1215" s="36"/>
      <c r="N1215" s="11">
        <f>($T1209*$H$6) + (m*EXP(-($T1209*$H$6)/m)) - m - (($H$7/(m*g))*($T1209)^2)</f>
        <v>-2.7081236331129646E-4</v>
      </c>
      <c r="O1215" s="11">
        <f>($T1209*$H$6) + (2*m*EXP(-($T1209*$H$6)/m)) + (($T1209*$H$6)*EXP(-($T1209*$H$6)/m))  - (2*m)</f>
        <v>1.1847490982079267E-3</v>
      </c>
      <c r="P1215" s="11">
        <f>2*(-(m^2)/($T1209)^5)*(g^2)*N1215*O1215</f>
        <v>8.4395104335311242</v>
      </c>
      <c r="Q1215" s="12">
        <f>$H$6 - ($H$6*EXP(-($T1209*$H$6)/m)) - ($T1209 * ((2*$H$7)/(m*g)))</f>
        <v>-7.9559143965879542E-2</v>
      </c>
      <c r="R1215" s="12">
        <f>$H$6 - 2 * ($H$6*EXP(-($T1209*$H$6)/m)) + $H$6*(EXP(-($T1209*$H$6)/m))*(1-($T1209*$H$6)/(m))</f>
        <v>0.14523589366889</v>
      </c>
      <c r="S1215" s="11">
        <f>2*(((5*m^2*g^2)/$T1209^6)*$N1215*$O1215 + (-(m^2)/($T1209)^5)*(g^2)*$O1215*$Q1215 + (-(m^2)/($T1209)^5)*(g^2)*$N1215*$R1215)</f>
        <v>1569.2828784277795</v>
      </c>
      <c r="T1215" s="37"/>
      <c r="U1215" s="38"/>
      <c r="V1215" s="39"/>
      <c r="W1215" s="36"/>
    </row>
    <row r="1216" spans="1:23" x14ac:dyDescent="0.25">
      <c r="A1216" s="36"/>
      <c r="B1216" s="12">
        <f>((m*g)/$A1211)*($G$6+(m/$A1211)*(EXP(-($A1211*$G$6)/(m))-1)) - $G$7</f>
        <v>-2.6619998153692261</v>
      </c>
      <c r="C1216" s="11">
        <f t="shared" si="491"/>
        <v>7.0862430170257937</v>
      </c>
      <c r="D1216" s="36"/>
      <c r="M1216" s="36"/>
      <c r="N1216" s="11">
        <f>($T1209*$I$6) + (m*EXP(-($T1209*$I$6)/m)) - m - (($I$7/(m*g))*($T1209)^2)</f>
        <v>3.6936897707216289E-5</v>
      </c>
      <c r="O1216" s="11">
        <f>($T1209*$I$6) + (2*m*EXP(-($T1209*$I$6)/m)) + (($T1209*$I$6)*EXP(-($T1209*$I$6)/m))  - (2*m)</f>
        <v>1.5808744621772508E-3</v>
      </c>
      <c r="P1216" s="11">
        <f>2*(-(m^2)/($T1209)^5)*(g^2)*N1216*O1216</f>
        <v>-1.5359609731163781</v>
      </c>
      <c r="Q1216" s="12">
        <f>$I$6 - ($I$6*EXP(-($T1209*$I$6)/m)) - ($T1209 * ((2*$I$7)/(m*g)))</f>
        <v>-6.9449432839628455E-2</v>
      </c>
      <c r="R1216" s="12">
        <f>$I$6 - 2 * ($I$6*EXP(-($T1209*$I$6)/m)) + $I$6*(EXP(-($T1209*$I$6)/m))*(1-($T1209*$I$6)/(m))</f>
        <v>0.1911884784268936</v>
      </c>
      <c r="S1216" s="11">
        <f>2*(((5*m^2*g^2)/$T1209^6)*$N1216*$O1216 + (-(m^2)/($T1209)^5)*(g^2)*$O1216*$Q1216 + (-(m^2)/($T1209)^5)*(g^2)*$N1216*$R1216)</f>
        <v>3056.1055703635107</v>
      </c>
      <c r="T1216" s="37"/>
      <c r="U1216" s="38"/>
      <c r="V1216" s="39"/>
      <c r="W1216" s="36"/>
    </row>
    <row r="1217" spans="1:23" x14ac:dyDescent="0.25">
      <c r="A1217" s="36"/>
      <c r="B1217" s="12">
        <f>((m*g)/$A1211)*($H$6+(m/$A1211)*(EXP(-($A1211*$H$6)/(m))-1)) - $H$7</f>
        <v>-3.07299978191433</v>
      </c>
      <c r="C1217" s="12">
        <f t="shared" si="491"/>
        <v>9.4433276596455205</v>
      </c>
      <c r="D1217" s="36"/>
      <c r="M1217" s="36"/>
      <c r="N1217" s="11">
        <f>($T1209*$J$6) + (m*EXP(-($T1209*$J$6)/m)) - m - (($J$7/(m*g))*($T1209)^2)</f>
        <v>2.7411831987485345E-4</v>
      </c>
      <c r="O1217" s="11">
        <f>($T1209*$J$6) + (2*m*EXP(-($T1209*$J$6)/m)) + (($T1209*$J$6)*EXP(-($T1209*$J$6)/m))  - (2*m)</f>
        <v>2.0432113316871947E-3</v>
      </c>
      <c r="P1217" s="11">
        <f>2*(-(m^2)/($T1209)^5)*(g^2)*N1217*O1217</f>
        <v>-14.732407746786075</v>
      </c>
      <c r="Q1217" s="12">
        <f>$J$6 - ($J$6*EXP(-($T1209*$J$6)/m)) - ($T1209 * ((2*$J$7)/(m*g)))</f>
        <v>-6.8895221319101085E-2</v>
      </c>
      <c r="R1217" s="12">
        <f>$J$6 - 2 * ($J$6*EXP(-($T1209*$J$6)/m)) + $J$6*(EXP(-($T1209*$J$6)/m))*(1-($T1209*$J$6)/(m))</f>
        <v>0.2437980678940927</v>
      </c>
      <c r="S1217" s="11">
        <f>2*(((5*m^2*g^2)/$T1209^6)*$N1217*$O1217 + (-(m^2)/($T1209)^5)*(g^2)*$O1217*$Q1217 + (-(m^2)/($T1209)^5)*(g^2)*$N1217*$R1217)</f>
        <v>5339.54843422865</v>
      </c>
      <c r="T1217" s="37"/>
      <c r="U1217" s="38"/>
      <c r="V1217" s="39"/>
      <c r="W1217" s="36"/>
    </row>
    <row r="1218" spans="1:23" x14ac:dyDescent="0.25">
      <c r="A1218" s="36"/>
      <c r="B1218" s="12">
        <f>((m*g)/$A1211)*($I$6+(m/$A1211)*(EXP(-($A1211*$I$6)/(m))-1)) - $I$7</f>
        <v>-3.5339997567602728</v>
      </c>
      <c r="C1218" s="11">
        <f t="shared" si="491"/>
        <v>12.489154280781667</v>
      </c>
      <c r="D1218" s="36"/>
      <c r="M1218" s="36"/>
      <c r="N1218" s="11">
        <f>($T1209*$K$6) + (m*EXP(-($T1209*$K$6)/m)) - m - (($K$7/(m*g))*($T1209)^2)</f>
        <v>2.8814904481971708E-4</v>
      </c>
      <c r="O1218" s="11">
        <f>($T1209*$K$6) + (2*m*EXP(-($T1209*$K$6)/m)) + (($T1209*$K$6)*EXP(-($T1209*$K$6)/m))  - (2*m)</f>
        <v>2.5726896358677157E-3</v>
      </c>
      <c r="P1218" s="11">
        <f>2*(-(m^2)/($T1209)^5)*(g^2)*N1218*O1218</f>
        <v>-19.499656529403069</v>
      </c>
      <c r="Q1218" s="12">
        <f>$K$6 - ($K$6*EXP(-($T1209*$K$6)/m)) - ($T1209 * ((2*$K$7)/(m*g)))</f>
        <v>-9.2002786507860201E-2</v>
      </c>
      <c r="R1218" s="12">
        <f>$K$6 - 2 * ($K$6*EXP(-($T1209*$K$6)/m)) + $K$6*(EXP(-($T1209*$K$6)/m))*(1-($T1209*$K$6)/(m))</f>
        <v>0.30289682242097193</v>
      </c>
      <c r="S1218" s="11">
        <f>2*(((5*m^2*g^2)/$T1209^6)*$N1218*$O1218 + (-(m^2)/($T1209)^5)*(g^2)*$O1218*$Q1218 + (-(m^2)/($T1209)^5)*(g^2)*$N1218*$R1218)</f>
        <v>8423.3858514830008</v>
      </c>
      <c r="T1218" s="37"/>
      <c r="U1218" s="38"/>
      <c r="V1218" s="39"/>
      <c r="W1218" s="36"/>
    </row>
    <row r="1219" spans="1:23" x14ac:dyDescent="0.25">
      <c r="A1219" s="36"/>
      <c r="B1219" s="12">
        <f>((m*g)/$A1211)*($J$6+(m/$A1211)*(EXP(-($A1211*$J$6)/(m))-1)) - $J$7</f>
        <v>-4.0759997316062151</v>
      </c>
      <c r="C1219" s="12">
        <f t="shared" si="491"/>
        <v>16.613773812053939</v>
      </c>
      <c r="D1219" s="36"/>
    </row>
    <row r="1220" spans="1:23" x14ac:dyDescent="0.25">
      <c r="A1220" s="36"/>
      <c r="B1220" s="11">
        <f>((m*g)/$A1211)*($K$6+(m/$A1211)*(EXP(-($A1211*$K$6)/(m))-1)) - $K$7</f>
        <v>-4.7769997064521581</v>
      </c>
      <c r="C1220" s="11">
        <f t="shared" si="491"/>
        <v>22.819726195444005</v>
      </c>
      <c r="D1220" s="36"/>
    </row>
    <row r="1221" spans="1:23" x14ac:dyDescent="0.25">
      <c r="A1221" s="36">
        <f>10^7</f>
        <v>10000000</v>
      </c>
      <c r="B1221" s="12">
        <f>((m*g)/$A1221)*($B$6+(m/$A1221)*(EXP(-($A1221*$B$6)/(m))-1)) - $B$7</f>
        <v>-0.10399999662935638</v>
      </c>
      <c r="C1221" s="12">
        <f t="shared" si="491"/>
        <v>1.0815999298906139E-2</v>
      </c>
      <c r="D1221" s="36">
        <f t="shared" ref="D1221" si="510">SUM(C1221:C1230)</f>
        <v>73.507695999423333</v>
      </c>
    </row>
    <row r="1222" spans="1:23" x14ac:dyDescent="0.25">
      <c r="A1222" s="36"/>
      <c r="B1222" s="11">
        <f>((m*g)/$A1221)*($C$6+(m/$A1221)*(EXP(-($A1221*$C$6)/(m))-1)) - $C$7</f>
        <v>-0.28199999411395066</v>
      </c>
      <c r="C1222" s="11">
        <f t="shared" si="491"/>
        <v>7.9523996680268202E-2</v>
      </c>
      <c r="D1222" s="36"/>
    </row>
    <row r="1223" spans="1:23" x14ac:dyDescent="0.25">
      <c r="A1223" s="36"/>
      <c r="B1223" s="12">
        <f>((m*g)/$A1221)*($D$6+(m/$A1221)*(EXP(-($A1221*$D$6)/(m))-1)) - $D$7</f>
        <v>-0.67299999076846106</v>
      </c>
      <c r="C1223" s="12">
        <f t="shared" si="491"/>
        <v>0.45292898757434868</v>
      </c>
      <c r="D1223" s="36"/>
    </row>
    <row r="1224" spans="1:23" x14ac:dyDescent="0.25">
      <c r="A1224" s="36"/>
      <c r="B1224" s="12">
        <f>((m*g)/$A1221)*($E$6+(m/$A1221)*(EXP(-($A1221*$E$6)/(m))-1)) - $E$7</f>
        <v>-1.0869999882530552</v>
      </c>
      <c r="C1224" s="11">
        <f t="shared" si="491"/>
        <v>1.1815689744621423</v>
      </c>
      <c r="D1224" s="36"/>
    </row>
    <row r="1225" spans="1:23" x14ac:dyDescent="0.25">
      <c r="A1225" s="36"/>
      <c r="B1225" s="12">
        <f>((m*g)/$A1221)*($F$6+(m/$A1221)*(EXP(-($A1221*$F$6)/(m))-1)) - $F$7</f>
        <v>-1.8249999849075658</v>
      </c>
      <c r="C1225" s="12">
        <f t="shared" si="491"/>
        <v>3.3306249449126151</v>
      </c>
      <c r="D1225" s="36"/>
    </row>
    <row r="1226" spans="1:23" x14ac:dyDescent="0.25">
      <c r="A1226" s="36"/>
      <c r="B1226" s="12">
        <f>((m*g)/$A1221)*($G$6+(m/$A1221)*(EXP(-($A1221*$G$6)/(m))-1)) - $G$7</f>
        <v>-2.6619999815369217</v>
      </c>
      <c r="C1226" s="11">
        <f t="shared" si="491"/>
        <v>7.0862439017025718</v>
      </c>
      <c r="D1226" s="36"/>
    </row>
    <row r="1227" spans="1:23" x14ac:dyDescent="0.25">
      <c r="A1227" s="36"/>
      <c r="B1227" s="12">
        <f>((m*g)/$A1221)*($H$6+(m/$A1221)*(EXP(-($A1221*$H$6)/(m))-1)) - $H$7</f>
        <v>-3.0729999781914326</v>
      </c>
      <c r="C1227" s="12">
        <f t="shared" si="491"/>
        <v>9.4433288659645456</v>
      </c>
      <c r="D1227" s="36"/>
    </row>
    <row r="1228" spans="1:23" x14ac:dyDescent="0.25">
      <c r="A1228" s="36"/>
      <c r="B1228" s="12">
        <f>((m*g)/$A1221)*($I$6+(m/$A1221)*(EXP(-($A1221*$I$6)/(m))-1)) - $I$7</f>
        <v>-3.5339999756760263</v>
      </c>
      <c r="C1228" s="11">
        <f t="shared" si="491"/>
        <v>12.489155828078154</v>
      </c>
      <c r="D1228" s="36"/>
    </row>
    <row r="1229" spans="1:23" x14ac:dyDescent="0.25">
      <c r="A1229" s="36"/>
      <c r="B1229" s="12">
        <f>((m*g)/$A1221)*($J$6+(m/$A1221)*(EXP(-($A1221*$J$6)/(m))-1)) - $J$7</f>
        <v>-4.0759999731606209</v>
      </c>
      <c r="C1229" s="12">
        <f t="shared" ref="C1229:C1270" si="511">$B1229^2</f>
        <v>16.613775781205383</v>
      </c>
      <c r="D1229" s="36"/>
    </row>
    <row r="1230" spans="1:23" x14ac:dyDescent="0.25">
      <c r="A1230" s="36"/>
      <c r="B1230" s="11">
        <f>((m*g)/$A1221)*($K$6+(m/$A1221)*(EXP(-($A1221*$K$6)/(m))-1)) - $K$7</f>
        <v>-4.7769999706452158</v>
      </c>
      <c r="C1230" s="11">
        <f t="shared" si="511"/>
        <v>22.819728719544393</v>
      </c>
      <c r="D1230" s="36"/>
    </row>
    <row r="1231" spans="1:23" x14ac:dyDescent="0.25">
      <c r="A1231" s="36">
        <f>10^8</f>
        <v>100000000</v>
      </c>
      <c r="B1231" s="12">
        <f>((m*g)/$A1231)*($B$6+(m/$A1231)*(EXP(-($A1231*$B$6)/(m))-1)) - $B$7</f>
        <v>-0.10399999966293563</v>
      </c>
      <c r="C1231" s="12">
        <f t="shared" si="511"/>
        <v>1.0815999929890612E-2</v>
      </c>
      <c r="D1231" s="36">
        <f t="shared" ref="D1231:D1241" si="512">SUM(C1231:C1240)</f>
        <v>73.507696899942346</v>
      </c>
    </row>
    <row r="1232" spans="1:23" x14ac:dyDescent="0.25">
      <c r="A1232" s="36"/>
      <c r="B1232" s="11">
        <f>((m*g)/$A1231)*($C$6+(m/$A1231)*(EXP(-($A1231*$C$6)/(m))-1)) - $C$7</f>
        <v>-0.28199999941139503</v>
      </c>
      <c r="C1232" s="11">
        <f t="shared" si="511"/>
        <v>7.9523999668026799E-2</v>
      </c>
      <c r="D1232" s="36"/>
    </row>
    <row r="1233" spans="1:4" x14ac:dyDescent="0.25">
      <c r="A1233" s="36"/>
      <c r="B1233" s="12">
        <f>((m*g)/$A1231)*($D$6+(m/$A1231)*(EXP(-($A1231*$D$6)/(m))-1)) - $D$7</f>
        <v>-0.67299999907684616</v>
      </c>
      <c r="C1233" s="12">
        <f t="shared" si="511"/>
        <v>0.45292899875743492</v>
      </c>
      <c r="D1233" s="36"/>
    </row>
    <row r="1234" spans="1:4" x14ac:dyDescent="0.25">
      <c r="A1234" s="36"/>
      <c r="B1234" s="12">
        <f>((m*g)/$A1231)*($E$6+(m/$A1231)*(EXP(-($A1231*$E$6)/(m))-1)) - $E$7</f>
        <v>-1.0869999988253054</v>
      </c>
      <c r="C1234" s="11">
        <f t="shared" si="511"/>
        <v>1.181568997446214</v>
      </c>
      <c r="D1234" s="36"/>
    </row>
    <row r="1235" spans="1:4" x14ac:dyDescent="0.25">
      <c r="A1235" s="36"/>
      <c r="B1235" s="12">
        <f>((m*g)/$A1231)*($F$6+(m/$A1231)*(EXP(-($A1231*$F$6)/(m))-1)) - $F$7</f>
        <v>-1.8249999984907566</v>
      </c>
      <c r="C1235" s="12">
        <f t="shared" si="511"/>
        <v>3.3306249944912616</v>
      </c>
      <c r="D1235" s="36"/>
    </row>
    <row r="1236" spans="1:4" x14ac:dyDescent="0.25">
      <c r="A1236" s="36"/>
      <c r="B1236" s="12">
        <f>((m*g)/$A1231)*($G$6+(m/$A1231)*(EXP(-($A1231*$G$6)/(m))-1)) - $G$7</f>
        <v>-2.6619999981536919</v>
      </c>
      <c r="C1236" s="11">
        <f t="shared" si="511"/>
        <v>7.0862439901702556</v>
      </c>
      <c r="D1236" s="36"/>
    </row>
    <row r="1237" spans="1:4" x14ac:dyDescent="0.25">
      <c r="A1237" s="36"/>
      <c r="B1237" s="12">
        <f>((m*g)/$A1231)*($H$6+(m/$A1231)*(EXP(-($A1231*$H$6)/(m))-1)) - $H$7</f>
        <v>-3.0729999978191431</v>
      </c>
      <c r="C1237" s="12">
        <f t="shared" si="511"/>
        <v>9.4433289865964536</v>
      </c>
      <c r="D1237" s="36"/>
    </row>
    <row r="1238" spans="1:4" x14ac:dyDescent="0.25">
      <c r="A1238" s="36"/>
      <c r="B1238" s="12">
        <f>((m*g)/$A1231)*($I$6+(m/$A1231)*(EXP(-($A1231*$I$6)/(m))-1)) - $I$7</f>
        <v>-3.5339999975676024</v>
      </c>
      <c r="C1238" s="11">
        <f t="shared" si="511"/>
        <v>12.489155982807814</v>
      </c>
      <c r="D1238" s="36"/>
    </row>
    <row r="1239" spans="1:4" x14ac:dyDescent="0.25">
      <c r="A1239" s="36"/>
      <c r="B1239" s="12">
        <f>((m*g)/$A1231)*($J$6+(m/$A1231)*(EXP(-($A1231*$J$6)/(m))-1)) - $J$7</f>
        <v>-4.0759999973160621</v>
      </c>
      <c r="C1239" s="12">
        <f t="shared" si="511"/>
        <v>16.61377597812054</v>
      </c>
      <c r="D1239" s="36"/>
    </row>
    <row r="1240" spans="1:4" x14ac:dyDescent="0.25">
      <c r="A1240" s="36"/>
      <c r="B1240" s="11">
        <f>((m*g)/$A1231)*($K$6+(m/$A1231)*(EXP(-($A1231*$K$6)/(m))-1)) - $K$7</f>
        <v>-4.7769999970645216</v>
      </c>
      <c r="C1240" s="11">
        <f t="shared" si="511"/>
        <v>22.81972897195444</v>
      </c>
      <c r="D1240" s="36"/>
    </row>
    <row r="1241" spans="1:4" x14ac:dyDescent="0.25">
      <c r="A1241" s="36">
        <f>10^9</f>
        <v>1000000000</v>
      </c>
      <c r="B1241" s="12">
        <f>((m*g)/$A1241)*($B$6+(m/$A1241)*(EXP(-($A1241*$B$6)/(m))-1)) - $B$7</f>
        <v>-0.10399999996629355</v>
      </c>
      <c r="C1241" s="12">
        <f t="shared" si="511"/>
        <v>1.0815999992989059E-2</v>
      </c>
      <c r="D1241" s="36">
        <f t="shared" si="512"/>
        <v>73.50769698999423</v>
      </c>
    </row>
    <row r="1242" spans="1:4" x14ac:dyDescent="0.25">
      <c r="A1242" s="36"/>
      <c r="B1242" s="11">
        <f>((m*g)/$A1241)*($C$6+(m/$A1241)*(EXP(-($A1241*$C$6)/(m))-1)) - $C$7</f>
        <v>-0.2819999999411395</v>
      </c>
      <c r="C1242" s="11">
        <f t="shared" si="511"/>
        <v>7.9523999966802678E-2</v>
      </c>
      <c r="D1242" s="36"/>
    </row>
    <row r="1243" spans="1:4" x14ac:dyDescent="0.25">
      <c r="A1243" s="36"/>
      <c r="B1243" s="12">
        <f>((m*g)/$A1241)*($D$6+(m/$A1241)*(EXP(-($A1241*$D$6)/(m))-1)) - $D$7</f>
        <v>-0.67299999990768467</v>
      </c>
      <c r="C1243" s="12">
        <f t="shared" si="511"/>
        <v>0.45292899987574353</v>
      </c>
      <c r="D1243" s="36"/>
    </row>
    <row r="1244" spans="1:4" x14ac:dyDescent="0.25">
      <c r="A1244" s="36"/>
      <c r="B1244" s="12">
        <f>((m*g)/$A1241)*($E$6+(m/$A1241)*(EXP(-($A1241*$E$6)/(m))-1)) - $E$7</f>
        <v>-1.0869999998825306</v>
      </c>
      <c r="C1244" s="11">
        <f t="shared" si="511"/>
        <v>1.1815689997446215</v>
      </c>
      <c r="D1244" s="36"/>
    </row>
    <row r="1245" spans="1:4" x14ac:dyDescent="0.25">
      <c r="A1245" s="36"/>
      <c r="B1245" s="12">
        <f>((m*g)/$A1241)*($F$6+(m/$A1241)*(EXP(-($A1241*$F$6)/(m))-1)) - $F$7</f>
        <v>-1.8249999998490756</v>
      </c>
      <c r="C1245" s="12">
        <f t="shared" si="511"/>
        <v>3.3306249994491259</v>
      </c>
      <c r="D1245" s="36"/>
    </row>
    <row r="1246" spans="1:4" x14ac:dyDescent="0.25">
      <c r="A1246" s="36"/>
      <c r="B1246" s="12">
        <f>((m*g)/$A1241)*($G$6+(m/$A1241)*(EXP(-($A1241*$G$6)/(m))-1)) - $G$7</f>
        <v>-2.6619999998153689</v>
      </c>
      <c r="C1246" s="11">
        <f t="shared" si="511"/>
        <v>7.0862439990170243</v>
      </c>
      <c r="D1246" s="36"/>
    </row>
    <row r="1247" spans="1:4" x14ac:dyDescent="0.25">
      <c r="A1247" s="36"/>
      <c r="B1247" s="12">
        <f>((m*g)/$A1241)*($H$6+(m/$A1241)*(EXP(-($A1241*$H$6)/(m))-1)) - $H$7</f>
        <v>-3.0729999997819144</v>
      </c>
      <c r="C1247" s="12">
        <f t="shared" si="511"/>
        <v>9.4433289986596467</v>
      </c>
      <c r="D1247" s="36"/>
    </row>
    <row r="1248" spans="1:4" x14ac:dyDescent="0.25">
      <c r="A1248" s="36"/>
      <c r="B1248" s="12">
        <f>((m*g)/$A1241)*($I$6+(m/$A1241)*(EXP(-($A1241*$I$6)/(m))-1)) - $I$7</f>
        <v>-3.5339999997567602</v>
      </c>
      <c r="C1248" s="11">
        <f t="shared" si="511"/>
        <v>12.489155998280781</v>
      </c>
      <c r="D1248" s="36"/>
    </row>
    <row r="1249" spans="1:4" x14ac:dyDescent="0.25">
      <c r="A1249" s="36"/>
      <c r="B1249" s="12">
        <f>((m*g)/$A1241)*($J$6+(m/$A1241)*(EXP(-($A1241*$J$6)/(m))-1)) - $J$7</f>
        <v>-4.0759999997316054</v>
      </c>
      <c r="C1249" s="12">
        <f t="shared" si="511"/>
        <v>16.613775997812049</v>
      </c>
      <c r="D1249" s="36"/>
    </row>
    <row r="1250" spans="1:4" x14ac:dyDescent="0.25">
      <c r="A1250" s="36"/>
      <c r="B1250" s="11">
        <f>((m*g)/$A1241)*($K$6+(m/$A1241)*(EXP(-($A1241*$K$6)/(m))-1)) - $K$7</f>
        <v>-4.7769999997064527</v>
      </c>
      <c r="C1250" s="11">
        <f t="shared" si="511"/>
        <v>22.819728997195451</v>
      </c>
      <c r="D1250" s="36"/>
    </row>
    <row r="1251" spans="1:4" x14ac:dyDescent="0.25">
      <c r="A1251" s="36">
        <f>10^10</f>
        <v>10000000000</v>
      </c>
      <c r="B1251" s="12">
        <f>((m*g)/$A1251)*($B$6+(m/$A1251)*(EXP(-($A1251*$B$6)/(m))-1)) - $B$7</f>
        <v>-0.10399999999662936</v>
      </c>
      <c r="C1251" s="12">
        <f t="shared" si="511"/>
        <v>1.0815999999298907E-2</v>
      </c>
      <c r="D1251" s="36">
        <f t="shared" ref="D1251" si="513">SUM(C1251:C1260)</f>
        <v>73.507696998999421</v>
      </c>
    </row>
    <row r="1252" spans="1:4" x14ac:dyDescent="0.25">
      <c r="A1252" s="36"/>
      <c r="B1252" s="11">
        <f>((m*g)/$A1251)*($C$6+(m/$A1251)*(EXP(-($A1251*$C$6)/(m))-1)) - $C$7</f>
        <v>-0.2819999999941139</v>
      </c>
      <c r="C1252" s="11">
        <f t="shared" si="511"/>
        <v>7.9523999996680236E-2</v>
      </c>
      <c r="D1252" s="36"/>
    </row>
    <row r="1253" spans="1:4" x14ac:dyDescent="0.25">
      <c r="A1253" s="36"/>
      <c r="B1253" s="12">
        <f>((m*g)/$A1251)*($D$6+(m/$A1251)*(EXP(-($A1251*$D$6)/(m))-1)) - $D$7</f>
        <v>-0.67299999999076854</v>
      </c>
      <c r="C1253" s="12">
        <f t="shared" si="511"/>
        <v>0.45292899998757447</v>
      </c>
      <c r="D1253" s="36"/>
    </row>
    <row r="1254" spans="1:4" x14ac:dyDescent="0.25">
      <c r="A1254" s="36"/>
      <c r="B1254" s="12">
        <f>((m*g)/$A1251)*($E$6+(m/$A1251)*(EXP(-($A1251*$E$6)/(m))-1)) - $E$7</f>
        <v>-1.0869999999882529</v>
      </c>
      <c r="C1254" s="11">
        <f t="shared" si="511"/>
        <v>1.1815689999744619</v>
      </c>
      <c r="D1254" s="36"/>
    </row>
    <row r="1255" spans="1:4" x14ac:dyDescent="0.25">
      <c r="A1255" s="36"/>
      <c r="B1255" s="12">
        <f>((m*g)/$A1251)*($F$6+(m/$A1251)*(EXP(-($A1251*$F$6)/(m))-1)) - $F$7</f>
        <v>-1.8249999999849076</v>
      </c>
      <c r="C1255" s="12">
        <f t="shared" si="511"/>
        <v>3.3306249999449129</v>
      </c>
      <c r="D1255" s="36"/>
    </row>
    <row r="1256" spans="1:4" x14ac:dyDescent="0.25">
      <c r="A1256" s="36"/>
      <c r="B1256" s="12">
        <f>((m*g)/$A1251)*($G$6+(m/$A1251)*(EXP(-($A1251*$G$6)/(m))-1)) - $G$7</f>
        <v>-2.6619999999815369</v>
      </c>
      <c r="C1256" s="11">
        <f t="shared" si="511"/>
        <v>7.0862439999017024</v>
      </c>
      <c r="D1256" s="36"/>
    </row>
    <row r="1257" spans="1:4" x14ac:dyDescent="0.25">
      <c r="A1257" s="36"/>
      <c r="B1257" s="12">
        <f>((m*g)/$A1251)*($H$6+(m/$A1251)*(EXP(-($A1251*$H$6)/(m))-1)) - $H$7</f>
        <v>-3.0729999999781912</v>
      </c>
      <c r="C1257" s="12">
        <f t="shared" si="511"/>
        <v>9.4433289998659635</v>
      </c>
      <c r="D1257" s="36"/>
    </row>
    <row r="1258" spans="1:4" x14ac:dyDescent="0.25">
      <c r="A1258" s="36"/>
      <c r="B1258" s="12">
        <f>((m*g)/$A1251)*($I$6+(m/$A1251)*(EXP(-($A1251*$I$6)/(m))-1)) - $I$7</f>
        <v>-3.5339999999756757</v>
      </c>
      <c r="C1258" s="11">
        <f t="shared" si="511"/>
        <v>12.489155999828077</v>
      </c>
      <c r="D1258" s="36"/>
    </row>
    <row r="1259" spans="1:4" x14ac:dyDescent="0.25">
      <c r="A1259" s="36"/>
      <c r="B1259" s="12">
        <f>((m*g)/$A1251)*($J$6+(m/$A1251)*(EXP(-($A1251*$J$6)/(m))-1)) - $J$7</f>
        <v>-4.0759999999731606</v>
      </c>
      <c r="C1259" s="12">
        <f t="shared" si="511"/>
        <v>16.613775999781204</v>
      </c>
      <c r="D1259" s="36"/>
    </row>
    <row r="1260" spans="1:4" x14ac:dyDescent="0.25">
      <c r="A1260" s="36"/>
      <c r="B1260" s="11">
        <f>((m*g)/$A1251)*($K$6+(m/$A1251)*(EXP(-($A1251*$K$6)/(m))-1)) - $K$7</f>
        <v>-4.776999999970645</v>
      </c>
      <c r="C1260" s="11">
        <f t="shared" si="511"/>
        <v>22.81972899971954</v>
      </c>
      <c r="D1260" s="36"/>
    </row>
    <row r="1261" spans="1:4" x14ac:dyDescent="0.25">
      <c r="A1261" s="36">
        <f>10^307</f>
        <v>9.9999999999999999E+306</v>
      </c>
      <c r="B1261" s="12">
        <f>((m*g)/$A1261)*($B$6+(m/$A1261)*(EXP(-($A1261*$B$6)/(m))-1)) - $B$7</f>
        <v>-0.104</v>
      </c>
      <c r="C1261" s="12">
        <f t="shared" si="511"/>
        <v>1.0815999999999999E-2</v>
      </c>
      <c r="D1261" s="36" t="e">
        <f t="shared" ref="D1261" si="514">SUM(C1261:C1270)</f>
        <v>#NUM!</v>
      </c>
    </row>
    <row r="1262" spans="1:4" x14ac:dyDescent="0.25">
      <c r="A1262" s="36"/>
      <c r="B1262" s="11">
        <f>((m*g)/$A1261)*($C$6+(m/$A1261)*(EXP(-($A1261*$C$6)/(m))-1)) - $C$7</f>
        <v>-0.28199999999999997</v>
      </c>
      <c r="C1262" s="11">
        <f t="shared" si="511"/>
        <v>7.9523999999999984E-2</v>
      </c>
      <c r="D1262" s="36"/>
    </row>
    <row r="1263" spans="1:4" x14ac:dyDescent="0.25">
      <c r="A1263" s="36"/>
      <c r="B1263" s="12">
        <f>((m*g)/$A1261)*($D$6+(m/$A1261)*(EXP(-($A1261*$D$6)/(m))-1)) - $D$7</f>
        <v>-0.67300000000000004</v>
      </c>
      <c r="C1263" s="12">
        <f t="shared" si="511"/>
        <v>0.45292900000000008</v>
      </c>
      <c r="D1263" s="36"/>
    </row>
    <row r="1264" spans="1:4" x14ac:dyDescent="0.25">
      <c r="A1264" s="36"/>
      <c r="B1264" s="12" t="e">
        <f>((m*g)/$A1261)*($E$6+(m/$A1261)*(EXP(-($A1261*$E$6)/(m))-1)) - $E$7</f>
        <v>#NUM!</v>
      </c>
      <c r="C1264" s="11" t="e">
        <f t="shared" si="511"/>
        <v>#NUM!</v>
      </c>
      <c r="D1264" s="36"/>
    </row>
    <row r="1265" spans="1:4" x14ac:dyDescent="0.25">
      <c r="A1265" s="36"/>
      <c r="B1265" s="12" t="e">
        <f>((m*g)/$A1261)*($F$6+(m/$A1261)*(EXP(-($A1261*$F$6)/(m))-1)) - $F$7</f>
        <v>#NUM!</v>
      </c>
      <c r="C1265" s="12" t="e">
        <f t="shared" si="511"/>
        <v>#NUM!</v>
      </c>
      <c r="D1265" s="36"/>
    </row>
    <row r="1266" spans="1:4" x14ac:dyDescent="0.25">
      <c r="A1266" s="36"/>
      <c r="B1266" s="12" t="e">
        <f>((m*g)/$A1261)*($G$6+(m/$A1261)*(EXP(-($A1261*$G$6)/(m))-1)) - $G$7</f>
        <v>#NUM!</v>
      </c>
      <c r="C1266" s="11" t="e">
        <f t="shared" si="511"/>
        <v>#NUM!</v>
      </c>
      <c r="D1266" s="36"/>
    </row>
    <row r="1267" spans="1:4" x14ac:dyDescent="0.25">
      <c r="A1267" s="36"/>
      <c r="B1267" s="12" t="e">
        <f>((m*g)/$A1261)*($H$6+(m/$A1261)*(EXP(-($A1261*$H$6)/(m))-1)) - $H$7</f>
        <v>#NUM!</v>
      </c>
      <c r="C1267" s="12" t="e">
        <f t="shared" si="511"/>
        <v>#NUM!</v>
      </c>
      <c r="D1267" s="36"/>
    </row>
    <row r="1268" spans="1:4" x14ac:dyDescent="0.25">
      <c r="A1268" s="36"/>
      <c r="B1268" s="12" t="e">
        <f>((m*g)/$A1261)*($I$6+(m/$A1261)*(EXP(-($A1261*$I$6)/(m))-1)) - $I$7</f>
        <v>#NUM!</v>
      </c>
      <c r="C1268" s="11" t="e">
        <f t="shared" si="511"/>
        <v>#NUM!</v>
      </c>
      <c r="D1268" s="36"/>
    </row>
    <row r="1269" spans="1:4" x14ac:dyDescent="0.25">
      <c r="A1269" s="36"/>
      <c r="B1269" s="12" t="e">
        <f>((m*g)/$A1261)*($J$6+(m/$A1261)*(EXP(-($A1261*$J$6)/(m))-1)) - $J$7</f>
        <v>#NUM!</v>
      </c>
      <c r="C1269" s="12" t="e">
        <f t="shared" si="511"/>
        <v>#NUM!</v>
      </c>
      <c r="D1269" s="36"/>
    </row>
    <row r="1270" spans="1:4" x14ac:dyDescent="0.25">
      <c r="A1270" s="36"/>
      <c r="B1270" s="11" t="e">
        <f>((m*g)/$A1261)*($K$6+(m/$A1261)*(EXP(-($A1261*$K$6)/(m))-1)) - $K$7</f>
        <v>#NUM!</v>
      </c>
      <c r="C1270" s="11" t="e">
        <f t="shared" si="511"/>
        <v>#NUM!</v>
      </c>
      <c r="D1270" s="36"/>
    </row>
  </sheetData>
  <mergeCells count="870">
    <mergeCell ref="A1241:A1250"/>
    <mergeCell ref="D1241:D1250"/>
    <mergeCell ref="A1251:A1260"/>
    <mergeCell ref="D1251:D1260"/>
    <mergeCell ref="A1261:A1270"/>
    <mergeCell ref="D1261:D1270"/>
    <mergeCell ref="A1211:A1220"/>
    <mergeCell ref="D1211:D1220"/>
    <mergeCell ref="A1221:A1230"/>
    <mergeCell ref="D1221:D1230"/>
    <mergeCell ref="A1231:A1240"/>
    <mergeCell ref="D1231:D1240"/>
    <mergeCell ref="D1201:D1210"/>
    <mergeCell ref="M1209:M1218"/>
    <mergeCell ref="T1209:T1218"/>
    <mergeCell ref="U1209:U1218"/>
    <mergeCell ref="V1209:V1218"/>
    <mergeCell ref="W1209:W1218"/>
    <mergeCell ref="V1189:V1198"/>
    <mergeCell ref="W1189:W1198"/>
    <mergeCell ref="A1191:A1200"/>
    <mergeCell ref="D1191:D1200"/>
    <mergeCell ref="M1199:M1208"/>
    <mergeCell ref="T1199:T1208"/>
    <mergeCell ref="U1199:U1208"/>
    <mergeCell ref="V1199:V1208"/>
    <mergeCell ref="W1199:W1208"/>
    <mergeCell ref="A1201:A1210"/>
    <mergeCell ref="M1179:M1188"/>
    <mergeCell ref="T1179:T1188"/>
    <mergeCell ref="U1179:U1188"/>
    <mergeCell ref="V1179:V1188"/>
    <mergeCell ref="W1179:W1188"/>
    <mergeCell ref="A1181:A1190"/>
    <mergeCell ref="D1181:D1190"/>
    <mergeCell ref="M1189:M1198"/>
    <mergeCell ref="T1189:T1198"/>
    <mergeCell ref="U1189:U1198"/>
    <mergeCell ref="A1131:A1140"/>
    <mergeCell ref="D1131:D1140"/>
    <mergeCell ref="M1139:M1148"/>
    <mergeCell ref="T1139:T1148"/>
    <mergeCell ref="U1139:U1148"/>
    <mergeCell ref="V1139:V1148"/>
    <mergeCell ref="W1139:W1148"/>
    <mergeCell ref="A1141:A1150"/>
    <mergeCell ref="W1159:W1168"/>
    <mergeCell ref="A1161:A1170"/>
    <mergeCell ref="D1161:D1170"/>
    <mergeCell ref="M1169:M1178"/>
    <mergeCell ref="T1169:T1178"/>
    <mergeCell ref="U1169:U1178"/>
    <mergeCell ref="V1169:V1178"/>
    <mergeCell ref="W1169:W1178"/>
    <mergeCell ref="A1171:A1180"/>
    <mergeCell ref="D1171:D1180"/>
    <mergeCell ref="A1151:A1160"/>
    <mergeCell ref="D1151:D1160"/>
    <mergeCell ref="M1159:M1168"/>
    <mergeCell ref="T1159:T1168"/>
    <mergeCell ref="U1159:U1168"/>
    <mergeCell ref="V1159:V1168"/>
    <mergeCell ref="T1129:T1138"/>
    <mergeCell ref="U1129:U1138"/>
    <mergeCell ref="D1141:D1150"/>
    <mergeCell ref="M1149:M1158"/>
    <mergeCell ref="T1149:T1158"/>
    <mergeCell ref="U1149:U1158"/>
    <mergeCell ref="V1149:V1158"/>
    <mergeCell ref="W1149:W1158"/>
    <mergeCell ref="V1129:V1138"/>
    <mergeCell ref="W1129:W1138"/>
    <mergeCell ref="W1099:W1108"/>
    <mergeCell ref="A1101:A1110"/>
    <mergeCell ref="D1101:D1110"/>
    <mergeCell ref="M1109:M1118"/>
    <mergeCell ref="T1109:T1118"/>
    <mergeCell ref="U1109:U1118"/>
    <mergeCell ref="V1109:V1118"/>
    <mergeCell ref="W1109:W1118"/>
    <mergeCell ref="A1111:A1120"/>
    <mergeCell ref="D1111:D1120"/>
    <mergeCell ref="A1091:A1100"/>
    <mergeCell ref="D1091:D1100"/>
    <mergeCell ref="M1099:M1108"/>
    <mergeCell ref="T1099:T1108"/>
    <mergeCell ref="U1099:U1108"/>
    <mergeCell ref="V1099:V1108"/>
    <mergeCell ref="M1119:M1128"/>
    <mergeCell ref="T1119:T1128"/>
    <mergeCell ref="U1119:U1128"/>
    <mergeCell ref="V1119:V1128"/>
    <mergeCell ref="W1119:W1128"/>
    <mergeCell ref="A1121:A1130"/>
    <mergeCell ref="D1121:D1130"/>
    <mergeCell ref="M1129:M1138"/>
    <mergeCell ref="D1081:D1090"/>
    <mergeCell ref="M1089:M1098"/>
    <mergeCell ref="T1089:T1098"/>
    <mergeCell ref="U1089:U1098"/>
    <mergeCell ref="V1089:V1098"/>
    <mergeCell ref="W1089:W1098"/>
    <mergeCell ref="V1069:V1078"/>
    <mergeCell ref="W1069:W1078"/>
    <mergeCell ref="A1071:A1080"/>
    <mergeCell ref="D1071:D1080"/>
    <mergeCell ref="M1079:M1088"/>
    <mergeCell ref="T1079:T1088"/>
    <mergeCell ref="U1079:U1088"/>
    <mergeCell ref="V1079:V1088"/>
    <mergeCell ref="W1079:W1088"/>
    <mergeCell ref="A1081:A1090"/>
    <mergeCell ref="M1059:M1068"/>
    <mergeCell ref="T1059:T1068"/>
    <mergeCell ref="U1059:U1068"/>
    <mergeCell ref="V1059:V1068"/>
    <mergeCell ref="W1059:W1068"/>
    <mergeCell ref="A1061:A1070"/>
    <mergeCell ref="D1061:D1070"/>
    <mergeCell ref="M1069:M1078"/>
    <mergeCell ref="T1069:T1078"/>
    <mergeCell ref="U1069:U1078"/>
    <mergeCell ref="A1011:A1020"/>
    <mergeCell ref="D1011:D1020"/>
    <mergeCell ref="M1019:M1028"/>
    <mergeCell ref="T1019:T1028"/>
    <mergeCell ref="U1019:U1028"/>
    <mergeCell ref="V1019:V1028"/>
    <mergeCell ref="W1019:W1028"/>
    <mergeCell ref="A1021:A1030"/>
    <mergeCell ref="W1039:W1048"/>
    <mergeCell ref="A1041:A1050"/>
    <mergeCell ref="D1041:D1050"/>
    <mergeCell ref="M1049:M1058"/>
    <mergeCell ref="T1049:T1058"/>
    <mergeCell ref="U1049:U1058"/>
    <mergeCell ref="V1049:V1058"/>
    <mergeCell ref="W1049:W1058"/>
    <mergeCell ref="A1051:A1060"/>
    <mergeCell ref="D1051:D1060"/>
    <mergeCell ref="A1031:A1040"/>
    <mergeCell ref="D1031:D1040"/>
    <mergeCell ref="M1039:M1048"/>
    <mergeCell ref="T1039:T1048"/>
    <mergeCell ref="U1039:U1048"/>
    <mergeCell ref="V1039:V1048"/>
    <mergeCell ref="T1009:T1018"/>
    <mergeCell ref="U1009:U1018"/>
    <mergeCell ref="D1021:D1030"/>
    <mergeCell ref="M1029:M1038"/>
    <mergeCell ref="T1029:T1038"/>
    <mergeCell ref="U1029:U1038"/>
    <mergeCell ref="V1029:V1038"/>
    <mergeCell ref="W1029:W1038"/>
    <mergeCell ref="V1009:V1018"/>
    <mergeCell ref="W1009:W1018"/>
    <mergeCell ref="W979:W988"/>
    <mergeCell ref="A981:A990"/>
    <mergeCell ref="D981:D990"/>
    <mergeCell ref="M989:M998"/>
    <mergeCell ref="T989:T998"/>
    <mergeCell ref="U989:U998"/>
    <mergeCell ref="V989:V998"/>
    <mergeCell ref="W989:W998"/>
    <mergeCell ref="A991:A1000"/>
    <mergeCell ref="D991:D1000"/>
    <mergeCell ref="A971:A980"/>
    <mergeCell ref="D971:D980"/>
    <mergeCell ref="M979:M988"/>
    <mergeCell ref="T979:T988"/>
    <mergeCell ref="U979:U988"/>
    <mergeCell ref="V979:V988"/>
    <mergeCell ref="M999:M1008"/>
    <mergeCell ref="T999:T1008"/>
    <mergeCell ref="U999:U1008"/>
    <mergeCell ref="V999:V1008"/>
    <mergeCell ref="W999:W1008"/>
    <mergeCell ref="A1001:A1010"/>
    <mergeCell ref="D1001:D1010"/>
    <mergeCell ref="M1009:M1018"/>
    <mergeCell ref="D961:D970"/>
    <mergeCell ref="M969:M978"/>
    <mergeCell ref="T969:T978"/>
    <mergeCell ref="U969:U978"/>
    <mergeCell ref="V969:V978"/>
    <mergeCell ref="W969:W978"/>
    <mergeCell ref="V949:V958"/>
    <mergeCell ref="W949:W958"/>
    <mergeCell ref="A951:A960"/>
    <mergeCell ref="D951:D960"/>
    <mergeCell ref="M959:M968"/>
    <mergeCell ref="T959:T968"/>
    <mergeCell ref="U959:U968"/>
    <mergeCell ref="V959:V968"/>
    <mergeCell ref="W959:W968"/>
    <mergeCell ref="A961:A970"/>
    <mergeCell ref="M939:M948"/>
    <mergeCell ref="T939:T948"/>
    <mergeCell ref="U939:U948"/>
    <mergeCell ref="V939:V948"/>
    <mergeCell ref="W939:W948"/>
    <mergeCell ref="A941:A950"/>
    <mergeCell ref="D941:D950"/>
    <mergeCell ref="M949:M958"/>
    <mergeCell ref="T949:T958"/>
    <mergeCell ref="U949:U958"/>
    <mergeCell ref="A891:A900"/>
    <mergeCell ref="D891:D900"/>
    <mergeCell ref="M899:M908"/>
    <mergeCell ref="T899:T908"/>
    <mergeCell ref="U899:U908"/>
    <mergeCell ref="V899:V908"/>
    <mergeCell ref="W899:W908"/>
    <mergeCell ref="A901:A910"/>
    <mergeCell ref="W919:W928"/>
    <mergeCell ref="A921:A930"/>
    <mergeCell ref="D921:D930"/>
    <mergeCell ref="M929:M938"/>
    <mergeCell ref="T929:T938"/>
    <mergeCell ref="U929:U938"/>
    <mergeCell ref="V929:V938"/>
    <mergeCell ref="W929:W938"/>
    <mergeCell ref="A931:A940"/>
    <mergeCell ref="D931:D940"/>
    <mergeCell ref="A911:A920"/>
    <mergeCell ref="D911:D920"/>
    <mergeCell ref="M919:M928"/>
    <mergeCell ref="T919:T928"/>
    <mergeCell ref="U919:U928"/>
    <mergeCell ref="V919:V928"/>
    <mergeCell ref="T889:T898"/>
    <mergeCell ref="U889:U898"/>
    <mergeCell ref="D901:D910"/>
    <mergeCell ref="M909:M918"/>
    <mergeCell ref="T909:T918"/>
    <mergeCell ref="U909:U918"/>
    <mergeCell ref="V909:V918"/>
    <mergeCell ref="W909:W918"/>
    <mergeCell ref="V889:V898"/>
    <mergeCell ref="W889:W898"/>
    <mergeCell ref="W859:W868"/>
    <mergeCell ref="A861:A870"/>
    <mergeCell ref="D861:D870"/>
    <mergeCell ref="M869:M878"/>
    <mergeCell ref="T869:T878"/>
    <mergeCell ref="U869:U878"/>
    <mergeCell ref="V869:V878"/>
    <mergeCell ref="W869:W878"/>
    <mergeCell ref="A871:A880"/>
    <mergeCell ref="D871:D880"/>
    <mergeCell ref="A851:A860"/>
    <mergeCell ref="D851:D860"/>
    <mergeCell ref="M859:M868"/>
    <mergeCell ref="T859:T868"/>
    <mergeCell ref="U859:U868"/>
    <mergeCell ref="V859:V868"/>
    <mergeCell ref="M879:M888"/>
    <mergeCell ref="T879:T888"/>
    <mergeCell ref="U879:U888"/>
    <mergeCell ref="V879:V888"/>
    <mergeCell ref="W879:W888"/>
    <mergeCell ref="A881:A890"/>
    <mergeCell ref="D881:D890"/>
    <mergeCell ref="M889:M898"/>
    <mergeCell ref="D841:D850"/>
    <mergeCell ref="M849:M858"/>
    <mergeCell ref="T849:T858"/>
    <mergeCell ref="U849:U858"/>
    <mergeCell ref="V849:V858"/>
    <mergeCell ref="W849:W858"/>
    <mergeCell ref="V829:V838"/>
    <mergeCell ref="W829:W838"/>
    <mergeCell ref="A831:A840"/>
    <mergeCell ref="D831:D840"/>
    <mergeCell ref="M839:M848"/>
    <mergeCell ref="T839:T848"/>
    <mergeCell ref="U839:U848"/>
    <mergeCell ref="V839:V848"/>
    <mergeCell ref="W839:W848"/>
    <mergeCell ref="A841:A850"/>
    <mergeCell ref="M819:M828"/>
    <mergeCell ref="T819:T828"/>
    <mergeCell ref="U819:U828"/>
    <mergeCell ref="V819:V828"/>
    <mergeCell ref="W819:W828"/>
    <mergeCell ref="A821:A830"/>
    <mergeCell ref="D821:D830"/>
    <mergeCell ref="M829:M838"/>
    <mergeCell ref="T829:T838"/>
    <mergeCell ref="U829:U838"/>
    <mergeCell ref="A771:A780"/>
    <mergeCell ref="D771:D780"/>
    <mergeCell ref="M779:M788"/>
    <mergeCell ref="T779:T788"/>
    <mergeCell ref="U779:U788"/>
    <mergeCell ref="V779:V788"/>
    <mergeCell ref="W779:W788"/>
    <mergeCell ref="A781:A790"/>
    <mergeCell ref="W799:W808"/>
    <mergeCell ref="A801:A810"/>
    <mergeCell ref="D801:D810"/>
    <mergeCell ref="M809:M818"/>
    <mergeCell ref="T809:T818"/>
    <mergeCell ref="U809:U818"/>
    <mergeCell ref="V809:V818"/>
    <mergeCell ref="W809:W818"/>
    <mergeCell ref="A811:A820"/>
    <mergeCell ref="D811:D820"/>
    <mergeCell ref="A791:A800"/>
    <mergeCell ref="D791:D800"/>
    <mergeCell ref="M799:M808"/>
    <mergeCell ref="T799:T808"/>
    <mergeCell ref="U799:U808"/>
    <mergeCell ref="V799:V808"/>
    <mergeCell ref="T769:T778"/>
    <mergeCell ref="U769:U778"/>
    <mergeCell ref="D781:D790"/>
    <mergeCell ref="M789:M798"/>
    <mergeCell ref="T789:T798"/>
    <mergeCell ref="U789:U798"/>
    <mergeCell ref="V789:V798"/>
    <mergeCell ref="W789:W798"/>
    <mergeCell ref="V769:V778"/>
    <mergeCell ref="W769:W778"/>
    <mergeCell ref="W739:W748"/>
    <mergeCell ref="A741:A750"/>
    <mergeCell ref="D741:D750"/>
    <mergeCell ref="M749:M758"/>
    <mergeCell ref="T749:T758"/>
    <mergeCell ref="U749:U758"/>
    <mergeCell ref="V749:V758"/>
    <mergeCell ref="W749:W758"/>
    <mergeCell ref="A751:A760"/>
    <mergeCell ref="D751:D760"/>
    <mergeCell ref="A731:A740"/>
    <mergeCell ref="D731:D740"/>
    <mergeCell ref="M739:M748"/>
    <mergeCell ref="T739:T748"/>
    <mergeCell ref="U739:U748"/>
    <mergeCell ref="V739:V748"/>
    <mergeCell ref="M759:M768"/>
    <mergeCell ref="T759:T768"/>
    <mergeCell ref="U759:U768"/>
    <mergeCell ref="V759:V768"/>
    <mergeCell ref="W759:W768"/>
    <mergeCell ref="A761:A770"/>
    <mergeCell ref="D761:D770"/>
    <mergeCell ref="M769:M778"/>
    <mergeCell ref="D721:D730"/>
    <mergeCell ref="M729:M738"/>
    <mergeCell ref="T729:T738"/>
    <mergeCell ref="U729:U738"/>
    <mergeCell ref="V729:V738"/>
    <mergeCell ref="W729:W738"/>
    <mergeCell ref="V709:V718"/>
    <mergeCell ref="W709:W718"/>
    <mergeCell ref="A711:A720"/>
    <mergeCell ref="D711:D720"/>
    <mergeCell ref="M719:M728"/>
    <mergeCell ref="T719:T728"/>
    <mergeCell ref="U719:U728"/>
    <mergeCell ref="V719:V728"/>
    <mergeCell ref="W719:W728"/>
    <mergeCell ref="A721:A730"/>
    <mergeCell ref="M699:M708"/>
    <mergeCell ref="T699:T708"/>
    <mergeCell ref="U699:U708"/>
    <mergeCell ref="V699:V708"/>
    <mergeCell ref="W699:W708"/>
    <mergeCell ref="A701:A710"/>
    <mergeCell ref="D701:D710"/>
    <mergeCell ref="M709:M718"/>
    <mergeCell ref="T709:T718"/>
    <mergeCell ref="U709:U718"/>
    <mergeCell ref="A651:A660"/>
    <mergeCell ref="D651:D660"/>
    <mergeCell ref="M659:M668"/>
    <mergeCell ref="T659:T668"/>
    <mergeCell ref="U659:U668"/>
    <mergeCell ref="V659:V668"/>
    <mergeCell ref="W659:W668"/>
    <mergeCell ref="A661:A670"/>
    <mergeCell ref="W679:W688"/>
    <mergeCell ref="A681:A690"/>
    <mergeCell ref="D681:D690"/>
    <mergeCell ref="M689:M698"/>
    <mergeCell ref="T689:T698"/>
    <mergeCell ref="U689:U698"/>
    <mergeCell ref="V689:V698"/>
    <mergeCell ref="W689:W698"/>
    <mergeCell ref="A691:A700"/>
    <mergeCell ref="D691:D700"/>
    <mergeCell ref="A671:A680"/>
    <mergeCell ref="D671:D680"/>
    <mergeCell ref="M679:M688"/>
    <mergeCell ref="T679:T688"/>
    <mergeCell ref="U679:U688"/>
    <mergeCell ref="V679:V688"/>
    <mergeCell ref="T649:T658"/>
    <mergeCell ref="U649:U658"/>
    <mergeCell ref="D661:D670"/>
    <mergeCell ref="M669:M678"/>
    <mergeCell ref="T669:T678"/>
    <mergeCell ref="U669:U678"/>
    <mergeCell ref="V669:V678"/>
    <mergeCell ref="W669:W678"/>
    <mergeCell ref="V649:V658"/>
    <mergeCell ref="W649:W658"/>
    <mergeCell ref="W619:W628"/>
    <mergeCell ref="A621:A630"/>
    <mergeCell ref="D621:D630"/>
    <mergeCell ref="M629:M638"/>
    <mergeCell ref="T629:T638"/>
    <mergeCell ref="U629:U638"/>
    <mergeCell ref="V629:V638"/>
    <mergeCell ref="W629:W638"/>
    <mergeCell ref="A631:A640"/>
    <mergeCell ref="D631:D640"/>
    <mergeCell ref="A611:A620"/>
    <mergeCell ref="D611:D620"/>
    <mergeCell ref="M619:M628"/>
    <mergeCell ref="T619:T628"/>
    <mergeCell ref="U619:U628"/>
    <mergeCell ref="V619:V628"/>
    <mergeCell ref="M639:M648"/>
    <mergeCell ref="T639:T648"/>
    <mergeCell ref="U639:U648"/>
    <mergeCell ref="V639:V648"/>
    <mergeCell ref="W639:W648"/>
    <mergeCell ref="A641:A650"/>
    <mergeCell ref="D641:D650"/>
    <mergeCell ref="M649:M658"/>
    <mergeCell ref="D601:D610"/>
    <mergeCell ref="M609:M618"/>
    <mergeCell ref="T609:T618"/>
    <mergeCell ref="U609:U618"/>
    <mergeCell ref="V609:V618"/>
    <mergeCell ref="W609:W618"/>
    <mergeCell ref="V589:V598"/>
    <mergeCell ref="W589:W598"/>
    <mergeCell ref="A591:A600"/>
    <mergeCell ref="D591:D600"/>
    <mergeCell ref="M599:M608"/>
    <mergeCell ref="T599:T608"/>
    <mergeCell ref="U599:U608"/>
    <mergeCell ref="V599:V608"/>
    <mergeCell ref="W599:W608"/>
    <mergeCell ref="A601:A610"/>
    <mergeCell ref="M579:M588"/>
    <mergeCell ref="T579:T588"/>
    <mergeCell ref="U579:U588"/>
    <mergeCell ref="V579:V588"/>
    <mergeCell ref="W579:W588"/>
    <mergeCell ref="A581:A590"/>
    <mergeCell ref="D581:D590"/>
    <mergeCell ref="M589:M598"/>
    <mergeCell ref="T589:T598"/>
    <mergeCell ref="U589:U598"/>
    <mergeCell ref="A531:A540"/>
    <mergeCell ref="D531:D540"/>
    <mergeCell ref="M539:M548"/>
    <mergeCell ref="T539:T548"/>
    <mergeCell ref="U539:U548"/>
    <mergeCell ref="V539:V548"/>
    <mergeCell ref="W539:W548"/>
    <mergeCell ref="A541:A550"/>
    <mergeCell ref="W559:W568"/>
    <mergeCell ref="A561:A570"/>
    <mergeCell ref="D561:D570"/>
    <mergeCell ref="M569:M578"/>
    <mergeCell ref="T569:T578"/>
    <mergeCell ref="U569:U578"/>
    <mergeCell ref="V569:V578"/>
    <mergeCell ref="W569:W578"/>
    <mergeCell ref="A571:A580"/>
    <mergeCell ref="D571:D580"/>
    <mergeCell ref="A551:A560"/>
    <mergeCell ref="D551:D560"/>
    <mergeCell ref="M559:M568"/>
    <mergeCell ref="T559:T568"/>
    <mergeCell ref="U559:U568"/>
    <mergeCell ref="V559:V568"/>
    <mergeCell ref="T529:T538"/>
    <mergeCell ref="U529:U538"/>
    <mergeCell ref="D541:D550"/>
    <mergeCell ref="M549:M558"/>
    <mergeCell ref="T549:T558"/>
    <mergeCell ref="U549:U558"/>
    <mergeCell ref="V549:V558"/>
    <mergeCell ref="W549:W558"/>
    <mergeCell ref="V529:V538"/>
    <mergeCell ref="W529:W538"/>
    <mergeCell ref="W499:W508"/>
    <mergeCell ref="A501:A510"/>
    <mergeCell ref="D501:D510"/>
    <mergeCell ref="M509:M518"/>
    <mergeCell ref="T509:T518"/>
    <mergeCell ref="U509:U518"/>
    <mergeCell ref="V509:V518"/>
    <mergeCell ref="W509:W518"/>
    <mergeCell ref="A511:A520"/>
    <mergeCell ref="D511:D520"/>
    <mergeCell ref="A491:A500"/>
    <mergeCell ref="D491:D500"/>
    <mergeCell ref="M499:M508"/>
    <mergeCell ref="T499:T508"/>
    <mergeCell ref="U499:U508"/>
    <mergeCell ref="V499:V508"/>
    <mergeCell ref="M519:M528"/>
    <mergeCell ref="T519:T528"/>
    <mergeCell ref="U519:U528"/>
    <mergeCell ref="V519:V528"/>
    <mergeCell ref="W519:W528"/>
    <mergeCell ref="A521:A530"/>
    <mergeCell ref="D521:D530"/>
    <mergeCell ref="M529:M538"/>
    <mergeCell ref="D481:D490"/>
    <mergeCell ref="M489:M498"/>
    <mergeCell ref="T489:T498"/>
    <mergeCell ref="U489:U498"/>
    <mergeCell ref="V489:V498"/>
    <mergeCell ref="W489:W498"/>
    <mergeCell ref="V469:V478"/>
    <mergeCell ref="W469:W478"/>
    <mergeCell ref="A471:A480"/>
    <mergeCell ref="D471:D480"/>
    <mergeCell ref="M479:M488"/>
    <mergeCell ref="T479:T488"/>
    <mergeCell ref="U479:U488"/>
    <mergeCell ref="V479:V488"/>
    <mergeCell ref="W479:W488"/>
    <mergeCell ref="A481:A490"/>
    <mergeCell ref="M459:M468"/>
    <mergeCell ref="T459:T468"/>
    <mergeCell ref="U459:U468"/>
    <mergeCell ref="V459:V468"/>
    <mergeCell ref="W459:W468"/>
    <mergeCell ref="A461:A470"/>
    <mergeCell ref="D461:D470"/>
    <mergeCell ref="M469:M478"/>
    <mergeCell ref="T469:T478"/>
    <mergeCell ref="U469:U478"/>
    <mergeCell ref="A411:A420"/>
    <mergeCell ref="D411:D420"/>
    <mergeCell ref="M419:M428"/>
    <mergeCell ref="T419:T428"/>
    <mergeCell ref="U419:U428"/>
    <mergeCell ref="V419:V428"/>
    <mergeCell ref="W419:W428"/>
    <mergeCell ref="A421:A430"/>
    <mergeCell ref="W439:W448"/>
    <mergeCell ref="A441:A450"/>
    <mergeCell ref="D441:D450"/>
    <mergeCell ref="M449:M458"/>
    <mergeCell ref="T449:T458"/>
    <mergeCell ref="U449:U458"/>
    <mergeCell ref="V449:V458"/>
    <mergeCell ref="W449:W458"/>
    <mergeCell ref="A451:A460"/>
    <mergeCell ref="D451:D460"/>
    <mergeCell ref="A431:A440"/>
    <mergeCell ref="D431:D440"/>
    <mergeCell ref="M439:M448"/>
    <mergeCell ref="T439:T448"/>
    <mergeCell ref="U439:U448"/>
    <mergeCell ref="V439:V448"/>
    <mergeCell ref="T409:T418"/>
    <mergeCell ref="U409:U418"/>
    <mergeCell ref="D421:D430"/>
    <mergeCell ref="M429:M438"/>
    <mergeCell ref="T429:T438"/>
    <mergeCell ref="U429:U438"/>
    <mergeCell ref="V429:V438"/>
    <mergeCell ref="W429:W438"/>
    <mergeCell ref="V409:V418"/>
    <mergeCell ref="W409:W418"/>
    <mergeCell ref="W379:W388"/>
    <mergeCell ref="A381:A390"/>
    <mergeCell ref="D381:D390"/>
    <mergeCell ref="M389:M398"/>
    <mergeCell ref="T389:T398"/>
    <mergeCell ref="U389:U398"/>
    <mergeCell ref="V389:V398"/>
    <mergeCell ref="W389:W398"/>
    <mergeCell ref="A391:A400"/>
    <mergeCell ref="D391:D400"/>
    <mergeCell ref="A371:A380"/>
    <mergeCell ref="D371:D380"/>
    <mergeCell ref="M379:M388"/>
    <mergeCell ref="T379:T388"/>
    <mergeCell ref="U379:U388"/>
    <mergeCell ref="V379:V388"/>
    <mergeCell ref="M399:M408"/>
    <mergeCell ref="T399:T408"/>
    <mergeCell ref="U399:U408"/>
    <mergeCell ref="V399:V408"/>
    <mergeCell ref="W399:W408"/>
    <mergeCell ref="A401:A410"/>
    <mergeCell ref="D401:D410"/>
    <mergeCell ref="M409:M418"/>
    <mergeCell ref="D361:D370"/>
    <mergeCell ref="M369:M378"/>
    <mergeCell ref="T369:T378"/>
    <mergeCell ref="U369:U378"/>
    <mergeCell ref="V369:V378"/>
    <mergeCell ref="W369:W378"/>
    <mergeCell ref="V349:V358"/>
    <mergeCell ref="W349:W358"/>
    <mergeCell ref="A351:A360"/>
    <mergeCell ref="D351:D360"/>
    <mergeCell ref="M359:M368"/>
    <mergeCell ref="T359:T368"/>
    <mergeCell ref="U359:U368"/>
    <mergeCell ref="V359:V368"/>
    <mergeCell ref="W359:W368"/>
    <mergeCell ref="A361:A370"/>
    <mergeCell ref="M339:M348"/>
    <mergeCell ref="T339:T348"/>
    <mergeCell ref="U339:U348"/>
    <mergeCell ref="V339:V348"/>
    <mergeCell ref="W339:W348"/>
    <mergeCell ref="A341:A350"/>
    <mergeCell ref="D341:D350"/>
    <mergeCell ref="M349:M358"/>
    <mergeCell ref="T349:T358"/>
    <mergeCell ref="U349:U358"/>
    <mergeCell ref="A291:A300"/>
    <mergeCell ref="D291:D300"/>
    <mergeCell ref="M299:M308"/>
    <mergeCell ref="T299:T308"/>
    <mergeCell ref="U299:U308"/>
    <mergeCell ref="V299:V308"/>
    <mergeCell ref="W299:W308"/>
    <mergeCell ref="A301:A310"/>
    <mergeCell ref="W319:W328"/>
    <mergeCell ref="A321:A330"/>
    <mergeCell ref="D321:D330"/>
    <mergeCell ref="M329:M338"/>
    <mergeCell ref="T329:T338"/>
    <mergeCell ref="U329:U338"/>
    <mergeCell ref="V329:V338"/>
    <mergeCell ref="W329:W338"/>
    <mergeCell ref="A331:A340"/>
    <mergeCell ref="D331:D340"/>
    <mergeCell ref="A311:A320"/>
    <mergeCell ref="D311:D320"/>
    <mergeCell ref="M319:M328"/>
    <mergeCell ref="T319:T328"/>
    <mergeCell ref="U319:U328"/>
    <mergeCell ref="V319:V328"/>
    <mergeCell ref="T289:T298"/>
    <mergeCell ref="U289:U298"/>
    <mergeCell ref="D301:D310"/>
    <mergeCell ref="M309:M318"/>
    <mergeCell ref="T309:T318"/>
    <mergeCell ref="U309:U318"/>
    <mergeCell ref="V309:V318"/>
    <mergeCell ref="W309:W318"/>
    <mergeCell ref="V289:V298"/>
    <mergeCell ref="W289:W298"/>
    <mergeCell ref="W259:W268"/>
    <mergeCell ref="A261:A270"/>
    <mergeCell ref="D261:D270"/>
    <mergeCell ref="M269:M278"/>
    <mergeCell ref="T269:T278"/>
    <mergeCell ref="U269:U278"/>
    <mergeCell ref="V269:V278"/>
    <mergeCell ref="W269:W278"/>
    <mergeCell ref="A271:A280"/>
    <mergeCell ref="D271:D280"/>
    <mergeCell ref="A251:A260"/>
    <mergeCell ref="D251:D260"/>
    <mergeCell ref="M259:M268"/>
    <mergeCell ref="T259:T268"/>
    <mergeCell ref="U259:U268"/>
    <mergeCell ref="V259:V268"/>
    <mergeCell ref="M279:M288"/>
    <mergeCell ref="T279:T288"/>
    <mergeCell ref="U279:U288"/>
    <mergeCell ref="V279:V288"/>
    <mergeCell ref="W279:W288"/>
    <mergeCell ref="A281:A290"/>
    <mergeCell ref="D281:D290"/>
    <mergeCell ref="M289:M298"/>
    <mergeCell ref="D241:D250"/>
    <mergeCell ref="M249:M258"/>
    <mergeCell ref="T249:T258"/>
    <mergeCell ref="U249:U258"/>
    <mergeCell ref="V249:V258"/>
    <mergeCell ref="W249:W258"/>
    <mergeCell ref="V229:V238"/>
    <mergeCell ref="W229:W238"/>
    <mergeCell ref="A231:A240"/>
    <mergeCell ref="D231:D240"/>
    <mergeCell ref="M239:M248"/>
    <mergeCell ref="T239:T248"/>
    <mergeCell ref="U239:U248"/>
    <mergeCell ref="V239:V248"/>
    <mergeCell ref="W239:W248"/>
    <mergeCell ref="A241:A250"/>
    <mergeCell ref="M219:M228"/>
    <mergeCell ref="T219:T228"/>
    <mergeCell ref="U219:U228"/>
    <mergeCell ref="V219:V228"/>
    <mergeCell ref="W219:W228"/>
    <mergeCell ref="A221:A230"/>
    <mergeCell ref="D221:D230"/>
    <mergeCell ref="M229:M238"/>
    <mergeCell ref="T229:T238"/>
    <mergeCell ref="U229:U238"/>
    <mergeCell ref="A171:A180"/>
    <mergeCell ref="D171:D180"/>
    <mergeCell ref="M179:M188"/>
    <mergeCell ref="T179:T188"/>
    <mergeCell ref="U179:U188"/>
    <mergeCell ref="V179:V188"/>
    <mergeCell ref="W179:W188"/>
    <mergeCell ref="A181:A190"/>
    <mergeCell ref="W199:W208"/>
    <mergeCell ref="A201:A210"/>
    <mergeCell ref="D201:D210"/>
    <mergeCell ref="M209:M218"/>
    <mergeCell ref="T209:T218"/>
    <mergeCell ref="U209:U218"/>
    <mergeCell ref="V209:V218"/>
    <mergeCell ref="W209:W218"/>
    <mergeCell ref="A211:A220"/>
    <mergeCell ref="D211:D220"/>
    <mergeCell ref="A191:A200"/>
    <mergeCell ref="D191:D200"/>
    <mergeCell ref="M199:M208"/>
    <mergeCell ref="T199:T208"/>
    <mergeCell ref="U199:U208"/>
    <mergeCell ref="V199:V208"/>
    <mergeCell ref="T169:T178"/>
    <mergeCell ref="U169:U178"/>
    <mergeCell ref="D181:D190"/>
    <mergeCell ref="M189:M198"/>
    <mergeCell ref="T189:T198"/>
    <mergeCell ref="U189:U198"/>
    <mergeCell ref="V189:V198"/>
    <mergeCell ref="W189:W198"/>
    <mergeCell ref="V169:V178"/>
    <mergeCell ref="W169:W178"/>
    <mergeCell ref="W139:W148"/>
    <mergeCell ref="A141:A150"/>
    <mergeCell ref="D141:D150"/>
    <mergeCell ref="M149:M158"/>
    <mergeCell ref="T149:T158"/>
    <mergeCell ref="U149:U158"/>
    <mergeCell ref="V149:V158"/>
    <mergeCell ref="W149:W158"/>
    <mergeCell ref="A151:A160"/>
    <mergeCell ref="D151:D160"/>
    <mergeCell ref="A131:A140"/>
    <mergeCell ref="D131:D140"/>
    <mergeCell ref="M139:M148"/>
    <mergeCell ref="T139:T148"/>
    <mergeCell ref="U139:U148"/>
    <mergeCell ref="V139:V148"/>
    <mergeCell ref="M159:M168"/>
    <mergeCell ref="T159:T168"/>
    <mergeCell ref="U159:U168"/>
    <mergeCell ref="V159:V168"/>
    <mergeCell ref="W159:W168"/>
    <mergeCell ref="A161:A170"/>
    <mergeCell ref="D161:D170"/>
    <mergeCell ref="M169:M178"/>
    <mergeCell ref="D121:D130"/>
    <mergeCell ref="M129:M138"/>
    <mergeCell ref="T129:T138"/>
    <mergeCell ref="U129:U138"/>
    <mergeCell ref="V129:V138"/>
    <mergeCell ref="W129:W138"/>
    <mergeCell ref="V109:V118"/>
    <mergeCell ref="W109:W118"/>
    <mergeCell ref="A111:A120"/>
    <mergeCell ref="D111:D120"/>
    <mergeCell ref="M119:M128"/>
    <mergeCell ref="T119:T128"/>
    <mergeCell ref="U119:U128"/>
    <mergeCell ref="V119:V128"/>
    <mergeCell ref="W119:W128"/>
    <mergeCell ref="A121:A130"/>
    <mergeCell ref="M99:M108"/>
    <mergeCell ref="T99:T108"/>
    <mergeCell ref="U99:U108"/>
    <mergeCell ref="V99:V108"/>
    <mergeCell ref="W99:W108"/>
    <mergeCell ref="A101:A110"/>
    <mergeCell ref="D101:D110"/>
    <mergeCell ref="M109:M118"/>
    <mergeCell ref="T109:T118"/>
    <mergeCell ref="U109:U118"/>
    <mergeCell ref="A51:A60"/>
    <mergeCell ref="D51:D60"/>
    <mergeCell ref="M59:M68"/>
    <mergeCell ref="T59:T68"/>
    <mergeCell ref="U59:U68"/>
    <mergeCell ref="V59:V68"/>
    <mergeCell ref="W59:W68"/>
    <mergeCell ref="A61:A70"/>
    <mergeCell ref="W79:W88"/>
    <mergeCell ref="A81:A90"/>
    <mergeCell ref="D81:D90"/>
    <mergeCell ref="M89:M98"/>
    <mergeCell ref="T89:T98"/>
    <mergeCell ref="U89:U98"/>
    <mergeCell ref="V89:V98"/>
    <mergeCell ref="W89:W98"/>
    <mergeCell ref="A91:A100"/>
    <mergeCell ref="D91:D100"/>
    <mergeCell ref="A71:A80"/>
    <mergeCell ref="D71:D80"/>
    <mergeCell ref="M79:M88"/>
    <mergeCell ref="T79:T88"/>
    <mergeCell ref="U79:U88"/>
    <mergeCell ref="V79:V88"/>
    <mergeCell ref="T49:T58"/>
    <mergeCell ref="U49:U58"/>
    <mergeCell ref="D61:D70"/>
    <mergeCell ref="M69:M78"/>
    <mergeCell ref="T69:T78"/>
    <mergeCell ref="U69:U78"/>
    <mergeCell ref="V69:V78"/>
    <mergeCell ref="W69:W78"/>
    <mergeCell ref="V49:V58"/>
    <mergeCell ref="W49:W58"/>
    <mergeCell ref="W19:W28"/>
    <mergeCell ref="A21:A30"/>
    <mergeCell ref="D21:D30"/>
    <mergeCell ref="M29:M38"/>
    <mergeCell ref="T29:T38"/>
    <mergeCell ref="U29:U38"/>
    <mergeCell ref="V29:V38"/>
    <mergeCell ref="W29:W38"/>
    <mergeCell ref="A31:A40"/>
    <mergeCell ref="D31:D40"/>
    <mergeCell ref="A11:A20"/>
    <mergeCell ref="D11:D20"/>
    <mergeCell ref="M19:M28"/>
    <mergeCell ref="T19:T28"/>
    <mergeCell ref="U19:U28"/>
    <mergeCell ref="V19:V28"/>
    <mergeCell ref="M39:M48"/>
    <mergeCell ref="T39:T48"/>
    <mergeCell ref="U39:U48"/>
    <mergeCell ref="V39:V48"/>
    <mergeCell ref="W39:W48"/>
    <mergeCell ref="A41:A50"/>
    <mergeCell ref="D41:D50"/>
    <mergeCell ref="M49:M58"/>
    <mergeCell ref="B1:D1"/>
    <mergeCell ref="E3:G3"/>
    <mergeCell ref="M6:M8"/>
    <mergeCell ref="N6:N8"/>
    <mergeCell ref="O6:O8"/>
    <mergeCell ref="P6:P8"/>
    <mergeCell ref="W6:W8"/>
    <mergeCell ref="M9:M18"/>
    <mergeCell ref="T9:T18"/>
    <mergeCell ref="U9:U18"/>
    <mergeCell ref="V9:V18"/>
    <mergeCell ref="W9:W18"/>
    <mergeCell ref="Q6:Q8"/>
    <mergeCell ref="R6:R8"/>
    <mergeCell ref="S6:S8"/>
    <mergeCell ref="T6:T8"/>
    <mergeCell ref="U6:U8"/>
    <mergeCell ref="V6:V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4C64-BF1B-4EB3-BEF4-371C69365AD4}">
  <dimension ref="A1:Q40"/>
  <sheetViews>
    <sheetView tabSelected="1" topLeftCell="D4" workbookViewId="0">
      <selection activeCell="I7" sqref="I7"/>
    </sheetView>
  </sheetViews>
  <sheetFormatPr defaultRowHeight="15" x14ac:dyDescent="0.25"/>
  <cols>
    <col min="2" max="2" width="14.28515625" customWidth="1"/>
    <col min="3" max="3" width="11" customWidth="1"/>
    <col min="5" max="5" width="18.28515625" customWidth="1"/>
    <col min="6" max="6" width="17.28515625" customWidth="1"/>
    <col min="7" max="7" width="18" customWidth="1"/>
    <col min="10" max="10" width="13.140625" customWidth="1"/>
    <col min="11" max="11" width="17.7109375" customWidth="1"/>
    <col min="13" max="13" width="11.140625" customWidth="1"/>
    <col min="14" max="14" width="10.85546875" customWidth="1"/>
  </cols>
  <sheetData>
    <row r="1" spans="1:17" ht="18" x14ac:dyDescent="0.25">
      <c r="A1" s="15" t="s">
        <v>17</v>
      </c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22</v>
      </c>
      <c r="G1" s="15" t="s">
        <v>23</v>
      </c>
      <c r="J1" s="50" t="s">
        <v>0</v>
      </c>
      <c r="K1" s="50"/>
      <c r="L1" s="50"/>
      <c r="M1" s="16"/>
      <c r="N1" s="16"/>
      <c r="O1" s="16"/>
      <c r="P1" s="16"/>
      <c r="Q1" s="16"/>
    </row>
    <row r="2" spans="1:17" ht="17.25" x14ac:dyDescent="0.25">
      <c r="A2" s="17">
        <v>0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J2" s="18" t="s">
        <v>24</v>
      </c>
      <c r="K2" s="18">
        <v>9.8066499999999994</v>
      </c>
      <c r="L2" s="19" t="s">
        <v>2</v>
      </c>
      <c r="M2" s="16"/>
      <c r="N2" s="16"/>
      <c r="O2" s="16"/>
      <c r="P2" s="16"/>
      <c r="Q2" s="16"/>
    </row>
    <row r="3" spans="1:17" x14ac:dyDescent="0.25">
      <c r="A3" s="17">
        <v>1</v>
      </c>
      <c r="B3" s="17">
        <f>B2+0.2</f>
        <v>0.2</v>
      </c>
      <c r="C3" s="17">
        <v>0</v>
      </c>
      <c r="D3" s="17">
        <f t="shared" ref="D3:D40" si="0">IF((($C2-(miu*mass*$K$2*COS(RADIANS(theta)))-(mass*$K$2*SIN(RADIANS(theta)))-(($K$6)-(5*mass))*($D2))/(5*mass))&lt;=0,0,(($C2-(miu*mass*$K$2*COS(RADIANS(theta)))-(mass*$K$2*SIN(RADIANS(theta)))-(($K$6)-(5*mass))*($D2))/(5*mass)))</f>
        <v>0</v>
      </c>
      <c r="E3" s="17">
        <f>$E2 + ($D2+$D3)*0.1</f>
        <v>0</v>
      </c>
      <c r="F3" s="17">
        <f t="shared" ref="F3:F40" si="1">IF((($C2-(miu*mass*$K$2*COS(RADIANS(theta)))-(mass*$K$2*SIN(RADIANS(theta)))-(($K$7)-(5*mass))*($F2))/(5*mass))&lt;=0,0,(($C2-(miu*mass*$K$2*COS(RADIANS(theta)))-(mass*$K$2*SIN(RADIANS(theta)))-(($K$7)-(5*mass))*($F2))/(5*mass)))</f>
        <v>0</v>
      </c>
      <c r="G3" s="17">
        <f>$G2 + ($F2+$F3)*0.1</f>
        <v>0</v>
      </c>
      <c r="J3" s="17" t="s">
        <v>3</v>
      </c>
      <c r="K3" s="19">
        <v>5.6509999999999998E-2</v>
      </c>
      <c r="L3" s="17" t="s">
        <v>4</v>
      </c>
      <c r="M3" s="36" t="s">
        <v>25</v>
      </c>
      <c r="N3" s="36"/>
      <c r="O3" s="36"/>
      <c r="P3" s="36"/>
      <c r="Q3" s="36"/>
    </row>
    <row r="4" spans="1:17" ht="18" x14ac:dyDescent="0.25">
      <c r="A4" s="17">
        <v>2</v>
      </c>
      <c r="B4" s="17">
        <f t="shared" ref="B4:B35" si="2">B3+0.2</f>
        <v>0.4</v>
      </c>
      <c r="C4" s="17">
        <v>0</v>
      </c>
      <c r="D4" s="17">
        <f t="shared" si="0"/>
        <v>0</v>
      </c>
      <c r="E4" s="17">
        <f t="shared" ref="E4:E40" si="3">$E3 + ($D3+$D4)*0.1</f>
        <v>0</v>
      </c>
      <c r="F4" s="17">
        <f t="shared" si="1"/>
        <v>0</v>
      </c>
      <c r="G4" s="17">
        <f t="shared" ref="G4:G40" si="4">$G3 + ($F3+$F4)*0.1</f>
        <v>0</v>
      </c>
      <c r="J4" s="17" t="s">
        <v>26</v>
      </c>
      <c r="K4" s="19">
        <v>0.28909000000000001</v>
      </c>
      <c r="L4" s="17"/>
      <c r="M4" s="36" t="s">
        <v>27</v>
      </c>
      <c r="N4" s="36"/>
      <c r="O4" s="36"/>
      <c r="P4" s="16"/>
      <c r="Q4" s="16"/>
    </row>
    <row r="5" spans="1:17" x14ac:dyDescent="0.25">
      <c r="A5" s="17">
        <v>3</v>
      </c>
      <c r="B5" s="17">
        <f t="shared" si="2"/>
        <v>0.60000000000000009</v>
      </c>
      <c r="C5" s="17">
        <v>0</v>
      </c>
      <c r="D5" s="17">
        <f t="shared" si="0"/>
        <v>0</v>
      </c>
      <c r="E5" s="17">
        <f t="shared" si="3"/>
        <v>0</v>
      </c>
      <c r="F5" s="17">
        <f t="shared" si="1"/>
        <v>0</v>
      </c>
      <c r="G5" s="17">
        <f t="shared" si="4"/>
        <v>0</v>
      </c>
      <c r="J5" s="20" t="s">
        <v>28</v>
      </c>
      <c r="K5" s="19">
        <v>4.8</v>
      </c>
      <c r="L5" s="17" t="s">
        <v>29</v>
      </c>
      <c r="M5" s="16"/>
      <c r="N5" s="16"/>
      <c r="O5" s="16"/>
      <c r="P5" s="16"/>
      <c r="Q5" s="16"/>
    </row>
    <row r="6" spans="1:17" x14ac:dyDescent="0.25">
      <c r="A6" s="17">
        <v>4</v>
      </c>
      <c r="B6" s="17">
        <f t="shared" si="2"/>
        <v>0.8</v>
      </c>
      <c r="C6" s="17">
        <v>0</v>
      </c>
      <c r="D6" s="17">
        <f t="shared" si="0"/>
        <v>0</v>
      </c>
      <c r="E6" s="17">
        <f t="shared" si="3"/>
        <v>0</v>
      </c>
      <c r="F6" s="17">
        <f t="shared" si="1"/>
        <v>0</v>
      </c>
      <c r="G6" s="17">
        <f t="shared" si="4"/>
        <v>0</v>
      </c>
      <c r="J6" s="17" t="s">
        <v>30</v>
      </c>
      <c r="K6" s="21">
        <v>8.2435664199999995E-2</v>
      </c>
      <c r="L6" s="17" t="s">
        <v>7</v>
      </c>
      <c r="M6" s="16"/>
      <c r="N6" s="16"/>
      <c r="O6" s="16"/>
      <c r="P6" s="16"/>
      <c r="Q6" s="16"/>
    </row>
    <row r="7" spans="1:17" x14ac:dyDescent="0.25">
      <c r="A7" s="17">
        <v>5</v>
      </c>
      <c r="B7" s="17">
        <f t="shared" si="2"/>
        <v>1</v>
      </c>
      <c r="C7" s="17">
        <v>0</v>
      </c>
      <c r="D7" s="17">
        <f t="shared" si="0"/>
        <v>0</v>
      </c>
      <c r="E7" s="17">
        <f t="shared" si="3"/>
        <v>0</v>
      </c>
      <c r="F7" s="17">
        <f t="shared" si="1"/>
        <v>0</v>
      </c>
      <c r="G7" s="17">
        <f t="shared" si="4"/>
        <v>0</v>
      </c>
      <c r="J7" s="17" t="s">
        <v>31</v>
      </c>
      <c r="K7" s="22">
        <v>0.14387014531804301</v>
      </c>
      <c r="L7" s="4" t="s">
        <v>7</v>
      </c>
    </row>
    <row r="8" spans="1:17" x14ac:dyDescent="0.25">
      <c r="A8" s="17">
        <v>6</v>
      </c>
      <c r="B8" s="17">
        <f t="shared" si="2"/>
        <v>1.2</v>
      </c>
      <c r="C8" s="17">
        <v>0</v>
      </c>
      <c r="D8" s="17">
        <f t="shared" si="0"/>
        <v>0</v>
      </c>
      <c r="E8" s="17">
        <f t="shared" si="3"/>
        <v>0</v>
      </c>
      <c r="F8" s="17">
        <f t="shared" si="1"/>
        <v>0</v>
      </c>
      <c r="G8" s="17">
        <f t="shared" si="4"/>
        <v>0</v>
      </c>
    </row>
    <row r="9" spans="1:17" x14ac:dyDescent="0.25">
      <c r="A9" s="17">
        <v>7</v>
      </c>
      <c r="B9" s="17">
        <f t="shared" si="2"/>
        <v>1.4</v>
      </c>
      <c r="C9" s="17">
        <v>0</v>
      </c>
      <c r="D9" s="17">
        <f t="shared" si="0"/>
        <v>0</v>
      </c>
      <c r="E9" s="17">
        <f t="shared" si="3"/>
        <v>0</v>
      </c>
      <c r="F9" s="17">
        <f t="shared" si="1"/>
        <v>0</v>
      </c>
      <c r="G9" s="17">
        <f t="shared" si="4"/>
        <v>0</v>
      </c>
    </row>
    <row r="10" spans="1:17" x14ac:dyDescent="0.25">
      <c r="A10" s="17">
        <v>8</v>
      </c>
      <c r="B10" s="17">
        <f t="shared" si="2"/>
        <v>1.5999999999999999</v>
      </c>
      <c r="C10" s="17">
        <v>0</v>
      </c>
      <c r="D10" s="17">
        <f t="shared" si="0"/>
        <v>0</v>
      </c>
      <c r="E10" s="17">
        <f t="shared" si="3"/>
        <v>0</v>
      </c>
      <c r="F10" s="17">
        <f t="shared" si="1"/>
        <v>0</v>
      </c>
      <c r="G10" s="17">
        <f t="shared" si="4"/>
        <v>0</v>
      </c>
    </row>
    <row r="11" spans="1:17" x14ac:dyDescent="0.25">
      <c r="A11" s="17">
        <v>9</v>
      </c>
      <c r="B11" s="17">
        <f t="shared" si="2"/>
        <v>1.7999999999999998</v>
      </c>
      <c r="C11" s="17">
        <v>0</v>
      </c>
      <c r="D11" s="17">
        <f t="shared" si="0"/>
        <v>0</v>
      </c>
      <c r="E11" s="17">
        <f t="shared" si="3"/>
        <v>0</v>
      </c>
      <c r="F11" s="17">
        <f t="shared" si="1"/>
        <v>0</v>
      </c>
      <c r="G11" s="17">
        <f t="shared" si="4"/>
        <v>0</v>
      </c>
    </row>
    <row r="12" spans="1:17" x14ac:dyDescent="0.25">
      <c r="A12" s="17">
        <v>10</v>
      </c>
      <c r="B12" s="17">
        <f t="shared" si="2"/>
        <v>1.9999999999999998</v>
      </c>
      <c r="C12" s="17">
        <v>0</v>
      </c>
      <c r="D12" s="17">
        <f t="shared" si="0"/>
        <v>0</v>
      </c>
      <c r="E12" s="17">
        <f t="shared" si="3"/>
        <v>0</v>
      </c>
      <c r="F12" s="17">
        <f t="shared" si="1"/>
        <v>0</v>
      </c>
      <c r="G12" s="17">
        <f t="shared" si="4"/>
        <v>0</v>
      </c>
    </row>
    <row r="13" spans="1:17" x14ac:dyDescent="0.25">
      <c r="A13" s="17">
        <v>11</v>
      </c>
      <c r="B13" s="17">
        <f t="shared" si="2"/>
        <v>2.1999999999999997</v>
      </c>
      <c r="C13" s="17">
        <v>0</v>
      </c>
      <c r="D13" s="17">
        <f t="shared" si="0"/>
        <v>0</v>
      </c>
      <c r="E13" s="17">
        <f t="shared" si="3"/>
        <v>0</v>
      </c>
      <c r="F13" s="17">
        <f t="shared" si="1"/>
        <v>0</v>
      </c>
      <c r="G13" s="17">
        <f t="shared" si="4"/>
        <v>0</v>
      </c>
    </row>
    <row r="14" spans="1:17" x14ac:dyDescent="0.25">
      <c r="A14" s="17">
        <v>12</v>
      </c>
      <c r="B14" s="17">
        <f t="shared" si="2"/>
        <v>2.4</v>
      </c>
      <c r="C14" s="17">
        <v>5.4919999999999997E-2</v>
      </c>
      <c r="D14" s="17">
        <f t="shared" si="0"/>
        <v>0</v>
      </c>
      <c r="E14" s="17">
        <f t="shared" si="3"/>
        <v>0</v>
      </c>
      <c r="F14" s="17">
        <f t="shared" si="1"/>
        <v>0</v>
      </c>
      <c r="G14" s="17">
        <f t="shared" si="4"/>
        <v>0</v>
      </c>
    </row>
    <row r="15" spans="1:17" x14ac:dyDescent="0.25">
      <c r="A15" s="17">
        <v>13</v>
      </c>
      <c r="B15" s="17">
        <f t="shared" si="2"/>
        <v>2.6</v>
      </c>
      <c r="C15" s="17">
        <v>2.128E-2</v>
      </c>
      <c r="D15" s="17">
        <f t="shared" si="0"/>
        <v>0</v>
      </c>
      <c r="E15" s="17">
        <f t="shared" si="3"/>
        <v>0</v>
      </c>
      <c r="F15" s="17">
        <f t="shared" si="1"/>
        <v>0</v>
      </c>
      <c r="G15" s="17">
        <f t="shared" si="4"/>
        <v>0</v>
      </c>
    </row>
    <row r="16" spans="1:17" x14ac:dyDescent="0.25">
      <c r="A16" s="17">
        <v>14</v>
      </c>
      <c r="B16" s="17">
        <f t="shared" si="2"/>
        <v>2.8000000000000003</v>
      </c>
      <c r="C16" s="17">
        <v>0.67097099999999998</v>
      </c>
      <c r="D16" s="17">
        <f t="shared" si="0"/>
        <v>0</v>
      </c>
      <c r="E16" s="17">
        <f t="shared" si="3"/>
        <v>0</v>
      </c>
      <c r="F16" s="17">
        <f t="shared" si="1"/>
        <v>0</v>
      </c>
      <c r="G16" s="17">
        <f t="shared" si="4"/>
        <v>0</v>
      </c>
    </row>
    <row r="17" spans="1:7" x14ac:dyDescent="0.25">
      <c r="A17" s="17">
        <v>15</v>
      </c>
      <c r="B17" s="17">
        <f t="shared" si="2"/>
        <v>3.0000000000000004</v>
      </c>
      <c r="C17" s="17">
        <v>0.79100400000000004</v>
      </c>
      <c r="D17" s="17">
        <f t="shared" si="0"/>
        <v>1.6455660812525119</v>
      </c>
      <c r="E17" s="17">
        <f t="shared" si="3"/>
        <v>0.16455660812525119</v>
      </c>
      <c r="F17" s="17">
        <f t="shared" si="1"/>
        <v>1.6455660812525119</v>
      </c>
      <c r="G17" s="17">
        <f t="shared" si="4"/>
        <v>0.16455660812525119</v>
      </c>
    </row>
    <row r="18" spans="1:7" x14ac:dyDescent="0.25">
      <c r="A18" s="17">
        <v>16</v>
      </c>
      <c r="B18" s="17">
        <f t="shared" si="2"/>
        <v>3.2000000000000006</v>
      </c>
      <c r="C18" s="17">
        <v>1.0116540000000001</v>
      </c>
      <c r="D18" s="17">
        <f t="shared" si="0"/>
        <v>3.2358487334020616</v>
      </c>
      <c r="E18" s="17">
        <f t="shared" si="3"/>
        <v>0.65269808959070863</v>
      </c>
      <c r="F18" s="17">
        <f t="shared" si="1"/>
        <v>2.8780554283332265</v>
      </c>
      <c r="G18" s="17">
        <f t="shared" si="4"/>
        <v>0.61691875908382499</v>
      </c>
    </row>
    <row r="19" spans="1:7" x14ac:dyDescent="0.25">
      <c r="A19" s="17">
        <v>17</v>
      </c>
      <c r="B19" s="17">
        <f t="shared" si="2"/>
        <v>3.4000000000000008</v>
      </c>
      <c r="C19" s="17">
        <v>0.93025899999999995</v>
      </c>
      <c r="D19" s="17">
        <f t="shared" si="0"/>
        <v>5.1430805743830197</v>
      </c>
      <c r="E19" s="17">
        <f t="shared" si="3"/>
        <v>1.4905910203692168</v>
      </c>
      <c r="F19" s="17">
        <f t="shared" si="1"/>
        <v>4.2639037509317523</v>
      </c>
      <c r="G19" s="17">
        <f t="shared" si="4"/>
        <v>1.3311146770103228</v>
      </c>
    </row>
    <row r="20" spans="1:7" x14ac:dyDescent="0.25">
      <c r="A20" s="17">
        <v>18</v>
      </c>
      <c r="B20" s="17">
        <f t="shared" si="2"/>
        <v>3.600000000000001</v>
      </c>
      <c r="C20" s="17">
        <v>1.3795010000000001</v>
      </c>
      <c r="D20" s="17">
        <f t="shared" si="0"/>
        <v>6.2057931317162902</v>
      </c>
      <c r="E20" s="17">
        <f t="shared" si="3"/>
        <v>2.6254783909791479</v>
      </c>
      <c r="F20" s="17">
        <f t="shared" si="1"/>
        <v>4.6560263628206124</v>
      </c>
      <c r="G20" s="17">
        <f t="shared" si="4"/>
        <v>2.2231076883855594</v>
      </c>
    </row>
    <row r="21" spans="1:7" x14ac:dyDescent="0.25">
      <c r="A21" s="17">
        <v>19</v>
      </c>
      <c r="B21" s="17">
        <f t="shared" si="2"/>
        <v>3.8000000000000012</v>
      </c>
      <c r="C21" s="17">
        <v>1.128255</v>
      </c>
      <c r="D21" s="17">
        <f t="shared" si="0"/>
        <v>8.5484086601433535</v>
      </c>
      <c r="E21" s="17">
        <f t="shared" si="3"/>
        <v>4.1008985701651124</v>
      </c>
      <c r="F21" s="17">
        <f t="shared" si="1"/>
        <v>6.4384418886895087</v>
      </c>
      <c r="G21" s="17">
        <f t="shared" si="4"/>
        <v>3.3325545135365715</v>
      </c>
    </row>
    <row r="22" spans="1:7" x14ac:dyDescent="0.25">
      <c r="A22" s="17">
        <v>20</v>
      </c>
      <c r="B22" s="17">
        <f t="shared" si="2"/>
        <v>4.0000000000000009</v>
      </c>
      <c r="C22" s="17">
        <v>0.13572400000000001</v>
      </c>
      <c r="D22" s="17">
        <f t="shared" si="0"/>
        <v>9.3183430098370277</v>
      </c>
      <c r="E22" s="17">
        <f t="shared" si="3"/>
        <v>5.8875737371631507</v>
      </c>
      <c r="F22" s="17">
        <f t="shared" si="1"/>
        <v>6.4240696576166449</v>
      </c>
      <c r="G22" s="17">
        <f t="shared" si="4"/>
        <v>4.6188056681671874</v>
      </c>
    </row>
    <row r="23" spans="1:7" x14ac:dyDescent="0.25">
      <c r="A23" s="17">
        <v>21</v>
      </c>
      <c r="B23" s="17">
        <f t="shared" si="2"/>
        <v>4.2000000000000011</v>
      </c>
      <c r="C23" s="17">
        <v>2.6380000000000001E-2</v>
      </c>
      <c r="D23" s="17">
        <f t="shared" si="0"/>
        <v>6.3508820330136508</v>
      </c>
      <c r="E23" s="17">
        <f t="shared" si="3"/>
        <v>7.4544962414482185</v>
      </c>
      <c r="F23" s="17">
        <f t="shared" si="1"/>
        <v>2.9042532041866664</v>
      </c>
      <c r="G23" s="17">
        <f t="shared" si="4"/>
        <v>5.5516379543475187</v>
      </c>
    </row>
    <row r="24" spans="1:7" x14ac:dyDescent="0.25">
      <c r="A24" s="17">
        <v>22</v>
      </c>
      <c r="B24" s="17">
        <f t="shared" si="2"/>
        <v>4.4000000000000012</v>
      </c>
      <c r="C24" s="17">
        <v>1.1768000000000001E-2</v>
      </c>
      <c r="D24" s="17">
        <f t="shared" si="0"/>
        <v>3.8622057548702098</v>
      </c>
      <c r="E24" s="17">
        <f t="shared" si="3"/>
        <v>8.4758050202366046</v>
      </c>
      <c r="F24" s="17">
        <f t="shared" si="1"/>
        <v>0.78968362616921595</v>
      </c>
      <c r="G24" s="17">
        <f t="shared" si="4"/>
        <v>5.9210316373831073</v>
      </c>
    </row>
    <row r="25" spans="1:7" x14ac:dyDescent="0.25">
      <c r="A25" s="17">
        <v>23</v>
      </c>
      <c r="B25" s="17">
        <f t="shared" si="2"/>
        <v>4.6000000000000014</v>
      </c>
      <c r="C25" s="17">
        <v>0</v>
      </c>
      <c r="D25" s="17">
        <f t="shared" si="0"/>
        <v>2.0479010285495907</v>
      </c>
      <c r="E25" s="17">
        <f t="shared" si="3"/>
        <v>9.0668156985785853</v>
      </c>
      <c r="F25" s="17">
        <f t="shared" si="1"/>
        <v>0</v>
      </c>
      <c r="G25" s="25">
        <f t="shared" si="4"/>
        <v>6.0000000000000293</v>
      </c>
    </row>
    <row r="26" spans="1:7" x14ac:dyDescent="0.25">
      <c r="A26" s="17">
        <v>24</v>
      </c>
      <c r="B26" s="17">
        <f t="shared" si="2"/>
        <v>4.8000000000000016</v>
      </c>
      <c r="C26" s="17">
        <v>0</v>
      </c>
      <c r="D26" s="17">
        <f t="shared" si="0"/>
        <v>0.72128136744022409</v>
      </c>
      <c r="E26" s="17">
        <f t="shared" si="3"/>
        <v>9.3437339381775661</v>
      </c>
      <c r="F26" s="17">
        <f t="shared" si="1"/>
        <v>0</v>
      </c>
      <c r="G26" s="25">
        <f t="shared" si="4"/>
        <v>6.0000000000000293</v>
      </c>
    </row>
    <row r="27" spans="1:7" x14ac:dyDescent="0.25">
      <c r="A27" s="17">
        <v>25</v>
      </c>
      <c r="B27" s="17">
        <f t="shared" si="2"/>
        <v>5.0000000000000018</v>
      </c>
      <c r="C27" s="17">
        <v>0</v>
      </c>
      <c r="D27" s="17">
        <f t="shared" si="0"/>
        <v>0</v>
      </c>
      <c r="E27" s="23">
        <f t="shared" si="3"/>
        <v>9.4158620749215878</v>
      </c>
      <c r="F27" s="17">
        <f t="shared" si="1"/>
        <v>0</v>
      </c>
      <c r="G27" s="25">
        <f t="shared" si="4"/>
        <v>6.0000000000000293</v>
      </c>
    </row>
    <row r="28" spans="1:7" x14ac:dyDescent="0.25">
      <c r="A28" s="17">
        <v>26</v>
      </c>
      <c r="B28" s="17">
        <f t="shared" si="2"/>
        <v>5.200000000000002</v>
      </c>
      <c r="C28" s="17">
        <v>0</v>
      </c>
      <c r="D28" s="17">
        <f t="shared" si="0"/>
        <v>0</v>
      </c>
      <c r="E28" s="23">
        <f t="shared" si="3"/>
        <v>9.4158620749215878</v>
      </c>
      <c r="F28" s="17">
        <f t="shared" si="1"/>
        <v>0</v>
      </c>
      <c r="G28" s="25">
        <f t="shared" si="4"/>
        <v>6.0000000000000293</v>
      </c>
    </row>
    <row r="29" spans="1:7" x14ac:dyDescent="0.25">
      <c r="A29" s="17">
        <v>27</v>
      </c>
      <c r="B29" s="17">
        <f t="shared" si="2"/>
        <v>5.4000000000000021</v>
      </c>
      <c r="C29" s="17">
        <v>0</v>
      </c>
      <c r="D29" s="17">
        <f t="shared" si="0"/>
        <v>0</v>
      </c>
      <c r="E29" s="23">
        <f t="shared" si="3"/>
        <v>9.4158620749215878</v>
      </c>
      <c r="F29" s="17">
        <f t="shared" si="1"/>
        <v>0</v>
      </c>
      <c r="G29" s="25">
        <f t="shared" si="4"/>
        <v>6.0000000000000293</v>
      </c>
    </row>
    <row r="30" spans="1:7" x14ac:dyDescent="0.25">
      <c r="A30" s="17">
        <v>28</v>
      </c>
      <c r="B30" s="17">
        <f t="shared" si="2"/>
        <v>5.6000000000000023</v>
      </c>
      <c r="C30" s="17">
        <v>0</v>
      </c>
      <c r="D30" s="17">
        <f t="shared" si="0"/>
        <v>0</v>
      </c>
      <c r="E30" s="23">
        <f t="shared" si="3"/>
        <v>9.4158620749215878</v>
      </c>
      <c r="F30" s="17">
        <f t="shared" si="1"/>
        <v>0</v>
      </c>
      <c r="G30" s="25">
        <f t="shared" si="4"/>
        <v>6.0000000000000293</v>
      </c>
    </row>
    <row r="31" spans="1:7" x14ac:dyDescent="0.25">
      <c r="A31" s="17">
        <v>29</v>
      </c>
      <c r="B31" s="17">
        <f t="shared" si="2"/>
        <v>5.8000000000000025</v>
      </c>
      <c r="C31" s="17">
        <v>0</v>
      </c>
      <c r="D31" s="17">
        <f t="shared" si="0"/>
        <v>0</v>
      </c>
      <c r="E31" s="23">
        <f t="shared" si="3"/>
        <v>9.4158620749215878</v>
      </c>
      <c r="F31" s="17">
        <f t="shared" si="1"/>
        <v>0</v>
      </c>
      <c r="G31" s="25">
        <f t="shared" si="4"/>
        <v>6.0000000000000293</v>
      </c>
    </row>
    <row r="32" spans="1:7" x14ac:dyDescent="0.25">
      <c r="A32" s="17">
        <v>30</v>
      </c>
      <c r="B32" s="17">
        <f t="shared" si="2"/>
        <v>6.0000000000000027</v>
      </c>
      <c r="C32" s="17">
        <v>0</v>
      </c>
      <c r="D32" s="17">
        <f t="shared" si="0"/>
        <v>0</v>
      </c>
      <c r="E32" s="23">
        <f t="shared" si="3"/>
        <v>9.4158620749215878</v>
      </c>
      <c r="F32" s="17">
        <f t="shared" si="1"/>
        <v>0</v>
      </c>
      <c r="G32" s="25">
        <f t="shared" si="4"/>
        <v>6.0000000000000293</v>
      </c>
    </row>
    <row r="33" spans="1:7" x14ac:dyDescent="0.25">
      <c r="A33" s="17">
        <v>31</v>
      </c>
      <c r="B33" s="17">
        <f t="shared" si="2"/>
        <v>6.2000000000000028</v>
      </c>
      <c r="C33" s="17">
        <v>0</v>
      </c>
      <c r="D33" s="17">
        <f t="shared" si="0"/>
        <v>0</v>
      </c>
      <c r="E33" s="23">
        <f t="shared" si="3"/>
        <v>9.4158620749215878</v>
      </c>
      <c r="F33" s="17">
        <f t="shared" si="1"/>
        <v>0</v>
      </c>
      <c r="G33" s="25">
        <f t="shared" si="4"/>
        <v>6.0000000000000293</v>
      </c>
    </row>
    <row r="34" spans="1:7" x14ac:dyDescent="0.25">
      <c r="A34" s="17">
        <v>32</v>
      </c>
      <c r="B34" s="17">
        <f t="shared" si="2"/>
        <v>6.400000000000003</v>
      </c>
      <c r="C34" s="17">
        <v>0</v>
      </c>
      <c r="D34" s="17">
        <f t="shared" si="0"/>
        <v>0</v>
      </c>
      <c r="E34" s="23">
        <f t="shared" si="3"/>
        <v>9.4158620749215878</v>
      </c>
      <c r="F34" s="17">
        <f t="shared" si="1"/>
        <v>0</v>
      </c>
      <c r="G34" s="25">
        <f t="shared" si="4"/>
        <v>6.0000000000000293</v>
      </c>
    </row>
    <row r="35" spans="1:7" x14ac:dyDescent="0.25">
      <c r="A35" s="17">
        <v>33</v>
      </c>
      <c r="B35" s="17">
        <f t="shared" si="2"/>
        <v>6.6000000000000032</v>
      </c>
      <c r="C35" s="17">
        <v>0</v>
      </c>
      <c r="D35" s="17">
        <f t="shared" si="0"/>
        <v>0</v>
      </c>
      <c r="E35" s="23">
        <f t="shared" si="3"/>
        <v>9.4158620749215878</v>
      </c>
      <c r="F35" s="17">
        <f t="shared" si="1"/>
        <v>0</v>
      </c>
      <c r="G35" s="25">
        <f t="shared" si="4"/>
        <v>6.0000000000000293</v>
      </c>
    </row>
    <row r="36" spans="1:7" x14ac:dyDescent="0.25">
      <c r="C36" s="17">
        <v>0</v>
      </c>
      <c r="D36" s="17">
        <f t="shared" si="0"/>
        <v>0</v>
      </c>
      <c r="E36" s="23">
        <f t="shared" si="3"/>
        <v>9.4158620749215878</v>
      </c>
      <c r="F36" s="17">
        <f t="shared" si="1"/>
        <v>0</v>
      </c>
      <c r="G36" s="25">
        <f t="shared" si="4"/>
        <v>6.0000000000000293</v>
      </c>
    </row>
    <row r="37" spans="1:7" x14ac:dyDescent="0.25">
      <c r="C37" s="17">
        <v>0</v>
      </c>
      <c r="D37" s="17">
        <f t="shared" si="0"/>
        <v>0</v>
      </c>
      <c r="E37" s="23">
        <f t="shared" si="3"/>
        <v>9.4158620749215878</v>
      </c>
      <c r="F37" s="17">
        <f t="shared" si="1"/>
        <v>0</v>
      </c>
      <c r="G37" s="25">
        <f t="shared" si="4"/>
        <v>6.0000000000000293</v>
      </c>
    </row>
    <row r="38" spans="1:7" x14ac:dyDescent="0.25">
      <c r="C38" s="17">
        <v>0</v>
      </c>
      <c r="D38" s="17">
        <f t="shared" si="0"/>
        <v>0</v>
      </c>
      <c r="E38" s="23">
        <f t="shared" si="3"/>
        <v>9.4158620749215878</v>
      </c>
      <c r="F38" s="17">
        <f t="shared" si="1"/>
        <v>0</v>
      </c>
      <c r="G38" s="25">
        <f t="shared" si="4"/>
        <v>6.0000000000000293</v>
      </c>
    </row>
    <row r="39" spans="1:7" x14ac:dyDescent="0.25">
      <c r="C39" s="17">
        <v>0</v>
      </c>
      <c r="D39" s="17">
        <f t="shared" si="0"/>
        <v>0</v>
      </c>
      <c r="E39" s="23">
        <f t="shared" si="3"/>
        <v>9.4158620749215878</v>
      </c>
      <c r="F39" s="17">
        <f t="shared" si="1"/>
        <v>0</v>
      </c>
      <c r="G39" s="25">
        <f t="shared" si="4"/>
        <v>6.0000000000000293</v>
      </c>
    </row>
    <row r="40" spans="1:7" x14ac:dyDescent="0.25">
      <c r="C40" s="17">
        <v>0</v>
      </c>
      <c r="D40" s="17">
        <f t="shared" si="0"/>
        <v>0</v>
      </c>
      <c r="E40" s="23">
        <f t="shared" si="3"/>
        <v>9.4158620749215878</v>
      </c>
      <c r="F40" s="17">
        <f t="shared" si="1"/>
        <v>0</v>
      </c>
      <c r="G40" s="25">
        <f t="shared" si="4"/>
        <v>6.0000000000000293</v>
      </c>
    </row>
  </sheetData>
  <mergeCells count="3">
    <mergeCell ref="J1:L1"/>
    <mergeCell ref="M3:Q3"/>
    <mergeCell ref="M4:O4"/>
  </mergeCells>
  <pageMargins left="0.7" right="0.7" top="0.75" bottom="0.75" header="0.3" footer="0.3"/>
  <pageSetup orientation="portrait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Free fall</vt:lpstr>
      <vt:lpstr>Thrust rocket</vt:lpstr>
      <vt:lpstr>g</vt:lpstr>
      <vt:lpstr>m</vt:lpstr>
      <vt:lpstr>mass</vt:lpstr>
      <vt:lpstr>miu</vt:lpstr>
      <vt:lpstr>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T</dc:creator>
  <cp:lastModifiedBy>James R T</cp:lastModifiedBy>
  <dcterms:created xsi:type="dcterms:W3CDTF">2019-08-04T15:04:54Z</dcterms:created>
  <dcterms:modified xsi:type="dcterms:W3CDTF">2019-08-05T16:26:51Z</dcterms:modified>
</cp:coreProperties>
</file>