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jameszhu/Desktop/Main/CEF Research/Trading Team/Opt P Docs/"/>
    </mc:Choice>
  </mc:AlternateContent>
  <xr:revisionPtr revIDLastSave="0" documentId="13_ncr:1_{73F7310C-BB0B-2F43-868C-AD0BA4544BE6}" xr6:coauthVersionLast="47" xr6:coauthVersionMax="47" xr10:uidLastSave="{00000000-0000-0000-0000-000000000000}"/>
  <bookViews>
    <workbookView xWindow="5960" yWindow="960" windowWidth="27640" windowHeight="16940" xr2:uid="{2BD4F02A-5B5B-E641-9550-C1D5C0739884}"/>
  </bookViews>
  <sheets>
    <sheet name="Intro" sheetId="4" r:id="rId1"/>
    <sheet name="WRDS" sheetId="14" r:id="rId2"/>
    <sheet name="HPR" sheetId="13" r:id="rId3"/>
    <sheet name="Demeaned" sheetId="2" r:id="rId4"/>
    <sheet name="H2 Sharpe" sheetId="3" r:id="rId5"/>
    <sheet name="Markowitz" sheetId="10" r:id="rId6"/>
    <sheet name="Ending" sheetId="5" r:id="rId7"/>
  </sheets>
  <definedNames>
    <definedName name="Avg_Ret">HPR!$B$66:$I$66</definedName>
    <definedName name="Demeaned">Demeaned!$B$2:$I$64</definedName>
    <definedName name="HPR">HPR!$B$2:$I$64</definedName>
    <definedName name="Inverse_Var_Covar">Markowitz!$B$2:$I$9</definedName>
    <definedName name="milqgx0rxibhfysb">WRDS!$A$1:$F$513</definedName>
    <definedName name="Premium">Markowitz!$D$15:$D$22</definedName>
    <definedName name="solver_adj" localSheetId="4" hidden="1">'H2 Sharpe'!$B$22:$I$22</definedName>
    <definedName name="solver_cvg" localSheetId="4" hidden="1">0.0001</definedName>
    <definedName name="solver_drv" localSheetId="4" hidden="1">1</definedName>
    <definedName name="solver_eng" localSheetId="4" hidden="1">1</definedName>
    <definedName name="solver_itr" localSheetId="4" hidden="1">2147483647</definedName>
    <definedName name="solver_lhs1" localSheetId="4" hidden="1">'H2 Sharpe'!$J$22</definedName>
    <definedName name="solver_lhs10" localSheetId="4" hidden="1">'H2 Sharpe'!$D$22</definedName>
    <definedName name="solver_lhs11" localSheetId="4" hidden="1">'H2 Sharpe'!$D$22</definedName>
    <definedName name="solver_lhs12" localSheetId="4" hidden="1">'H2 Sharpe'!$F$22</definedName>
    <definedName name="solver_lhs13" localSheetId="4" hidden="1">'H2 Sharpe'!$F$22</definedName>
    <definedName name="solver_lhs14" localSheetId="4" hidden="1">'H2 Sharpe'!$G$22</definedName>
    <definedName name="solver_lhs15" localSheetId="4" hidden="1">'H2 Sharpe'!$G$22</definedName>
    <definedName name="solver_lhs16" localSheetId="4" hidden="1">'H2 Sharpe'!$H$22</definedName>
    <definedName name="solver_lhs17" localSheetId="4" hidden="1">'H2 Sharpe'!$H$22</definedName>
    <definedName name="solver_lhs2" localSheetId="4" hidden="1">'H2 Sharpe'!$E$31:$F$31</definedName>
    <definedName name="solver_lhs3" localSheetId="4" hidden="1">'H2 Sharpe'!$G$31:$I$31</definedName>
    <definedName name="solver_lhs4" localSheetId="4" hidden="1">'H2 Sharpe'!$J$31</definedName>
    <definedName name="solver_lhs5" localSheetId="4" hidden="1">'H2 Sharpe'!$E$22</definedName>
    <definedName name="solver_lhs6" localSheetId="4" hidden="1">'H2 Sharpe'!$I$22</definedName>
    <definedName name="solver_lhs7" localSheetId="4" hidden="1">'H2 Sharpe'!$I$22</definedName>
    <definedName name="solver_lhs8" localSheetId="4" hidden="1">'H2 Sharpe'!$C$22</definedName>
    <definedName name="solver_lhs9" localSheetId="4" hidden="1">'H2 Sharpe'!$C$22</definedName>
    <definedName name="solver_lin" localSheetId="4" hidden="1">2</definedName>
    <definedName name="solver_mip" localSheetId="4" hidden="1">2147483647</definedName>
    <definedName name="solver_mni" localSheetId="4" hidden="1">30</definedName>
    <definedName name="solver_mrt" localSheetId="4" hidden="1">0.075</definedName>
    <definedName name="solver_msl" localSheetId="4" hidden="1">2</definedName>
    <definedName name="solver_neg" localSheetId="4" hidden="1">2</definedName>
    <definedName name="solver_nod" localSheetId="4" hidden="1">2147483647</definedName>
    <definedName name="solver_num" localSheetId="4" hidden="1">1</definedName>
    <definedName name="solver_opt" localSheetId="4" hidden="1">'H2 Sharpe'!$B$26</definedName>
    <definedName name="solver_pre" localSheetId="4" hidden="1">0.000001</definedName>
    <definedName name="solver_rbv" localSheetId="4" hidden="1">1</definedName>
    <definedName name="solver_rel1" localSheetId="4" hidden="1">2</definedName>
    <definedName name="solver_rel10" localSheetId="4" hidden="1">1</definedName>
    <definedName name="solver_rel11" localSheetId="4" hidden="1">3</definedName>
    <definedName name="solver_rel12" localSheetId="4" hidden="1">1</definedName>
    <definedName name="solver_rel13" localSheetId="4" hidden="1">3</definedName>
    <definedName name="solver_rel14" localSheetId="4" hidden="1">1</definedName>
    <definedName name="solver_rel15" localSheetId="4" hidden="1">3</definedName>
    <definedName name="solver_rel16" localSheetId="4" hidden="1">1</definedName>
    <definedName name="solver_rel17" localSheetId="4" hidden="1">3</definedName>
    <definedName name="solver_rel2" localSheetId="4" hidden="1">1</definedName>
    <definedName name="solver_rel3" localSheetId="4" hidden="1">3</definedName>
    <definedName name="solver_rel4" localSheetId="4" hidden="1">2</definedName>
    <definedName name="solver_rel5" localSheetId="4" hidden="1">3</definedName>
    <definedName name="solver_rel6" localSheetId="4" hidden="1">1</definedName>
    <definedName name="solver_rel7" localSheetId="4" hidden="1">3</definedName>
    <definedName name="solver_rel8" localSheetId="4" hidden="1">1</definedName>
    <definedName name="solver_rel9" localSheetId="4" hidden="1">3</definedName>
    <definedName name="solver_rhs1" localSheetId="4" hidden="1">1</definedName>
    <definedName name="solver_rhs10" localSheetId="4" hidden="1">1</definedName>
    <definedName name="solver_rhs11" localSheetId="4" hidden="1">-1</definedName>
    <definedName name="solver_rhs12" localSheetId="4" hidden="1">1</definedName>
    <definedName name="solver_rhs13" localSheetId="4" hidden="1">-1</definedName>
    <definedName name="solver_rhs14" localSheetId="4" hidden="1">1</definedName>
    <definedName name="solver_rhs15" localSheetId="4" hidden="1">-1</definedName>
    <definedName name="solver_rhs16" localSheetId="4" hidden="1">1</definedName>
    <definedName name="solver_rhs17" localSheetId="4" hidden="1">-1</definedName>
    <definedName name="solver_rhs2" localSheetId="4" hidden="1">0</definedName>
    <definedName name="solver_rhs3" localSheetId="4" hidden="1">0</definedName>
    <definedName name="solver_rhs4" localSheetId="4" hidden="1">1</definedName>
    <definedName name="solver_rhs5" localSheetId="4" hidden="1">-1</definedName>
    <definedName name="solver_rhs6" localSheetId="4" hidden="1">1</definedName>
    <definedName name="solver_rhs7" localSheetId="4" hidden="1">-1</definedName>
    <definedName name="solver_rhs8" localSheetId="4" hidden="1">1</definedName>
    <definedName name="solver_rhs9" localSheetId="4" hidden="1">-1</definedName>
    <definedName name="solver_rlx" localSheetId="4" hidden="1">2</definedName>
    <definedName name="solver_rsd" localSheetId="4" hidden="1">0</definedName>
    <definedName name="solver_scl" localSheetId="4" hidden="1">1</definedName>
    <definedName name="solver_sho" localSheetId="4" hidden="1">2</definedName>
    <definedName name="solver_ssz" localSheetId="4" hidden="1">100</definedName>
    <definedName name="solver_tim" localSheetId="4" hidden="1">2147483647</definedName>
    <definedName name="solver_tol" localSheetId="4" hidden="1">0.01</definedName>
    <definedName name="solver_typ" localSheetId="4" hidden="1">1</definedName>
    <definedName name="solver_val" localSheetId="4" hidden="1">0</definedName>
    <definedName name="solver_ver" localSheetId="4" hidden="1">2</definedName>
    <definedName name="Var_Covar">'H2 Sharpe'!$B$2:$I$9</definedName>
    <definedName name="Weights_1">'H2 Sharpe'!$B$22:$I$22</definedName>
    <definedName name="Wj">Markowitz!$B$41:$B$48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6" i="10" l="1"/>
  <c r="C17" i="10"/>
  <c r="C18" i="10"/>
  <c r="C19" i="10"/>
  <c r="C20" i="10"/>
  <c r="C21" i="10"/>
  <c r="C22" i="10"/>
  <c r="C15" i="10"/>
  <c r="D15" i="10"/>
  <c r="J22" i="3"/>
  <c r="I66" i="13"/>
  <c r="G4" i="14"/>
  <c r="G5" i="14"/>
  <c r="G6" i="14"/>
  <c r="G7" i="14"/>
  <c r="G8" i="14"/>
  <c r="G9" i="14"/>
  <c r="G10" i="14"/>
  <c r="G11" i="14"/>
  <c r="G12" i="14"/>
  <c r="G13" i="14"/>
  <c r="G14" i="14"/>
  <c r="G15" i="14"/>
  <c r="G16" i="14"/>
  <c r="G17" i="14"/>
  <c r="G18" i="14"/>
  <c r="G19" i="14"/>
  <c r="G20" i="14"/>
  <c r="G21" i="14"/>
  <c r="G22" i="14"/>
  <c r="G23" i="14"/>
  <c r="G24" i="14"/>
  <c r="G25" i="14"/>
  <c r="G26" i="14"/>
  <c r="G27" i="14"/>
  <c r="G28" i="14"/>
  <c r="G29" i="14"/>
  <c r="G30" i="14"/>
  <c r="G31" i="14"/>
  <c r="G32" i="14"/>
  <c r="G33" i="14"/>
  <c r="G34" i="14"/>
  <c r="G35" i="14"/>
  <c r="G36" i="14"/>
  <c r="G37" i="14"/>
  <c r="G38" i="14"/>
  <c r="G39" i="14"/>
  <c r="G40" i="14"/>
  <c r="G41" i="14"/>
  <c r="G42" i="14"/>
  <c r="G43" i="14"/>
  <c r="G44" i="14"/>
  <c r="G45" i="14"/>
  <c r="G46" i="14"/>
  <c r="G47" i="14"/>
  <c r="G48" i="14"/>
  <c r="G49" i="14"/>
  <c r="G50" i="14"/>
  <c r="G51" i="14"/>
  <c r="G52" i="14"/>
  <c r="G53" i="14"/>
  <c r="G54" i="14"/>
  <c r="G55" i="14"/>
  <c r="G56" i="14"/>
  <c r="G57" i="14"/>
  <c r="G58" i="14"/>
  <c r="G59" i="14"/>
  <c r="G60" i="14"/>
  <c r="G61" i="14"/>
  <c r="G62" i="14"/>
  <c r="G63" i="14"/>
  <c r="G64" i="14"/>
  <c r="G65" i="14"/>
  <c r="G66" i="14"/>
  <c r="G67" i="14"/>
  <c r="G68" i="14"/>
  <c r="G69" i="14"/>
  <c r="G70" i="14"/>
  <c r="G71" i="14"/>
  <c r="G72" i="14"/>
  <c r="G73" i="14"/>
  <c r="G74" i="14"/>
  <c r="G75" i="14"/>
  <c r="G76" i="14"/>
  <c r="G77" i="14"/>
  <c r="G78" i="14"/>
  <c r="G79" i="14"/>
  <c r="G80" i="14"/>
  <c r="G81" i="14"/>
  <c r="G82" i="14"/>
  <c r="G83" i="14"/>
  <c r="G84" i="14"/>
  <c r="G85" i="14"/>
  <c r="G86" i="14"/>
  <c r="G87" i="14"/>
  <c r="G88" i="14"/>
  <c r="G89" i="14"/>
  <c r="G90" i="14"/>
  <c r="G91" i="14"/>
  <c r="G92" i="14"/>
  <c r="G93" i="14"/>
  <c r="G94" i="14"/>
  <c r="G95" i="14"/>
  <c r="G96" i="14"/>
  <c r="G97" i="14"/>
  <c r="G98" i="14"/>
  <c r="G99" i="14"/>
  <c r="G100" i="14"/>
  <c r="G101" i="14"/>
  <c r="G102" i="14"/>
  <c r="G103" i="14"/>
  <c r="G104" i="14"/>
  <c r="G105" i="14"/>
  <c r="G106" i="14"/>
  <c r="G107" i="14"/>
  <c r="G108" i="14"/>
  <c r="G109" i="14"/>
  <c r="G110" i="14"/>
  <c r="G111" i="14"/>
  <c r="G112" i="14"/>
  <c r="G113" i="14"/>
  <c r="G114" i="14"/>
  <c r="G115" i="14"/>
  <c r="G116" i="14"/>
  <c r="G117" i="14"/>
  <c r="G118" i="14"/>
  <c r="G119" i="14"/>
  <c r="G120" i="14"/>
  <c r="G121" i="14"/>
  <c r="G122" i="14"/>
  <c r="G123" i="14"/>
  <c r="G124" i="14"/>
  <c r="G125" i="14"/>
  <c r="G126" i="14"/>
  <c r="G127" i="14"/>
  <c r="G128" i="14"/>
  <c r="G129" i="14"/>
  <c r="G130" i="14"/>
  <c r="G131" i="14"/>
  <c r="G132" i="14"/>
  <c r="G133" i="14"/>
  <c r="G134" i="14"/>
  <c r="G135" i="14"/>
  <c r="G136" i="14"/>
  <c r="G137" i="14"/>
  <c r="G138" i="14"/>
  <c r="G139" i="14"/>
  <c r="G140" i="14"/>
  <c r="G141" i="14"/>
  <c r="G142" i="14"/>
  <c r="G143" i="14"/>
  <c r="G144" i="14"/>
  <c r="G145" i="14"/>
  <c r="G146" i="14"/>
  <c r="G147" i="14"/>
  <c r="G148" i="14"/>
  <c r="G149" i="14"/>
  <c r="G150" i="14"/>
  <c r="G151" i="14"/>
  <c r="G152" i="14"/>
  <c r="G153" i="14"/>
  <c r="G154" i="14"/>
  <c r="G155" i="14"/>
  <c r="G156" i="14"/>
  <c r="G157" i="14"/>
  <c r="G158" i="14"/>
  <c r="G159" i="14"/>
  <c r="G160" i="14"/>
  <c r="G161" i="14"/>
  <c r="G162" i="14"/>
  <c r="G163" i="14"/>
  <c r="G164" i="14"/>
  <c r="G165" i="14"/>
  <c r="G166" i="14"/>
  <c r="G167" i="14"/>
  <c r="G168" i="14"/>
  <c r="G169" i="14"/>
  <c r="G170" i="14"/>
  <c r="G171" i="14"/>
  <c r="G172" i="14"/>
  <c r="G173" i="14"/>
  <c r="G174" i="14"/>
  <c r="G175" i="14"/>
  <c r="G176" i="14"/>
  <c r="G177" i="14"/>
  <c r="G178" i="14"/>
  <c r="G179" i="14"/>
  <c r="G180" i="14"/>
  <c r="G181" i="14"/>
  <c r="G182" i="14"/>
  <c r="G183" i="14"/>
  <c r="G184" i="14"/>
  <c r="G185" i="14"/>
  <c r="G186" i="14"/>
  <c r="G187" i="14"/>
  <c r="G188" i="14"/>
  <c r="G189" i="14"/>
  <c r="G190" i="14"/>
  <c r="G191" i="14"/>
  <c r="G192" i="14"/>
  <c r="G193" i="14"/>
  <c r="G194" i="14"/>
  <c r="G195" i="14"/>
  <c r="G196" i="14"/>
  <c r="G197" i="14"/>
  <c r="G198" i="14"/>
  <c r="G199" i="14"/>
  <c r="G200" i="14"/>
  <c r="G201" i="14"/>
  <c r="G202" i="14"/>
  <c r="G203" i="14"/>
  <c r="G204" i="14"/>
  <c r="G205" i="14"/>
  <c r="G206" i="14"/>
  <c r="G207" i="14"/>
  <c r="G208" i="14"/>
  <c r="G209" i="14"/>
  <c r="G210" i="14"/>
  <c r="G211" i="14"/>
  <c r="G212" i="14"/>
  <c r="G213" i="14"/>
  <c r="G214" i="14"/>
  <c r="G215" i="14"/>
  <c r="G216" i="14"/>
  <c r="G217" i="14"/>
  <c r="G218" i="14"/>
  <c r="G219" i="14"/>
  <c r="G220" i="14"/>
  <c r="G221" i="14"/>
  <c r="G222" i="14"/>
  <c r="G223" i="14"/>
  <c r="G224" i="14"/>
  <c r="G225" i="14"/>
  <c r="G226" i="14"/>
  <c r="G227" i="14"/>
  <c r="G228" i="14"/>
  <c r="G229" i="14"/>
  <c r="G230" i="14"/>
  <c r="G231" i="14"/>
  <c r="G232" i="14"/>
  <c r="G233" i="14"/>
  <c r="G234" i="14"/>
  <c r="G235" i="14"/>
  <c r="G236" i="14"/>
  <c r="G237" i="14"/>
  <c r="G238" i="14"/>
  <c r="G239" i="14"/>
  <c r="G240" i="14"/>
  <c r="G241" i="14"/>
  <c r="G242" i="14"/>
  <c r="G243" i="14"/>
  <c r="G244" i="14"/>
  <c r="G245" i="14"/>
  <c r="G246" i="14"/>
  <c r="G247" i="14"/>
  <c r="G248" i="14"/>
  <c r="G249" i="14"/>
  <c r="G250" i="14"/>
  <c r="G251" i="14"/>
  <c r="G252" i="14"/>
  <c r="G253" i="14"/>
  <c r="G254" i="14"/>
  <c r="G255" i="14"/>
  <c r="G256" i="14"/>
  <c r="G257" i="14"/>
  <c r="G258" i="14"/>
  <c r="G259" i="14"/>
  <c r="G260" i="14"/>
  <c r="G261" i="14"/>
  <c r="G262" i="14"/>
  <c r="G263" i="14"/>
  <c r="G264" i="14"/>
  <c r="G265" i="14"/>
  <c r="G266" i="14"/>
  <c r="G267" i="14"/>
  <c r="G268" i="14"/>
  <c r="G269" i="14"/>
  <c r="G270" i="14"/>
  <c r="G271" i="14"/>
  <c r="G272" i="14"/>
  <c r="G273" i="14"/>
  <c r="G274" i="14"/>
  <c r="G275" i="14"/>
  <c r="G276" i="14"/>
  <c r="G277" i="14"/>
  <c r="G278" i="14"/>
  <c r="G279" i="14"/>
  <c r="G280" i="14"/>
  <c r="G281" i="14"/>
  <c r="G282" i="14"/>
  <c r="G283" i="14"/>
  <c r="G284" i="14"/>
  <c r="G285" i="14"/>
  <c r="G286" i="14"/>
  <c r="G287" i="14"/>
  <c r="G288" i="14"/>
  <c r="G289" i="14"/>
  <c r="G290" i="14"/>
  <c r="G291" i="14"/>
  <c r="G292" i="14"/>
  <c r="G293" i="14"/>
  <c r="G294" i="14"/>
  <c r="G295" i="14"/>
  <c r="G296" i="14"/>
  <c r="G297" i="14"/>
  <c r="G298" i="14"/>
  <c r="G299" i="14"/>
  <c r="G300" i="14"/>
  <c r="G301" i="14"/>
  <c r="G302" i="14"/>
  <c r="G303" i="14"/>
  <c r="G304" i="14"/>
  <c r="G305" i="14"/>
  <c r="G306" i="14"/>
  <c r="G307" i="14"/>
  <c r="G308" i="14"/>
  <c r="G309" i="14"/>
  <c r="G310" i="14"/>
  <c r="G311" i="14"/>
  <c r="G312" i="14"/>
  <c r="G313" i="14"/>
  <c r="G314" i="14"/>
  <c r="G315" i="14"/>
  <c r="G316" i="14"/>
  <c r="G317" i="14"/>
  <c r="G318" i="14"/>
  <c r="G319" i="14"/>
  <c r="G320" i="14"/>
  <c r="G321" i="14"/>
  <c r="G322" i="14"/>
  <c r="G323" i="14"/>
  <c r="G324" i="14"/>
  <c r="G325" i="14"/>
  <c r="G326" i="14"/>
  <c r="G327" i="14"/>
  <c r="G328" i="14"/>
  <c r="G329" i="14"/>
  <c r="G330" i="14"/>
  <c r="G331" i="14"/>
  <c r="G332" i="14"/>
  <c r="G333" i="14"/>
  <c r="G334" i="14"/>
  <c r="G335" i="14"/>
  <c r="G336" i="14"/>
  <c r="G337" i="14"/>
  <c r="G338" i="14"/>
  <c r="G339" i="14"/>
  <c r="G340" i="14"/>
  <c r="G341" i="14"/>
  <c r="G342" i="14"/>
  <c r="G343" i="14"/>
  <c r="G344" i="14"/>
  <c r="G345" i="14"/>
  <c r="G346" i="14"/>
  <c r="G347" i="14"/>
  <c r="G348" i="14"/>
  <c r="G349" i="14"/>
  <c r="G350" i="14"/>
  <c r="G351" i="14"/>
  <c r="G352" i="14"/>
  <c r="G353" i="14"/>
  <c r="G354" i="14"/>
  <c r="G355" i="14"/>
  <c r="G356" i="14"/>
  <c r="G357" i="14"/>
  <c r="G358" i="14"/>
  <c r="G359" i="14"/>
  <c r="G360" i="14"/>
  <c r="G361" i="14"/>
  <c r="G362" i="14"/>
  <c r="G363" i="14"/>
  <c r="G364" i="14"/>
  <c r="G365" i="14"/>
  <c r="G366" i="14"/>
  <c r="G367" i="14"/>
  <c r="G368" i="14"/>
  <c r="G369" i="14"/>
  <c r="G370" i="14"/>
  <c r="G371" i="14"/>
  <c r="G372" i="14"/>
  <c r="G373" i="14"/>
  <c r="G374" i="14"/>
  <c r="G375" i="14"/>
  <c r="G376" i="14"/>
  <c r="G377" i="14"/>
  <c r="G378" i="14"/>
  <c r="G379" i="14"/>
  <c r="G380" i="14"/>
  <c r="G381" i="14"/>
  <c r="G382" i="14"/>
  <c r="G383" i="14"/>
  <c r="G384" i="14"/>
  <c r="G385" i="14"/>
  <c r="G386" i="14"/>
  <c r="G387" i="14"/>
  <c r="G388" i="14"/>
  <c r="G389" i="14"/>
  <c r="G390" i="14"/>
  <c r="G391" i="14"/>
  <c r="G392" i="14"/>
  <c r="G393" i="14"/>
  <c r="G394" i="14"/>
  <c r="G395" i="14"/>
  <c r="G396" i="14"/>
  <c r="G397" i="14"/>
  <c r="G398" i="14"/>
  <c r="G399" i="14"/>
  <c r="G400" i="14"/>
  <c r="G401" i="14"/>
  <c r="G402" i="14"/>
  <c r="G403" i="14"/>
  <c r="G404" i="14"/>
  <c r="G405" i="14"/>
  <c r="G406" i="14"/>
  <c r="G407" i="14"/>
  <c r="G408" i="14"/>
  <c r="G409" i="14"/>
  <c r="G410" i="14"/>
  <c r="G411" i="14"/>
  <c r="G412" i="14"/>
  <c r="G413" i="14"/>
  <c r="G414" i="14"/>
  <c r="G415" i="14"/>
  <c r="G416" i="14"/>
  <c r="G417" i="14"/>
  <c r="G418" i="14"/>
  <c r="G419" i="14"/>
  <c r="G420" i="14"/>
  <c r="G421" i="14"/>
  <c r="G422" i="14"/>
  <c r="G423" i="14"/>
  <c r="G424" i="14"/>
  <c r="G425" i="14"/>
  <c r="G426" i="14"/>
  <c r="G427" i="14"/>
  <c r="G428" i="14"/>
  <c r="G429" i="14"/>
  <c r="G430" i="14"/>
  <c r="G431" i="14"/>
  <c r="G432" i="14"/>
  <c r="G433" i="14"/>
  <c r="G434" i="14"/>
  <c r="G435" i="14"/>
  <c r="G436" i="14"/>
  <c r="G437" i="14"/>
  <c r="G438" i="14"/>
  <c r="G439" i="14"/>
  <c r="G440" i="14"/>
  <c r="G441" i="14"/>
  <c r="G442" i="14"/>
  <c r="G443" i="14"/>
  <c r="G444" i="14"/>
  <c r="G445" i="14"/>
  <c r="G446" i="14"/>
  <c r="G447" i="14"/>
  <c r="G448" i="14"/>
  <c r="G449" i="14"/>
  <c r="G450" i="14"/>
  <c r="G451" i="14"/>
  <c r="G452" i="14"/>
  <c r="G453" i="14"/>
  <c r="G454" i="14"/>
  <c r="G455" i="14"/>
  <c r="G456" i="14"/>
  <c r="G457" i="14"/>
  <c r="G458" i="14"/>
  <c r="G459" i="14"/>
  <c r="G460" i="14"/>
  <c r="G461" i="14"/>
  <c r="G462" i="14"/>
  <c r="G463" i="14"/>
  <c r="G464" i="14"/>
  <c r="G465" i="14"/>
  <c r="G466" i="14"/>
  <c r="G467" i="14"/>
  <c r="G468" i="14"/>
  <c r="G469" i="14"/>
  <c r="G470" i="14"/>
  <c r="G471" i="14"/>
  <c r="G472" i="14"/>
  <c r="G473" i="14"/>
  <c r="G474" i="14"/>
  <c r="G475" i="14"/>
  <c r="G476" i="14"/>
  <c r="G477" i="14"/>
  <c r="G478" i="14"/>
  <c r="G479" i="14"/>
  <c r="G480" i="14"/>
  <c r="G481" i="14"/>
  <c r="G482" i="14"/>
  <c r="G483" i="14"/>
  <c r="G484" i="14"/>
  <c r="G485" i="14"/>
  <c r="G486" i="14"/>
  <c r="G487" i="14"/>
  <c r="G488" i="14"/>
  <c r="G489" i="14"/>
  <c r="G490" i="14"/>
  <c r="G491" i="14"/>
  <c r="G492" i="14"/>
  <c r="G493" i="14"/>
  <c r="G494" i="14"/>
  <c r="G495" i="14"/>
  <c r="G496" i="14"/>
  <c r="G497" i="14"/>
  <c r="G498" i="14"/>
  <c r="G499" i="14"/>
  <c r="G500" i="14"/>
  <c r="G501" i="14"/>
  <c r="G502" i="14"/>
  <c r="G503" i="14"/>
  <c r="G504" i="14"/>
  <c r="G505" i="14"/>
  <c r="G506" i="14"/>
  <c r="G507" i="14"/>
  <c r="G508" i="14"/>
  <c r="G509" i="14"/>
  <c r="G510" i="14"/>
  <c r="G511" i="14"/>
  <c r="G512" i="14"/>
  <c r="G513" i="14"/>
  <c r="G3" i="14"/>
  <c r="C66" i="13"/>
  <c r="D66" i="13"/>
  <c r="E66" i="13"/>
  <c r="F66" i="13"/>
  <c r="G66" i="13"/>
  <c r="H66" i="13"/>
  <c r="B66" i="13"/>
  <c r="B15" i="10" l="1" a="1"/>
  <c r="B15" i="10" s="1"/>
  <c r="B24" i="3" a="1"/>
  <c r="B24" i="3" s="1"/>
  <c r="B2" i="2" a="1"/>
  <c r="B2" i="2" s="1"/>
  <c r="B13" i="3" s="1"/>
  <c r="D22" i="10" l="1"/>
  <c r="D16" i="10"/>
  <c r="D17" i="10"/>
  <c r="D18" i="10"/>
  <c r="D19" i="10"/>
  <c r="D20" i="10"/>
  <c r="D21" i="10"/>
  <c r="B2" i="3" a="1"/>
  <c r="B2" i="3" s="1"/>
  <c r="B2" i="10" l="1" a="1"/>
  <c r="B2" i="10" s="1"/>
  <c r="B27" i="10" s="1" a="1"/>
  <c r="B25" i="3" a="1"/>
  <c r="B25" i="3" s="1"/>
  <c r="B26" i="3" s="1"/>
  <c r="B27" i="10" l="1"/>
  <c r="B38" i="10" s="1"/>
  <c r="B41" i="10" s="1"/>
  <c r="B46" i="10" l="1"/>
  <c r="B43" i="10"/>
  <c r="B44" i="10"/>
  <c r="B45" i="10"/>
  <c r="B47" i="10"/>
  <c r="B42" i="10"/>
  <c r="B48" i="10"/>
  <c r="B52" i="10" a="1"/>
  <c r="B52" i="10" s="1"/>
  <c r="B53" i="10" l="1" a="1"/>
  <c r="B53" i="10" s="1"/>
  <c r="B54" i="10"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<sst xmlns="http://schemas.openxmlformats.org/spreadsheetml/2006/main" count="616" uniqueCount="38">
  <si>
    <t>HPR</t>
  </si>
  <si>
    <t>GLD</t>
  </si>
  <si>
    <t>SLV</t>
  </si>
  <si>
    <t>CPER</t>
  </si>
  <si>
    <t>XOP</t>
  </si>
  <si>
    <t>XLF</t>
  </si>
  <si>
    <t>XRT</t>
  </si>
  <si>
    <t>Average</t>
  </si>
  <si>
    <t>Demeaned</t>
  </si>
  <si>
    <t>Var_Covar</t>
  </si>
  <si>
    <t>N-1</t>
  </si>
  <si>
    <t>Rf</t>
  </si>
  <si>
    <t>Portfolio Variance</t>
  </si>
  <si>
    <t>Weights_1</t>
  </si>
  <si>
    <t>Weights_1_Sum</t>
  </si>
  <si>
    <t>Constraints</t>
  </si>
  <si>
    <t>Weights_1_Sum = 1</t>
  </si>
  <si>
    <t>ER(p)</t>
  </si>
  <si>
    <t>Price - Close - Daily</t>
  </si>
  <si>
    <t>Ticker Symbol</t>
  </si>
  <si>
    <t>Data Date - Dividends</t>
  </si>
  <si>
    <t>[-∞ ≤ X ≤ ∞]</t>
  </si>
  <si>
    <t>Stock Premium</t>
  </si>
  <si>
    <t>Average Return</t>
  </si>
  <si>
    <t>Risk-free Rate</t>
  </si>
  <si>
    <t>Premium</t>
  </si>
  <si>
    <t>Sum(Z(j))</t>
  </si>
  <si>
    <t>Z(j)/Sum(Z(j))</t>
  </si>
  <si>
    <t>Z(j)</t>
  </si>
  <si>
    <t>Inverse_Var_Covar</t>
  </si>
  <si>
    <t>Daily Sharpe Ratio</t>
  </si>
  <si>
    <t>Variance</t>
  </si>
  <si>
    <t>QQQ</t>
  </si>
  <si>
    <t>SPY</t>
  </si>
  <si>
    <t>Date</t>
  </si>
  <si>
    <t>Adjustment Factor (Issue)-Cumulative by Ex-Date</t>
  </si>
  <si>
    <t>Special Cash Dividends - Daily</t>
  </si>
  <si>
    <t>Cash Dividends - Daily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</si>
</sst>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
    <numFmt numFmtId="166" formatCode="0.00000"/>
    <numFmt numFmtId="167" formatCode="0.000000"/>
  </numFmts>
  <fonts count="4" x14ac:knownFonts="1">
    <font>
      <sz val="12"/>
      <color theme="1"/>
      <name val="Calibri"/>
      <family val="2"/>
      <scheme val="minor"/>
    </font>
    <font>
      <b/>
      <sz val="12"/>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1"/>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cellStyleXfs>
  <cellXfs count="28">
    <xf numFmtId="0" fontId="0" fillId="0" borderId="0" xfId="0"/>
    <xf numFmtId="0" fontId="1" fillId="0" borderId="0" xfId="0" applyFont="1"/>
    <xf numFmtId="2" fontId="0" fillId="0" borderId="0" xfId="0" applyNumberFormat="1"/>
    <xf numFmtId="164" fontId="0" fillId="0" borderId="0" xfId="0" applyNumberFormat="1"/>
    <xf numFmtId="165" fontId="0" fillId="0" borderId="0" xfId="0" applyNumberFormat="1"/>
    <xf numFmtId="0" fontId="0" fillId="2" borderId="0" xfId="0"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1" fillId="0" borderId="1" xfId="0" applyFont="1" applyBorder="1"/>
    <xf numFmtId="166" fontId="0" fillId="0" borderId="0" xfId="0" applyNumberFormat="1"/>
    <xf numFmtId="0" fontId="2" fillId="0" borderId="0" xfId="1"/>
    <xf numFmtId="14" fontId="2" fillId="0" borderId="0" xfId="1" applyNumberFormat="1"/>
    <xf numFmtId="0" fontId="3" fillId="0" borderId="0" xfId="1" applyFont="1"/>
    <xf numFmtId="2" fontId="3" fillId="0" borderId="0" xfId="1" applyNumberFormat="1" applyFont="1"/>
    <xf numFmtId="2" fontId="2" fillId="0" borderId="0" xfId="1" applyNumberFormat="1"/>
    <xf numFmtId="167" fontId="0" fillId="0" borderId="0" xfId="0" applyNumberFormat="1"/>
    <xf numFmtId="164" fontId="2" fillId="0" borderId="0" xfId="1" applyNumberFormat="1"/>
    <xf numFmtId="0" fontId="1" fillId="0" borderId="2" xfId="0" applyFont="1" applyBorder="1"/>
    <xf numFmtId="0" fontId="1" fillId="0" borderId="3" xfId="0" applyFont="1" applyBorder="1"/>
    <xf numFmtId="0" fontId="1" fillId="0" borderId="4" xfId="0" applyFont="1" applyBorder="1"/>
    <xf numFmtId="166" fontId="0" fillId="0" borderId="5" xfId="0" applyNumberFormat="1" applyBorder="1"/>
    <xf numFmtId="167" fontId="0" fillId="0" borderId="5" xfId="0" applyNumberFormat="1" applyBorder="1"/>
  </cellXfs>
  <cellStyles count="2">
    <cellStyle name="Normal" xfId="0" builtinId="0"/>
    <cellStyle name="Normal 2" xfId="1" xr:uid="{079218B8-E7AF-AA4E-AAD6-022435E6BD08}"/>
  </cellStyles>
  <dxfs count="0"/>
  <tableStyles count="0" defaultTableStyle="TableStyleMedium2" defaultPivotStyle="PivotStyleLight16"/>
  <colors>
    <mruColors>
      <color rgb="FFE9847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25400</xdr:colOff>
      <xdr:row>0</xdr:row>
      <xdr:rowOff>38100</xdr:rowOff>
    </xdr:from>
    <xdr:to>
      <xdr:col>15</xdr:col>
      <xdr:colOff>800100</xdr:colOff>
      <xdr:row>80</xdr:row>
      <xdr:rowOff>88900</xdr:rowOff>
    </xdr:to>
    <xdr:sp macro="" textlink="">
      <xdr:nvSpPr>
        <xdr:cNvPr id="2" name="TextBox 1">
          <a:extLst>
            <a:ext uri="{FF2B5EF4-FFF2-40B4-BE49-F238E27FC236}">
              <a16:creationId xmlns:a16="http://schemas.microsoft.com/office/drawing/2014/main" id="{207B0C43-BA97-DF42-94FD-AB9AF58CDE5B}"/>
            </a:ext>
          </a:extLst>
        </xdr:cNvPr>
        <xdr:cNvSpPr txBox="1"/>
      </xdr:nvSpPr>
      <xdr:spPr>
        <a:xfrm>
          <a:off x="25400" y="38100"/>
          <a:ext cx="13157200" cy="16306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Portfolio: </a:t>
          </a:r>
        </a:p>
        <a:p>
          <a:r>
            <a:rPr lang="en-US" sz="1600"/>
            <a:t>1) GLD</a:t>
          </a:r>
          <a:r>
            <a:rPr lang="en-US" sz="1600" baseline="0"/>
            <a:t>, SPDR GOLD SHARES	</a:t>
          </a:r>
          <a:endParaRPr lang="en-US" sz="1600"/>
        </a:p>
        <a:p>
          <a:r>
            <a:rPr lang="en-US" sz="1600"/>
            <a:t>2) SLV: ISHARES SILVER TRUST</a:t>
          </a:r>
        </a:p>
        <a:p>
          <a:r>
            <a:rPr lang="en-US" sz="1600"/>
            <a:t>3) CPER:</a:t>
          </a:r>
          <a:r>
            <a:rPr lang="en-US" sz="1600" baseline="0"/>
            <a:t> UNITED STATES COPPER INDEX FUND</a:t>
          </a:r>
          <a:endParaRPr lang="en-US" sz="1600"/>
        </a:p>
        <a:p>
          <a:r>
            <a:rPr lang="en-US" sz="1600"/>
            <a:t>4) SPY:</a:t>
          </a:r>
          <a:r>
            <a:rPr lang="en-US" sz="1600" baseline="0"/>
            <a:t> US DOLLAR BULLISH INDEX FUND</a:t>
          </a:r>
          <a:endParaRPr lang="en-US" sz="1600"/>
        </a:p>
        <a:p>
          <a:r>
            <a:rPr lang="en-US" sz="1600"/>
            <a:t>5)</a:t>
          </a:r>
          <a:r>
            <a:rPr lang="en-US" sz="1600" baseline="0"/>
            <a:t> QQQ: ISHARES 20+ YEARS TREASURY BOND ETF</a:t>
          </a:r>
          <a:endParaRPr lang="en-US" sz="1600"/>
        </a:p>
        <a:p>
          <a:r>
            <a:rPr lang="en-US" sz="1600"/>
            <a:t>6) XLF: FINANCIAL SELECT</a:t>
          </a:r>
          <a:r>
            <a:rPr lang="en-US" sz="1600" baseline="0"/>
            <a:t> SECTOR SPDR FUND</a:t>
          </a:r>
          <a:endParaRPr lang="en-US" sz="1600"/>
        </a:p>
        <a:p>
          <a:r>
            <a:rPr lang="en-US" sz="1600"/>
            <a:t>7) XRT:</a:t>
          </a:r>
          <a:r>
            <a:rPr lang="en-US" sz="1600" baseline="0"/>
            <a:t> SPDR RETAIL ETF</a:t>
          </a:r>
          <a:endParaRPr lang="en-US" sz="1600"/>
        </a:p>
        <a:p>
          <a:r>
            <a:rPr lang="en-US" sz="1600"/>
            <a:t>8) XOP: SPDR OIL &amp; GAS EXPLORATION &amp; PRODUCTION</a:t>
          </a:r>
          <a:r>
            <a:rPr lang="en-US" sz="1600" baseline="0"/>
            <a:t> ETF</a:t>
          </a:r>
        </a:p>
        <a:p>
          <a:r>
            <a:rPr lang="en-US" sz="1600" baseline="0"/>
            <a:t>9) AMZN: AMAZON</a:t>
          </a:r>
        </a:p>
        <a:p>
          <a:r>
            <a:rPr lang="en-US" sz="1600" baseline="0"/>
            <a:t>10) TSLA: TESLA</a:t>
          </a:r>
        </a:p>
        <a:p>
          <a:endParaRPr lang="en-US" sz="1600" baseline="0"/>
        </a:p>
        <a:p>
          <a:r>
            <a:rPr lang="en-US" sz="1600"/>
            <a:t>My</a:t>
          </a:r>
          <a:r>
            <a:rPr lang="en-US" sz="1600" baseline="0"/>
            <a:t> belief: inflation will be continuous </a:t>
          </a:r>
        </a:p>
        <a:p>
          <a:r>
            <a:rPr lang="en-US" sz="1600" baseline="0"/>
            <a:t>Federal Reserve: inflation will be transitory</a:t>
          </a:r>
        </a:p>
        <a:p>
          <a:r>
            <a:rPr lang="en-US" sz="1600" baseline="0"/>
            <a:t>-&gt; Short-term (H2) inflation will happen regardless if it is transitory or not -&gt; Transition from growth stocks to value stocks and commodities</a:t>
          </a:r>
        </a:p>
        <a:p>
          <a:endParaRPr lang="en-US" sz="1600" baseline="0"/>
        </a:p>
        <a:p>
          <a:r>
            <a:rPr lang="en-US" sz="1600" baseline="0"/>
            <a:t>Background: </a:t>
          </a:r>
        </a:p>
        <a:p>
          <a:r>
            <a:rPr lang="en-US" sz="1600" baseline="0"/>
            <a:t>1967: U.S. government running budget deficits due to the ongoing Vietnam War, dovish Fed, and inflation running hotter than usual </a:t>
          </a:r>
        </a:p>
        <a:p>
          <a:endParaRPr lang="en-US" sz="1600" baseline="0"/>
        </a:p>
        <a:p>
          <a:r>
            <a:rPr lang="en-US" sz="1600" baseline="0"/>
            <a:t>1970: U.S. economy was in a recession for a decade because Paul Volcker set interest rates to 20% to combat hyperinflation</a:t>
          </a:r>
        </a:p>
        <a:p>
          <a:endParaRPr lang="en-US" sz="1600" baseline="0"/>
        </a:p>
        <a:p>
          <a:endParaRPr lang="en-US" sz="1600" baseline="0"/>
        </a:p>
        <a:p>
          <a:endParaRPr lang="en-US" sz="1600" baseline="0"/>
        </a:p>
        <a:p>
          <a:endParaRPr lang="en-US" sz="1600" baseline="0"/>
        </a:p>
        <a:p>
          <a:endParaRPr lang="en-US" sz="1600" baseline="0"/>
        </a:p>
        <a:p>
          <a:endParaRPr lang="en-US" sz="1600" baseline="0"/>
        </a:p>
        <a:p>
          <a:endParaRPr lang="en-US" sz="1600" baseline="0"/>
        </a:p>
        <a:p>
          <a:endParaRPr lang="en-US" sz="1600" baseline="0"/>
        </a:p>
        <a:p>
          <a:endParaRPr lang="en-US" sz="1600" baseline="0"/>
        </a:p>
        <a:p>
          <a:endParaRPr lang="en-US" sz="1600" baseline="0"/>
        </a:p>
        <a:p>
          <a:endParaRPr lang="en-US" sz="1600" baseline="0"/>
        </a:p>
        <a:p>
          <a:endParaRPr lang="en-US" sz="1600" baseline="0"/>
        </a:p>
        <a:p>
          <a:endParaRPr lang="en-US" sz="1600" baseline="0"/>
        </a:p>
        <a:p>
          <a:endParaRPr lang="en-US" sz="1600" baseline="0"/>
        </a:p>
        <a:p>
          <a:endParaRPr lang="en-US" sz="1600" baseline="0"/>
        </a:p>
        <a:p>
          <a:r>
            <a:rPr lang="en-US" sz="1600" baseline="0"/>
            <a:t>1) GLD, SLV &amp; CPER</a:t>
          </a:r>
        </a:p>
        <a:p>
          <a:r>
            <a:rPr lang="en-US" sz="1600" baseline="0"/>
            <a:t>-Indicators: fed fund rate, long term bond yields, value of the dollar/M2/inflation</a:t>
          </a:r>
        </a:p>
        <a:p>
          <a:r>
            <a:rPr lang="en-US" sz="1600" baseline="0"/>
            <a:t>-Efficiency of federal reserve's monetary policy based, if broken price will be determined by supply and demand of physical market (Catalyst: Bassel III?)</a:t>
          </a:r>
        </a:p>
        <a:p>
          <a:r>
            <a:rPr lang="en-US" sz="1600" baseline="0"/>
            <a:t>-For copper, it is an industrial metal and it is used in vaccines, including, COVID-19 vaccines and EVs</a:t>
          </a:r>
        </a:p>
        <a:p>
          <a:endParaRPr lang="en-US" sz="1600" baseline="0"/>
        </a:p>
        <a:p>
          <a:r>
            <a:rPr lang="en-US" sz="1600" baseline="0"/>
            <a:t>2) SPY &amp; QQQ</a:t>
          </a:r>
        </a:p>
        <a:p>
          <a:r>
            <a:rPr lang="en-US" sz="1600" baseline="0"/>
            <a:t>-Indicators: Federal Reserve monetary policy, U.S. economic data</a:t>
          </a:r>
        </a:p>
        <a:p>
          <a:endParaRPr lang="en-US" sz="1600" baseline="0"/>
        </a:p>
        <a:p>
          <a:r>
            <a:rPr lang="en-US" sz="1600" baseline="0"/>
            <a:t>3) XLF, XRT, &amp; XOP</a:t>
          </a:r>
        </a:p>
        <a:p>
          <a:r>
            <a:rPr lang="en-US" sz="1600" baseline="0"/>
            <a:t>-Indicators: fiscal policy, inflation</a:t>
          </a:r>
        </a:p>
        <a:p>
          <a:r>
            <a:rPr lang="en-US" sz="1600" baseline="0"/>
            <a:t>-Retail sector will benefit from extended unemployment benefits, more stimulus checks, and economic reopening</a:t>
          </a:r>
        </a:p>
        <a:p>
          <a:r>
            <a:rPr lang="en-US" sz="1600" baseline="0"/>
            <a:t>-Financial sector will benefit from a steeper yield curve </a:t>
          </a:r>
        </a:p>
        <a:p>
          <a:r>
            <a:rPr lang="en-US" sz="1600" baseline="0"/>
            <a:t>-Gas and oil will benefit from lower supply with respect to demand (OPEC but removal of Iran sanctions will increase supply) and economic reopening (e.g. demand from transportation)</a:t>
          </a:r>
        </a:p>
        <a:p>
          <a:r>
            <a:rPr lang="en-US" sz="1600" baseline="0"/>
            <a:t> </a:t>
          </a:r>
        </a:p>
        <a:p>
          <a:r>
            <a:rPr lang="en-US" sz="1600" baseline="0"/>
            <a:t>Inflation: CPI (goods and services) and Core inflation (excludes food and energy)</a:t>
          </a:r>
        </a:p>
        <a:p>
          <a:r>
            <a:rPr lang="en-US" sz="1600" baseline="0"/>
            <a:t>-Since, 1970 the U.S. government has decreased the weight in certain essential categories (e.g. food) and substituted other essential categories (like housing) with imaginary variables that are not representative of the general population in the CPI</a:t>
          </a:r>
        </a:p>
        <a:p>
          <a:r>
            <a:rPr lang="en-US" sz="1600" baseline="0"/>
            <a:t>-Why? b/c doing so will decrease social security payments which leads to lower annual government deficits</a:t>
          </a:r>
        </a:p>
        <a:p>
          <a:endParaRPr lang="en-US" sz="1600" baseline="0"/>
        </a:p>
        <a:p>
          <a:r>
            <a:rPr lang="en-US" sz="1600" baseline="0"/>
            <a:t>Real Inflation: measured by demand-pull inflation and cost-push inflation (supply side)</a:t>
          </a:r>
        </a:p>
        <a:p>
          <a:r>
            <a:rPr lang="en-US" sz="1600" baseline="0"/>
            <a:t>-Demand-pull infaltion (pent up demand from unemployment benefits, stimulus checks and economic reopening) </a:t>
          </a:r>
        </a:p>
        <a:p>
          <a:r>
            <a:rPr lang="en-US" sz="1600" baseline="0"/>
            <a:t>-Cost-push inflation (input costs, container costs, lower manufacturing capacity, port congestions, back logs in Asia)</a:t>
          </a:r>
        </a:p>
      </xdr:txBody>
    </xdr:sp>
    <xdr:clientData/>
  </xdr:twoCellAnchor>
  <xdr:twoCellAnchor editAs="oneCell">
    <xdr:from>
      <xdr:col>0</xdr:col>
      <xdr:colOff>0</xdr:colOff>
      <xdr:row>23</xdr:row>
      <xdr:rowOff>165701</xdr:rowOff>
    </xdr:from>
    <xdr:to>
      <xdr:col>8</xdr:col>
      <xdr:colOff>341398</xdr:colOff>
      <xdr:row>40</xdr:row>
      <xdr:rowOff>59131</xdr:rowOff>
    </xdr:to>
    <xdr:pic>
      <xdr:nvPicPr>
        <xdr:cNvPr id="4" name="Picture 3">
          <a:extLst>
            <a:ext uri="{FF2B5EF4-FFF2-40B4-BE49-F238E27FC236}">
              <a16:creationId xmlns:a16="http://schemas.microsoft.com/office/drawing/2014/main" id="{B36981D7-D123-E143-9804-B43C18300E5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4860165"/>
          <a:ext cx="6963541" cy="336325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12700</xdr:rowOff>
    </xdr:from>
    <xdr:to>
      <xdr:col>10</xdr:col>
      <xdr:colOff>736600</xdr:colOff>
      <xdr:row>40</xdr:row>
      <xdr:rowOff>132080</xdr:rowOff>
    </xdr:to>
    <xdr:sp macro="" textlink="">
      <xdr:nvSpPr>
        <xdr:cNvPr id="2" name="TextBox 1">
          <a:extLst>
            <a:ext uri="{FF2B5EF4-FFF2-40B4-BE49-F238E27FC236}">
              <a16:creationId xmlns:a16="http://schemas.microsoft.com/office/drawing/2014/main" id="{2E4F0F83-BD69-A44B-B6D4-C7A0616C6CFA}"/>
            </a:ext>
          </a:extLst>
        </xdr:cNvPr>
        <xdr:cNvSpPr txBox="1"/>
      </xdr:nvSpPr>
      <xdr:spPr>
        <a:xfrm>
          <a:off x="0" y="12700"/>
          <a:ext cx="8966200" cy="8247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Market</a:t>
          </a:r>
        </a:p>
        <a:p>
          <a:r>
            <a:rPr lang="en-US" sz="1100"/>
            <a:t>-Market is</a:t>
          </a:r>
          <a:r>
            <a:rPr lang="en-US" sz="1100" baseline="0"/>
            <a:t> FED dependent</a:t>
          </a:r>
        </a:p>
        <a:p>
          <a:r>
            <a:rPr lang="en-US" sz="1100" baseline="0"/>
            <a:t>-The bond market is being nationalized just like how the MBS market was nationalized in 2008</a:t>
          </a:r>
          <a:endParaRPr lang="en-US" sz="1100"/>
        </a:p>
        <a:p>
          <a:endParaRPr lang="en-US" sz="1100"/>
        </a:p>
        <a:p>
          <a:r>
            <a:rPr lang="en-US" sz="1100"/>
            <a:t>Problems</a:t>
          </a:r>
          <a:r>
            <a:rPr lang="en-US" sz="1100" baseline="0"/>
            <a:t> that will continue to exist in the economy:</a:t>
          </a:r>
          <a:endParaRPr lang="en-US" sz="1100"/>
        </a:p>
        <a:p>
          <a:r>
            <a:rPr lang="en-US" sz="1100"/>
            <a:t>-A good amount of small businesses</a:t>
          </a:r>
          <a:r>
            <a:rPr lang="en-US" sz="1100" baseline="0"/>
            <a:t> that closed before the pandemic aren't reopening</a:t>
          </a:r>
        </a:p>
        <a:p>
          <a:r>
            <a:rPr lang="en-US" sz="1100" baseline="0"/>
            <a:t>-Zombie companies</a:t>
          </a:r>
        </a:p>
        <a:p>
          <a:r>
            <a:rPr lang="en-US" sz="1100" baseline="0"/>
            <a:t>-Short-term inflation will erode purchasing power of low-income and middle-income earners</a:t>
          </a:r>
        </a:p>
        <a:p>
          <a:r>
            <a:rPr lang="en-US" sz="1100" baseline="0"/>
            <a:t>-Corporate operating profits have stagnated even though GDP is growing 3 times faster than usual</a:t>
          </a:r>
          <a:endParaRPr lang="en-US" sz="1100"/>
        </a:p>
        <a:p>
          <a:endParaRPr lang="en-US" sz="1100"/>
        </a:p>
        <a:p>
          <a:endParaRPr lang="en-US" sz="1100"/>
        </a:p>
        <a:p>
          <a:endParaRPr lang="en-US" sz="1100"/>
        </a:p>
        <a:p>
          <a:endParaRPr lang="en-US" sz="1100"/>
        </a:p>
        <a:p>
          <a:endParaRPr lang="en-US" sz="1100"/>
        </a:p>
        <a:p>
          <a:endParaRPr lang="en-US" sz="1100"/>
        </a:p>
        <a:p>
          <a:endParaRPr lang="en-US" sz="1100"/>
        </a:p>
        <a:p>
          <a:endParaRPr lang="en-US" sz="1100"/>
        </a:p>
        <a:p>
          <a:endParaRPr lang="en-US" sz="1100"/>
        </a:p>
        <a:p>
          <a:endParaRPr lang="en-US" sz="1100"/>
        </a:p>
        <a:p>
          <a:endParaRPr lang="en-US" sz="1100"/>
        </a:p>
        <a:p>
          <a:endParaRPr lang="en-US" sz="1100"/>
        </a:p>
        <a:p>
          <a:endParaRPr lang="en-US" sz="1100"/>
        </a:p>
        <a:p>
          <a:endParaRPr lang="en-US" sz="1100"/>
        </a:p>
        <a:p>
          <a:endParaRPr lang="en-US" sz="1100"/>
        </a:p>
        <a:p>
          <a:endParaRPr lang="en-US" sz="1100"/>
        </a:p>
        <a:p>
          <a:endParaRPr lang="en-US" sz="1100"/>
        </a:p>
        <a:p>
          <a:endParaRPr lang="en-US" sz="1100"/>
        </a:p>
        <a:p>
          <a:endParaRPr lang="en-US" sz="1100"/>
        </a:p>
        <a:p>
          <a:endParaRPr lang="en-US" sz="1100"/>
        </a:p>
        <a:p>
          <a:endParaRPr lang="en-US" sz="1100"/>
        </a:p>
        <a:p>
          <a:endParaRPr lang="en-US" sz="1100"/>
        </a:p>
        <a:p>
          <a:r>
            <a:rPr lang="en-US" sz="1100"/>
            <a:t>What to consider in</a:t>
          </a:r>
          <a:r>
            <a:rPr lang="en-US" sz="1100" baseline="0"/>
            <a:t> the medium and long-term</a:t>
          </a:r>
          <a:r>
            <a:rPr lang="en-US" sz="1100"/>
            <a:t>:</a:t>
          </a:r>
        </a:p>
        <a:p>
          <a:r>
            <a:rPr lang="en-US" sz="1100" baseline="0"/>
            <a:t>-Are low and middle-income earners spending more conservatively due to economic conditions</a:t>
          </a:r>
        </a:p>
        <a:p>
          <a:r>
            <a:rPr lang="en-US" sz="1100" baseline="0"/>
            <a:t>-How is inflation increasing from money velocity</a:t>
          </a:r>
        </a:p>
        <a:p>
          <a:r>
            <a:rPr lang="en-US" sz="1100" baseline="0"/>
            <a:t>-Will increase in interest rates severely affect zombie companies</a:t>
          </a:r>
        </a:p>
        <a:p>
          <a:r>
            <a:rPr lang="en-US" sz="1100" baseline="0"/>
            <a:t>-Will speculative betting on inflation cause inflation to be greater</a:t>
          </a:r>
        </a:p>
        <a:p>
          <a:r>
            <a:rPr lang="en-US" sz="1100" baseline="0"/>
            <a:t>-Where does U'S government bonds stand as a safe haven asset versus gold/do people want to hold dollars in the next crisis</a:t>
          </a:r>
        </a:p>
        <a:p>
          <a:r>
            <a:rPr lang="en-US" sz="1100" baseline="0"/>
            <a:t>-Is Biden purposely devaluing the dollar so that manufacturing jobs (EV) can be created and export competitiveness can be increased</a:t>
          </a:r>
        </a:p>
        <a:p>
          <a:r>
            <a:rPr lang="en-US" sz="1100" baseline="0"/>
            <a:t>-Will the Fed choose to fight inflation at the cost of the economy or will they let it run hot before 2023</a:t>
          </a:r>
        </a:p>
        <a:p>
          <a:r>
            <a:rPr lang="en-US" sz="1100" baseline="0"/>
            <a:t>-How are trade relations with China and is there any cooperation in increasing the global economic recovery</a:t>
          </a:r>
        </a:p>
        <a:p>
          <a:r>
            <a:rPr lang="en-US" sz="1100" baseline="0"/>
            <a:t>-Have supply chain issues been fixed</a:t>
          </a:r>
          <a:endParaRPr lang="en-US" sz="1100"/>
        </a:p>
        <a:p>
          <a:endParaRPr lang="en-US" sz="1100"/>
        </a:p>
        <a:p>
          <a:endParaRPr lang="en-US" sz="1100"/>
        </a:p>
        <a:p>
          <a:endParaRPr lang="en-US" sz="1100"/>
        </a:p>
        <a:p>
          <a:r>
            <a:rPr lang="en-US" sz="1100"/>
            <a:t>If</a:t>
          </a:r>
          <a:r>
            <a:rPr lang="en-US" sz="1100" baseline="0"/>
            <a:t> inflation not transitory: GLD &amp; SLV</a:t>
          </a:r>
        </a:p>
      </xdr:txBody>
    </xdr:sp>
    <xdr:clientData/>
  </xdr:twoCellAnchor>
  <xdr:twoCellAnchor editAs="oneCell">
    <xdr:from>
      <xdr:col>0</xdr:col>
      <xdr:colOff>0</xdr:colOff>
      <xdr:row>8</xdr:row>
      <xdr:rowOff>91441</xdr:rowOff>
    </xdr:from>
    <xdr:to>
      <xdr:col>6</xdr:col>
      <xdr:colOff>426720</xdr:colOff>
      <xdr:row>24</xdr:row>
      <xdr:rowOff>152173</xdr:rowOff>
    </xdr:to>
    <xdr:pic>
      <xdr:nvPicPr>
        <xdr:cNvPr id="4" name="Picture 3">
          <a:extLst>
            <a:ext uri="{FF2B5EF4-FFF2-40B4-BE49-F238E27FC236}">
              <a16:creationId xmlns:a16="http://schemas.microsoft.com/office/drawing/2014/main" id="{74A137B3-81F0-C64F-A2B4-F6C7C174FD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7041"/>
          <a:ext cx="5364480" cy="33119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0C6B9-B56A-604F-A838-16A70FE2D095}">
  <dimension ref="A1:V226"/>
  <sheetViews>
    <sheetView tabSelected="1" topLeftCell="A40" workbookViewId="0">
      <selection activeCell="E34" sqref="E34"/>
    </sheetView>
  </sheetViews>
  <sheetFormatPr baseColWidth="10" defaultRowHeight="16" x14ac:dyDescent="0.2"/>
  <sheetData>
    <row r="1" spans="1:22" x14ac:dyDescent="0.2">
      <c r="A1" s="5"/>
      <c r="B1" s="5"/>
      <c r="C1" s="5"/>
      <c r="D1" s="5"/>
      <c r="E1" s="5"/>
      <c r="F1" s="5"/>
      <c r="G1" s="5"/>
      <c r="H1" s="5"/>
      <c r="I1" s="5"/>
      <c r="J1" s="5"/>
      <c r="K1" s="5"/>
      <c r="L1" s="5"/>
      <c r="M1" s="5"/>
      <c r="N1" s="5"/>
      <c r="O1" s="5"/>
      <c r="P1" s="5"/>
      <c r="Q1" s="5"/>
      <c r="R1" s="5"/>
      <c r="S1" s="5"/>
      <c r="T1" s="5"/>
      <c r="U1" s="5"/>
      <c r="V1" s="5"/>
    </row>
    <row r="2" spans="1:22" x14ac:dyDescent="0.2">
      <c r="A2" s="5"/>
      <c r="B2" s="5"/>
      <c r="C2" s="5"/>
      <c r="D2" s="5"/>
      <c r="E2" s="5"/>
      <c r="F2" s="5"/>
      <c r="G2" s="5"/>
      <c r="H2" s="5"/>
      <c r="I2" s="5"/>
      <c r="J2" s="5"/>
      <c r="K2" s="5"/>
      <c r="L2" s="5"/>
      <c r="M2" s="5"/>
      <c r="N2" s="5"/>
      <c r="O2" s="5"/>
      <c r="P2" s="5"/>
      <c r="Q2" s="5"/>
      <c r="R2" s="5"/>
      <c r="S2" s="5"/>
      <c r="T2" s="5"/>
      <c r="U2" s="5"/>
      <c r="V2" s="5"/>
    </row>
    <row r="3" spans="1:22" x14ac:dyDescent="0.2">
      <c r="A3" s="5"/>
      <c r="B3" s="5"/>
      <c r="C3" s="5"/>
      <c r="D3" s="5"/>
      <c r="E3" s="5"/>
      <c r="F3" s="5"/>
      <c r="G3" s="5"/>
      <c r="H3" s="5"/>
      <c r="I3" s="5"/>
      <c r="J3" s="5"/>
      <c r="K3" s="5"/>
      <c r="L3" s="5"/>
      <c r="M3" s="5"/>
      <c r="N3" s="5"/>
      <c r="O3" s="5"/>
      <c r="P3" s="5"/>
      <c r="Q3" s="5"/>
      <c r="R3" s="5"/>
      <c r="S3" s="5"/>
      <c r="T3" s="5"/>
      <c r="U3" s="5"/>
      <c r="V3" s="5"/>
    </row>
    <row r="4" spans="1:22" x14ac:dyDescent="0.2">
      <c r="A4" s="5"/>
      <c r="B4" s="5"/>
      <c r="C4" s="5"/>
      <c r="D4" s="5"/>
      <c r="E4" s="5"/>
      <c r="F4" s="5"/>
      <c r="G4" s="5"/>
      <c r="H4" s="5"/>
      <c r="I4" s="5"/>
      <c r="J4" s="5"/>
      <c r="K4" s="5"/>
      <c r="L4" s="5"/>
      <c r="M4" s="5"/>
      <c r="N4" s="5"/>
      <c r="O4" s="5"/>
      <c r="P4" s="5"/>
      <c r="Q4" s="5"/>
      <c r="R4" s="5"/>
      <c r="S4" s="5"/>
      <c r="T4" s="5"/>
      <c r="U4" s="5"/>
      <c r="V4" s="5"/>
    </row>
    <row r="5" spans="1:22" x14ac:dyDescent="0.2">
      <c r="A5" s="5"/>
      <c r="B5" s="5"/>
      <c r="C5" s="5"/>
      <c r="D5" s="5"/>
      <c r="E5" s="5"/>
      <c r="F5" s="5"/>
      <c r="G5" s="5"/>
      <c r="H5" s="5"/>
      <c r="I5" s="5"/>
      <c r="J5" s="5"/>
      <c r="K5" s="5"/>
      <c r="L5" s="5"/>
      <c r="M5" s="5"/>
      <c r="N5" s="5"/>
      <c r="O5" s="5"/>
      <c r="P5" s="5"/>
      <c r="Q5" s="5"/>
      <c r="R5" s="5"/>
      <c r="S5" s="5"/>
      <c r="T5" s="5"/>
      <c r="U5" s="5"/>
      <c r="V5" s="5"/>
    </row>
    <row r="6" spans="1:22" x14ac:dyDescent="0.2">
      <c r="A6" s="5"/>
      <c r="B6" s="5"/>
      <c r="C6" s="5"/>
      <c r="D6" s="5"/>
      <c r="E6" s="5"/>
      <c r="F6" s="5"/>
      <c r="G6" s="5"/>
      <c r="H6" s="5"/>
      <c r="I6" s="5"/>
      <c r="J6" s="5"/>
      <c r="K6" s="5"/>
      <c r="L6" s="5"/>
      <c r="M6" s="5"/>
      <c r="N6" s="5"/>
      <c r="O6" s="5"/>
      <c r="P6" s="5"/>
      <c r="Q6" s="5"/>
      <c r="R6" s="5"/>
      <c r="S6" s="5"/>
      <c r="T6" s="5"/>
      <c r="U6" s="5"/>
      <c r="V6" s="5"/>
    </row>
    <row r="7" spans="1:22" x14ac:dyDescent="0.2">
      <c r="A7" s="5"/>
      <c r="B7" s="5"/>
      <c r="C7" s="5"/>
      <c r="D7" s="5"/>
      <c r="E7" s="5"/>
      <c r="F7" s="5"/>
      <c r="G7" s="5"/>
      <c r="H7" s="5"/>
      <c r="I7" s="5"/>
      <c r="J7" s="5"/>
      <c r="K7" s="5"/>
      <c r="L7" s="5"/>
      <c r="M7" s="5"/>
      <c r="N7" s="5"/>
      <c r="O7" s="5"/>
      <c r="P7" s="5"/>
      <c r="Q7" s="5"/>
      <c r="R7" s="5"/>
      <c r="S7" s="5"/>
      <c r="T7" s="5"/>
      <c r="U7" s="5"/>
      <c r="V7" s="5"/>
    </row>
    <row r="8" spans="1:22" x14ac:dyDescent="0.2">
      <c r="A8" s="5"/>
      <c r="B8" s="5"/>
      <c r="C8" s="5"/>
      <c r="D8" s="5"/>
      <c r="E8" s="5"/>
      <c r="F8" s="5"/>
      <c r="G8" s="5"/>
      <c r="H8" s="5"/>
      <c r="I8" s="5"/>
      <c r="J8" s="5"/>
      <c r="K8" s="5"/>
      <c r="L8" s="5"/>
      <c r="M8" s="5"/>
      <c r="N8" s="5"/>
      <c r="O8" s="5"/>
      <c r="P8" s="5"/>
      <c r="Q8" s="5"/>
      <c r="R8" s="5"/>
      <c r="S8" s="5"/>
      <c r="T8" s="5"/>
      <c r="U8" s="5"/>
      <c r="V8" s="5"/>
    </row>
    <row r="9" spans="1:22" x14ac:dyDescent="0.2">
      <c r="A9" s="5"/>
      <c r="B9" s="5"/>
      <c r="C9" s="5"/>
      <c r="D9" s="5"/>
      <c r="E9" s="5"/>
      <c r="F9" s="5"/>
      <c r="G9" s="5"/>
      <c r="H9" s="5"/>
      <c r="I9" s="5"/>
      <c r="J9" s="5"/>
      <c r="K9" s="5"/>
      <c r="L9" s="5"/>
      <c r="M9" s="5"/>
      <c r="N9" s="5"/>
      <c r="O9" s="5"/>
      <c r="P9" s="5"/>
      <c r="Q9" s="5"/>
      <c r="R9" s="5"/>
      <c r="S9" s="5"/>
      <c r="T9" s="5"/>
      <c r="U9" s="5"/>
      <c r="V9" s="5"/>
    </row>
    <row r="10" spans="1:22" x14ac:dyDescent="0.2">
      <c r="A10" s="5"/>
      <c r="B10" s="5"/>
      <c r="C10" s="5"/>
      <c r="D10" s="5"/>
      <c r="E10" s="5"/>
      <c r="F10" s="5"/>
      <c r="G10" s="5"/>
      <c r="H10" s="5"/>
      <c r="I10" s="5"/>
      <c r="J10" s="5"/>
      <c r="K10" s="5"/>
      <c r="L10" s="5"/>
      <c r="M10" s="5"/>
      <c r="N10" s="5"/>
      <c r="O10" s="5"/>
      <c r="P10" s="5"/>
      <c r="Q10" s="5"/>
      <c r="R10" s="5"/>
      <c r="S10" s="5"/>
      <c r="T10" s="5"/>
      <c r="U10" s="5"/>
      <c r="V10" s="5"/>
    </row>
    <row r="11" spans="1:22" x14ac:dyDescent="0.2">
      <c r="A11" s="5"/>
      <c r="B11" s="5"/>
      <c r="C11" s="5"/>
      <c r="D11" s="5"/>
      <c r="E11" s="5"/>
      <c r="F11" s="5"/>
      <c r="G11" s="5"/>
      <c r="H11" s="5"/>
      <c r="I11" s="5"/>
      <c r="J11" s="5"/>
      <c r="K11" s="5"/>
      <c r="L11" s="5"/>
      <c r="M11" s="5"/>
      <c r="N11" s="5"/>
      <c r="O11" s="5"/>
      <c r="P11" s="5"/>
      <c r="Q11" s="5"/>
      <c r="R11" s="5"/>
      <c r="S11" s="5"/>
      <c r="T11" s="5"/>
      <c r="U11" s="5"/>
      <c r="V11" s="5"/>
    </row>
    <row r="12" spans="1:22" x14ac:dyDescent="0.2">
      <c r="A12" s="5"/>
      <c r="B12" s="5"/>
      <c r="C12" s="5"/>
      <c r="D12" s="5"/>
      <c r="E12" s="5"/>
      <c r="F12" s="5"/>
      <c r="G12" s="5"/>
      <c r="H12" s="5"/>
      <c r="I12" s="5"/>
      <c r="J12" s="5"/>
      <c r="K12" s="5"/>
      <c r="L12" s="5"/>
      <c r="M12" s="5"/>
      <c r="N12" s="5"/>
      <c r="O12" s="5"/>
      <c r="P12" s="5"/>
      <c r="Q12" s="5"/>
      <c r="R12" s="5"/>
      <c r="S12" s="5"/>
      <c r="T12" s="5"/>
      <c r="U12" s="5"/>
      <c r="V12" s="5"/>
    </row>
    <row r="13" spans="1:22" x14ac:dyDescent="0.2">
      <c r="A13" s="5"/>
      <c r="B13" s="5"/>
      <c r="C13" s="5"/>
      <c r="D13" s="5"/>
      <c r="E13" s="5"/>
      <c r="F13" s="5"/>
      <c r="G13" s="5"/>
      <c r="H13" s="5"/>
      <c r="I13" s="5"/>
      <c r="J13" s="5"/>
      <c r="K13" s="5"/>
      <c r="L13" s="5"/>
      <c r="M13" s="5"/>
      <c r="N13" s="5"/>
      <c r="O13" s="5"/>
      <c r="P13" s="5"/>
      <c r="Q13" s="5"/>
      <c r="R13" s="5"/>
      <c r="S13" s="5"/>
      <c r="T13" s="5"/>
      <c r="U13" s="5"/>
      <c r="V13" s="5"/>
    </row>
    <row r="14" spans="1:22" x14ac:dyDescent="0.2">
      <c r="A14" s="5"/>
      <c r="B14" s="5"/>
      <c r="C14" s="5"/>
      <c r="D14" s="5"/>
      <c r="E14" s="5"/>
      <c r="F14" s="5"/>
      <c r="G14" s="5"/>
      <c r="H14" s="5"/>
      <c r="I14" s="5"/>
      <c r="J14" s="5"/>
      <c r="K14" s="5"/>
      <c r="L14" s="5"/>
      <c r="M14" s="5"/>
      <c r="N14" s="5"/>
      <c r="O14" s="5"/>
      <c r="P14" s="5"/>
      <c r="Q14" s="5"/>
      <c r="R14" s="5"/>
      <c r="S14" s="5"/>
      <c r="T14" s="5"/>
      <c r="U14" s="5"/>
      <c r="V14" s="5"/>
    </row>
    <row r="15" spans="1:22" x14ac:dyDescent="0.2">
      <c r="A15" s="5"/>
      <c r="B15" s="5"/>
      <c r="C15" s="5"/>
      <c r="D15" s="5"/>
      <c r="E15" s="5"/>
      <c r="F15" s="5"/>
      <c r="G15" s="5"/>
      <c r="H15" s="5"/>
      <c r="I15" s="5"/>
      <c r="J15" s="5"/>
      <c r="K15" s="5"/>
      <c r="L15" s="5"/>
      <c r="M15" s="5"/>
      <c r="N15" s="5"/>
      <c r="O15" s="5"/>
      <c r="P15" s="5"/>
      <c r="Q15" s="5"/>
      <c r="R15" s="5"/>
      <c r="S15" s="5"/>
      <c r="T15" s="5"/>
      <c r="U15" s="5"/>
      <c r="V15" s="5"/>
    </row>
    <row r="16" spans="1:22" x14ac:dyDescent="0.2">
      <c r="A16" s="5"/>
      <c r="B16" s="5"/>
      <c r="C16" s="5"/>
      <c r="D16" s="5"/>
      <c r="E16" s="5"/>
      <c r="F16" s="5"/>
      <c r="G16" s="5"/>
      <c r="H16" s="5"/>
      <c r="I16" s="5"/>
      <c r="J16" s="5"/>
      <c r="K16" s="5"/>
      <c r="L16" s="5"/>
      <c r="M16" s="5"/>
      <c r="N16" s="5"/>
      <c r="O16" s="5"/>
      <c r="P16" s="5"/>
      <c r="Q16" s="5"/>
      <c r="R16" s="5"/>
      <c r="S16" s="5"/>
      <c r="T16" s="5"/>
      <c r="U16" s="5"/>
      <c r="V16" s="5"/>
    </row>
    <row r="17" spans="1:22" x14ac:dyDescent="0.2">
      <c r="A17" s="5"/>
      <c r="B17" s="5"/>
      <c r="C17" s="5"/>
      <c r="D17" s="5"/>
      <c r="E17" s="5"/>
      <c r="F17" s="5"/>
      <c r="G17" s="5"/>
      <c r="H17" s="5"/>
      <c r="I17" s="5"/>
      <c r="J17" s="5"/>
      <c r="K17" s="5"/>
      <c r="L17" s="5"/>
      <c r="M17" s="5"/>
      <c r="N17" s="5"/>
      <c r="O17" s="5"/>
      <c r="P17" s="5"/>
      <c r="Q17" s="5"/>
      <c r="R17" s="5"/>
      <c r="S17" s="5"/>
      <c r="T17" s="5"/>
      <c r="U17" s="5"/>
      <c r="V17" s="5"/>
    </row>
    <row r="18" spans="1:22" x14ac:dyDescent="0.2">
      <c r="A18" s="5"/>
      <c r="B18" s="5"/>
      <c r="C18" s="5"/>
      <c r="D18" s="5"/>
      <c r="E18" s="5"/>
      <c r="F18" s="5"/>
      <c r="G18" s="5"/>
      <c r="H18" s="5"/>
      <c r="I18" s="5"/>
      <c r="J18" s="5"/>
      <c r="K18" s="5"/>
      <c r="L18" s="5"/>
      <c r="M18" s="5"/>
      <c r="N18" s="5"/>
      <c r="O18" s="5"/>
      <c r="P18" s="5"/>
      <c r="Q18" s="5"/>
      <c r="R18" s="5"/>
      <c r="S18" s="5"/>
      <c r="T18" s="5"/>
      <c r="U18" s="5"/>
      <c r="V18" s="5"/>
    </row>
    <row r="19" spans="1:22" x14ac:dyDescent="0.2">
      <c r="A19" s="5"/>
      <c r="B19" s="5"/>
      <c r="C19" s="5"/>
      <c r="D19" s="5"/>
      <c r="E19" s="5"/>
      <c r="F19" s="5"/>
      <c r="G19" s="5"/>
      <c r="H19" s="5"/>
      <c r="I19" s="5"/>
      <c r="J19" s="5"/>
      <c r="K19" s="5"/>
      <c r="L19" s="5"/>
      <c r="M19" s="5"/>
      <c r="N19" s="5"/>
      <c r="O19" s="5"/>
      <c r="P19" s="5"/>
      <c r="Q19" s="5"/>
      <c r="R19" s="5"/>
      <c r="S19" s="5"/>
      <c r="T19" s="5"/>
      <c r="U19" s="5"/>
      <c r="V19" s="5"/>
    </row>
    <row r="20" spans="1:22" x14ac:dyDescent="0.2">
      <c r="A20" s="5"/>
      <c r="B20" s="5"/>
      <c r="C20" s="5"/>
      <c r="D20" s="5"/>
      <c r="E20" s="5"/>
      <c r="F20" s="5"/>
      <c r="G20" s="5"/>
      <c r="H20" s="5"/>
      <c r="I20" s="5"/>
      <c r="J20" s="5"/>
      <c r="K20" s="5"/>
      <c r="L20" s="5"/>
      <c r="M20" s="5"/>
      <c r="N20" s="5"/>
      <c r="O20" s="5"/>
      <c r="P20" s="5"/>
      <c r="Q20" s="5"/>
      <c r="R20" s="5"/>
      <c r="S20" s="5"/>
      <c r="T20" s="5"/>
      <c r="U20" s="5"/>
      <c r="V20" s="5"/>
    </row>
    <row r="21" spans="1:22" x14ac:dyDescent="0.2">
      <c r="A21" s="5"/>
      <c r="B21" s="5"/>
      <c r="C21" s="5"/>
      <c r="D21" s="5"/>
      <c r="E21" s="5"/>
      <c r="F21" s="5"/>
      <c r="G21" s="5"/>
      <c r="H21" s="5"/>
      <c r="I21" s="5"/>
      <c r="J21" s="5"/>
      <c r="K21" s="5"/>
      <c r="L21" s="5"/>
      <c r="M21" s="5"/>
      <c r="N21" s="5"/>
      <c r="O21" s="5"/>
      <c r="P21" s="5"/>
      <c r="Q21" s="5"/>
      <c r="R21" s="5"/>
      <c r="S21" s="5"/>
      <c r="T21" s="5"/>
      <c r="U21" s="5"/>
      <c r="V21" s="5"/>
    </row>
    <row r="22" spans="1:22" x14ac:dyDescent="0.2">
      <c r="A22" s="5"/>
      <c r="B22" s="5"/>
      <c r="C22" s="5"/>
      <c r="D22" s="5"/>
      <c r="E22" s="5"/>
      <c r="F22" s="5"/>
      <c r="G22" s="5"/>
      <c r="H22" s="5"/>
      <c r="I22" s="5"/>
      <c r="J22" s="5"/>
      <c r="K22" s="5"/>
      <c r="L22" s="5"/>
      <c r="M22" s="5"/>
      <c r="N22" s="5"/>
      <c r="O22" s="5"/>
      <c r="P22" s="5"/>
      <c r="Q22" s="5"/>
      <c r="R22" s="5"/>
      <c r="S22" s="5"/>
      <c r="T22" s="5"/>
      <c r="U22" s="5"/>
      <c r="V22" s="5"/>
    </row>
    <row r="23" spans="1:22" x14ac:dyDescent="0.2">
      <c r="A23" s="5"/>
      <c r="B23" s="5"/>
      <c r="C23" s="5"/>
      <c r="D23" s="5"/>
      <c r="E23" s="5"/>
      <c r="F23" s="5"/>
      <c r="G23" s="5"/>
      <c r="H23" s="5"/>
      <c r="I23" s="5"/>
      <c r="J23" s="5"/>
      <c r="K23" s="5"/>
      <c r="L23" s="5"/>
      <c r="M23" s="5"/>
      <c r="N23" s="5"/>
      <c r="O23" s="5"/>
      <c r="P23" s="5"/>
      <c r="Q23" s="5"/>
      <c r="R23" s="5"/>
      <c r="S23" s="5"/>
      <c r="T23" s="5"/>
      <c r="U23" s="5"/>
      <c r="V23" s="5"/>
    </row>
    <row r="24" spans="1:22" x14ac:dyDescent="0.2">
      <c r="A24" s="5"/>
      <c r="B24" s="5"/>
      <c r="C24" s="5"/>
      <c r="D24" s="5"/>
      <c r="E24" s="5"/>
      <c r="F24" s="5"/>
      <c r="G24" s="5"/>
      <c r="H24" s="5"/>
      <c r="I24" s="5"/>
      <c r="J24" s="5"/>
      <c r="K24" s="5"/>
      <c r="L24" s="5"/>
      <c r="M24" s="5"/>
      <c r="N24" s="5"/>
      <c r="O24" s="5"/>
      <c r="P24" s="5"/>
      <c r="Q24" s="5"/>
      <c r="R24" s="5"/>
      <c r="S24" s="5"/>
      <c r="T24" s="5"/>
      <c r="U24" s="5"/>
      <c r="V24" s="5"/>
    </row>
    <row r="25" spans="1:22" x14ac:dyDescent="0.2">
      <c r="A25" s="5"/>
      <c r="B25" s="5"/>
      <c r="C25" s="5"/>
      <c r="D25" s="5"/>
      <c r="E25" s="5"/>
      <c r="F25" s="5"/>
      <c r="G25" s="5"/>
      <c r="H25" s="5"/>
      <c r="I25" s="5"/>
      <c r="J25" s="5"/>
      <c r="K25" s="5"/>
      <c r="L25" s="5"/>
      <c r="M25" s="5"/>
      <c r="N25" s="5"/>
      <c r="O25" s="5"/>
      <c r="P25" s="5"/>
      <c r="Q25" s="5"/>
      <c r="R25" s="5"/>
      <c r="S25" s="5"/>
      <c r="T25" s="5"/>
      <c r="U25" s="5"/>
      <c r="V25" s="5"/>
    </row>
    <row r="26" spans="1:22" x14ac:dyDescent="0.2">
      <c r="A26" s="5"/>
      <c r="B26" s="5"/>
      <c r="C26" s="5"/>
      <c r="D26" s="5"/>
      <c r="E26" s="5"/>
      <c r="F26" s="5"/>
      <c r="G26" s="5"/>
      <c r="H26" s="5"/>
      <c r="I26" s="5"/>
      <c r="J26" s="5"/>
      <c r="K26" s="5"/>
      <c r="L26" s="5"/>
      <c r="M26" s="5"/>
      <c r="N26" s="5"/>
      <c r="O26" s="5"/>
      <c r="P26" s="5"/>
      <c r="Q26" s="5"/>
      <c r="R26" s="5"/>
      <c r="S26" s="5"/>
      <c r="T26" s="5"/>
      <c r="U26" s="5"/>
      <c r="V26" s="5"/>
    </row>
    <row r="27" spans="1:22" x14ac:dyDescent="0.2">
      <c r="A27" s="5"/>
      <c r="B27" s="5"/>
      <c r="C27" s="5"/>
      <c r="D27" s="5"/>
      <c r="E27" s="5"/>
      <c r="F27" s="5"/>
      <c r="G27" s="5"/>
      <c r="H27" s="5"/>
      <c r="I27" s="5"/>
      <c r="J27" s="5"/>
      <c r="K27" s="5"/>
      <c r="L27" s="5"/>
      <c r="M27" s="5"/>
      <c r="N27" s="5"/>
      <c r="O27" s="5"/>
      <c r="P27" s="5"/>
      <c r="Q27" s="5"/>
      <c r="R27" s="5"/>
      <c r="S27" s="5"/>
      <c r="T27" s="5"/>
      <c r="U27" s="5"/>
      <c r="V27" s="5"/>
    </row>
    <row r="28" spans="1:22" x14ac:dyDescent="0.2">
      <c r="A28" s="5"/>
      <c r="B28" s="5"/>
      <c r="C28" s="5"/>
      <c r="D28" s="5"/>
      <c r="E28" s="5"/>
      <c r="F28" s="5"/>
      <c r="G28" s="5"/>
      <c r="H28" s="5"/>
      <c r="I28" s="5"/>
      <c r="J28" s="5"/>
      <c r="K28" s="5"/>
      <c r="L28" s="5"/>
      <c r="M28" s="5"/>
      <c r="N28" s="5"/>
      <c r="O28" s="5"/>
      <c r="P28" s="5"/>
      <c r="Q28" s="5"/>
      <c r="R28" s="5"/>
      <c r="S28" s="5"/>
      <c r="T28" s="5"/>
      <c r="U28" s="5"/>
      <c r="V28" s="5"/>
    </row>
    <row r="29" spans="1:22" x14ac:dyDescent="0.2">
      <c r="A29" s="5"/>
      <c r="B29" s="5"/>
      <c r="C29" s="5"/>
      <c r="D29" s="5"/>
      <c r="E29" s="5"/>
      <c r="F29" s="5"/>
      <c r="G29" s="5"/>
      <c r="H29" s="5"/>
      <c r="I29" s="5"/>
      <c r="J29" s="5"/>
      <c r="K29" s="5"/>
      <c r="L29" s="5"/>
      <c r="M29" s="5"/>
      <c r="N29" s="5"/>
      <c r="O29" s="5"/>
      <c r="P29" s="5"/>
      <c r="Q29" s="5"/>
      <c r="R29" s="5"/>
      <c r="S29" s="5"/>
      <c r="T29" s="5"/>
      <c r="U29" s="5"/>
      <c r="V29" s="5"/>
    </row>
    <row r="30" spans="1:22" x14ac:dyDescent="0.2">
      <c r="A30" s="5"/>
      <c r="B30" s="5"/>
      <c r="C30" s="5"/>
      <c r="D30" s="5"/>
      <c r="E30" s="5"/>
      <c r="F30" s="5"/>
      <c r="G30" s="5"/>
      <c r="H30" s="5"/>
      <c r="I30" s="5"/>
      <c r="J30" s="5"/>
      <c r="K30" s="5"/>
      <c r="L30" s="5"/>
      <c r="M30" s="5"/>
      <c r="N30" s="5"/>
      <c r="O30" s="5"/>
      <c r="P30" s="5"/>
      <c r="Q30" s="5"/>
      <c r="R30" s="5"/>
      <c r="S30" s="5"/>
      <c r="T30" s="5"/>
      <c r="U30" s="5"/>
      <c r="V30" s="5"/>
    </row>
    <row r="31" spans="1:22" x14ac:dyDescent="0.2">
      <c r="A31" s="5"/>
      <c r="B31" s="5"/>
      <c r="C31" s="5"/>
      <c r="D31" s="5"/>
      <c r="E31" s="5"/>
      <c r="F31" s="5"/>
      <c r="G31" s="5"/>
      <c r="H31" s="5"/>
      <c r="I31" s="5"/>
      <c r="J31" s="5"/>
      <c r="K31" s="5"/>
      <c r="L31" s="5"/>
      <c r="M31" s="5"/>
      <c r="N31" s="5"/>
      <c r="O31" s="5"/>
      <c r="P31" s="5"/>
      <c r="Q31" s="5"/>
      <c r="R31" s="5"/>
      <c r="S31" s="5"/>
      <c r="T31" s="5"/>
      <c r="U31" s="5"/>
      <c r="V31" s="5"/>
    </row>
    <row r="32" spans="1:22" x14ac:dyDescent="0.2">
      <c r="A32" s="5"/>
      <c r="B32" s="5"/>
      <c r="C32" s="5"/>
      <c r="D32" s="5"/>
      <c r="E32" s="5"/>
      <c r="F32" s="5"/>
      <c r="G32" s="5"/>
      <c r="H32" s="5"/>
      <c r="I32" s="5"/>
      <c r="J32" s="5"/>
      <c r="K32" s="5"/>
      <c r="L32" s="5"/>
      <c r="M32" s="5"/>
      <c r="N32" s="5"/>
      <c r="O32" s="5"/>
      <c r="P32" s="5"/>
      <c r="Q32" s="5"/>
      <c r="R32" s="5"/>
      <c r="S32" s="5"/>
      <c r="T32" s="5"/>
      <c r="U32" s="5"/>
      <c r="V32" s="5"/>
    </row>
    <row r="33" spans="1:22" x14ac:dyDescent="0.2">
      <c r="A33" s="5"/>
      <c r="B33" s="5"/>
      <c r="C33" s="5"/>
      <c r="D33" s="5"/>
      <c r="E33" s="5"/>
      <c r="F33" s="5"/>
      <c r="G33" s="5"/>
      <c r="H33" s="5"/>
      <c r="I33" s="5"/>
      <c r="J33" s="5"/>
      <c r="K33" s="5"/>
      <c r="L33" s="5"/>
      <c r="M33" s="5"/>
      <c r="N33" s="5"/>
      <c r="O33" s="5"/>
      <c r="P33" s="5"/>
      <c r="Q33" s="5"/>
      <c r="R33" s="5"/>
      <c r="S33" s="5"/>
      <c r="T33" s="5"/>
      <c r="U33" s="5"/>
      <c r="V33" s="5"/>
    </row>
    <row r="34" spans="1:22" x14ac:dyDescent="0.2">
      <c r="A34" s="5"/>
      <c r="B34" s="5"/>
      <c r="C34" s="5"/>
      <c r="D34" s="5"/>
      <c r="E34" s="5"/>
      <c r="F34" s="5"/>
      <c r="G34" s="5"/>
      <c r="H34" s="5"/>
      <c r="I34" s="5"/>
      <c r="J34" s="5"/>
      <c r="K34" s="5"/>
      <c r="L34" s="5"/>
      <c r="M34" s="5"/>
      <c r="N34" s="5"/>
      <c r="O34" s="5"/>
      <c r="P34" s="5"/>
      <c r="Q34" s="5"/>
      <c r="R34" s="5"/>
      <c r="S34" s="5"/>
      <c r="T34" s="5"/>
      <c r="U34" s="5"/>
      <c r="V34" s="5"/>
    </row>
    <row r="35" spans="1:22" x14ac:dyDescent="0.2">
      <c r="A35" s="5"/>
      <c r="B35" s="5"/>
      <c r="C35" s="5"/>
      <c r="D35" s="5"/>
      <c r="E35" s="5"/>
      <c r="F35" s="5"/>
      <c r="G35" s="5"/>
      <c r="H35" s="5"/>
      <c r="I35" s="5"/>
      <c r="J35" s="5"/>
      <c r="K35" s="5"/>
      <c r="L35" s="5"/>
      <c r="M35" s="5"/>
      <c r="N35" s="5"/>
      <c r="O35" s="5"/>
      <c r="P35" s="5"/>
      <c r="Q35" s="5"/>
      <c r="R35" s="5"/>
      <c r="S35" s="5"/>
      <c r="T35" s="5"/>
      <c r="U35" s="5"/>
      <c r="V35" s="5"/>
    </row>
    <row r="36" spans="1:22" x14ac:dyDescent="0.2">
      <c r="A36" s="5"/>
      <c r="B36" s="5"/>
      <c r="C36" s="5"/>
      <c r="D36" s="5"/>
      <c r="E36" s="5"/>
      <c r="F36" s="5"/>
      <c r="G36" s="5"/>
      <c r="H36" s="5"/>
      <c r="I36" s="5"/>
      <c r="J36" s="5"/>
      <c r="K36" s="5"/>
      <c r="L36" s="5"/>
      <c r="M36" s="5"/>
      <c r="N36" s="5"/>
      <c r="O36" s="5"/>
      <c r="P36" s="5"/>
      <c r="Q36" s="5"/>
      <c r="R36" s="5"/>
      <c r="S36" s="5"/>
      <c r="T36" s="5"/>
      <c r="U36" s="5"/>
      <c r="V36" s="5"/>
    </row>
    <row r="37" spans="1:22" x14ac:dyDescent="0.2">
      <c r="A37" s="5"/>
      <c r="B37" s="5"/>
      <c r="C37" s="5"/>
      <c r="D37" s="5"/>
      <c r="E37" s="5"/>
      <c r="F37" s="5"/>
      <c r="G37" s="5"/>
      <c r="H37" s="5"/>
      <c r="I37" s="5"/>
      <c r="J37" s="5"/>
      <c r="K37" s="5"/>
      <c r="L37" s="5"/>
      <c r="M37" s="5"/>
      <c r="N37" s="5"/>
      <c r="O37" s="5"/>
      <c r="P37" s="5"/>
      <c r="Q37" s="5"/>
      <c r="R37" s="5"/>
      <c r="S37" s="5"/>
      <c r="T37" s="5"/>
      <c r="U37" s="5"/>
      <c r="V37" s="5"/>
    </row>
    <row r="38" spans="1:22" x14ac:dyDescent="0.2">
      <c r="A38" s="5"/>
      <c r="B38" s="5"/>
      <c r="C38" s="5"/>
      <c r="D38" s="5"/>
      <c r="E38" s="5"/>
      <c r="F38" s="5"/>
      <c r="G38" s="5"/>
      <c r="H38" s="5"/>
      <c r="I38" s="5"/>
      <c r="J38" s="5"/>
      <c r="K38" s="5"/>
      <c r="L38" s="5"/>
      <c r="M38" s="5"/>
      <c r="N38" s="5"/>
      <c r="O38" s="5"/>
      <c r="P38" s="5"/>
      <c r="Q38" s="5"/>
      <c r="R38" s="5"/>
      <c r="S38" s="5"/>
      <c r="T38" s="5"/>
      <c r="U38" s="5"/>
      <c r="V38" s="5"/>
    </row>
    <row r="39" spans="1:22" x14ac:dyDescent="0.2">
      <c r="A39" s="5"/>
      <c r="B39" s="5"/>
      <c r="C39" s="5"/>
      <c r="D39" s="5"/>
      <c r="E39" s="5"/>
      <c r="F39" s="5"/>
      <c r="G39" s="5"/>
      <c r="H39" s="5"/>
      <c r="I39" s="5"/>
      <c r="J39" s="5"/>
      <c r="K39" s="5"/>
      <c r="L39" s="5"/>
      <c r="M39" s="5"/>
      <c r="N39" s="5"/>
      <c r="O39" s="5"/>
      <c r="P39" s="5"/>
      <c r="Q39" s="5"/>
      <c r="R39" s="5"/>
      <c r="S39" s="5"/>
      <c r="T39" s="5"/>
      <c r="U39" s="5"/>
      <c r="V39" s="5"/>
    </row>
    <row r="40" spans="1:22" x14ac:dyDescent="0.2">
      <c r="A40" s="5"/>
      <c r="B40" s="5"/>
      <c r="C40" s="5"/>
      <c r="D40" s="5"/>
      <c r="E40" s="5"/>
      <c r="F40" s="5"/>
      <c r="G40" s="5"/>
      <c r="H40" s="5"/>
      <c r="I40" s="5"/>
      <c r="J40" s="5"/>
      <c r="K40" s="5"/>
      <c r="L40" s="5"/>
      <c r="M40" s="5"/>
      <c r="N40" s="5"/>
      <c r="O40" s="5"/>
      <c r="P40" s="5"/>
      <c r="Q40" s="5"/>
      <c r="R40" s="5"/>
      <c r="S40" s="5"/>
      <c r="T40" s="5"/>
      <c r="U40" s="5"/>
      <c r="V40" s="5"/>
    </row>
    <row r="41" spans="1:22" x14ac:dyDescent="0.2">
      <c r="A41" s="5"/>
      <c r="B41" s="5"/>
      <c r="C41" s="5"/>
      <c r="D41" s="5"/>
      <c r="E41" s="5"/>
      <c r="F41" s="5"/>
      <c r="G41" s="5"/>
      <c r="H41" s="5"/>
      <c r="I41" s="5"/>
      <c r="J41" s="5"/>
      <c r="K41" s="5"/>
      <c r="L41" s="5"/>
      <c r="M41" s="5"/>
      <c r="N41" s="5"/>
      <c r="O41" s="5"/>
      <c r="P41" s="5"/>
      <c r="Q41" s="5"/>
      <c r="R41" s="5"/>
      <c r="S41" s="5"/>
      <c r="T41" s="5"/>
      <c r="U41" s="5"/>
      <c r="V41" s="5"/>
    </row>
    <row r="42" spans="1:22" x14ac:dyDescent="0.2">
      <c r="A42" s="5"/>
      <c r="B42" s="5"/>
      <c r="C42" s="5"/>
      <c r="D42" s="5"/>
      <c r="E42" s="5"/>
      <c r="F42" s="5"/>
      <c r="G42" s="5"/>
      <c r="H42" s="5"/>
      <c r="I42" s="5"/>
      <c r="J42" s="5"/>
      <c r="K42" s="5"/>
      <c r="L42" s="5"/>
      <c r="M42" s="5"/>
      <c r="N42" s="5"/>
      <c r="O42" s="5"/>
      <c r="P42" s="5"/>
      <c r="Q42" s="5"/>
      <c r="R42" s="5"/>
      <c r="S42" s="5"/>
      <c r="T42" s="5"/>
      <c r="U42" s="5"/>
      <c r="V42" s="5"/>
    </row>
    <row r="43" spans="1:22" x14ac:dyDescent="0.2">
      <c r="A43" s="5"/>
      <c r="B43" s="5"/>
      <c r="C43" s="5"/>
      <c r="D43" s="5"/>
      <c r="E43" s="5"/>
      <c r="F43" s="5"/>
      <c r="G43" s="5"/>
      <c r="H43" s="5"/>
      <c r="I43" s="5"/>
      <c r="J43" s="5"/>
      <c r="K43" s="5"/>
      <c r="L43" s="5"/>
      <c r="M43" s="5"/>
      <c r="N43" s="5"/>
      <c r="O43" s="5"/>
      <c r="P43" s="5"/>
      <c r="Q43" s="5"/>
      <c r="R43" s="5"/>
      <c r="S43" s="5"/>
      <c r="T43" s="5"/>
      <c r="U43" s="5"/>
      <c r="V43" s="5"/>
    </row>
    <row r="44" spans="1:22" x14ac:dyDescent="0.2">
      <c r="A44" s="5"/>
      <c r="B44" s="5"/>
      <c r="C44" s="5"/>
      <c r="D44" s="5"/>
      <c r="E44" s="5"/>
      <c r="F44" s="5"/>
      <c r="G44" s="5"/>
      <c r="H44" s="5"/>
      <c r="I44" s="5"/>
      <c r="J44" s="5"/>
      <c r="K44" s="5"/>
      <c r="L44" s="5"/>
      <c r="M44" s="5"/>
      <c r="N44" s="5"/>
      <c r="O44" s="5"/>
      <c r="P44" s="5"/>
      <c r="Q44" s="5"/>
      <c r="R44" s="5"/>
      <c r="S44" s="5"/>
      <c r="T44" s="5"/>
      <c r="U44" s="5"/>
      <c r="V44" s="5"/>
    </row>
    <row r="45" spans="1:22" x14ac:dyDescent="0.2">
      <c r="A45" s="5"/>
      <c r="B45" s="5"/>
      <c r="C45" s="5"/>
      <c r="D45" s="5"/>
      <c r="E45" s="5"/>
      <c r="F45" s="5"/>
      <c r="G45" s="5"/>
      <c r="H45" s="5"/>
      <c r="I45" s="5"/>
      <c r="J45" s="5"/>
      <c r="K45" s="5"/>
      <c r="L45" s="5"/>
      <c r="M45" s="5"/>
      <c r="N45" s="5"/>
      <c r="O45" s="5"/>
      <c r="P45" s="5"/>
      <c r="Q45" s="5"/>
      <c r="R45" s="5"/>
      <c r="S45" s="5"/>
      <c r="T45" s="5"/>
      <c r="U45" s="5"/>
      <c r="V45" s="5"/>
    </row>
    <row r="46" spans="1:22" x14ac:dyDescent="0.2">
      <c r="A46" s="5"/>
      <c r="B46" s="5"/>
      <c r="C46" s="5"/>
      <c r="D46" s="5"/>
      <c r="E46" s="5"/>
      <c r="F46" s="5"/>
      <c r="G46" s="5"/>
      <c r="H46" s="5"/>
      <c r="I46" s="5"/>
      <c r="J46" s="5"/>
      <c r="K46" s="5"/>
      <c r="L46" s="5"/>
      <c r="M46" s="5"/>
      <c r="N46" s="5"/>
      <c r="O46" s="5"/>
      <c r="P46" s="5"/>
      <c r="Q46" s="5"/>
      <c r="R46" s="5"/>
      <c r="S46" s="5"/>
      <c r="T46" s="5"/>
      <c r="U46" s="5"/>
      <c r="V46" s="5"/>
    </row>
    <row r="47" spans="1:22" x14ac:dyDescent="0.2">
      <c r="A47" s="5"/>
      <c r="B47" s="5"/>
      <c r="C47" s="5"/>
      <c r="D47" s="5"/>
      <c r="E47" s="5"/>
      <c r="F47" s="5"/>
      <c r="G47" s="5"/>
      <c r="H47" s="5"/>
      <c r="I47" s="5"/>
      <c r="J47" s="5"/>
      <c r="K47" s="5"/>
      <c r="L47" s="5"/>
      <c r="M47" s="5"/>
      <c r="N47" s="5"/>
      <c r="O47" s="5"/>
      <c r="P47" s="5"/>
      <c r="Q47" s="5"/>
      <c r="R47" s="5"/>
      <c r="S47" s="5"/>
      <c r="T47" s="5"/>
      <c r="U47" s="5"/>
      <c r="V47" s="5"/>
    </row>
    <row r="48" spans="1:22" x14ac:dyDescent="0.2">
      <c r="A48" s="5"/>
      <c r="B48" s="5"/>
      <c r="C48" s="5"/>
      <c r="D48" s="5"/>
      <c r="E48" s="5"/>
      <c r="F48" s="5"/>
      <c r="G48" s="5"/>
      <c r="H48" s="5"/>
      <c r="I48" s="5"/>
      <c r="J48" s="5"/>
      <c r="K48" s="5"/>
      <c r="L48" s="5"/>
      <c r="M48" s="5"/>
      <c r="N48" s="5"/>
      <c r="O48" s="5"/>
      <c r="P48" s="5"/>
      <c r="Q48" s="5"/>
      <c r="R48" s="5"/>
      <c r="S48" s="5"/>
      <c r="T48" s="5"/>
      <c r="U48" s="5"/>
      <c r="V48" s="5"/>
    </row>
    <row r="49" spans="1:22" x14ac:dyDescent="0.2">
      <c r="A49" s="5"/>
      <c r="B49" s="5"/>
      <c r="C49" s="5"/>
      <c r="D49" s="5"/>
      <c r="E49" s="5"/>
      <c r="F49" s="5"/>
      <c r="G49" s="5"/>
      <c r="H49" s="5"/>
      <c r="I49" s="5"/>
      <c r="J49" s="5"/>
      <c r="K49" s="5"/>
      <c r="L49" s="5"/>
      <c r="M49" s="5"/>
      <c r="N49" s="5"/>
      <c r="O49" s="5"/>
      <c r="P49" s="5"/>
      <c r="Q49" s="5"/>
      <c r="R49" s="5"/>
      <c r="S49" s="5"/>
      <c r="T49" s="5"/>
      <c r="U49" s="5"/>
      <c r="V49" s="5"/>
    </row>
    <row r="50" spans="1:22" x14ac:dyDescent="0.2">
      <c r="A50" s="5"/>
      <c r="B50" s="5"/>
      <c r="C50" s="5"/>
      <c r="D50" s="5"/>
      <c r="E50" s="5"/>
      <c r="F50" s="5"/>
      <c r="G50" s="5"/>
      <c r="H50" s="5"/>
      <c r="I50" s="5"/>
      <c r="J50" s="5"/>
      <c r="K50" s="5"/>
      <c r="L50" s="5"/>
      <c r="M50" s="5"/>
      <c r="N50" s="5"/>
      <c r="O50" s="5"/>
      <c r="P50" s="5"/>
      <c r="Q50" s="5"/>
      <c r="R50" s="5"/>
      <c r="S50" s="5"/>
      <c r="T50" s="5"/>
      <c r="U50" s="5"/>
      <c r="V50" s="5"/>
    </row>
    <row r="51" spans="1:22" x14ac:dyDescent="0.2">
      <c r="A51" s="5"/>
      <c r="B51" s="5"/>
      <c r="C51" s="5"/>
      <c r="D51" s="5"/>
      <c r="E51" s="5"/>
      <c r="F51" s="5"/>
      <c r="G51" s="5"/>
      <c r="H51" s="5"/>
      <c r="I51" s="5"/>
      <c r="J51" s="5"/>
      <c r="K51" s="5"/>
      <c r="L51" s="5"/>
      <c r="M51" s="5"/>
      <c r="N51" s="5"/>
      <c r="O51" s="5"/>
      <c r="P51" s="5"/>
      <c r="Q51" s="5"/>
      <c r="R51" s="5"/>
      <c r="S51" s="5"/>
      <c r="T51" s="5"/>
      <c r="U51" s="5"/>
      <c r="V51" s="5"/>
    </row>
    <row r="52" spans="1:22" x14ac:dyDescent="0.2">
      <c r="A52" s="5"/>
      <c r="B52" s="5"/>
      <c r="C52" s="5"/>
      <c r="D52" s="5"/>
      <c r="E52" s="5"/>
      <c r="F52" s="5"/>
      <c r="G52" s="5"/>
      <c r="H52" s="5"/>
      <c r="I52" s="5"/>
      <c r="J52" s="5"/>
      <c r="K52" s="5"/>
      <c r="L52" s="5"/>
      <c r="M52" s="5"/>
      <c r="N52" s="5"/>
      <c r="O52" s="5"/>
      <c r="P52" s="5"/>
      <c r="Q52" s="5"/>
      <c r="R52" s="5"/>
      <c r="S52" s="5"/>
      <c r="T52" s="5"/>
      <c r="U52" s="5"/>
      <c r="V52" s="5"/>
    </row>
    <row r="53" spans="1:22" x14ac:dyDescent="0.2">
      <c r="A53" s="5"/>
      <c r="B53" s="5"/>
      <c r="C53" s="5"/>
      <c r="D53" s="5"/>
      <c r="E53" s="5"/>
      <c r="F53" s="5"/>
      <c r="G53" s="5"/>
      <c r="H53" s="5"/>
      <c r="I53" s="5"/>
      <c r="J53" s="5"/>
      <c r="K53" s="5"/>
      <c r="L53" s="5"/>
      <c r="M53" s="5"/>
      <c r="N53" s="5"/>
      <c r="O53" s="5"/>
      <c r="P53" s="5"/>
      <c r="Q53" s="5"/>
      <c r="R53" s="5"/>
      <c r="S53" s="5"/>
      <c r="T53" s="5"/>
      <c r="U53" s="5"/>
      <c r="V53" s="5"/>
    </row>
    <row r="54" spans="1:22" x14ac:dyDescent="0.2">
      <c r="A54" s="5"/>
      <c r="B54" s="5"/>
      <c r="C54" s="5"/>
      <c r="D54" s="5"/>
      <c r="E54" s="5"/>
      <c r="F54" s="5"/>
      <c r="G54" s="5"/>
      <c r="H54" s="5"/>
      <c r="I54" s="5"/>
      <c r="J54" s="5"/>
      <c r="K54" s="5"/>
      <c r="L54" s="5"/>
      <c r="M54" s="5"/>
      <c r="N54" s="5"/>
      <c r="O54" s="5"/>
      <c r="P54" s="5"/>
      <c r="Q54" s="5"/>
      <c r="R54" s="5"/>
      <c r="S54" s="5"/>
      <c r="T54" s="5"/>
      <c r="U54" s="5"/>
      <c r="V54" s="5"/>
    </row>
    <row r="55" spans="1:22" x14ac:dyDescent="0.2">
      <c r="A55" s="5"/>
      <c r="B55" s="5"/>
      <c r="C55" s="5"/>
      <c r="D55" s="5"/>
      <c r="E55" s="5"/>
      <c r="F55" s="5"/>
      <c r="G55" s="5"/>
      <c r="H55" s="5"/>
      <c r="I55" s="5"/>
      <c r="J55" s="5"/>
      <c r="K55" s="5"/>
      <c r="L55" s="5"/>
      <c r="M55" s="5"/>
      <c r="N55" s="5"/>
      <c r="O55" s="5"/>
      <c r="P55" s="5"/>
      <c r="Q55" s="5"/>
      <c r="R55" s="5"/>
      <c r="S55" s="5"/>
      <c r="T55" s="5"/>
      <c r="U55" s="5"/>
      <c r="V55" s="5"/>
    </row>
    <row r="56" spans="1:22" x14ac:dyDescent="0.2">
      <c r="A56" s="5"/>
      <c r="B56" s="5"/>
      <c r="C56" s="5"/>
      <c r="D56" s="5"/>
      <c r="E56" s="5"/>
      <c r="F56" s="5"/>
      <c r="G56" s="5"/>
      <c r="H56" s="5"/>
      <c r="I56" s="5"/>
      <c r="J56" s="5"/>
      <c r="K56" s="5"/>
      <c r="L56" s="5"/>
      <c r="M56" s="5"/>
      <c r="N56" s="5"/>
      <c r="O56" s="5"/>
      <c r="P56" s="5"/>
      <c r="Q56" s="5"/>
      <c r="R56" s="5"/>
      <c r="S56" s="5"/>
      <c r="T56" s="5"/>
      <c r="U56" s="5"/>
      <c r="V56" s="5"/>
    </row>
    <row r="57" spans="1:22" x14ac:dyDescent="0.2">
      <c r="A57" s="5"/>
      <c r="B57" s="5"/>
      <c r="C57" s="5"/>
      <c r="D57" s="5"/>
      <c r="E57" s="5"/>
      <c r="F57" s="5"/>
      <c r="G57" s="5"/>
      <c r="H57" s="5"/>
      <c r="I57" s="5"/>
      <c r="J57" s="5"/>
      <c r="K57" s="5"/>
      <c r="L57" s="5"/>
      <c r="M57" s="5"/>
      <c r="N57" s="5"/>
      <c r="O57" s="5"/>
      <c r="P57" s="5"/>
      <c r="Q57" s="5"/>
      <c r="R57" s="5"/>
      <c r="S57" s="5"/>
      <c r="T57" s="5"/>
      <c r="U57" s="5"/>
      <c r="V57" s="5"/>
    </row>
    <row r="58" spans="1:22" x14ac:dyDescent="0.2">
      <c r="A58" s="5"/>
      <c r="B58" s="5"/>
      <c r="C58" s="5"/>
      <c r="D58" s="5"/>
      <c r="E58" s="5"/>
      <c r="F58" s="5"/>
      <c r="G58" s="5"/>
      <c r="H58" s="5"/>
      <c r="I58" s="5"/>
      <c r="J58" s="5"/>
      <c r="K58" s="5"/>
      <c r="L58" s="5"/>
      <c r="M58" s="5"/>
      <c r="N58" s="5"/>
      <c r="O58" s="5"/>
      <c r="P58" s="5"/>
      <c r="Q58" s="5"/>
      <c r="R58" s="5"/>
      <c r="S58" s="5"/>
      <c r="T58" s="5"/>
      <c r="U58" s="5"/>
      <c r="V58" s="5"/>
    </row>
    <row r="59" spans="1:22" x14ac:dyDescent="0.2">
      <c r="A59" s="5"/>
      <c r="B59" s="5"/>
      <c r="C59" s="5"/>
      <c r="D59" s="5"/>
      <c r="E59" s="5"/>
      <c r="F59" s="5"/>
      <c r="G59" s="5"/>
      <c r="H59" s="5"/>
      <c r="I59" s="5"/>
      <c r="J59" s="5"/>
      <c r="K59" s="5"/>
      <c r="L59" s="5"/>
      <c r="M59" s="5"/>
      <c r="N59" s="5"/>
      <c r="O59" s="5"/>
      <c r="P59" s="5"/>
      <c r="Q59" s="5"/>
      <c r="R59" s="5"/>
      <c r="S59" s="5"/>
      <c r="T59" s="5"/>
      <c r="U59" s="5"/>
      <c r="V59" s="5"/>
    </row>
    <row r="60" spans="1:22" x14ac:dyDescent="0.2">
      <c r="A60" s="5"/>
      <c r="B60" s="5"/>
      <c r="C60" s="5"/>
      <c r="D60" s="5"/>
      <c r="E60" s="5"/>
      <c r="F60" s="5"/>
      <c r="G60" s="5"/>
      <c r="H60" s="5"/>
      <c r="I60" s="5"/>
      <c r="J60" s="5"/>
      <c r="K60" s="5"/>
      <c r="L60" s="5"/>
      <c r="M60" s="5"/>
      <c r="N60" s="5"/>
      <c r="O60" s="5"/>
      <c r="P60" s="5"/>
      <c r="Q60" s="5"/>
      <c r="R60" s="5"/>
      <c r="S60" s="5"/>
      <c r="T60" s="5"/>
      <c r="U60" s="5"/>
      <c r="V60" s="5"/>
    </row>
    <row r="61" spans="1:22" x14ac:dyDescent="0.2">
      <c r="A61" s="5"/>
      <c r="B61" s="5"/>
      <c r="C61" s="5"/>
      <c r="D61" s="5"/>
      <c r="E61" s="5"/>
      <c r="F61" s="5"/>
      <c r="G61" s="5"/>
      <c r="H61" s="5"/>
      <c r="I61" s="5"/>
      <c r="J61" s="5"/>
      <c r="K61" s="5"/>
      <c r="L61" s="5"/>
      <c r="M61" s="5"/>
      <c r="N61" s="5"/>
      <c r="O61" s="5"/>
      <c r="P61" s="5"/>
      <c r="Q61" s="5"/>
      <c r="R61" s="5"/>
      <c r="S61" s="5"/>
      <c r="T61" s="5"/>
      <c r="U61" s="5"/>
      <c r="V61" s="5"/>
    </row>
    <row r="62" spans="1:22" x14ac:dyDescent="0.2">
      <c r="A62" s="5"/>
      <c r="B62" s="5"/>
      <c r="C62" s="5"/>
      <c r="D62" s="5"/>
      <c r="E62" s="5"/>
      <c r="F62" s="5"/>
      <c r="G62" s="5"/>
      <c r="H62" s="5"/>
      <c r="I62" s="5"/>
      <c r="J62" s="5"/>
      <c r="K62" s="5"/>
      <c r="L62" s="5"/>
      <c r="M62" s="5"/>
      <c r="N62" s="5"/>
      <c r="O62" s="5"/>
      <c r="P62" s="5"/>
      <c r="Q62" s="5"/>
      <c r="R62" s="5"/>
      <c r="S62" s="5"/>
      <c r="T62" s="5"/>
      <c r="U62" s="5"/>
      <c r="V62" s="5"/>
    </row>
    <row r="63" spans="1:22" x14ac:dyDescent="0.2">
      <c r="A63" s="5"/>
      <c r="B63" s="5"/>
      <c r="C63" s="5"/>
      <c r="D63" s="5"/>
      <c r="E63" s="5"/>
      <c r="F63" s="5"/>
      <c r="G63" s="5"/>
      <c r="H63" s="5"/>
      <c r="I63" s="5"/>
      <c r="J63" s="5"/>
      <c r="K63" s="5"/>
      <c r="L63" s="5"/>
      <c r="M63" s="5"/>
      <c r="N63" s="5"/>
      <c r="O63" s="5"/>
      <c r="P63" s="5"/>
      <c r="Q63" s="5"/>
      <c r="R63" s="5"/>
      <c r="S63" s="5"/>
      <c r="T63" s="5"/>
      <c r="U63" s="5"/>
      <c r="V63" s="5"/>
    </row>
    <row r="64" spans="1:22" x14ac:dyDescent="0.2">
      <c r="A64" s="5"/>
      <c r="B64" s="5"/>
      <c r="C64" s="5"/>
      <c r="D64" s="5"/>
      <c r="E64" s="5"/>
      <c r="F64" s="5"/>
      <c r="G64" s="5"/>
      <c r="H64" s="5"/>
      <c r="I64" s="5"/>
      <c r="J64" s="5"/>
      <c r="K64" s="5"/>
      <c r="L64" s="5"/>
      <c r="M64" s="5"/>
      <c r="N64" s="5"/>
      <c r="O64" s="5"/>
      <c r="P64" s="5"/>
      <c r="Q64" s="5"/>
      <c r="R64" s="5"/>
      <c r="S64" s="5"/>
      <c r="T64" s="5"/>
      <c r="U64" s="5"/>
      <c r="V64" s="5"/>
    </row>
    <row r="65" spans="1:21" x14ac:dyDescent="0.2">
      <c r="A65" s="5"/>
      <c r="B65" s="5"/>
      <c r="C65" s="5"/>
      <c r="D65" s="5"/>
      <c r="E65" s="5"/>
      <c r="F65" s="5"/>
      <c r="G65" s="5"/>
      <c r="H65" s="5"/>
      <c r="I65" s="5"/>
      <c r="J65" s="5"/>
      <c r="K65" s="5"/>
      <c r="L65" s="5"/>
      <c r="M65" s="5"/>
      <c r="N65" s="5"/>
      <c r="O65" s="5"/>
      <c r="P65" s="5"/>
      <c r="Q65" s="5"/>
      <c r="R65" s="5"/>
      <c r="S65" s="5"/>
      <c r="T65" s="5"/>
      <c r="U65" s="5"/>
    </row>
    <row r="66" spans="1:21" x14ac:dyDescent="0.2">
      <c r="A66" s="5"/>
      <c r="B66" s="5"/>
      <c r="C66" s="5"/>
      <c r="D66" s="5"/>
      <c r="E66" s="5"/>
      <c r="F66" s="5"/>
      <c r="G66" s="5"/>
      <c r="H66" s="5"/>
      <c r="I66" s="5"/>
      <c r="J66" s="5"/>
      <c r="K66" s="5"/>
      <c r="L66" s="5"/>
      <c r="M66" s="5"/>
      <c r="N66" s="5"/>
      <c r="O66" s="5"/>
      <c r="P66" s="5"/>
      <c r="Q66" s="5"/>
      <c r="R66" s="5"/>
      <c r="S66" s="5"/>
      <c r="T66" s="5"/>
      <c r="U66" s="5"/>
    </row>
    <row r="67" spans="1:21" x14ac:dyDescent="0.2">
      <c r="A67" s="5"/>
      <c r="B67" s="5"/>
      <c r="C67" s="5"/>
      <c r="D67" s="5"/>
      <c r="E67" s="5"/>
      <c r="F67" s="5"/>
      <c r="G67" s="5"/>
      <c r="H67" s="5"/>
      <c r="I67" s="5"/>
      <c r="J67" s="5"/>
      <c r="K67" s="5"/>
      <c r="L67" s="5"/>
      <c r="M67" s="5"/>
      <c r="N67" s="5"/>
      <c r="O67" s="5"/>
      <c r="P67" s="5"/>
      <c r="Q67" s="5"/>
      <c r="R67" s="5"/>
      <c r="S67" s="5"/>
      <c r="T67" s="5"/>
      <c r="U67" s="5"/>
    </row>
    <row r="68" spans="1:21" x14ac:dyDescent="0.2">
      <c r="A68" s="5"/>
      <c r="B68" s="5"/>
      <c r="C68" s="5"/>
      <c r="D68" s="5"/>
      <c r="E68" s="5"/>
      <c r="F68" s="5"/>
      <c r="G68" s="5"/>
      <c r="H68" s="5"/>
      <c r="I68" s="5"/>
      <c r="J68" s="5"/>
      <c r="K68" s="5"/>
      <c r="L68" s="5"/>
      <c r="M68" s="5"/>
      <c r="N68" s="5"/>
      <c r="O68" s="5"/>
      <c r="P68" s="5"/>
      <c r="Q68" s="5"/>
      <c r="R68" s="5"/>
      <c r="S68" s="5"/>
      <c r="T68" s="5"/>
      <c r="U68" s="5"/>
    </row>
    <row r="69" spans="1:21" x14ac:dyDescent="0.2">
      <c r="A69" s="5"/>
      <c r="B69" s="5"/>
      <c r="C69" s="5"/>
      <c r="D69" s="5"/>
      <c r="E69" s="5"/>
      <c r="F69" s="5"/>
      <c r="G69" s="5"/>
      <c r="H69" s="5"/>
      <c r="I69" s="5"/>
      <c r="J69" s="5"/>
      <c r="K69" s="5"/>
      <c r="L69" s="5"/>
      <c r="M69" s="5"/>
      <c r="N69" s="5"/>
      <c r="O69" s="5"/>
      <c r="P69" s="5"/>
      <c r="Q69" s="5"/>
      <c r="R69" s="5"/>
      <c r="S69" s="5"/>
      <c r="T69" s="5"/>
      <c r="U69" s="5"/>
    </row>
    <row r="70" spans="1:21" x14ac:dyDescent="0.2">
      <c r="A70" s="5"/>
      <c r="B70" s="5"/>
      <c r="C70" s="5"/>
      <c r="D70" s="5"/>
      <c r="E70" s="5"/>
      <c r="F70" s="5"/>
      <c r="G70" s="5"/>
      <c r="H70" s="5"/>
      <c r="I70" s="5"/>
      <c r="J70" s="5"/>
      <c r="K70" s="5"/>
      <c r="L70" s="5"/>
      <c r="M70" s="5"/>
      <c r="N70" s="5"/>
      <c r="O70" s="5"/>
      <c r="P70" s="5"/>
      <c r="Q70" s="5"/>
      <c r="R70" s="5"/>
      <c r="S70" s="5"/>
      <c r="T70" s="5"/>
      <c r="U70" s="5"/>
    </row>
    <row r="71" spans="1:21" x14ac:dyDescent="0.2">
      <c r="A71" s="5"/>
      <c r="B71" s="5"/>
      <c r="C71" s="5"/>
      <c r="D71" s="5"/>
      <c r="E71" s="5"/>
      <c r="F71" s="5"/>
      <c r="G71" s="5"/>
      <c r="H71" s="5"/>
      <c r="I71" s="5"/>
      <c r="J71" s="5"/>
      <c r="K71" s="5"/>
      <c r="L71" s="5"/>
      <c r="M71" s="5"/>
      <c r="N71" s="5"/>
      <c r="O71" s="5"/>
      <c r="P71" s="5"/>
      <c r="Q71" s="5"/>
      <c r="R71" s="5"/>
      <c r="S71" s="5"/>
      <c r="T71" s="5"/>
      <c r="U71" s="5"/>
    </row>
    <row r="72" spans="1:21" x14ac:dyDescent="0.2">
      <c r="A72" s="5"/>
      <c r="B72" s="5"/>
      <c r="C72" s="5"/>
      <c r="D72" s="5"/>
      <c r="E72" s="5"/>
      <c r="F72" s="5"/>
      <c r="G72" s="5"/>
      <c r="H72" s="5"/>
      <c r="I72" s="5"/>
      <c r="J72" s="5"/>
      <c r="K72" s="5"/>
      <c r="L72" s="5"/>
      <c r="M72" s="5"/>
      <c r="N72" s="5"/>
      <c r="O72" s="5"/>
      <c r="P72" s="5"/>
      <c r="Q72" s="5"/>
      <c r="R72" s="5"/>
      <c r="S72" s="5"/>
      <c r="T72" s="5"/>
      <c r="U72" s="5"/>
    </row>
    <row r="73" spans="1:21" x14ac:dyDescent="0.2">
      <c r="A73" s="5"/>
      <c r="B73" s="5"/>
      <c r="C73" s="5"/>
      <c r="D73" s="5"/>
      <c r="E73" s="5"/>
      <c r="F73" s="5"/>
      <c r="G73" s="5"/>
      <c r="H73" s="5"/>
      <c r="I73" s="5"/>
      <c r="J73" s="5"/>
      <c r="K73" s="5"/>
      <c r="L73" s="5"/>
      <c r="M73" s="5"/>
      <c r="N73" s="5"/>
      <c r="O73" s="5"/>
      <c r="P73" s="5"/>
      <c r="Q73" s="5"/>
      <c r="R73" s="5"/>
      <c r="S73" s="5"/>
      <c r="T73" s="5"/>
      <c r="U73" s="5"/>
    </row>
    <row r="74" spans="1:21" x14ac:dyDescent="0.2">
      <c r="A74" s="5"/>
      <c r="B74" s="5"/>
      <c r="C74" s="5"/>
      <c r="D74" s="5"/>
      <c r="E74" s="5"/>
      <c r="F74" s="5"/>
      <c r="G74" s="5"/>
      <c r="H74" s="5"/>
      <c r="I74" s="5"/>
      <c r="J74" s="5"/>
      <c r="K74" s="5"/>
      <c r="L74" s="5"/>
      <c r="M74" s="5"/>
      <c r="N74" s="5"/>
      <c r="O74" s="5"/>
      <c r="P74" s="5"/>
      <c r="Q74" s="5"/>
      <c r="R74" s="5"/>
      <c r="S74" s="5"/>
      <c r="T74" s="5"/>
      <c r="U74" s="5"/>
    </row>
    <row r="75" spans="1:21" x14ac:dyDescent="0.2">
      <c r="A75" s="5"/>
      <c r="B75" s="5"/>
      <c r="C75" s="5"/>
      <c r="D75" s="5"/>
      <c r="E75" s="5"/>
      <c r="F75" s="5"/>
      <c r="G75" s="5"/>
      <c r="H75" s="5"/>
      <c r="I75" s="5"/>
      <c r="J75" s="5"/>
      <c r="K75" s="5"/>
      <c r="L75" s="5"/>
      <c r="M75" s="5"/>
      <c r="N75" s="5"/>
      <c r="O75" s="5"/>
      <c r="P75" s="5"/>
      <c r="Q75" s="5"/>
      <c r="R75" s="5"/>
      <c r="S75" s="5"/>
      <c r="T75" s="5"/>
      <c r="U75" s="5"/>
    </row>
    <row r="76" spans="1:21" x14ac:dyDescent="0.2">
      <c r="A76" s="5"/>
      <c r="B76" s="5"/>
      <c r="C76" s="5"/>
      <c r="D76" s="5"/>
      <c r="E76" s="5"/>
      <c r="F76" s="5"/>
      <c r="G76" s="5"/>
      <c r="H76" s="5"/>
      <c r="I76" s="5"/>
      <c r="J76" s="5"/>
      <c r="K76" s="5"/>
      <c r="L76" s="5"/>
      <c r="M76" s="5"/>
      <c r="N76" s="5"/>
      <c r="O76" s="5"/>
      <c r="P76" s="5"/>
      <c r="Q76" s="5"/>
      <c r="R76" s="5"/>
      <c r="S76" s="5"/>
      <c r="T76" s="5"/>
      <c r="U76" s="5"/>
    </row>
    <row r="77" spans="1:21" x14ac:dyDescent="0.2">
      <c r="A77" s="5"/>
      <c r="B77" s="5"/>
      <c r="C77" s="5"/>
      <c r="D77" s="5"/>
      <c r="E77" s="5"/>
      <c r="F77" s="5"/>
      <c r="G77" s="5"/>
      <c r="H77" s="5"/>
      <c r="I77" s="5"/>
      <c r="J77" s="5"/>
      <c r="K77" s="5"/>
      <c r="L77" s="5"/>
      <c r="M77" s="5"/>
      <c r="N77" s="5"/>
      <c r="O77" s="5"/>
      <c r="P77" s="5"/>
      <c r="Q77" s="5"/>
      <c r="R77" s="5"/>
      <c r="S77" s="5"/>
      <c r="T77" s="5"/>
      <c r="U77" s="5"/>
    </row>
    <row r="78" spans="1:21" x14ac:dyDescent="0.2">
      <c r="A78" s="5"/>
      <c r="B78" s="5"/>
      <c r="C78" s="5"/>
      <c r="D78" s="5"/>
      <c r="E78" s="5"/>
      <c r="F78" s="5"/>
      <c r="G78" s="5"/>
      <c r="H78" s="5"/>
      <c r="I78" s="5"/>
      <c r="J78" s="5"/>
      <c r="K78" s="5"/>
      <c r="L78" s="5"/>
      <c r="M78" s="5"/>
      <c r="N78" s="5"/>
      <c r="O78" s="5"/>
      <c r="P78" s="5"/>
      <c r="Q78" s="5"/>
      <c r="R78" s="5"/>
      <c r="S78" s="5"/>
      <c r="T78" s="5"/>
      <c r="U78" s="5"/>
    </row>
    <row r="79" spans="1:21" x14ac:dyDescent="0.2">
      <c r="A79" s="5"/>
      <c r="B79" s="5"/>
      <c r="C79" s="5"/>
      <c r="D79" s="5"/>
      <c r="E79" s="5"/>
      <c r="F79" s="5"/>
      <c r="G79" s="5"/>
      <c r="H79" s="5"/>
      <c r="I79" s="5"/>
      <c r="J79" s="5"/>
      <c r="K79" s="5"/>
      <c r="L79" s="5"/>
      <c r="M79" s="5"/>
      <c r="N79" s="5"/>
      <c r="O79" s="5"/>
      <c r="P79" s="5"/>
      <c r="Q79" s="5"/>
      <c r="R79" s="5"/>
      <c r="S79" s="5"/>
      <c r="T79" s="5"/>
      <c r="U79" s="5"/>
    </row>
    <row r="80" spans="1:21" x14ac:dyDescent="0.2">
      <c r="A80" s="5"/>
      <c r="B80" s="5"/>
      <c r="C80" s="5"/>
      <c r="D80" s="5"/>
      <c r="E80" s="5"/>
      <c r="F80" s="5"/>
      <c r="G80" s="5"/>
      <c r="H80" s="5"/>
      <c r="I80" s="5"/>
      <c r="J80" s="5"/>
      <c r="K80" s="5"/>
      <c r="L80" s="5"/>
      <c r="M80" s="5"/>
      <c r="N80" s="5"/>
      <c r="O80" s="5"/>
      <c r="P80" s="5"/>
      <c r="Q80" s="5"/>
      <c r="R80" s="5"/>
      <c r="S80" s="5"/>
      <c r="T80" s="5"/>
      <c r="U80" s="5"/>
    </row>
    <row r="81" spans="1:21" x14ac:dyDescent="0.2">
      <c r="A81" s="5"/>
      <c r="B81" s="5"/>
      <c r="C81" s="5"/>
      <c r="D81" s="5"/>
      <c r="E81" s="5"/>
      <c r="F81" s="5"/>
      <c r="G81" s="5"/>
      <c r="H81" s="5"/>
      <c r="I81" s="5"/>
      <c r="J81" s="5"/>
      <c r="K81" s="5"/>
      <c r="L81" s="5"/>
      <c r="M81" s="5"/>
      <c r="N81" s="5"/>
      <c r="O81" s="5"/>
      <c r="P81" s="5"/>
      <c r="Q81" s="5"/>
      <c r="R81" s="5"/>
      <c r="S81" s="5"/>
      <c r="T81" s="5"/>
      <c r="U81" s="5"/>
    </row>
    <row r="82" spans="1:21" x14ac:dyDescent="0.2">
      <c r="A82" s="5"/>
      <c r="B82" s="5"/>
      <c r="C82" s="5"/>
      <c r="D82" s="5"/>
      <c r="E82" s="5"/>
      <c r="F82" s="5"/>
      <c r="G82" s="5"/>
      <c r="H82" s="5"/>
      <c r="I82" s="5"/>
      <c r="J82" s="5"/>
      <c r="K82" s="5"/>
      <c r="L82" s="5"/>
      <c r="M82" s="5"/>
      <c r="N82" s="5"/>
      <c r="O82" s="5"/>
      <c r="P82" s="5"/>
      <c r="Q82" s="5"/>
      <c r="R82" s="5"/>
      <c r="S82" s="5"/>
      <c r="T82" s="5"/>
      <c r="U82" s="5"/>
    </row>
    <row r="83" spans="1:21" x14ac:dyDescent="0.2">
      <c r="A83" s="5"/>
      <c r="B83" s="5"/>
      <c r="C83" s="5"/>
      <c r="D83" s="5"/>
      <c r="E83" s="5"/>
      <c r="F83" s="5"/>
      <c r="G83" s="5"/>
      <c r="H83" s="5"/>
      <c r="I83" s="5"/>
      <c r="J83" s="5"/>
      <c r="K83" s="5"/>
      <c r="L83" s="5"/>
      <c r="M83" s="5"/>
      <c r="N83" s="5"/>
      <c r="O83" s="5"/>
      <c r="P83" s="5"/>
      <c r="Q83" s="5"/>
      <c r="R83" s="5"/>
      <c r="S83" s="5"/>
      <c r="T83" s="5"/>
      <c r="U83" s="5"/>
    </row>
    <row r="84" spans="1:21" x14ac:dyDescent="0.2">
      <c r="A84" s="5"/>
      <c r="B84" s="5"/>
      <c r="C84" s="5"/>
      <c r="D84" s="5"/>
      <c r="E84" s="5"/>
      <c r="F84" s="5"/>
      <c r="G84" s="5"/>
      <c r="H84" s="5"/>
      <c r="I84" s="5"/>
      <c r="J84" s="5"/>
      <c r="K84" s="5"/>
      <c r="L84" s="5"/>
      <c r="M84" s="5"/>
      <c r="N84" s="5"/>
      <c r="O84" s="5"/>
      <c r="P84" s="5"/>
      <c r="Q84" s="5"/>
      <c r="R84" s="5"/>
      <c r="S84" s="5"/>
      <c r="T84" s="5"/>
      <c r="U84" s="5"/>
    </row>
    <row r="85" spans="1:21" x14ac:dyDescent="0.2">
      <c r="A85" s="5"/>
      <c r="B85" s="5"/>
      <c r="C85" s="5"/>
      <c r="D85" s="5"/>
      <c r="E85" s="5"/>
      <c r="F85" s="5"/>
      <c r="G85" s="5"/>
      <c r="H85" s="5"/>
      <c r="I85" s="5"/>
      <c r="J85" s="5"/>
      <c r="K85" s="5"/>
      <c r="L85" s="5"/>
      <c r="M85" s="5"/>
      <c r="N85" s="5"/>
      <c r="O85" s="5"/>
      <c r="P85" s="5"/>
      <c r="Q85" s="5"/>
      <c r="R85" s="5"/>
      <c r="S85" s="5"/>
      <c r="T85" s="5"/>
      <c r="U85" s="5"/>
    </row>
    <row r="86" spans="1:21" x14ac:dyDescent="0.2">
      <c r="A86" s="5"/>
      <c r="B86" s="5"/>
      <c r="C86" s="5"/>
      <c r="D86" s="5"/>
      <c r="E86" s="5"/>
      <c r="F86" s="5"/>
      <c r="G86" s="5"/>
      <c r="H86" s="5"/>
      <c r="I86" s="5"/>
      <c r="J86" s="5"/>
      <c r="K86" s="5"/>
      <c r="L86" s="5"/>
      <c r="M86" s="5"/>
      <c r="N86" s="5"/>
      <c r="O86" s="5"/>
      <c r="P86" s="5"/>
      <c r="Q86" s="5"/>
      <c r="R86" s="5"/>
      <c r="S86" s="5"/>
      <c r="T86" s="5"/>
      <c r="U86" s="5"/>
    </row>
    <row r="87" spans="1:21" x14ac:dyDescent="0.2">
      <c r="A87" s="5"/>
      <c r="B87" s="5"/>
      <c r="C87" s="5"/>
      <c r="D87" s="5"/>
      <c r="E87" s="5"/>
      <c r="F87" s="5"/>
      <c r="G87" s="5"/>
      <c r="H87" s="5"/>
      <c r="I87" s="5"/>
      <c r="J87" s="5"/>
      <c r="K87" s="5"/>
      <c r="L87" s="5"/>
      <c r="M87" s="5"/>
      <c r="N87" s="5"/>
      <c r="O87" s="5"/>
      <c r="P87" s="5"/>
      <c r="Q87" s="5"/>
      <c r="R87" s="5"/>
      <c r="S87" s="5"/>
      <c r="T87" s="5"/>
      <c r="U87" s="5"/>
    </row>
    <row r="88" spans="1:21" x14ac:dyDescent="0.2">
      <c r="A88" s="5"/>
      <c r="B88" s="5"/>
      <c r="C88" s="5"/>
      <c r="D88" s="5"/>
      <c r="E88" s="5"/>
      <c r="F88" s="5"/>
      <c r="G88" s="5"/>
      <c r="H88" s="5"/>
      <c r="I88" s="5"/>
      <c r="J88" s="5"/>
      <c r="K88" s="5"/>
      <c r="L88" s="5"/>
      <c r="M88" s="5"/>
      <c r="N88" s="5"/>
      <c r="O88" s="5"/>
      <c r="P88" s="5"/>
      <c r="Q88" s="5"/>
      <c r="R88" s="5"/>
      <c r="S88" s="5"/>
      <c r="T88" s="5"/>
      <c r="U88" s="5"/>
    </row>
    <row r="89" spans="1:21" x14ac:dyDescent="0.2">
      <c r="A89" s="5"/>
      <c r="B89" s="5"/>
      <c r="C89" s="5"/>
      <c r="D89" s="5"/>
      <c r="E89" s="5"/>
      <c r="F89" s="5"/>
      <c r="G89" s="5"/>
      <c r="H89" s="5"/>
      <c r="I89" s="5"/>
      <c r="J89" s="5"/>
      <c r="K89" s="5"/>
      <c r="L89" s="5"/>
      <c r="M89" s="5"/>
      <c r="N89" s="5"/>
      <c r="O89" s="5"/>
      <c r="P89" s="5"/>
      <c r="Q89" s="5"/>
      <c r="R89" s="5"/>
      <c r="S89" s="5"/>
      <c r="T89" s="5"/>
      <c r="U89" s="5"/>
    </row>
    <row r="90" spans="1:21" x14ac:dyDescent="0.2">
      <c r="A90" s="5"/>
      <c r="B90" s="5"/>
      <c r="C90" s="5"/>
      <c r="D90" s="5"/>
      <c r="E90" s="5"/>
      <c r="F90" s="5"/>
      <c r="G90" s="5"/>
      <c r="H90" s="5"/>
      <c r="I90" s="5"/>
      <c r="J90" s="5"/>
      <c r="K90" s="5"/>
      <c r="L90" s="5"/>
      <c r="M90" s="5"/>
      <c r="N90" s="5"/>
      <c r="O90" s="5"/>
      <c r="P90" s="5"/>
      <c r="Q90" s="5"/>
      <c r="R90" s="5"/>
      <c r="S90" s="5"/>
      <c r="T90" s="5"/>
      <c r="U90" s="5"/>
    </row>
    <row r="91" spans="1:21" x14ac:dyDescent="0.2">
      <c r="A91" s="5"/>
      <c r="B91" s="5"/>
      <c r="C91" s="5"/>
      <c r="D91" s="5"/>
      <c r="E91" s="5"/>
      <c r="F91" s="5"/>
      <c r="G91" s="5"/>
      <c r="H91" s="5"/>
      <c r="I91" s="5"/>
      <c r="J91" s="5"/>
      <c r="K91" s="5"/>
      <c r="L91" s="5"/>
      <c r="M91" s="5"/>
      <c r="N91" s="5"/>
      <c r="O91" s="5"/>
      <c r="P91" s="5"/>
      <c r="Q91" s="5"/>
      <c r="R91" s="5"/>
      <c r="S91" s="5"/>
      <c r="T91" s="5"/>
      <c r="U91" s="5"/>
    </row>
    <row r="92" spans="1:21" x14ac:dyDescent="0.2">
      <c r="A92" s="5"/>
      <c r="B92" s="5"/>
      <c r="C92" s="5"/>
      <c r="D92" s="5"/>
      <c r="E92" s="5"/>
      <c r="F92" s="5"/>
      <c r="G92" s="5"/>
      <c r="H92" s="5"/>
      <c r="I92" s="5"/>
      <c r="J92" s="5"/>
      <c r="K92" s="5"/>
      <c r="L92" s="5"/>
      <c r="M92" s="5"/>
      <c r="N92" s="5"/>
      <c r="O92" s="5"/>
      <c r="P92" s="5"/>
      <c r="Q92" s="5"/>
      <c r="R92" s="5"/>
      <c r="S92" s="5"/>
      <c r="T92" s="5"/>
      <c r="U92" s="5"/>
    </row>
    <row r="93" spans="1:21" x14ac:dyDescent="0.2">
      <c r="A93" s="5"/>
      <c r="B93" s="5"/>
      <c r="C93" s="5"/>
      <c r="D93" s="5"/>
      <c r="E93" s="5"/>
      <c r="F93" s="5"/>
      <c r="G93" s="5"/>
      <c r="H93" s="5"/>
      <c r="I93" s="5"/>
      <c r="J93" s="5"/>
      <c r="K93" s="5"/>
      <c r="L93" s="5"/>
      <c r="M93" s="5"/>
      <c r="N93" s="5"/>
      <c r="O93" s="5"/>
      <c r="P93" s="5"/>
      <c r="Q93" s="5"/>
      <c r="R93" s="5"/>
      <c r="S93" s="5"/>
      <c r="T93" s="5"/>
      <c r="U93" s="5"/>
    </row>
    <row r="94" spans="1:21" x14ac:dyDescent="0.2">
      <c r="A94" s="5"/>
      <c r="B94" s="5"/>
      <c r="C94" s="5"/>
      <c r="D94" s="5"/>
      <c r="E94" s="5"/>
      <c r="F94" s="5"/>
      <c r="G94" s="5"/>
      <c r="H94" s="5"/>
      <c r="I94" s="5"/>
      <c r="J94" s="5"/>
      <c r="K94" s="5"/>
      <c r="L94" s="5"/>
      <c r="M94" s="5"/>
      <c r="N94" s="5"/>
      <c r="O94" s="5"/>
      <c r="P94" s="5"/>
      <c r="Q94" s="5"/>
      <c r="R94" s="5"/>
      <c r="S94" s="5"/>
      <c r="T94" s="5"/>
      <c r="U94" s="5"/>
    </row>
    <row r="95" spans="1:21" x14ac:dyDescent="0.2">
      <c r="A95" s="5"/>
      <c r="B95" s="5"/>
      <c r="C95" s="5"/>
      <c r="D95" s="5"/>
      <c r="E95" s="5"/>
      <c r="F95" s="5"/>
      <c r="G95" s="5"/>
      <c r="H95" s="5"/>
      <c r="I95" s="5"/>
      <c r="J95" s="5"/>
      <c r="K95" s="5"/>
      <c r="L95" s="5"/>
      <c r="M95" s="5"/>
      <c r="N95" s="5"/>
      <c r="O95" s="5"/>
      <c r="P95" s="5"/>
      <c r="Q95" s="5"/>
      <c r="R95" s="5"/>
      <c r="S95" s="5"/>
      <c r="T95" s="5"/>
      <c r="U95" s="5"/>
    </row>
    <row r="96" spans="1:21" x14ac:dyDescent="0.2">
      <c r="A96" s="5"/>
      <c r="B96" s="5"/>
      <c r="C96" s="5"/>
      <c r="D96" s="5"/>
      <c r="E96" s="5"/>
      <c r="F96" s="5"/>
      <c r="G96" s="5"/>
      <c r="H96" s="5"/>
      <c r="I96" s="5"/>
      <c r="J96" s="5"/>
      <c r="K96" s="5"/>
      <c r="L96" s="5"/>
      <c r="M96" s="5"/>
      <c r="N96" s="5"/>
      <c r="O96" s="5"/>
      <c r="P96" s="5"/>
      <c r="Q96" s="5"/>
      <c r="R96" s="5"/>
      <c r="S96" s="5"/>
      <c r="T96" s="5"/>
      <c r="U96" s="5"/>
    </row>
    <row r="97" spans="1:21" x14ac:dyDescent="0.2">
      <c r="A97" s="5"/>
      <c r="B97" s="5"/>
      <c r="C97" s="5"/>
      <c r="D97" s="5"/>
      <c r="E97" s="5"/>
      <c r="F97" s="5"/>
      <c r="G97" s="5"/>
      <c r="H97" s="5"/>
      <c r="I97" s="5"/>
      <c r="J97" s="5"/>
      <c r="K97" s="5"/>
      <c r="L97" s="5"/>
      <c r="M97" s="5"/>
      <c r="N97" s="5"/>
      <c r="O97" s="5"/>
      <c r="P97" s="5"/>
      <c r="Q97" s="5"/>
      <c r="R97" s="5"/>
      <c r="S97" s="5"/>
      <c r="T97" s="5"/>
      <c r="U97" s="5"/>
    </row>
    <row r="98" spans="1:21" x14ac:dyDescent="0.2">
      <c r="A98" s="5"/>
      <c r="B98" s="5"/>
      <c r="C98" s="5"/>
      <c r="D98" s="5"/>
      <c r="E98" s="5"/>
      <c r="F98" s="5"/>
      <c r="G98" s="5"/>
      <c r="H98" s="5"/>
      <c r="I98" s="5"/>
      <c r="J98" s="5"/>
      <c r="K98" s="5"/>
      <c r="L98" s="5"/>
      <c r="M98" s="5"/>
      <c r="N98" s="5"/>
      <c r="O98" s="5"/>
      <c r="P98" s="5"/>
      <c r="Q98" s="5"/>
      <c r="R98" s="5"/>
      <c r="S98" s="5"/>
      <c r="T98" s="5"/>
      <c r="U98" s="5"/>
    </row>
    <row r="99" spans="1:21" x14ac:dyDescent="0.2">
      <c r="A99" s="5"/>
      <c r="B99" s="5"/>
      <c r="C99" s="5"/>
      <c r="D99" s="5"/>
      <c r="E99" s="5"/>
      <c r="F99" s="5"/>
      <c r="G99" s="5"/>
      <c r="H99" s="5"/>
      <c r="I99" s="5"/>
      <c r="J99" s="5"/>
      <c r="K99" s="5"/>
      <c r="L99" s="5"/>
      <c r="M99" s="5"/>
      <c r="N99" s="5"/>
      <c r="O99" s="5"/>
      <c r="P99" s="5"/>
      <c r="Q99" s="5"/>
      <c r="R99" s="5"/>
      <c r="S99" s="5"/>
      <c r="T99" s="5"/>
      <c r="U99" s="5"/>
    </row>
    <row r="100" spans="1:21" x14ac:dyDescent="0.2">
      <c r="A100" s="5"/>
      <c r="B100" s="5"/>
      <c r="C100" s="5"/>
      <c r="D100" s="5"/>
      <c r="E100" s="5"/>
      <c r="F100" s="5"/>
      <c r="G100" s="5"/>
      <c r="H100" s="5"/>
      <c r="I100" s="5"/>
      <c r="J100" s="5"/>
      <c r="K100" s="5"/>
      <c r="L100" s="5"/>
      <c r="M100" s="5"/>
      <c r="N100" s="5"/>
      <c r="O100" s="5"/>
      <c r="P100" s="5"/>
      <c r="Q100" s="5"/>
      <c r="R100" s="5"/>
      <c r="S100" s="5"/>
      <c r="T100" s="5"/>
      <c r="U100" s="5"/>
    </row>
    <row r="101" spans="1:21" x14ac:dyDescent="0.2">
      <c r="A101" s="5"/>
      <c r="B101" s="5"/>
      <c r="C101" s="5"/>
      <c r="D101" s="5"/>
      <c r="E101" s="5"/>
      <c r="F101" s="5"/>
      <c r="G101" s="5"/>
      <c r="H101" s="5"/>
      <c r="I101" s="5"/>
      <c r="J101" s="5"/>
      <c r="K101" s="5"/>
      <c r="L101" s="5"/>
      <c r="M101" s="5"/>
      <c r="N101" s="5"/>
      <c r="O101" s="5"/>
      <c r="P101" s="5"/>
      <c r="Q101" s="5"/>
      <c r="R101" s="5"/>
      <c r="S101" s="5"/>
      <c r="T101" s="5"/>
      <c r="U101" s="5"/>
    </row>
    <row r="102" spans="1:21" x14ac:dyDescent="0.2">
      <c r="A102" s="5"/>
      <c r="B102" s="5"/>
      <c r="C102" s="5"/>
      <c r="D102" s="5"/>
      <c r="E102" s="5"/>
      <c r="F102" s="5"/>
      <c r="G102" s="5"/>
      <c r="H102" s="5"/>
      <c r="I102" s="5"/>
      <c r="J102" s="5"/>
      <c r="K102" s="5"/>
      <c r="L102" s="5"/>
      <c r="M102" s="5"/>
      <c r="N102" s="5"/>
      <c r="O102" s="5"/>
      <c r="P102" s="5"/>
      <c r="Q102" s="5"/>
      <c r="R102" s="5"/>
      <c r="S102" s="5"/>
      <c r="T102" s="5"/>
      <c r="U102" s="5"/>
    </row>
    <row r="103" spans="1:21" x14ac:dyDescent="0.2">
      <c r="A103" s="5"/>
      <c r="B103" s="5"/>
      <c r="C103" s="5"/>
      <c r="D103" s="5"/>
      <c r="E103" s="5"/>
      <c r="F103" s="5"/>
      <c r="G103" s="5"/>
      <c r="H103" s="5"/>
      <c r="I103" s="5"/>
      <c r="J103" s="5"/>
      <c r="K103" s="5"/>
      <c r="L103" s="5"/>
      <c r="M103" s="5"/>
      <c r="N103" s="5"/>
      <c r="O103" s="5"/>
      <c r="P103" s="5"/>
      <c r="Q103" s="5"/>
      <c r="R103" s="5"/>
      <c r="S103" s="5"/>
      <c r="T103" s="5"/>
      <c r="U103" s="5"/>
    </row>
    <row r="104" spans="1:21" x14ac:dyDescent="0.2">
      <c r="A104" s="5"/>
      <c r="B104" s="5"/>
      <c r="C104" s="5"/>
      <c r="D104" s="5"/>
      <c r="E104" s="5"/>
      <c r="F104" s="5"/>
      <c r="G104" s="5"/>
      <c r="H104" s="5"/>
      <c r="I104" s="5"/>
      <c r="J104" s="5"/>
      <c r="K104" s="5"/>
      <c r="L104" s="5"/>
      <c r="M104" s="5"/>
      <c r="N104" s="5"/>
      <c r="O104" s="5"/>
      <c r="P104" s="5"/>
      <c r="Q104" s="5"/>
      <c r="R104" s="5"/>
      <c r="S104" s="5"/>
      <c r="T104" s="5"/>
      <c r="U104" s="5"/>
    </row>
    <row r="105" spans="1:21" x14ac:dyDescent="0.2">
      <c r="A105" s="5"/>
      <c r="B105" s="5"/>
      <c r="C105" s="5"/>
      <c r="D105" s="5"/>
      <c r="E105" s="5"/>
      <c r="F105" s="5"/>
      <c r="G105" s="5"/>
      <c r="H105" s="5"/>
      <c r="I105" s="5"/>
      <c r="J105" s="5"/>
      <c r="K105" s="5"/>
      <c r="L105" s="5"/>
      <c r="M105" s="5"/>
      <c r="N105" s="5"/>
      <c r="O105" s="5"/>
      <c r="P105" s="5"/>
      <c r="Q105" s="5"/>
      <c r="R105" s="5"/>
      <c r="S105" s="5"/>
      <c r="T105" s="5"/>
      <c r="U105" s="5"/>
    </row>
    <row r="106" spans="1:21" x14ac:dyDescent="0.2">
      <c r="A106" s="5"/>
      <c r="B106" s="5"/>
      <c r="C106" s="5"/>
      <c r="D106" s="5"/>
      <c r="E106" s="5"/>
      <c r="F106" s="5"/>
      <c r="G106" s="5"/>
      <c r="H106" s="5"/>
      <c r="I106" s="5"/>
      <c r="J106" s="5"/>
      <c r="K106" s="5"/>
      <c r="L106" s="5"/>
      <c r="M106" s="5"/>
      <c r="N106" s="5"/>
      <c r="O106" s="5"/>
      <c r="P106" s="5"/>
      <c r="Q106" s="5"/>
      <c r="R106" s="5"/>
      <c r="S106" s="5"/>
      <c r="T106" s="5"/>
      <c r="U106" s="5"/>
    </row>
    <row r="107" spans="1:21" x14ac:dyDescent="0.2">
      <c r="A107" s="5"/>
      <c r="B107" s="5"/>
      <c r="C107" s="5"/>
      <c r="D107" s="5"/>
      <c r="E107" s="5"/>
      <c r="F107" s="5"/>
      <c r="G107" s="5"/>
      <c r="H107" s="5"/>
      <c r="I107" s="5"/>
      <c r="J107" s="5"/>
      <c r="K107" s="5"/>
      <c r="L107" s="5"/>
      <c r="M107" s="5"/>
      <c r="N107" s="5"/>
      <c r="O107" s="5"/>
      <c r="P107" s="5"/>
      <c r="Q107" s="5"/>
      <c r="R107" s="5"/>
      <c r="S107" s="5"/>
      <c r="T107" s="5"/>
      <c r="U107" s="5"/>
    </row>
    <row r="108" spans="1:21" x14ac:dyDescent="0.2">
      <c r="A108" s="5"/>
      <c r="B108" s="5"/>
      <c r="C108" s="5"/>
      <c r="D108" s="5"/>
      <c r="E108" s="5"/>
      <c r="F108" s="5"/>
      <c r="G108" s="5"/>
      <c r="H108" s="5"/>
      <c r="I108" s="5"/>
      <c r="J108" s="5"/>
      <c r="K108" s="5"/>
      <c r="L108" s="5"/>
      <c r="M108" s="5"/>
      <c r="N108" s="5"/>
      <c r="O108" s="5"/>
      <c r="P108" s="5"/>
      <c r="Q108" s="5"/>
      <c r="R108" s="5"/>
      <c r="S108" s="5"/>
      <c r="T108" s="5"/>
      <c r="U108" s="5"/>
    </row>
    <row r="109" spans="1:21" x14ac:dyDescent="0.2">
      <c r="A109" s="5"/>
      <c r="B109" s="5"/>
      <c r="C109" s="5"/>
      <c r="D109" s="5"/>
      <c r="E109" s="5"/>
      <c r="F109" s="5"/>
      <c r="G109" s="5"/>
      <c r="H109" s="5"/>
      <c r="I109" s="5"/>
      <c r="J109" s="5"/>
      <c r="K109" s="5"/>
      <c r="L109" s="5"/>
      <c r="M109" s="5"/>
      <c r="N109" s="5"/>
      <c r="O109" s="5"/>
      <c r="P109" s="5"/>
      <c r="Q109" s="5"/>
      <c r="R109" s="5"/>
      <c r="S109" s="5"/>
      <c r="T109" s="5"/>
      <c r="U109" s="5"/>
    </row>
    <row r="110" spans="1:21" x14ac:dyDescent="0.2">
      <c r="A110" s="5"/>
      <c r="B110" s="5"/>
      <c r="C110" s="5"/>
      <c r="D110" s="5"/>
      <c r="E110" s="5"/>
      <c r="F110" s="5"/>
      <c r="G110" s="5"/>
      <c r="H110" s="5"/>
      <c r="I110" s="5"/>
      <c r="J110" s="5"/>
      <c r="K110" s="5"/>
      <c r="L110" s="5"/>
      <c r="M110" s="5"/>
      <c r="N110" s="5"/>
      <c r="O110" s="5"/>
      <c r="P110" s="5"/>
      <c r="Q110" s="5"/>
      <c r="R110" s="5"/>
      <c r="S110" s="5"/>
      <c r="T110" s="5"/>
      <c r="U110" s="5"/>
    </row>
    <row r="111" spans="1:21" x14ac:dyDescent="0.2">
      <c r="A111" s="5"/>
      <c r="B111" s="5"/>
      <c r="C111" s="5"/>
      <c r="D111" s="5"/>
      <c r="E111" s="5"/>
      <c r="F111" s="5"/>
      <c r="G111" s="5"/>
      <c r="H111" s="5"/>
      <c r="I111" s="5"/>
      <c r="J111" s="5"/>
      <c r="K111" s="5"/>
      <c r="L111" s="5"/>
      <c r="M111" s="5"/>
      <c r="N111" s="5"/>
      <c r="O111" s="5"/>
      <c r="P111" s="5"/>
      <c r="Q111" s="5"/>
      <c r="R111" s="5"/>
      <c r="S111" s="5"/>
      <c r="T111" s="5"/>
      <c r="U111" s="5"/>
    </row>
    <row r="112" spans="1:21" x14ac:dyDescent="0.2">
      <c r="A112" s="5"/>
      <c r="B112" s="5"/>
      <c r="C112" s="5"/>
      <c r="D112" s="5"/>
      <c r="E112" s="5"/>
      <c r="F112" s="5"/>
      <c r="G112" s="5"/>
      <c r="H112" s="5"/>
      <c r="I112" s="5"/>
      <c r="J112" s="5"/>
      <c r="K112" s="5"/>
      <c r="L112" s="5"/>
      <c r="M112" s="5"/>
      <c r="N112" s="5"/>
      <c r="O112" s="5"/>
      <c r="P112" s="5"/>
      <c r="Q112" s="5"/>
      <c r="R112" s="5"/>
      <c r="S112" s="5"/>
      <c r="T112" s="5"/>
      <c r="U112" s="5"/>
    </row>
    <row r="113" spans="1:21" x14ac:dyDescent="0.2">
      <c r="A113" s="5"/>
      <c r="B113" s="5"/>
      <c r="C113" s="5"/>
      <c r="D113" s="5"/>
      <c r="E113" s="5"/>
      <c r="F113" s="5"/>
      <c r="G113" s="5"/>
      <c r="H113" s="5"/>
      <c r="I113" s="5"/>
      <c r="J113" s="5"/>
      <c r="K113" s="5"/>
      <c r="L113" s="5"/>
      <c r="M113" s="5"/>
      <c r="N113" s="5"/>
      <c r="O113" s="5"/>
      <c r="P113" s="5"/>
      <c r="Q113" s="5"/>
      <c r="R113" s="5"/>
      <c r="S113" s="5"/>
      <c r="T113" s="5"/>
      <c r="U113" s="5"/>
    </row>
    <row r="114" spans="1:21" x14ac:dyDescent="0.2">
      <c r="A114" s="5"/>
      <c r="B114" s="5"/>
      <c r="C114" s="5"/>
      <c r="D114" s="5"/>
      <c r="E114" s="5"/>
      <c r="F114" s="5"/>
      <c r="G114" s="5"/>
      <c r="H114" s="5"/>
      <c r="I114" s="5"/>
      <c r="J114" s="5"/>
      <c r="K114" s="5"/>
      <c r="L114" s="5"/>
      <c r="M114" s="5"/>
      <c r="N114" s="5"/>
      <c r="O114" s="5"/>
      <c r="P114" s="5"/>
      <c r="Q114" s="5"/>
      <c r="R114" s="5"/>
      <c r="S114" s="5"/>
      <c r="T114" s="5"/>
      <c r="U114" s="5"/>
    </row>
    <row r="115" spans="1:21" x14ac:dyDescent="0.2">
      <c r="A115" s="5"/>
      <c r="B115" s="5"/>
      <c r="C115" s="5"/>
      <c r="D115" s="5"/>
      <c r="E115" s="5"/>
      <c r="F115" s="5"/>
      <c r="G115" s="5"/>
      <c r="H115" s="5"/>
      <c r="I115" s="5"/>
      <c r="J115" s="5"/>
      <c r="K115" s="5"/>
      <c r="L115" s="5"/>
      <c r="M115" s="5"/>
      <c r="N115" s="5"/>
      <c r="O115" s="5"/>
      <c r="P115" s="5"/>
      <c r="Q115" s="5"/>
      <c r="R115" s="5"/>
      <c r="S115" s="5"/>
      <c r="T115" s="5"/>
      <c r="U115" s="5"/>
    </row>
    <row r="116" spans="1:21" x14ac:dyDescent="0.2">
      <c r="A116" s="5"/>
      <c r="B116" s="5"/>
      <c r="C116" s="5"/>
      <c r="D116" s="5"/>
      <c r="E116" s="5"/>
      <c r="F116" s="5"/>
      <c r="G116" s="5"/>
      <c r="H116" s="5"/>
      <c r="I116" s="5"/>
      <c r="J116" s="5"/>
      <c r="K116" s="5"/>
      <c r="L116" s="5"/>
      <c r="M116" s="5"/>
      <c r="N116" s="5"/>
      <c r="O116" s="5"/>
      <c r="P116" s="5"/>
      <c r="Q116" s="5"/>
      <c r="R116" s="5"/>
      <c r="S116" s="5"/>
      <c r="T116" s="5"/>
      <c r="U116" s="5"/>
    </row>
    <row r="117" spans="1:21" x14ac:dyDescent="0.2">
      <c r="A117" s="5"/>
      <c r="B117" s="5"/>
      <c r="C117" s="5"/>
      <c r="D117" s="5"/>
      <c r="E117" s="5"/>
      <c r="F117" s="5"/>
      <c r="G117" s="5"/>
      <c r="H117" s="5"/>
      <c r="I117" s="5"/>
      <c r="J117" s="5"/>
      <c r="K117" s="5"/>
      <c r="L117" s="5"/>
      <c r="M117" s="5"/>
      <c r="N117" s="5"/>
      <c r="O117" s="5"/>
      <c r="P117" s="5"/>
      <c r="Q117" s="5"/>
      <c r="R117" s="5"/>
      <c r="S117" s="5"/>
      <c r="T117" s="5"/>
      <c r="U117" s="5"/>
    </row>
    <row r="118" spans="1:21" x14ac:dyDescent="0.2">
      <c r="A118" s="5"/>
      <c r="B118" s="5"/>
      <c r="C118" s="5"/>
      <c r="D118" s="5"/>
      <c r="E118" s="5"/>
      <c r="F118" s="5"/>
      <c r="G118" s="5"/>
      <c r="H118" s="5"/>
      <c r="I118" s="5"/>
      <c r="J118" s="5"/>
      <c r="K118" s="5"/>
      <c r="L118" s="5"/>
      <c r="M118" s="5"/>
      <c r="N118" s="5"/>
      <c r="O118" s="5"/>
      <c r="P118" s="5"/>
      <c r="Q118" s="5"/>
      <c r="R118" s="5"/>
      <c r="S118" s="5"/>
      <c r="T118" s="5"/>
      <c r="U118" s="5"/>
    </row>
    <row r="119" spans="1:21" x14ac:dyDescent="0.2">
      <c r="A119" s="5"/>
      <c r="B119" s="5"/>
      <c r="C119" s="5"/>
      <c r="D119" s="5"/>
      <c r="E119" s="5"/>
      <c r="F119" s="5"/>
      <c r="G119" s="5"/>
      <c r="H119" s="5"/>
      <c r="I119" s="5"/>
      <c r="J119" s="5"/>
      <c r="K119" s="5"/>
      <c r="L119" s="5"/>
      <c r="M119" s="5"/>
      <c r="N119" s="5"/>
      <c r="O119" s="5"/>
      <c r="P119" s="5"/>
      <c r="Q119" s="5"/>
      <c r="R119" s="5"/>
      <c r="S119" s="5"/>
      <c r="T119" s="5"/>
      <c r="U119" s="5"/>
    </row>
    <row r="120" spans="1:21" x14ac:dyDescent="0.2">
      <c r="A120" s="5"/>
      <c r="B120" s="5"/>
      <c r="C120" s="5"/>
      <c r="D120" s="5"/>
      <c r="E120" s="5"/>
      <c r="F120" s="5"/>
      <c r="G120" s="5"/>
      <c r="H120" s="5"/>
      <c r="I120" s="5"/>
      <c r="J120" s="5"/>
      <c r="K120" s="5"/>
      <c r="L120" s="5"/>
      <c r="M120" s="5"/>
      <c r="N120" s="5"/>
      <c r="O120" s="5"/>
      <c r="P120" s="5"/>
      <c r="Q120" s="5"/>
      <c r="R120" s="5"/>
      <c r="S120" s="5"/>
      <c r="T120" s="5"/>
      <c r="U120" s="5"/>
    </row>
    <row r="121" spans="1:21" x14ac:dyDescent="0.2">
      <c r="A121" s="5"/>
      <c r="B121" s="5"/>
      <c r="C121" s="5"/>
      <c r="D121" s="5"/>
      <c r="E121" s="5"/>
      <c r="F121" s="5"/>
      <c r="G121" s="5"/>
      <c r="H121" s="5"/>
      <c r="I121" s="5"/>
      <c r="J121" s="5"/>
      <c r="K121" s="5"/>
      <c r="L121" s="5"/>
      <c r="M121" s="5"/>
      <c r="N121" s="5"/>
      <c r="O121" s="5"/>
      <c r="P121" s="5"/>
      <c r="Q121" s="5"/>
      <c r="R121" s="5"/>
      <c r="S121" s="5"/>
      <c r="T121" s="5"/>
      <c r="U121" s="5"/>
    </row>
    <row r="122" spans="1:21" x14ac:dyDescent="0.2">
      <c r="A122" s="5"/>
      <c r="B122" s="5"/>
      <c r="C122" s="5"/>
      <c r="D122" s="5"/>
      <c r="E122" s="5"/>
      <c r="F122" s="5"/>
      <c r="G122" s="5"/>
      <c r="H122" s="5"/>
      <c r="I122" s="5"/>
      <c r="J122" s="5"/>
      <c r="K122" s="5"/>
      <c r="L122" s="5"/>
      <c r="M122" s="5"/>
      <c r="N122" s="5"/>
      <c r="O122" s="5"/>
      <c r="P122" s="5"/>
      <c r="Q122" s="5"/>
      <c r="R122" s="5"/>
      <c r="S122" s="5"/>
      <c r="T122" s="5"/>
      <c r="U122" s="5"/>
    </row>
    <row r="123" spans="1:21" x14ac:dyDescent="0.2">
      <c r="A123" s="5"/>
      <c r="B123" s="5"/>
      <c r="C123" s="5"/>
      <c r="D123" s="5"/>
      <c r="E123" s="5"/>
      <c r="F123" s="5"/>
      <c r="G123" s="5"/>
      <c r="H123" s="5"/>
      <c r="I123" s="5"/>
      <c r="J123" s="5"/>
      <c r="K123" s="5"/>
      <c r="L123" s="5"/>
      <c r="M123" s="5"/>
      <c r="N123" s="5"/>
      <c r="O123" s="5"/>
      <c r="P123" s="5"/>
      <c r="Q123" s="5"/>
      <c r="R123" s="5"/>
      <c r="S123" s="5"/>
      <c r="T123" s="5"/>
      <c r="U123" s="5"/>
    </row>
    <row r="124" spans="1:21" x14ac:dyDescent="0.2">
      <c r="A124" s="5"/>
      <c r="B124" s="5"/>
      <c r="C124" s="5"/>
      <c r="D124" s="5"/>
      <c r="E124" s="5"/>
      <c r="F124" s="5"/>
      <c r="G124" s="5"/>
      <c r="H124" s="5"/>
      <c r="I124" s="5"/>
      <c r="J124" s="5"/>
      <c r="K124" s="5"/>
      <c r="L124" s="5"/>
      <c r="M124" s="5"/>
      <c r="N124" s="5"/>
      <c r="O124" s="5"/>
      <c r="P124" s="5"/>
      <c r="Q124" s="5"/>
      <c r="R124" s="5"/>
      <c r="S124" s="5"/>
      <c r="T124" s="5"/>
      <c r="U124" s="5"/>
    </row>
    <row r="125" spans="1:21" x14ac:dyDescent="0.2">
      <c r="A125" s="5"/>
      <c r="B125" s="5"/>
      <c r="C125" s="5"/>
      <c r="D125" s="5"/>
      <c r="E125" s="5"/>
      <c r="F125" s="5"/>
      <c r="G125" s="5"/>
      <c r="H125" s="5"/>
      <c r="I125" s="5"/>
      <c r="J125" s="5"/>
      <c r="K125" s="5"/>
      <c r="L125" s="5"/>
      <c r="M125" s="5"/>
      <c r="N125" s="5"/>
      <c r="O125" s="5"/>
      <c r="P125" s="5"/>
      <c r="Q125" s="5"/>
      <c r="R125" s="5"/>
      <c r="S125" s="5"/>
      <c r="T125" s="5"/>
      <c r="U125" s="5"/>
    </row>
    <row r="126" spans="1:21" x14ac:dyDescent="0.2">
      <c r="A126" s="5"/>
      <c r="B126" s="5"/>
      <c r="C126" s="5"/>
      <c r="D126" s="5"/>
      <c r="E126" s="5"/>
      <c r="F126" s="5"/>
      <c r="G126" s="5"/>
      <c r="H126" s="5"/>
      <c r="I126" s="5"/>
      <c r="J126" s="5"/>
      <c r="K126" s="5"/>
      <c r="L126" s="5"/>
      <c r="M126" s="5"/>
      <c r="N126" s="5"/>
      <c r="O126" s="5"/>
      <c r="P126" s="5"/>
      <c r="Q126" s="5"/>
      <c r="R126" s="5"/>
      <c r="S126" s="5"/>
      <c r="T126" s="5"/>
      <c r="U126" s="5"/>
    </row>
    <row r="127" spans="1:21" x14ac:dyDescent="0.2">
      <c r="A127" s="5"/>
      <c r="B127" s="5"/>
      <c r="C127" s="5"/>
      <c r="D127" s="5"/>
      <c r="E127" s="5"/>
      <c r="F127" s="5"/>
      <c r="G127" s="5"/>
      <c r="H127" s="5"/>
      <c r="I127" s="5"/>
      <c r="J127" s="5"/>
      <c r="K127" s="5"/>
      <c r="L127" s="5"/>
      <c r="M127" s="5"/>
      <c r="N127" s="5"/>
      <c r="O127" s="5"/>
      <c r="P127" s="5"/>
      <c r="Q127" s="5"/>
      <c r="R127" s="5"/>
      <c r="S127" s="5"/>
      <c r="T127" s="5"/>
      <c r="U127" s="5"/>
    </row>
    <row r="128" spans="1:21" x14ac:dyDescent="0.2">
      <c r="A128" s="5"/>
      <c r="B128" s="5"/>
      <c r="C128" s="5"/>
      <c r="D128" s="5"/>
      <c r="E128" s="5"/>
      <c r="F128" s="5"/>
      <c r="G128" s="5"/>
      <c r="H128" s="5"/>
      <c r="I128" s="5"/>
      <c r="J128" s="5"/>
      <c r="K128" s="5"/>
      <c r="L128" s="5"/>
      <c r="M128" s="5"/>
      <c r="N128" s="5"/>
      <c r="O128" s="5"/>
      <c r="P128" s="5"/>
      <c r="Q128" s="5"/>
      <c r="R128" s="5"/>
      <c r="S128" s="5"/>
      <c r="T128" s="5"/>
      <c r="U128" s="5"/>
    </row>
    <row r="129" spans="1:21" x14ac:dyDescent="0.2">
      <c r="A129" s="5"/>
      <c r="B129" s="5"/>
      <c r="C129" s="5"/>
      <c r="D129" s="5"/>
      <c r="E129" s="5"/>
      <c r="F129" s="5"/>
      <c r="G129" s="5"/>
      <c r="H129" s="5"/>
      <c r="I129" s="5"/>
      <c r="J129" s="5"/>
      <c r="K129" s="5"/>
      <c r="L129" s="5"/>
      <c r="M129" s="5"/>
      <c r="N129" s="5"/>
      <c r="O129" s="5"/>
      <c r="P129" s="5"/>
      <c r="Q129" s="5"/>
      <c r="R129" s="5"/>
      <c r="S129" s="5"/>
      <c r="T129" s="5"/>
      <c r="U129" s="5"/>
    </row>
    <row r="130" spans="1:21" x14ac:dyDescent="0.2">
      <c r="A130" s="5"/>
      <c r="B130" s="5"/>
      <c r="C130" s="5"/>
      <c r="D130" s="5"/>
      <c r="E130" s="5"/>
      <c r="F130" s="5"/>
      <c r="G130" s="5"/>
      <c r="H130" s="5"/>
      <c r="I130" s="5"/>
      <c r="J130" s="5"/>
      <c r="K130" s="5"/>
      <c r="L130" s="5"/>
      <c r="M130" s="5"/>
      <c r="N130" s="5"/>
      <c r="O130" s="5"/>
      <c r="P130" s="5"/>
      <c r="Q130" s="5"/>
      <c r="R130" s="5"/>
      <c r="S130" s="5"/>
      <c r="T130" s="5"/>
      <c r="U130" s="5"/>
    </row>
    <row r="131" spans="1:21" x14ac:dyDescent="0.2">
      <c r="A131" s="5"/>
      <c r="B131" s="5"/>
      <c r="C131" s="5"/>
      <c r="D131" s="5"/>
      <c r="E131" s="5"/>
      <c r="F131" s="5"/>
      <c r="G131" s="5"/>
      <c r="H131" s="5"/>
      <c r="I131" s="5"/>
      <c r="J131" s="5"/>
      <c r="K131" s="5"/>
      <c r="L131" s="5"/>
      <c r="M131" s="5"/>
      <c r="N131" s="5"/>
      <c r="O131" s="5"/>
      <c r="P131" s="5"/>
      <c r="Q131" s="5"/>
      <c r="R131" s="5"/>
      <c r="S131" s="5"/>
      <c r="T131" s="5"/>
      <c r="U131" s="5"/>
    </row>
    <row r="132" spans="1:21" x14ac:dyDescent="0.2">
      <c r="A132" s="5"/>
      <c r="B132" s="5"/>
      <c r="C132" s="5"/>
      <c r="D132" s="5"/>
      <c r="E132" s="5"/>
      <c r="F132" s="5"/>
      <c r="G132" s="5"/>
      <c r="H132" s="5"/>
      <c r="I132" s="5"/>
      <c r="J132" s="5"/>
      <c r="K132" s="5"/>
      <c r="L132" s="5"/>
      <c r="M132" s="5"/>
      <c r="N132" s="5"/>
      <c r="O132" s="5"/>
      <c r="P132" s="5"/>
      <c r="Q132" s="5"/>
      <c r="R132" s="5"/>
      <c r="S132" s="5"/>
      <c r="T132" s="5"/>
      <c r="U132" s="5"/>
    </row>
    <row r="133" spans="1:21" x14ac:dyDescent="0.2">
      <c r="A133" s="5"/>
      <c r="B133" s="5"/>
      <c r="C133" s="5"/>
      <c r="D133" s="5"/>
      <c r="E133" s="5"/>
      <c r="F133" s="5"/>
      <c r="G133" s="5"/>
      <c r="H133" s="5"/>
      <c r="I133" s="5"/>
      <c r="J133" s="5"/>
      <c r="K133" s="5"/>
      <c r="L133" s="5"/>
      <c r="M133" s="5"/>
      <c r="N133" s="5"/>
      <c r="O133" s="5"/>
      <c r="P133" s="5"/>
      <c r="Q133" s="5"/>
      <c r="R133" s="5"/>
      <c r="S133" s="5"/>
      <c r="T133" s="5"/>
      <c r="U133" s="5"/>
    </row>
    <row r="134" spans="1:21" x14ac:dyDescent="0.2">
      <c r="A134" s="5"/>
      <c r="B134" s="5"/>
      <c r="C134" s="5"/>
      <c r="D134" s="5"/>
      <c r="E134" s="5"/>
      <c r="F134" s="5"/>
      <c r="G134" s="5"/>
      <c r="H134" s="5"/>
      <c r="I134" s="5"/>
      <c r="J134" s="5"/>
      <c r="K134" s="5"/>
      <c r="L134" s="5"/>
      <c r="M134" s="5"/>
      <c r="N134" s="5"/>
      <c r="O134" s="5"/>
      <c r="P134" s="5"/>
      <c r="Q134" s="5"/>
      <c r="R134" s="5"/>
      <c r="S134" s="5"/>
      <c r="T134" s="5"/>
      <c r="U134" s="5"/>
    </row>
    <row r="135" spans="1:21" x14ac:dyDescent="0.2">
      <c r="A135" s="5"/>
      <c r="B135" s="5"/>
      <c r="C135" s="5"/>
      <c r="D135" s="5"/>
      <c r="E135" s="5"/>
      <c r="F135" s="5"/>
      <c r="G135" s="5"/>
      <c r="H135" s="5"/>
      <c r="I135" s="5"/>
      <c r="J135" s="5"/>
      <c r="K135" s="5"/>
      <c r="L135" s="5"/>
      <c r="M135" s="5"/>
      <c r="N135" s="5"/>
      <c r="O135" s="5"/>
      <c r="P135" s="5"/>
      <c r="Q135" s="5"/>
      <c r="R135" s="5"/>
      <c r="S135" s="5"/>
      <c r="T135" s="5"/>
      <c r="U135" s="5"/>
    </row>
    <row r="136" spans="1:21" x14ac:dyDescent="0.2">
      <c r="A136" s="5"/>
      <c r="B136" s="5"/>
      <c r="C136" s="5"/>
      <c r="D136" s="5"/>
      <c r="E136" s="5"/>
      <c r="F136" s="5"/>
      <c r="G136" s="5"/>
      <c r="H136" s="5"/>
      <c r="I136" s="5"/>
      <c r="J136" s="5"/>
      <c r="K136" s="5"/>
      <c r="L136" s="5"/>
      <c r="M136" s="5"/>
      <c r="N136" s="5"/>
      <c r="O136" s="5"/>
      <c r="P136" s="5"/>
      <c r="Q136" s="5"/>
      <c r="R136" s="5"/>
      <c r="S136" s="5"/>
      <c r="T136" s="5"/>
      <c r="U136" s="5"/>
    </row>
    <row r="137" spans="1:21" x14ac:dyDescent="0.2">
      <c r="A137" s="5"/>
      <c r="B137" s="5"/>
      <c r="C137" s="5"/>
      <c r="D137" s="5"/>
      <c r="E137" s="5"/>
      <c r="F137" s="5"/>
      <c r="G137" s="5"/>
      <c r="H137" s="5"/>
      <c r="I137" s="5"/>
      <c r="J137" s="5"/>
      <c r="K137" s="5"/>
      <c r="L137" s="5"/>
      <c r="M137" s="5"/>
      <c r="N137" s="5"/>
      <c r="O137" s="5"/>
      <c r="P137" s="5"/>
      <c r="Q137" s="5"/>
      <c r="R137" s="5"/>
      <c r="S137" s="5"/>
      <c r="T137" s="5"/>
      <c r="U137" s="5"/>
    </row>
    <row r="138" spans="1:21" x14ac:dyDescent="0.2">
      <c r="A138" s="5"/>
      <c r="B138" s="5"/>
      <c r="C138" s="5"/>
      <c r="D138" s="5"/>
      <c r="E138" s="5"/>
      <c r="F138" s="5"/>
      <c r="G138" s="5"/>
      <c r="H138" s="5"/>
      <c r="I138" s="5"/>
      <c r="J138" s="5"/>
      <c r="K138" s="5"/>
      <c r="L138" s="5"/>
      <c r="M138" s="5"/>
      <c r="N138" s="5"/>
      <c r="O138" s="5"/>
      <c r="P138" s="5"/>
      <c r="Q138" s="5"/>
      <c r="R138" s="5"/>
      <c r="S138" s="5"/>
      <c r="T138" s="5"/>
      <c r="U138" s="5"/>
    </row>
    <row r="139" spans="1:21" x14ac:dyDescent="0.2">
      <c r="A139" s="5"/>
      <c r="B139" s="5"/>
      <c r="C139" s="5"/>
      <c r="D139" s="5"/>
      <c r="E139" s="5"/>
      <c r="F139" s="5"/>
      <c r="G139" s="5"/>
      <c r="H139" s="5"/>
      <c r="I139" s="5"/>
      <c r="J139" s="5"/>
      <c r="K139" s="5"/>
      <c r="L139" s="5"/>
      <c r="M139" s="5"/>
      <c r="N139" s="5"/>
      <c r="O139" s="5"/>
      <c r="P139" s="5"/>
      <c r="Q139" s="5"/>
      <c r="R139" s="5"/>
      <c r="S139" s="5"/>
      <c r="T139" s="5"/>
      <c r="U139" s="5"/>
    </row>
    <row r="140" spans="1:21" x14ac:dyDescent="0.2">
      <c r="A140" s="5"/>
      <c r="B140" s="5"/>
      <c r="C140" s="5"/>
      <c r="D140" s="5"/>
      <c r="E140" s="5"/>
      <c r="F140" s="5"/>
      <c r="G140" s="5"/>
      <c r="H140" s="5"/>
      <c r="I140" s="5"/>
      <c r="J140" s="5"/>
      <c r="K140" s="5"/>
      <c r="L140" s="5"/>
      <c r="M140" s="5"/>
      <c r="N140" s="5"/>
      <c r="O140" s="5"/>
      <c r="P140" s="5"/>
      <c r="Q140" s="5"/>
      <c r="R140" s="5"/>
      <c r="S140" s="5"/>
      <c r="T140" s="5"/>
      <c r="U140" s="5"/>
    </row>
    <row r="141" spans="1:21" x14ac:dyDescent="0.2">
      <c r="A141" s="5"/>
      <c r="B141" s="5"/>
      <c r="C141" s="5"/>
      <c r="D141" s="5"/>
      <c r="E141" s="5"/>
      <c r="F141" s="5"/>
      <c r="G141" s="5"/>
      <c r="H141" s="5"/>
      <c r="I141" s="5"/>
      <c r="J141" s="5"/>
      <c r="K141" s="5"/>
      <c r="L141" s="5"/>
      <c r="M141" s="5"/>
      <c r="N141" s="5"/>
      <c r="O141" s="5"/>
      <c r="P141" s="5"/>
      <c r="Q141" s="5"/>
      <c r="R141" s="5"/>
      <c r="S141" s="5"/>
      <c r="T141" s="5"/>
      <c r="U141" s="5"/>
    </row>
    <row r="142" spans="1:21" x14ac:dyDescent="0.2">
      <c r="A142" s="5"/>
      <c r="B142" s="5"/>
      <c r="C142" s="5"/>
      <c r="D142" s="5"/>
      <c r="E142" s="5"/>
      <c r="F142" s="5"/>
      <c r="G142" s="5"/>
      <c r="H142" s="5"/>
      <c r="I142" s="5"/>
      <c r="J142" s="5"/>
      <c r="K142" s="5"/>
      <c r="L142" s="5"/>
      <c r="M142" s="5"/>
      <c r="N142" s="5"/>
      <c r="O142" s="5"/>
      <c r="P142" s="5"/>
      <c r="Q142" s="5"/>
      <c r="R142" s="5"/>
      <c r="S142" s="5"/>
      <c r="T142" s="5"/>
      <c r="U142" s="5"/>
    </row>
    <row r="143" spans="1:21" x14ac:dyDescent="0.2">
      <c r="A143" s="5"/>
      <c r="B143" s="5"/>
      <c r="C143" s="5"/>
      <c r="D143" s="5"/>
      <c r="E143" s="5"/>
      <c r="F143" s="5"/>
      <c r="G143" s="5"/>
      <c r="H143" s="5"/>
      <c r="I143" s="5"/>
      <c r="J143" s="5"/>
      <c r="K143" s="5"/>
      <c r="L143" s="5"/>
      <c r="M143" s="5"/>
      <c r="N143" s="5"/>
      <c r="O143" s="5"/>
      <c r="P143" s="5"/>
      <c r="Q143" s="5"/>
      <c r="R143" s="5"/>
      <c r="S143" s="5"/>
      <c r="T143" s="5"/>
      <c r="U143" s="5"/>
    </row>
    <row r="144" spans="1:21" x14ac:dyDescent="0.2">
      <c r="A144" s="5"/>
      <c r="B144" s="5"/>
      <c r="C144" s="5"/>
      <c r="D144" s="5"/>
      <c r="E144" s="5"/>
      <c r="F144" s="5"/>
      <c r="G144" s="5"/>
      <c r="H144" s="5"/>
      <c r="I144" s="5"/>
      <c r="J144" s="5"/>
      <c r="K144" s="5"/>
      <c r="L144" s="5"/>
      <c r="M144" s="5"/>
      <c r="N144" s="5"/>
      <c r="O144" s="5"/>
      <c r="P144" s="5"/>
      <c r="Q144" s="5"/>
      <c r="R144" s="5"/>
      <c r="S144" s="5"/>
      <c r="T144" s="5"/>
      <c r="U144" s="5"/>
    </row>
    <row r="145" spans="1:21" x14ac:dyDescent="0.2">
      <c r="A145" s="5"/>
      <c r="B145" s="5"/>
      <c r="C145" s="5"/>
      <c r="D145" s="5"/>
      <c r="E145" s="5"/>
      <c r="F145" s="5"/>
      <c r="G145" s="5"/>
      <c r="H145" s="5"/>
      <c r="I145" s="5"/>
      <c r="J145" s="5"/>
      <c r="K145" s="5"/>
      <c r="L145" s="5"/>
      <c r="M145" s="5"/>
      <c r="N145" s="5"/>
      <c r="O145" s="5"/>
      <c r="P145" s="5"/>
      <c r="Q145" s="5"/>
      <c r="R145" s="5"/>
      <c r="S145" s="5"/>
      <c r="T145" s="5"/>
      <c r="U145" s="5"/>
    </row>
    <row r="146" spans="1:21" x14ac:dyDescent="0.2">
      <c r="A146" s="5"/>
      <c r="B146" s="5"/>
      <c r="C146" s="5"/>
      <c r="D146" s="5"/>
      <c r="E146" s="5"/>
      <c r="F146" s="5"/>
      <c r="G146" s="5"/>
      <c r="H146" s="5"/>
      <c r="I146" s="5"/>
      <c r="J146" s="5"/>
      <c r="K146" s="5"/>
      <c r="L146" s="5"/>
      <c r="M146" s="5"/>
      <c r="N146" s="5"/>
      <c r="O146" s="5"/>
      <c r="P146" s="5"/>
      <c r="Q146" s="5"/>
      <c r="R146" s="5"/>
      <c r="S146" s="5"/>
      <c r="T146" s="5"/>
      <c r="U146" s="5"/>
    </row>
    <row r="147" spans="1:21" x14ac:dyDescent="0.2">
      <c r="A147" s="5"/>
      <c r="B147" s="5"/>
      <c r="C147" s="5"/>
      <c r="D147" s="5"/>
      <c r="E147" s="5"/>
      <c r="F147" s="5"/>
      <c r="G147" s="5"/>
      <c r="H147" s="5"/>
      <c r="I147" s="5"/>
      <c r="J147" s="5"/>
      <c r="K147" s="5"/>
      <c r="L147" s="5"/>
      <c r="M147" s="5"/>
      <c r="N147" s="5"/>
      <c r="O147" s="5"/>
      <c r="P147" s="5"/>
      <c r="Q147" s="5"/>
      <c r="R147" s="5"/>
      <c r="S147" s="5"/>
      <c r="T147" s="5"/>
      <c r="U147" s="5"/>
    </row>
    <row r="148" spans="1:21" x14ac:dyDescent="0.2">
      <c r="A148" s="5"/>
      <c r="B148" s="5"/>
      <c r="C148" s="5"/>
      <c r="D148" s="5"/>
      <c r="E148" s="5"/>
      <c r="F148" s="5"/>
      <c r="G148" s="5"/>
      <c r="H148" s="5"/>
      <c r="I148" s="5"/>
      <c r="J148" s="5"/>
      <c r="K148" s="5"/>
      <c r="L148" s="5"/>
      <c r="M148" s="5"/>
      <c r="N148" s="5"/>
      <c r="O148" s="5"/>
      <c r="P148" s="5"/>
      <c r="Q148" s="5"/>
      <c r="R148" s="5"/>
      <c r="S148" s="5"/>
      <c r="T148" s="5"/>
      <c r="U148" s="5"/>
    </row>
    <row r="149" spans="1:21" x14ac:dyDescent="0.2">
      <c r="A149" s="5"/>
      <c r="B149" s="5"/>
      <c r="C149" s="5"/>
      <c r="D149" s="5"/>
      <c r="E149" s="5"/>
      <c r="F149" s="5"/>
      <c r="G149" s="5"/>
      <c r="H149" s="5"/>
      <c r="I149" s="5"/>
      <c r="J149" s="5"/>
      <c r="K149" s="5"/>
      <c r="L149" s="5"/>
      <c r="M149" s="5"/>
      <c r="N149" s="5"/>
      <c r="O149" s="5"/>
      <c r="P149" s="5"/>
      <c r="Q149" s="5"/>
      <c r="R149" s="5"/>
      <c r="S149" s="5"/>
      <c r="T149" s="5"/>
      <c r="U149" s="5"/>
    </row>
    <row r="150" spans="1:21" x14ac:dyDescent="0.2">
      <c r="A150" s="5"/>
      <c r="B150" s="5"/>
      <c r="C150" s="5"/>
      <c r="D150" s="5"/>
      <c r="E150" s="5"/>
      <c r="F150" s="5"/>
      <c r="G150" s="5"/>
      <c r="H150" s="5"/>
      <c r="I150" s="5"/>
      <c r="J150" s="5"/>
      <c r="K150" s="5"/>
      <c r="L150" s="5"/>
      <c r="M150" s="5"/>
      <c r="N150" s="5"/>
      <c r="O150" s="5"/>
      <c r="P150" s="5"/>
      <c r="Q150" s="5"/>
      <c r="R150" s="5"/>
      <c r="S150" s="5"/>
      <c r="T150" s="5"/>
      <c r="U150" s="5"/>
    </row>
    <row r="151" spans="1:21" x14ac:dyDescent="0.2">
      <c r="A151" s="5"/>
      <c r="B151" s="5"/>
      <c r="C151" s="5"/>
      <c r="D151" s="5"/>
      <c r="E151" s="5"/>
      <c r="F151" s="5"/>
      <c r="G151" s="5"/>
      <c r="H151" s="5"/>
      <c r="I151" s="5"/>
      <c r="J151" s="5"/>
      <c r="K151" s="5"/>
      <c r="L151" s="5"/>
      <c r="M151" s="5"/>
      <c r="N151" s="5"/>
      <c r="O151" s="5"/>
      <c r="P151" s="5"/>
      <c r="Q151" s="5"/>
      <c r="R151" s="5"/>
      <c r="S151" s="5"/>
      <c r="T151" s="5"/>
      <c r="U151" s="5"/>
    </row>
    <row r="152" spans="1:21" x14ac:dyDescent="0.2">
      <c r="A152" s="5"/>
      <c r="B152" s="5"/>
      <c r="C152" s="5"/>
      <c r="D152" s="5"/>
      <c r="E152" s="5"/>
      <c r="F152" s="5"/>
      <c r="G152" s="5"/>
      <c r="H152" s="5"/>
      <c r="I152" s="5"/>
      <c r="J152" s="5"/>
      <c r="K152" s="5"/>
      <c r="L152" s="5"/>
      <c r="M152" s="5"/>
      <c r="N152" s="5"/>
      <c r="O152" s="5"/>
      <c r="P152" s="5"/>
      <c r="Q152" s="5"/>
      <c r="R152" s="5"/>
      <c r="S152" s="5"/>
      <c r="T152" s="5"/>
      <c r="U152" s="5"/>
    </row>
    <row r="153" spans="1:21" x14ac:dyDescent="0.2">
      <c r="A153" s="5"/>
      <c r="B153" s="5"/>
      <c r="C153" s="5"/>
      <c r="D153" s="5"/>
      <c r="E153" s="5"/>
      <c r="F153" s="5"/>
      <c r="G153" s="5"/>
      <c r="H153" s="5"/>
      <c r="I153" s="5"/>
      <c r="J153" s="5"/>
      <c r="K153" s="5"/>
      <c r="L153" s="5"/>
      <c r="M153" s="5"/>
      <c r="N153" s="5"/>
      <c r="O153" s="5"/>
      <c r="P153" s="5"/>
      <c r="Q153" s="5"/>
      <c r="R153" s="5"/>
      <c r="S153" s="5"/>
      <c r="T153" s="5"/>
      <c r="U153" s="5"/>
    </row>
    <row r="154" spans="1:21" x14ac:dyDescent="0.2">
      <c r="A154" s="5"/>
      <c r="B154" s="5"/>
      <c r="C154" s="5"/>
      <c r="D154" s="5"/>
      <c r="E154" s="5"/>
      <c r="F154" s="5"/>
      <c r="G154" s="5"/>
      <c r="H154" s="5"/>
      <c r="I154" s="5"/>
      <c r="J154" s="5"/>
      <c r="K154" s="5"/>
      <c r="L154" s="5"/>
      <c r="M154" s="5"/>
      <c r="N154" s="5"/>
      <c r="O154" s="5"/>
      <c r="P154" s="5"/>
      <c r="Q154" s="5"/>
      <c r="R154" s="5"/>
      <c r="S154" s="5"/>
      <c r="T154" s="5"/>
      <c r="U154" s="5"/>
    </row>
    <row r="155" spans="1:21" x14ac:dyDescent="0.2">
      <c r="A155" s="5"/>
      <c r="B155" s="5"/>
      <c r="C155" s="5"/>
      <c r="D155" s="5"/>
      <c r="E155" s="5"/>
      <c r="F155" s="5"/>
      <c r="G155" s="5"/>
      <c r="H155" s="5"/>
      <c r="I155" s="5"/>
      <c r="J155" s="5"/>
      <c r="K155" s="5"/>
      <c r="L155" s="5"/>
      <c r="M155" s="5"/>
      <c r="N155" s="5"/>
      <c r="O155" s="5"/>
      <c r="P155" s="5"/>
      <c r="Q155" s="5"/>
      <c r="R155" s="5"/>
      <c r="S155" s="5"/>
      <c r="T155" s="5"/>
      <c r="U155" s="5"/>
    </row>
    <row r="156" spans="1:21" x14ac:dyDescent="0.2">
      <c r="A156" s="5"/>
      <c r="B156" s="5"/>
      <c r="C156" s="5"/>
      <c r="D156" s="5"/>
      <c r="E156" s="5"/>
      <c r="F156" s="5"/>
      <c r="G156" s="5"/>
      <c r="H156" s="5"/>
      <c r="I156" s="5"/>
      <c r="J156" s="5"/>
      <c r="K156" s="5"/>
      <c r="L156" s="5"/>
      <c r="M156" s="5"/>
      <c r="N156" s="5"/>
      <c r="O156" s="5"/>
      <c r="P156" s="5"/>
      <c r="Q156" s="5"/>
      <c r="R156" s="5"/>
      <c r="S156" s="5"/>
      <c r="T156" s="5"/>
      <c r="U156" s="5"/>
    </row>
    <row r="157" spans="1:21" x14ac:dyDescent="0.2">
      <c r="A157" s="5"/>
      <c r="B157" s="5"/>
      <c r="C157" s="5"/>
      <c r="D157" s="5"/>
      <c r="E157" s="5"/>
      <c r="F157" s="5"/>
      <c r="G157" s="5"/>
      <c r="H157" s="5"/>
      <c r="I157" s="5"/>
      <c r="J157" s="5"/>
      <c r="K157" s="5"/>
      <c r="L157" s="5"/>
      <c r="M157" s="5"/>
      <c r="N157" s="5"/>
      <c r="O157" s="5"/>
      <c r="P157" s="5"/>
      <c r="Q157" s="5"/>
      <c r="R157" s="5"/>
      <c r="S157" s="5"/>
      <c r="T157" s="5"/>
      <c r="U157" s="5"/>
    </row>
    <row r="158" spans="1:21" x14ac:dyDescent="0.2">
      <c r="A158" s="5"/>
      <c r="B158" s="5"/>
      <c r="C158" s="5"/>
      <c r="D158" s="5"/>
      <c r="E158" s="5"/>
      <c r="F158" s="5"/>
      <c r="G158" s="5"/>
      <c r="H158" s="5"/>
      <c r="I158" s="5"/>
      <c r="J158" s="5"/>
      <c r="K158" s="5"/>
      <c r="L158" s="5"/>
      <c r="M158" s="5"/>
      <c r="N158" s="5"/>
      <c r="O158" s="5"/>
      <c r="P158" s="5"/>
      <c r="Q158" s="5"/>
      <c r="R158" s="5"/>
      <c r="S158" s="5"/>
      <c r="T158" s="5"/>
      <c r="U158" s="5"/>
    </row>
    <row r="159" spans="1:21" x14ac:dyDescent="0.2">
      <c r="A159" s="5"/>
      <c r="B159" s="5"/>
      <c r="C159" s="5"/>
      <c r="D159" s="5"/>
      <c r="E159" s="5"/>
      <c r="F159" s="5"/>
      <c r="G159" s="5"/>
      <c r="H159" s="5"/>
      <c r="I159" s="5"/>
      <c r="J159" s="5"/>
      <c r="K159" s="5"/>
      <c r="L159" s="5"/>
      <c r="M159" s="5"/>
      <c r="N159" s="5"/>
      <c r="O159" s="5"/>
      <c r="P159" s="5"/>
      <c r="Q159" s="5"/>
      <c r="R159" s="5"/>
      <c r="S159" s="5"/>
      <c r="T159" s="5"/>
      <c r="U159" s="5"/>
    </row>
    <row r="160" spans="1:21" x14ac:dyDescent="0.2">
      <c r="A160" s="5"/>
      <c r="B160" s="5"/>
      <c r="C160" s="5"/>
      <c r="D160" s="5"/>
      <c r="E160" s="5"/>
      <c r="F160" s="5"/>
      <c r="G160" s="5"/>
      <c r="H160" s="5"/>
      <c r="I160" s="5"/>
      <c r="J160" s="5"/>
      <c r="K160" s="5"/>
      <c r="L160" s="5"/>
      <c r="M160" s="5"/>
      <c r="N160" s="5"/>
      <c r="O160" s="5"/>
      <c r="P160" s="5"/>
      <c r="Q160" s="5"/>
      <c r="R160" s="5"/>
      <c r="S160" s="5"/>
      <c r="T160" s="5"/>
      <c r="U160" s="5"/>
    </row>
    <row r="161" spans="1:21" x14ac:dyDescent="0.2">
      <c r="A161" s="5"/>
      <c r="B161" s="5"/>
      <c r="C161" s="5"/>
      <c r="D161" s="5"/>
      <c r="E161" s="5"/>
      <c r="F161" s="5"/>
      <c r="G161" s="5"/>
      <c r="H161" s="5"/>
      <c r="I161" s="5"/>
      <c r="J161" s="5"/>
      <c r="K161" s="5"/>
      <c r="L161" s="5"/>
      <c r="M161" s="5"/>
      <c r="N161" s="5"/>
      <c r="O161" s="5"/>
      <c r="P161" s="5"/>
      <c r="Q161" s="5"/>
      <c r="R161" s="5"/>
      <c r="S161" s="5"/>
      <c r="T161" s="5"/>
      <c r="U161" s="5"/>
    </row>
    <row r="162" spans="1:21" x14ac:dyDescent="0.2">
      <c r="A162" s="5"/>
      <c r="B162" s="5"/>
      <c r="C162" s="5"/>
      <c r="D162" s="5"/>
      <c r="E162" s="5"/>
      <c r="F162" s="5"/>
      <c r="G162" s="5"/>
      <c r="H162" s="5"/>
      <c r="I162" s="5"/>
      <c r="J162" s="5"/>
      <c r="K162" s="5"/>
      <c r="L162" s="5"/>
      <c r="M162" s="5"/>
      <c r="N162" s="5"/>
      <c r="O162" s="5"/>
      <c r="P162" s="5"/>
      <c r="Q162" s="5"/>
      <c r="R162" s="5"/>
      <c r="S162" s="5"/>
      <c r="T162" s="5"/>
      <c r="U162" s="5"/>
    </row>
    <row r="163" spans="1:21" x14ac:dyDescent="0.2">
      <c r="A163" s="5"/>
      <c r="B163" s="5"/>
      <c r="C163" s="5"/>
      <c r="D163" s="5"/>
      <c r="E163" s="5"/>
      <c r="F163" s="5"/>
      <c r="G163" s="5"/>
      <c r="H163" s="5"/>
      <c r="I163" s="5"/>
      <c r="J163" s="5"/>
      <c r="K163" s="5"/>
      <c r="L163" s="5"/>
      <c r="M163" s="5"/>
      <c r="N163" s="5"/>
      <c r="O163" s="5"/>
      <c r="P163" s="5"/>
      <c r="Q163" s="5"/>
      <c r="R163" s="5"/>
      <c r="S163" s="5"/>
      <c r="T163" s="5"/>
      <c r="U163" s="5"/>
    </row>
    <row r="164" spans="1:21" x14ac:dyDescent="0.2">
      <c r="A164" s="5"/>
      <c r="B164" s="5"/>
      <c r="C164" s="5"/>
      <c r="D164" s="5"/>
      <c r="E164" s="5"/>
      <c r="F164" s="5"/>
      <c r="G164" s="5"/>
      <c r="H164" s="5"/>
      <c r="I164" s="5"/>
      <c r="J164" s="5"/>
      <c r="K164" s="5"/>
      <c r="L164" s="5"/>
      <c r="M164" s="5"/>
      <c r="N164" s="5"/>
      <c r="O164" s="5"/>
      <c r="P164" s="5"/>
      <c r="Q164" s="5"/>
      <c r="R164" s="5"/>
      <c r="S164" s="5"/>
      <c r="T164" s="5"/>
      <c r="U164" s="5"/>
    </row>
    <row r="165" spans="1:21" x14ac:dyDescent="0.2">
      <c r="A165" s="5"/>
      <c r="B165" s="5"/>
      <c r="C165" s="5"/>
      <c r="D165" s="5"/>
      <c r="E165" s="5"/>
      <c r="F165" s="5"/>
      <c r="G165" s="5"/>
      <c r="H165" s="5"/>
      <c r="I165" s="5"/>
      <c r="J165" s="5"/>
      <c r="K165" s="5"/>
      <c r="L165" s="5"/>
      <c r="M165" s="5"/>
      <c r="N165" s="5"/>
      <c r="O165" s="5"/>
      <c r="P165" s="5"/>
      <c r="Q165" s="5"/>
      <c r="R165" s="5"/>
      <c r="S165" s="5"/>
      <c r="T165" s="5"/>
      <c r="U165" s="5"/>
    </row>
    <row r="166" spans="1:21" x14ac:dyDescent="0.2">
      <c r="A166" s="5"/>
      <c r="B166" s="5"/>
      <c r="C166" s="5"/>
      <c r="D166" s="5"/>
      <c r="E166" s="5"/>
      <c r="F166" s="5"/>
      <c r="G166" s="5"/>
      <c r="H166" s="5"/>
      <c r="I166" s="5"/>
      <c r="J166" s="5"/>
      <c r="K166" s="5"/>
      <c r="L166" s="5"/>
      <c r="M166" s="5"/>
      <c r="N166" s="5"/>
      <c r="O166" s="5"/>
      <c r="P166" s="5"/>
      <c r="Q166" s="5"/>
      <c r="R166" s="5"/>
      <c r="S166" s="5"/>
      <c r="T166" s="5"/>
      <c r="U166" s="5"/>
    </row>
    <row r="167" spans="1:21" x14ac:dyDescent="0.2">
      <c r="A167" s="5"/>
      <c r="B167" s="5"/>
      <c r="C167" s="5"/>
      <c r="D167" s="5"/>
      <c r="E167" s="5"/>
      <c r="F167" s="5"/>
      <c r="G167" s="5"/>
      <c r="H167" s="5"/>
      <c r="I167" s="5"/>
      <c r="J167" s="5"/>
      <c r="K167" s="5"/>
      <c r="L167" s="5"/>
      <c r="M167" s="5"/>
      <c r="N167" s="5"/>
      <c r="O167" s="5"/>
      <c r="P167" s="5"/>
      <c r="Q167" s="5"/>
      <c r="R167" s="5"/>
      <c r="S167" s="5"/>
      <c r="T167" s="5"/>
      <c r="U167" s="5"/>
    </row>
    <row r="168" spans="1:21" x14ac:dyDescent="0.2">
      <c r="A168" s="5"/>
      <c r="B168" s="5"/>
      <c r="C168" s="5"/>
      <c r="D168" s="5"/>
      <c r="E168" s="5"/>
      <c r="F168" s="5"/>
      <c r="G168" s="5"/>
      <c r="H168" s="5"/>
      <c r="I168" s="5"/>
      <c r="J168" s="5"/>
      <c r="K168" s="5"/>
      <c r="L168" s="5"/>
      <c r="M168" s="5"/>
      <c r="N168" s="5"/>
      <c r="O168" s="5"/>
      <c r="P168" s="5"/>
      <c r="Q168" s="5"/>
      <c r="R168" s="5"/>
      <c r="S168" s="5"/>
      <c r="T168" s="5"/>
      <c r="U168" s="5"/>
    </row>
    <row r="169" spans="1:21" x14ac:dyDescent="0.2">
      <c r="A169" s="5"/>
      <c r="B169" s="5"/>
      <c r="C169" s="5"/>
      <c r="D169" s="5"/>
      <c r="E169" s="5"/>
      <c r="F169" s="5"/>
      <c r="G169" s="5"/>
      <c r="H169" s="5"/>
      <c r="I169" s="5"/>
      <c r="J169" s="5"/>
      <c r="K169" s="5"/>
      <c r="L169" s="5"/>
      <c r="M169" s="5"/>
      <c r="N169" s="5"/>
      <c r="O169" s="5"/>
      <c r="P169" s="5"/>
      <c r="Q169" s="5"/>
      <c r="R169" s="5"/>
      <c r="S169" s="5"/>
      <c r="T169" s="5"/>
      <c r="U169" s="5"/>
    </row>
    <row r="170" spans="1:21" x14ac:dyDescent="0.2">
      <c r="A170" s="5"/>
      <c r="B170" s="5"/>
      <c r="C170" s="5"/>
      <c r="D170" s="5"/>
      <c r="E170" s="5"/>
      <c r="F170" s="5"/>
      <c r="G170" s="5"/>
      <c r="H170" s="5"/>
      <c r="I170" s="5"/>
      <c r="J170" s="5"/>
      <c r="K170" s="5"/>
      <c r="L170" s="5"/>
      <c r="M170" s="5"/>
      <c r="N170" s="5"/>
      <c r="O170" s="5"/>
      <c r="P170" s="5"/>
      <c r="Q170" s="5"/>
      <c r="R170" s="5"/>
      <c r="S170" s="5"/>
      <c r="T170" s="5"/>
      <c r="U170" s="5"/>
    </row>
    <row r="171" spans="1:21" x14ac:dyDescent="0.2">
      <c r="A171" s="5"/>
      <c r="B171" s="5"/>
      <c r="C171" s="5"/>
      <c r="D171" s="5"/>
      <c r="E171" s="5"/>
      <c r="F171" s="5"/>
      <c r="G171" s="5"/>
      <c r="H171" s="5"/>
      <c r="I171" s="5"/>
      <c r="J171" s="5"/>
      <c r="K171" s="5"/>
      <c r="L171" s="5"/>
      <c r="M171" s="5"/>
      <c r="N171" s="5"/>
      <c r="O171" s="5"/>
      <c r="P171" s="5"/>
      <c r="Q171" s="5"/>
      <c r="R171" s="5"/>
      <c r="S171" s="5"/>
      <c r="T171" s="5"/>
      <c r="U171" s="5"/>
    </row>
    <row r="172" spans="1:21" x14ac:dyDescent="0.2">
      <c r="A172" s="5"/>
      <c r="B172" s="5"/>
      <c r="C172" s="5"/>
      <c r="D172" s="5"/>
      <c r="E172" s="5"/>
      <c r="F172" s="5"/>
      <c r="G172" s="5"/>
      <c r="H172" s="5"/>
      <c r="I172" s="5"/>
      <c r="J172" s="5"/>
      <c r="K172" s="5"/>
      <c r="L172" s="5"/>
      <c r="M172" s="5"/>
      <c r="N172" s="5"/>
      <c r="O172" s="5"/>
      <c r="P172" s="5"/>
      <c r="Q172" s="5"/>
      <c r="R172" s="5"/>
      <c r="S172" s="5"/>
      <c r="T172" s="5"/>
      <c r="U172" s="5"/>
    </row>
    <row r="173" spans="1:21" x14ac:dyDescent="0.2">
      <c r="A173" s="5"/>
      <c r="B173" s="5"/>
      <c r="C173" s="5"/>
      <c r="D173" s="5"/>
      <c r="E173" s="5"/>
      <c r="F173" s="5"/>
      <c r="G173" s="5"/>
      <c r="H173" s="5"/>
      <c r="I173" s="5"/>
      <c r="J173" s="5"/>
      <c r="K173" s="5"/>
      <c r="L173" s="5"/>
      <c r="M173" s="5"/>
      <c r="N173" s="5"/>
      <c r="O173" s="5"/>
      <c r="P173" s="5"/>
      <c r="Q173" s="5"/>
      <c r="R173" s="5"/>
      <c r="S173" s="5"/>
      <c r="T173" s="5"/>
      <c r="U173" s="5"/>
    </row>
    <row r="174" spans="1:21" x14ac:dyDescent="0.2">
      <c r="A174" s="5"/>
      <c r="B174" s="5"/>
      <c r="C174" s="5"/>
      <c r="D174" s="5"/>
      <c r="E174" s="5"/>
      <c r="F174" s="5"/>
      <c r="G174" s="5"/>
      <c r="H174" s="5"/>
      <c r="I174" s="5"/>
      <c r="J174" s="5"/>
      <c r="K174" s="5"/>
      <c r="L174" s="5"/>
      <c r="M174" s="5"/>
      <c r="N174" s="5"/>
      <c r="O174" s="5"/>
      <c r="P174" s="5"/>
      <c r="Q174" s="5"/>
      <c r="R174" s="5"/>
      <c r="S174" s="5"/>
      <c r="T174" s="5"/>
      <c r="U174" s="5"/>
    </row>
    <row r="175" spans="1:21" x14ac:dyDescent="0.2">
      <c r="A175" s="5"/>
      <c r="B175" s="5"/>
      <c r="C175" s="5"/>
      <c r="D175" s="5"/>
      <c r="E175" s="5"/>
      <c r="F175" s="5"/>
      <c r="G175" s="5"/>
      <c r="H175" s="5"/>
      <c r="I175" s="5"/>
      <c r="J175" s="5"/>
      <c r="K175" s="5"/>
      <c r="L175" s="5"/>
      <c r="M175" s="5"/>
      <c r="N175" s="5"/>
      <c r="O175" s="5"/>
      <c r="P175" s="5"/>
      <c r="Q175" s="5"/>
      <c r="R175" s="5"/>
      <c r="S175" s="5"/>
      <c r="T175" s="5"/>
      <c r="U175" s="5"/>
    </row>
    <row r="176" spans="1:21" x14ac:dyDescent="0.2">
      <c r="A176" s="5"/>
      <c r="B176" s="5"/>
      <c r="C176" s="5"/>
      <c r="D176" s="5"/>
      <c r="E176" s="5"/>
      <c r="F176" s="5"/>
      <c r="G176" s="5"/>
      <c r="H176" s="5"/>
      <c r="I176" s="5"/>
      <c r="J176" s="5"/>
      <c r="K176" s="5"/>
      <c r="L176" s="5"/>
      <c r="M176" s="5"/>
      <c r="N176" s="5"/>
      <c r="O176" s="5"/>
      <c r="P176" s="5"/>
      <c r="Q176" s="5"/>
      <c r="R176" s="5"/>
      <c r="S176" s="5"/>
      <c r="T176" s="5"/>
      <c r="U176" s="5"/>
    </row>
    <row r="177" spans="1:21" x14ac:dyDescent="0.2">
      <c r="A177" s="5"/>
      <c r="B177" s="5"/>
      <c r="C177" s="5"/>
      <c r="D177" s="5"/>
      <c r="E177" s="5"/>
      <c r="F177" s="5"/>
      <c r="G177" s="5"/>
      <c r="H177" s="5"/>
      <c r="I177" s="5"/>
      <c r="J177" s="5"/>
      <c r="K177" s="5"/>
      <c r="L177" s="5"/>
      <c r="M177" s="5"/>
      <c r="N177" s="5"/>
      <c r="O177" s="5"/>
      <c r="P177" s="5"/>
      <c r="Q177" s="5"/>
      <c r="R177" s="5"/>
      <c r="S177" s="5"/>
      <c r="T177" s="5"/>
      <c r="U177" s="5"/>
    </row>
    <row r="178" spans="1:21" x14ac:dyDescent="0.2">
      <c r="A178" s="5"/>
      <c r="B178" s="5"/>
      <c r="C178" s="5"/>
      <c r="D178" s="5"/>
      <c r="E178" s="5"/>
      <c r="F178" s="5"/>
      <c r="G178" s="5"/>
      <c r="H178" s="5"/>
      <c r="I178" s="5"/>
      <c r="J178" s="5"/>
      <c r="K178" s="5"/>
      <c r="L178" s="5"/>
      <c r="M178" s="5"/>
      <c r="N178" s="5"/>
      <c r="O178" s="5"/>
      <c r="P178" s="5"/>
      <c r="Q178" s="5"/>
      <c r="R178" s="5"/>
      <c r="S178" s="5"/>
      <c r="T178" s="5"/>
      <c r="U178" s="5"/>
    </row>
    <row r="179" spans="1:21" x14ac:dyDescent="0.2">
      <c r="A179" s="5"/>
      <c r="B179" s="5"/>
      <c r="C179" s="5"/>
      <c r="D179" s="5"/>
      <c r="E179" s="5"/>
      <c r="F179" s="5"/>
      <c r="G179" s="5"/>
      <c r="H179" s="5"/>
      <c r="I179" s="5"/>
      <c r="J179" s="5"/>
      <c r="K179" s="5"/>
      <c r="L179" s="5"/>
      <c r="M179" s="5"/>
      <c r="N179" s="5"/>
      <c r="O179" s="5"/>
      <c r="P179" s="5"/>
      <c r="Q179" s="5"/>
      <c r="R179" s="5"/>
      <c r="S179" s="5"/>
      <c r="T179" s="5"/>
      <c r="U179" s="5"/>
    </row>
    <row r="180" spans="1:21" x14ac:dyDescent="0.2">
      <c r="A180" s="5"/>
      <c r="B180" s="5"/>
      <c r="C180" s="5"/>
      <c r="D180" s="5"/>
      <c r="E180" s="5"/>
      <c r="F180" s="5"/>
      <c r="G180" s="5"/>
      <c r="H180" s="5"/>
      <c r="I180" s="5"/>
      <c r="J180" s="5"/>
      <c r="K180" s="5"/>
      <c r="L180" s="5"/>
      <c r="M180" s="5"/>
      <c r="N180" s="5"/>
      <c r="O180" s="5"/>
      <c r="P180" s="5"/>
      <c r="Q180" s="5"/>
      <c r="R180" s="5"/>
      <c r="S180" s="5"/>
      <c r="T180" s="5"/>
      <c r="U180" s="5"/>
    </row>
    <row r="181" spans="1:21" x14ac:dyDescent="0.2">
      <c r="A181" s="5"/>
      <c r="B181" s="5"/>
      <c r="C181" s="5"/>
      <c r="D181" s="5"/>
      <c r="E181" s="5"/>
      <c r="F181" s="5"/>
      <c r="G181" s="5"/>
      <c r="H181" s="5"/>
      <c r="I181" s="5"/>
      <c r="J181" s="5"/>
      <c r="K181" s="5"/>
      <c r="L181" s="5"/>
      <c r="M181" s="5"/>
      <c r="N181" s="5"/>
      <c r="O181" s="5"/>
      <c r="P181" s="5"/>
      <c r="Q181" s="5"/>
      <c r="R181" s="5"/>
      <c r="S181" s="5"/>
      <c r="T181" s="5"/>
      <c r="U181" s="5"/>
    </row>
    <row r="182" spans="1:21" x14ac:dyDescent="0.2">
      <c r="A182" s="5"/>
      <c r="B182" s="5"/>
      <c r="C182" s="5"/>
      <c r="D182" s="5"/>
      <c r="E182" s="5"/>
      <c r="F182" s="5"/>
      <c r="G182" s="5"/>
      <c r="H182" s="5"/>
      <c r="I182" s="5"/>
      <c r="J182" s="5"/>
      <c r="K182" s="5"/>
      <c r="L182" s="5"/>
      <c r="M182" s="5"/>
      <c r="N182" s="5"/>
      <c r="O182" s="5"/>
      <c r="P182" s="5"/>
      <c r="Q182" s="5"/>
      <c r="R182" s="5"/>
      <c r="S182" s="5"/>
      <c r="T182" s="5"/>
      <c r="U182" s="5"/>
    </row>
    <row r="183" spans="1:21" x14ac:dyDescent="0.2">
      <c r="A183" s="5"/>
      <c r="B183" s="5"/>
      <c r="C183" s="5"/>
      <c r="D183" s="5"/>
      <c r="E183" s="5"/>
      <c r="F183" s="5"/>
      <c r="G183" s="5"/>
      <c r="H183" s="5"/>
      <c r="I183" s="5"/>
      <c r="J183" s="5"/>
      <c r="K183" s="5"/>
      <c r="L183" s="5"/>
      <c r="M183" s="5"/>
      <c r="N183" s="5"/>
      <c r="O183" s="5"/>
      <c r="P183" s="5"/>
      <c r="Q183" s="5"/>
      <c r="R183" s="5"/>
      <c r="S183" s="5"/>
      <c r="T183" s="5"/>
      <c r="U183" s="5"/>
    </row>
    <row r="184" spans="1:21" x14ac:dyDescent="0.2">
      <c r="A184" s="5"/>
      <c r="B184" s="5"/>
      <c r="C184" s="5"/>
      <c r="D184" s="5"/>
      <c r="E184" s="5"/>
      <c r="F184" s="5"/>
      <c r="G184" s="5"/>
      <c r="H184" s="5"/>
      <c r="I184" s="5"/>
      <c r="J184" s="5"/>
      <c r="K184" s="5"/>
      <c r="L184" s="5"/>
      <c r="M184" s="5"/>
      <c r="N184" s="5"/>
      <c r="O184" s="5"/>
      <c r="P184" s="5"/>
      <c r="Q184" s="5"/>
      <c r="R184" s="5"/>
      <c r="S184" s="5"/>
      <c r="T184" s="5"/>
      <c r="U184" s="5"/>
    </row>
    <row r="185" spans="1:21" x14ac:dyDescent="0.2">
      <c r="A185" s="5"/>
      <c r="B185" s="5"/>
      <c r="C185" s="5"/>
      <c r="D185" s="5"/>
      <c r="E185" s="5"/>
      <c r="F185" s="5"/>
      <c r="G185" s="5"/>
      <c r="H185" s="5"/>
      <c r="I185" s="5"/>
      <c r="J185" s="5"/>
      <c r="K185" s="5"/>
      <c r="L185" s="5"/>
      <c r="M185" s="5"/>
      <c r="N185" s="5"/>
      <c r="O185" s="5"/>
      <c r="P185" s="5"/>
      <c r="Q185" s="5"/>
      <c r="R185" s="5"/>
      <c r="S185" s="5"/>
      <c r="T185" s="5"/>
      <c r="U185" s="5"/>
    </row>
    <row r="186" spans="1:21" x14ac:dyDescent="0.2">
      <c r="A186" s="5"/>
      <c r="B186" s="5"/>
      <c r="C186" s="5"/>
      <c r="D186" s="5"/>
      <c r="E186" s="5"/>
      <c r="F186" s="5"/>
      <c r="G186" s="5"/>
      <c r="H186" s="5"/>
      <c r="I186" s="5"/>
      <c r="J186" s="5"/>
      <c r="K186" s="5"/>
      <c r="L186" s="5"/>
      <c r="M186" s="5"/>
      <c r="N186" s="5"/>
      <c r="O186" s="5"/>
      <c r="P186" s="5"/>
      <c r="Q186" s="5"/>
      <c r="R186" s="5"/>
      <c r="S186" s="5"/>
      <c r="T186" s="5"/>
      <c r="U186" s="5"/>
    </row>
    <row r="187" spans="1:21" x14ac:dyDescent="0.2">
      <c r="A187" s="5"/>
      <c r="B187" s="5"/>
      <c r="C187" s="5"/>
      <c r="D187" s="5"/>
      <c r="E187" s="5"/>
      <c r="F187" s="5"/>
      <c r="G187" s="5"/>
      <c r="H187" s="5"/>
      <c r="I187" s="5"/>
      <c r="J187" s="5"/>
      <c r="K187" s="5"/>
      <c r="L187" s="5"/>
      <c r="M187" s="5"/>
      <c r="N187" s="5"/>
      <c r="O187" s="5"/>
      <c r="P187" s="5"/>
      <c r="Q187" s="5"/>
      <c r="R187" s="5"/>
      <c r="S187" s="5"/>
      <c r="T187" s="5"/>
      <c r="U187" s="5"/>
    </row>
    <row r="188" spans="1:21" x14ac:dyDescent="0.2">
      <c r="A188" s="5"/>
      <c r="B188" s="5"/>
      <c r="C188" s="5"/>
      <c r="D188" s="5"/>
      <c r="E188" s="5"/>
      <c r="F188" s="5"/>
      <c r="G188" s="5"/>
      <c r="H188" s="5"/>
      <c r="I188" s="5"/>
      <c r="J188" s="5"/>
      <c r="K188" s="5"/>
      <c r="L188" s="5"/>
      <c r="M188" s="5"/>
      <c r="N188" s="5"/>
      <c r="O188" s="5"/>
      <c r="P188" s="5"/>
      <c r="Q188" s="5"/>
      <c r="R188" s="5"/>
      <c r="S188" s="5"/>
      <c r="T188" s="5"/>
      <c r="U188" s="5"/>
    </row>
    <row r="189" spans="1:21" x14ac:dyDescent="0.2">
      <c r="A189" s="5"/>
      <c r="B189" s="5"/>
      <c r="C189" s="5"/>
      <c r="D189" s="5"/>
      <c r="E189" s="5"/>
      <c r="F189" s="5"/>
      <c r="G189" s="5"/>
      <c r="H189" s="5"/>
      <c r="I189" s="5"/>
      <c r="J189" s="5"/>
      <c r="K189" s="5"/>
      <c r="L189" s="5"/>
      <c r="M189" s="5"/>
      <c r="N189" s="5"/>
      <c r="O189" s="5"/>
      <c r="P189" s="5"/>
      <c r="Q189" s="5"/>
      <c r="R189" s="5"/>
      <c r="S189" s="5"/>
      <c r="T189" s="5"/>
      <c r="U189" s="5"/>
    </row>
    <row r="190" spans="1:21" x14ac:dyDescent="0.2">
      <c r="A190" s="5"/>
      <c r="B190" s="5"/>
      <c r="C190" s="5"/>
      <c r="D190" s="5"/>
      <c r="E190" s="5"/>
      <c r="F190" s="5"/>
      <c r="G190" s="5"/>
      <c r="H190" s="5"/>
      <c r="I190" s="5"/>
      <c r="J190" s="5"/>
      <c r="K190" s="5"/>
      <c r="L190" s="5"/>
      <c r="M190" s="5"/>
      <c r="N190" s="5"/>
      <c r="O190" s="5"/>
      <c r="P190" s="5"/>
      <c r="Q190" s="5"/>
      <c r="R190" s="5"/>
      <c r="S190" s="5"/>
      <c r="T190" s="5"/>
      <c r="U190" s="5"/>
    </row>
    <row r="191" spans="1:21" x14ac:dyDescent="0.2">
      <c r="A191" s="5"/>
      <c r="B191" s="5"/>
      <c r="C191" s="5"/>
      <c r="D191" s="5"/>
      <c r="E191" s="5"/>
      <c r="F191" s="5"/>
      <c r="G191" s="5"/>
      <c r="H191" s="5"/>
      <c r="I191" s="5"/>
      <c r="J191" s="5"/>
      <c r="K191" s="5"/>
      <c r="L191" s="5"/>
      <c r="M191" s="5"/>
      <c r="N191" s="5"/>
      <c r="O191" s="5"/>
      <c r="P191" s="5"/>
      <c r="Q191" s="5"/>
      <c r="R191" s="5"/>
      <c r="S191" s="5"/>
      <c r="T191" s="5"/>
      <c r="U191" s="5"/>
    </row>
    <row r="192" spans="1:21" x14ac:dyDescent="0.2">
      <c r="A192" s="5"/>
      <c r="B192" s="5"/>
      <c r="C192" s="5"/>
      <c r="D192" s="5"/>
      <c r="E192" s="5"/>
      <c r="F192" s="5"/>
      <c r="G192" s="5"/>
      <c r="H192" s="5"/>
      <c r="I192" s="5"/>
      <c r="J192" s="5"/>
      <c r="K192" s="5"/>
      <c r="L192" s="5"/>
      <c r="M192" s="5"/>
      <c r="N192" s="5"/>
      <c r="O192" s="5"/>
      <c r="P192" s="5"/>
      <c r="Q192" s="5"/>
      <c r="R192" s="5"/>
      <c r="S192" s="5"/>
      <c r="T192" s="5"/>
      <c r="U192" s="5"/>
    </row>
    <row r="193" spans="1:21" x14ac:dyDescent="0.2">
      <c r="A193" s="5"/>
      <c r="B193" s="5"/>
      <c r="C193" s="5"/>
      <c r="D193" s="5"/>
      <c r="E193" s="5"/>
      <c r="F193" s="5"/>
      <c r="G193" s="5"/>
      <c r="H193" s="5"/>
      <c r="I193" s="5"/>
      <c r="J193" s="5"/>
      <c r="K193" s="5"/>
      <c r="L193" s="5"/>
      <c r="M193" s="5"/>
      <c r="N193" s="5"/>
      <c r="O193" s="5"/>
      <c r="P193" s="5"/>
      <c r="Q193" s="5"/>
      <c r="R193" s="5"/>
      <c r="S193" s="5"/>
      <c r="T193" s="5"/>
      <c r="U193" s="5"/>
    </row>
    <row r="194" spans="1:21" x14ac:dyDescent="0.2">
      <c r="A194" s="5"/>
      <c r="B194" s="5"/>
      <c r="C194" s="5"/>
      <c r="D194" s="5"/>
      <c r="E194" s="5"/>
      <c r="F194" s="5"/>
      <c r="G194" s="5"/>
      <c r="H194" s="5"/>
      <c r="I194" s="5"/>
      <c r="J194" s="5"/>
      <c r="K194" s="5"/>
      <c r="L194" s="5"/>
      <c r="M194" s="5"/>
      <c r="N194" s="5"/>
      <c r="O194" s="5"/>
      <c r="P194" s="5"/>
      <c r="Q194" s="5"/>
      <c r="R194" s="5"/>
      <c r="S194" s="5"/>
      <c r="T194" s="5"/>
      <c r="U194" s="5"/>
    </row>
    <row r="195" spans="1:21" x14ac:dyDescent="0.2">
      <c r="A195" s="5"/>
      <c r="B195" s="5"/>
      <c r="C195" s="5"/>
      <c r="D195" s="5"/>
      <c r="E195" s="5"/>
      <c r="F195" s="5"/>
      <c r="G195" s="5"/>
      <c r="H195" s="5"/>
      <c r="I195" s="5"/>
      <c r="J195" s="5"/>
      <c r="K195" s="5"/>
      <c r="L195" s="5"/>
      <c r="M195" s="5"/>
      <c r="N195" s="5"/>
      <c r="O195" s="5"/>
      <c r="P195" s="5"/>
      <c r="Q195" s="5"/>
      <c r="R195" s="5"/>
      <c r="S195" s="5"/>
      <c r="T195" s="5"/>
      <c r="U195" s="5"/>
    </row>
    <row r="196" spans="1:21" x14ac:dyDescent="0.2">
      <c r="A196" s="5"/>
      <c r="B196" s="5"/>
      <c r="C196" s="5"/>
      <c r="D196" s="5"/>
      <c r="E196" s="5"/>
      <c r="F196" s="5"/>
      <c r="G196" s="5"/>
      <c r="H196" s="5"/>
      <c r="I196" s="5"/>
      <c r="J196" s="5"/>
      <c r="K196" s="5"/>
      <c r="L196" s="5"/>
      <c r="M196" s="5"/>
      <c r="N196" s="5"/>
      <c r="O196" s="5"/>
      <c r="P196" s="5"/>
      <c r="Q196" s="5"/>
      <c r="R196" s="5"/>
      <c r="S196" s="5"/>
      <c r="T196" s="5"/>
      <c r="U196" s="5"/>
    </row>
    <row r="197" spans="1:21" x14ac:dyDescent="0.2">
      <c r="A197" s="5"/>
      <c r="B197" s="5"/>
      <c r="C197" s="5"/>
      <c r="D197" s="5"/>
      <c r="E197" s="5"/>
      <c r="F197" s="5"/>
      <c r="G197" s="5"/>
      <c r="H197" s="5"/>
      <c r="I197" s="5"/>
      <c r="J197" s="5"/>
      <c r="K197" s="5"/>
      <c r="L197" s="5"/>
      <c r="M197" s="5"/>
      <c r="N197" s="5"/>
      <c r="O197" s="5"/>
      <c r="P197" s="5"/>
      <c r="Q197" s="5"/>
      <c r="R197" s="5"/>
      <c r="S197" s="5"/>
      <c r="T197" s="5"/>
      <c r="U197" s="5"/>
    </row>
    <row r="198" spans="1:21" x14ac:dyDescent="0.2">
      <c r="A198" s="5"/>
      <c r="B198" s="5"/>
      <c r="C198" s="5"/>
      <c r="D198" s="5"/>
      <c r="E198" s="5"/>
      <c r="F198" s="5"/>
      <c r="G198" s="5"/>
      <c r="H198" s="5"/>
      <c r="I198" s="5"/>
      <c r="J198" s="5"/>
      <c r="K198" s="5"/>
      <c r="L198" s="5"/>
      <c r="M198" s="5"/>
      <c r="N198" s="5"/>
      <c r="O198" s="5"/>
      <c r="P198" s="5"/>
      <c r="Q198" s="5"/>
      <c r="R198" s="5"/>
      <c r="S198" s="5"/>
      <c r="T198" s="5"/>
      <c r="U198" s="5"/>
    </row>
    <row r="199" spans="1:21" x14ac:dyDescent="0.2">
      <c r="A199" s="5"/>
      <c r="B199" s="5"/>
      <c r="C199" s="5"/>
      <c r="D199" s="5"/>
      <c r="E199" s="5"/>
      <c r="F199" s="5"/>
      <c r="G199" s="5"/>
      <c r="H199" s="5"/>
      <c r="I199" s="5"/>
      <c r="J199" s="5"/>
      <c r="K199" s="5"/>
      <c r="L199" s="5"/>
      <c r="M199" s="5"/>
      <c r="N199" s="5"/>
      <c r="O199" s="5"/>
      <c r="P199" s="5"/>
      <c r="Q199" s="5"/>
      <c r="R199" s="5"/>
      <c r="S199" s="5"/>
      <c r="T199" s="5"/>
      <c r="U199" s="5"/>
    </row>
    <row r="200" spans="1:21" x14ac:dyDescent="0.2">
      <c r="A200" s="5"/>
      <c r="B200" s="5"/>
      <c r="C200" s="5"/>
      <c r="D200" s="5"/>
      <c r="E200" s="5"/>
      <c r="F200" s="5"/>
      <c r="G200" s="5"/>
      <c r="H200" s="5"/>
      <c r="I200" s="5"/>
      <c r="J200" s="5"/>
      <c r="K200" s="5"/>
      <c r="L200" s="5"/>
      <c r="M200" s="5"/>
      <c r="N200" s="5"/>
      <c r="O200" s="5"/>
      <c r="P200" s="5"/>
      <c r="Q200" s="5"/>
      <c r="R200" s="5"/>
      <c r="S200" s="5"/>
      <c r="T200" s="5"/>
      <c r="U200" s="5"/>
    </row>
    <row r="201" spans="1:21" x14ac:dyDescent="0.2">
      <c r="A201" s="5"/>
      <c r="B201" s="5"/>
      <c r="C201" s="5"/>
      <c r="D201" s="5"/>
      <c r="E201" s="5"/>
      <c r="F201" s="5"/>
      <c r="G201" s="5"/>
      <c r="H201" s="5"/>
      <c r="I201" s="5"/>
      <c r="J201" s="5"/>
      <c r="K201" s="5"/>
      <c r="L201" s="5"/>
      <c r="M201" s="5"/>
      <c r="N201" s="5"/>
      <c r="O201" s="5"/>
      <c r="P201" s="5"/>
      <c r="Q201" s="5"/>
      <c r="R201" s="5"/>
      <c r="S201" s="5"/>
      <c r="T201" s="5"/>
      <c r="U201" s="5"/>
    </row>
    <row r="202" spans="1:21" x14ac:dyDescent="0.2">
      <c r="A202" s="5"/>
      <c r="B202" s="5"/>
      <c r="C202" s="5"/>
      <c r="D202" s="5"/>
      <c r="E202" s="5"/>
      <c r="F202" s="5"/>
      <c r="G202" s="5"/>
      <c r="H202" s="5"/>
      <c r="I202" s="5"/>
      <c r="J202" s="5"/>
      <c r="K202" s="5"/>
      <c r="L202" s="5"/>
      <c r="M202" s="5"/>
      <c r="N202" s="5"/>
      <c r="O202" s="5"/>
      <c r="P202" s="5"/>
      <c r="Q202" s="5"/>
      <c r="R202" s="5"/>
      <c r="S202" s="5"/>
      <c r="T202" s="5"/>
      <c r="U202" s="5"/>
    </row>
    <row r="203" spans="1:21" x14ac:dyDescent="0.2">
      <c r="A203" s="5"/>
      <c r="B203" s="5"/>
      <c r="C203" s="5"/>
      <c r="D203" s="5"/>
      <c r="E203" s="5"/>
      <c r="F203" s="5"/>
      <c r="G203" s="5"/>
      <c r="H203" s="5"/>
      <c r="I203" s="5"/>
      <c r="J203" s="5"/>
      <c r="K203" s="5"/>
      <c r="L203" s="5"/>
      <c r="M203" s="5"/>
      <c r="N203" s="5"/>
      <c r="O203" s="5"/>
      <c r="P203" s="5"/>
      <c r="Q203" s="5"/>
      <c r="R203" s="5"/>
      <c r="S203" s="5"/>
      <c r="T203" s="5"/>
      <c r="U203" s="5"/>
    </row>
    <row r="204" spans="1:21" x14ac:dyDescent="0.2">
      <c r="A204" s="5"/>
      <c r="B204" s="5"/>
      <c r="C204" s="5"/>
      <c r="D204" s="5"/>
      <c r="E204" s="5"/>
      <c r="F204" s="5"/>
      <c r="G204" s="5"/>
      <c r="H204" s="5"/>
      <c r="I204" s="5"/>
      <c r="J204" s="5"/>
      <c r="K204" s="5"/>
      <c r="L204" s="5"/>
      <c r="M204" s="5"/>
      <c r="N204" s="5"/>
      <c r="O204" s="5"/>
      <c r="P204" s="5"/>
      <c r="Q204" s="5"/>
      <c r="R204" s="5"/>
      <c r="S204" s="5"/>
      <c r="T204" s="5"/>
      <c r="U204" s="5"/>
    </row>
    <row r="205" spans="1:21" x14ac:dyDescent="0.2">
      <c r="A205" s="5"/>
      <c r="B205" s="5"/>
      <c r="C205" s="5"/>
      <c r="D205" s="5"/>
      <c r="E205" s="5"/>
      <c r="F205" s="5"/>
      <c r="G205" s="5"/>
      <c r="H205" s="5"/>
      <c r="I205" s="5"/>
      <c r="J205" s="5"/>
      <c r="K205" s="5"/>
      <c r="L205" s="5"/>
      <c r="M205" s="5"/>
      <c r="N205" s="5"/>
      <c r="O205" s="5"/>
      <c r="P205" s="5"/>
      <c r="Q205" s="5"/>
      <c r="R205" s="5"/>
      <c r="S205" s="5"/>
      <c r="T205" s="5"/>
      <c r="U205" s="5"/>
    </row>
    <row r="206" spans="1:21" x14ac:dyDescent="0.2">
      <c r="A206" s="5"/>
      <c r="B206" s="5"/>
      <c r="C206" s="5"/>
      <c r="D206" s="5"/>
      <c r="E206" s="5"/>
      <c r="F206" s="5"/>
      <c r="G206" s="5"/>
      <c r="H206" s="5"/>
      <c r="I206" s="5"/>
      <c r="J206" s="5"/>
      <c r="K206" s="5"/>
      <c r="L206" s="5"/>
      <c r="M206" s="5"/>
      <c r="N206" s="5"/>
      <c r="O206" s="5"/>
      <c r="P206" s="5"/>
      <c r="Q206" s="5"/>
      <c r="R206" s="5"/>
      <c r="S206" s="5"/>
      <c r="T206" s="5"/>
      <c r="U206" s="5"/>
    </row>
    <row r="207" spans="1:21" x14ac:dyDescent="0.2">
      <c r="A207" s="5"/>
      <c r="B207" s="5"/>
      <c r="C207" s="5"/>
      <c r="D207" s="5"/>
      <c r="E207" s="5"/>
      <c r="F207" s="5"/>
      <c r="G207" s="5"/>
      <c r="H207" s="5"/>
      <c r="I207" s="5"/>
      <c r="J207" s="5"/>
      <c r="K207" s="5"/>
      <c r="L207" s="5"/>
      <c r="M207" s="5"/>
      <c r="N207" s="5"/>
      <c r="O207" s="5"/>
      <c r="P207" s="5"/>
      <c r="Q207" s="5"/>
      <c r="R207" s="5"/>
      <c r="S207" s="5"/>
      <c r="T207" s="5"/>
      <c r="U207" s="5"/>
    </row>
    <row r="208" spans="1:21" x14ac:dyDescent="0.2">
      <c r="A208" s="5"/>
      <c r="B208" s="5"/>
      <c r="C208" s="5"/>
      <c r="D208" s="5"/>
      <c r="E208" s="5"/>
      <c r="F208" s="5"/>
      <c r="G208" s="5"/>
      <c r="H208" s="5"/>
      <c r="I208" s="5"/>
      <c r="J208" s="5"/>
      <c r="K208" s="5"/>
      <c r="L208" s="5"/>
      <c r="M208" s="5"/>
      <c r="N208" s="5"/>
      <c r="O208" s="5"/>
      <c r="P208" s="5"/>
      <c r="Q208" s="5"/>
      <c r="R208" s="5"/>
      <c r="S208" s="5"/>
      <c r="T208" s="5"/>
      <c r="U208" s="5"/>
    </row>
    <row r="209" spans="1:21" x14ac:dyDescent="0.2">
      <c r="A209" s="5"/>
      <c r="B209" s="5"/>
      <c r="C209" s="5"/>
      <c r="D209" s="5"/>
      <c r="E209" s="5"/>
      <c r="F209" s="5"/>
      <c r="G209" s="5"/>
      <c r="H209" s="5"/>
      <c r="I209" s="5"/>
      <c r="J209" s="5"/>
      <c r="K209" s="5"/>
      <c r="L209" s="5"/>
      <c r="M209" s="5"/>
      <c r="N209" s="5"/>
      <c r="O209" s="5"/>
      <c r="P209" s="5"/>
      <c r="Q209" s="5"/>
      <c r="R209" s="5"/>
      <c r="S209" s="5"/>
      <c r="T209" s="5"/>
      <c r="U209" s="5"/>
    </row>
    <row r="210" spans="1:21" x14ac:dyDescent="0.2">
      <c r="A210" s="5"/>
      <c r="B210" s="5"/>
      <c r="C210" s="5"/>
      <c r="D210" s="5"/>
      <c r="E210" s="5"/>
      <c r="F210" s="5"/>
      <c r="G210" s="5"/>
      <c r="H210" s="5"/>
      <c r="I210" s="5"/>
      <c r="J210" s="5"/>
      <c r="K210" s="5"/>
      <c r="L210" s="5"/>
      <c r="M210" s="5"/>
      <c r="N210" s="5"/>
      <c r="O210" s="5"/>
      <c r="P210" s="5"/>
      <c r="Q210" s="5"/>
      <c r="R210" s="5"/>
      <c r="S210" s="5"/>
      <c r="T210" s="5"/>
      <c r="U210" s="5"/>
    </row>
    <row r="211" spans="1:21" x14ac:dyDescent="0.2">
      <c r="A211" s="5"/>
      <c r="B211" s="5"/>
      <c r="C211" s="5"/>
      <c r="D211" s="5"/>
      <c r="E211" s="5"/>
      <c r="F211" s="5"/>
      <c r="G211" s="5"/>
      <c r="H211" s="5"/>
      <c r="I211" s="5"/>
      <c r="J211" s="5"/>
      <c r="K211" s="5"/>
      <c r="L211" s="5"/>
      <c r="M211" s="5"/>
      <c r="N211" s="5"/>
      <c r="O211" s="5"/>
      <c r="P211" s="5"/>
      <c r="Q211" s="5"/>
      <c r="R211" s="5"/>
      <c r="S211" s="5"/>
      <c r="T211" s="5"/>
      <c r="U211" s="5"/>
    </row>
    <row r="212" spans="1:21" x14ac:dyDescent="0.2">
      <c r="A212" s="5"/>
      <c r="B212" s="5"/>
      <c r="C212" s="5"/>
      <c r="D212" s="5"/>
      <c r="E212" s="5"/>
      <c r="F212" s="5"/>
      <c r="G212" s="5"/>
      <c r="H212" s="5"/>
      <c r="I212" s="5"/>
      <c r="J212" s="5"/>
      <c r="K212" s="5"/>
      <c r="L212" s="5"/>
      <c r="M212" s="5"/>
      <c r="N212" s="5"/>
      <c r="O212" s="5"/>
      <c r="P212" s="5"/>
      <c r="Q212" s="5"/>
      <c r="R212" s="5"/>
      <c r="S212" s="5"/>
      <c r="T212" s="5"/>
      <c r="U212" s="5"/>
    </row>
    <row r="213" spans="1:21" x14ac:dyDescent="0.2">
      <c r="A213" s="5"/>
      <c r="B213" s="5"/>
      <c r="C213" s="5"/>
      <c r="D213" s="5"/>
      <c r="E213" s="5"/>
      <c r="F213" s="5"/>
      <c r="G213" s="5"/>
      <c r="H213" s="5"/>
      <c r="I213" s="5"/>
      <c r="J213" s="5"/>
      <c r="K213" s="5"/>
      <c r="L213" s="5"/>
      <c r="M213" s="5"/>
      <c r="N213" s="5"/>
      <c r="O213" s="5"/>
      <c r="P213" s="5"/>
      <c r="Q213" s="5"/>
      <c r="R213" s="5"/>
      <c r="S213" s="5"/>
      <c r="T213" s="5"/>
      <c r="U213" s="5"/>
    </row>
    <row r="214" spans="1:21" x14ac:dyDescent="0.2">
      <c r="A214" s="5"/>
      <c r="B214" s="5"/>
      <c r="C214" s="5"/>
      <c r="D214" s="5"/>
      <c r="E214" s="5"/>
      <c r="F214" s="5"/>
      <c r="G214" s="5"/>
      <c r="H214" s="5"/>
      <c r="I214" s="5"/>
      <c r="J214" s="5"/>
      <c r="K214" s="5"/>
      <c r="L214" s="5"/>
      <c r="M214" s="5"/>
      <c r="N214" s="5"/>
      <c r="O214" s="5"/>
      <c r="P214" s="5"/>
      <c r="Q214" s="5"/>
      <c r="R214" s="5"/>
      <c r="S214" s="5"/>
      <c r="T214" s="5"/>
      <c r="U214" s="5"/>
    </row>
    <row r="215" spans="1:21" x14ac:dyDescent="0.2">
      <c r="A215" s="5"/>
      <c r="B215" s="5"/>
      <c r="C215" s="5"/>
      <c r="D215" s="5"/>
      <c r="E215" s="5"/>
      <c r="F215" s="5"/>
      <c r="G215" s="5"/>
      <c r="H215" s="5"/>
      <c r="I215" s="5"/>
      <c r="J215" s="5"/>
      <c r="K215" s="5"/>
      <c r="L215" s="5"/>
      <c r="M215" s="5"/>
      <c r="N215" s="5"/>
      <c r="O215" s="5"/>
      <c r="P215" s="5"/>
      <c r="Q215" s="5"/>
      <c r="R215" s="5"/>
      <c r="S215" s="5"/>
      <c r="T215" s="5"/>
      <c r="U215" s="5"/>
    </row>
    <row r="216" spans="1:21" x14ac:dyDescent="0.2">
      <c r="A216" s="5"/>
      <c r="B216" s="5"/>
      <c r="C216" s="5"/>
      <c r="D216" s="5"/>
      <c r="E216" s="5"/>
      <c r="F216" s="5"/>
      <c r="G216" s="5"/>
      <c r="H216" s="5"/>
      <c r="I216" s="5"/>
      <c r="J216" s="5"/>
      <c r="K216" s="5"/>
      <c r="L216" s="5"/>
      <c r="M216" s="5"/>
      <c r="N216" s="5"/>
      <c r="O216" s="5"/>
      <c r="P216" s="5"/>
      <c r="Q216" s="5"/>
      <c r="R216" s="5"/>
      <c r="S216" s="5"/>
      <c r="T216" s="5"/>
      <c r="U216" s="5"/>
    </row>
    <row r="217" spans="1:21" x14ac:dyDescent="0.2">
      <c r="A217" s="5"/>
      <c r="B217" s="5"/>
      <c r="C217" s="5"/>
      <c r="D217" s="5"/>
      <c r="E217" s="5"/>
      <c r="F217" s="5"/>
      <c r="G217" s="5"/>
      <c r="H217" s="5"/>
      <c r="I217" s="5"/>
      <c r="J217" s="5"/>
      <c r="K217" s="5"/>
      <c r="L217" s="5"/>
      <c r="M217" s="5"/>
      <c r="N217" s="5"/>
      <c r="O217" s="5"/>
      <c r="P217" s="5"/>
      <c r="Q217" s="5"/>
      <c r="R217" s="5"/>
      <c r="S217" s="5"/>
      <c r="T217" s="5"/>
      <c r="U217" s="5"/>
    </row>
    <row r="218" spans="1:21" x14ac:dyDescent="0.2">
      <c r="A218" s="5"/>
      <c r="B218" s="5"/>
      <c r="C218" s="5"/>
      <c r="D218" s="5"/>
      <c r="E218" s="5"/>
      <c r="F218" s="5"/>
      <c r="G218" s="5"/>
      <c r="H218" s="5"/>
      <c r="I218" s="5"/>
      <c r="J218" s="5"/>
      <c r="K218" s="5"/>
      <c r="L218" s="5"/>
      <c r="M218" s="5"/>
      <c r="N218" s="5"/>
      <c r="O218" s="5"/>
      <c r="P218" s="5"/>
      <c r="Q218" s="5"/>
      <c r="R218" s="5"/>
      <c r="S218" s="5"/>
      <c r="T218" s="5"/>
      <c r="U218" s="5"/>
    </row>
    <row r="219" spans="1:21" x14ac:dyDescent="0.2">
      <c r="A219" s="5"/>
      <c r="B219" s="5"/>
      <c r="C219" s="5"/>
      <c r="D219" s="5"/>
      <c r="E219" s="5"/>
      <c r="F219" s="5"/>
      <c r="G219" s="5"/>
      <c r="H219" s="5"/>
      <c r="I219" s="5"/>
      <c r="J219" s="5"/>
      <c r="K219" s="5"/>
      <c r="L219" s="5"/>
      <c r="M219" s="5"/>
      <c r="N219" s="5"/>
      <c r="O219" s="5"/>
      <c r="P219" s="5"/>
      <c r="Q219" s="5"/>
      <c r="R219" s="5"/>
      <c r="S219" s="5"/>
      <c r="T219" s="5"/>
      <c r="U219" s="5"/>
    </row>
    <row r="220" spans="1:21" x14ac:dyDescent="0.2">
      <c r="A220" s="5"/>
      <c r="B220" s="5"/>
      <c r="C220" s="5"/>
      <c r="D220" s="5"/>
      <c r="E220" s="5"/>
      <c r="F220" s="5"/>
      <c r="G220" s="5"/>
      <c r="H220" s="5"/>
      <c r="I220" s="5"/>
      <c r="J220" s="5"/>
      <c r="K220" s="5"/>
      <c r="L220" s="5"/>
      <c r="M220" s="5"/>
      <c r="N220" s="5"/>
      <c r="O220" s="5"/>
      <c r="P220" s="5"/>
      <c r="Q220" s="5"/>
      <c r="R220" s="5"/>
      <c r="S220" s="5"/>
      <c r="T220" s="5"/>
      <c r="U220" s="5"/>
    </row>
    <row r="221" spans="1:21" x14ac:dyDescent="0.2">
      <c r="A221" s="5"/>
      <c r="B221" s="5"/>
      <c r="C221" s="5"/>
      <c r="D221" s="5"/>
      <c r="E221" s="5"/>
      <c r="F221" s="5"/>
      <c r="G221" s="5"/>
      <c r="H221" s="5"/>
      <c r="I221" s="5"/>
      <c r="J221" s="5"/>
      <c r="K221" s="5"/>
      <c r="L221" s="5"/>
      <c r="M221" s="5"/>
      <c r="N221" s="5"/>
      <c r="O221" s="5"/>
      <c r="P221" s="5"/>
      <c r="Q221" s="5"/>
      <c r="R221" s="5"/>
      <c r="S221" s="5"/>
      <c r="T221" s="5"/>
      <c r="U221" s="5"/>
    </row>
    <row r="222" spans="1:21" x14ac:dyDescent="0.2">
      <c r="A222" s="5"/>
      <c r="B222" s="5"/>
      <c r="C222" s="5"/>
      <c r="D222" s="5"/>
      <c r="E222" s="5"/>
      <c r="F222" s="5"/>
      <c r="G222" s="5"/>
      <c r="H222" s="5"/>
      <c r="I222" s="5"/>
      <c r="J222" s="5"/>
      <c r="K222" s="5"/>
      <c r="L222" s="5"/>
      <c r="M222" s="5"/>
      <c r="N222" s="5"/>
      <c r="O222" s="5"/>
      <c r="P222" s="5"/>
      <c r="Q222" s="5"/>
      <c r="R222" s="5"/>
      <c r="S222" s="5"/>
      <c r="T222" s="5"/>
      <c r="U222" s="5"/>
    </row>
    <row r="223" spans="1:21" x14ac:dyDescent="0.2">
      <c r="A223" s="5"/>
      <c r="B223" s="5"/>
      <c r="C223" s="5"/>
      <c r="D223" s="5"/>
      <c r="E223" s="5"/>
      <c r="F223" s="5"/>
      <c r="G223" s="5"/>
      <c r="H223" s="5"/>
      <c r="I223" s="5"/>
      <c r="J223" s="5"/>
      <c r="K223" s="5"/>
      <c r="L223" s="5"/>
      <c r="M223" s="5"/>
      <c r="N223" s="5"/>
      <c r="O223" s="5"/>
      <c r="P223" s="5"/>
      <c r="Q223" s="5"/>
      <c r="R223" s="5"/>
      <c r="S223" s="5"/>
      <c r="T223" s="5"/>
      <c r="U223" s="5"/>
    </row>
    <row r="224" spans="1:21" x14ac:dyDescent="0.2">
      <c r="A224" s="5"/>
      <c r="B224" s="5"/>
      <c r="C224" s="5"/>
      <c r="D224" s="5"/>
      <c r="E224" s="5"/>
      <c r="F224" s="5"/>
      <c r="G224" s="5"/>
      <c r="H224" s="5"/>
      <c r="I224" s="5"/>
      <c r="J224" s="5"/>
      <c r="K224" s="5"/>
      <c r="L224" s="5"/>
      <c r="M224" s="5"/>
      <c r="N224" s="5"/>
      <c r="O224" s="5"/>
      <c r="P224" s="5"/>
      <c r="Q224" s="5"/>
      <c r="R224" s="5"/>
      <c r="S224" s="5"/>
      <c r="T224" s="5"/>
      <c r="U224" s="5"/>
    </row>
    <row r="225" spans="1:21" x14ac:dyDescent="0.2">
      <c r="A225" s="5"/>
      <c r="B225" s="5"/>
      <c r="C225" s="5"/>
      <c r="D225" s="5"/>
      <c r="E225" s="5"/>
      <c r="F225" s="5"/>
      <c r="G225" s="5"/>
      <c r="H225" s="5"/>
      <c r="I225" s="5"/>
      <c r="J225" s="5"/>
      <c r="K225" s="5"/>
      <c r="L225" s="5"/>
      <c r="M225" s="5"/>
      <c r="N225" s="5"/>
      <c r="O225" s="5"/>
      <c r="P225" s="5"/>
      <c r="Q225" s="5"/>
      <c r="R225" s="5"/>
      <c r="S225" s="5"/>
      <c r="T225" s="5"/>
      <c r="U225" s="5"/>
    </row>
    <row r="226" spans="1:21" x14ac:dyDescent="0.2">
      <c r="A226" s="5"/>
      <c r="B226" s="5"/>
      <c r="C226" s="5"/>
      <c r="D226" s="5"/>
      <c r="E226" s="5"/>
      <c r="F226" s="5"/>
      <c r="G226" s="5"/>
      <c r="H226" s="5"/>
      <c r="I226" s="5"/>
      <c r="J226" s="5"/>
      <c r="K226" s="5"/>
      <c r="L226" s="5"/>
      <c r="M226" s="5"/>
      <c r="N226" s="5"/>
      <c r="O226" s="5"/>
      <c r="P226" s="5"/>
      <c r="Q226" s="5"/>
      <c r="R226" s="5"/>
      <c r="S226" s="5"/>
      <c r="T226" s="5"/>
      <c r="U226" s="5"/>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B9FD5-431E-1C4E-9E26-E76E6D2A3365}">
  <dimension ref="A1:G513"/>
  <sheetViews>
    <sheetView workbookViewId="0">
      <selection activeCell="G451" sqref="G451:G513"/>
    </sheetView>
  </sheetViews>
  <sheetFormatPr baseColWidth="10" defaultColWidth="8.83203125" defaultRowHeight="15" x14ac:dyDescent="0.2"/>
  <cols>
    <col min="1" max="1" width="17.6640625" style="16" bestFit="1" customWidth="1"/>
    <col min="2" max="2" width="11.83203125" style="16" bestFit="1" customWidth="1"/>
    <col min="3" max="3" width="17.83203125" style="16" bestFit="1" customWidth="1"/>
    <col min="4" max="4" width="23.83203125" style="16" bestFit="1" customWidth="1"/>
    <col min="5" max="5" width="39.1640625" style="16" bestFit="1" customWidth="1"/>
    <col min="6" max="6" width="15.5" style="16" bestFit="1" customWidth="1"/>
    <col min="7" max="7" width="5.1640625" style="20" bestFit="1" customWidth="1"/>
    <col min="8" max="16384" width="8.83203125" style="16"/>
  </cols>
  <sheetData>
    <row r="1" spans="1:7" x14ac:dyDescent="0.2">
      <c r="A1" s="18" t="s">
        <v>20</v>
      </c>
      <c r="B1" s="18" t="s">
        <v>19</v>
      </c>
      <c r="C1" s="18" t="s">
        <v>37</v>
      </c>
      <c r="D1" s="18" t="s">
        <v>36</v>
      </c>
      <c r="E1" s="18" t="s">
        <v>35</v>
      </c>
      <c r="F1" s="18" t="s">
        <v>18</v>
      </c>
      <c r="G1" s="19" t="s">
        <v>0</v>
      </c>
    </row>
    <row r="2" spans="1:7" x14ac:dyDescent="0.2">
      <c r="A2" s="17">
        <v>44256</v>
      </c>
      <c r="B2" s="16" t="s">
        <v>33</v>
      </c>
      <c r="E2" s="16">
        <v>1</v>
      </c>
      <c r="F2" s="16">
        <v>389.58</v>
      </c>
    </row>
    <row r="3" spans="1:7" x14ac:dyDescent="0.2">
      <c r="A3" s="17">
        <v>44257</v>
      </c>
      <c r="B3" s="16" t="s">
        <v>33</v>
      </c>
      <c r="E3" s="16">
        <v>1</v>
      </c>
      <c r="F3" s="16">
        <v>386.54</v>
      </c>
      <c r="G3" s="20">
        <f>((F3/E3)+D3+C3-F2)/F2</f>
        <v>-7.8032753221417006E-3</v>
      </c>
    </row>
    <row r="4" spans="1:7" x14ac:dyDescent="0.2">
      <c r="A4" s="17">
        <v>44258</v>
      </c>
      <c r="B4" s="16" t="s">
        <v>33</v>
      </c>
      <c r="E4" s="16">
        <v>1</v>
      </c>
      <c r="F4" s="16">
        <v>381.42</v>
      </c>
      <c r="G4" s="20">
        <f t="shared" ref="G4:G67" si="0">((F4/E4)+D4+C4-F3)/F3</f>
        <v>-1.3245718425001305E-2</v>
      </c>
    </row>
    <row r="5" spans="1:7" x14ac:dyDescent="0.2">
      <c r="A5" s="17">
        <v>44259</v>
      </c>
      <c r="B5" s="16" t="s">
        <v>33</v>
      </c>
      <c r="E5" s="16">
        <v>1</v>
      </c>
      <c r="F5" s="16">
        <v>376.7</v>
      </c>
      <c r="G5" s="20">
        <f t="shared" si="0"/>
        <v>-1.2374809920822261E-2</v>
      </c>
    </row>
    <row r="6" spans="1:7" x14ac:dyDescent="0.2">
      <c r="A6" s="17">
        <v>44260</v>
      </c>
      <c r="B6" s="16" t="s">
        <v>33</v>
      </c>
      <c r="E6" s="16">
        <v>1</v>
      </c>
      <c r="F6" s="16">
        <v>383.63</v>
      </c>
      <c r="G6" s="20">
        <f t="shared" si="0"/>
        <v>1.8396602070613239E-2</v>
      </c>
    </row>
    <row r="7" spans="1:7" x14ac:dyDescent="0.2">
      <c r="A7" s="17">
        <v>44263</v>
      </c>
      <c r="B7" s="16" t="s">
        <v>33</v>
      </c>
      <c r="E7" s="16">
        <v>1</v>
      </c>
      <c r="F7" s="16">
        <v>381.72</v>
      </c>
      <c r="G7" s="20">
        <f t="shared" si="0"/>
        <v>-4.9787555717748042E-3</v>
      </c>
    </row>
    <row r="8" spans="1:7" x14ac:dyDescent="0.2">
      <c r="A8" s="17">
        <v>44264</v>
      </c>
      <c r="B8" s="16" t="s">
        <v>33</v>
      </c>
      <c r="E8" s="16">
        <v>1</v>
      </c>
      <c r="F8" s="16">
        <v>387.17</v>
      </c>
      <c r="G8" s="20">
        <f t="shared" si="0"/>
        <v>1.4277480876034759E-2</v>
      </c>
    </row>
    <row r="9" spans="1:7" x14ac:dyDescent="0.2">
      <c r="A9" s="17">
        <v>44265</v>
      </c>
      <c r="B9" s="16" t="s">
        <v>33</v>
      </c>
      <c r="E9" s="16">
        <v>1</v>
      </c>
      <c r="F9" s="16">
        <v>389.58</v>
      </c>
      <c r="G9" s="20">
        <f t="shared" si="0"/>
        <v>6.2246558359376194E-3</v>
      </c>
    </row>
    <row r="10" spans="1:7" x14ac:dyDescent="0.2">
      <c r="A10" s="17">
        <v>44266</v>
      </c>
      <c r="B10" s="16" t="s">
        <v>33</v>
      </c>
      <c r="E10" s="16">
        <v>1</v>
      </c>
      <c r="F10" s="16">
        <v>393.53</v>
      </c>
      <c r="G10" s="20">
        <f t="shared" si="0"/>
        <v>1.0139124185019737E-2</v>
      </c>
    </row>
    <row r="11" spans="1:7" x14ac:dyDescent="0.2">
      <c r="A11" s="17">
        <v>44267</v>
      </c>
      <c r="B11" s="16" t="s">
        <v>33</v>
      </c>
      <c r="E11" s="16">
        <v>1</v>
      </c>
      <c r="F11" s="16">
        <v>394.06</v>
      </c>
      <c r="G11" s="20">
        <f t="shared" si="0"/>
        <v>1.3467842350012187E-3</v>
      </c>
    </row>
    <row r="12" spans="1:7" x14ac:dyDescent="0.2">
      <c r="A12" s="17">
        <v>44270</v>
      </c>
      <c r="B12" s="16" t="s">
        <v>33</v>
      </c>
      <c r="E12" s="16">
        <v>1</v>
      </c>
      <c r="F12" s="16">
        <v>396.41</v>
      </c>
      <c r="G12" s="20">
        <f t="shared" si="0"/>
        <v>5.9635588489063158E-3</v>
      </c>
    </row>
    <row r="13" spans="1:7" x14ac:dyDescent="0.2">
      <c r="A13" s="17">
        <v>44271</v>
      </c>
      <c r="B13" s="16" t="s">
        <v>33</v>
      </c>
      <c r="E13" s="16">
        <v>1</v>
      </c>
      <c r="F13" s="16">
        <v>395.91</v>
      </c>
      <c r="G13" s="20">
        <f t="shared" si="0"/>
        <v>-1.2613203501425291E-3</v>
      </c>
    </row>
    <row r="14" spans="1:7" x14ac:dyDescent="0.2">
      <c r="A14" s="17">
        <v>44272</v>
      </c>
      <c r="B14" s="16" t="s">
        <v>33</v>
      </c>
      <c r="E14" s="16">
        <v>1</v>
      </c>
      <c r="F14" s="16">
        <v>397.26</v>
      </c>
      <c r="G14" s="20">
        <f t="shared" si="0"/>
        <v>3.4098658786086882E-3</v>
      </c>
    </row>
    <row r="15" spans="1:7" x14ac:dyDescent="0.2">
      <c r="A15" s="17">
        <v>44273</v>
      </c>
      <c r="B15" s="16" t="s">
        <v>33</v>
      </c>
      <c r="E15" s="16">
        <v>1</v>
      </c>
      <c r="F15" s="16">
        <v>391.48</v>
      </c>
      <c r="G15" s="20">
        <f t="shared" si="0"/>
        <v>-1.4549665206665591E-2</v>
      </c>
    </row>
    <row r="16" spans="1:7" x14ac:dyDescent="0.2">
      <c r="A16" s="17">
        <v>44274</v>
      </c>
      <c r="B16" s="16" t="s">
        <v>33</v>
      </c>
      <c r="C16" s="16">
        <v>1.2778</v>
      </c>
      <c r="E16" s="16">
        <v>1</v>
      </c>
      <c r="F16" s="16">
        <v>389.48</v>
      </c>
      <c r="G16" s="20">
        <f t="shared" si="0"/>
        <v>-1.8447941146418376E-3</v>
      </c>
    </row>
    <row r="17" spans="1:7" x14ac:dyDescent="0.2">
      <c r="A17" s="17">
        <v>44277</v>
      </c>
      <c r="B17" s="16" t="s">
        <v>33</v>
      </c>
      <c r="E17" s="16">
        <v>1</v>
      </c>
      <c r="F17" s="16">
        <v>392.59</v>
      </c>
      <c r="G17" s="20">
        <f t="shared" si="0"/>
        <v>7.9850056485569389E-3</v>
      </c>
    </row>
    <row r="18" spans="1:7" x14ac:dyDescent="0.2">
      <c r="A18" s="17">
        <v>44278</v>
      </c>
      <c r="B18" s="16" t="s">
        <v>33</v>
      </c>
      <c r="E18" s="16">
        <v>1</v>
      </c>
      <c r="F18" s="16">
        <v>389.5</v>
      </c>
      <c r="G18" s="20">
        <f t="shared" si="0"/>
        <v>-7.8708066940064072E-3</v>
      </c>
    </row>
    <row r="19" spans="1:7" x14ac:dyDescent="0.2">
      <c r="A19" s="17">
        <v>44279</v>
      </c>
      <c r="B19" s="16" t="s">
        <v>33</v>
      </c>
      <c r="E19" s="16">
        <v>1</v>
      </c>
      <c r="F19" s="16">
        <v>387.52</v>
      </c>
      <c r="G19" s="20">
        <f t="shared" si="0"/>
        <v>-5.0834403080873385E-3</v>
      </c>
    </row>
    <row r="20" spans="1:7" x14ac:dyDescent="0.2">
      <c r="A20" s="17">
        <v>44280</v>
      </c>
      <c r="B20" s="16" t="s">
        <v>33</v>
      </c>
      <c r="E20" s="16">
        <v>1</v>
      </c>
      <c r="F20" s="16">
        <v>389.7</v>
      </c>
      <c r="G20" s="20">
        <f t="shared" si="0"/>
        <v>5.625516102394733E-3</v>
      </c>
    </row>
    <row r="21" spans="1:7" x14ac:dyDescent="0.2">
      <c r="A21" s="17">
        <v>44281</v>
      </c>
      <c r="B21" s="16" t="s">
        <v>33</v>
      </c>
      <c r="E21" s="16">
        <v>1</v>
      </c>
      <c r="F21" s="16">
        <v>395.98</v>
      </c>
      <c r="G21" s="20">
        <f t="shared" si="0"/>
        <v>1.6114960225814805E-2</v>
      </c>
    </row>
    <row r="22" spans="1:7" x14ac:dyDescent="0.2">
      <c r="A22" s="17">
        <v>44284</v>
      </c>
      <c r="B22" s="16" t="s">
        <v>33</v>
      </c>
      <c r="E22" s="16">
        <v>1</v>
      </c>
      <c r="F22" s="16">
        <v>395.78</v>
      </c>
      <c r="G22" s="20">
        <f t="shared" si="0"/>
        <v>-5.0507601394021284E-4</v>
      </c>
    </row>
    <row r="23" spans="1:7" x14ac:dyDescent="0.2">
      <c r="A23" s="17">
        <v>44285</v>
      </c>
      <c r="B23" s="16" t="s">
        <v>33</v>
      </c>
      <c r="E23" s="16">
        <v>1</v>
      </c>
      <c r="F23" s="16">
        <v>394.73</v>
      </c>
      <c r="G23" s="20">
        <f t="shared" si="0"/>
        <v>-2.6529890343118768E-3</v>
      </c>
    </row>
    <row r="24" spans="1:7" x14ac:dyDescent="0.2">
      <c r="A24" s="17">
        <v>44286</v>
      </c>
      <c r="B24" s="16" t="s">
        <v>33</v>
      </c>
      <c r="E24" s="16">
        <v>1</v>
      </c>
      <c r="F24" s="16">
        <v>396.33</v>
      </c>
      <c r="G24" s="20">
        <f t="shared" si="0"/>
        <v>4.0534035923288471E-3</v>
      </c>
    </row>
    <row r="25" spans="1:7" x14ac:dyDescent="0.2">
      <c r="A25" s="17">
        <v>44287</v>
      </c>
      <c r="B25" s="16" t="s">
        <v>33</v>
      </c>
      <c r="E25" s="16">
        <v>1</v>
      </c>
      <c r="F25" s="16">
        <v>400.61</v>
      </c>
      <c r="G25" s="20">
        <f t="shared" si="0"/>
        <v>1.0799081573436353E-2</v>
      </c>
    </row>
    <row r="26" spans="1:7" x14ac:dyDescent="0.2">
      <c r="A26" s="17">
        <v>44291</v>
      </c>
      <c r="B26" s="16" t="s">
        <v>33</v>
      </c>
      <c r="E26" s="16">
        <v>1</v>
      </c>
      <c r="F26" s="16">
        <v>406.36</v>
      </c>
      <c r="G26" s="20">
        <f t="shared" si="0"/>
        <v>1.4353111504954942E-2</v>
      </c>
    </row>
    <row r="27" spans="1:7" x14ac:dyDescent="0.2">
      <c r="A27" s="17">
        <v>44292</v>
      </c>
      <c r="B27" s="16" t="s">
        <v>33</v>
      </c>
      <c r="E27" s="16">
        <v>1</v>
      </c>
      <c r="F27" s="16">
        <v>406.12</v>
      </c>
      <c r="G27" s="20">
        <f t="shared" si="0"/>
        <v>-5.9060931194017396E-4</v>
      </c>
    </row>
    <row r="28" spans="1:7" x14ac:dyDescent="0.2">
      <c r="A28" s="17">
        <v>44293</v>
      </c>
      <c r="B28" s="16" t="s">
        <v>33</v>
      </c>
      <c r="E28" s="16">
        <v>1</v>
      </c>
      <c r="F28" s="16">
        <v>406.59</v>
      </c>
      <c r="G28" s="20">
        <f t="shared" si="0"/>
        <v>1.1572934108144647E-3</v>
      </c>
    </row>
    <row r="29" spans="1:7" x14ac:dyDescent="0.2">
      <c r="A29" s="17">
        <v>44294</v>
      </c>
      <c r="B29" s="16" t="s">
        <v>33</v>
      </c>
      <c r="E29" s="16">
        <v>1</v>
      </c>
      <c r="F29" s="16">
        <v>408.52</v>
      </c>
      <c r="G29" s="20">
        <f t="shared" si="0"/>
        <v>4.746796527214164E-3</v>
      </c>
    </row>
    <row r="30" spans="1:7" x14ac:dyDescent="0.2">
      <c r="A30" s="17">
        <v>44295</v>
      </c>
      <c r="B30" s="16" t="s">
        <v>33</v>
      </c>
      <c r="E30" s="16">
        <v>1</v>
      </c>
      <c r="F30" s="16">
        <v>411.49</v>
      </c>
      <c r="G30" s="20">
        <f t="shared" si="0"/>
        <v>7.2701458924900311E-3</v>
      </c>
    </row>
    <row r="31" spans="1:7" x14ac:dyDescent="0.2">
      <c r="A31" s="17">
        <v>44298</v>
      </c>
      <c r="B31" s="16" t="s">
        <v>33</v>
      </c>
      <c r="E31" s="16">
        <v>1</v>
      </c>
      <c r="F31" s="16">
        <v>411.64</v>
      </c>
      <c r="G31" s="20">
        <f t="shared" si="0"/>
        <v>3.6452890714228114E-4</v>
      </c>
    </row>
    <row r="32" spans="1:7" x14ac:dyDescent="0.2">
      <c r="A32" s="17">
        <v>44299</v>
      </c>
      <c r="B32" s="16" t="s">
        <v>33</v>
      </c>
      <c r="E32" s="16">
        <v>1</v>
      </c>
      <c r="F32" s="16">
        <v>412.86</v>
      </c>
      <c r="G32" s="20">
        <f t="shared" si="0"/>
        <v>2.9637547371490314E-3</v>
      </c>
    </row>
    <row r="33" spans="1:7" x14ac:dyDescent="0.2">
      <c r="A33" s="17">
        <v>44300</v>
      </c>
      <c r="B33" s="16" t="s">
        <v>33</v>
      </c>
      <c r="E33" s="16">
        <v>1</v>
      </c>
      <c r="F33" s="16">
        <v>411.45</v>
      </c>
      <c r="G33" s="20">
        <f t="shared" si="0"/>
        <v>-3.4152012788839438E-3</v>
      </c>
    </row>
    <row r="34" spans="1:7" x14ac:dyDescent="0.2">
      <c r="A34" s="17">
        <v>44301</v>
      </c>
      <c r="B34" s="16" t="s">
        <v>33</v>
      </c>
      <c r="E34" s="16">
        <v>1</v>
      </c>
      <c r="F34" s="16">
        <v>415.87</v>
      </c>
      <c r="G34" s="20">
        <f t="shared" si="0"/>
        <v>1.0742496050552962E-2</v>
      </c>
    </row>
    <row r="35" spans="1:7" x14ac:dyDescent="0.2">
      <c r="A35" s="17">
        <v>44302</v>
      </c>
      <c r="B35" s="16" t="s">
        <v>33</v>
      </c>
      <c r="E35" s="16">
        <v>1</v>
      </c>
      <c r="F35" s="16">
        <v>417.26</v>
      </c>
      <c r="G35" s="20">
        <f t="shared" si="0"/>
        <v>3.342390650924535E-3</v>
      </c>
    </row>
    <row r="36" spans="1:7" x14ac:dyDescent="0.2">
      <c r="A36" s="17">
        <v>44305</v>
      </c>
      <c r="B36" s="16" t="s">
        <v>33</v>
      </c>
      <c r="E36" s="16">
        <v>1</v>
      </c>
      <c r="F36" s="16">
        <v>415.21</v>
      </c>
      <c r="G36" s="20">
        <f t="shared" si="0"/>
        <v>-4.9130038824713885E-3</v>
      </c>
    </row>
    <row r="37" spans="1:7" x14ac:dyDescent="0.2">
      <c r="A37" s="17">
        <v>44306</v>
      </c>
      <c r="B37" s="16" t="s">
        <v>33</v>
      </c>
      <c r="E37" s="16">
        <v>1</v>
      </c>
      <c r="F37" s="16">
        <v>412.17</v>
      </c>
      <c r="G37" s="20">
        <f t="shared" si="0"/>
        <v>-7.3215963006670447E-3</v>
      </c>
    </row>
    <row r="38" spans="1:7" x14ac:dyDescent="0.2">
      <c r="A38" s="17">
        <v>44307</v>
      </c>
      <c r="B38" s="16" t="s">
        <v>33</v>
      </c>
      <c r="E38" s="16">
        <v>1</v>
      </c>
      <c r="F38" s="16">
        <v>416.07</v>
      </c>
      <c r="G38" s="20">
        <f t="shared" si="0"/>
        <v>9.4621151466627289E-3</v>
      </c>
    </row>
    <row r="39" spans="1:7" x14ac:dyDescent="0.2">
      <c r="A39" s="17">
        <v>44308</v>
      </c>
      <c r="B39" s="16" t="s">
        <v>33</v>
      </c>
      <c r="E39" s="16">
        <v>1</v>
      </c>
      <c r="F39" s="16">
        <v>412.27</v>
      </c>
      <c r="G39" s="20">
        <f t="shared" si="0"/>
        <v>-9.1330785685101341E-3</v>
      </c>
    </row>
    <row r="40" spans="1:7" x14ac:dyDescent="0.2">
      <c r="A40" s="17">
        <v>44309</v>
      </c>
      <c r="B40" s="16" t="s">
        <v>33</v>
      </c>
      <c r="E40" s="16">
        <v>1</v>
      </c>
      <c r="F40" s="16">
        <v>416.74</v>
      </c>
      <c r="G40" s="20">
        <f t="shared" si="0"/>
        <v>1.0842409100832045E-2</v>
      </c>
    </row>
    <row r="41" spans="1:7" x14ac:dyDescent="0.2">
      <c r="A41" s="17">
        <v>44312</v>
      </c>
      <c r="B41" s="16" t="s">
        <v>33</v>
      </c>
      <c r="E41" s="16">
        <v>1</v>
      </c>
      <c r="F41" s="16">
        <v>417.61</v>
      </c>
      <c r="G41" s="20">
        <f t="shared" si="0"/>
        <v>2.0876325766665173E-3</v>
      </c>
    </row>
    <row r="42" spans="1:7" x14ac:dyDescent="0.2">
      <c r="A42" s="17">
        <v>44313</v>
      </c>
      <c r="B42" s="16" t="s">
        <v>33</v>
      </c>
      <c r="E42" s="16">
        <v>1</v>
      </c>
      <c r="F42" s="16">
        <v>417.52</v>
      </c>
      <c r="G42" s="20">
        <f t="shared" si="0"/>
        <v>-2.1551208064948596E-4</v>
      </c>
    </row>
    <row r="43" spans="1:7" x14ac:dyDescent="0.2">
      <c r="A43" s="17">
        <v>44314</v>
      </c>
      <c r="B43" s="16" t="s">
        <v>33</v>
      </c>
      <c r="E43" s="16">
        <v>1</v>
      </c>
      <c r="F43" s="16">
        <v>417.4</v>
      </c>
      <c r="G43" s="20">
        <f t="shared" si="0"/>
        <v>-2.8741138149071793E-4</v>
      </c>
    </row>
    <row r="44" spans="1:7" x14ac:dyDescent="0.2">
      <c r="A44" s="17">
        <v>44315</v>
      </c>
      <c r="B44" s="16" t="s">
        <v>33</v>
      </c>
      <c r="E44" s="16">
        <v>1</v>
      </c>
      <c r="F44" s="16">
        <v>420.06</v>
      </c>
      <c r="G44" s="20">
        <f t="shared" si="0"/>
        <v>6.3727839003354702E-3</v>
      </c>
    </row>
    <row r="45" spans="1:7" x14ac:dyDescent="0.2">
      <c r="A45" s="17">
        <v>44316</v>
      </c>
      <c r="B45" s="16" t="s">
        <v>33</v>
      </c>
      <c r="E45" s="16">
        <v>1</v>
      </c>
      <c r="F45" s="16">
        <v>417.3</v>
      </c>
      <c r="G45" s="20">
        <f t="shared" si="0"/>
        <v>-6.5704899300099767E-3</v>
      </c>
    </row>
    <row r="46" spans="1:7" x14ac:dyDescent="0.2">
      <c r="A46" s="17">
        <v>44319</v>
      </c>
      <c r="B46" s="16" t="s">
        <v>33</v>
      </c>
      <c r="E46" s="16">
        <v>1</v>
      </c>
      <c r="F46" s="16">
        <v>418.2</v>
      </c>
      <c r="G46" s="20">
        <f t="shared" si="0"/>
        <v>2.1567217828899529E-3</v>
      </c>
    </row>
    <row r="47" spans="1:7" x14ac:dyDescent="0.2">
      <c r="A47" s="17">
        <v>44320</v>
      </c>
      <c r="B47" s="16" t="s">
        <v>33</v>
      </c>
      <c r="E47" s="16">
        <v>1</v>
      </c>
      <c r="F47" s="16">
        <v>415.62</v>
      </c>
      <c r="G47" s="20">
        <f t="shared" si="0"/>
        <v>-6.1692969870874798E-3</v>
      </c>
    </row>
    <row r="48" spans="1:7" x14ac:dyDescent="0.2">
      <c r="A48" s="17">
        <v>44321</v>
      </c>
      <c r="B48" s="16" t="s">
        <v>33</v>
      </c>
      <c r="E48" s="16">
        <v>1</v>
      </c>
      <c r="F48" s="16">
        <v>415.75</v>
      </c>
      <c r="G48" s="20">
        <f t="shared" si="0"/>
        <v>3.1278571772290904E-4</v>
      </c>
    </row>
    <row r="49" spans="1:7" x14ac:dyDescent="0.2">
      <c r="A49" s="17">
        <v>44322</v>
      </c>
      <c r="B49" s="16" t="s">
        <v>33</v>
      </c>
      <c r="E49" s="16">
        <v>1</v>
      </c>
      <c r="F49" s="16">
        <v>419.07</v>
      </c>
      <c r="G49" s="20">
        <f t="shared" si="0"/>
        <v>7.9855682501503138E-3</v>
      </c>
    </row>
    <row r="50" spans="1:7" x14ac:dyDescent="0.2">
      <c r="A50" s="17">
        <v>44323</v>
      </c>
      <c r="B50" s="16" t="s">
        <v>33</v>
      </c>
      <c r="E50" s="16">
        <v>1</v>
      </c>
      <c r="F50" s="16">
        <v>422.12</v>
      </c>
      <c r="G50" s="20">
        <f t="shared" si="0"/>
        <v>7.2780203784570873E-3</v>
      </c>
    </row>
    <row r="51" spans="1:7" x14ac:dyDescent="0.2">
      <c r="A51" s="17">
        <v>44326</v>
      </c>
      <c r="B51" s="16" t="s">
        <v>33</v>
      </c>
      <c r="E51" s="16">
        <v>1</v>
      </c>
      <c r="F51" s="16">
        <v>417.94</v>
      </c>
      <c r="G51" s="20">
        <f t="shared" si="0"/>
        <v>-9.9023974225338918E-3</v>
      </c>
    </row>
    <row r="52" spans="1:7" x14ac:dyDescent="0.2">
      <c r="A52" s="17">
        <v>44327</v>
      </c>
      <c r="B52" s="16" t="s">
        <v>33</v>
      </c>
      <c r="E52" s="16">
        <v>1</v>
      </c>
      <c r="F52" s="16">
        <v>414.21</v>
      </c>
      <c r="G52" s="20">
        <f t="shared" si="0"/>
        <v>-8.9247260372302684E-3</v>
      </c>
    </row>
    <row r="53" spans="1:7" x14ac:dyDescent="0.2">
      <c r="A53" s="17">
        <v>44328</v>
      </c>
      <c r="B53" s="16" t="s">
        <v>33</v>
      </c>
      <c r="E53" s="16">
        <v>1</v>
      </c>
      <c r="F53" s="16">
        <v>405.41</v>
      </c>
      <c r="G53" s="20">
        <f t="shared" si="0"/>
        <v>-2.1245262065135932E-2</v>
      </c>
    </row>
    <row r="54" spans="1:7" x14ac:dyDescent="0.2">
      <c r="A54" s="17">
        <v>44329</v>
      </c>
      <c r="B54" s="16" t="s">
        <v>33</v>
      </c>
      <c r="E54" s="16">
        <v>1</v>
      </c>
      <c r="F54" s="16">
        <v>410.28</v>
      </c>
      <c r="G54" s="20">
        <f t="shared" si="0"/>
        <v>1.2012530524653925E-2</v>
      </c>
    </row>
    <row r="55" spans="1:7" x14ac:dyDescent="0.2">
      <c r="A55" s="17">
        <v>44330</v>
      </c>
      <c r="B55" s="16" t="s">
        <v>33</v>
      </c>
      <c r="E55" s="16">
        <v>1</v>
      </c>
      <c r="F55" s="16">
        <v>416.58</v>
      </c>
      <c r="G55" s="20">
        <f t="shared" si="0"/>
        <v>1.5355367066393712E-2</v>
      </c>
    </row>
    <row r="56" spans="1:7" x14ac:dyDescent="0.2">
      <c r="A56" s="17">
        <v>44333</v>
      </c>
      <c r="B56" s="16" t="s">
        <v>33</v>
      </c>
      <c r="E56" s="16">
        <v>1</v>
      </c>
      <c r="F56" s="16">
        <v>415.52</v>
      </c>
      <c r="G56" s="20">
        <f t="shared" si="0"/>
        <v>-2.5445292620865194E-3</v>
      </c>
    </row>
    <row r="57" spans="1:7" x14ac:dyDescent="0.2">
      <c r="A57" s="17">
        <v>44334</v>
      </c>
      <c r="B57" s="16" t="s">
        <v>33</v>
      </c>
      <c r="E57" s="16">
        <v>1</v>
      </c>
      <c r="F57" s="16">
        <v>411.94</v>
      </c>
      <c r="G57" s="20">
        <f t="shared" si="0"/>
        <v>-8.615710435117406E-3</v>
      </c>
    </row>
    <row r="58" spans="1:7" x14ac:dyDescent="0.2">
      <c r="A58" s="17">
        <v>44335</v>
      </c>
      <c r="B58" s="16" t="s">
        <v>33</v>
      </c>
      <c r="E58" s="16">
        <v>1</v>
      </c>
      <c r="F58" s="16">
        <v>410.86</v>
      </c>
      <c r="G58" s="20">
        <f t="shared" si="0"/>
        <v>-2.6217410302470847E-3</v>
      </c>
    </row>
    <row r="59" spans="1:7" x14ac:dyDescent="0.2">
      <c r="A59" s="17">
        <v>44336</v>
      </c>
      <c r="B59" s="16" t="s">
        <v>33</v>
      </c>
      <c r="E59" s="16">
        <v>1</v>
      </c>
      <c r="F59" s="16">
        <v>415.28</v>
      </c>
      <c r="G59" s="20">
        <f t="shared" si="0"/>
        <v>1.0757922406659102E-2</v>
      </c>
    </row>
    <row r="60" spans="1:7" x14ac:dyDescent="0.2">
      <c r="A60" s="17">
        <v>44337</v>
      </c>
      <c r="B60" s="16" t="s">
        <v>33</v>
      </c>
      <c r="E60" s="16">
        <v>1</v>
      </c>
      <c r="F60" s="16">
        <v>414.94</v>
      </c>
      <c r="G60" s="20">
        <f t="shared" si="0"/>
        <v>-8.1872471585430319E-4</v>
      </c>
    </row>
    <row r="61" spans="1:7" x14ac:dyDescent="0.2">
      <c r="A61" s="17">
        <v>44340</v>
      </c>
      <c r="B61" s="16" t="s">
        <v>33</v>
      </c>
      <c r="E61" s="16">
        <v>1</v>
      </c>
      <c r="F61" s="16">
        <v>419.17</v>
      </c>
      <c r="G61" s="20">
        <f t="shared" si="0"/>
        <v>1.0194244951077309E-2</v>
      </c>
    </row>
    <row r="62" spans="1:7" x14ac:dyDescent="0.2">
      <c r="A62" s="17">
        <v>44341</v>
      </c>
      <c r="B62" s="16" t="s">
        <v>33</v>
      </c>
      <c r="E62" s="16">
        <v>1</v>
      </c>
      <c r="F62" s="16">
        <v>418.24</v>
      </c>
      <c r="G62" s="20">
        <f t="shared" si="0"/>
        <v>-2.2186702292626066E-3</v>
      </c>
    </row>
    <row r="63" spans="1:7" x14ac:dyDescent="0.2">
      <c r="A63" s="17">
        <v>44342</v>
      </c>
      <c r="B63" s="16" t="s">
        <v>33</v>
      </c>
      <c r="E63" s="16">
        <v>1</v>
      </c>
      <c r="F63" s="16">
        <v>419.07</v>
      </c>
      <c r="G63" s="20">
        <f t="shared" si="0"/>
        <v>1.984506503442961E-3</v>
      </c>
    </row>
    <row r="64" spans="1:7" x14ac:dyDescent="0.2">
      <c r="A64" s="17">
        <v>44343</v>
      </c>
      <c r="B64" s="16" t="s">
        <v>33</v>
      </c>
      <c r="E64" s="16">
        <v>1</v>
      </c>
      <c r="F64" s="16">
        <v>419.29</v>
      </c>
      <c r="G64" s="20">
        <f t="shared" si="0"/>
        <v>5.2497196172483665E-4</v>
      </c>
    </row>
    <row r="65" spans="1:7" x14ac:dyDescent="0.2">
      <c r="A65" s="17">
        <v>44344</v>
      </c>
      <c r="B65" s="16" t="s">
        <v>33</v>
      </c>
      <c r="E65" s="16">
        <v>1</v>
      </c>
      <c r="F65" s="16">
        <v>420.04</v>
      </c>
      <c r="G65" s="20">
        <f t="shared" si="0"/>
        <v>1.7887381048916024E-3</v>
      </c>
    </row>
    <row r="66" spans="1:7" x14ac:dyDescent="0.2">
      <c r="A66" s="17">
        <v>44256</v>
      </c>
      <c r="B66" s="16" t="s">
        <v>32</v>
      </c>
      <c r="E66" s="16">
        <v>1</v>
      </c>
      <c r="F66" s="16">
        <v>323.58999999999997</v>
      </c>
      <c r="G66" s="20">
        <f t="shared" si="0"/>
        <v>-0.22962098847728799</v>
      </c>
    </row>
    <row r="67" spans="1:7" x14ac:dyDescent="0.2">
      <c r="A67" s="17">
        <v>44257</v>
      </c>
      <c r="B67" s="16" t="s">
        <v>32</v>
      </c>
      <c r="E67" s="16">
        <v>1</v>
      </c>
      <c r="F67" s="16">
        <v>318.39999999999998</v>
      </c>
      <c r="G67" s="20">
        <f t="shared" si="0"/>
        <v>-1.6038814549275311E-2</v>
      </c>
    </row>
    <row r="68" spans="1:7" x14ac:dyDescent="0.2">
      <c r="A68" s="17">
        <v>44258</v>
      </c>
      <c r="B68" s="16" t="s">
        <v>32</v>
      </c>
      <c r="E68" s="16">
        <v>1</v>
      </c>
      <c r="F68" s="16">
        <v>309.16000000000003</v>
      </c>
      <c r="G68" s="20">
        <f t="shared" ref="G68:G131" si="1">((F68/E68)+D68+C68-F67)/F67</f>
        <v>-2.9020100502512414E-2</v>
      </c>
    </row>
    <row r="69" spans="1:7" x14ac:dyDescent="0.2">
      <c r="A69" s="17">
        <v>44259</v>
      </c>
      <c r="B69" s="16" t="s">
        <v>32</v>
      </c>
      <c r="E69" s="16">
        <v>1</v>
      </c>
      <c r="F69" s="16">
        <v>304.10000000000002</v>
      </c>
      <c r="G69" s="20">
        <f t="shared" si="1"/>
        <v>-1.6366929745115805E-2</v>
      </c>
    </row>
    <row r="70" spans="1:7" x14ac:dyDescent="0.2">
      <c r="A70" s="17">
        <v>44260</v>
      </c>
      <c r="B70" s="16" t="s">
        <v>32</v>
      </c>
      <c r="E70" s="16">
        <v>1</v>
      </c>
      <c r="F70" s="16">
        <v>308.68</v>
      </c>
      <c r="G70" s="20">
        <f t="shared" si="1"/>
        <v>1.5060835251561933E-2</v>
      </c>
    </row>
    <row r="71" spans="1:7" x14ac:dyDescent="0.2">
      <c r="A71" s="17">
        <v>44263</v>
      </c>
      <c r="B71" s="16" t="s">
        <v>32</v>
      </c>
      <c r="E71" s="16">
        <v>1</v>
      </c>
      <c r="F71" s="16">
        <v>299.94</v>
      </c>
      <c r="G71" s="20">
        <f t="shared" si="1"/>
        <v>-2.831411170143841E-2</v>
      </c>
    </row>
    <row r="72" spans="1:7" x14ac:dyDescent="0.2">
      <c r="A72" s="17">
        <v>44264</v>
      </c>
      <c r="B72" s="16" t="s">
        <v>32</v>
      </c>
      <c r="E72" s="16">
        <v>1</v>
      </c>
      <c r="F72" s="16">
        <v>311.77</v>
      </c>
      <c r="G72" s="20">
        <f t="shared" si="1"/>
        <v>3.9441221577648809E-2</v>
      </c>
    </row>
    <row r="73" spans="1:7" x14ac:dyDescent="0.2">
      <c r="A73" s="17">
        <v>44265</v>
      </c>
      <c r="B73" s="16" t="s">
        <v>32</v>
      </c>
      <c r="E73" s="16">
        <v>1</v>
      </c>
      <c r="F73" s="16">
        <v>310.88</v>
      </c>
      <c r="G73" s="20">
        <f t="shared" si="1"/>
        <v>-2.8546685056291062E-3</v>
      </c>
    </row>
    <row r="74" spans="1:7" x14ac:dyDescent="0.2">
      <c r="A74" s="17">
        <v>44266</v>
      </c>
      <c r="B74" s="16" t="s">
        <v>32</v>
      </c>
      <c r="E74" s="16">
        <v>1</v>
      </c>
      <c r="F74" s="16">
        <v>318.04000000000002</v>
      </c>
      <c r="G74" s="20">
        <f t="shared" si="1"/>
        <v>2.3031394750386083E-2</v>
      </c>
    </row>
    <row r="75" spans="1:7" x14ac:dyDescent="0.2">
      <c r="A75" s="17">
        <v>44267</v>
      </c>
      <c r="B75" s="16" t="s">
        <v>32</v>
      </c>
      <c r="E75" s="16">
        <v>1</v>
      </c>
      <c r="F75" s="16">
        <v>315.45999999999998</v>
      </c>
      <c r="G75" s="20">
        <f t="shared" si="1"/>
        <v>-8.1121871462710368E-3</v>
      </c>
    </row>
    <row r="76" spans="1:7" x14ac:dyDescent="0.2">
      <c r="A76" s="17">
        <v>44270</v>
      </c>
      <c r="B76" s="16" t="s">
        <v>32</v>
      </c>
      <c r="E76" s="16">
        <v>1</v>
      </c>
      <c r="F76" s="16">
        <v>318.83</v>
      </c>
      <c r="G76" s="20">
        <f t="shared" si="1"/>
        <v>1.0682812400938328E-2</v>
      </c>
    </row>
    <row r="77" spans="1:7" x14ac:dyDescent="0.2">
      <c r="A77" s="17">
        <v>44271</v>
      </c>
      <c r="B77" s="16" t="s">
        <v>32</v>
      </c>
      <c r="E77" s="16">
        <v>1</v>
      </c>
      <c r="F77" s="16">
        <v>320.58</v>
      </c>
      <c r="G77" s="20">
        <f t="shared" si="1"/>
        <v>5.4888184926136186E-3</v>
      </c>
    </row>
    <row r="78" spans="1:7" x14ac:dyDescent="0.2">
      <c r="A78" s="17">
        <v>44272</v>
      </c>
      <c r="B78" s="16" t="s">
        <v>32</v>
      </c>
      <c r="E78" s="16">
        <v>1</v>
      </c>
      <c r="F78" s="16">
        <v>321.89999999999998</v>
      </c>
      <c r="G78" s="20">
        <f t="shared" si="1"/>
        <v>4.1175369642522715E-3</v>
      </c>
    </row>
    <row r="79" spans="1:7" x14ac:dyDescent="0.2">
      <c r="A79" s="17">
        <v>44273</v>
      </c>
      <c r="B79" s="16" t="s">
        <v>32</v>
      </c>
      <c r="E79" s="16">
        <v>1</v>
      </c>
      <c r="F79" s="16">
        <v>312.04000000000002</v>
      </c>
      <c r="G79" s="20">
        <f t="shared" si="1"/>
        <v>-3.0630630630630498E-2</v>
      </c>
    </row>
    <row r="80" spans="1:7" x14ac:dyDescent="0.2">
      <c r="A80" s="17">
        <v>44274</v>
      </c>
      <c r="B80" s="16" t="s">
        <v>32</v>
      </c>
      <c r="E80" s="16">
        <v>1</v>
      </c>
      <c r="F80" s="16">
        <v>313.14</v>
      </c>
      <c r="G80" s="20">
        <f t="shared" si="1"/>
        <v>3.5251890783231823E-3</v>
      </c>
    </row>
    <row r="81" spans="1:7" x14ac:dyDescent="0.2">
      <c r="A81" s="17">
        <v>44277</v>
      </c>
      <c r="B81" s="16" t="s">
        <v>32</v>
      </c>
      <c r="C81" s="16">
        <v>0.3947</v>
      </c>
      <c r="E81" s="16">
        <v>1</v>
      </c>
      <c r="F81" s="16">
        <v>318.61</v>
      </c>
      <c r="G81" s="20">
        <f t="shared" si="1"/>
        <v>1.8728683655872862E-2</v>
      </c>
    </row>
    <row r="82" spans="1:7" x14ac:dyDescent="0.2">
      <c r="A82" s="17">
        <v>44278</v>
      </c>
      <c r="B82" s="16" t="s">
        <v>32</v>
      </c>
      <c r="E82" s="16">
        <v>1</v>
      </c>
      <c r="F82" s="16">
        <v>317.22000000000003</v>
      </c>
      <c r="G82" s="20">
        <f t="shared" si="1"/>
        <v>-4.3627004802108734E-3</v>
      </c>
    </row>
    <row r="83" spans="1:7" x14ac:dyDescent="0.2">
      <c r="A83" s="17">
        <v>44279</v>
      </c>
      <c r="B83" s="16" t="s">
        <v>32</v>
      </c>
      <c r="E83" s="16">
        <v>1</v>
      </c>
      <c r="F83" s="16">
        <v>311.87</v>
      </c>
      <c r="G83" s="20">
        <f t="shared" si="1"/>
        <v>-1.6865267007124464E-2</v>
      </c>
    </row>
    <row r="84" spans="1:7" x14ac:dyDescent="0.2">
      <c r="A84" s="17">
        <v>44280</v>
      </c>
      <c r="B84" s="16" t="s">
        <v>32</v>
      </c>
      <c r="E84" s="16">
        <v>1</v>
      </c>
      <c r="F84" s="16">
        <v>311.33</v>
      </c>
      <c r="G84" s="20">
        <f t="shared" si="1"/>
        <v>-1.731490685221472E-3</v>
      </c>
    </row>
    <row r="85" spans="1:7" x14ac:dyDescent="0.2">
      <c r="A85" s="17">
        <v>44281</v>
      </c>
      <c r="B85" s="16" t="s">
        <v>32</v>
      </c>
      <c r="E85" s="16">
        <v>1</v>
      </c>
      <c r="F85" s="16">
        <v>316</v>
      </c>
      <c r="G85" s="20">
        <f t="shared" si="1"/>
        <v>1.5000160601291286E-2</v>
      </c>
    </row>
    <row r="86" spans="1:7" x14ac:dyDescent="0.2">
      <c r="A86" s="17">
        <v>44284</v>
      </c>
      <c r="B86" s="16" t="s">
        <v>32</v>
      </c>
      <c r="E86" s="16">
        <v>1</v>
      </c>
      <c r="F86" s="16">
        <v>315.91000000000003</v>
      </c>
      <c r="G86" s="20">
        <f t="shared" si="1"/>
        <v>-2.8481012658219934E-4</v>
      </c>
    </row>
    <row r="87" spans="1:7" x14ac:dyDescent="0.2">
      <c r="A87" s="17">
        <v>44285</v>
      </c>
      <c r="B87" s="16" t="s">
        <v>32</v>
      </c>
      <c r="E87" s="16">
        <v>1</v>
      </c>
      <c r="F87" s="16">
        <v>314.32</v>
      </c>
      <c r="G87" s="20">
        <f t="shared" si="1"/>
        <v>-5.0330790414992617E-3</v>
      </c>
    </row>
    <row r="88" spans="1:7" x14ac:dyDescent="0.2">
      <c r="A88" s="17">
        <v>44286</v>
      </c>
      <c r="B88" s="16" t="s">
        <v>32</v>
      </c>
      <c r="E88" s="16">
        <v>1</v>
      </c>
      <c r="F88" s="16">
        <v>319.13</v>
      </c>
      <c r="G88" s="20">
        <f t="shared" si="1"/>
        <v>1.5302876049885474E-2</v>
      </c>
    </row>
    <row r="89" spans="1:7" x14ac:dyDescent="0.2">
      <c r="A89" s="17">
        <v>44287</v>
      </c>
      <c r="B89" s="16" t="s">
        <v>32</v>
      </c>
      <c r="E89" s="16">
        <v>1</v>
      </c>
      <c r="F89" s="16">
        <v>324.57</v>
      </c>
      <c r="G89" s="20">
        <f t="shared" si="1"/>
        <v>1.7046344749788479E-2</v>
      </c>
    </row>
    <row r="90" spans="1:7" x14ac:dyDescent="0.2">
      <c r="A90" s="17">
        <v>44291</v>
      </c>
      <c r="B90" s="16" t="s">
        <v>32</v>
      </c>
      <c r="E90" s="16">
        <v>1</v>
      </c>
      <c r="F90" s="16">
        <v>331.05</v>
      </c>
      <c r="G90" s="20">
        <f t="shared" si="1"/>
        <v>1.9964876605971033E-2</v>
      </c>
    </row>
    <row r="91" spans="1:7" x14ac:dyDescent="0.2">
      <c r="A91" s="17">
        <v>44292</v>
      </c>
      <c r="B91" s="16" t="s">
        <v>32</v>
      </c>
      <c r="E91" s="16">
        <v>1</v>
      </c>
      <c r="F91" s="16">
        <v>330.82</v>
      </c>
      <c r="G91" s="20">
        <f t="shared" si="1"/>
        <v>-6.9475909983391683E-4</v>
      </c>
    </row>
    <row r="92" spans="1:7" x14ac:dyDescent="0.2">
      <c r="A92" s="17">
        <v>44293</v>
      </c>
      <c r="B92" s="16" t="s">
        <v>32</v>
      </c>
      <c r="E92" s="16">
        <v>1</v>
      </c>
      <c r="F92" s="16">
        <v>331.62</v>
      </c>
      <c r="G92" s="20">
        <f t="shared" si="1"/>
        <v>2.4182334804425712E-3</v>
      </c>
    </row>
    <row r="93" spans="1:7" x14ac:dyDescent="0.2">
      <c r="A93" s="17">
        <v>44294</v>
      </c>
      <c r="B93" s="16" t="s">
        <v>32</v>
      </c>
      <c r="E93" s="16">
        <v>1</v>
      </c>
      <c r="F93" s="16">
        <v>335.08</v>
      </c>
      <c r="G93" s="20">
        <f t="shared" si="1"/>
        <v>1.0433628852300765E-2</v>
      </c>
    </row>
    <row r="94" spans="1:7" x14ac:dyDescent="0.2">
      <c r="A94" s="17">
        <v>44295</v>
      </c>
      <c r="B94" s="16" t="s">
        <v>32</v>
      </c>
      <c r="E94" s="16">
        <v>1</v>
      </c>
      <c r="F94" s="16">
        <v>337.11</v>
      </c>
      <c r="G94" s="20">
        <f t="shared" si="1"/>
        <v>6.0582547451355781E-3</v>
      </c>
    </row>
    <row r="95" spans="1:7" x14ac:dyDescent="0.2">
      <c r="A95" s="17">
        <v>44298</v>
      </c>
      <c r="B95" s="16" t="s">
        <v>32</v>
      </c>
      <c r="E95" s="16">
        <v>1</v>
      </c>
      <c r="F95" s="16">
        <v>336.67</v>
      </c>
      <c r="G95" s="20">
        <f t="shared" si="1"/>
        <v>-1.3052119486221046E-3</v>
      </c>
    </row>
    <row r="96" spans="1:7" x14ac:dyDescent="0.2">
      <c r="A96" s="17">
        <v>44299</v>
      </c>
      <c r="B96" s="16" t="s">
        <v>32</v>
      </c>
      <c r="E96" s="16">
        <v>1</v>
      </c>
      <c r="F96" s="16">
        <v>340.6</v>
      </c>
      <c r="G96" s="20">
        <f t="shared" si="1"/>
        <v>1.1673151750972782E-2</v>
      </c>
    </row>
    <row r="97" spans="1:7" x14ac:dyDescent="0.2">
      <c r="A97" s="17">
        <v>44300</v>
      </c>
      <c r="B97" s="16" t="s">
        <v>32</v>
      </c>
      <c r="E97" s="16">
        <v>1</v>
      </c>
      <c r="F97" s="16">
        <v>336.51</v>
      </c>
      <c r="G97" s="20">
        <f t="shared" si="1"/>
        <v>-1.2008220786846834E-2</v>
      </c>
    </row>
    <row r="98" spans="1:7" x14ac:dyDescent="0.2">
      <c r="A98" s="17">
        <v>44301</v>
      </c>
      <c r="B98" s="16" t="s">
        <v>32</v>
      </c>
      <c r="E98" s="16">
        <v>1</v>
      </c>
      <c r="F98" s="16">
        <v>341.61</v>
      </c>
      <c r="G98" s="20">
        <f t="shared" si="1"/>
        <v>1.5155567442275187E-2</v>
      </c>
    </row>
    <row r="99" spans="1:7" x14ac:dyDescent="0.2">
      <c r="A99" s="17">
        <v>44302</v>
      </c>
      <c r="B99" s="16" t="s">
        <v>32</v>
      </c>
      <c r="E99" s="16">
        <v>1</v>
      </c>
      <c r="F99" s="16">
        <v>342.01</v>
      </c>
      <c r="G99" s="20">
        <f t="shared" si="1"/>
        <v>1.1709259096629994E-3</v>
      </c>
    </row>
    <row r="100" spans="1:7" x14ac:dyDescent="0.2">
      <c r="A100" s="17">
        <v>44305</v>
      </c>
      <c r="B100" s="16" t="s">
        <v>32</v>
      </c>
      <c r="E100" s="16">
        <v>1</v>
      </c>
      <c r="F100" s="16">
        <v>338.88</v>
      </c>
      <c r="G100" s="20">
        <f t="shared" si="1"/>
        <v>-9.1517791877430352E-3</v>
      </c>
    </row>
    <row r="101" spans="1:7" x14ac:dyDescent="0.2">
      <c r="A101" s="17">
        <v>44306</v>
      </c>
      <c r="B101" s="16" t="s">
        <v>32</v>
      </c>
      <c r="E101" s="16">
        <v>1</v>
      </c>
      <c r="F101" s="16">
        <v>336.41</v>
      </c>
      <c r="G101" s="20">
        <f t="shared" si="1"/>
        <v>-7.2887157695938698E-3</v>
      </c>
    </row>
    <row r="102" spans="1:7" x14ac:dyDescent="0.2">
      <c r="A102" s="17">
        <v>44307</v>
      </c>
      <c r="B102" s="16" t="s">
        <v>32</v>
      </c>
      <c r="E102" s="16">
        <v>1</v>
      </c>
      <c r="F102" s="16">
        <v>339.29</v>
      </c>
      <c r="G102" s="20">
        <f t="shared" si="1"/>
        <v>8.560982134894906E-3</v>
      </c>
    </row>
    <row r="103" spans="1:7" x14ac:dyDescent="0.2">
      <c r="A103" s="17">
        <v>44308</v>
      </c>
      <c r="B103" s="16" t="s">
        <v>32</v>
      </c>
      <c r="E103" s="16">
        <v>1</v>
      </c>
      <c r="F103" s="16">
        <v>335.2</v>
      </c>
      <c r="G103" s="20">
        <f t="shared" si="1"/>
        <v>-1.2054584573668637E-2</v>
      </c>
    </row>
    <row r="104" spans="1:7" x14ac:dyDescent="0.2">
      <c r="A104" s="17">
        <v>44309</v>
      </c>
      <c r="B104" s="16" t="s">
        <v>32</v>
      </c>
      <c r="E104" s="16">
        <v>1</v>
      </c>
      <c r="F104" s="16">
        <v>339.42</v>
      </c>
      <c r="G104" s="20">
        <f t="shared" si="1"/>
        <v>1.2589498806682659E-2</v>
      </c>
    </row>
    <row r="105" spans="1:7" x14ac:dyDescent="0.2">
      <c r="A105" s="17">
        <v>44312</v>
      </c>
      <c r="B105" s="16" t="s">
        <v>32</v>
      </c>
      <c r="E105" s="16">
        <v>1</v>
      </c>
      <c r="F105" s="16">
        <v>341.63</v>
      </c>
      <c r="G105" s="20">
        <f t="shared" si="1"/>
        <v>6.5111071828412572E-3</v>
      </c>
    </row>
    <row r="106" spans="1:7" x14ac:dyDescent="0.2">
      <c r="A106" s="17">
        <v>44313</v>
      </c>
      <c r="B106" s="16" t="s">
        <v>32</v>
      </c>
      <c r="E106" s="16">
        <v>1</v>
      </c>
      <c r="F106" s="16">
        <v>340.15</v>
      </c>
      <c r="G106" s="20">
        <f t="shared" si="1"/>
        <v>-4.3321722331177539E-3</v>
      </c>
    </row>
    <row r="107" spans="1:7" x14ac:dyDescent="0.2">
      <c r="A107" s="17">
        <v>44314</v>
      </c>
      <c r="B107" s="16" t="s">
        <v>32</v>
      </c>
      <c r="E107" s="16">
        <v>1</v>
      </c>
      <c r="F107" s="16">
        <v>339</v>
      </c>
      <c r="G107" s="20">
        <f t="shared" si="1"/>
        <v>-3.3808613846831614E-3</v>
      </c>
    </row>
    <row r="108" spans="1:7" x14ac:dyDescent="0.2">
      <c r="A108" s="17">
        <v>44315</v>
      </c>
      <c r="B108" s="16" t="s">
        <v>32</v>
      </c>
      <c r="E108" s="16">
        <v>1</v>
      </c>
      <c r="F108" s="16">
        <v>340.22</v>
      </c>
      <c r="G108" s="20">
        <f t="shared" si="1"/>
        <v>3.5988200589971305E-3</v>
      </c>
    </row>
    <row r="109" spans="1:7" x14ac:dyDescent="0.2">
      <c r="A109" s="17">
        <v>44316</v>
      </c>
      <c r="B109" s="16" t="s">
        <v>32</v>
      </c>
      <c r="E109" s="16">
        <v>1</v>
      </c>
      <c r="F109" s="16">
        <v>337.99</v>
      </c>
      <c r="G109" s="20">
        <f t="shared" si="1"/>
        <v>-6.554582329081236E-3</v>
      </c>
    </row>
    <row r="110" spans="1:7" x14ac:dyDescent="0.2">
      <c r="A110" s="17">
        <v>44319</v>
      </c>
      <c r="B110" s="16" t="s">
        <v>32</v>
      </c>
      <c r="E110" s="16">
        <v>1</v>
      </c>
      <c r="F110" s="16">
        <v>336.19</v>
      </c>
      <c r="G110" s="20">
        <f t="shared" si="1"/>
        <v>-5.3256013491523755E-3</v>
      </c>
    </row>
    <row r="111" spans="1:7" x14ac:dyDescent="0.2">
      <c r="A111" s="17">
        <v>44320</v>
      </c>
      <c r="B111" s="16" t="s">
        <v>32</v>
      </c>
      <c r="E111" s="16">
        <v>1</v>
      </c>
      <c r="F111" s="16">
        <v>330.14</v>
      </c>
      <c r="G111" s="20">
        <f t="shared" si="1"/>
        <v>-1.7995776197983319E-2</v>
      </c>
    </row>
    <row r="112" spans="1:7" x14ac:dyDescent="0.2">
      <c r="A112" s="17">
        <v>44321</v>
      </c>
      <c r="B112" s="16" t="s">
        <v>32</v>
      </c>
      <c r="E112" s="16">
        <v>1</v>
      </c>
      <c r="F112" s="16">
        <v>329.03</v>
      </c>
      <c r="G112" s="20">
        <f t="shared" si="1"/>
        <v>-3.3622099715272724E-3</v>
      </c>
    </row>
    <row r="113" spans="1:7" x14ac:dyDescent="0.2">
      <c r="A113" s="17">
        <v>44322</v>
      </c>
      <c r="B113" s="16" t="s">
        <v>32</v>
      </c>
      <c r="E113" s="16">
        <v>1</v>
      </c>
      <c r="F113" s="16">
        <v>331.51</v>
      </c>
      <c r="G113" s="20">
        <f t="shared" si="1"/>
        <v>7.5373066285749583E-3</v>
      </c>
    </row>
    <row r="114" spans="1:7" x14ac:dyDescent="0.2">
      <c r="A114" s="17">
        <v>44323</v>
      </c>
      <c r="B114" s="16" t="s">
        <v>32</v>
      </c>
      <c r="E114" s="16">
        <v>1</v>
      </c>
      <c r="F114" s="16">
        <v>334.2</v>
      </c>
      <c r="G114" s="20">
        <f t="shared" si="1"/>
        <v>8.1143856897227772E-3</v>
      </c>
    </row>
    <row r="115" spans="1:7" x14ac:dyDescent="0.2">
      <c r="A115" s="17">
        <v>44326</v>
      </c>
      <c r="B115" s="16" t="s">
        <v>32</v>
      </c>
      <c r="E115" s="16">
        <v>1</v>
      </c>
      <c r="F115" s="16">
        <v>325.76</v>
      </c>
      <c r="G115" s="20">
        <f t="shared" si="1"/>
        <v>-2.5254338719329736E-2</v>
      </c>
    </row>
    <row r="116" spans="1:7" x14ac:dyDescent="0.2">
      <c r="A116" s="17">
        <v>44327</v>
      </c>
      <c r="B116" s="16" t="s">
        <v>32</v>
      </c>
      <c r="E116" s="16">
        <v>1</v>
      </c>
      <c r="F116" s="16">
        <v>325.31</v>
      </c>
      <c r="G116" s="20">
        <f t="shared" si="1"/>
        <v>-1.3813850687622441E-3</v>
      </c>
    </row>
    <row r="117" spans="1:7" x14ac:dyDescent="0.2">
      <c r="A117" s="17">
        <v>44328</v>
      </c>
      <c r="B117" s="16" t="s">
        <v>32</v>
      </c>
      <c r="E117" s="16">
        <v>1</v>
      </c>
      <c r="F117" s="16">
        <v>316.89</v>
      </c>
      <c r="G117" s="20">
        <f t="shared" si="1"/>
        <v>-2.5883003903968572E-2</v>
      </c>
    </row>
    <row r="118" spans="1:7" x14ac:dyDescent="0.2">
      <c r="A118" s="17">
        <v>44329</v>
      </c>
      <c r="B118" s="16" t="s">
        <v>32</v>
      </c>
      <c r="E118" s="16">
        <v>1</v>
      </c>
      <c r="F118" s="16">
        <v>319.33999999999997</v>
      </c>
      <c r="G118" s="20">
        <f t="shared" si="1"/>
        <v>7.7313894411309564E-3</v>
      </c>
    </row>
    <row r="119" spans="1:7" x14ac:dyDescent="0.2">
      <c r="A119" s="17">
        <v>44330</v>
      </c>
      <c r="B119" s="16" t="s">
        <v>32</v>
      </c>
      <c r="E119" s="16">
        <v>1</v>
      </c>
      <c r="F119" s="16">
        <v>326.39</v>
      </c>
      <c r="G119" s="20">
        <f t="shared" si="1"/>
        <v>2.2076783365691778E-2</v>
      </c>
    </row>
    <row r="120" spans="1:7" x14ac:dyDescent="0.2">
      <c r="A120" s="17">
        <v>44333</v>
      </c>
      <c r="B120" s="16" t="s">
        <v>32</v>
      </c>
      <c r="E120" s="16">
        <v>1</v>
      </c>
      <c r="F120" s="16">
        <v>324.41000000000003</v>
      </c>
      <c r="G120" s="20">
        <f t="shared" si="1"/>
        <v>-6.0663623272770653E-3</v>
      </c>
    </row>
    <row r="121" spans="1:7" x14ac:dyDescent="0.2">
      <c r="A121" s="17">
        <v>44334</v>
      </c>
      <c r="B121" s="16" t="s">
        <v>32</v>
      </c>
      <c r="E121" s="16">
        <v>1</v>
      </c>
      <c r="F121" s="16">
        <v>322.22000000000003</v>
      </c>
      <c r="G121" s="20">
        <f t="shared" si="1"/>
        <v>-6.7507166856755263E-3</v>
      </c>
    </row>
    <row r="122" spans="1:7" x14ac:dyDescent="0.2">
      <c r="A122" s="17">
        <v>44335</v>
      </c>
      <c r="B122" s="16" t="s">
        <v>32</v>
      </c>
      <c r="E122" s="16">
        <v>1</v>
      </c>
      <c r="F122" s="16">
        <v>322.58999999999997</v>
      </c>
      <c r="G122" s="20">
        <f t="shared" si="1"/>
        <v>1.1482837812672947E-3</v>
      </c>
    </row>
    <row r="123" spans="1:7" x14ac:dyDescent="0.2">
      <c r="A123" s="17">
        <v>44336</v>
      </c>
      <c r="B123" s="16" t="s">
        <v>32</v>
      </c>
      <c r="E123" s="16">
        <v>1</v>
      </c>
      <c r="F123" s="16">
        <v>328.83</v>
      </c>
      <c r="G123" s="20">
        <f t="shared" si="1"/>
        <v>1.9343439040267862E-2</v>
      </c>
    </row>
    <row r="124" spans="1:7" x14ac:dyDescent="0.2">
      <c r="A124" s="17">
        <v>44337</v>
      </c>
      <c r="B124" s="16" t="s">
        <v>32</v>
      </c>
      <c r="E124" s="16">
        <v>1</v>
      </c>
      <c r="F124" s="16">
        <v>327.01</v>
      </c>
      <c r="G124" s="20">
        <f t="shared" si="1"/>
        <v>-5.5347748076513496E-3</v>
      </c>
    </row>
    <row r="125" spans="1:7" x14ac:dyDescent="0.2">
      <c r="A125" s="17">
        <v>44340</v>
      </c>
      <c r="B125" s="16" t="s">
        <v>32</v>
      </c>
      <c r="E125" s="16">
        <v>1</v>
      </c>
      <c r="F125" s="16">
        <v>332.51</v>
      </c>
      <c r="G125" s="20">
        <f t="shared" si="1"/>
        <v>1.6819057521176722E-2</v>
      </c>
    </row>
    <row r="126" spans="1:7" x14ac:dyDescent="0.2">
      <c r="A126" s="17">
        <v>44341</v>
      </c>
      <c r="B126" s="16" t="s">
        <v>32</v>
      </c>
      <c r="E126" s="16">
        <v>1</v>
      </c>
      <c r="F126" s="16">
        <v>332.97</v>
      </c>
      <c r="G126" s="20">
        <f t="shared" si="1"/>
        <v>1.3834170400891293E-3</v>
      </c>
    </row>
    <row r="127" spans="1:7" x14ac:dyDescent="0.2">
      <c r="A127" s="17">
        <v>44342</v>
      </c>
      <c r="B127" s="16" t="s">
        <v>32</v>
      </c>
      <c r="E127" s="16">
        <v>1</v>
      </c>
      <c r="F127" s="16">
        <v>334.13</v>
      </c>
      <c r="G127" s="20">
        <f t="shared" si="1"/>
        <v>3.4837973390995226E-3</v>
      </c>
    </row>
    <row r="128" spans="1:7" x14ac:dyDescent="0.2">
      <c r="A128" s="17">
        <v>44343</v>
      </c>
      <c r="B128" s="16" t="s">
        <v>32</v>
      </c>
      <c r="E128" s="16">
        <v>1</v>
      </c>
      <c r="F128" s="16">
        <v>332.88</v>
      </c>
      <c r="G128" s="20">
        <f t="shared" si="1"/>
        <v>-3.7410588693023673E-3</v>
      </c>
    </row>
    <row r="129" spans="1:7" x14ac:dyDescent="0.2">
      <c r="A129" s="17">
        <v>44344</v>
      </c>
      <c r="B129" s="16" t="s">
        <v>32</v>
      </c>
      <c r="E129" s="16">
        <v>1</v>
      </c>
      <c r="F129" s="16">
        <v>333.93</v>
      </c>
      <c r="G129" s="20">
        <f t="shared" si="1"/>
        <v>3.1542898341745114E-3</v>
      </c>
    </row>
    <row r="130" spans="1:7" x14ac:dyDescent="0.2">
      <c r="A130" s="17">
        <v>44256</v>
      </c>
      <c r="B130" s="16" t="s">
        <v>5</v>
      </c>
      <c r="E130" s="16">
        <v>1</v>
      </c>
      <c r="F130" s="16">
        <v>33.32</v>
      </c>
      <c r="G130" s="20">
        <f t="shared" si="1"/>
        <v>-0.90021860869044412</v>
      </c>
    </row>
    <row r="131" spans="1:7" x14ac:dyDescent="0.2">
      <c r="A131" s="17">
        <v>44257</v>
      </c>
      <c r="B131" s="16" t="s">
        <v>5</v>
      </c>
      <c r="E131" s="16">
        <v>1</v>
      </c>
      <c r="F131" s="16">
        <v>33.200000000000003</v>
      </c>
      <c r="G131" s="20">
        <f t="shared" si="1"/>
        <v>-3.6014405762304154E-3</v>
      </c>
    </row>
    <row r="132" spans="1:7" x14ac:dyDescent="0.2">
      <c r="A132" s="17">
        <v>44258</v>
      </c>
      <c r="B132" s="16" t="s">
        <v>5</v>
      </c>
      <c r="E132" s="16">
        <v>1</v>
      </c>
      <c r="F132" s="16">
        <v>33.46</v>
      </c>
      <c r="G132" s="20">
        <f t="shared" ref="G132:G195" si="2">((F132/E132)+D132+C132-F131)/F131</f>
        <v>7.8313253012047591E-3</v>
      </c>
    </row>
    <row r="133" spans="1:7" x14ac:dyDescent="0.2">
      <c r="A133" s="17">
        <v>44259</v>
      </c>
      <c r="B133" s="16" t="s">
        <v>5</v>
      </c>
      <c r="E133" s="16">
        <v>1</v>
      </c>
      <c r="F133" s="16">
        <v>33.08</v>
      </c>
      <c r="G133" s="20">
        <f t="shared" si="2"/>
        <v>-1.1356843992827333E-2</v>
      </c>
    </row>
    <row r="134" spans="1:7" x14ac:dyDescent="0.2">
      <c r="A134" s="17">
        <v>44260</v>
      </c>
      <c r="B134" s="16" t="s">
        <v>5</v>
      </c>
      <c r="E134" s="16">
        <v>1</v>
      </c>
      <c r="F134" s="16">
        <v>33.71</v>
      </c>
      <c r="G134" s="20">
        <f t="shared" si="2"/>
        <v>1.9044740024183875E-2</v>
      </c>
    </row>
    <row r="135" spans="1:7" x14ac:dyDescent="0.2">
      <c r="A135" s="17">
        <v>44263</v>
      </c>
      <c r="B135" s="16" t="s">
        <v>5</v>
      </c>
      <c r="E135" s="16">
        <v>1</v>
      </c>
      <c r="F135" s="16">
        <v>34.14</v>
      </c>
      <c r="G135" s="20">
        <f t="shared" si="2"/>
        <v>1.2755858795609603E-2</v>
      </c>
    </row>
    <row r="136" spans="1:7" x14ac:dyDescent="0.2">
      <c r="A136" s="17">
        <v>44264</v>
      </c>
      <c r="B136" s="16" t="s">
        <v>5</v>
      </c>
      <c r="E136" s="16">
        <v>1</v>
      </c>
      <c r="F136" s="16">
        <v>33.83</v>
      </c>
      <c r="G136" s="20">
        <f t="shared" si="2"/>
        <v>-9.0802577621558953E-3</v>
      </c>
    </row>
    <row r="137" spans="1:7" x14ac:dyDescent="0.2">
      <c r="A137" s="17">
        <v>44265</v>
      </c>
      <c r="B137" s="16" t="s">
        <v>5</v>
      </c>
      <c r="E137" s="16">
        <v>1</v>
      </c>
      <c r="F137" s="16">
        <v>34.520000000000003</v>
      </c>
      <c r="G137" s="20">
        <f t="shared" si="2"/>
        <v>2.0396098137747704E-2</v>
      </c>
    </row>
    <row r="138" spans="1:7" x14ac:dyDescent="0.2">
      <c r="A138" s="17">
        <v>44266</v>
      </c>
      <c r="B138" s="16" t="s">
        <v>5</v>
      </c>
      <c r="E138" s="16">
        <v>1</v>
      </c>
      <c r="F138" s="16">
        <v>34.42</v>
      </c>
      <c r="G138" s="20">
        <f t="shared" si="2"/>
        <v>-2.8968713789108173E-3</v>
      </c>
    </row>
    <row r="139" spans="1:7" x14ac:dyDescent="0.2">
      <c r="A139" s="17">
        <v>44267</v>
      </c>
      <c r="B139" s="16" t="s">
        <v>5</v>
      </c>
      <c r="E139" s="16">
        <v>1</v>
      </c>
      <c r="F139" s="16">
        <v>34.770000000000003</v>
      </c>
      <c r="G139" s="20">
        <f t="shared" si="2"/>
        <v>1.0168506682161575E-2</v>
      </c>
    </row>
    <row r="140" spans="1:7" x14ac:dyDescent="0.2">
      <c r="A140" s="17">
        <v>44270</v>
      </c>
      <c r="B140" s="16" t="s">
        <v>5</v>
      </c>
      <c r="E140" s="16">
        <v>1</v>
      </c>
      <c r="F140" s="16">
        <v>34.57</v>
      </c>
      <c r="G140" s="20">
        <f t="shared" si="2"/>
        <v>-5.7520851308600178E-3</v>
      </c>
    </row>
    <row r="141" spans="1:7" x14ac:dyDescent="0.2">
      <c r="A141" s="17">
        <v>44271</v>
      </c>
      <c r="B141" s="16" t="s">
        <v>5</v>
      </c>
      <c r="E141" s="16">
        <v>1</v>
      </c>
      <c r="F141" s="16">
        <v>34.21</v>
      </c>
      <c r="G141" s="20">
        <f t="shared" si="2"/>
        <v>-1.0413653456754395E-2</v>
      </c>
    </row>
    <row r="142" spans="1:7" x14ac:dyDescent="0.2">
      <c r="A142" s="17">
        <v>44272</v>
      </c>
      <c r="B142" s="16" t="s">
        <v>5</v>
      </c>
      <c r="E142" s="16">
        <v>1</v>
      </c>
      <c r="F142" s="16">
        <v>34.44</v>
      </c>
      <c r="G142" s="20">
        <f t="shared" si="2"/>
        <v>6.7231803566207794E-3</v>
      </c>
    </row>
    <row r="143" spans="1:7" x14ac:dyDescent="0.2">
      <c r="A143" s="17">
        <v>44273</v>
      </c>
      <c r="B143" s="16" t="s">
        <v>5</v>
      </c>
      <c r="E143" s="16">
        <v>1</v>
      </c>
      <c r="F143" s="16">
        <v>34.619999999999997</v>
      </c>
      <c r="G143" s="20">
        <f t="shared" si="2"/>
        <v>5.2264808362369256E-3</v>
      </c>
    </row>
    <row r="144" spans="1:7" x14ac:dyDescent="0.2">
      <c r="A144" s="17">
        <v>44274</v>
      </c>
      <c r="B144" s="16" t="s">
        <v>5</v>
      </c>
      <c r="E144" s="16">
        <v>1</v>
      </c>
      <c r="F144" s="16">
        <v>34.22</v>
      </c>
      <c r="G144" s="20">
        <f t="shared" si="2"/>
        <v>-1.1554015020219487E-2</v>
      </c>
    </row>
    <row r="145" spans="1:7" x14ac:dyDescent="0.2">
      <c r="A145" s="17">
        <v>44277</v>
      </c>
      <c r="B145" s="16" t="s">
        <v>5</v>
      </c>
      <c r="C145" s="16">
        <v>0.1512</v>
      </c>
      <c r="E145" s="16">
        <v>1</v>
      </c>
      <c r="F145" s="16">
        <v>33.630000000000003</v>
      </c>
      <c r="G145" s="20">
        <f t="shared" si="2"/>
        <v>-1.2822910578608808E-2</v>
      </c>
    </row>
    <row r="146" spans="1:7" x14ac:dyDescent="0.2">
      <c r="A146" s="17">
        <v>44278</v>
      </c>
      <c r="B146" s="16" t="s">
        <v>5</v>
      </c>
      <c r="E146" s="16">
        <v>1</v>
      </c>
      <c r="F146" s="16">
        <v>33.159999999999997</v>
      </c>
      <c r="G146" s="20">
        <f t="shared" si="2"/>
        <v>-1.3975617008623429E-2</v>
      </c>
    </row>
    <row r="147" spans="1:7" x14ac:dyDescent="0.2">
      <c r="A147" s="17">
        <v>44279</v>
      </c>
      <c r="B147" s="16" t="s">
        <v>5</v>
      </c>
      <c r="E147" s="16">
        <v>1</v>
      </c>
      <c r="F147" s="16">
        <v>33.28</v>
      </c>
      <c r="G147" s="20">
        <f t="shared" si="2"/>
        <v>3.6188178528348781E-3</v>
      </c>
    </row>
    <row r="148" spans="1:7" x14ac:dyDescent="0.2">
      <c r="A148" s="17">
        <v>44280</v>
      </c>
      <c r="B148" s="16" t="s">
        <v>5</v>
      </c>
      <c r="E148" s="16">
        <v>1</v>
      </c>
      <c r="F148" s="16">
        <v>33.840000000000003</v>
      </c>
      <c r="G148" s="20">
        <f t="shared" si="2"/>
        <v>1.6826923076923146E-2</v>
      </c>
    </row>
    <row r="149" spans="1:7" x14ac:dyDescent="0.2">
      <c r="A149" s="17">
        <v>44281</v>
      </c>
      <c r="B149" s="16" t="s">
        <v>5</v>
      </c>
      <c r="E149" s="16">
        <v>1</v>
      </c>
      <c r="F149" s="16">
        <v>34.369999999999997</v>
      </c>
      <c r="G149" s="20">
        <f t="shared" si="2"/>
        <v>1.5661938534278781E-2</v>
      </c>
    </row>
    <row r="150" spans="1:7" x14ac:dyDescent="0.2">
      <c r="A150" s="17">
        <v>44284</v>
      </c>
      <c r="B150" s="16" t="s">
        <v>5</v>
      </c>
      <c r="E150" s="16">
        <v>1</v>
      </c>
      <c r="F150" s="16">
        <v>34.07</v>
      </c>
      <c r="G150" s="20">
        <f t="shared" si="2"/>
        <v>-8.7285423334302354E-3</v>
      </c>
    </row>
    <row r="151" spans="1:7" x14ac:dyDescent="0.2">
      <c r="A151" s="17">
        <v>44285</v>
      </c>
      <c r="B151" s="16" t="s">
        <v>5</v>
      </c>
      <c r="E151" s="16">
        <v>1</v>
      </c>
      <c r="F151" s="16">
        <v>34.31</v>
      </c>
      <c r="G151" s="20">
        <f t="shared" si="2"/>
        <v>7.044320516583563E-3</v>
      </c>
    </row>
    <row r="152" spans="1:7" x14ac:dyDescent="0.2">
      <c r="A152" s="17">
        <v>44286</v>
      </c>
      <c r="B152" s="16" t="s">
        <v>5</v>
      </c>
      <c r="E152" s="16">
        <v>1</v>
      </c>
      <c r="F152" s="16">
        <v>34.049999999999997</v>
      </c>
      <c r="G152" s="20">
        <f t="shared" si="2"/>
        <v>-7.5779656076946983E-3</v>
      </c>
    </row>
    <row r="153" spans="1:7" x14ac:dyDescent="0.2">
      <c r="A153" s="17">
        <v>44287</v>
      </c>
      <c r="B153" s="16" t="s">
        <v>5</v>
      </c>
      <c r="E153" s="16">
        <v>1</v>
      </c>
      <c r="F153" s="16">
        <v>34.47</v>
      </c>
      <c r="G153" s="20">
        <f t="shared" si="2"/>
        <v>1.2334801762114588E-2</v>
      </c>
    </row>
    <row r="154" spans="1:7" x14ac:dyDescent="0.2">
      <c r="A154" s="17">
        <v>44291</v>
      </c>
      <c r="B154" s="16" t="s">
        <v>5</v>
      </c>
      <c r="E154" s="16">
        <v>1</v>
      </c>
      <c r="F154" s="16">
        <v>34.74</v>
      </c>
      <c r="G154" s="20">
        <f t="shared" si="2"/>
        <v>7.832898172323851E-3</v>
      </c>
    </row>
    <row r="155" spans="1:7" x14ac:dyDescent="0.2">
      <c r="A155" s="17">
        <v>44292</v>
      </c>
      <c r="B155" s="16" t="s">
        <v>5</v>
      </c>
      <c r="E155" s="16">
        <v>1</v>
      </c>
      <c r="F155" s="16">
        <v>34.67</v>
      </c>
      <c r="G155" s="20">
        <f t="shared" si="2"/>
        <v>-2.0149683362118676E-3</v>
      </c>
    </row>
    <row r="156" spans="1:7" x14ac:dyDescent="0.2">
      <c r="A156" s="17">
        <v>44293</v>
      </c>
      <c r="B156" s="16" t="s">
        <v>5</v>
      </c>
      <c r="E156" s="16">
        <v>1</v>
      </c>
      <c r="F156" s="16">
        <v>34.840000000000003</v>
      </c>
      <c r="G156" s="20">
        <f t="shared" si="2"/>
        <v>4.903374675512019E-3</v>
      </c>
    </row>
    <row r="157" spans="1:7" x14ac:dyDescent="0.2">
      <c r="A157" s="17">
        <v>44294</v>
      </c>
      <c r="B157" s="16" t="s">
        <v>5</v>
      </c>
      <c r="E157" s="16">
        <v>1</v>
      </c>
      <c r="F157" s="16">
        <v>34.85</v>
      </c>
      <c r="G157" s="20">
        <f t="shared" si="2"/>
        <v>2.8702640642933437E-4</v>
      </c>
    </row>
    <row r="158" spans="1:7" x14ac:dyDescent="0.2">
      <c r="A158" s="17">
        <v>44295</v>
      </c>
      <c r="B158" s="16" t="s">
        <v>5</v>
      </c>
      <c r="E158" s="16">
        <v>1</v>
      </c>
      <c r="F158" s="16">
        <v>35.15</v>
      </c>
      <c r="G158" s="20">
        <f t="shared" si="2"/>
        <v>8.6083213773313384E-3</v>
      </c>
    </row>
    <row r="159" spans="1:7" x14ac:dyDescent="0.2">
      <c r="A159" s="17">
        <v>44298</v>
      </c>
      <c r="B159" s="16" t="s">
        <v>5</v>
      </c>
      <c r="E159" s="16">
        <v>1</v>
      </c>
      <c r="F159" s="16">
        <v>35.299999999999997</v>
      </c>
      <c r="G159" s="20">
        <f t="shared" si="2"/>
        <v>4.2674253200568587E-3</v>
      </c>
    </row>
    <row r="160" spans="1:7" x14ac:dyDescent="0.2">
      <c r="A160" s="17">
        <v>44299</v>
      </c>
      <c r="B160" s="16" t="s">
        <v>5</v>
      </c>
      <c r="E160" s="16">
        <v>1</v>
      </c>
      <c r="F160" s="16">
        <v>34.97</v>
      </c>
      <c r="G160" s="20">
        <f t="shared" si="2"/>
        <v>-9.3484419263455618E-3</v>
      </c>
    </row>
    <row r="161" spans="1:7" x14ac:dyDescent="0.2">
      <c r="A161" s="17">
        <v>44300</v>
      </c>
      <c r="B161" s="16" t="s">
        <v>5</v>
      </c>
      <c r="E161" s="16">
        <v>1</v>
      </c>
      <c r="F161" s="16">
        <v>35.18</v>
      </c>
      <c r="G161" s="20">
        <f t="shared" si="2"/>
        <v>6.0051472690878143E-3</v>
      </c>
    </row>
    <row r="162" spans="1:7" x14ac:dyDescent="0.2">
      <c r="A162" s="17">
        <v>44301</v>
      </c>
      <c r="B162" s="16" t="s">
        <v>5</v>
      </c>
      <c r="E162" s="16">
        <v>1</v>
      </c>
      <c r="F162" s="16">
        <v>35.15</v>
      </c>
      <c r="G162" s="20">
        <f t="shared" si="2"/>
        <v>-8.5275724843664408E-4</v>
      </c>
    </row>
    <row r="163" spans="1:7" x14ac:dyDescent="0.2">
      <c r="A163" s="17">
        <v>44302</v>
      </c>
      <c r="B163" s="16" t="s">
        <v>5</v>
      </c>
      <c r="E163" s="16">
        <v>1</v>
      </c>
      <c r="F163" s="16">
        <v>35.4</v>
      </c>
      <c r="G163" s="20">
        <f t="shared" si="2"/>
        <v>7.1123755334281651E-3</v>
      </c>
    </row>
    <row r="164" spans="1:7" x14ac:dyDescent="0.2">
      <c r="A164" s="17">
        <v>44305</v>
      </c>
      <c r="B164" s="16" t="s">
        <v>5</v>
      </c>
      <c r="E164" s="16">
        <v>1</v>
      </c>
      <c r="F164" s="16">
        <v>35.299999999999997</v>
      </c>
      <c r="G164" s="20">
        <f t="shared" si="2"/>
        <v>-2.8248587570621872E-3</v>
      </c>
    </row>
    <row r="165" spans="1:7" x14ac:dyDescent="0.2">
      <c r="A165" s="17">
        <v>44306</v>
      </c>
      <c r="B165" s="16" t="s">
        <v>5</v>
      </c>
      <c r="E165" s="16">
        <v>1</v>
      </c>
      <c r="F165" s="16">
        <v>34.64</v>
      </c>
      <c r="G165" s="20">
        <f t="shared" si="2"/>
        <v>-1.8696883852691124E-2</v>
      </c>
    </row>
    <row r="166" spans="1:7" x14ac:dyDescent="0.2">
      <c r="A166" s="17">
        <v>44307</v>
      </c>
      <c r="B166" s="16" t="s">
        <v>5</v>
      </c>
      <c r="E166" s="16">
        <v>1</v>
      </c>
      <c r="F166" s="16">
        <v>35.119999999999997</v>
      </c>
      <c r="G166" s="20">
        <f t="shared" si="2"/>
        <v>1.3856812933025313E-2</v>
      </c>
    </row>
    <row r="167" spans="1:7" x14ac:dyDescent="0.2">
      <c r="A167" s="17">
        <v>44308</v>
      </c>
      <c r="B167" s="16" t="s">
        <v>5</v>
      </c>
      <c r="E167" s="16">
        <v>1</v>
      </c>
      <c r="F167" s="16">
        <v>34.729999999999997</v>
      </c>
      <c r="G167" s="20">
        <f t="shared" si="2"/>
        <v>-1.1104783599088855E-2</v>
      </c>
    </row>
    <row r="168" spans="1:7" x14ac:dyDescent="0.2">
      <c r="A168" s="17">
        <v>44309</v>
      </c>
      <c r="B168" s="16" t="s">
        <v>5</v>
      </c>
      <c r="E168" s="16">
        <v>1</v>
      </c>
      <c r="F168" s="16">
        <v>35.380000000000003</v>
      </c>
      <c r="G168" s="20">
        <f t="shared" si="2"/>
        <v>1.8715807659084531E-2</v>
      </c>
    </row>
    <row r="169" spans="1:7" x14ac:dyDescent="0.2">
      <c r="A169" s="17">
        <v>44312</v>
      </c>
      <c r="B169" s="16" t="s">
        <v>5</v>
      </c>
      <c r="E169" s="16">
        <v>1</v>
      </c>
      <c r="F169" s="16">
        <v>35.520000000000003</v>
      </c>
      <c r="G169" s="20">
        <f t="shared" si="2"/>
        <v>3.9570378745053857E-3</v>
      </c>
    </row>
    <row r="170" spans="1:7" x14ac:dyDescent="0.2">
      <c r="A170" s="17">
        <v>44313</v>
      </c>
      <c r="B170" s="16" t="s">
        <v>5</v>
      </c>
      <c r="E170" s="16">
        <v>1</v>
      </c>
      <c r="F170" s="16">
        <v>35.799999999999997</v>
      </c>
      <c r="G170" s="20">
        <f t="shared" si="2"/>
        <v>7.8828828828827139E-3</v>
      </c>
    </row>
    <row r="171" spans="1:7" x14ac:dyDescent="0.2">
      <c r="A171" s="17">
        <v>44314</v>
      </c>
      <c r="B171" s="16" t="s">
        <v>5</v>
      </c>
      <c r="E171" s="16">
        <v>1</v>
      </c>
      <c r="F171" s="16">
        <v>35.94</v>
      </c>
      <c r="G171" s="20">
        <f t="shared" si="2"/>
        <v>3.9106145251396806E-3</v>
      </c>
    </row>
    <row r="172" spans="1:7" x14ac:dyDescent="0.2">
      <c r="A172" s="17">
        <v>44315</v>
      </c>
      <c r="B172" s="16" t="s">
        <v>5</v>
      </c>
      <c r="E172" s="16">
        <v>1</v>
      </c>
      <c r="F172" s="16">
        <v>36.58</v>
      </c>
      <c r="G172" s="20">
        <f t="shared" si="2"/>
        <v>1.7807456872565405E-2</v>
      </c>
    </row>
    <row r="173" spans="1:7" x14ac:dyDescent="0.2">
      <c r="A173" s="17">
        <v>44316</v>
      </c>
      <c r="B173" s="16" t="s">
        <v>5</v>
      </c>
      <c r="E173" s="16">
        <v>1</v>
      </c>
      <c r="F173" s="16">
        <v>36.26</v>
      </c>
      <c r="G173" s="20">
        <f t="shared" si="2"/>
        <v>-8.7479496992892373E-3</v>
      </c>
    </row>
    <row r="174" spans="1:7" x14ac:dyDescent="0.2">
      <c r="A174" s="17">
        <v>44319</v>
      </c>
      <c r="B174" s="16" t="s">
        <v>5</v>
      </c>
      <c r="E174" s="16">
        <v>1</v>
      </c>
      <c r="F174" s="16">
        <v>36.44</v>
      </c>
      <c r="G174" s="20">
        <f t="shared" si="2"/>
        <v>4.9641478212906712E-3</v>
      </c>
    </row>
    <row r="175" spans="1:7" x14ac:dyDescent="0.2">
      <c r="A175" s="17">
        <v>44320</v>
      </c>
      <c r="B175" s="16" t="s">
        <v>5</v>
      </c>
      <c r="E175" s="16">
        <v>1</v>
      </c>
      <c r="F175" s="16">
        <v>36.729999999999997</v>
      </c>
      <c r="G175" s="20">
        <f t="shared" si="2"/>
        <v>7.9582875960482764E-3</v>
      </c>
    </row>
    <row r="176" spans="1:7" x14ac:dyDescent="0.2">
      <c r="A176" s="17">
        <v>44321</v>
      </c>
      <c r="B176" s="16" t="s">
        <v>5</v>
      </c>
      <c r="E176" s="16">
        <v>1</v>
      </c>
      <c r="F176" s="16">
        <v>37.03</v>
      </c>
      <c r="G176" s="20">
        <f t="shared" si="2"/>
        <v>8.1677103185408186E-3</v>
      </c>
    </row>
    <row r="177" spans="1:7" x14ac:dyDescent="0.2">
      <c r="A177" s="17">
        <v>44322</v>
      </c>
      <c r="B177" s="16" t="s">
        <v>5</v>
      </c>
      <c r="E177" s="16">
        <v>1</v>
      </c>
      <c r="F177" s="16">
        <v>37.58</v>
      </c>
      <c r="G177" s="20">
        <f t="shared" si="2"/>
        <v>1.4852822036186798E-2</v>
      </c>
    </row>
    <row r="178" spans="1:7" x14ac:dyDescent="0.2">
      <c r="A178" s="17">
        <v>44323</v>
      </c>
      <c r="B178" s="16" t="s">
        <v>5</v>
      </c>
      <c r="E178" s="16">
        <v>1</v>
      </c>
      <c r="F178" s="16">
        <v>37.78</v>
      </c>
      <c r="G178" s="20">
        <f t="shared" si="2"/>
        <v>5.3219797764769254E-3</v>
      </c>
    </row>
    <row r="179" spans="1:7" x14ac:dyDescent="0.2">
      <c r="A179" s="17">
        <v>44326</v>
      </c>
      <c r="B179" s="16" t="s">
        <v>5</v>
      </c>
      <c r="E179" s="16">
        <v>1</v>
      </c>
      <c r="F179" s="16">
        <v>37.75</v>
      </c>
      <c r="G179" s="20">
        <f t="shared" si="2"/>
        <v>-7.9407093700373569E-4</v>
      </c>
    </row>
    <row r="180" spans="1:7" x14ac:dyDescent="0.2">
      <c r="A180" s="17">
        <v>44327</v>
      </c>
      <c r="B180" s="16" t="s">
        <v>5</v>
      </c>
      <c r="E180" s="16">
        <v>1</v>
      </c>
      <c r="F180" s="16">
        <v>37.08</v>
      </c>
      <c r="G180" s="20">
        <f t="shared" si="2"/>
        <v>-1.7748344370860973E-2</v>
      </c>
    </row>
    <row r="181" spans="1:7" x14ac:dyDescent="0.2">
      <c r="A181" s="17">
        <v>44328</v>
      </c>
      <c r="B181" s="16" t="s">
        <v>5</v>
      </c>
      <c r="E181" s="16">
        <v>1</v>
      </c>
      <c r="F181" s="16">
        <v>36.700000000000003</v>
      </c>
      <c r="G181" s="20">
        <f t="shared" si="2"/>
        <v>-1.024811218985964E-2</v>
      </c>
    </row>
    <row r="182" spans="1:7" x14ac:dyDescent="0.2">
      <c r="A182" s="17">
        <v>44329</v>
      </c>
      <c r="B182" s="16" t="s">
        <v>5</v>
      </c>
      <c r="E182" s="16">
        <v>1</v>
      </c>
      <c r="F182" s="16">
        <v>37.29</v>
      </c>
      <c r="G182" s="20">
        <f t="shared" si="2"/>
        <v>1.6076294277929053E-2</v>
      </c>
    </row>
    <row r="183" spans="1:7" x14ac:dyDescent="0.2">
      <c r="A183" s="17">
        <v>44330</v>
      </c>
      <c r="B183" s="16" t="s">
        <v>5</v>
      </c>
      <c r="E183" s="16">
        <v>1</v>
      </c>
      <c r="F183" s="16">
        <v>37.880000000000003</v>
      </c>
      <c r="G183" s="20">
        <f t="shared" si="2"/>
        <v>1.582193617591857E-2</v>
      </c>
    </row>
    <row r="184" spans="1:7" x14ac:dyDescent="0.2">
      <c r="A184" s="17">
        <v>44333</v>
      </c>
      <c r="B184" s="16" t="s">
        <v>5</v>
      </c>
      <c r="E184" s="16">
        <v>1</v>
      </c>
      <c r="F184" s="16">
        <v>37.950000000000003</v>
      </c>
      <c r="G184" s="20">
        <f t="shared" si="2"/>
        <v>1.8479408658922988E-3</v>
      </c>
    </row>
    <row r="185" spans="1:7" x14ac:dyDescent="0.2">
      <c r="A185" s="17">
        <v>44334</v>
      </c>
      <c r="B185" s="16" t="s">
        <v>5</v>
      </c>
      <c r="E185" s="16">
        <v>1</v>
      </c>
      <c r="F185" s="16">
        <v>37.42</v>
      </c>
      <c r="G185" s="20">
        <f t="shared" si="2"/>
        <v>-1.3965744400527037E-2</v>
      </c>
    </row>
    <row r="186" spans="1:7" x14ac:dyDescent="0.2">
      <c r="A186" s="17">
        <v>44335</v>
      </c>
      <c r="B186" s="16" t="s">
        <v>5</v>
      </c>
      <c r="E186" s="16">
        <v>1</v>
      </c>
      <c r="F186" s="16">
        <v>37.19</v>
      </c>
      <c r="G186" s="20">
        <f t="shared" si="2"/>
        <v>-6.1464457509354349E-3</v>
      </c>
    </row>
    <row r="187" spans="1:7" x14ac:dyDescent="0.2">
      <c r="A187" s="17">
        <v>44336</v>
      </c>
      <c r="B187" s="16" t="s">
        <v>5</v>
      </c>
      <c r="E187" s="16">
        <v>1</v>
      </c>
      <c r="F187" s="16">
        <v>37.21</v>
      </c>
      <c r="G187" s="20">
        <f t="shared" si="2"/>
        <v>5.3777897284224593E-4</v>
      </c>
    </row>
    <row r="188" spans="1:7" x14ac:dyDescent="0.2">
      <c r="A188" s="17">
        <v>44337</v>
      </c>
      <c r="B188" s="16" t="s">
        <v>5</v>
      </c>
      <c r="E188" s="16">
        <v>1</v>
      </c>
      <c r="F188" s="16">
        <v>37.58</v>
      </c>
      <c r="G188" s="20">
        <f t="shared" si="2"/>
        <v>9.9435635581832157E-3</v>
      </c>
    </row>
    <row r="189" spans="1:7" x14ac:dyDescent="0.2">
      <c r="A189" s="17">
        <v>44340</v>
      </c>
      <c r="B189" s="16" t="s">
        <v>5</v>
      </c>
      <c r="E189" s="16">
        <v>1</v>
      </c>
      <c r="F189" s="16">
        <v>37.76</v>
      </c>
      <c r="G189" s="20">
        <f t="shared" si="2"/>
        <v>4.7897817988291572E-3</v>
      </c>
    </row>
    <row r="190" spans="1:7" x14ac:dyDescent="0.2">
      <c r="A190" s="17">
        <v>44341</v>
      </c>
      <c r="B190" s="16" t="s">
        <v>5</v>
      </c>
      <c r="E190" s="16">
        <v>1</v>
      </c>
      <c r="F190" s="16">
        <v>37.380000000000003</v>
      </c>
      <c r="G190" s="20">
        <f t="shared" si="2"/>
        <v>-1.0063559322033778E-2</v>
      </c>
    </row>
    <row r="191" spans="1:7" x14ac:dyDescent="0.2">
      <c r="A191" s="17">
        <v>44342</v>
      </c>
      <c r="B191" s="16" t="s">
        <v>5</v>
      </c>
      <c r="E191" s="16">
        <v>1</v>
      </c>
      <c r="F191" s="16">
        <v>37.49</v>
      </c>
      <c r="G191" s="20">
        <f t="shared" si="2"/>
        <v>2.9427501337613545E-3</v>
      </c>
    </row>
    <row r="192" spans="1:7" x14ac:dyDescent="0.2">
      <c r="A192" s="17">
        <v>44343</v>
      </c>
      <c r="B192" s="16" t="s">
        <v>5</v>
      </c>
      <c r="E192" s="16">
        <v>1</v>
      </c>
      <c r="F192" s="16">
        <v>37.92</v>
      </c>
      <c r="G192" s="20">
        <f t="shared" si="2"/>
        <v>1.1469725260069343E-2</v>
      </c>
    </row>
    <row r="193" spans="1:7" x14ac:dyDescent="0.2">
      <c r="A193" s="17">
        <v>44344</v>
      </c>
      <c r="B193" s="16" t="s">
        <v>5</v>
      </c>
      <c r="E193" s="16">
        <v>1</v>
      </c>
      <c r="F193" s="16">
        <v>37.99</v>
      </c>
      <c r="G193" s="20">
        <f t="shared" si="2"/>
        <v>1.845991561181442E-3</v>
      </c>
    </row>
    <row r="194" spans="1:7" x14ac:dyDescent="0.2">
      <c r="A194" s="17">
        <v>44256</v>
      </c>
      <c r="B194" s="16" t="s">
        <v>1</v>
      </c>
      <c r="E194" s="16">
        <v>1</v>
      </c>
      <c r="F194" s="16">
        <v>161.53</v>
      </c>
      <c r="G194" s="20">
        <f t="shared" si="2"/>
        <v>3.2519083969465643</v>
      </c>
    </row>
    <row r="195" spans="1:7" x14ac:dyDescent="0.2">
      <c r="A195" s="17">
        <v>44257</v>
      </c>
      <c r="B195" s="16" t="s">
        <v>1</v>
      </c>
      <c r="E195" s="16">
        <v>1</v>
      </c>
      <c r="F195" s="16">
        <v>162.41</v>
      </c>
      <c r="G195" s="20">
        <f t="shared" si="2"/>
        <v>5.447904414040707E-3</v>
      </c>
    </row>
    <row r="196" spans="1:7" x14ac:dyDescent="0.2">
      <c r="A196" s="17">
        <v>44258</v>
      </c>
      <c r="B196" s="16" t="s">
        <v>1</v>
      </c>
      <c r="E196" s="16">
        <v>1</v>
      </c>
      <c r="F196" s="16">
        <v>160.62</v>
      </c>
      <c r="G196" s="20">
        <f t="shared" ref="G196:G259" si="3">((F196/E196)+D196+C196-F195)/F195</f>
        <v>-1.1021488824579718E-2</v>
      </c>
    </row>
    <row r="197" spans="1:7" x14ac:dyDescent="0.2">
      <c r="A197" s="17">
        <v>44259</v>
      </c>
      <c r="B197" s="16" t="s">
        <v>1</v>
      </c>
      <c r="E197" s="16">
        <v>1</v>
      </c>
      <c r="F197" s="16">
        <v>159.04</v>
      </c>
      <c r="G197" s="20">
        <f t="shared" si="3"/>
        <v>-9.8368820819325891E-3</v>
      </c>
    </row>
    <row r="198" spans="1:7" x14ac:dyDescent="0.2">
      <c r="A198" s="17">
        <v>44260</v>
      </c>
      <c r="B198" s="16" t="s">
        <v>1</v>
      </c>
      <c r="E198" s="16">
        <v>1</v>
      </c>
      <c r="F198" s="16">
        <v>159.13999999999999</v>
      </c>
      <c r="G198" s="20">
        <f t="shared" si="3"/>
        <v>6.2877263581485366E-4</v>
      </c>
    </row>
    <row r="199" spans="1:7" x14ac:dyDescent="0.2">
      <c r="A199" s="17">
        <v>44263</v>
      </c>
      <c r="B199" s="16" t="s">
        <v>1</v>
      </c>
      <c r="E199" s="16">
        <v>1</v>
      </c>
      <c r="F199" s="16">
        <v>157.49</v>
      </c>
      <c r="G199" s="20">
        <f t="shared" si="3"/>
        <v>-1.0368229232122517E-2</v>
      </c>
    </row>
    <row r="200" spans="1:7" x14ac:dyDescent="0.2">
      <c r="A200" s="17">
        <v>44264</v>
      </c>
      <c r="B200" s="16" t="s">
        <v>1</v>
      </c>
      <c r="E200" s="16">
        <v>1</v>
      </c>
      <c r="F200" s="16">
        <v>160.84</v>
      </c>
      <c r="G200" s="20">
        <f t="shared" si="3"/>
        <v>2.1271191821702926E-2</v>
      </c>
    </row>
    <row r="201" spans="1:7" x14ac:dyDescent="0.2">
      <c r="A201" s="17">
        <v>44265</v>
      </c>
      <c r="B201" s="16" t="s">
        <v>1</v>
      </c>
      <c r="E201" s="16">
        <v>1</v>
      </c>
      <c r="F201" s="16">
        <v>161.66</v>
      </c>
      <c r="G201" s="20">
        <f t="shared" si="3"/>
        <v>5.0982342700820263E-3</v>
      </c>
    </row>
    <row r="202" spans="1:7" x14ac:dyDescent="0.2">
      <c r="A202" s="17">
        <v>44266</v>
      </c>
      <c r="B202" s="16" t="s">
        <v>1</v>
      </c>
      <c r="E202" s="16">
        <v>1</v>
      </c>
      <c r="F202" s="16">
        <v>161.52000000000001</v>
      </c>
      <c r="G202" s="20">
        <f t="shared" si="3"/>
        <v>-8.6601509340582922E-4</v>
      </c>
    </row>
    <row r="203" spans="1:7" x14ac:dyDescent="0.2">
      <c r="A203" s="17">
        <v>44267</v>
      </c>
      <c r="B203" s="16" t="s">
        <v>1</v>
      </c>
      <c r="E203" s="16">
        <v>1</v>
      </c>
      <c r="F203" s="16">
        <v>161.49</v>
      </c>
      <c r="G203" s="20">
        <f t="shared" si="3"/>
        <v>-1.857355126300219E-4</v>
      </c>
    </row>
    <row r="204" spans="1:7" x14ac:dyDescent="0.2">
      <c r="A204" s="17">
        <v>44270</v>
      </c>
      <c r="B204" s="16" t="s">
        <v>1</v>
      </c>
      <c r="E204" s="16">
        <v>1</v>
      </c>
      <c r="F204" s="16">
        <v>162.19999999999999</v>
      </c>
      <c r="G204" s="20">
        <f t="shared" si="3"/>
        <v>4.3965570623566751E-3</v>
      </c>
    </row>
    <row r="205" spans="1:7" x14ac:dyDescent="0.2">
      <c r="A205" s="17">
        <v>44271</v>
      </c>
      <c r="B205" s="16" t="s">
        <v>1</v>
      </c>
      <c r="E205" s="16">
        <v>1</v>
      </c>
      <c r="F205" s="16">
        <v>162.35</v>
      </c>
      <c r="G205" s="20">
        <f t="shared" si="3"/>
        <v>9.2478421701606473E-4</v>
      </c>
    </row>
    <row r="206" spans="1:7" x14ac:dyDescent="0.2">
      <c r="A206" s="17">
        <v>44272</v>
      </c>
      <c r="B206" s="16" t="s">
        <v>1</v>
      </c>
      <c r="E206" s="16">
        <v>1</v>
      </c>
      <c r="F206" s="16">
        <v>163.51</v>
      </c>
      <c r="G206" s="20">
        <f t="shared" si="3"/>
        <v>7.1450569756698282E-3</v>
      </c>
    </row>
    <row r="207" spans="1:7" x14ac:dyDescent="0.2">
      <c r="A207" s="17">
        <v>44273</v>
      </c>
      <c r="B207" s="16" t="s">
        <v>1</v>
      </c>
      <c r="E207" s="16">
        <v>1</v>
      </c>
      <c r="F207" s="16">
        <v>162.56</v>
      </c>
      <c r="G207" s="20">
        <f t="shared" si="3"/>
        <v>-5.8100421992537989E-3</v>
      </c>
    </row>
    <row r="208" spans="1:7" x14ac:dyDescent="0.2">
      <c r="A208" s="17">
        <v>44274</v>
      </c>
      <c r="B208" s="16" t="s">
        <v>1</v>
      </c>
      <c r="E208" s="16">
        <v>1</v>
      </c>
      <c r="F208" s="16">
        <v>163.24</v>
      </c>
      <c r="G208" s="20">
        <f t="shared" si="3"/>
        <v>4.1830708661417743E-3</v>
      </c>
    </row>
    <row r="209" spans="1:7" x14ac:dyDescent="0.2">
      <c r="A209" s="17">
        <v>44277</v>
      </c>
      <c r="B209" s="16" t="s">
        <v>1</v>
      </c>
      <c r="E209" s="16">
        <v>1</v>
      </c>
      <c r="F209" s="16">
        <v>163</v>
      </c>
      <c r="G209" s="20">
        <f t="shared" si="3"/>
        <v>-1.4702278853222805E-3</v>
      </c>
    </row>
    <row r="210" spans="1:7" x14ac:dyDescent="0.2">
      <c r="A210" s="17">
        <v>44278</v>
      </c>
      <c r="B210" s="16" t="s">
        <v>1</v>
      </c>
      <c r="E210" s="16">
        <v>1</v>
      </c>
      <c r="F210" s="16">
        <v>161.81</v>
      </c>
      <c r="G210" s="20">
        <f t="shared" si="3"/>
        <v>-7.3006134969325013E-3</v>
      </c>
    </row>
    <row r="211" spans="1:7" x14ac:dyDescent="0.2">
      <c r="A211" s="17">
        <v>44279</v>
      </c>
      <c r="B211" s="16" t="s">
        <v>1</v>
      </c>
      <c r="E211" s="16">
        <v>1</v>
      </c>
      <c r="F211" s="16">
        <v>162.37</v>
      </c>
      <c r="G211" s="20">
        <f t="shared" si="3"/>
        <v>3.4608491440578596E-3</v>
      </c>
    </row>
    <row r="212" spans="1:7" x14ac:dyDescent="0.2">
      <c r="A212" s="17">
        <v>44280</v>
      </c>
      <c r="B212" s="16" t="s">
        <v>1</v>
      </c>
      <c r="E212" s="16">
        <v>1</v>
      </c>
      <c r="F212" s="16">
        <v>161.78</v>
      </c>
      <c r="G212" s="20">
        <f t="shared" si="3"/>
        <v>-3.633676171706617E-3</v>
      </c>
    </row>
    <row r="213" spans="1:7" x14ac:dyDescent="0.2">
      <c r="A213" s="17">
        <v>44281</v>
      </c>
      <c r="B213" s="16" t="s">
        <v>1</v>
      </c>
      <c r="E213" s="16">
        <v>1</v>
      </c>
      <c r="F213" s="16">
        <v>162.24</v>
      </c>
      <c r="G213" s="20">
        <f t="shared" si="3"/>
        <v>2.8433675361602666E-3</v>
      </c>
    </row>
    <row r="214" spans="1:7" x14ac:dyDescent="0.2">
      <c r="A214" s="17">
        <v>44284</v>
      </c>
      <c r="B214" s="16" t="s">
        <v>1</v>
      </c>
      <c r="E214" s="16">
        <v>1</v>
      </c>
      <c r="F214" s="16">
        <v>160.31</v>
      </c>
      <c r="G214" s="20">
        <f t="shared" si="3"/>
        <v>-1.1895956607495111E-2</v>
      </c>
    </row>
    <row r="215" spans="1:7" x14ac:dyDescent="0.2">
      <c r="A215" s="17">
        <v>44285</v>
      </c>
      <c r="B215" s="16" t="s">
        <v>1</v>
      </c>
      <c r="E215" s="16">
        <v>1</v>
      </c>
      <c r="F215" s="16">
        <v>157.57</v>
      </c>
      <c r="G215" s="20">
        <f t="shared" si="3"/>
        <v>-1.7091884473832007E-2</v>
      </c>
    </row>
    <row r="216" spans="1:7" x14ac:dyDescent="0.2">
      <c r="A216" s="17">
        <v>44286</v>
      </c>
      <c r="B216" s="16" t="s">
        <v>1</v>
      </c>
      <c r="E216" s="16">
        <v>1</v>
      </c>
      <c r="F216" s="16">
        <v>159.96</v>
      </c>
      <c r="G216" s="20">
        <f t="shared" si="3"/>
        <v>1.5167861902646537E-2</v>
      </c>
    </row>
    <row r="217" spans="1:7" x14ac:dyDescent="0.2">
      <c r="A217" s="17">
        <v>44287</v>
      </c>
      <c r="B217" s="16" t="s">
        <v>1</v>
      </c>
      <c r="E217" s="16">
        <v>1</v>
      </c>
      <c r="F217" s="16">
        <v>161.97999999999999</v>
      </c>
      <c r="G217" s="20">
        <f t="shared" si="3"/>
        <v>1.2628157039259701E-2</v>
      </c>
    </row>
    <row r="218" spans="1:7" x14ac:dyDescent="0.2">
      <c r="A218" s="17">
        <v>44291</v>
      </c>
      <c r="B218" s="16" t="s">
        <v>1</v>
      </c>
      <c r="E218" s="16">
        <v>1</v>
      </c>
      <c r="F218" s="16">
        <v>161.91999999999999</v>
      </c>
      <c r="G218" s="20">
        <f t="shared" si="3"/>
        <v>-3.7041610075319348E-4</v>
      </c>
    </row>
    <row r="219" spans="1:7" x14ac:dyDescent="0.2">
      <c r="A219" s="17">
        <v>44292</v>
      </c>
      <c r="B219" s="16" t="s">
        <v>1</v>
      </c>
      <c r="E219" s="16">
        <v>1</v>
      </c>
      <c r="F219" s="16">
        <v>163.22</v>
      </c>
      <c r="G219" s="20">
        <f t="shared" si="3"/>
        <v>8.028656126482285E-3</v>
      </c>
    </row>
    <row r="220" spans="1:7" x14ac:dyDescent="0.2">
      <c r="A220" s="17">
        <v>44293</v>
      </c>
      <c r="B220" s="16" t="s">
        <v>1</v>
      </c>
      <c r="E220" s="16">
        <v>1</v>
      </c>
      <c r="F220" s="16">
        <v>162.76</v>
      </c>
      <c r="G220" s="20">
        <f t="shared" si="3"/>
        <v>-2.8182820732753828E-3</v>
      </c>
    </row>
    <row r="221" spans="1:7" x14ac:dyDescent="0.2">
      <c r="A221" s="17">
        <v>44294</v>
      </c>
      <c r="B221" s="16" t="s">
        <v>1</v>
      </c>
      <c r="E221" s="16">
        <v>1</v>
      </c>
      <c r="F221" s="16">
        <v>164.51</v>
      </c>
      <c r="G221" s="20">
        <f t="shared" si="3"/>
        <v>1.0752027525190465E-2</v>
      </c>
    </row>
    <row r="222" spans="1:7" x14ac:dyDescent="0.2">
      <c r="A222" s="17">
        <v>44295</v>
      </c>
      <c r="B222" s="16" t="s">
        <v>1</v>
      </c>
      <c r="E222" s="16">
        <v>1</v>
      </c>
      <c r="F222" s="16">
        <v>163.27000000000001</v>
      </c>
      <c r="G222" s="20">
        <f t="shared" si="3"/>
        <v>-7.5375357121146482E-3</v>
      </c>
    </row>
    <row r="223" spans="1:7" x14ac:dyDescent="0.2">
      <c r="A223" s="17">
        <v>44298</v>
      </c>
      <c r="B223" s="16" t="s">
        <v>1</v>
      </c>
      <c r="E223" s="16">
        <v>1</v>
      </c>
      <c r="F223" s="16">
        <v>162.28</v>
      </c>
      <c r="G223" s="20">
        <f t="shared" si="3"/>
        <v>-6.06357567219948E-3</v>
      </c>
    </row>
    <row r="224" spans="1:7" x14ac:dyDescent="0.2">
      <c r="A224" s="17">
        <v>44299</v>
      </c>
      <c r="B224" s="16" t="s">
        <v>1</v>
      </c>
      <c r="E224" s="16">
        <v>1</v>
      </c>
      <c r="F224" s="16">
        <v>163.43</v>
      </c>
      <c r="G224" s="20">
        <f t="shared" si="3"/>
        <v>7.0865171308849249E-3</v>
      </c>
    </row>
    <row r="225" spans="1:7" x14ac:dyDescent="0.2">
      <c r="A225" s="17">
        <v>44300</v>
      </c>
      <c r="B225" s="16" t="s">
        <v>1</v>
      </c>
      <c r="E225" s="16">
        <v>1</v>
      </c>
      <c r="F225" s="16">
        <v>162.72</v>
      </c>
      <c r="G225" s="20">
        <f t="shared" si="3"/>
        <v>-4.3443676191642164E-3</v>
      </c>
    </row>
    <row r="226" spans="1:7" x14ac:dyDescent="0.2">
      <c r="A226" s="17">
        <v>44301</v>
      </c>
      <c r="B226" s="16" t="s">
        <v>1</v>
      </c>
      <c r="E226" s="16">
        <v>1</v>
      </c>
      <c r="F226" s="16">
        <v>165.35</v>
      </c>
      <c r="G226" s="20">
        <f t="shared" si="3"/>
        <v>1.6162733529990141E-2</v>
      </c>
    </row>
    <row r="227" spans="1:7" x14ac:dyDescent="0.2">
      <c r="A227" s="17">
        <v>44302</v>
      </c>
      <c r="B227" s="16" t="s">
        <v>1</v>
      </c>
      <c r="E227" s="16">
        <v>1</v>
      </c>
      <c r="F227" s="16">
        <v>166.35</v>
      </c>
      <c r="G227" s="20">
        <f t="shared" si="3"/>
        <v>6.0477774417901425E-3</v>
      </c>
    </row>
    <row r="228" spans="1:7" x14ac:dyDescent="0.2">
      <c r="A228" s="17">
        <v>44305</v>
      </c>
      <c r="B228" s="16" t="s">
        <v>1</v>
      </c>
      <c r="E228" s="16">
        <v>1</v>
      </c>
      <c r="F228" s="16">
        <v>165.89</v>
      </c>
      <c r="G228" s="20">
        <f t="shared" si="3"/>
        <v>-2.765253982566925E-3</v>
      </c>
    </row>
    <row r="229" spans="1:7" x14ac:dyDescent="0.2">
      <c r="A229" s="17">
        <v>44306</v>
      </c>
      <c r="B229" s="16" t="s">
        <v>1</v>
      </c>
      <c r="E229" s="16">
        <v>1</v>
      </c>
      <c r="F229" s="16">
        <v>166.48</v>
      </c>
      <c r="G229" s="20">
        <f t="shared" si="3"/>
        <v>3.5565736331304083E-3</v>
      </c>
    </row>
    <row r="230" spans="1:7" x14ac:dyDescent="0.2">
      <c r="A230" s="17">
        <v>44307</v>
      </c>
      <c r="B230" s="16" t="s">
        <v>1</v>
      </c>
      <c r="E230" s="16">
        <v>1</v>
      </c>
      <c r="F230" s="16">
        <v>168.13</v>
      </c>
      <c r="G230" s="20">
        <f t="shared" si="3"/>
        <v>9.9111004324844171E-3</v>
      </c>
    </row>
    <row r="231" spans="1:7" x14ac:dyDescent="0.2">
      <c r="A231" s="17">
        <v>44308</v>
      </c>
      <c r="B231" s="16" t="s">
        <v>1</v>
      </c>
      <c r="E231" s="16">
        <v>1</v>
      </c>
      <c r="F231" s="16">
        <v>167.04</v>
      </c>
      <c r="G231" s="20">
        <f t="shared" si="3"/>
        <v>-6.4830785701540678E-3</v>
      </c>
    </row>
    <row r="232" spans="1:7" x14ac:dyDescent="0.2">
      <c r="A232" s="17">
        <v>44309</v>
      </c>
      <c r="B232" s="16" t="s">
        <v>1</v>
      </c>
      <c r="E232" s="16">
        <v>1</v>
      </c>
      <c r="F232" s="16">
        <v>166.4</v>
      </c>
      <c r="G232" s="20">
        <f t="shared" si="3"/>
        <v>-3.8314176245209915E-3</v>
      </c>
    </row>
    <row r="233" spans="1:7" x14ac:dyDescent="0.2">
      <c r="A233" s="17">
        <v>44312</v>
      </c>
      <c r="B233" s="16" t="s">
        <v>1</v>
      </c>
      <c r="E233" s="16">
        <v>1</v>
      </c>
      <c r="F233" s="16">
        <v>166.84</v>
      </c>
      <c r="G233" s="20">
        <f t="shared" si="3"/>
        <v>2.6442307692307555E-3</v>
      </c>
    </row>
    <row r="234" spans="1:7" x14ac:dyDescent="0.2">
      <c r="A234" s="17">
        <v>44313</v>
      </c>
      <c r="B234" s="16" t="s">
        <v>1</v>
      </c>
      <c r="E234" s="16">
        <v>1</v>
      </c>
      <c r="F234" s="16">
        <v>166.42</v>
      </c>
      <c r="G234" s="20">
        <f t="shared" si="3"/>
        <v>-2.5173819228003829E-3</v>
      </c>
    </row>
    <row r="235" spans="1:7" x14ac:dyDescent="0.2">
      <c r="A235" s="17">
        <v>44314</v>
      </c>
      <c r="B235" s="16" t="s">
        <v>1</v>
      </c>
      <c r="E235" s="16">
        <v>1</v>
      </c>
      <c r="F235" s="16">
        <v>166.91</v>
      </c>
      <c r="G235" s="20">
        <f t="shared" si="3"/>
        <v>2.9443576493210499E-3</v>
      </c>
    </row>
    <row r="236" spans="1:7" x14ac:dyDescent="0.2">
      <c r="A236" s="17">
        <v>44315</v>
      </c>
      <c r="B236" s="16" t="s">
        <v>1</v>
      </c>
      <c r="E236" s="16">
        <v>1</v>
      </c>
      <c r="F236" s="16">
        <v>166.22</v>
      </c>
      <c r="G236" s="20">
        <f t="shared" si="3"/>
        <v>-4.1339644119585267E-3</v>
      </c>
    </row>
    <row r="237" spans="1:7" x14ac:dyDescent="0.2">
      <c r="A237" s="17">
        <v>44316</v>
      </c>
      <c r="B237" s="16" t="s">
        <v>1</v>
      </c>
      <c r="E237" s="16">
        <v>1</v>
      </c>
      <c r="F237" s="16">
        <v>165.66</v>
      </c>
      <c r="G237" s="20">
        <f t="shared" si="3"/>
        <v>-3.3690289977138868E-3</v>
      </c>
    </row>
    <row r="238" spans="1:7" x14ac:dyDescent="0.2">
      <c r="A238" s="17">
        <v>44319</v>
      </c>
      <c r="B238" s="16" t="s">
        <v>1</v>
      </c>
      <c r="E238" s="16">
        <v>1</v>
      </c>
      <c r="F238" s="16">
        <v>167.81</v>
      </c>
      <c r="G238" s="20">
        <f t="shared" si="3"/>
        <v>1.2978389472413412E-2</v>
      </c>
    </row>
    <row r="239" spans="1:7" x14ac:dyDescent="0.2">
      <c r="A239" s="17">
        <v>44320</v>
      </c>
      <c r="B239" s="16" t="s">
        <v>1</v>
      </c>
      <c r="E239" s="16">
        <v>1</v>
      </c>
      <c r="F239" s="16">
        <v>166.58</v>
      </c>
      <c r="G239" s="20">
        <f t="shared" si="3"/>
        <v>-7.329718133603419E-3</v>
      </c>
    </row>
    <row r="240" spans="1:7" x14ac:dyDescent="0.2">
      <c r="A240" s="17">
        <v>44321</v>
      </c>
      <c r="B240" s="16" t="s">
        <v>1</v>
      </c>
      <c r="E240" s="16">
        <v>1</v>
      </c>
      <c r="F240" s="16">
        <v>167.27</v>
      </c>
      <c r="G240" s="20">
        <f t="shared" si="3"/>
        <v>4.1421539200384057E-3</v>
      </c>
    </row>
    <row r="241" spans="1:7" x14ac:dyDescent="0.2">
      <c r="A241" s="17">
        <v>44322</v>
      </c>
      <c r="B241" s="16" t="s">
        <v>1</v>
      </c>
      <c r="E241" s="16">
        <v>1</v>
      </c>
      <c r="F241" s="16">
        <v>170.06</v>
      </c>
      <c r="G241" s="20">
        <f t="shared" si="3"/>
        <v>1.667961977640935E-2</v>
      </c>
    </row>
    <row r="242" spans="1:7" x14ac:dyDescent="0.2">
      <c r="A242" s="17">
        <v>44323</v>
      </c>
      <c r="B242" s="16" t="s">
        <v>1</v>
      </c>
      <c r="E242" s="16">
        <v>1</v>
      </c>
      <c r="F242" s="16">
        <v>171.59</v>
      </c>
      <c r="G242" s="20">
        <f t="shared" si="3"/>
        <v>8.996824650123492E-3</v>
      </c>
    </row>
    <row r="243" spans="1:7" x14ac:dyDescent="0.2">
      <c r="A243" s="17">
        <v>44326</v>
      </c>
      <c r="B243" s="16" t="s">
        <v>1</v>
      </c>
      <c r="E243" s="16">
        <v>1</v>
      </c>
      <c r="F243" s="16">
        <v>172.11</v>
      </c>
      <c r="G243" s="20">
        <f t="shared" si="3"/>
        <v>3.0304796316802272E-3</v>
      </c>
    </row>
    <row r="244" spans="1:7" x14ac:dyDescent="0.2">
      <c r="A244" s="17">
        <v>44327</v>
      </c>
      <c r="B244" s="16" t="s">
        <v>1</v>
      </c>
      <c r="E244" s="16">
        <v>1</v>
      </c>
      <c r="F244" s="16">
        <v>172.14</v>
      </c>
      <c r="G244" s="20">
        <f t="shared" si="3"/>
        <v>1.7430712916142416E-4</v>
      </c>
    </row>
    <row r="245" spans="1:7" x14ac:dyDescent="0.2">
      <c r="A245" s="17">
        <v>44328</v>
      </c>
      <c r="B245" s="16" t="s">
        <v>1</v>
      </c>
      <c r="E245" s="16">
        <v>1</v>
      </c>
      <c r="F245" s="16">
        <v>170.43</v>
      </c>
      <c r="G245" s="20">
        <f t="shared" si="3"/>
        <v>-9.9337748344369686E-3</v>
      </c>
    </row>
    <row r="246" spans="1:7" x14ac:dyDescent="0.2">
      <c r="A246" s="17">
        <v>44329</v>
      </c>
      <c r="B246" s="16" t="s">
        <v>1</v>
      </c>
      <c r="E246" s="16">
        <v>1</v>
      </c>
      <c r="F246" s="16">
        <v>171.13</v>
      </c>
      <c r="G246" s="20">
        <f t="shared" si="3"/>
        <v>4.1072581118347037E-3</v>
      </c>
    </row>
    <row r="247" spans="1:7" x14ac:dyDescent="0.2">
      <c r="A247" s="17">
        <v>44330</v>
      </c>
      <c r="B247" s="16" t="s">
        <v>1</v>
      </c>
      <c r="E247" s="16">
        <v>1</v>
      </c>
      <c r="F247" s="16">
        <v>172.69</v>
      </c>
      <c r="G247" s="20">
        <f t="shared" si="3"/>
        <v>9.1158768187927439E-3</v>
      </c>
    </row>
    <row r="248" spans="1:7" x14ac:dyDescent="0.2">
      <c r="A248" s="17">
        <v>44333</v>
      </c>
      <c r="B248" s="16" t="s">
        <v>1</v>
      </c>
      <c r="E248" s="16">
        <v>1</v>
      </c>
      <c r="F248" s="16">
        <v>174.7</v>
      </c>
      <c r="G248" s="20">
        <f t="shared" si="3"/>
        <v>1.1639353755283983E-2</v>
      </c>
    </row>
    <row r="249" spans="1:7" x14ac:dyDescent="0.2">
      <c r="A249" s="17">
        <v>44334</v>
      </c>
      <c r="B249" s="16" t="s">
        <v>1</v>
      </c>
      <c r="E249" s="16">
        <v>1</v>
      </c>
      <c r="F249" s="16">
        <v>175.04</v>
      </c>
      <c r="G249" s="20">
        <f t="shared" si="3"/>
        <v>1.9461934745277816E-3</v>
      </c>
    </row>
    <row r="250" spans="1:7" x14ac:dyDescent="0.2">
      <c r="A250" s="17">
        <v>44335</v>
      </c>
      <c r="B250" s="16" t="s">
        <v>1</v>
      </c>
      <c r="E250" s="16">
        <v>1</v>
      </c>
      <c r="F250" s="16">
        <v>175.16</v>
      </c>
      <c r="G250" s="20">
        <f t="shared" si="3"/>
        <v>6.8555758683732032E-4</v>
      </c>
    </row>
    <row r="251" spans="1:7" x14ac:dyDescent="0.2">
      <c r="A251" s="17">
        <v>44336</v>
      </c>
      <c r="B251" s="16" t="s">
        <v>1</v>
      </c>
      <c r="E251" s="16">
        <v>1</v>
      </c>
      <c r="F251" s="16">
        <v>175.96</v>
      </c>
      <c r="G251" s="20">
        <f t="shared" si="3"/>
        <v>4.5672527974424037E-3</v>
      </c>
    </row>
    <row r="252" spans="1:7" x14ac:dyDescent="0.2">
      <c r="A252" s="17">
        <v>44337</v>
      </c>
      <c r="B252" s="16" t="s">
        <v>1</v>
      </c>
      <c r="E252" s="16">
        <v>1</v>
      </c>
      <c r="F252" s="16">
        <v>176.04</v>
      </c>
      <c r="G252" s="20">
        <f t="shared" si="3"/>
        <v>4.5464878381441283E-4</v>
      </c>
    </row>
    <row r="253" spans="1:7" x14ac:dyDescent="0.2">
      <c r="A253" s="17">
        <v>44340</v>
      </c>
      <c r="B253" s="16" t="s">
        <v>1</v>
      </c>
      <c r="E253" s="16">
        <v>1</v>
      </c>
      <c r="F253" s="16">
        <v>176.35</v>
      </c>
      <c r="G253" s="20">
        <f t="shared" si="3"/>
        <v>1.7609634174051481E-3</v>
      </c>
    </row>
    <row r="254" spans="1:7" x14ac:dyDescent="0.2">
      <c r="A254" s="17">
        <v>44341</v>
      </c>
      <c r="B254" s="16" t="s">
        <v>1</v>
      </c>
      <c r="E254" s="16">
        <v>1</v>
      </c>
      <c r="F254" s="16">
        <v>177.95</v>
      </c>
      <c r="G254" s="20">
        <f t="shared" si="3"/>
        <v>9.072866458746779E-3</v>
      </c>
    </row>
    <row r="255" spans="1:7" x14ac:dyDescent="0.2">
      <c r="A255" s="17">
        <v>44342</v>
      </c>
      <c r="B255" s="16" t="s">
        <v>1</v>
      </c>
      <c r="E255" s="16">
        <v>1</v>
      </c>
      <c r="F255" s="16">
        <v>177.64</v>
      </c>
      <c r="G255" s="20">
        <f t="shared" si="3"/>
        <v>-1.7420623770722241E-3</v>
      </c>
    </row>
    <row r="256" spans="1:7" x14ac:dyDescent="0.2">
      <c r="A256" s="17">
        <v>44343</v>
      </c>
      <c r="B256" s="16" t="s">
        <v>1</v>
      </c>
      <c r="E256" s="16">
        <v>1</v>
      </c>
      <c r="F256" s="16">
        <v>177.71</v>
      </c>
      <c r="G256" s="20">
        <f t="shared" si="3"/>
        <v>3.9405539292964198E-4</v>
      </c>
    </row>
    <row r="257" spans="1:7" x14ac:dyDescent="0.2">
      <c r="A257" s="17">
        <v>44344</v>
      </c>
      <c r="B257" s="16" t="s">
        <v>1</v>
      </c>
      <c r="E257" s="16">
        <v>1</v>
      </c>
      <c r="F257" s="16">
        <v>178.38</v>
      </c>
      <c r="G257" s="20">
        <f t="shared" si="3"/>
        <v>3.7701873839400568E-3</v>
      </c>
    </row>
    <row r="258" spans="1:7" x14ac:dyDescent="0.2">
      <c r="A258" s="17">
        <v>44256</v>
      </c>
      <c r="B258" s="16" t="s">
        <v>2</v>
      </c>
      <c r="E258" s="16">
        <v>1</v>
      </c>
      <c r="F258" s="16">
        <v>24.6</v>
      </c>
      <c r="G258" s="20">
        <f t="shared" si="3"/>
        <v>-0.86209216279852008</v>
      </c>
    </row>
    <row r="259" spans="1:7" x14ac:dyDescent="0.2">
      <c r="A259" s="17">
        <v>44257</v>
      </c>
      <c r="B259" s="16" t="s">
        <v>2</v>
      </c>
      <c r="E259" s="16">
        <v>1</v>
      </c>
      <c r="F259" s="16">
        <v>24.8</v>
      </c>
      <c r="G259" s="20">
        <f t="shared" si="3"/>
        <v>8.1300813008129795E-3</v>
      </c>
    </row>
    <row r="260" spans="1:7" x14ac:dyDescent="0.2">
      <c r="A260" s="17">
        <v>44258</v>
      </c>
      <c r="B260" s="16" t="s">
        <v>2</v>
      </c>
      <c r="E260" s="16">
        <v>1</v>
      </c>
      <c r="F260" s="16">
        <v>24.28</v>
      </c>
      <c r="G260" s="20">
        <f t="shared" ref="G260:G323" si="4">((F260/E260)+D260+C260-F259)/F259</f>
        <v>-2.0967741935483852E-2</v>
      </c>
    </row>
    <row r="261" spans="1:7" x14ac:dyDescent="0.2">
      <c r="A261" s="17">
        <v>44259</v>
      </c>
      <c r="B261" s="16" t="s">
        <v>2</v>
      </c>
      <c r="E261" s="16">
        <v>1</v>
      </c>
      <c r="F261" s="16">
        <v>23.56</v>
      </c>
      <c r="G261" s="20">
        <f t="shared" si="4"/>
        <v>-2.9654036243822172E-2</v>
      </c>
    </row>
    <row r="262" spans="1:7" x14ac:dyDescent="0.2">
      <c r="A262" s="17">
        <v>44260</v>
      </c>
      <c r="B262" s="16" t="s">
        <v>2</v>
      </c>
      <c r="E262" s="16">
        <v>1</v>
      </c>
      <c r="F262" s="16">
        <v>23.36</v>
      </c>
      <c r="G262" s="20">
        <f t="shared" si="4"/>
        <v>-8.4889643463497162E-3</v>
      </c>
    </row>
    <row r="263" spans="1:7" x14ac:dyDescent="0.2">
      <c r="A263" s="17">
        <v>44263</v>
      </c>
      <c r="B263" s="16" t="s">
        <v>2</v>
      </c>
      <c r="E263" s="16">
        <v>1</v>
      </c>
      <c r="F263" s="16">
        <v>23.32</v>
      </c>
      <c r="G263" s="20">
        <f t="shared" si="4"/>
        <v>-1.7123287671232511E-3</v>
      </c>
    </row>
    <row r="264" spans="1:7" x14ac:dyDescent="0.2">
      <c r="A264" s="17">
        <v>44264</v>
      </c>
      <c r="B264" s="16" t="s">
        <v>2</v>
      </c>
      <c r="E264" s="16">
        <v>1</v>
      </c>
      <c r="F264" s="16">
        <v>24.05</v>
      </c>
      <c r="G264" s="20">
        <f t="shared" si="4"/>
        <v>3.1303602058319058E-2</v>
      </c>
    </row>
    <row r="265" spans="1:7" x14ac:dyDescent="0.2">
      <c r="A265" s="17">
        <v>44265</v>
      </c>
      <c r="B265" s="16" t="s">
        <v>2</v>
      </c>
      <c r="E265" s="16">
        <v>1</v>
      </c>
      <c r="F265" s="16">
        <v>24.32</v>
      </c>
      <c r="G265" s="20">
        <f t="shared" si="4"/>
        <v>1.1226611226611208E-2</v>
      </c>
    </row>
    <row r="266" spans="1:7" x14ac:dyDescent="0.2">
      <c r="A266" s="17">
        <v>44266</v>
      </c>
      <c r="B266" s="16" t="s">
        <v>2</v>
      </c>
      <c r="E266" s="16">
        <v>1</v>
      </c>
      <c r="F266" s="16">
        <v>24.25</v>
      </c>
      <c r="G266" s="20">
        <f t="shared" si="4"/>
        <v>-2.8782894736842221E-3</v>
      </c>
    </row>
    <row r="267" spans="1:7" x14ac:dyDescent="0.2">
      <c r="A267" s="17">
        <v>44267</v>
      </c>
      <c r="B267" s="16" t="s">
        <v>2</v>
      </c>
      <c r="E267" s="16">
        <v>1</v>
      </c>
      <c r="F267" s="16">
        <v>24.03</v>
      </c>
      <c r="G267" s="20">
        <f t="shared" si="4"/>
        <v>-9.0721649484535611E-3</v>
      </c>
    </row>
    <row r="268" spans="1:7" x14ac:dyDescent="0.2">
      <c r="A268" s="17">
        <v>44270</v>
      </c>
      <c r="B268" s="16" t="s">
        <v>2</v>
      </c>
      <c r="E268" s="16">
        <v>1</v>
      </c>
      <c r="F268" s="16">
        <v>24.33</v>
      </c>
      <c r="G268" s="20">
        <f t="shared" si="4"/>
        <v>1.2484394506866298E-2</v>
      </c>
    </row>
    <row r="269" spans="1:7" x14ac:dyDescent="0.2">
      <c r="A269" s="17">
        <v>44271</v>
      </c>
      <c r="B269" s="16" t="s">
        <v>2</v>
      </c>
      <c r="E269" s="16">
        <v>1</v>
      </c>
      <c r="F269" s="16">
        <v>24.1</v>
      </c>
      <c r="G269" s="20">
        <f t="shared" si="4"/>
        <v>-9.4533497739415079E-3</v>
      </c>
    </row>
    <row r="270" spans="1:7" x14ac:dyDescent="0.2">
      <c r="A270" s="17">
        <v>44272</v>
      </c>
      <c r="B270" s="16" t="s">
        <v>2</v>
      </c>
      <c r="E270" s="16">
        <v>1</v>
      </c>
      <c r="F270" s="16">
        <v>24.42</v>
      </c>
      <c r="G270" s="20">
        <f t="shared" si="4"/>
        <v>1.3278008298755199E-2</v>
      </c>
    </row>
    <row r="271" spans="1:7" x14ac:dyDescent="0.2">
      <c r="A271" s="17">
        <v>44273</v>
      </c>
      <c r="B271" s="16" t="s">
        <v>2</v>
      </c>
      <c r="E271" s="16">
        <v>1</v>
      </c>
      <c r="F271" s="16">
        <v>24.1</v>
      </c>
      <c r="G271" s="20">
        <f t="shared" si="4"/>
        <v>-1.3104013104013115E-2</v>
      </c>
    </row>
    <row r="272" spans="1:7" x14ac:dyDescent="0.2">
      <c r="A272" s="17">
        <v>44274</v>
      </c>
      <c r="B272" s="16" t="s">
        <v>2</v>
      </c>
      <c r="E272" s="16">
        <v>1</v>
      </c>
      <c r="F272" s="16">
        <v>24.31</v>
      </c>
      <c r="G272" s="20">
        <f t="shared" si="4"/>
        <v>8.7136929460579788E-3</v>
      </c>
    </row>
    <row r="273" spans="1:7" x14ac:dyDescent="0.2">
      <c r="A273" s="17">
        <v>44277</v>
      </c>
      <c r="B273" s="16" t="s">
        <v>2</v>
      </c>
      <c r="E273" s="16">
        <v>1</v>
      </c>
      <c r="F273" s="16">
        <v>23.94</v>
      </c>
      <c r="G273" s="20">
        <f t="shared" si="4"/>
        <v>-1.522007404360335E-2</v>
      </c>
    </row>
    <row r="274" spans="1:7" x14ac:dyDescent="0.2">
      <c r="A274" s="17">
        <v>44278</v>
      </c>
      <c r="B274" s="16" t="s">
        <v>2</v>
      </c>
      <c r="E274" s="16">
        <v>1</v>
      </c>
      <c r="F274" s="16">
        <v>23.22</v>
      </c>
      <c r="G274" s="20">
        <f t="shared" si="4"/>
        <v>-3.0075187969924911E-2</v>
      </c>
    </row>
    <row r="275" spans="1:7" x14ac:dyDescent="0.2">
      <c r="A275" s="17">
        <v>44279</v>
      </c>
      <c r="B275" s="16" t="s">
        <v>2</v>
      </c>
      <c r="E275" s="16">
        <v>1</v>
      </c>
      <c r="F275" s="16">
        <v>23.24</v>
      </c>
      <c r="G275" s="20">
        <f t="shared" si="4"/>
        <v>8.6132644272177324E-4</v>
      </c>
    </row>
    <row r="276" spans="1:7" x14ac:dyDescent="0.2">
      <c r="A276" s="17">
        <v>44280</v>
      </c>
      <c r="B276" s="16" t="s">
        <v>2</v>
      </c>
      <c r="E276" s="16">
        <v>1</v>
      </c>
      <c r="F276" s="16">
        <v>23.29</v>
      </c>
      <c r="G276" s="20">
        <f t="shared" si="4"/>
        <v>2.1514629948365194E-3</v>
      </c>
    </row>
    <row r="277" spans="1:7" x14ac:dyDescent="0.2">
      <c r="A277" s="17">
        <v>44281</v>
      </c>
      <c r="B277" s="16" t="s">
        <v>2</v>
      </c>
      <c r="E277" s="16">
        <v>1</v>
      </c>
      <c r="F277" s="16">
        <v>23.23</v>
      </c>
      <c r="G277" s="20">
        <f t="shared" si="4"/>
        <v>-2.5762129669385453E-3</v>
      </c>
    </row>
    <row r="278" spans="1:7" x14ac:dyDescent="0.2">
      <c r="A278" s="17">
        <v>44284</v>
      </c>
      <c r="B278" s="16" t="s">
        <v>2</v>
      </c>
      <c r="E278" s="16">
        <v>1</v>
      </c>
      <c r="F278" s="16">
        <v>22.91</v>
      </c>
      <c r="G278" s="20">
        <f t="shared" si="4"/>
        <v>-1.3775290572535527E-2</v>
      </c>
    </row>
    <row r="279" spans="1:7" x14ac:dyDescent="0.2">
      <c r="A279" s="17">
        <v>44285</v>
      </c>
      <c r="B279" s="16" t="s">
        <v>2</v>
      </c>
      <c r="E279" s="16">
        <v>1</v>
      </c>
      <c r="F279" s="16">
        <v>22.26</v>
      </c>
      <c r="G279" s="20">
        <f t="shared" si="4"/>
        <v>-2.8371890004364846E-2</v>
      </c>
    </row>
    <row r="280" spans="1:7" x14ac:dyDescent="0.2">
      <c r="A280" s="17">
        <v>44286</v>
      </c>
      <c r="B280" s="16" t="s">
        <v>2</v>
      </c>
      <c r="E280" s="16">
        <v>1</v>
      </c>
      <c r="F280" s="16">
        <v>22.7</v>
      </c>
      <c r="G280" s="20">
        <f t="shared" si="4"/>
        <v>1.9766397124887588E-2</v>
      </c>
    </row>
    <row r="281" spans="1:7" x14ac:dyDescent="0.2">
      <c r="A281" s="17">
        <v>44287</v>
      </c>
      <c r="B281" s="16" t="s">
        <v>2</v>
      </c>
      <c r="E281" s="16">
        <v>1</v>
      </c>
      <c r="F281" s="16">
        <v>23.15</v>
      </c>
      <c r="G281" s="20">
        <f t="shared" si="4"/>
        <v>1.9823788546255477E-2</v>
      </c>
    </row>
    <row r="282" spans="1:7" x14ac:dyDescent="0.2">
      <c r="A282" s="17">
        <v>44291</v>
      </c>
      <c r="B282" s="16" t="s">
        <v>2</v>
      </c>
      <c r="E282" s="16">
        <v>1</v>
      </c>
      <c r="F282" s="16">
        <v>23.09</v>
      </c>
      <c r="G282" s="20">
        <f t="shared" si="4"/>
        <v>-2.591792656587418E-3</v>
      </c>
    </row>
    <row r="283" spans="1:7" x14ac:dyDescent="0.2">
      <c r="A283" s="17">
        <v>44292</v>
      </c>
      <c r="B283" s="16" t="s">
        <v>2</v>
      </c>
      <c r="E283" s="16">
        <v>1</v>
      </c>
      <c r="F283" s="16">
        <v>23.34</v>
      </c>
      <c r="G283" s="20">
        <f t="shared" si="4"/>
        <v>1.0827197921177999E-2</v>
      </c>
    </row>
    <row r="284" spans="1:7" x14ac:dyDescent="0.2">
      <c r="A284" s="17">
        <v>44293</v>
      </c>
      <c r="B284" s="16" t="s">
        <v>2</v>
      </c>
      <c r="E284" s="16">
        <v>1</v>
      </c>
      <c r="F284" s="16">
        <v>23.33</v>
      </c>
      <c r="G284" s="20">
        <f t="shared" si="4"/>
        <v>-4.2844901456733347E-4</v>
      </c>
    </row>
    <row r="285" spans="1:7" x14ac:dyDescent="0.2">
      <c r="A285" s="17">
        <v>44294</v>
      </c>
      <c r="B285" s="16" t="s">
        <v>2</v>
      </c>
      <c r="E285" s="16">
        <v>1</v>
      </c>
      <c r="F285" s="16">
        <v>23.62</v>
      </c>
      <c r="G285" s="20">
        <f t="shared" si="4"/>
        <v>1.2430347192456183E-2</v>
      </c>
    </row>
    <row r="286" spans="1:7" x14ac:dyDescent="0.2">
      <c r="A286" s="17">
        <v>44295</v>
      </c>
      <c r="B286" s="16" t="s">
        <v>2</v>
      </c>
      <c r="E286" s="16">
        <v>1</v>
      </c>
      <c r="F286" s="16">
        <v>23.41</v>
      </c>
      <c r="G286" s="20">
        <f t="shared" si="4"/>
        <v>-8.8907705334462673E-3</v>
      </c>
    </row>
    <row r="287" spans="1:7" x14ac:dyDescent="0.2">
      <c r="A287" s="17">
        <v>44298</v>
      </c>
      <c r="B287" s="16" t="s">
        <v>2</v>
      </c>
      <c r="E287" s="16">
        <v>1</v>
      </c>
      <c r="F287" s="16">
        <v>23.04</v>
      </c>
      <c r="G287" s="20">
        <f t="shared" si="4"/>
        <v>-1.5805211448099144E-2</v>
      </c>
    </row>
    <row r="288" spans="1:7" x14ac:dyDescent="0.2">
      <c r="A288" s="17">
        <v>44299</v>
      </c>
      <c r="B288" s="16" t="s">
        <v>2</v>
      </c>
      <c r="E288" s="16">
        <v>1</v>
      </c>
      <c r="F288" s="16">
        <v>23.51</v>
      </c>
      <c r="G288" s="20">
        <f t="shared" si="4"/>
        <v>2.039930555555566E-2</v>
      </c>
    </row>
    <row r="289" spans="1:7" x14ac:dyDescent="0.2">
      <c r="A289" s="17">
        <v>44300</v>
      </c>
      <c r="B289" s="16" t="s">
        <v>2</v>
      </c>
      <c r="E289" s="16">
        <v>1</v>
      </c>
      <c r="F289" s="16">
        <v>23.59</v>
      </c>
      <c r="G289" s="20">
        <f t="shared" si="4"/>
        <v>3.4028073160356567E-3</v>
      </c>
    </row>
    <row r="290" spans="1:7" x14ac:dyDescent="0.2">
      <c r="A290" s="17">
        <v>44301</v>
      </c>
      <c r="B290" s="16" t="s">
        <v>2</v>
      </c>
      <c r="E290" s="16">
        <v>1</v>
      </c>
      <c r="F290" s="16">
        <v>24.03</v>
      </c>
      <c r="G290" s="20">
        <f t="shared" si="4"/>
        <v>1.8651971174226421E-2</v>
      </c>
    </row>
    <row r="291" spans="1:7" x14ac:dyDescent="0.2">
      <c r="A291" s="17">
        <v>44302</v>
      </c>
      <c r="B291" s="16" t="s">
        <v>2</v>
      </c>
      <c r="E291" s="16">
        <v>1</v>
      </c>
      <c r="F291" s="16">
        <v>24.09</v>
      </c>
      <c r="G291" s="20">
        <f t="shared" si="4"/>
        <v>2.4968789013732301E-3</v>
      </c>
    </row>
    <row r="292" spans="1:7" x14ac:dyDescent="0.2">
      <c r="A292" s="17">
        <v>44305</v>
      </c>
      <c r="B292" s="16" t="s">
        <v>2</v>
      </c>
      <c r="E292" s="16">
        <v>1</v>
      </c>
      <c r="F292" s="16">
        <v>23.98</v>
      </c>
      <c r="G292" s="20">
        <f t="shared" si="4"/>
        <v>-4.5662100456620768E-3</v>
      </c>
    </row>
    <row r="293" spans="1:7" x14ac:dyDescent="0.2">
      <c r="A293" s="17">
        <v>44306</v>
      </c>
      <c r="B293" s="16" t="s">
        <v>2</v>
      </c>
      <c r="E293" s="16">
        <v>1</v>
      </c>
      <c r="F293" s="16">
        <v>23.96</v>
      </c>
      <c r="G293" s="20">
        <f t="shared" si="4"/>
        <v>-8.3402835696411897E-4</v>
      </c>
    </row>
    <row r="294" spans="1:7" x14ac:dyDescent="0.2">
      <c r="A294" s="17">
        <v>44307</v>
      </c>
      <c r="B294" s="16" t="s">
        <v>2</v>
      </c>
      <c r="E294" s="16">
        <v>1</v>
      </c>
      <c r="F294" s="16">
        <v>24.7</v>
      </c>
      <c r="G294" s="20">
        <f t="shared" si="4"/>
        <v>3.0884808013355525E-2</v>
      </c>
    </row>
    <row r="295" spans="1:7" x14ac:dyDescent="0.2">
      <c r="A295" s="17">
        <v>44308</v>
      </c>
      <c r="B295" s="16" t="s">
        <v>2</v>
      </c>
      <c r="E295" s="16">
        <v>1</v>
      </c>
      <c r="F295" s="16">
        <v>24.21</v>
      </c>
      <c r="G295" s="20">
        <f t="shared" si="4"/>
        <v>-1.9838056680161881E-2</v>
      </c>
    </row>
    <row r="296" spans="1:7" x14ac:dyDescent="0.2">
      <c r="A296" s="17">
        <v>44309</v>
      </c>
      <c r="B296" s="16" t="s">
        <v>2</v>
      </c>
      <c r="E296" s="16">
        <v>1</v>
      </c>
      <c r="F296" s="16">
        <v>24.14</v>
      </c>
      <c r="G296" s="20">
        <f t="shared" si="4"/>
        <v>-2.8913672036348734E-3</v>
      </c>
    </row>
    <row r="297" spans="1:7" x14ac:dyDescent="0.2">
      <c r="A297" s="17">
        <v>44312</v>
      </c>
      <c r="B297" s="16" t="s">
        <v>2</v>
      </c>
      <c r="E297" s="16">
        <v>1</v>
      </c>
      <c r="F297" s="16">
        <v>24.3</v>
      </c>
      <c r="G297" s="20">
        <f t="shared" si="4"/>
        <v>6.6280033140016627E-3</v>
      </c>
    </row>
    <row r="298" spans="1:7" x14ac:dyDescent="0.2">
      <c r="A298" s="17">
        <v>44313</v>
      </c>
      <c r="B298" s="16" t="s">
        <v>2</v>
      </c>
      <c r="E298" s="16">
        <v>1</v>
      </c>
      <c r="F298" s="16">
        <v>24.39</v>
      </c>
      <c r="G298" s="20">
        <f t="shared" si="4"/>
        <v>3.7037037037036978E-3</v>
      </c>
    </row>
    <row r="299" spans="1:7" x14ac:dyDescent="0.2">
      <c r="A299" s="17">
        <v>44314</v>
      </c>
      <c r="B299" s="16" t="s">
        <v>2</v>
      </c>
      <c r="E299" s="16">
        <v>1</v>
      </c>
      <c r="F299" s="16">
        <v>24.4</v>
      </c>
      <c r="G299" s="20">
        <f t="shared" si="4"/>
        <v>4.1000410004091885E-4</v>
      </c>
    </row>
    <row r="300" spans="1:7" x14ac:dyDescent="0.2">
      <c r="A300" s="17">
        <v>44315</v>
      </c>
      <c r="B300" s="16" t="s">
        <v>2</v>
      </c>
      <c r="E300" s="16">
        <v>1</v>
      </c>
      <c r="F300" s="16">
        <v>24.25</v>
      </c>
      <c r="G300" s="20">
        <f t="shared" si="4"/>
        <v>-6.1475409836064992E-3</v>
      </c>
    </row>
    <row r="301" spans="1:7" x14ac:dyDescent="0.2">
      <c r="A301" s="17">
        <v>44316</v>
      </c>
      <c r="B301" s="16" t="s">
        <v>2</v>
      </c>
      <c r="E301" s="16">
        <v>1</v>
      </c>
      <c r="F301" s="16">
        <v>24.01</v>
      </c>
      <c r="G301" s="20">
        <f t="shared" si="4"/>
        <v>-9.8969072164947804E-3</v>
      </c>
    </row>
    <row r="302" spans="1:7" x14ac:dyDescent="0.2">
      <c r="A302" s="17">
        <v>44319</v>
      </c>
      <c r="B302" s="16" t="s">
        <v>2</v>
      </c>
      <c r="E302" s="16">
        <v>1</v>
      </c>
      <c r="F302" s="16">
        <v>24.96</v>
      </c>
      <c r="G302" s="20">
        <f t="shared" si="4"/>
        <v>3.9566847147022043E-2</v>
      </c>
    </row>
    <row r="303" spans="1:7" x14ac:dyDescent="0.2">
      <c r="A303" s="17">
        <v>44320</v>
      </c>
      <c r="B303" s="16" t="s">
        <v>2</v>
      </c>
      <c r="E303" s="16">
        <v>1</v>
      </c>
      <c r="F303" s="16">
        <v>24.57</v>
      </c>
      <c r="G303" s="20">
        <f t="shared" si="4"/>
        <v>-1.5625000000000021E-2</v>
      </c>
    </row>
    <row r="304" spans="1:7" x14ac:dyDescent="0.2">
      <c r="A304" s="17">
        <v>44321</v>
      </c>
      <c r="B304" s="16" t="s">
        <v>2</v>
      </c>
      <c r="E304" s="16">
        <v>1</v>
      </c>
      <c r="F304" s="16">
        <v>24.57</v>
      </c>
      <c r="G304" s="20">
        <f t="shared" si="4"/>
        <v>0</v>
      </c>
    </row>
    <row r="305" spans="1:7" x14ac:dyDescent="0.2">
      <c r="A305" s="17">
        <v>44322</v>
      </c>
      <c r="B305" s="16" t="s">
        <v>2</v>
      </c>
      <c r="E305" s="16">
        <v>1</v>
      </c>
      <c r="F305" s="16">
        <v>25.37</v>
      </c>
      <c r="G305" s="20">
        <f t="shared" si="4"/>
        <v>3.2560032560032585E-2</v>
      </c>
    </row>
    <row r="306" spans="1:7" x14ac:dyDescent="0.2">
      <c r="A306" s="17">
        <v>44323</v>
      </c>
      <c r="B306" s="16" t="s">
        <v>2</v>
      </c>
      <c r="E306" s="16">
        <v>1</v>
      </c>
      <c r="F306" s="16">
        <v>25.47</v>
      </c>
      <c r="G306" s="20">
        <f t="shared" si="4"/>
        <v>3.9416633819470978E-3</v>
      </c>
    </row>
    <row r="307" spans="1:7" x14ac:dyDescent="0.2">
      <c r="A307" s="17">
        <v>44326</v>
      </c>
      <c r="B307" s="16" t="s">
        <v>2</v>
      </c>
      <c r="E307" s="16">
        <v>1</v>
      </c>
      <c r="F307" s="16">
        <v>25.35</v>
      </c>
      <c r="G307" s="20">
        <f t="shared" si="4"/>
        <v>-4.7114252061247527E-3</v>
      </c>
    </row>
    <row r="308" spans="1:7" x14ac:dyDescent="0.2">
      <c r="A308" s="17">
        <v>44327</v>
      </c>
      <c r="B308" s="16" t="s">
        <v>2</v>
      </c>
      <c r="E308" s="16">
        <v>1</v>
      </c>
      <c r="F308" s="16">
        <v>25.67</v>
      </c>
      <c r="G308" s="20">
        <f t="shared" si="4"/>
        <v>1.262327416173571E-2</v>
      </c>
    </row>
    <row r="309" spans="1:7" x14ac:dyDescent="0.2">
      <c r="A309" s="17">
        <v>44328</v>
      </c>
      <c r="B309" s="16" t="s">
        <v>2</v>
      </c>
      <c r="E309" s="16">
        <v>1</v>
      </c>
      <c r="F309" s="16">
        <v>25.09</v>
      </c>
      <c r="G309" s="20">
        <f t="shared" si="4"/>
        <v>-2.2594468250876579E-2</v>
      </c>
    </row>
    <row r="310" spans="1:7" x14ac:dyDescent="0.2">
      <c r="A310" s="17">
        <v>44329</v>
      </c>
      <c r="B310" s="16" t="s">
        <v>2</v>
      </c>
      <c r="E310" s="16">
        <v>1</v>
      </c>
      <c r="F310" s="16">
        <v>25.16</v>
      </c>
      <c r="G310" s="20">
        <f t="shared" si="4"/>
        <v>2.7899561578318167E-3</v>
      </c>
    </row>
    <row r="311" spans="1:7" x14ac:dyDescent="0.2">
      <c r="A311" s="17">
        <v>44330</v>
      </c>
      <c r="B311" s="16" t="s">
        <v>2</v>
      </c>
      <c r="E311" s="16">
        <v>1</v>
      </c>
      <c r="F311" s="16">
        <v>25.46</v>
      </c>
      <c r="G311" s="20">
        <f t="shared" si="4"/>
        <v>1.1923688394276658E-2</v>
      </c>
    </row>
    <row r="312" spans="1:7" x14ac:dyDescent="0.2">
      <c r="A312" s="17">
        <v>44333</v>
      </c>
      <c r="B312" s="16" t="s">
        <v>2</v>
      </c>
      <c r="E312" s="16">
        <v>1</v>
      </c>
      <c r="F312" s="16">
        <v>26.19</v>
      </c>
      <c r="G312" s="20">
        <f t="shared" si="4"/>
        <v>2.8672427336999231E-2</v>
      </c>
    </row>
    <row r="313" spans="1:7" x14ac:dyDescent="0.2">
      <c r="A313" s="17">
        <v>44334</v>
      </c>
      <c r="B313" s="16" t="s">
        <v>2</v>
      </c>
      <c r="E313" s="16">
        <v>1</v>
      </c>
      <c r="F313" s="16">
        <v>26.15</v>
      </c>
      <c r="G313" s="20">
        <f t="shared" si="4"/>
        <v>-1.5273004963727644E-3</v>
      </c>
    </row>
    <row r="314" spans="1:7" x14ac:dyDescent="0.2">
      <c r="A314" s="17">
        <v>44335</v>
      </c>
      <c r="B314" s="16" t="s">
        <v>2</v>
      </c>
      <c r="E314" s="16">
        <v>1</v>
      </c>
      <c r="F314" s="16">
        <v>25.73</v>
      </c>
      <c r="G314" s="20">
        <f t="shared" si="4"/>
        <v>-1.6061185468451172E-2</v>
      </c>
    </row>
    <row r="315" spans="1:7" x14ac:dyDescent="0.2">
      <c r="A315" s="17">
        <v>44336</v>
      </c>
      <c r="B315" s="16" t="s">
        <v>2</v>
      </c>
      <c r="E315" s="16">
        <v>1</v>
      </c>
      <c r="F315" s="16">
        <v>25.79</v>
      </c>
      <c r="G315" s="20">
        <f t="shared" si="4"/>
        <v>2.3319082782743382E-3</v>
      </c>
    </row>
    <row r="316" spans="1:7" x14ac:dyDescent="0.2">
      <c r="A316" s="17">
        <v>44337</v>
      </c>
      <c r="B316" s="16" t="s">
        <v>2</v>
      </c>
      <c r="E316" s="16">
        <v>1</v>
      </c>
      <c r="F316" s="16">
        <v>25.53</v>
      </c>
      <c r="G316" s="20">
        <f t="shared" si="4"/>
        <v>-1.0081426909654828E-2</v>
      </c>
    </row>
    <row r="317" spans="1:7" x14ac:dyDescent="0.2">
      <c r="A317" s="17">
        <v>44340</v>
      </c>
      <c r="B317" s="16" t="s">
        <v>2</v>
      </c>
      <c r="E317" s="16">
        <v>1</v>
      </c>
      <c r="F317" s="16">
        <v>25.75</v>
      </c>
      <c r="G317" s="20">
        <f t="shared" si="4"/>
        <v>8.6173129651390071E-3</v>
      </c>
    </row>
    <row r="318" spans="1:7" x14ac:dyDescent="0.2">
      <c r="A318" s="17">
        <v>44341</v>
      </c>
      <c r="B318" s="16" t="s">
        <v>2</v>
      </c>
      <c r="E318" s="16">
        <v>1</v>
      </c>
      <c r="F318" s="16">
        <v>25.99</v>
      </c>
      <c r="G318" s="20">
        <f t="shared" si="4"/>
        <v>9.320388349514503E-3</v>
      </c>
    </row>
    <row r="319" spans="1:7" x14ac:dyDescent="0.2">
      <c r="A319" s="17">
        <v>44342</v>
      </c>
      <c r="B319" s="16" t="s">
        <v>2</v>
      </c>
      <c r="E319" s="16">
        <v>1</v>
      </c>
      <c r="F319" s="16">
        <v>25.67</v>
      </c>
      <c r="G319" s="20">
        <f t="shared" si="4"/>
        <v>-1.23124278568679E-2</v>
      </c>
    </row>
    <row r="320" spans="1:7" x14ac:dyDescent="0.2">
      <c r="A320" s="17">
        <v>44343</v>
      </c>
      <c r="B320" s="16" t="s">
        <v>2</v>
      </c>
      <c r="E320" s="16">
        <v>1</v>
      </c>
      <c r="F320" s="16">
        <v>25.85</v>
      </c>
      <c r="G320" s="20">
        <f t="shared" si="4"/>
        <v>7.0120763537202847E-3</v>
      </c>
    </row>
    <row r="321" spans="1:7" x14ac:dyDescent="0.2">
      <c r="A321" s="17">
        <v>44344</v>
      </c>
      <c r="B321" s="16" t="s">
        <v>2</v>
      </c>
      <c r="E321" s="16">
        <v>1</v>
      </c>
      <c r="F321" s="16">
        <v>25.9</v>
      </c>
      <c r="G321" s="20">
        <f t="shared" si="4"/>
        <v>1.9342359767890581E-3</v>
      </c>
    </row>
    <row r="322" spans="1:7" x14ac:dyDescent="0.2">
      <c r="A322" s="17">
        <v>44256</v>
      </c>
      <c r="B322" s="16" t="s">
        <v>4</v>
      </c>
      <c r="E322" s="16">
        <v>1</v>
      </c>
      <c r="F322" s="16">
        <v>82.78</v>
      </c>
      <c r="G322" s="20">
        <f t="shared" si="4"/>
        <v>2.1961389961389965</v>
      </c>
    </row>
    <row r="323" spans="1:7" x14ac:dyDescent="0.2">
      <c r="A323" s="17">
        <v>44257</v>
      </c>
      <c r="B323" s="16" t="s">
        <v>4</v>
      </c>
      <c r="E323" s="16">
        <v>1</v>
      </c>
      <c r="F323" s="16">
        <v>82.13</v>
      </c>
      <c r="G323" s="20">
        <f t="shared" si="4"/>
        <v>-7.8521381976323461E-3</v>
      </c>
    </row>
    <row r="324" spans="1:7" x14ac:dyDescent="0.2">
      <c r="A324" s="17">
        <v>44258</v>
      </c>
      <c r="B324" s="16" t="s">
        <v>4</v>
      </c>
      <c r="E324" s="16">
        <v>1</v>
      </c>
      <c r="F324" s="16">
        <v>83.8</v>
      </c>
      <c r="G324" s="20">
        <f t="shared" ref="G324:G387" si="5">((F324/E324)+D324+C324-F323)/F323</f>
        <v>2.0333617435772576E-2</v>
      </c>
    </row>
    <row r="325" spans="1:7" x14ac:dyDescent="0.2">
      <c r="A325" s="17">
        <v>44259</v>
      </c>
      <c r="B325" s="16" t="s">
        <v>4</v>
      </c>
      <c r="E325" s="16">
        <v>1</v>
      </c>
      <c r="F325" s="16">
        <v>86.59</v>
      </c>
      <c r="G325" s="20">
        <f t="shared" si="5"/>
        <v>3.3293556085918934E-2</v>
      </c>
    </row>
    <row r="326" spans="1:7" x14ac:dyDescent="0.2">
      <c r="A326" s="17">
        <v>44260</v>
      </c>
      <c r="B326" s="16" t="s">
        <v>4</v>
      </c>
      <c r="E326" s="16">
        <v>1</v>
      </c>
      <c r="F326" s="16">
        <v>90</v>
      </c>
      <c r="G326" s="20">
        <f t="shared" si="5"/>
        <v>3.9380990876544592E-2</v>
      </c>
    </row>
    <row r="327" spans="1:7" x14ac:dyDescent="0.2">
      <c r="A327" s="17">
        <v>44263</v>
      </c>
      <c r="B327" s="16" t="s">
        <v>4</v>
      </c>
      <c r="E327" s="16">
        <v>1</v>
      </c>
      <c r="F327" s="16">
        <v>88.68</v>
      </c>
      <c r="G327" s="20">
        <f t="shared" si="5"/>
        <v>-1.466666666666659E-2</v>
      </c>
    </row>
    <row r="328" spans="1:7" x14ac:dyDescent="0.2">
      <c r="A328" s="17">
        <v>44264</v>
      </c>
      <c r="B328" s="16" t="s">
        <v>4</v>
      </c>
      <c r="E328" s="16">
        <v>1</v>
      </c>
      <c r="F328" s="16">
        <v>86.3</v>
      </c>
      <c r="G328" s="20">
        <f t="shared" si="5"/>
        <v>-2.6838069463238717E-2</v>
      </c>
    </row>
    <row r="329" spans="1:7" x14ac:dyDescent="0.2">
      <c r="A329" s="17">
        <v>44265</v>
      </c>
      <c r="B329" s="16" t="s">
        <v>4</v>
      </c>
      <c r="E329" s="16">
        <v>1</v>
      </c>
      <c r="F329" s="16">
        <v>89.39</v>
      </c>
      <c r="G329" s="20">
        <f t="shared" si="5"/>
        <v>3.5805330243337236E-2</v>
      </c>
    </row>
    <row r="330" spans="1:7" x14ac:dyDescent="0.2">
      <c r="A330" s="17">
        <v>44266</v>
      </c>
      <c r="B330" s="16" t="s">
        <v>4</v>
      </c>
      <c r="E330" s="16">
        <v>1</v>
      </c>
      <c r="F330" s="16">
        <v>91.11</v>
      </c>
      <c r="G330" s="20">
        <f t="shared" si="5"/>
        <v>1.9241525897751414E-2</v>
      </c>
    </row>
    <row r="331" spans="1:7" x14ac:dyDescent="0.2">
      <c r="A331" s="17">
        <v>44267</v>
      </c>
      <c r="B331" s="16" t="s">
        <v>4</v>
      </c>
      <c r="E331" s="16">
        <v>1</v>
      </c>
      <c r="F331" s="16">
        <v>90.44</v>
      </c>
      <c r="G331" s="20">
        <f t="shared" si="5"/>
        <v>-7.3537482164416825E-3</v>
      </c>
    </row>
    <row r="332" spans="1:7" x14ac:dyDescent="0.2">
      <c r="A332" s="17">
        <v>44270</v>
      </c>
      <c r="B332" s="16" t="s">
        <v>4</v>
      </c>
      <c r="E332" s="16">
        <v>1</v>
      </c>
      <c r="F332" s="16">
        <v>89.86</v>
      </c>
      <c r="G332" s="20">
        <f t="shared" si="5"/>
        <v>-6.4130915524104196E-3</v>
      </c>
    </row>
    <row r="333" spans="1:7" x14ac:dyDescent="0.2">
      <c r="A333" s="17">
        <v>44271</v>
      </c>
      <c r="B333" s="16" t="s">
        <v>4</v>
      </c>
      <c r="E333" s="16">
        <v>1</v>
      </c>
      <c r="F333" s="16">
        <v>87.11</v>
      </c>
      <c r="G333" s="20">
        <f t="shared" si="5"/>
        <v>-3.0603160471845092E-2</v>
      </c>
    </row>
    <row r="334" spans="1:7" x14ac:dyDescent="0.2">
      <c r="A334" s="17">
        <v>44272</v>
      </c>
      <c r="B334" s="16" t="s">
        <v>4</v>
      </c>
      <c r="E334" s="16">
        <v>1</v>
      </c>
      <c r="F334" s="16">
        <v>87.5</v>
      </c>
      <c r="G334" s="20">
        <f t="shared" si="5"/>
        <v>4.4770979221673808E-3</v>
      </c>
    </row>
    <row r="335" spans="1:7" x14ac:dyDescent="0.2">
      <c r="A335" s="17">
        <v>44273</v>
      </c>
      <c r="B335" s="16" t="s">
        <v>4</v>
      </c>
      <c r="E335" s="16">
        <v>1</v>
      </c>
      <c r="F335" s="16">
        <v>81.599999999999994</v>
      </c>
      <c r="G335" s="20">
        <f t="shared" si="5"/>
        <v>-6.742857142857149E-2</v>
      </c>
    </row>
    <row r="336" spans="1:7" x14ac:dyDescent="0.2">
      <c r="A336" s="17">
        <v>44274</v>
      </c>
      <c r="B336" s="16" t="s">
        <v>4</v>
      </c>
      <c r="E336" s="16">
        <v>1</v>
      </c>
      <c r="F336" s="16">
        <v>83.75</v>
      </c>
      <c r="G336" s="20">
        <f t="shared" si="5"/>
        <v>2.6348039215686347E-2</v>
      </c>
    </row>
    <row r="337" spans="1:7" x14ac:dyDescent="0.2">
      <c r="A337" s="17">
        <v>44277</v>
      </c>
      <c r="B337" s="16" t="s">
        <v>4</v>
      </c>
      <c r="C337" s="16">
        <v>0.36070000000000002</v>
      </c>
      <c r="E337" s="16">
        <v>1</v>
      </c>
      <c r="F337" s="16">
        <v>82.23</v>
      </c>
      <c r="G337" s="20">
        <f t="shared" si="5"/>
        <v>-1.3842388059701513E-2</v>
      </c>
    </row>
    <row r="338" spans="1:7" x14ac:dyDescent="0.2">
      <c r="A338" s="17">
        <v>44278</v>
      </c>
      <c r="B338" s="16" t="s">
        <v>4</v>
      </c>
      <c r="E338" s="16">
        <v>1</v>
      </c>
      <c r="F338" s="16">
        <v>78.290000000000006</v>
      </c>
      <c r="G338" s="20">
        <f t="shared" si="5"/>
        <v>-4.7914386476954854E-2</v>
      </c>
    </row>
    <row r="339" spans="1:7" x14ac:dyDescent="0.2">
      <c r="A339" s="17">
        <v>44279</v>
      </c>
      <c r="B339" s="16" t="s">
        <v>4</v>
      </c>
      <c r="E339" s="16">
        <v>1</v>
      </c>
      <c r="F339" s="16">
        <v>79.459999999999994</v>
      </c>
      <c r="G339" s="20">
        <f t="shared" si="5"/>
        <v>1.4944437348320187E-2</v>
      </c>
    </row>
    <row r="340" spans="1:7" x14ac:dyDescent="0.2">
      <c r="A340" s="17">
        <v>44280</v>
      </c>
      <c r="B340" s="16" t="s">
        <v>4</v>
      </c>
      <c r="E340" s="16">
        <v>1</v>
      </c>
      <c r="F340" s="16">
        <v>80.81</v>
      </c>
      <c r="G340" s="20">
        <f t="shared" si="5"/>
        <v>1.6989680342310704E-2</v>
      </c>
    </row>
    <row r="341" spans="1:7" x14ac:dyDescent="0.2">
      <c r="A341" s="17">
        <v>44281</v>
      </c>
      <c r="B341" s="16" t="s">
        <v>4</v>
      </c>
      <c r="E341" s="16">
        <v>1</v>
      </c>
      <c r="F341" s="16">
        <v>83.32</v>
      </c>
      <c r="G341" s="20">
        <f t="shared" si="5"/>
        <v>3.1060512312832456E-2</v>
      </c>
    </row>
    <row r="342" spans="1:7" x14ac:dyDescent="0.2">
      <c r="A342" s="17">
        <v>44284</v>
      </c>
      <c r="B342" s="16" t="s">
        <v>4</v>
      </c>
      <c r="E342" s="16">
        <v>1</v>
      </c>
      <c r="F342" s="16">
        <v>80.88</v>
      </c>
      <c r="G342" s="20">
        <f t="shared" si="5"/>
        <v>-2.9284685549687925E-2</v>
      </c>
    </row>
    <row r="343" spans="1:7" x14ac:dyDescent="0.2">
      <c r="A343" s="17">
        <v>44285</v>
      </c>
      <c r="B343" s="16" t="s">
        <v>4</v>
      </c>
      <c r="E343" s="16">
        <v>1</v>
      </c>
      <c r="F343" s="16">
        <v>80.75</v>
      </c>
      <c r="G343" s="20">
        <f t="shared" si="5"/>
        <v>-1.6073194856577086E-3</v>
      </c>
    </row>
    <row r="344" spans="1:7" x14ac:dyDescent="0.2">
      <c r="A344" s="17">
        <v>44286</v>
      </c>
      <c r="B344" s="16" t="s">
        <v>4</v>
      </c>
      <c r="E344" s="16">
        <v>1</v>
      </c>
      <c r="F344" s="16">
        <v>81.34</v>
      </c>
      <c r="G344" s="20">
        <f t="shared" si="5"/>
        <v>7.3065015479876587E-3</v>
      </c>
    </row>
    <row r="345" spans="1:7" x14ac:dyDescent="0.2">
      <c r="A345" s="17">
        <v>44287</v>
      </c>
      <c r="B345" s="16" t="s">
        <v>4</v>
      </c>
      <c r="E345" s="16">
        <v>1</v>
      </c>
      <c r="F345" s="16">
        <v>85.56</v>
      </c>
      <c r="G345" s="20">
        <f t="shared" si="5"/>
        <v>5.1880993361199883E-2</v>
      </c>
    </row>
    <row r="346" spans="1:7" x14ac:dyDescent="0.2">
      <c r="A346" s="17">
        <v>44291</v>
      </c>
      <c r="B346" s="16" t="s">
        <v>4</v>
      </c>
      <c r="E346" s="16">
        <v>1</v>
      </c>
      <c r="F346" s="16">
        <v>81.430000000000007</v>
      </c>
      <c r="G346" s="20">
        <f t="shared" si="5"/>
        <v>-4.8270219728845203E-2</v>
      </c>
    </row>
    <row r="347" spans="1:7" x14ac:dyDescent="0.2">
      <c r="A347" s="17">
        <v>44292</v>
      </c>
      <c r="B347" s="16" t="s">
        <v>4</v>
      </c>
      <c r="E347" s="16">
        <v>1</v>
      </c>
      <c r="F347" s="16">
        <v>82</v>
      </c>
      <c r="G347" s="20">
        <f t="shared" si="5"/>
        <v>6.9998771951368432E-3</v>
      </c>
    </row>
    <row r="348" spans="1:7" x14ac:dyDescent="0.2">
      <c r="A348" s="17">
        <v>44293</v>
      </c>
      <c r="B348" s="16" t="s">
        <v>4</v>
      </c>
      <c r="E348" s="16">
        <v>1</v>
      </c>
      <c r="F348" s="16">
        <v>81.81</v>
      </c>
      <c r="G348" s="20">
        <f t="shared" si="5"/>
        <v>-2.3170731707316795E-3</v>
      </c>
    </row>
    <row r="349" spans="1:7" x14ac:dyDescent="0.2">
      <c r="A349" s="17">
        <v>44294</v>
      </c>
      <c r="B349" s="16" t="s">
        <v>4</v>
      </c>
      <c r="E349" s="16">
        <v>1</v>
      </c>
      <c r="F349" s="16">
        <v>80.05</v>
      </c>
      <c r="G349" s="20">
        <f t="shared" si="5"/>
        <v>-2.1513262437354908E-2</v>
      </c>
    </row>
    <row r="350" spans="1:7" x14ac:dyDescent="0.2">
      <c r="A350" s="17">
        <v>44295</v>
      </c>
      <c r="B350" s="16" t="s">
        <v>4</v>
      </c>
      <c r="E350" s="16">
        <v>1</v>
      </c>
      <c r="F350" s="16">
        <v>78.489999999999995</v>
      </c>
      <c r="G350" s="20">
        <f t="shared" si="5"/>
        <v>-1.9487820112429759E-2</v>
      </c>
    </row>
    <row r="351" spans="1:7" x14ac:dyDescent="0.2">
      <c r="A351" s="17">
        <v>44298</v>
      </c>
      <c r="B351" s="16" t="s">
        <v>4</v>
      </c>
      <c r="E351" s="16">
        <v>1</v>
      </c>
      <c r="F351" s="16">
        <v>76.59</v>
      </c>
      <c r="G351" s="20">
        <f t="shared" si="5"/>
        <v>-2.4206905338259543E-2</v>
      </c>
    </row>
    <row r="352" spans="1:7" x14ac:dyDescent="0.2">
      <c r="A352" s="17">
        <v>44299</v>
      </c>
      <c r="B352" s="16" t="s">
        <v>4</v>
      </c>
      <c r="E352" s="16">
        <v>1</v>
      </c>
      <c r="F352" s="16">
        <v>76.8</v>
      </c>
      <c r="G352" s="20">
        <f t="shared" si="5"/>
        <v>2.7418723070896166E-3</v>
      </c>
    </row>
    <row r="353" spans="1:7" x14ac:dyDescent="0.2">
      <c r="A353" s="17">
        <v>44300</v>
      </c>
      <c r="B353" s="16" t="s">
        <v>4</v>
      </c>
      <c r="E353" s="16">
        <v>1</v>
      </c>
      <c r="F353" s="16">
        <v>80.040000000000006</v>
      </c>
      <c r="G353" s="20">
        <f t="shared" si="5"/>
        <v>4.2187500000000121E-2</v>
      </c>
    </row>
    <row r="354" spans="1:7" x14ac:dyDescent="0.2">
      <c r="A354" s="17">
        <v>44301</v>
      </c>
      <c r="B354" s="16" t="s">
        <v>4</v>
      </c>
      <c r="E354" s="16">
        <v>1</v>
      </c>
      <c r="F354" s="16">
        <v>78.81</v>
      </c>
      <c r="G354" s="20">
        <f t="shared" si="5"/>
        <v>-1.5367316341829133E-2</v>
      </c>
    </row>
    <row r="355" spans="1:7" x14ac:dyDescent="0.2">
      <c r="A355" s="17">
        <v>44302</v>
      </c>
      <c r="B355" s="16" t="s">
        <v>4</v>
      </c>
      <c r="E355" s="16">
        <v>1</v>
      </c>
      <c r="F355" s="16">
        <v>77.510000000000005</v>
      </c>
      <c r="G355" s="20">
        <f t="shared" si="5"/>
        <v>-1.6495368608044628E-2</v>
      </c>
    </row>
    <row r="356" spans="1:7" x14ac:dyDescent="0.2">
      <c r="A356" s="17">
        <v>44305</v>
      </c>
      <c r="B356" s="16" t="s">
        <v>4</v>
      </c>
      <c r="E356" s="16">
        <v>1</v>
      </c>
      <c r="F356" s="16">
        <v>77.489999999999995</v>
      </c>
      <c r="G356" s="20">
        <f t="shared" si="5"/>
        <v>-2.5803122177796712E-4</v>
      </c>
    </row>
    <row r="357" spans="1:7" x14ac:dyDescent="0.2">
      <c r="A357" s="17">
        <v>44306</v>
      </c>
      <c r="B357" s="16" t="s">
        <v>4</v>
      </c>
      <c r="E357" s="16">
        <v>1</v>
      </c>
      <c r="F357" s="16">
        <v>74</v>
      </c>
      <c r="G357" s="20">
        <f t="shared" si="5"/>
        <v>-4.5038069428313267E-2</v>
      </c>
    </row>
    <row r="358" spans="1:7" x14ac:dyDescent="0.2">
      <c r="A358" s="17">
        <v>44307</v>
      </c>
      <c r="B358" s="16" t="s">
        <v>4</v>
      </c>
      <c r="E358" s="16">
        <v>1</v>
      </c>
      <c r="F358" s="16">
        <v>75.47</v>
      </c>
      <c r="G358" s="20">
        <f t="shared" si="5"/>
        <v>1.9864864864864849E-2</v>
      </c>
    </row>
    <row r="359" spans="1:7" x14ac:dyDescent="0.2">
      <c r="A359" s="17">
        <v>44308</v>
      </c>
      <c r="B359" s="16" t="s">
        <v>4</v>
      </c>
      <c r="E359" s="16">
        <v>1</v>
      </c>
      <c r="F359" s="16">
        <v>74.84</v>
      </c>
      <c r="G359" s="20">
        <f t="shared" si="5"/>
        <v>-8.3476878229759577E-3</v>
      </c>
    </row>
    <row r="360" spans="1:7" x14ac:dyDescent="0.2">
      <c r="A360" s="17">
        <v>44309</v>
      </c>
      <c r="B360" s="16" t="s">
        <v>4</v>
      </c>
      <c r="E360" s="16">
        <v>1</v>
      </c>
      <c r="F360" s="16">
        <v>75.88</v>
      </c>
      <c r="G360" s="20">
        <f t="shared" si="5"/>
        <v>1.3896312132549332E-2</v>
      </c>
    </row>
    <row r="361" spans="1:7" x14ac:dyDescent="0.2">
      <c r="A361" s="17">
        <v>44312</v>
      </c>
      <c r="B361" s="16" t="s">
        <v>4</v>
      </c>
      <c r="E361" s="16">
        <v>1</v>
      </c>
      <c r="F361" s="16">
        <v>77.78</v>
      </c>
      <c r="G361" s="20">
        <f t="shared" si="5"/>
        <v>2.5039536109646886E-2</v>
      </c>
    </row>
    <row r="362" spans="1:7" x14ac:dyDescent="0.2">
      <c r="A362" s="17">
        <v>44313</v>
      </c>
      <c r="B362" s="16" t="s">
        <v>4</v>
      </c>
      <c r="E362" s="16">
        <v>1</v>
      </c>
      <c r="F362" s="16">
        <v>79.260000000000005</v>
      </c>
      <c r="G362" s="20">
        <f t="shared" si="5"/>
        <v>1.9028027770635177E-2</v>
      </c>
    </row>
    <row r="363" spans="1:7" x14ac:dyDescent="0.2">
      <c r="A363" s="17">
        <v>44314</v>
      </c>
      <c r="B363" s="16" t="s">
        <v>4</v>
      </c>
      <c r="E363" s="16">
        <v>1</v>
      </c>
      <c r="F363" s="16">
        <v>82.65</v>
      </c>
      <c r="G363" s="20">
        <f t="shared" si="5"/>
        <v>4.277062831188494E-2</v>
      </c>
    </row>
    <row r="364" spans="1:7" x14ac:dyDescent="0.2">
      <c r="A364" s="17">
        <v>44315</v>
      </c>
      <c r="B364" s="16" t="s">
        <v>4</v>
      </c>
      <c r="E364" s="16">
        <v>1</v>
      </c>
      <c r="F364" s="16">
        <v>82.59</v>
      </c>
      <c r="G364" s="20">
        <f t="shared" si="5"/>
        <v>-7.2595281306717812E-4</v>
      </c>
    </row>
    <row r="365" spans="1:7" x14ac:dyDescent="0.2">
      <c r="A365" s="17">
        <v>44316</v>
      </c>
      <c r="B365" s="16" t="s">
        <v>4</v>
      </c>
      <c r="E365" s="16">
        <v>1</v>
      </c>
      <c r="F365" s="16">
        <v>80.2</v>
      </c>
      <c r="G365" s="20">
        <f t="shared" si="5"/>
        <v>-2.8938128102675875E-2</v>
      </c>
    </row>
    <row r="366" spans="1:7" x14ac:dyDescent="0.2">
      <c r="A366" s="17">
        <v>44319</v>
      </c>
      <c r="B366" s="16" t="s">
        <v>4</v>
      </c>
      <c r="E366" s="16">
        <v>1</v>
      </c>
      <c r="F366" s="16">
        <v>82.94</v>
      </c>
      <c r="G366" s="20">
        <f t="shared" si="5"/>
        <v>3.4164588528678236E-2</v>
      </c>
    </row>
    <row r="367" spans="1:7" x14ac:dyDescent="0.2">
      <c r="A367" s="17">
        <v>44320</v>
      </c>
      <c r="B367" s="16" t="s">
        <v>4</v>
      </c>
      <c r="E367" s="16">
        <v>1</v>
      </c>
      <c r="F367" s="16">
        <v>82.82</v>
      </c>
      <c r="G367" s="20">
        <f t="shared" si="5"/>
        <v>-1.4468290330359845E-3</v>
      </c>
    </row>
    <row r="368" spans="1:7" x14ac:dyDescent="0.2">
      <c r="A368" s="17">
        <v>44321</v>
      </c>
      <c r="B368" s="16" t="s">
        <v>4</v>
      </c>
      <c r="E368" s="16">
        <v>1</v>
      </c>
      <c r="F368" s="16">
        <v>85.02</v>
      </c>
      <c r="G368" s="20">
        <f t="shared" si="5"/>
        <v>2.656363197295343E-2</v>
      </c>
    </row>
    <row r="369" spans="1:7" x14ac:dyDescent="0.2">
      <c r="A369" s="17">
        <v>44322</v>
      </c>
      <c r="B369" s="16" t="s">
        <v>4</v>
      </c>
      <c r="E369" s="16">
        <v>1</v>
      </c>
      <c r="F369" s="16">
        <v>84.53</v>
      </c>
      <c r="G369" s="20">
        <f t="shared" si="5"/>
        <v>-5.7633498000469879E-3</v>
      </c>
    </row>
    <row r="370" spans="1:7" x14ac:dyDescent="0.2">
      <c r="A370" s="17">
        <v>44323</v>
      </c>
      <c r="B370" s="16" t="s">
        <v>4</v>
      </c>
      <c r="E370" s="16">
        <v>1</v>
      </c>
      <c r="F370" s="16">
        <v>86.65</v>
      </c>
      <c r="G370" s="20">
        <f t="shared" si="5"/>
        <v>2.5079853306518449E-2</v>
      </c>
    </row>
    <row r="371" spans="1:7" x14ac:dyDescent="0.2">
      <c r="A371" s="17">
        <v>44326</v>
      </c>
      <c r="B371" s="16" t="s">
        <v>4</v>
      </c>
      <c r="E371" s="16">
        <v>1</v>
      </c>
      <c r="F371" s="16">
        <v>85.57</v>
      </c>
      <c r="G371" s="20">
        <f t="shared" si="5"/>
        <v>-1.2463935372187103E-2</v>
      </c>
    </row>
    <row r="372" spans="1:7" x14ac:dyDescent="0.2">
      <c r="A372" s="17">
        <v>44327</v>
      </c>
      <c r="B372" s="16" t="s">
        <v>4</v>
      </c>
      <c r="E372" s="16">
        <v>1</v>
      </c>
      <c r="F372" s="16">
        <v>84.54</v>
      </c>
      <c r="G372" s="20">
        <f t="shared" si="5"/>
        <v>-1.2036928830197347E-2</v>
      </c>
    </row>
    <row r="373" spans="1:7" x14ac:dyDescent="0.2">
      <c r="A373" s="17">
        <v>44328</v>
      </c>
      <c r="B373" s="16" t="s">
        <v>4</v>
      </c>
      <c r="E373" s="16">
        <v>1</v>
      </c>
      <c r="F373" s="16">
        <v>84.22</v>
      </c>
      <c r="G373" s="20">
        <f t="shared" si="5"/>
        <v>-3.7851904423942201E-3</v>
      </c>
    </row>
    <row r="374" spans="1:7" x14ac:dyDescent="0.2">
      <c r="A374" s="17">
        <v>44329</v>
      </c>
      <c r="B374" s="16" t="s">
        <v>4</v>
      </c>
      <c r="E374" s="16">
        <v>1</v>
      </c>
      <c r="F374" s="16">
        <v>81.59</v>
      </c>
      <c r="G374" s="20">
        <f t="shared" si="5"/>
        <v>-3.1227736879600992E-2</v>
      </c>
    </row>
    <row r="375" spans="1:7" x14ac:dyDescent="0.2">
      <c r="A375" s="17">
        <v>44330</v>
      </c>
      <c r="B375" s="16" t="s">
        <v>4</v>
      </c>
      <c r="E375" s="16">
        <v>1</v>
      </c>
      <c r="F375" s="16">
        <v>86.36</v>
      </c>
      <c r="G375" s="20">
        <f t="shared" si="5"/>
        <v>5.8463046942027155E-2</v>
      </c>
    </row>
    <row r="376" spans="1:7" x14ac:dyDescent="0.2">
      <c r="A376" s="17">
        <v>44333</v>
      </c>
      <c r="B376" s="16" t="s">
        <v>4</v>
      </c>
      <c r="E376" s="16">
        <v>1</v>
      </c>
      <c r="F376" s="16">
        <v>89.7</v>
      </c>
      <c r="G376" s="20">
        <f t="shared" si="5"/>
        <v>3.8675312644742978E-2</v>
      </c>
    </row>
    <row r="377" spans="1:7" x14ac:dyDescent="0.2">
      <c r="A377" s="17">
        <v>44334</v>
      </c>
      <c r="B377" s="16" t="s">
        <v>4</v>
      </c>
      <c r="E377" s="16">
        <v>1</v>
      </c>
      <c r="F377" s="16">
        <v>88.31</v>
      </c>
      <c r="G377" s="20">
        <f t="shared" si="5"/>
        <v>-1.5496098104793762E-2</v>
      </c>
    </row>
    <row r="378" spans="1:7" x14ac:dyDescent="0.2">
      <c r="A378" s="17">
        <v>44335</v>
      </c>
      <c r="B378" s="16" t="s">
        <v>4</v>
      </c>
      <c r="E378" s="16">
        <v>1</v>
      </c>
      <c r="F378" s="16">
        <v>86.46</v>
      </c>
      <c r="G378" s="20">
        <f t="shared" si="5"/>
        <v>-2.0948929906013006E-2</v>
      </c>
    </row>
    <row r="379" spans="1:7" x14ac:dyDescent="0.2">
      <c r="A379" s="17">
        <v>44336</v>
      </c>
      <c r="B379" s="16" t="s">
        <v>4</v>
      </c>
      <c r="E379" s="16">
        <v>1</v>
      </c>
      <c r="F379" s="16">
        <v>86.08</v>
      </c>
      <c r="G379" s="20">
        <f t="shared" si="5"/>
        <v>-4.3950959981493808E-3</v>
      </c>
    </row>
    <row r="380" spans="1:7" x14ac:dyDescent="0.2">
      <c r="A380" s="17">
        <v>44337</v>
      </c>
      <c r="B380" s="16" t="s">
        <v>4</v>
      </c>
      <c r="E380" s="16">
        <v>1</v>
      </c>
      <c r="F380" s="16">
        <v>86.61</v>
      </c>
      <c r="G380" s="20">
        <f t="shared" si="5"/>
        <v>6.1570631970260361E-3</v>
      </c>
    </row>
    <row r="381" spans="1:7" x14ac:dyDescent="0.2">
      <c r="A381" s="17">
        <v>44340</v>
      </c>
      <c r="B381" s="16" t="s">
        <v>4</v>
      </c>
      <c r="E381" s="16">
        <v>1</v>
      </c>
      <c r="F381" s="16">
        <v>87.63</v>
      </c>
      <c r="G381" s="20">
        <f t="shared" si="5"/>
        <v>1.1776931070315161E-2</v>
      </c>
    </row>
    <row r="382" spans="1:7" x14ac:dyDescent="0.2">
      <c r="A382" s="17">
        <v>44341</v>
      </c>
      <c r="B382" s="16" t="s">
        <v>4</v>
      </c>
      <c r="E382" s="16">
        <v>1</v>
      </c>
      <c r="F382" s="16">
        <v>85.3</v>
      </c>
      <c r="G382" s="20">
        <f t="shared" si="5"/>
        <v>-2.6589067670888946E-2</v>
      </c>
    </row>
    <row r="383" spans="1:7" x14ac:dyDescent="0.2">
      <c r="A383" s="17">
        <v>44342</v>
      </c>
      <c r="B383" s="16" t="s">
        <v>4</v>
      </c>
      <c r="E383" s="16">
        <v>1</v>
      </c>
      <c r="F383" s="16">
        <v>87.67</v>
      </c>
      <c r="G383" s="20">
        <f t="shared" si="5"/>
        <v>2.7784290738569809E-2</v>
      </c>
    </row>
    <row r="384" spans="1:7" x14ac:dyDescent="0.2">
      <c r="A384" s="17">
        <v>44343</v>
      </c>
      <c r="B384" s="16" t="s">
        <v>4</v>
      </c>
      <c r="E384" s="16">
        <v>1</v>
      </c>
      <c r="F384" s="16">
        <v>89.04</v>
      </c>
      <c r="G384" s="20">
        <f t="shared" si="5"/>
        <v>1.5626782251625466E-2</v>
      </c>
    </row>
    <row r="385" spans="1:7" x14ac:dyDescent="0.2">
      <c r="A385" s="17">
        <v>44344</v>
      </c>
      <c r="B385" s="16" t="s">
        <v>4</v>
      </c>
      <c r="E385" s="16">
        <v>1</v>
      </c>
      <c r="F385" s="16">
        <v>89.07</v>
      </c>
      <c r="G385" s="20">
        <f t="shared" si="5"/>
        <v>3.3692722371952971E-4</v>
      </c>
    </row>
    <row r="386" spans="1:7" x14ac:dyDescent="0.2">
      <c r="A386" s="17">
        <v>44256</v>
      </c>
      <c r="B386" s="16" t="s">
        <v>6</v>
      </c>
      <c r="E386" s="16">
        <v>1</v>
      </c>
      <c r="F386" s="16">
        <v>83.31</v>
      </c>
      <c r="G386" s="20">
        <f t="shared" si="5"/>
        <v>-6.4668238464129238E-2</v>
      </c>
    </row>
    <row r="387" spans="1:7" x14ac:dyDescent="0.2">
      <c r="A387" s="17">
        <v>44257</v>
      </c>
      <c r="B387" s="16" t="s">
        <v>6</v>
      </c>
      <c r="E387" s="16">
        <v>1</v>
      </c>
      <c r="F387" s="16">
        <v>81.88</v>
      </c>
      <c r="G387" s="20">
        <f t="shared" si="5"/>
        <v>-1.7164806145720884E-2</v>
      </c>
    </row>
    <row r="388" spans="1:7" x14ac:dyDescent="0.2">
      <c r="A388" s="17">
        <v>44258</v>
      </c>
      <c r="B388" s="16" t="s">
        <v>6</v>
      </c>
      <c r="E388" s="16">
        <v>1</v>
      </c>
      <c r="F388" s="16">
        <v>81.58</v>
      </c>
      <c r="G388" s="20">
        <f t="shared" ref="G388:G451" si="6">((F388/E388)+D388+C388-F387)/F387</f>
        <v>-3.663898387884675E-3</v>
      </c>
    </row>
    <row r="389" spans="1:7" x14ac:dyDescent="0.2">
      <c r="A389" s="17">
        <v>44259</v>
      </c>
      <c r="B389" s="16" t="s">
        <v>6</v>
      </c>
      <c r="E389" s="16">
        <v>1</v>
      </c>
      <c r="F389" s="16">
        <v>80.010000000000005</v>
      </c>
      <c r="G389" s="20">
        <f t="shared" si="6"/>
        <v>-1.9244912968864835E-2</v>
      </c>
    </row>
    <row r="390" spans="1:7" x14ac:dyDescent="0.2">
      <c r="A390" s="17">
        <v>44260</v>
      </c>
      <c r="B390" s="16" t="s">
        <v>6</v>
      </c>
      <c r="E390" s="16">
        <v>1</v>
      </c>
      <c r="F390" s="16">
        <v>81.680000000000007</v>
      </c>
      <c r="G390" s="20">
        <f t="shared" si="6"/>
        <v>2.087239095113113E-2</v>
      </c>
    </row>
    <row r="391" spans="1:7" x14ac:dyDescent="0.2">
      <c r="A391" s="17">
        <v>44263</v>
      </c>
      <c r="B391" s="16" t="s">
        <v>6</v>
      </c>
      <c r="E391" s="16">
        <v>1</v>
      </c>
      <c r="F391" s="16">
        <v>86.66</v>
      </c>
      <c r="G391" s="20">
        <f t="shared" si="6"/>
        <v>6.0969637610185964E-2</v>
      </c>
    </row>
    <row r="392" spans="1:7" x14ac:dyDescent="0.2">
      <c r="A392" s="17">
        <v>44264</v>
      </c>
      <c r="B392" s="16" t="s">
        <v>6</v>
      </c>
      <c r="E392" s="16">
        <v>1</v>
      </c>
      <c r="F392" s="16">
        <v>90.14</v>
      </c>
      <c r="G392" s="20">
        <f t="shared" si="6"/>
        <v>4.0156935148857653E-2</v>
      </c>
    </row>
    <row r="393" spans="1:7" x14ac:dyDescent="0.2">
      <c r="A393" s="17">
        <v>44265</v>
      </c>
      <c r="B393" s="16" t="s">
        <v>6</v>
      </c>
      <c r="E393" s="16">
        <v>1</v>
      </c>
      <c r="F393" s="16">
        <v>91.9</v>
      </c>
      <c r="G393" s="20">
        <f t="shared" si="6"/>
        <v>1.9525183048591136E-2</v>
      </c>
    </row>
    <row r="394" spans="1:7" x14ac:dyDescent="0.2">
      <c r="A394" s="17">
        <v>44266</v>
      </c>
      <c r="B394" s="16" t="s">
        <v>6</v>
      </c>
      <c r="E394" s="16">
        <v>1</v>
      </c>
      <c r="F394" s="16">
        <v>92.81</v>
      </c>
      <c r="G394" s="20">
        <f t="shared" si="6"/>
        <v>9.9020674646354348E-3</v>
      </c>
    </row>
    <row r="395" spans="1:7" x14ac:dyDescent="0.2">
      <c r="A395" s="17">
        <v>44267</v>
      </c>
      <c r="B395" s="16" t="s">
        <v>6</v>
      </c>
      <c r="E395" s="16">
        <v>1</v>
      </c>
      <c r="F395" s="16">
        <v>94.39</v>
      </c>
      <c r="G395" s="20">
        <f t="shared" si="6"/>
        <v>1.7024027583234548E-2</v>
      </c>
    </row>
    <row r="396" spans="1:7" x14ac:dyDescent="0.2">
      <c r="A396" s="17">
        <v>44270</v>
      </c>
      <c r="B396" s="16" t="s">
        <v>6</v>
      </c>
      <c r="E396" s="16">
        <v>1</v>
      </c>
      <c r="F396" s="16">
        <v>93.43</v>
      </c>
      <c r="G396" s="20">
        <f t="shared" si="6"/>
        <v>-1.0170568916198684E-2</v>
      </c>
    </row>
    <row r="397" spans="1:7" x14ac:dyDescent="0.2">
      <c r="A397" s="17">
        <v>44271</v>
      </c>
      <c r="B397" s="16" t="s">
        <v>6</v>
      </c>
      <c r="E397" s="16">
        <v>1</v>
      </c>
      <c r="F397" s="16">
        <v>91.55</v>
      </c>
      <c r="G397" s="20">
        <f t="shared" si="6"/>
        <v>-2.0122016482928499E-2</v>
      </c>
    </row>
    <row r="398" spans="1:7" x14ac:dyDescent="0.2">
      <c r="A398" s="17">
        <v>44272</v>
      </c>
      <c r="B398" s="16" t="s">
        <v>6</v>
      </c>
      <c r="E398" s="16">
        <v>1</v>
      </c>
      <c r="F398" s="16">
        <v>92.32</v>
      </c>
      <c r="G398" s="20">
        <f t="shared" si="6"/>
        <v>8.4107045330420096E-3</v>
      </c>
    </row>
    <row r="399" spans="1:7" x14ac:dyDescent="0.2">
      <c r="A399" s="17">
        <v>44273</v>
      </c>
      <c r="B399" s="16" t="s">
        <v>6</v>
      </c>
      <c r="E399" s="16">
        <v>1</v>
      </c>
      <c r="F399" s="16">
        <v>89.87</v>
      </c>
      <c r="G399" s="20">
        <f t="shared" si="6"/>
        <v>-2.6538128249566605E-2</v>
      </c>
    </row>
    <row r="400" spans="1:7" x14ac:dyDescent="0.2">
      <c r="A400" s="17">
        <v>44274</v>
      </c>
      <c r="B400" s="16" t="s">
        <v>6</v>
      </c>
      <c r="E400" s="16">
        <v>1</v>
      </c>
      <c r="F400" s="16">
        <v>90.96</v>
      </c>
      <c r="G400" s="20">
        <f t="shared" si="6"/>
        <v>1.2128630243685202E-2</v>
      </c>
    </row>
    <row r="401" spans="1:7" x14ac:dyDescent="0.2">
      <c r="A401" s="17">
        <v>44277</v>
      </c>
      <c r="B401" s="16" t="s">
        <v>6</v>
      </c>
      <c r="C401" s="16">
        <v>0.15670000000000001</v>
      </c>
      <c r="E401" s="16">
        <v>1</v>
      </c>
      <c r="F401" s="16">
        <v>90.04</v>
      </c>
      <c r="G401" s="20">
        <f t="shared" si="6"/>
        <v>-8.3916007036058358E-3</v>
      </c>
    </row>
    <row r="402" spans="1:7" x14ac:dyDescent="0.2">
      <c r="A402" s="17">
        <v>44278</v>
      </c>
      <c r="B402" s="16" t="s">
        <v>6</v>
      </c>
      <c r="E402" s="16">
        <v>1</v>
      </c>
      <c r="F402" s="16">
        <v>87.21</v>
      </c>
      <c r="G402" s="20">
        <f t="shared" si="6"/>
        <v>-3.143047534429156E-2</v>
      </c>
    </row>
    <row r="403" spans="1:7" x14ac:dyDescent="0.2">
      <c r="A403" s="17">
        <v>44279</v>
      </c>
      <c r="B403" s="16" t="s">
        <v>6</v>
      </c>
      <c r="E403" s="16">
        <v>1</v>
      </c>
      <c r="F403" s="16">
        <v>84.19</v>
      </c>
      <c r="G403" s="20">
        <f t="shared" si="6"/>
        <v>-3.4629056300882886E-2</v>
      </c>
    </row>
    <row r="404" spans="1:7" x14ac:dyDescent="0.2">
      <c r="A404" s="17">
        <v>44280</v>
      </c>
      <c r="B404" s="16" t="s">
        <v>6</v>
      </c>
      <c r="E404" s="16">
        <v>1</v>
      </c>
      <c r="F404" s="16">
        <v>86.77</v>
      </c>
      <c r="G404" s="20">
        <f t="shared" si="6"/>
        <v>3.0644969711367126E-2</v>
      </c>
    </row>
    <row r="405" spans="1:7" x14ac:dyDescent="0.2">
      <c r="A405" s="17">
        <v>44281</v>
      </c>
      <c r="B405" s="16" t="s">
        <v>6</v>
      </c>
      <c r="E405" s="16">
        <v>1</v>
      </c>
      <c r="F405" s="16">
        <v>88.75</v>
      </c>
      <c r="G405" s="20">
        <f t="shared" si="6"/>
        <v>2.2818946640544013E-2</v>
      </c>
    </row>
    <row r="406" spans="1:7" x14ac:dyDescent="0.2">
      <c r="A406" s="17">
        <v>44284</v>
      </c>
      <c r="B406" s="16" t="s">
        <v>6</v>
      </c>
      <c r="E406" s="16">
        <v>1</v>
      </c>
      <c r="F406" s="16">
        <v>87.04</v>
      </c>
      <c r="G406" s="20">
        <f t="shared" si="6"/>
        <v>-1.9267605633802747E-2</v>
      </c>
    </row>
    <row r="407" spans="1:7" x14ac:dyDescent="0.2">
      <c r="A407" s="17">
        <v>44285</v>
      </c>
      <c r="B407" s="16" t="s">
        <v>6</v>
      </c>
      <c r="E407" s="16">
        <v>1</v>
      </c>
      <c r="F407" s="16">
        <v>88.79</v>
      </c>
      <c r="G407" s="20">
        <f t="shared" si="6"/>
        <v>2.0105698529411763E-2</v>
      </c>
    </row>
    <row r="408" spans="1:7" x14ac:dyDescent="0.2">
      <c r="A408" s="17">
        <v>44286</v>
      </c>
      <c r="B408" s="16" t="s">
        <v>6</v>
      </c>
      <c r="E408" s="16">
        <v>1</v>
      </c>
      <c r="F408" s="16">
        <v>89.21</v>
      </c>
      <c r="G408" s="20">
        <f t="shared" si="6"/>
        <v>4.730262416938703E-3</v>
      </c>
    </row>
    <row r="409" spans="1:7" x14ac:dyDescent="0.2">
      <c r="A409" s="17">
        <v>44287</v>
      </c>
      <c r="B409" s="16" t="s">
        <v>6</v>
      </c>
      <c r="E409" s="16">
        <v>1</v>
      </c>
      <c r="F409" s="16">
        <v>89.51</v>
      </c>
      <c r="G409" s="20">
        <f t="shared" si="6"/>
        <v>3.3628516982402352E-3</v>
      </c>
    </row>
    <row r="410" spans="1:7" x14ac:dyDescent="0.2">
      <c r="A410" s="17">
        <v>44291</v>
      </c>
      <c r="B410" s="16" t="s">
        <v>6</v>
      </c>
      <c r="E410" s="16">
        <v>1</v>
      </c>
      <c r="F410" s="16">
        <v>90.47</v>
      </c>
      <c r="G410" s="20">
        <f t="shared" si="6"/>
        <v>1.0725058652664436E-2</v>
      </c>
    </row>
    <row r="411" spans="1:7" x14ac:dyDescent="0.2">
      <c r="A411" s="17">
        <v>44292</v>
      </c>
      <c r="B411" s="16" t="s">
        <v>6</v>
      </c>
      <c r="E411" s="16">
        <v>1</v>
      </c>
      <c r="F411" s="16">
        <v>90.8</v>
      </c>
      <c r="G411" s="20">
        <f t="shared" si="6"/>
        <v>3.6476179949154228E-3</v>
      </c>
    </row>
    <row r="412" spans="1:7" x14ac:dyDescent="0.2">
      <c r="A412" s="17">
        <v>44293</v>
      </c>
      <c r="B412" s="16" t="s">
        <v>6</v>
      </c>
      <c r="E412" s="16">
        <v>1</v>
      </c>
      <c r="F412" s="16">
        <v>90.06</v>
      </c>
      <c r="G412" s="20">
        <f t="shared" si="6"/>
        <v>-8.1497797356827641E-3</v>
      </c>
    </row>
    <row r="413" spans="1:7" x14ac:dyDescent="0.2">
      <c r="A413" s="17">
        <v>44294</v>
      </c>
      <c r="B413" s="16" t="s">
        <v>6</v>
      </c>
      <c r="E413" s="16">
        <v>1</v>
      </c>
      <c r="F413" s="16">
        <v>90.79</v>
      </c>
      <c r="G413" s="20">
        <f t="shared" si="6"/>
        <v>8.1057073062403284E-3</v>
      </c>
    </row>
    <row r="414" spans="1:7" x14ac:dyDescent="0.2">
      <c r="A414" s="17">
        <v>44295</v>
      </c>
      <c r="B414" s="16" t="s">
        <v>6</v>
      </c>
      <c r="E414" s="16">
        <v>1</v>
      </c>
      <c r="F414" s="16">
        <v>92.21</v>
      </c>
      <c r="G414" s="20">
        <f t="shared" si="6"/>
        <v>1.5640489040643104E-2</v>
      </c>
    </row>
    <row r="415" spans="1:7" x14ac:dyDescent="0.2">
      <c r="A415" s="17">
        <v>44298</v>
      </c>
      <c r="B415" s="16" t="s">
        <v>6</v>
      </c>
      <c r="E415" s="16">
        <v>1</v>
      </c>
      <c r="F415" s="16">
        <v>92.67</v>
      </c>
      <c r="G415" s="20">
        <f t="shared" si="6"/>
        <v>4.9886129487041317E-3</v>
      </c>
    </row>
    <row r="416" spans="1:7" x14ac:dyDescent="0.2">
      <c r="A416" s="17">
        <v>44299</v>
      </c>
      <c r="B416" s="16" t="s">
        <v>6</v>
      </c>
      <c r="E416" s="16">
        <v>1</v>
      </c>
      <c r="F416" s="16">
        <v>91.97</v>
      </c>
      <c r="G416" s="20">
        <f t="shared" si="6"/>
        <v>-7.553685119240346E-3</v>
      </c>
    </row>
    <row r="417" spans="1:7" x14ac:dyDescent="0.2">
      <c r="A417" s="17">
        <v>44300</v>
      </c>
      <c r="B417" s="16" t="s">
        <v>6</v>
      </c>
      <c r="E417" s="16">
        <v>1</v>
      </c>
      <c r="F417" s="16">
        <v>92.2</v>
      </c>
      <c r="G417" s="20">
        <f t="shared" si="6"/>
        <v>2.5008154833098184E-3</v>
      </c>
    </row>
    <row r="418" spans="1:7" x14ac:dyDescent="0.2">
      <c r="A418" s="17">
        <v>44301</v>
      </c>
      <c r="B418" s="16" t="s">
        <v>6</v>
      </c>
      <c r="E418" s="16">
        <v>1</v>
      </c>
      <c r="F418" s="16">
        <v>92.5</v>
      </c>
      <c r="G418" s="20">
        <f t="shared" si="6"/>
        <v>3.2537960954446546E-3</v>
      </c>
    </row>
    <row r="419" spans="1:7" x14ac:dyDescent="0.2">
      <c r="A419" s="17">
        <v>44302</v>
      </c>
      <c r="B419" s="16" t="s">
        <v>6</v>
      </c>
      <c r="E419" s="16">
        <v>1</v>
      </c>
      <c r="F419" s="16">
        <v>92.74</v>
      </c>
      <c r="G419" s="20">
        <f t="shared" si="6"/>
        <v>2.5945945945945394E-3</v>
      </c>
    </row>
    <row r="420" spans="1:7" x14ac:dyDescent="0.2">
      <c r="A420" s="17">
        <v>44305</v>
      </c>
      <c r="B420" s="16" t="s">
        <v>6</v>
      </c>
      <c r="E420" s="16">
        <v>1</v>
      </c>
      <c r="F420" s="16">
        <v>91.61</v>
      </c>
      <c r="G420" s="20">
        <f t="shared" si="6"/>
        <v>-1.2184602113435363E-2</v>
      </c>
    </row>
    <row r="421" spans="1:7" x14ac:dyDescent="0.2">
      <c r="A421" s="17">
        <v>44306</v>
      </c>
      <c r="B421" s="16" t="s">
        <v>6</v>
      </c>
      <c r="E421" s="16">
        <v>1</v>
      </c>
      <c r="F421" s="16">
        <v>89.55</v>
      </c>
      <c r="G421" s="20">
        <f t="shared" si="6"/>
        <v>-2.2486628097369309E-2</v>
      </c>
    </row>
    <row r="422" spans="1:7" x14ac:dyDescent="0.2">
      <c r="A422" s="17">
        <v>44307</v>
      </c>
      <c r="B422" s="16" t="s">
        <v>6</v>
      </c>
      <c r="E422" s="16">
        <v>1</v>
      </c>
      <c r="F422" s="16">
        <v>91.11</v>
      </c>
      <c r="G422" s="20">
        <f t="shared" si="6"/>
        <v>1.7420435510887799E-2</v>
      </c>
    </row>
    <row r="423" spans="1:7" x14ac:dyDescent="0.2">
      <c r="A423" s="17">
        <v>44308</v>
      </c>
      <c r="B423" s="16" t="s">
        <v>6</v>
      </c>
      <c r="E423" s="16">
        <v>1</v>
      </c>
      <c r="F423" s="16">
        <v>91.08</v>
      </c>
      <c r="G423" s="20">
        <f t="shared" si="6"/>
        <v>-3.2927230819889298E-4</v>
      </c>
    </row>
    <row r="424" spans="1:7" x14ac:dyDescent="0.2">
      <c r="A424" s="17">
        <v>44309</v>
      </c>
      <c r="B424" s="16" t="s">
        <v>6</v>
      </c>
      <c r="E424" s="16">
        <v>1</v>
      </c>
      <c r="F424" s="16">
        <v>93.28</v>
      </c>
      <c r="G424" s="20">
        <f t="shared" si="6"/>
        <v>2.4154589371980707E-2</v>
      </c>
    </row>
    <row r="425" spans="1:7" x14ac:dyDescent="0.2">
      <c r="A425" s="17">
        <v>44312</v>
      </c>
      <c r="B425" s="16" t="s">
        <v>6</v>
      </c>
      <c r="E425" s="16">
        <v>1</v>
      </c>
      <c r="F425" s="16">
        <v>92.6</v>
      </c>
      <c r="G425" s="20">
        <f t="shared" si="6"/>
        <v>-7.2898799313894386E-3</v>
      </c>
    </row>
    <row r="426" spans="1:7" x14ac:dyDescent="0.2">
      <c r="A426" s="17">
        <v>44313</v>
      </c>
      <c r="B426" s="16" t="s">
        <v>6</v>
      </c>
      <c r="E426" s="16">
        <v>1</v>
      </c>
      <c r="F426" s="16">
        <v>93.8</v>
      </c>
      <c r="G426" s="20">
        <f t="shared" si="6"/>
        <v>1.2958963282937396E-2</v>
      </c>
    </row>
    <row r="427" spans="1:7" x14ac:dyDescent="0.2">
      <c r="A427" s="17">
        <v>44314</v>
      </c>
      <c r="B427" s="16" t="s">
        <v>6</v>
      </c>
      <c r="E427" s="16">
        <v>1</v>
      </c>
      <c r="F427" s="16">
        <v>94.19</v>
      </c>
      <c r="G427" s="20">
        <f t="shared" si="6"/>
        <v>4.1577825159914775E-3</v>
      </c>
    </row>
    <row r="428" spans="1:7" x14ac:dyDescent="0.2">
      <c r="A428" s="17">
        <v>44315</v>
      </c>
      <c r="B428" s="16" t="s">
        <v>6</v>
      </c>
      <c r="E428" s="16">
        <v>1</v>
      </c>
      <c r="F428" s="16">
        <v>94.06</v>
      </c>
      <c r="G428" s="20">
        <f t="shared" si="6"/>
        <v>-1.3801889797217905E-3</v>
      </c>
    </row>
    <row r="429" spans="1:7" x14ac:dyDescent="0.2">
      <c r="A429" s="17">
        <v>44316</v>
      </c>
      <c r="B429" s="16" t="s">
        <v>6</v>
      </c>
      <c r="E429" s="16">
        <v>1</v>
      </c>
      <c r="F429" s="16">
        <v>92.82</v>
      </c>
      <c r="G429" s="20">
        <f t="shared" si="6"/>
        <v>-1.318307463321294E-2</v>
      </c>
    </row>
    <row r="430" spans="1:7" x14ac:dyDescent="0.2">
      <c r="A430" s="17">
        <v>44319</v>
      </c>
      <c r="B430" s="16" t="s">
        <v>6</v>
      </c>
      <c r="E430" s="16">
        <v>1</v>
      </c>
      <c r="F430" s="16">
        <v>94.78</v>
      </c>
      <c r="G430" s="20">
        <f t="shared" si="6"/>
        <v>2.1116138763197675E-2</v>
      </c>
    </row>
    <row r="431" spans="1:7" x14ac:dyDescent="0.2">
      <c r="A431" s="17">
        <v>44320</v>
      </c>
      <c r="B431" s="16" t="s">
        <v>6</v>
      </c>
      <c r="E431" s="16">
        <v>1</v>
      </c>
      <c r="F431" s="16">
        <v>93.9</v>
      </c>
      <c r="G431" s="20">
        <f t="shared" si="6"/>
        <v>-9.2846592108039184E-3</v>
      </c>
    </row>
    <row r="432" spans="1:7" x14ac:dyDescent="0.2">
      <c r="A432" s="17">
        <v>44321</v>
      </c>
      <c r="B432" s="16" t="s">
        <v>6</v>
      </c>
      <c r="E432" s="16">
        <v>1</v>
      </c>
      <c r="F432" s="16">
        <v>93.92</v>
      </c>
      <c r="G432" s="20">
        <f t="shared" si="6"/>
        <v>2.1299254526087349E-4</v>
      </c>
    </row>
    <row r="433" spans="1:7" x14ac:dyDescent="0.2">
      <c r="A433" s="17">
        <v>44322</v>
      </c>
      <c r="B433" s="16" t="s">
        <v>6</v>
      </c>
      <c r="E433" s="16">
        <v>1</v>
      </c>
      <c r="F433" s="16">
        <v>94.16</v>
      </c>
      <c r="G433" s="20">
        <f t="shared" si="6"/>
        <v>2.5553662691651926E-3</v>
      </c>
    </row>
    <row r="434" spans="1:7" x14ac:dyDescent="0.2">
      <c r="A434" s="17">
        <v>44323</v>
      </c>
      <c r="B434" s="16" t="s">
        <v>6</v>
      </c>
      <c r="E434" s="16">
        <v>1</v>
      </c>
      <c r="F434" s="16">
        <v>95.19</v>
      </c>
      <c r="G434" s="20">
        <f t="shared" si="6"/>
        <v>1.0938827527612587E-2</v>
      </c>
    </row>
    <row r="435" spans="1:7" x14ac:dyDescent="0.2">
      <c r="A435" s="17">
        <v>44326</v>
      </c>
      <c r="B435" s="16" t="s">
        <v>6</v>
      </c>
      <c r="E435" s="16">
        <v>1</v>
      </c>
      <c r="F435" s="16">
        <v>93.6</v>
      </c>
      <c r="G435" s="20">
        <f t="shared" si="6"/>
        <v>-1.6703435234793607E-2</v>
      </c>
    </row>
    <row r="436" spans="1:7" x14ac:dyDescent="0.2">
      <c r="A436" s="17">
        <v>44327</v>
      </c>
      <c r="B436" s="16" t="s">
        <v>6</v>
      </c>
      <c r="E436" s="16">
        <v>1</v>
      </c>
      <c r="F436" s="16">
        <v>92.74</v>
      </c>
      <c r="G436" s="20">
        <f t="shared" si="6"/>
        <v>-9.1880341880341831E-3</v>
      </c>
    </row>
    <row r="437" spans="1:7" x14ac:dyDescent="0.2">
      <c r="A437" s="17">
        <v>44328</v>
      </c>
      <c r="B437" s="16" t="s">
        <v>6</v>
      </c>
      <c r="E437" s="16">
        <v>1</v>
      </c>
      <c r="F437" s="16">
        <v>88.15</v>
      </c>
      <c r="G437" s="20">
        <f t="shared" si="6"/>
        <v>-4.9493206814750799E-2</v>
      </c>
    </row>
    <row r="438" spans="1:7" x14ac:dyDescent="0.2">
      <c r="A438" s="17">
        <v>44329</v>
      </c>
      <c r="B438" s="16" t="s">
        <v>6</v>
      </c>
      <c r="E438" s="16">
        <v>1</v>
      </c>
      <c r="F438" s="16">
        <v>89.56</v>
      </c>
      <c r="G438" s="20">
        <f t="shared" si="6"/>
        <v>1.5995462280204157E-2</v>
      </c>
    </row>
    <row r="439" spans="1:7" x14ac:dyDescent="0.2">
      <c r="A439" s="17">
        <v>44330</v>
      </c>
      <c r="B439" s="16" t="s">
        <v>6</v>
      </c>
      <c r="E439" s="16">
        <v>1</v>
      </c>
      <c r="F439" s="16">
        <v>93.42</v>
      </c>
      <c r="G439" s="20">
        <f t="shared" si="6"/>
        <v>4.3099598034836976E-2</v>
      </c>
    </row>
    <row r="440" spans="1:7" x14ac:dyDescent="0.2">
      <c r="A440" s="17">
        <v>44333</v>
      </c>
      <c r="B440" s="16" t="s">
        <v>6</v>
      </c>
      <c r="E440" s="16">
        <v>1</v>
      </c>
      <c r="F440" s="16">
        <v>94.49</v>
      </c>
      <c r="G440" s="20">
        <f t="shared" si="6"/>
        <v>1.1453650181973809E-2</v>
      </c>
    </row>
    <row r="441" spans="1:7" x14ac:dyDescent="0.2">
      <c r="A441" s="17">
        <v>44334</v>
      </c>
      <c r="B441" s="16" t="s">
        <v>6</v>
      </c>
      <c r="E441" s="16">
        <v>1</v>
      </c>
      <c r="F441" s="16">
        <v>93.52</v>
      </c>
      <c r="G441" s="20">
        <f t="shared" si="6"/>
        <v>-1.0265636575298961E-2</v>
      </c>
    </row>
    <row r="442" spans="1:7" x14ac:dyDescent="0.2">
      <c r="A442" s="17">
        <v>44335</v>
      </c>
      <c r="B442" s="16" t="s">
        <v>6</v>
      </c>
      <c r="E442" s="16">
        <v>1</v>
      </c>
      <c r="F442" s="16">
        <v>91.33</v>
      </c>
      <c r="G442" s="20">
        <f t="shared" si="6"/>
        <v>-2.3417450812660369E-2</v>
      </c>
    </row>
    <row r="443" spans="1:7" x14ac:dyDescent="0.2">
      <c r="A443" s="17">
        <v>44336</v>
      </c>
      <c r="B443" s="16" t="s">
        <v>6</v>
      </c>
      <c r="E443" s="16">
        <v>1</v>
      </c>
      <c r="F443" s="16">
        <v>90.94</v>
      </c>
      <c r="G443" s="20">
        <f t="shared" si="6"/>
        <v>-4.2702288404686366E-3</v>
      </c>
    </row>
    <row r="444" spans="1:7" x14ac:dyDescent="0.2">
      <c r="A444" s="17">
        <v>44337</v>
      </c>
      <c r="B444" s="16" t="s">
        <v>6</v>
      </c>
      <c r="E444" s="16">
        <v>1</v>
      </c>
      <c r="F444" s="16">
        <v>91.03</v>
      </c>
      <c r="G444" s="20">
        <f t="shared" si="6"/>
        <v>9.896635144051398E-4</v>
      </c>
    </row>
    <row r="445" spans="1:7" x14ac:dyDescent="0.2">
      <c r="A445" s="17">
        <v>44340</v>
      </c>
      <c r="B445" s="16" t="s">
        <v>6</v>
      </c>
      <c r="E445" s="16">
        <v>1</v>
      </c>
      <c r="F445" s="16">
        <v>91.4</v>
      </c>
      <c r="G445" s="20">
        <f t="shared" si="6"/>
        <v>4.0645940898605352E-3</v>
      </c>
    </row>
    <row r="446" spans="1:7" x14ac:dyDescent="0.2">
      <c r="A446" s="17">
        <v>44341</v>
      </c>
      <c r="B446" s="16" t="s">
        <v>6</v>
      </c>
      <c r="E446" s="16">
        <v>1</v>
      </c>
      <c r="F446" s="16">
        <v>91.03</v>
      </c>
      <c r="G446" s="20">
        <f t="shared" si="6"/>
        <v>-4.0481400437637257E-3</v>
      </c>
    </row>
    <row r="447" spans="1:7" x14ac:dyDescent="0.2">
      <c r="A447" s="17">
        <v>44342</v>
      </c>
      <c r="B447" s="16" t="s">
        <v>6</v>
      </c>
      <c r="E447" s="16">
        <v>1</v>
      </c>
      <c r="F447" s="16">
        <v>93.66</v>
      </c>
      <c r="G447" s="20">
        <f t="shared" si="6"/>
        <v>2.8891574206305563E-2</v>
      </c>
    </row>
    <row r="448" spans="1:7" x14ac:dyDescent="0.2">
      <c r="A448" s="17">
        <v>44343</v>
      </c>
      <c r="B448" s="16" t="s">
        <v>6</v>
      </c>
      <c r="E448" s="16">
        <v>1</v>
      </c>
      <c r="F448" s="16">
        <v>94.55</v>
      </c>
      <c r="G448" s="20">
        <f t="shared" si="6"/>
        <v>9.502455690796505E-3</v>
      </c>
    </row>
    <row r="449" spans="1:7" x14ac:dyDescent="0.2">
      <c r="A449" s="17">
        <v>44344</v>
      </c>
      <c r="B449" s="16" t="s">
        <v>6</v>
      </c>
      <c r="E449" s="16">
        <v>1</v>
      </c>
      <c r="F449" s="16">
        <v>93.36</v>
      </c>
      <c r="G449" s="20">
        <f t="shared" si="6"/>
        <v>-1.2585933368588025E-2</v>
      </c>
    </row>
    <row r="450" spans="1:7" x14ac:dyDescent="0.2">
      <c r="A450" s="17">
        <v>44256</v>
      </c>
      <c r="B450" s="16" t="s">
        <v>3</v>
      </c>
      <c r="E450" s="16">
        <v>1</v>
      </c>
      <c r="F450" s="16">
        <v>25.37</v>
      </c>
      <c r="G450" s="20">
        <f t="shared" si="6"/>
        <v>-0.72825621251071115</v>
      </c>
    </row>
    <row r="451" spans="1:7" x14ac:dyDescent="0.2">
      <c r="A451" s="17">
        <v>44257</v>
      </c>
      <c r="B451" s="16" t="s">
        <v>3</v>
      </c>
      <c r="E451" s="16">
        <v>1</v>
      </c>
      <c r="F451" s="16">
        <v>25.98</v>
      </c>
      <c r="G451" s="20">
        <f t="shared" si="6"/>
        <v>2.4044146629877784E-2</v>
      </c>
    </row>
    <row r="452" spans="1:7" x14ac:dyDescent="0.2">
      <c r="A452" s="17">
        <v>44258</v>
      </c>
      <c r="B452" s="16" t="s">
        <v>3</v>
      </c>
      <c r="E452" s="16">
        <v>1</v>
      </c>
      <c r="F452" s="16">
        <v>25.47</v>
      </c>
      <c r="G452" s="20">
        <f t="shared" ref="G452:G513" si="7">((F452/E452)+D452+C452-F451)/F451</f>
        <v>-1.9630484988452716E-2</v>
      </c>
    </row>
    <row r="453" spans="1:7" x14ac:dyDescent="0.2">
      <c r="A453" s="17">
        <v>44259</v>
      </c>
      <c r="B453" s="16" t="s">
        <v>3</v>
      </c>
      <c r="E453" s="16">
        <v>1</v>
      </c>
      <c r="F453" s="16">
        <v>24.38</v>
      </c>
      <c r="G453" s="20">
        <f t="shared" si="7"/>
        <v>-4.279544562230074E-2</v>
      </c>
    </row>
    <row r="454" spans="1:7" x14ac:dyDescent="0.2">
      <c r="A454" s="17">
        <v>44260</v>
      </c>
      <c r="B454" s="16" t="s">
        <v>3</v>
      </c>
      <c r="E454" s="16">
        <v>1</v>
      </c>
      <c r="F454" s="16">
        <v>25.18</v>
      </c>
      <c r="G454" s="20">
        <f t="shared" si="7"/>
        <v>3.2813781788351135E-2</v>
      </c>
    </row>
    <row r="455" spans="1:7" x14ac:dyDescent="0.2">
      <c r="A455" s="17">
        <v>44263</v>
      </c>
      <c r="B455" s="16" t="s">
        <v>3</v>
      </c>
      <c r="E455" s="16">
        <v>1</v>
      </c>
      <c r="F455" s="16">
        <v>25.16</v>
      </c>
      <c r="G455" s="20">
        <f t="shared" si="7"/>
        <v>-7.9428117553612284E-4</v>
      </c>
    </row>
    <row r="456" spans="1:7" x14ac:dyDescent="0.2">
      <c r="A456" s="17">
        <v>44264</v>
      </c>
      <c r="B456" s="16" t="s">
        <v>3</v>
      </c>
      <c r="E456" s="16">
        <v>1</v>
      </c>
      <c r="F456" s="16">
        <v>24.78</v>
      </c>
      <c r="G456" s="20">
        <f t="shared" si="7"/>
        <v>-1.5103338632750358E-2</v>
      </c>
    </row>
    <row r="457" spans="1:7" x14ac:dyDescent="0.2">
      <c r="A457" s="17">
        <v>44265</v>
      </c>
      <c r="B457" s="16" t="s">
        <v>3</v>
      </c>
      <c r="E457" s="16">
        <v>1</v>
      </c>
      <c r="F457" s="16">
        <v>24.8</v>
      </c>
      <c r="G457" s="20">
        <f t="shared" si="7"/>
        <v>8.0710250201773898E-4</v>
      </c>
    </row>
    <row r="458" spans="1:7" x14ac:dyDescent="0.2">
      <c r="A458" s="17">
        <v>44266</v>
      </c>
      <c r="B458" s="16" t="s">
        <v>3</v>
      </c>
      <c r="E458" s="16">
        <v>1</v>
      </c>
      <c r="F458" s="16">
        <v>25.52</v>
      </c>
      <c r="G458" s="20">
        <f t="shared" si="7"/>
        <v>2.9032258064516082E-2</v>
      </c>
    </row>
    <row r="459" spans="1:7" x14ac:dyDescent="0.2">
      <c r="A459" s="17">
        <v>44267</v>
      </c>
      <c r="B459" s="16" t="s">
        <v>3</v>
      </c>
      <c r="E459" s="16">
        <v>1</v>
      </c>
      <c r="F459" s="16">
        <v>25.58</v>
      </c>
      <c r="G459" s="20">
        <f t="shared" si="7"/>
        <v>2.3510971786833354E-3</v>
      </c>
    </row>
    <row r="460" spans="1:7" x14ac:dyDescent="0.2">
      <c r="A460" s="17">
        <v>44270</v>
      </c>
      <c r="B460" s="16" t="s">
        <v>3</v>
      </c>
      <c r="E460" s="16">
        <v>1</v>
      </c>
      <c r="F460" s="16">
        <v>25.56</v>
      </c>
      <c r="G460" s="20">
        <f t="shared" si="7"/>
        <v>-7.818608287724619E-4</v>
      </c>
    </row>
    <row r="461" spans="1:7" x14ac:dyDescent="0.2">
      <c r="A461" s="17">
        <v>44271</v>
      </c>
      <c r="B461" s="16" t="s">
        <v>3</v>
      </c>
      <c r="E461" s="16">
        <v>1</v>
      </c>
      <c r="F461" s="16">
        <v>25.01</v>
      </c>
      <c r="G461" s="20">
        <f t="shared" si="7"/>
        <v>-2.1517996870109437E-2</v>
      </c>
    </row>
    <row r="462" spans="1:7" x14ac:dyDescent="0.2">
      <c r="A462" s="17">
        <v>44272</v>
      </c>
      <c r="B462" s="16" t="s">
        <v>3</v>
      </c>
      <c r="E462" s="16">
        <v>1</v>
      </c>
      <c r="F462" s="16">
        <v>25.5</v>
      </c>
      <c r="G462" s="20">
        <f t="shared" si="7"/>
        <v>1.9592163134746036E-2</v>
      </c>
    </row>
    <row r="463" spans="1:7" x14ac:dyDescent="0.2">
      <c r="A463" s="17">
        <v>44273</v>
      </c>
      <c r="B463" s="16" t="s">
        <v>3</v>
      </c>
      <c r="E463" s="16">
        <v>1</v>
      </c>
      <c r="F463" s="16">
        <v>25.05</v>
      </c>
      <c r="G463" s="20">
        <f t="shared" si="7"/>
        <v>-1.7647058823529384E-2</v>
      </c>
    </row>
    <row r="464" spans="1:7" x14ac:dyDescent="0.2">
      <c r="A464" s="17">
        <v>44274</v>
      </c>
      <c r="B464" s="16" t="s">
        <v>3</v>
      </c>
      <c r="E464" s="16">
        <v>1</v>
      </c>
      <c r="F464" s="16">
        <v>25.22</v>
      </c>
      <c r="G464" s="20">
        <f t="shared" si="7"/>
        <v>6.7864271457085089E-3</v>
      </c>
    </row>
    <row r="465" spans="1:7" x14ac:dyDescent="0.2">
      <c r="A465" s="17">
        <v>44277</v>
      </c>
      <c r="B465" s="16" t="s">
        <v>3</v>
      </c>
      <c r="E465" s="16">
        <v>1</v>
      </c>
      <c r="F465" s="16">
        <v>25.5</v>
      </c>
      <c r="G465" s="20">
        <f t="shared" si="7"/>
        <v>1.1102299762093622E-2</v>
      </c>
    </row>
    <row r="466" spans="1:7" x14ac:dyDescent="0.2">
      <c r="A466" s="17">
        <v>44278</v>
      </c>
      <c r="B466" s="16" t="s">
        <v>3</v>
      </c>
      <c r="E466" s="16">
        <v>1</v>
      </c>
      <c r="F466" s="16">
        <v>24.81</v>
      </c>
      <c r="G466" s="20">
        <f t="shared" si="7"/>
        <v>-2.7058823529411816E-2</v>
      </c>
    </row>
    <row r="467" spans="1:7" x14ac:dyDescent="0.2">
      <c r="A467" s="17">
        <v>44279</v>
      </c>
      <c r="B467" s="16" t="s">
        <v>3</v>
      </c>
      <c r="E467" s="16">
        <v>1</v>
      </c>
      <c r="F467" s="16">
        <v>24.83</v>
      </c>
      <c r="G467" s="20">
        <f t="shared" si="7"/>
        <v>8.0612656187019653E-4</v>
      </c>
    </row>
    <row r="468" spans="1:7" x14ac:dyDescent="0.2">
      <c r="A468" s="17">
        <v>44280</v>
      </c>
      <c r="B468" s="16" t="s">
        <v>3</v>
      </c>
      <c r="E468" s="16">
        <v>1</v>
      </c>
      <c r="F468" s="16">
        <v>24.67</v>
      </c>
      <c r="G468" s="20">
        <f t="shared" si="7"/>
        <v>-6.4438179621424327E-3</v>
      </c>
    </row>
    <row r="469" spans="1:7" x14ac:dyDescent="0.2">
      <c r="A469" s="17">
        <v>44281</v>
      </c>
      <c r="B469" s="16" t="s">
        <v>3</v>
      </c>
      <c r="E469" s="16">
        <v>1</v>
      </c>
      <c r="F469" s="16">
        <v>25.08</v>
      </c>
      <c r="G469" s="20">
        <f t="shared" si="7"/>
        <v>1.6619375760032289E-2</v>
      </c>
    </row>
    <row r="470" spans="1:7" x14ac:dyDescent="0.2">
      <c r="A470" s="17">
        <v>44284</v>
      </c>
      <c r="B470" s="16" t="s">
        <v>3</v>
      </c>
      <c r="E470" s="16">
        <v>1</v>
      </c>
      <c r="F470" s="16">
        <v>24.91</v>
      </c>
      <c r="G470" s="20">
        <f t="shared" si="7"/>
        <v>-6.7783094098882836E-3</v>
      </c>
    </row>
    <row r="471" spans="1:7" x14ac:dyDescent="0.2">
      <c r="A471" s="17">
        <v>44285</v>
      </c>
      <c r="B471" s="16" t="s">
        <v>3</v>
      </c>
      <c r="E471" s="16">
        <v>1</v>
      </c>
      <c r="F471" s="16">
        <v>24.55</v>
      </c>
      <c r="G471" s="20">
        <f t="shared" si="7"/>
        <v>-1.4452027298273763E-2</v>
      </c>
    </row>
    <row r="472" spans="1:7" x14ac:dyDescent="0.2">
      <c r="A472" s="17">
        <v>44286</v>
      </c>
      <c r="B472" s="16" t="s">
        <v>3</v>
      </c>
      <c r="E472" s="16">
        <v>1</v>
      </c>
      <c r="F472" s="16">
        <v>24.62</v>
      </c>
      <c r="G472" s="20">
        <f t="shared" si="7"/>
        <v>2.8513238289205817E-3</v>
      </c>
    </row>
    <row r="473" spans="1:7" x14ac:dyDescent="0.2">
      <c r="A473" s="17">
        <v>44287</v>
      </c>
      <c r="B473" s="16" t="s">
        <v>3</v>
      </c>
      <c r="E473" s="16">
        <v>1</v>
      </c>
      <c r="F473" s="16">
        <v>24.76</v>
      </c>
      <c r="G473" s="20">
        <f t="shared" si="7"/>
        <v>5.6864337936637106E-3</v>
      </c>
    </row>
    <row r="474" spans="1:7" x14ac:dyDescent="0.2">
      <c r="A474" s="17">
        <v>44291</v>
      </c>
      <c r="B474" s="16" t="s">
        <v>3</v>
      </c>
      <c r="E474" s="16">
        <v>1</v>
      </c>
      <c r="F474" s="16">
        <v>25.58</v>
      </c>
      <c r="G474" s="20">
        <f t="shared" si="7"/>
        <v>3.3117932148626683E-2</v>
      </c>
    </row>
    <row r="475" spans="1:7" x14ac:dyDescent="0.2">
      <c r="A475" s="17">
        <v>44292</v>
      </c>
      <c r="B475" s="16" t="s">
        <v>3</v>
      </c>
      <c r="E475" s="16">
        <v>1</v>
      </c>
      <c r="F475" s="16">
        <v>25.36</v>
      </c>
      <c r="G475" s="20">
        <f t="shared" si="7"/>
        <v>-8.6004691164972193E-3</v>
      </c>
    </row>
    <row r="476" spans="1:7" x14ac:dyDescent="0.2">
      <c r="A476" s="17">
        <v>44293</v>
      </c>
      <c r="B476" s="16" t="s">
        <v>3</v>
      </c>
      <c r="E476" s="16">
        <v>1</v>
      </c>
      <c r="F476" s="16">
        <v>25.06</v>
      </c>
      <c r="G476" s="20">
        <f t="shared" si="7"/>
        <v>-1.1829652996845455E-2</v>
      </c>
    </row>
    <row r="477" spans="1:7" x14ac:dyDescent="0.2">
      <c r="A477" s="17">
        <v>44294</v>
      </c>
      <c r="B477" s="16" t="s">
        <v>3</v>
      </c>
      <c r="E477" s="16">
        <v>1</v>
      </c>
      <c r="F477" s="16">
        <v>25.27</v>
      </c>
      <c r="G477" s="20">
        <f t="shared" si="7"/>
        <v>8.3798882681564591E-3</v>
      </c>
    </row>
    <row r="478" spans="1:7" x14ac:dyDescent="0.2">
      <c r="A478" s="17">
        <v>44295</v>
      </c>
      <c r="B478" s="16" t="s">
        <v>3</v>
      </c>
      <c r="E478" s="16">
        <v>1</v>
      </c>
      <c r="F478" s="16">
        <v>25.04</v>
      </c>
      <c r="G478" s="20">
        <f t="shared" si="7"/>
        <v>-9.1017016224772627E-3</v>
      </c>
    </row>
    <row r="479" spans="1:7" x14ac:dyDescent="0.2">
      <c r="A479" s="17">
        <v>44298</v>
      </c>
      <c r="B479" s="16" t="s">
        <v>3</v>
      </c>
      <c r="E479" s="16">
        <v>1</v>
      </c>
      <c r="F479" s="16">
        <v>24.82</v>
      </c>
      <c r="G479" s="20">
        <f t="shared" si="7"/>
        <v>-8.7859424920127341E-3</v>
      </c>
    </row>
    <row r="480" spans="1:7" x14ac:dyDescent="0.2">
      <c r="A480" s="17">
        <v>44299</v>
      </c>
      <c r="B480" s="16" t="s">
        <v>3</v>
      </c>
      <c r="E480" s="16">
        <v>1</v>
      </c>
      <c r="F480" s="16">
        <v>24.91</v>
      </c>
      <c r="G480" s="20">
        <f t="shared" si="7"/>
        <v>3.6261079774375445E-3</v>
      </c>
    </row>
    <row r="481" spans="1:7" x14ac:dyDescent="0.2">
      <c r="A481" s="17">
        <v>44300</v>
      </c>
      <c r="B481" s="16" t="s">
        <v>3</v>
      </c>
      <c r="E481" s="16">
        <v>1</v>
      </c>
      <c r="F481" s="16">
        <v>25.38</v>
      </c>
      <c r="G481" s="20">
        <f t="shared" si="7"/>
        <v>1.8867924528301841E-2</v>
      </c>
    </row>
    <row r="482" spans="1:7" x14ac:dyDescent="0.2">
      <c r="A482" s="17">
        <v>44301</v>
      </c>
      <c r="B482" s="16" t="s">
        <v>3</v>
      </c>
      <c r="E482" s="16">
        <v>1</v>
      </c>
      <c r="F482" s="16">
        <v>26.11</v>
      </c>
      <c r="G482" s="20">
        <f t="shared" si="7"/>
        <v>2.8762805358550057E-2</v>
      </c>
    </row>
    <row r="483" spans="1:7" x14ac:dyDescent="0.2">
      <c r="A483" s="17">
        <v>44302</v>
      </c>
      <c r="B483" s="16" t="s">
        <v>3</v>
      </c>
      <c r="E483" s="16">
        <v>1</v>
      </c>
      <c r="F483" s="16">
        <v>25.78</v>
      </c>
      <c r="G483" s="20">
        <f t="shared" si="7"/>
        <v>-1.2638835695135898E-2</v>
      </c>
    </row>
    <row r="484" spans="1:7" x14ac:dyDescent="0.2">
      <c r="A484" s="17">
        <v>44305</v>
      </c>
      <c r="B484" s="16" t="s">
        <v>3</v>
      </c>
      <c r="E484" s="16">
        <v>1</v>
      </c>
      <c r="F484" s="16">
        <v>26.21</v>
      </c>
      <c r="G484" s="20">
        <f t="shared" si="7"/>
        <v>1.6679596586501151E-2</v>
      </c>
    </row>
    <row r="485" spans="1:7" x14ac:dyDescent="0.2">
      <c r="A485" s="17">
        <v>44306</v>
      </c>
      <c r="B485" s="16" t="s">
        <v>3</v>
      </c>
      <c r="E485" s="16">
        <v>1</v>
      </c>
      <c r="F485" s="16">
        <v>25.91</v>
      </c>
      <c r="G485" s="20">
        <f t="shared" si="7"/>
        <v>-1.1446012972148062E-2</v>
      </c>
    </row>
    <row r="486" spans="1:7" x14ac:dyDescent="0.2">
      <c r="A486" s="17">
        <v>44307</v>
      </c>
      <c r="B486" s="16" t="s">
        <v>3</v>
      </c>
      <c r="E486" s="16">
        <v>1</v>
      </c>
      <c r="F486" s="16">
        <v>26.51</v>
      </c>
      <c r="G486" s="20">
        <f t="shared" si="7"/>
        <v>2.3157082207641892E-2</v>
      </c>
    </row>
    <row r="487" spans="1:7" x14ac:dyDescent="0.2">
      <c r="A487" s="17">
        <v>44308</v>
      </c>
      <c r="B487" s="16" t="s">
        <v>3</v>
      </c>
      <c r="E487" s="16">
        <v>1</v>
      </c>
      <c r="F487" s="16">
        <v>26.31</v>
      </c>
      <c r="G487" s="20">
        <f t="shared" si="7"/>
        <v>-7.5443228970200988E-3</v>
      </c>
    </row>
    <row r="488" spans="1:7" x14ac:dyDescent="0.2">
      <c r="A488" s="17">
        <v>44309</v>
      </c>
      <c r="B488" s="16" t="s">
        <v>3</v>
      </c>
      <c r="E488" s="16">
        <v>1</v>
      </c>
      <c r="F488" s="16">
        <v>26.71</v>
      </c>
      <c r="G488" s="20">
        <f t="shared" si="7"/>
        <v>1.5203344735841968E-2</v>
      </c>
    </row>
    <row r="489" spans="1:7" x14ac:dyDescent="0.2">
      <c r="A489" s="17">
        <v>44312</v>
      </c>
      <c r="B489" s="16" t="s">
        <v>3</v>
      </c>
      <c r="E489" s="16">
        <v>1</v>
      </c>
      <c r="F489" s="16">
        <v>27.4</v>
      </c>
      <c r="G489" s="20">
        <f t="shared" si="7"/>
        <v>2.583302134032189E-2</v>
      </c>
    </row>
    <row r="490" spans="1:7" x14ac:dyDescent="0.2">
      <c r="A490" s="17">
        <v>44313</v>
      </c>
      <c r="B490" s="16" t="s">
        <v>3</v>
      </c>
      <c r="E490" s="16">
        <v>1</v>
      </c>
      <c r="F490" s="16">
        <v>27.65</v>
      </c>
      <c r="G490" s="20">
        <f t="shared" si="7"/>
        <v>9.1240875912408769E-3</v>
      </c>
    </row>
    <row r="491" spans="1:7" x14ac:dyDescent="0.2">
      <c r="A491" s="17">
        <v>44314</v>
      </c>
      <c r="B491" s="16" t="s">
        <v>3</v>
      </c>
      <c r="E491" s="16">
        <v>1</v>
      </c>
      <c r="F491" s="16">
        <v>27.8</v>
      </c>
      <c r="G491" s="20">
        <f t="shared" si="7"/>
        <v>5.4249547920434769E-3</v>
      </c>
    </row>
    <row r="492" spans="1:7" x14ac:dyDescent="0.2">
      <c r="A492" s="17">
        <v>44315</v>
      </c>
      <c r="B492" s="16" t="s">
        <v>3</v>
      </c>
      <c r="E492" s="16">
        <v>1</v>
      </c>
      <c r="F492" s="16">
        <v>27.58</v>
      </c>
      <c r="G492" s="20">
        <f t="shared" si="7"/>
        <v>-7.9136690647482882E-3</v>
      </c>
    </row>
    <row r="493" spans="1:7" x14ac:dyDescent="0.2">
      <c r="A493" s="17">
        <v>44316</v>
      </c>
      <c r="B493" s="16" t="s">
        <v>3</v>
      </c>
      <c r="E493" s="16">
        <v>1</v>
      </c>
      <c r="F493" s="16">
        <v>27.43</v>
      </c>
      <c r="G493" s="20">
        <f t="shared" si="7"/>
        <v>-5.4387237128353371E-3</v>
      </c>
    </row>
    <row r="494" spans="1:7" x14ac:dyDescent="0.2">
      <c r="A494" s="17">
        <v>44319</v>
      </c>
      <c r="B494" s="16" t="s">
        <v>3</v>
      </c>
      <c r="E494" s="16">
        <v>1</v>
      </c>
      <c r="F494" s="16">
        <v>27.93</v>
      </c>
      <c r="G494" s="20">
        <f t="shared" si="7"/>
        <v>1.8228217280349981E-2</v>
      </c>
    </row>
    <row r="495" spans="1:7" x14ac:dyDescent="0.2">
      <c r="A495" s="17">
        <v>44320</v>
      </c>
      <c r="B495" s="16" t="s">
        <v>3</v>
      </c>
      <c r="E495" s="16">
        <v>1</v>
      </c>
      <c r="F495" s="16">
        <v>27.9</v>
      </c>
      <c r="G495" s="20">
        <f t="shared" si="7"/>
        <v>-1.074113856068784E-3</v>
      </c>
    </row>
    <row r="496" spans="1:7" x14ac:dyDescent="0.2">
      <c r="A496" s="17">
        <v>44321</v>
      </c>
      <c r="B496" s="16" t="s">
        <v>3</v>
      </c>
      <c r="E496" s="16">
        <v>1</v>
      </c>
      <c r="F496" s="16">
        <v>27.9</v>
      </c>
      <c r="G496" s="20">
        <f t="shared" si="7"/>
        <v>0</v>
      </c>
    </row>
    <row r="497" spans="1:7" x14ac:dyDescent="0.2">
      <c r="A497" s="17">
        <v>44322</v>
      </c>
      <c r="B497" s="16" t="s">
        <v>3</v>
      </c>
      <c r="E497" s="16">
        <v>1</v>
      </c>
      <c r="F497" s="16">
        <v>28.5</v>
      </c>
      <c r="G497" s="20">
        <f t="shared" si="7"/>
        <v>2.1505376344086075E-2</v>
      </c>
    </row>
    <row r="498" spans="1:7" x14ac:dyDescent="0.2">
      <c r="A498" s="17">
        <v>44323</v>
      </c>
      <c r="B498" s="16" t="s">
        <v>3</v>
      </c>
      <c r="E498" s="16">
        <v>1</v>
      </c>
      <c r="F498" s="16">
        <v>29.17</v>
      </c>
      <c r="G498" s="20">
        <f t="shared" si="7"/>
        <v>2.3508771929824621E-2</v>
      </c>
    </row>
    <row r="499" spans="1:7" x14ac:dyDescent="0.2">
      <c r="A499" s="17">
        <v>44326</v>
      </c>
      <c r="B499" s="16" t="s">
        <v>3</v>
      </c>
      <c r="E499" s="16">
        <v>1</v>
      </c>
      <c r="F499" s="16">
        <v>29.02</v>
      </c>
      <c r="G499" s="20">
        <f t="shared" si="7"/>
        <v>-5.1422694549195106E-3</v>
      </c>
    </row>
    <row r="500" spans="1:7" x14ac:dyDescent="0.2">
      <c r="A500" s="17">
        <v>44327</v>
      </c>
      <c r="B500" s="16" t="s">
        <v>3</v>
      </c>
      <c r="E500" s="16">
        <v>1</v>
      </c>
      <c r="F500" s="16">
        <v>29.6</v>
      </c>
      <c r="G500" s="20">
        <f t="shared" si="7"/>
        <v>1.9986216402481112E-2</v>
      </c>
    </row>
    <row r="501" spans="1:7" x14ac:dyDescent="0.2">
      <c r="A501" s="17">
        <v>44328</v>
      </c>
      <c r="B501" s="16" t="s">
        <v>3</v>
      </c>
      <c r="E501" s="16">
        <v>1</v>
      </c>
      <c r="F501" s="16">
        <v>29.11</v>
      </c>
      <c r="G501" s="20">
        <f t="shared" si="7"/>
        <v>-1.6554054054054121E-2</v>
      </c>
    </row>
    <row r="502" spans="1:7" x14ac:dyDescent="0.2">
      <c r="A502" s="17">
        <v>44329</v>
      </c>
      <c r="B502" s="16" t="s">
        <v>3</v>
      </c>
      <c r="E502" s="16">
        <v>1</v>
      </c>
      <c r="F502" s="16">
        <v>28.85</v>
      </c>
      <c r="G502" s="20">
        <f t="shared" si="7"/>
        <v>-8.931638612160701E-3</v>
      </c>
    </row>
    <row r="503" spans="1:7" x14ac:dyDescent="0.2">
      <c r="A503" s="17">
        <v>44330</v>
      </c>
      <c r="B503" s="16" t="s">
        <v>3</v>
      </c>
      <c r="E503" s="16">
        <v>1</v>
      </c>
      <c r="F503" s="16">
        <v>28.67</v>
      </c>
      <c r="G503" s="20">
        <f t="shared" si="7"/>
        <v>-6.2391681109185337E-3</v>
      </c>
    </row>
    <row r="504" spans="1:7" x14ac:dyDescent="0.2">
      <c r="A504" s="17">
        <v>44333</v>
      </c>
      <c r="B504" s="16" t="s">
        <v>3</v>
      </c>
      <c r="E504" s="16">
        <v>1</v>
      </c>
      <c r="F504" s="16">
        <v>29.04</v>
      </c>
      <c r="G504" s="20">
        <f t="shared" si="7"/>
        <v>1.2905476107429278E-2</v>
      </c>
    </row>
    <row r="505" spans="1:7" x14ac:dyDescent="0.2">
      <c r="A505" s="17">
        <v>44334</v>
      </c>
      <c r="B505" s="16" t="s">
        <v>3</v>
      </c>
      <c r="E505" s="16">
        <v>1</v>
      </c>
      <c r="F505" s="16">
        <v>29.15</v>
      </c>
      <c r="G505" s="20">
        <f t="shared" si="7"/>
        <v>3.7878787878787685E-3</v>
      </c>
    </row>
    <row r="506" spans="1:7" x14ac:dyDescent="0.2">
      <c r="A506" s="17">
        <v>44335</v>
      </c>
      <c r="B506" s="16" t="s">
        <v>3</v>
      </c>
      <c r="E506" s="16">
        <v>1</v>
      </c>
      <c r="F506" s="16">
        <v>28.04</v>
      </c>
      <c r="G506" s="20">
        <f t="shared" si="7"/>
        <v>-3.8078902229845606E-2</v>
      </c>
    </row>
    <row r="507" spans="1:7" x14ac:dyDescent="0.2">
      <c r="A507" s="17">
        <v>44336</v>
      </c>
      <c r="B507" s="16" t="s">
        <v>3</v>
      </c>
      <c r="E507" s="16">
        <v>1</v>
      </c>
      <c r="F507" s="16">
        <v>28</v>
      </c>
      <c r="G507" s="20">
        <f t="shared" si="7"/>
        <v>-1.4265335235377728E-3</v>
      </c>
    </row>
    <row r="508" spans="1:7" x14ac:dyDescent="0.2">
      <c r="A508" s="17">
        <v>44337</v>
      </c>
      <c r="B508" s="16" t="s">
        <v>3</v>
      </c>
      <c r="E508" s="16">
        <v>1</v>
      </c>
      <c r="F508" s="16">
        <v>27.75</v>
      </c>
      <c r="G508" s="20">
        <f t="shared" si="7"/>
        <v>-8.9285714285714281E-3</v>
      </c>
    </row>
    <row r="509" spans="1:7" x14ac:dyDescent="0.2">
      <c r="A509" s="17">
        <v>44340</v>
      </c>
      <c r="B509" s="16" t="s">
        <v>3</v>
      </c>
      <c r="E509" s="16">
        <v>1</v>
      </c>
      <c r="F509" s="16">
        <v>27.94</v>
      </c>
      <c r="G509" s="20">
        <f t="shared" si="7"/>
        <v>6.8468468468468931E-3</v>
      </c>
    </row>
    <row r="510" spans="1:7" x14ac:dyDescent="0.2">
      <c r="A510" s="17">
        <v>44341</v>
      </c>
      <c r="B510" s="16" t="s">
        <v>3</v>
      </c>
      <c r="E510" s="16">
        <v>1</v>
      </c>
      <c r="F510" s="16">
        <v>27.82</v>
      </c>
      <c r="G510" s="20">
        <f t="shared" si="7"/>
        <v>-4.2949176807444882E-3</v>
      </c>
    </row>
    <row r="511" spans="1:7" x14ac:dyDescent="0.2">
      <c r="A511" s="17">
        <v>44342</v>
      </c>
      <c r="B511" s="16" t="s">
        <v>3</v>
      </c>
      <c r="E511" s="16">
        <v>1</v>
      </c>
      <c r="F511" s="16">
        <v>27.84</v>
      </c>
      <c r="G511" s="20">
        <f t="shared" si="7"/>
        <v>7.1890726096332036E-4</v>
      </c>
    </row>
    <row r="512" spans="1:7" x14ac:dyDescent="0.2">
      <c r="A512" s="17">
        <v>44343</v>
      </c>
      <c r="B512" s="16" t="s">
        <v>3</v>
      </c>
      <c r="E512" s="16">
        <v>1</v>
      </c>
      <c r="F512" s="16">
        <v>28.74</v>
      </c>
      <c r="G512" s="20">
        <f t="shared" si="7"/>
        <v>3.2327586206896498E-2</v>
      </c>
    </row>
    <row r="513" spans="1:7" x14ac:dyDescent="0.2">
      <c r="A513" s="17">
        <v>44344</v>
      </c>
      <c r="B513" s="16" t="s">
        <v>3</v>
      </c>
      <c r="E513" s="16">
        <v>1</v>
      </c>
      <c r="F513" s="16">
        <v>28.85</v>
      </c>
      <c r="G513" s="20">
        <f t="shared" si="7"/>
        <v>3.827418232428775E-3</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E8C42-7479-7E41-AF85-7ACE9F845FB1}">
  <dimension ref="A1:K66"/>
  <sheetViews>
    <sheetView workbookViewId="0">
      <selection activeCell="B1" sqref="B1:I1"/>
    </sheetView>
  </sheetViews>
  <sheetFormatPr baseColWidth="10" defaultRowHeight="16" x14ac:dyDescent="0.2"/>
  <cols>
    <col min="1" max="1" width="17.6640625" bestFit="1" customWidth="1"/>
  </cols>
  <sheetData>
    <row r="1" spans="1:11" x14ac:dyDescent="0.2">
      <c r="A1" s="18" t="s">
        <v>34</v>
      </c>
      <c r="B1" s="1" t="s">
        <v>33</v>
      </c>
      <c r="C1" s="1" t="s">
        <v>32</v>
      </c>
      <c r="D1" s="1" t="s">
        <v>5</v>
      </c>
      <c r="E1" s="1" t="s">
        <v>1</v>
      </c>
      <c r="F1" s="1" t="s">
        <v>2</v>
      </c>
      <c r="G1" s="1" t="s">
        <v>4</v>
      </c>
      <c r="H1" s="1" t="s">
        <v>6</v>
      </c>
      <c r="I1" s="1" t="s">
        <v>3</v>
      </c>
    </row>
    <row r="2" spans="1:11" x14ac:dyDescent="0.2">
      <c r="A2" s="17">
        <v>44257</v>
      </c>
      <c r="B2" s="22">
        <v>-7.8032753221417006E-3</v>
      </c>
      <c r="C2" s="22">
        <v>-1.6038814549275311E-2</v>
      </c>
      <c r="D2" s="3">
        <v>-3.6014405762304154E-3</v>
      </c>
      <c r="E2" s="3">
        <v>5.447904414040707E-3</v>
      </c>
      <c r="F2" s="3">
        <v>8.1300813008129795E-3</v>
      </c>
      <c r="G2" s="3">
        <v>-7.8521381976323461E-3</v>
      </c>
      <c r="H2" s="3">
        <v>-1.7164806145720884E-2</v>
      </c>
      <c r="I2" s="3">
        <v>2.4044146629877784E-2</v>
      </c>
      <c r="J2" s="3"/>
      <c r="K2" s="3"/>
    </row>
    <row r="3" spans="1:11" x14ac:dyDescent="0.2">
      <c r="A3" s="17">
        <v>44258</v>
      </c>
      <c r="B3" s="22">
        <v>-1.3245718425001305E-2</v>
      </c>
      <c r="C3" s="22">
        <v>-2.9020100502512414E-2</v>
      </c>
      <c r="D3" s="3">
        <v>7.8313253012047591E-3</v>
      </c>
      <c r="E3" s="3">
        <v>-1.1021488824579718E-2</v>
      </c>
      <c r="F3" s="3">
        <v>-2.0967741935483852E-2</v>
      </c>
      <c r="G3" s="3">
        <v>2.0333617435772576E-2</v>
      </c>
      <c r="H3" s="3">
        <v>-3.663898387884675E-3</v>
      </c>
      <c r="I3" s="3">
        <v>-1.9630484988452716E-2</v>
      </c>
      <c r="J3" s="3"/>
      <c r="K3" s="3"/>
    </row>
    <row r="4" spans="1:11" x14ac:dyDescent="0.2">
      <c r="A4" s="17">
        <v>44259</v>
      </c>
      <c r="B4" s="22">
        <v>-1.2374809920822261E-2</v>
      </c>
      <c r="C4" s="22">
        <v>-1.6366929745115805E-2</v>
      </c>
      <c r="D4" s="3">
        <v>-1.1356843992827333E-2</v>
      </c>
      <c r="E4" s="3">
        <v>-9.8368820819325891E-3</v>
      </c>
      <c r="F4" s="3">
        <v>-2.9654036243822172E-2</v>
      </c>
      <c r="G4" s="3">
        <v>3.3293556085918934E-2</v>
      </c>
      <c r="H4" s="3">
        <v>-1.9244912968864835E-2</v>
      </c>
      <c r="I4" s="3">
        <v>-4.279544562230074E-2</v>
      </c>
      <c r="J4" s="3"/>
      <c r="K4" s="3"/>
    </row>
    <row r="5" spans="1:11" x14ac:dyDescent="0.2">
      <c r="A5" s="17">
        <v>44260</v>
      </c>
      <c r="B5" s="22">
        <v>1.8396602070613239E-2</v>
      </c>
      <c r="C5" s="22">
        <v>1.5060835251561933E-2</v>
      </c>
      <c r="D5" s="3">
        <v>1.9044740024183875E-2</v>
      </c>
      <c r="E5" s="3">
        <v>6.2877263581485366E-4</v>
      </c>
      <c r="F5" s="3">
        <v>-8.4889643463497162E-3</v>
      </c>
      <c r="G5" s="3">
        <v>3.9380990876544592E-2</v>
      </c>
      <c r="H5" s="3">
        <v>2.087239095113113E-2</v>
      </c>
      <c r="I5" s="3">
        <v>3.2813781788351135E-2</v>
      </c>
      <c r="J5" s="3"/>
      <c r="K5" s="3"/>
    </row>
    <row r="6" spans="1:11" x14ac:dyDescent="0.2">
      <c r="A6" s="17">
        <v>44263</v>
      </c>
      <c r="B6" s="22">
        <v>-4.9787555717748042E-3</v>
      </c>
      <c r="C6" s="22">
        <v>-2.831411170143841E-2</v>
      </c>
      <c r="D6" s="3">
        <v>1.2755858795609603E-2</v>
      </c>
      <c r="E6" s="3">
        <v>-1.0368229232122517E-2</v>
      </c>
      <c r="F6" s="3">
        <v>-1.7123287671232511E-3</v>
      </c>
      <c r="G6" s="3">
        <v>-1.466666666666659E-2</v>
      </c>
      <c r="H6" s="3">
        <v>6.0969637610185964E-2</v>
      </c>
      <c r="I6" s="3">
        <v>-7.9428117553612284E-4</v>
      </c>
      <c r="J6" s="3"/>
      <c r="K6" s="3"/>
    </row>
    <row r="7" spans="1:11" x14ac:dyDescent="0.2">
      <c r="A7" s="17">
        <v>44264</v>
      </c>
      <c r="B7" s="22">
        <v>1.4277480876034759E-2</v>
      </c>
      <c r="C7" s="22">
        <v>3.9441221577648809E-2</v>
      </c>
      <c r="D7" s="3">
        <v>-9.0802577621558953E-3</v>
      </c>
      <c r="E7" s="3">
        <v>2.1271191821702926E-2</v>
      </c>
      <c r="F7" s="3">
        <v>3.1303602058319058E-2</v>
      </c>
      <c r="G7" s="3">
        <v>-2.6838069463238717E-2</v>
      </c>
      <c r="H7" s="3">
        <v>4.0156935148857653E-2</v>
      </c>
      <c r="I7" s="3">
        <v>-1.5103338632750358E-2</v>
      </c>
      <c r="J7" s="3"/>
      <c r="K7" s="3"/>
    </row>
    <row r="8" spans="1:11" x14ac:dyDescent="0.2">
      <c r="A8" s="17">
        <v>44265</v>
      </c>
      <c r="B8" s="22">
        <v>6.2246558359376194E-3</v>
      </c>
      <c r="C8" s="22">
        <v>-2.8546685056291062E-3</v>
      </c>
      <c r="D8" s="3">
        <v>2.0396098137747704E-2</v>
      </c>
      <c r="E8" s="3">
        <v>5.0982342700820263E-3</v>
      </c>
      <c r="F8" s="3">
        <v>1.1226611226611208E-2</v>
      </c>
      <c r="G8" s="3">
        <v>3.5805330243337236E-2</v>
      </c>
      <c r="H8" s="3">
        <v>1.9525183048591136E-2</v>
      </c>
      <c r="I8" s="3">
        <v>8.0710250201773898E-4</v>
      </c>
      <c r="J8" s="3"/>
      <c r="K8" s="3"/>
    </row>
    <row r="9" spans="1:11" x14ac:dyDescent="0.2">
      <c r="A9" s="17">
        <v>44266</v>
      </c>
      <c r="B9" s="22">
        <v>1.0139124185019737E-2</v>
      </c>
      <c r="C9" s="22">
        <v>2.3031394750386083E-2</v>
      </c>
      <c r="D9" s="3">
        <v>-2.8968713789108173E-3</v>
      </c>
      <c r="E9" s="3">
        <v>-8.6601509340582922E-4</v>
      </c>
      <c r="F9" s="3">
        <v>-2.8782894736842221E-3</v>
      </c>
      <c r="G9" s="3">
        <v>1.9241525897751414E-2</v>
      </c>
      <c r="H9" s="3">
        <v>9.9020674646354348E-3</v>
      </c>
      <c r="I9" s="3">
        <v>2.9032258064516082E-2</v>
      </c>
      <c r="J9" s="3"/>
      <c r="K9" s="3"/>
    </row>
    <row r="10" spans="1:11" x14ac:dyDescent="0.2">
      <c r="A10" s="17">
        <v>44267</v>
      </c>
      <c r="B10" s="22">
        <v>1.3467842350012187E-3</v>
      </c>
      <c r="C10" s="22">
        <v>-8.1121871462710368E-3</v>
      </c>
      <c r="D10" s="3">
        <v>1.0168506682161575E-2</v>
      </c>
      <c r="E10" s="3">
        <v>-1.857355126300219E-4</v>
      </c>
      <c r="F10" s="3">
        <v>-9.0721649484535611E-3</v>
      </c>
      <c r="G10" s="3">
        <v>-7.3537482164416825E-3</v>
      </c>
      <c r="H10" s="3">
        <v>1.7024027583234548E-2</v>
      </c>
      <c r="I10" s="3">
        <v>2.3510971786833354E-3</v>
      </c>
      <c r="J10" s="3"/>
      <c r="K10" s="3"/>
    </row>
    <row r="11" spans="1:11" x14ac:dyDescent="0.2">
      <c r="A11" s="17">
        <v>44270</v>
      </c>
      <c r="B11" s="22">
        <v>5.9635588489063158E-3</v>
      </c>
      <c r="C11" s="22">
        <v>1.0682812400938328E-2</v>
      </c>
      <c r="D11" s="3">
        <v>-5.7520851308600178E-3</v>
      </c>
      <c r="E11" s="3">
        <v>4.3965570623566751E-3</v>
      </c>
      <c r="F11" s="3">
        <v>1.2484394506866298E-2</v>
      </c>
      <c r="G11" s="3">
        <v>-6.4130915524104196E-3</v>
      </c>
      <c r="H11" s="3">
        <v>-1.0170568916198684E-2</v>
      </c>
      <c r="I11" s="3">
        <v>-7.818608287724619E-4</v>
      </c>
      <c r="J11" s="3"/>
      <c r="K11" s="3"/>
    </row>
    <row r="12" spans="1:11" x14ac:dyDescent="0.2">
      <c r="A12" s="17">
        <v>44271</v>
      </c>
      <c r="B12" s="22">
        <v>-1.2613203501425291E-3</v>
      </c>
      <c r="C12" s="22">
        <v>5.4888184926136186E-3</v>
      </c>
      <c r="D12" s="3">
        <v>-1.0413653456754395E-2</v>
      </c>
      <c r="E12" s="3">
        <v>9.2478421701606473E-4</v>
      </c>
      <c r="F12" s="3">
        <v>-9.4533497739415079E-3</v>
      </c>
      <c r="G12" s="3">
        <v>-3.0603160471845092E-2</v>
      </c>
      <c r="H12" s="3">
        <v>-2.0122016482928499E-2</v>
      </c>
      <c r="I12" s="3">
        <v>-2.1517996870109437E-2</v>
      </c>
      <c r="J12" s="3"/>
      <c r="K12" s="3"/>
    </row>
    <row r="13" spans="1:11" x14ac:dyDescent="0.2">
      <c r="A13" s="17">
        <v>44272</v>
      </c>
      <c r="B13" s="22">
        <v>3.4098658786086882E-3</v>
      </c>
      <c r="C13" s="22">
        <v>4.1175369642522715E-3</v>
      </c>
      <c r="D13" s="3">
        <v>6.7231803566207794E-3</v>
      </c>
      <c r="E13" s="3">
        <v>7.1450569756698282E-3</v>
      </c>
      <c r="F13" s="3">
        <v>1.3278008298755199E-2</v>
      </c>
      <c r="G13" s="3">
        <v>4.4770979221673808E-3</v>
      </c>
      <c r="H13" s="3">
        <v>8.4107045330420096E-3</v>
      </c>
      <c r="I13" s="3">
        <v>1.9592163134746036E-2</v>
      </c>
      <c r="J13" s="3"/>
      <c r="K13" s="3"/>
    </row>
    <row r="14" spans="1:11" x14ac:dyDescent="0.2">
      <c r="A14" s="17">
        <v>44273</v>
      </c>
      <c r="B14" s="22">
        <v>-1.4549665206665591E-2</v>
      </c>
      <c r="C14" s="22">
        <v>-3.0630630630630498E-2</v>
      </c>
      <c r="D14" s="3">
        <v>5.2264808362369256E-3</v>
      </c>
      <c r="E14" s="3">
        <v>-5.8100421992537989E-3</v>
      </c>
      <c r="F14" s="3">
        <v>-1.3104013104013115E-2</v>
      </c>
      <c r="G14" s="3">
        <v>-6.742857142857149E-2</v>
      </c>
      <c r="H14" s="3">
        <v>-2.6538128249566605E-2</v>
      </c>
      <c r="I14" s="3">
        <v>-1.7647058823529384E-2</v>
      </c>
      <c r="J14" s="3"/>
      <c r="K14" s="3"/>
    </row>
    <row r="15" spans="1:11" x14ac:dyDescent="0.2">
      <c r="A15" s="17">
        <v>44274</v>
      </c>
      <c r="B15" s="22">
        <v>-1.8447941146418376E-3</v>
      </c>
      <c r="C15" s="22">
        <v>3.5251890783231823E-3</v>
      </c>
      <c r="D15" s="3">
        <v>-1.1554015020219487E-2</v>
      </c>
      <c r="E15" s="3">
        <v>4.1830708661417743E-3</v>
      </c>
      <c r="F15" s="3">
        <v>8.7136929460579788E-3</v>
      </c>
      <c r="G15" s="3">
        <v>2.6348039215686347E-2</v>
      </c>
      <c r="H15" s="3">
        <v>1.2128630243685202E-2</v>
      </c>
      <c r="I15" s="3">
        <v>6.7864271457085089E-3</v>
      </c>
      <c r="J15" s="3"/>
      <c r="K15" s="3"/>
    </row>
    <row r="16" spans="1:11" x14ac:dyDescent="0.2">
      <c r="A16" s="17">
        <v>44277</v>
      </c>
      <c r="B16" s="22">
        <v>7.9850056485569389E-3</v>
      </c>
      <c r="C16" s="22">
        <v>1.8728683655872862E-2</v>
      </c>
      <c r="D16" s="3">
        <v>-1.2822910578608808E-2</v>
      </c>
      <c r="E16" s="3">
        <v>-1.4702278853222805E-3</v>
      </c>
      <c r="F16" s="3">
        <v>-1.522007404360335E-2</v>
      </c>
      <c r="G16" s="3">
        <v>-1.3842388059701513E-2</v>
      </c>
      <c r="H16" s="3">
        <v>-8.3916007036058358E-3</v>
      </c>
      <c r="I16" s="3">
        <v>1.1102299762093622E-2</v>
      </c>
      <c r="J16" s="3"/>
      <c r="K16" s="3"/>
    </row>
    <row r="17" spans="1:11" x14ac:dyDescent="0.2">
      <c r="A17" s="17">
        <v>44278</v>
      </c>
      <c r="B17" s="22">
        <v>-7.8708066940064072E-3</v>
      </c>
      <c r="C17" s="22">
        <v>-4.3627004802108734E-3</v>
      </c>
      <c r="D17" s="3">
        <v>-1.3975617008623429E-2</v>
      </c>
      <c r="E17" s="3">
        <v>-7.3006134969325013E-3</v>
      </c>
      <c r="F17" s="3">
        <v>-3.0075187969924911E-2</v>
      </c>
      <c r="G17" s="3">
        <v>-4.7914386476954854E-2</v>
      </c>
      <c r="H17" s="3">
        <v>-3.143047534429156E-2</v>
      </c>
      <c r="I17" s="3">
        <v>-2.7058823529411816E-2</v>
      </c>
      <c r="J17" s="3"/>
      <c r="K17" s="3"/>
    </row>
    <row r="18" spans="1:11" x14ac:dyDescent="0.2">
      <c r="A18" s="17">
        <v>44279</v>
      </c>
      <c r="B18" s="22">
        <v>-5.0834403080873385E-3</v>
      </c>
      <c r="C18" s="22">
        <v>-1.6865267007124464E-2</v>
      </c>
      <c r="D18" s="3">
        <v>3.6188178528348781E-3</v>
      </c>
      <c r="E18" s="3">
        <v>3.4608491440578596E-3</v>
      </c>
      <c r="F18" s="3">
        <v>8.6132644272177324E-4</v>
      </c>
      <c r="G18" s="3">
        <v>1.4944437348320187E-2</v>
      </c>
      <c r="H18" s="3">
        <v>-3.4629056300882886E-2</v>
      </c>
      <c r="I18" s="3">
        <v>8.0612656187019653E-4</v>
      </c>
      <c r="J18" s="3"/>
      <c r="K18" s="3"/>
    </row>
    <row r="19" spans="1:11" x14ac:dyDescent="0.2">
      <c r="A19" s="17">
        <v>44280</v>
      </c>
      <c r="B19" s="22">
        <v>5.625516102394733E-3</v>
      </c>
      <c r="C19" s="22">
        <v>-1.731490685221472E-3</v>
      </c>
      <c r="D19" s="3">
        <v>1.6826923076923146E-2</v>
      </c>
      <c r="E19" s="3">
        <v>-3.633676171706617E-3</v>
      </c>
      <c r="F19" s="3">
        <v>2.1514629948365194E-3</v>
      </c>
      <c r="G19" s="3">
        <v>1.6989680342310704E-2</v>
      </c>
      <c r="H19" s="3">
        <v>3.0644969711367126E-2</v>
      </c>
      <c r="I19" s="3">
        <v>-6.4438179621424327E-3</v>
      </c>
      <c r="J19" s="3"/>
      <c r="K19" s="3"/>
    </row>
    <row r="20" spans="1:11" x14ac:dyDescent="0.2">
      <c r="A20" s="17">
        <v>44281</v>
      </c>
      <c r="B20" s="22">
        <v>1.6114960225814805E-2</v>
      </c>
      <c r="C20" s="22">
        <v>1.5000160601291286E-2</v>
      </c>
      <c r="D20" s="3">
        <v>1.5661938534278781E-2</v>
      </c>
      <c r="E20" s="3">
        <v>2.8433675361602666E-3</v>
      </c>
      <c r="F20" s="3">
        <v>-2.5762129669385453E-3</v>
      </c>
      <c r="G20" s="3">
        <v>3.1060512312832456E-2</v>
      </c>
      <c r="H20" s="3">
        <v>2.2818946640544013E-2</v>
      </c>
      <c r="I20" s="3">
        <v>1.6619375760032289E-2</v>
      </c>
      <c r="J20" s="3"/>
      <c r="K20" s="3"/>
    </row>
    <row r="21" spans="1:11" x14ac:dyDescent="0.2">
      <c r="A21" s="17">
        <v>44284</v>
      </c>
      <c r="B21" s="22">
        <v>-5.0507601394021284E-4</v>
      </c>
      <c r="C21" s="22">
        <v>-2.8481012658219934E-4</v>
      </c>
      <c r="D21" s="3">
        <v>-8.7285423334302354E-3</v>
      </c>
      <c r="E21" s="3">
        <v>-1.1895956607495111E-2</v>
      </c>
      <c r="F21" s="3">
        <v>-1.3775290572535527E-2</v>
      </c>
      <c r="G21" s="3">
        <v>-2.9284685549687925E-2</v>
      </c>
      <c r="H21" s="3">
        <v>-1.9267605633802747E-2</v>
      </c>
      <c r="I21" s="3">
        <v>-6.7783094098882836E-3</v>
      </c>
      <c r="J21" s="3"/>
      <c r="K21" s="3"/>
    </row>
    <row r="22" spans="1:11" x14ac:dyDescent="0.2">
      <c r="A22" s="17">
        <v>44285</v>
      </c>
      <c r="B22" s="22">
        <v>-2.6529890343118768E-3</v>
      </c>
      <c r="C22" s="22">
        <v>-5.0330790414992617E-3</v>
      </c>
      <c r="D22" s="3">
        <v>7.044320516583563E-3</v>
      </c>
      <c r="E22" s="3">
        <v>-1.7091884473832007E-2</v>
      </c>
      <c r="F22" s="3">
        <v>-2.8371890004364846E-2</v>
      </c>
      <c r="G22" s="3">
        <v>-1.6073194856577086E-3</v>
      </c>
      <c r="H22" s="3">
        <v>2.0105698529411763E-2</v>
      </c>
      <c r="I22" s="3">
        <v>-1.4452027298273763E-2</v>
      </c>
      <c r="J22" s="3"/>
      <c r="K22" s="3"/>
    </row>
    <row r="23" spans="1:11" x14ac:dyDescent="0.2">
      <c r="A23" s="17">
        <v>44286</v>
      </c>
      <c r="B23" s="22">
        <v>4.0534035923288471E-3</v>
      </c>
      <c r="C23" s="22">
        <v>1.5302876049885474E-2</v>
      </c>
      <c r="D23" s="3">
        <v>-7.5779656076946983E-3</v>
      </c>
      <c r="E23" s="3">
        <v>1.5167861902646537E-2</v>
      </c>
      <c r="F23" s="3">
        <v>1.9766397124887588E-2</v>
      </c>
      <c r="G23" s="3">
        <v>7.3065015479876587E-3</v>
      </c>
      <c r="H23" s="3">
        <v>4.730262416938703E-3</v>
      </c>
      <c r="I23" s="3">
        <v>2.8513238289205817E-3</v>
      </c>
      <c r="J23" s="3"/>
      <c r="K23" s="3"/>
    </row>
    <row r="24" spans="1:11" x14ac:dyDescent="0.2">
      <c r="A24" s="17">
        <v>44287</v>
      </c>
      <c r="B24" s="22">
        <v>1.0799081573436353E-2</v>
      </c>
      <c r="C24" s="22">
        <v>1.7046344749788479E-2</v>
      </c>
      <c r="D24" s="3">
        <v>1.2334801762114588E-2</v>
      </c>
      <c r="E24" s="3">
        <v>1.2628157039259701E-2</v>
      </c>
      <c r="F24" s="3">
        <v>1.9823788546255477E-2</v>
      </c>
      <c r="G24" s="3">
        <v>5.1880993361199883E-2</v>
      </c>
      <c r="H24" s="3">
        <v>3.3628516982402352E-3</v>
      </c>
      <c r="I24" s="3">
        <v>5.6864337936637106E-3</v>
      </c>
      <c r="J24" s="3"/>
      <c r="K24" s="3"/>
    </row>
    <row r="25" spans="1:11" x14ac:dyDescent="0.2">
      <c r="A25" s="17">
        <v>44291</v>
      </c>
      <c r="B25" s="22">
        <v>1.4353111504954942E-2</v>
      </c>
      <c r="C25" s="22">
        <v>1.9964876605971033E-2</v>
      </c>
      <c r="D25" s="3">
        <v>7.832898172323851E-3</v>
      </c>
      <c r="E25" s="3">
        <v>-3.7041610075319348E-4</v>
      </c>
      <c r="F25" s="3">
        <v>-2.591792656587418E-3</v>
      </c>
      <c r="G25" s="3">
        <v>-4.8270219728845203E-2</v>
      </c>
      <c r="H25" s="3">
        <v>1.0725058652664436E-2</v>
      </c>
      <c r="I25" s="3">
        <v>3.3117932148626683E-2</v>
      </c>
      <c r="J25" s="3"/>
      <c r="K25" s="3"/>
    </row>
    <row r="26" spans="1:11" x14ac:dyDescent="0.2">
      <c r="A26" s="17">
        <v>44292</v>
      </c>
      <c r="B26" s="22">
        <v>-5.9060931194017396E-4</v>
      </c>
      <c r="C26" s="22">
        <v>-6.9475909983391683E-4</v>
      </c>
      <c r="D26" s="3">
        <v>-2.0149683362118676E-3</v>
      </c>
      <c r="E26" s="3">
        <v>8.028656126482285E-3</v>
      </c>
      <c r="F26" s="3">
        <v>1.0827197921177999E-2</v>
      </c>
      <c r="G26" s="3">
        <v>6.9998771951368432E-3</v>
      </c>
      <c r="H26" s="3">
        <v>3.6476179949154228E-3</v>
      </c>
      <c r="I26" s="3">
        <v>-8.6004691164972193E-3</v>
      </c>
      <c r="J26" s="3"/>
      <c r="K26" s="3"/>
    </row>
    <row r="27" spans="1:11" x14ac:dyDescent="0.2">
      <c r="A27" s="17">
        <v>44293</v>
      </c>
      <c r="B27" s="22">
        <v>1.1572934108144647E-3</v>
      </c>
      <c r="C27" s="22">
        <v>2.4182334804425712E-3</v>
      </c>
      <c r="D27" s="3">
        <v>4.903374675512019E-3</v>
      </c>
      <c r="E27" s="3">
        <v>-2.8182820732753828E-3</v>
      </c>
      <c r="F27" s="3">
        <v>-4.2844901456733347E-4</v>
      </c>
      <c r="G27" s="3">
        <v>-2.3170731707316795E-3</v>
      </c>
      <c r="H27" s="3">
        <v>-8.1497797356827641E-3</v>
      </c>
      <c r="I27" s="3">
        <v>-1.1829652996845455E-2</v>
      </c>
      <c r="J27" s="3"/>
      <c r="K27" s="3"/>
    </row>
    <row r="28" spans="1:11" x14ac:dyDescent="0.2">
      <c r="A28" s="17">
        <v>44294</v>
      </c>
      <c r="B28" s="22">
        <v>4.746796527214164E-3</v>
      </c>
      <c r="C28" s="22">
        <v>1.0433628852300765E-2</v>
      </c>
      <c r="D28" s="3">
        <v>2.8702640642933437E-4</v>
      </c>
      <c r="E28" s="3">
        <v>1.0752027525190465E-2</v>
      </c>
      <c r="F28" s="3">
        <v>1.2430347192456183E-2</v>
      </c>
      <c r="G28" s="3">
        <v>-2.1513262437354908E-2</v>
      </c>
      <c r="H28" s="3">
        <v>8.1057073062403284E-3</v>
      </c>
      <c r="I28" s="3">
        <v>8.3798882681564591E-3</v>
      </c>
      <c r="J28" s="3"/>
      <c r="K28" s="3"/>
    </row>
    <row r="29" spans="1:11" x14ac:dyDescent="0.2">
      <c r="A29" s="17">
        <v>44295</v>
      </c>
      <c r="B29" s="22">
        <v>7.2701458924900311E-3</v>
      </c>
      <c r="C29" s="22">
        <v>6.0582547451355781E-3</v>
      </c>
      <c r="D29" s="3">
        <v>8.6083213773313384E-3</v>
      </c>
      <c r="E29" s="3">
        <v>-7.5375357121146482E-3</v>
      </c>
      <c r="F29" s="3">
        <v>-8.8907705334462673E-3</v>
      </c>
      <c r="G29" s="3">
        <v>-1.9487820112429759E-2</v>
      </c>
      <c r="H29" s="3">
        <v>1.5640489040643104E-2</v>
      </c>
      <c r="I29" s="3">
        <v>-9.1017016224772627E-3</v>
      </c>
      <c r="J29" s="3"/>
      <c r="K29" s="3"/>
    </row>
    <row r="30" spans="1:11" x14ac:dyDescent="0.2">
      <c r="A30" s="17">
        <v>44298</v>
      </c>
      <c r="B30" s="22">
        <v>3.6452890714228114E-4</v>
      </c>
      <c r="C30" s="22">
        <v>-1.3052119486221046E-3</v>
      </c>
      <c r="D30" s="3">
        <v>4.2674253200568587E-3</v>
      </c>
      <c r="E30" s="3">
        <v>-6.06357567219948E-3</v>
      </c>
      <c r="F30" s="3">
        <v>-1.5805211448099144E-2</v>
      </c>
      <c r="G30" s="3">
        <v>-2.4206905338259543E-2</v>
      </c>
      <c r="H30" s="3">
        <v>4.9886129487041317E-3</v>
      </c>
      <c r="I30" s="3">
        <v>-8.7859424920127341E-3</v>
      </c>
      <c r="J30" s="3"/>
      <c r="K30" s="3"/>
    </row>
    <row r="31" spans="1:11" x14ac:dyDescent="0.2">
      <c r="A31" s="17">
        <v>44299</v>
      </c>
      <c r="B31" s="22">
        <v>2.9637547371490314E-3</v>
      </c>
      <c r="C31" s="22">
        <v>1.1673151750972782E-2</v>
      </c>
      <c r="D31" s="3">
        <v>-9.3484419263455618E-3</v>
      </c>
      <c r="E31" s="3">
        <v>7.0865171308849249E-3</v>
      </c>
      <c r="F31" s="3">
        <v>2.039930555555566E-2</v>
      </c>
      <c r="G31" s="3">
        <v>2.7418723070896166E-3</v>
      </c>
      <c r="H31" s="3">
        <v>-7.553685119240346E-3</v>
      </c>
      <c r="I31" s="3">
        <v>3.6261079774375445E-3</v>
      </c>
      <c r="J31" s="3"/>
      <c r="K31" s="3"/>
    </row>
    <row r="32" spans="1:11" x14ac:dyDescent="0.2">
      <c r="A32" s="17">
        <v>44300</v>
      </c>
      <c r="B32" s="22">
        <v>-3.4152012788839438E-3</v>
      </c>
      <c r="C32" s="22">
        <v>-1.2008220786846834E-2</v>
      </c>
      <c r="D32" s="3">
        <v>6.0051472690878143E-3</v>
      </c>
      <c r="E32" s="3">
        <v>-4.3443676191642164E-3</v>
      </c>
      <c r="F32" s="3">
        <v>3.4028073160356567E-3</v>
      </c>
      <c r="G32" s="3">
        <v>4.2187500000000121E-2</v>
      </c>
      <c r="H32" s="3">
        <v>2.5008154833098184E-3</v>
      </c>
      <c r="I32" s="3">
        <v>1.8867924528301841E-2</v>
      </c>
      <c r="J32" s="3"/>
      <c r="K32" s="3"/>
    </row>
    <row r="33" spans="1:11" x14ac:dyDescent="0.2">
      <c r="A33" s="17">
        <v>44301</v>
      </c>
      <c r="B33" s="22">
        <v>1.0742496050552962E-2</v>
      </c>
      <c r="C33" s="22">
        <v>1.5155567442275187E-2</v>
      </c>
      <c r="D33" s="3">
        <v>-8.5275724843664408E-4</v>
      </c>
      <c r="E33" s="3">
        <v>1.6162733529990141E-2</v>
      </c>
      <c r="F33" s="3">
        <v>1.8651971174226421E-2</v>
      </c>
      <c r="G33" s="3">
        <v>-1.5367316341829133E-2</v>
      </c>
      <c r="H33" s="3">
        <v>3.2537960954446546E-3</v>
      </c>
      <c r="I33" s="3">
        <v>2.8762805358550057E-2</v>
      </c>
      <c r="J33" s="3"/>
      <c r="K33" s="3"/>
    </row>
    <row r="34" spans="1:11" x14ac:dyDescent="0.2">
      <c r="A34" s="17">
        <v>44302</v>
      </c>
      <c r="B34" s="22">
        <v>3.342390650924535E-3</v>
      </c>
      <c r="C34" s="22">
        <v>1.1709259096629994E-3</v>
      </c>
      <c r="D34" s="3">
        <v>7.1123755334281651E-3</v>
      </c>
      <c r="E34" s="3">
        <v>6.0477774417901425E-3</v>
      </c>
      <c r="F34" s="3">
        <v>2.4968789013732301E-3</v>
      </c>
      <c r="G34" s="3">
        <v>-1.6495368608044628E-2</v>
      </c>
      <c r="H34" s="3">
        <v>2.5945945945945394E-3</v>
      </c>
      <c r="I34" s="3">
        <v>-1.2638835695135898E-2</v>
      </c>
      <c r="J34" s="3"/>
      <c r="K34" s="3"/>
    </row>
    <row r="35" spans="1:11" x14ac:dyDescent="0.2">
      <c r="A35" s="17">
        <v>44305</v>
      </c>
      <c r="B35" s="22">
        <v>-4.9130038824713885E-3</v>
      </c>
      <c r="C35" s="22">
        <v>-9.1517791877430352E-3</v>
      </c>
      <c r="D35" s="3">
        <v>-2.8248587570621872E-3</v>
      </c>
      <c r="E35" s="3">
        <v>-2.765253982566925E-3</v>
      </c>
      <c r="F35" s="3">
        <v>-4.5662100456620768E-3</v>
      </c>
      <c r="G35" s="3">
        <v>-2.5803122177796712E-4</v>
      </c>
      <c r="H35" s="3">
        <v>-1.2184602113435363E-2</v>
      </c>
      <c r="I35" s="3">
        <v>1.6679596586501151E-2</v>
      </c>
      <c r="J35" s="3"/>
      <c r="K35" s="3"/>
    </row>
    <row r="36" spans="1:11" x14ac:dyDescent="0.2">
      <c r="A36" s="17">
        <v>44306</v>
      </c>
      <c r="B36" s="22">
        <v>-7.3215963006670447E-3</v>
      </c>
      <c r="C36" s="22">
        <v>-7.2887157695938698E-3</v>
      </c>
      <c r="D36" s="3">
        <v>-1.8696883852691124E-2</v>
      </c>
      <c r="E36" s="3">
        <v>3.5565736331304083E-3</v>
      </c>
      <c r="F36" s="3">
        <v>-8.3402835696411897E-4</v>
      </c>
      <c r="G36" s="3">
        <v>-4.5038069428313267E-2</v>
      </c>
      <c r="H36" s="3">
        <v>-2.2486628097369309E-2</v>
      </c>
      <c r="I36" s="3">
        <v>-1.1446012972148062E-2</v>
      </c>
      <c r="J36" s="3"/>
      <c r="K36" s="3"/>
    </row>
    <row r="37" spans="1:11" x14ac:dyDescent="0.2">
      <c r="A37" s="17">
        <v>44307</v>
      </c>
      <c r="B37" s="22">
        <v>9.4621151466627289E-3</v>
      </c>
      <c r="C37" s="22">
        <v>8.560982134894906E-3</v>
      </c>
      <c r="D37" s="3">
        <v>1.3856812933025313E-2</v>
      </c>
      <c r="E37" s="3">
        <v>9.9111004324844171E-3</v>
      </c>
      <c r="F37" s="3">
        <v>3.0884808013355525E-2</v>
      </c>
      <c r="G37" s="3">
        <v>1.9864864864864849E-2</v>
      </c>
      <c r="H37" s="3">
        <v>1.7420435510887799E-2</v>
      </c>
      <c r="I37" s="3">
        <v>2.3157082207641892E-2</v>
      </c>
      <c r="J37" s="3"/>
      <c r="K37" s="3"/>
    </row>
    <row r="38" spans="1:11" x14ac:dyDescent="0.2">
      <c r="A38" s="17">
        <v>44308</v>
      </c>
      <c r="B38" s="22">
        <v>-9.1330785685101341E-3</v>
      </c>
      <c r="C38" s="22">
        <v>-1.2054584573668637E-2</v>
      </c>
      <c r="D38" s="3">
        <v>-1.1104783599088855E-2</v>
      </c>
      <c r="E38" s="3">
        <v>-6.4830785701540678E-3</v>
      </c>
      <c r="F38" s="3">
        <v>-1.9838056680161881E-2</v>
      </c>
      <c r="G38" s="3">
        <v>-8.3476878229759577E-3</v>
      </c>
      <c r="H38" s="3">
        <v>-3.2927230819889298E-4</v>
      </c>
      <c r="I38" s="3">
        <v>-7.5443228970200988E-3</v>
      </c>
      <c r="J38" s="3"/>
      <c r="K38" s="3"/>
    </row>
    <row r="39" spans="1:11" x14ac:dyDescent="0.2">
      <c r="A39" s="17">
        <v>44309</v>
      </c>
      <c r="B39" s="22">
        <v>1.0842409100832045E-2</v>
      </c>
      <c r="C39" s="22">
        <v>1.2589498806682659E-2</v>
      </c>
      <c r="D39" s="3">
        <v>1.8715807659084531E-2</v>
      </c>
      <c r="E39" s="3">
        <v>-3.8314176245209915E-3</v>
      </c>
      <c r="F39" s="3">
        <v>-2.8913672036348734E-3</v>
      </c>
      <c r="G39" s="3">
        <v>1.3896312132549332E-2</v>
      </c>
      <c r="H39" s="3">
        <v>2.4154589371980707E-2</v>
      </c>
      <c r="I39" s="3">
        <v>1.5203344735841968E-2</v>
      </c>
      <c r="J39" s="3"/>
      <c r="K39" s="3"/>
    </row>
    <row r="40" spans="1:11" x14ac:dyDescent="0.2">
      <c r="A40" s="17">
        <v>44312</v>
      </c>
      <c r="B40" s="22">
        <v>2.0876325766665173E-3</v>
      </c>
      <c r="C40" s="22">
        <v>6.5111071828412572E-3</v>
      </c>
      <c r="D40" s="3">
        <v>3.9570378745053857E-3</v>
      </c>
      <c r="E40" s="3">
        <v>2.6442307692307555E-3</v>
      </c>
      <c r="F40" s="3">
        <v>6.6280033140016627E-3</v>
      </c>
      <c r="G40" s="3">
        <v>2.5039536109646886E-2</v>
      </c>
      <c r="H40" s="3">
        <v>-7.2898799313894386E-3</v>
      </c>
      <c r="I40" s="3">
        <v>2.583302134032189E-2</v>
      </c>
      <c r="J40" s="3"/>
      <c r="K40" s="3"/>
    </row>
    <row r="41" spans="1:11" x14ac:dyDescent="0.2">
      <c r="A41" s="17">
        <v>44313</v>
      </c>
      <c r="B41" s="22">
        <v>-2.1551208064948596E-4</v>
      </c>
      <c r="C41" s="22">
        <v>-4.3321722331177539E-3</v>
      </c>
      <c r="D41" s="3">
        <v>7.8828828828827139E-3</v>
      </c>
      <c r="E41" s="3">
        <v>-2.5173819228003829E-3</v>
      </c>
      <c r="F41" s="3">
        <v>3.7037037037036978E-3</v>
      </c>
      <c r="G41" s="3">
        <v>1.9028027770635177E-2</v>
      </c>
      <c r="H41" s="3">
        <v>1.2958963282937396E-2</v>
      </c>
      <c r="I41" s="3">
        <v>9.1240875912408769E-3</v>
      </c>
      <c r="J41" s="3"/>
      <c r="K41" s="3"/>
    </row>
    <row r="42" spans="1:11" x14ac:dyDescent="0.2">
      <c r="A42" s="17">
        <v>44314</v>
      </c>
      <c r="B42" s="22">
        <v>-2.8741138149071793E-4</v>
      </c>
      <c r="C42" s="22">
        <v>-3.3808613846831614E-3</v>
      </c>
      <c r="D42" s="3">
        <v>3.9106145251396806E-3</v>
      </c>
      <c r="E42" s="3">
        <v>2.9443576493210499E-3</v>
      </c>
      <c r="F42" s="3">
        <v>4.1000410004091885E-4</v>
      </c>
      <c r="G42" s="3">
        <v>4.277062831188494E-2</v>
      </c>
      <c r="H42" s="3">
        <v>4.1577825159914775E-3</v>
      </c>
      <c r="I42" s="3">
        <v>5.4249547920434769E-3</v>
      </c>
      <c r="J42" s="3"/>
      <c r="K42" s="3"/>
    </row>
    <row r="43" spans="1:11" x14ac:dyDescent="0.2">
      <c r="A43" s="17">
        <v>44315</v>
      </c>
      <c r="B43" s="22">
        <v>6.3727839003354702E-3</v>
      </c>
      <c r="C43" s="22">
        <v>3.5988200589971305E-3</v>
      </c>
      <c r="D43" s="3">
        <v>1.7807456872565405E-2</v>
      </c>
      <c r="E43" s="3">
        <v>-4.1339644119585267E-3</v>
      </c>
      <c r="F43" s="3">
        <v>-6.1475409836064992E-3</v>
      </c>
      <c r="G43" s="3">
        <v>-7.2595281306717812E-4</v>
      </c>
      <c r="H43" s="3">
        <v>-1.3801889797217905E-3</v>
      </c>
      <c r="I43" s="3">
        <v>-7.9136690647482882E-3</v>
      </c>
      <c r="J43" s="3"/>
      <c r="K43" s="3"/>
    </row>
    <row r="44" spans="1:11" x14ac:dyDescent="0.2">
      <c r="A44" s="17">
        <v>44316</v>
      </c>
      <c r="B44" s="22">
        <v>-6.5704899300099767E-3</v>
      </c>
      <c r="C44" s="22">
        <v>-6.554582329081236E-3</v>
      </c>
      <c r="D44" s="3">
        <v>-8.7479496992892373E-3</v>
      </c>
      <c r="E44" s="3">
        <v>-3.3690289977138868E-3</v>
      </c>
      <c r="F44" s="3">
        <v>-9.8969072164947804E-3</v>
      </c>
      <c r="G44" s="3">
        <v>-2.8938128102675875E-2</v>
      </c>
      <c r="H44" s="3">
        <v>-1.318307463321294E-2</v>
      </c>
      <c r="I44" s="3">
        <v>-5.4387237128353371E-3</v>
      </c>
      <c r="J44" s="3"/>
      <c r="K44" s="3"/>
    </row>
    <row r="45" spans="1:11" x14ac:dyDescent="0.2">
      <c r="A45" s="17">
        <v>44319</v>
      </c>
      <c r="B45" s="22">
        <v>2.1567217828899529E-3</v>
      </c>
      <c r="C45" s="22">
        <v>-5.3256013491523755E-3</v>
      </c>
      <c r="D45" s="3">
        <v>4.9641478212906712E-3</v>
      </c>
      <c r="E45" s="3">
        <v>1.2978389472413412E-2</v>
      </c>
      <c r="F45" s="3">
        <v>3.9566847147022043E-2</v>
      </c>
      <c r="G45" s="3">
        <v>3.4164588528678236E-2</v>
      </c>
      <c r="H45" s="3">
        <v>2.1116138763197675E-2</v>
      </c>
      <c r="I45" s="3">
        <v>1.8228217280349981E-2</v>
      </c>
      <c r="J45" s="3"/>
      <c r="K45" s="3"/>
    </row>
    <row r="46" spans="1:11" x14ac:dyDescent="0.2">
      <c r="A46" s="17">
        <v>44320</v>
      </c>
      <c r="B46" s="22">
        <v>-6.1692969870874798E-3</v>
      </c>
      <c r="C46" s="22">
        <v>-1.7995776197983319E-2</v>
      </c>
      <c r="D46" s="3">
        <v>7.9582875960482764E-3</v>
      </c>
      <c r="E46" s="3">
        <v>-7.329718133603419E-3</v>
      </c>
      <c r="F46" s="3">
        <v>-1.5625000000000021E-2</v>
      </c>
      <c r="G46" s="3">
        <v>-1.4468290330359845E-3</v>
      </c>
      <c r="H46" s="3">
        <v>-9.2846592108039184E-3</v>
      </c>
      <c r="I46" s="3">
        <v>-1.074113856068784E-3</v>
      </c>
      <c r="J46" s="3"/>
      <c r="K46" s="3"/>
    </row>
    <row r="47" spans="1:11" x14ac:dyDescent="0.2">
      <c r="A47" s="17">
        <v>44321</v>
      </c>
      <c r="B47" s="22">
        <v>3.1278571772290904E-4</v>
      </c>
      <c r="C47" s="22">
        <v>-3.3622099715272724E-3</v>
      </c>
      <c r="D47" s="3">
        <v>8.1677103185408186E-3</v>
      </c>
      <c r="E47" s="3">
        <v>4.1421539200384057E-3</v>
      </c>
      <c r="F47" s="3">
        <v>0</v>
      </c>
      <c r="G47" s="3">
        <v>2.656363197295343E-2</v>
      </c>
      <c r="H47" s="3">
        <v>2.1299254526087349E-4</v>
      </c>
      <c r="I47" s="3">
        <v>0</v>
      </c>
      <c r="J47" s="3"/>
      <c r="K47" s="3"/>
    </row>
    <row r="48" spans="1:11" x14ac:dyDescent="0.2">
      <c r="A48" s="17">
        <v>44322</v>
      </c>
      <c r="B48" s="22">
        <v>7.9855682501503138E-3</v>
      </c>
      <c r="C48" s="22">
        <v>7.5373066285749583E-3</v>
      </c>
      <c r="D48" s="3">
        <v>1.4852822036186798E-2</v>
      </c>
      <c r="E48" s="3">
        <v>1.667961977640935E-2</v>
      </c>
      <c r="F48" s="3">
        <v>3.2560032560032585E-2</v>
      </c>
      <c r="G48" s="3">
        <v>-5.7633498000469879E-3</v>
      </c>
      <c r="H48" s="3">
        <v>2.5553662691651926E-3</v>
      </c>
      <c r="I48" s="3">
        <v>2.1505376344086075E-2</v>
      </c>
      <c r="J48" s="3"/>
      <c r="K48" s="3"/>
    </row>
    <row r="49" spans="1:11" x14ac:dyDescent="0.2">
      <c r="A49" s="17">
        <v>44323</v>
      </c>
      <c r="B49" s="22">
        <v>7.2780203784570873E-3</v>
      </c>
      <c r="C49" s="22">
        <v>8.1143856897227772E-3</v>
      </c>
      <c r="D49" s="3">
        <v>5.3219797764769254E-3</v>
      </c>
      <c r="E49" s="3">
        <v>8.996824650123492E-3</v>
      </c>
      <c r="F49" s="3">
        <v>3.9416633819470978E-3</v>
      </c>
      <c r="G49" s="3">
        <v>2.5079853306518449E-2</v>
      </c>
      <c r="H49" s="3">
        <v>1.0938827527612587E-2</v>
      </c>
      <c r="I49" s="3">
        <v>2.3508771929824621E-2</v>
      </c>
      <c r="J49" s="3"/>
      <c r="K49" s="3"/>
    </row>
    <row r="50" spans="1:11" x14ac:dyDescent="0.2">
      <c r="A50" s="17">
        <v>44326</v>
      </c>
      <c r="B50" s="22">
        <v>-9.9023974225338918E-3</v>
      </c>
      <c r="C50" s="22">
        <v>-2.5254338719329736E-2</v>
      </c>
      <c r="D50" s="3">
        <v>-7.9407093700373569E-4</v>
      </c>
      <c r="E50" s="3">
        <v>3.0304796316802272E-3</v>
      </c>
      <c r="F50" s="3">
        <v>-4.7114252061247527E-3</v>
      </c>
      <c r="G50" s="3">
        <v>-1.2463935372187103E-2</v>
      </c>
      <c r="H50" s="3">
        <v>-1.6703435234793607E-2</v>
      </c>
      <c r="I50" s="3">
        <v>-5.1422694549195106E-3</v>
      </c>
      <c r="J50" s="3"/>
      <c r="K50" s="3"/>
    </row>
    <row r="51" spans="1:11" x14ac:dyDescent="0.2">
      <c r="A51" s="17">
        <v>44327</v>
      </c>
      <c r="B51" s="22">
        <v>-8.9247260372302684E-3</v>
      </c>
      <c r="C51" s="22">
        <v>-1.3813850687622441E-3</v>
      </c>
      <c r="D51" s="3">
        <v>-1.7748344370860973E-2</v>
      </c>
      <c r="E51" s="3">
        <v>1.7430712916142416E-4</v>
      </c>
      <c r="F51" s="3">
        <v>1.262327416173571E-2</v>
      </c>
      <c r="G51" s="3">
        <v>-1.2036928830197347E-2</v>
      </c>
      <c r="H51" s="3">
        <v>-9.1880341880341831E-3</v>
      </c>
      <c r="I51" s="3">
        <v>1.9986216402481112E-2</v>
      </c>
      <c r="J51" s="3"/>
      <c r="K51" s="3"/>
    </row>
    <row r="52" spans="1:11" x14ac:dyDescent="0.2">
      <c r="A52" s="17">
        <v>44328</v>
      </c>
      <c r="B52" s="22">
        <v>-2.1245262065135932E-2</v>
      </c>
      <c r="C52" s="22">
        <v>-2.5883003903968572E-2</v>
      </c>
      <c r="D52" s="3">
        <v>-1.024811218985964E-2</v>
      </c>
      <c r="E52" s="3">
        <v>-9.9337748344369686E-3</v>
      </c>
      <c r="F52" s="3">
        <v>-2.2594468250876579E-2</v>
      </c>
      <c r="G52" s="3">
        <v>-3.7851904423942201E-3</v>
      </c>
      <c r="H52" s="3">
        <v>-4.9493206814750799E-2</v>
      </c>
      <c r="I52" s="3">
        <v>-1.6554054054054121E-2</v>
      </c>
      <c r="J52" s="3"/>
      <c r="K52" s="3"/>
    </row>
    <row r="53" spans="1:11" x14ac:dyDescent="0.2">
      <c r="A53" s="17">
        <v>44329</v>
      </c>
      <c r="B53" s="22">
        <v>1.2012530524653925E-2</v>
      </c>
      <c r="C53" s="22">
        <v>7.7313894411309564E-3</v>
      </c>
      <c r="D53" s="3">
        <v>1.6076294277929053E-2</v>
      </c>
      <c r="E53" s="3">
        <v>4.1072581118347037E-3</v>
      </c>
      <c r="F53" s="3">
        <v>2.7899561578318167E-3</v>
      </c>
      <c r="G53" s="3">
        <v>-3.1227736879600992E-2</v>
      </c>
      <c r="H53" s="3">
        <v>1.5995462280204157E-2</v>
      </c>
      <c r="I53" s="3">
        <v>-8.931638612160701E-3</v>
      </c>
      <c r="J53" s="3"/>
      <c r="K53" s="3"/>
    </row>
    <row r="54" spans="1:11" x14ac:dyDescent="0.2">
      <c r="A54" s="17">
        <v>44330</v>
      </c>
      <c r="B54" s="22">
        <v>1.5355367066393712E-2</v>
      </c>
      <c r="C54" s="22">
        <v>2.2076783365691778E-2</v>
      </c>
      <c r="D54" s="3">
        <v>1.582193617591857E-2</v>
      </c>
      <c r="E54" s="3">
        <v>9.1158768187927439E-3</v>
      </c>
      <c r="F54" s="3">
        <v>1.1923688394276658E-2</v>
      </c>
      <c r="G54" s="3">
        <v>5.8463046942027155E-2</v>
      </c>
      <c r="H54" s="3">
        <v>4.3099598034836976E-2</v>
      </c>
      <c r="I54" s="3">
        <v>-6.2391681109185337E-3</v>
      </c>
      <c r="J54" s="3"/>
      <c r="K54" s="3"/>
    </row>
    <row r="55" spans="1:11" x14ac:dyDescent="0.2">
      <c r="A55" s="17">
        <v>44333</v>
      </c>
      <c r="B55" s="22">
        <v>-2.5445292620865194E-3</v>
      </c>
      <c r="C55" s="22">
        <v>-6.0663623272770653E-3</v>
      </c>
      <c r="D55" s="3">
        <v>1.8479408658922988E-3</v>
      </c>
      <c r="E55" s="3">
        <v>1.1639353755283983E-2</v>
      </c>
      <c r="F55" s="3">
        <v>2.8672427336999231E-2</v>
      </c>
      <c r="G55" s="3">
        <v>3.8675312644742978E-2</v>
      </c>
      <c r="H55" s="3">
        <v>1.1453650181973809E-2</v>
      </c>
      <c r="I55" s="3">
        <v>1.2905476107429278E-2</v>
      </c>
      <c r="J55" s="3"/>
      <c r="K55" s="3"/>
    </row>
    <row r="56" spans="1:11" x14ac:dyDescent="0.2">
      <c r="A56" s="17">
        <v>44334</v>
      </c>
      <c r="B56" s="22">
        <v>-8.615710435117406E-3</v>
      </c>
      <c r="C56" s="22">
        <v>-6.7507166856755263E-3</v>
      </c>
      <c r="D56" s="3">
        <v>-1.3965744400527037E-2</v>
      </c>
      <c r="E56" s="3">
        <v>1.9461934745277816E-3</v>
      </c>
      <c r="F56" s="3">
        <v>-1.5273004963727644E-3</v>
      </c>
      <c r="G56" s="3">
        <v>-1.5496098104793762E-2</v>
      </c>
      <c r="H56" s="3">
        <v>-1.0265636575298961E-2</v>
      </c>
      <c r="I56" s="3">
        <v>3.7878787878787685E-3</v>
      </c>
      <c r="J56" s="3"/>
      <c r="K56" s="3"/>
    </row>
    <row r="57" spans="1:11" x14ac:dyDescent="0.2">
      <c r="A57" s="17">
        <v>44335</v>
      </c>
      <c r="B57" s="22">
        <v>-2.6217410302470847E-3</v>
      </c>
      <c r="C57" s="22">
        <v>1.1482837812672947E-3</v>
      </c>
      <c r="D57" s="3">
        <v>-6.1464457509354349E-3</v>
      </c>
      <c r="E57" s="3">
        <v>6.8555758683732032E-4</v>
      </c>
      <c r="F57" s="3">
        <v>-1.6061185468451172E-2</v>
      </c>
      <c r="G57" s="3">
        <v>-2.0948929906013006E-2</v>
      </c>
      <c r="H57" s="3">
        <v>-2.3417450812660369E-2</v>
      </c>
      <c r="I57" s="3">
        <v>-3.8078902229845606E-2</v>
      </c>
      <c r="J57" s="3"/>
      <c r="K57" s="3"/>
    </row>
    <row r="58" spans="1:11" x14ac:dyDescent="0.2">
      <c r="A58" s="17">
        <v>44336</v>
      </c>
      <c r="B58" s="22">
        <v>1.0757922406659102E-2</v>
      </c>
      <c r="C58" s="22">
        <v>1.9343439040267862E-2</v>
      </c>
      <c r="D58" s="3">
        <v>5.3777897284224593E-4</v>
      </c>
      <c r="E58" s="3">
        <v>4.5672527974424037E-3</v>
      </c>
      <c r="F58" s="3">
        <v>2.3319082782743382E-3</v>
      </c>
      <c r="G58" s="3">
        <v>-4.3950959981493808E-3</v>
      </c>
      <c r="H58" s="3">
        <v>-4.2702288404686366E-3</v>
      </c>
      <c r="I58" s="3">
        <v>-1.4265335235377728E-3</v>
      </c>
      <c r="J58" s="3"/>
      <c r="K58" s="3"/>
    </row>
    <row r="59" spans="1:11" x14ac:dyDescent="0.2">
      <c r="A59" s="17">
        <v>44337</v>
      </c>
      <c r="B59" s="22">
        <v>-8.1872471585430319E-4</v>
      </c>
      <c r="C59" s="22">
        <v>-5.5347748076513496E-3</v>
      </c>
      <c r="D59" s="3">
        <v>9.9435635581832157E-3</v>
      </c>
      <c r="E59" s="3">
        <v>4.5464878381441283E-4</v>
      </c>
      <c r="F59" s="3">
        <v>-1.0081426909654828E-2</v>
      </c>
      <c r="G59" s="3">
        <v>6.1570631970260361E-3</v>
      </c>
      <c r="H59" s="3">
        <v>9.896635144051398E-4</v>
      </c>
      <c r="I59" s="3">
        <v>-8.9285714285714281E-3</v>
      </c>
      <c r="J59" s="3"/>
      <c r="K59" s="3"/>
    </row>
    <row r="60" spans="1:11" x14ac:dyDescent="0.2">
      <c r="A60" s="17">
        <v>44340</v>
      </c>
      <c r="B60" s="22">
        <v>1.0194244951077309E-2</v>
      </c>
      <c r="C60" s="22">
        <v>1.6819057521176722E-2</v>
      </c>
      <c r="D60" s="3">
        <v>4.7897817988291572E-3</v>
      </c>
      <c r="E60" s="3">
        <v>1.7609634174051481E-3</v>
      </c>
      <c r="F60" s="3">
        <v>8.6173129651390071E-3</v>
      </c>
      <c r="G60" s="3">
        <v>1.1776931070315161E-2</v>
      </c>
      <c r="H60" s="3">
        <v>4.0645940898605352E-3</v>
      </c>
      <c r="I60" s="3">
        <v>6.8468468468468931E-3</v>
      </c>
      <c r="J60" s="3"/>
      <c r="K60" s="3"/>
    </row>
    <row r="61" spans="1:11" x14ac:dyDescent="0.2">
      <c r="A61" s="17">
        <v>44341</v>
      </c>
      <c r="B61" s="22">
        <v>-2.2186702292626066E-3</v>
      </c>
      <c r="C61" s="22">
        <v>1.3834170400891293E-3</v>
      </c>
      <c r="D61" s="3">
        <v>-1.0063559322033778E-2</v>
      </c>
      <c r="E61" s="3">
        <v>9.072866458746779E-3</v>
      </c>
      <c r="F61" s="3">
        <v>9.320388349514503E-3</v>
      </c>
      <c r="G61" s="3">
        <v>-2.6589067670888946E-2</v>
      </c>
      <c r="H61" s="3">
        <v>-4.0481400437637257E-3</v>
      </c>
      <c r="I61" s="3">
        <v>-4.2949176807444882E-3</v>
      </c>
      <c r="J61" s="3"/>
      <c r="K61" s="3"/>
    </row>
    <row r="62" spans="1:11" x14ac:dyDescent="0.2">
      <c r="A62" s="17">
        <v>44342</v>
      </c>
      <c r="B62" s="22">
        <v>1.984506503442961E-3</v>
      </c>
      <c r="C62" s="22">
        <v>3.4837973390995226E-3</v>
      </c>
      <c r="D62" s="3">
        <v>2.9427501337613545E-3</v>
      </c>
      <c r="E62" s="3">
        <v>-1.7420623770722241E-3</v>
      </c>
      <c r="F62" s="3">
        <v>-1.23124278568679E-2</v>
      </c>
      <c r="G62" s="3">
        <v>2.7784290738569809E-2</v>
      </c>
      <c r="H62" s="3">
        <v>2.8891574206305563E-2</v>
      </c>
      <c r="I62" s="3">
        <v>7.1890726096332036E-4</v>
      </c>
      <c r="J62" s="3"/>
      <c r="K62" s="3"/>
    </row>
    <row r="63" spans="1:11" x14ac:dyDescent="0.2">
      <c r="A63" s="17">
        <v>44343</v>
      </c>
      <c r="B63" s="22">
        <v>5.2497196172483665E-4</v>
      </c>
      <c r="C63" s="22">
        <v>-3.7410588693023673E-3</v>
      </c>
      <c r="D63" s="3">
        <v>1.1469725260069343E-2</v>
      </c>
      <c r="E63" s="3">
        <v>3.9405539292964198E-4</v>
      </c>
      <c r="F63" s="3">
        <v>7.0120763537202847E-3</v>
      </c>
      <c r="G63" s="3">
        <v>1.5626782251625466E-2</v>
      </c>
      <c r="H63" s="3">
        <v>9.502455690796505E-3</v>
      </c>
      <c r="I63" s="3">
        <v>3.2327586206896498E-2</v>
      </c>
      <c r="J63" s="3"/>
      <c r="K63" s="3"/>
    </row>
    <row r="64" spans="1:11" x14ac:dyDescent="0.2">
      <c r="A64" s="17">
        <v>44344</v>
      </c>
      <c r="B64" s="22">
        <v>1.7887381048916024E-3</v>
      </c>
      <c r="C64" s="22">
        <v>3.1542898341745114E-3</v>
      </c>
      <c r="D64" s="3">
        <v>1.845991561181442E-3</v>
      </c>
      <c r="E64" s="3">
        <v>3.7701873839400568E-3</v>
      </c>
      <c r="F64" s="3">
        <v>1.9342359767890581E-3</v>
      </c>
      <c r="G64" s="3">
        <v>3.3692722371952971E-4</v>
      </c>
      <c r="H64" s="3">
        <v>-1.2585933368588025E-2</v>
      </c>
      <c r="I64" s="3">
        <v>3.827418232428775E-3</v>
      </c>
      <c r="J64" s="3"/>
      <c r="K64" s="3"/>
    </row>
    <row r="66" spans="1:11" x14ac:dyDescent="0.2">
      <c r="A66" s="1" t="s">
        <v>7</v>
      </c>
      <c r="B66" s="15">
        <f>AVERAGE(B2:B64)</f>
        <v>1.2811787816784429E-3</v>
      </c>
      <c r="C66" s="15">
        <f t="shared" ref="C66:H66" si="0">AVERAGE(C2:C64)</f>
        <v>6.1384388712069037E-4</v>
      </c>
      <c r="D66" s="15">
        <f t="shared" si="0"/>
        <v>2.2064088935612879E-3</v>
      </c>
      <c r="E66" s="15">
        <f t="shared" si="0"/>
        <v>1.6051612868775837E-3</v>
      </c>
      <c r="F66" s="15">
        <f t="shared" si="0"/>
        <v>9.3198557497654617E-4</v>
      </c>
      <c r="G66" s="15">
        <f t="shared" si="0"/>
        <v>1.5761286734189237E-3</v>
      </c>
      <c r="H66" s="15">
        <f t="shared" si="0"/>
        <v>2.0187966085815465E-3</v>
      </c>
      <c r="I66" s="15">
        <f>AVERAGE(I2:I64)</f>
        <v>2.17998464162891E-3</v>
      </c>
      <c r="J66" s="15"/>
      <c r="K66" s="1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5AC02-4F3E-B14B-AA31-C4EE8FD8B07D}">
  <dimension ref="A1:K285"/>
  <sheetViews>
    <sheetView workbookViewId="0">
      <selection activeCell="I1" sqref="B1:I1"/>
    </sheetView>
  </sheetViews>
  <sheetFormatPr baseColWidth="10" defaultRowHeight="16" x14ac:dyDescent="0.2"/>
  <cols>
    <col min="2" max="9" width="10.83203125" style="2"/>
  </cols>
  <sheetData>
    <row r="1" spans="1:11" x14ac:dyDescent="0.2">
      <c r="A1" s="1" t="s">
        <v>8</v>
      </c>
      <c r="B1" s="1" t="s">
        <v>33</v>
      </c>
      <c r="C1" s="1" t="s">
        <v>32</v>
      </c>
      <c r="D1" s="1" t="s">
        <v>5</v>
      </c>
      <c r="E1" s="1" t="s">
        <v>1</v>
      </c>
      <c r="F1" s="1" t="s">
        <v>2</v>
      </c>
      <c r="G1" s="1" t="s">
        <v>4</v>
      </c>
      <c r="H1" s="1" t="s">
        <v>6</v>
      </c>
      <c r="I1" s="1" t="s">
        <v>3</v>
      </c>
      <c r="J1" s="1"/>
      <c r="K1" s="1"/>
    </row>
    <row r="2" spans="1:11" x14ac:dyDescent="0.2">
      <c r="A2" s="17">
        <v>44257</v>
      </c>
      <c r="B2" s="15" cm="1">
        <f t="array" ref="B2:I64">HPR-Avg_Ret</f>
        <v>-9.0844541038201439E-3</v>
      </c>
      <c r="C2" s="15">
        <v>-1.6652658436396E-2</v>
      </c>
      <c r="D2" s="15">
        <v>-5.8078494697917033E-3</v>
      </c>
      <c r="E2" s="15">
        <v>3.8427431271631234E-3</v>
      </c>
      <c r="F2" s="15">
        <v>7.1980957258364333E-3</v>
      </c>
      <c r="G2" s="15">
        <v>-9.4282668710512704E-3</v>
      </c>
      <c r="H2" s="15">
        <v>-1.9183602754302431E-2</v>
      </c>
      <c r="I2" s="15">
        <v>2.1864161988248875E-2</v>
      </c>
      <c r="J2" s="15"/>
      <c r="K2" s="15"/>
    </row>
    <row r="3" spans="1:11" x14ac:dyDescent="0.2">
      <c r="A3" s="17">
        <v>44258</v>
      </c>
      <c r="B3" s="15">
        <v>-1.4526897206679748E-2</v>
      </c>
      <c r="C3" s="15">
        <v>-2.9633944389633102E-2</v>
      </c>
      <c r="D3" s="15">
        <v>5.6249164076434717E-3</v>
      </c>
      <c r="E3" s="15">
        <v>-1.2626650111457301E-2</v>
      </c>
      <c r="F3" s="15">
        <v>-2.1899727510460397E-2</v>
      </c>
      <c r="G3" s="15">
        <v>1.8757488762353652E-2</v>
      </c>
      <c r="H3" s="15">
        <v>-5.6826949964662215E-3</v>
      </c>
      <c r="I3" s="15">
        <v>-2.1810469630081625E-2</v>
      </c>
      <c r="J3" s="15"/>
      <c r="K3" s="15"/>
    </row>
    <row r="4" spans="1:11" x14ac:dyDescent="0.2">
      <c r="A4" s="17">
        <v>44259</v>
      </c>
      <c r="B4" s="15">
        <v>-1.3655988702500704E-2</v>
      </c>
      <c r="C4" s="15">
        <v>-1.6980773632236493E-2</v>
      </c>
      <c r="D4" s="15">
        <v>-1.356325288638862E-2</v>
      </c>
      <c r="E4" s="15">
        <v>-1.1442043368810172E-2</v>
      </c>
      <c r="F4" s="15">
        <v>-3.0586021818798718E-2</v>
      </c>
      <c r="G4" s="15">
        <v>3.1717427412500013E-2</v>
      </c>
      <c r="H4" s="15">
        <v>-2.1263709577446381E-2</v>
      </c>
      <c r="I4" s="15">
        <v>-4.4975430263929653E-2</v>
      </c>
      <c r="J4" s="15"/>
      <c r="K4" s="15"/>
    </row>
    <row r="5" spans="1:11" x14ac:dyDescent="0.2">
      <c r="A5" s="17">
        <v>44260</v>
      </c>
      <c r="B5" s="15">
        <v>1.7115423288934797E-2</v>
      </c>
      <c r="C5" s="15">
        <v>1.4446991364441242E-2</v>
      </c>
      <c r="D5" s="15">
        <v>1.6838331130622587E-2</v>
      </c>
      <c r="E5" s="15">
        <v>-9.7638865106273E-4</v>
      </c>
      <c r="F5" s="15">
        <v>-9.4209499213262632E-3</v>
      </c>
      <c r="G5" s="15">
        <v>3.7804862203125671E-2</v>
      </c>
      <c r="H5" s="15">
        <v>1.8853594342549584E-2</v>
      </c>
      <c r="I5" s="15">
        <v>3.0633797146722225E-2</v>
      </c>
      <c r="J5" s="15"/>
      <c r="K5" s="15"/>
    </row>
    <row r="6" spans="1:11" x14ac:dyDescent="0.2">
      <c r="A6" s="17">
        <v>44263</v>
      </c>
      <c r="B6" s="15">
        <v>-6.2599343534532476E-3</v>
      </c>
      <c r="C6" s="15">
        <v>-2.8927955588559099E-2</v>
      </c>
      <c r="D6" s="15">
        <v>1.0549449902048315E-2</v>
      </c>
      <c r="E6" s="15">
        <v>-1.19733905190001E-2</v>
      </c>
      <c r="F6" s="15">
        <v>-2.6443143420997973E-3</v>
      </c>
      <c r="G6" s="15">
        <v>-1.6242795340085513E-2</v>
      </c>
      <c r="H6" s="15">
        <v>5.8950841001604415E-2</v>
      </c>
      <c r="I6" s="15">
        <v>-2.9742658171650329E-3</v>
      </c>
      <c r="J6" s="15"/>
      <c r="K6" s="15"/>
    </row>
    <row r="7" spans="1:11" x14ac:dyDescent="0.2">
      <c r="A7" s="17">
        <v>44264</v>
      </c>
      <c r="B7" s="15">
        <v>1.2996302094356316E-2</v>
      </c>
      <c r="C7" s="15">
        <v>3.8827377690528117E-2</v>
      </c>
      <c r="D7" s="15">
        <v>-1.1286666655717183E-2</v>
      </c>
      <c r="E7" s="15">
        <v>1.9666030534825341E-2</v>
      </c>
      <c r="F7" s="15">
        <v>3.0371616483342512E-2</v>
      </c>
      <c r="G7" s="15">
        <v>-2.8414198136657642E-2</v>
      </c>
      <c r="H7" s="15">
        <v>3.8138138540276104E-2</v>
      </c>
      <c r="I7" s="15">
        <v>-1.7283323274379269E-2</v>
      </c>
      <c r="J7" s="15"/>
      <c r="K7" s="15"/>
    </row>
    <row r="8" spans="1:11" x14ac:dyDescent="0.2">
      <c r="A8" s="17">
        <v>44265</v>
      </c>
      <c r="B8" s="15">
        <v>4.943477054259177E-3</v>
      </c>
      <c r="C8" s="15">
        <v>-3.4685123927497966E-3</v>
      </c>
      <c r="D8" s="15">
        <v>1.8189689244186416E-2</v>
      </c>
      <c r="E8" s="15">
        <v>3.4930729832044426E-3</v>
      </c>
      <c r="F8" s="15">
        <v>1.0294625651634661E-2</v>
      </c>
      <c r="G8" s="15">
        <v>3.4229201569918315E-2</v>
      </c>
      <c r="H8" s="15">
        <v>1.750638644000959E-2</v>
      </c>
      <c r="I8" s="15">
        <v>-1.3728821396111709E-3</v>
      </c>
      <c r="J8" s="15"/>
      <c r="K8" s="15"/>
    </row>
    <row r="9" spans="1:11" x14ac:dyDescent="0.2">
      <c r="A9" s="17">
        <v>44266</v>
      </c>
      <c r="B9" s="15">
        <v>8.8579454033412934E-3</v>
      </c>
      <c r="C9" s="15">
        <v>2.2417550863265395E-2</v>
      </c>
      <c r="D9" s="15">
        <v>-5.1032802724721056E-3</v>
      </c>
      <c r="E9" s="15">
        <v>-2.4711763802834127E-3</v>
      </c>
      <c r="F9" s="15">
        <v>-3.8102750486607682E-3</v>
      </c>
      <c r="G9" s="15">
        <v>1.7665397224332489E-2</v>
      </c>
      <c r="H9" s="15">
        <v>7.8832708560538887E-3</v>
      </c>
      <c r="I9" s="15">
        <v>2.6852273422887173E-2</v>
      </c>
      <c r="J9" s="15"/>
      <c r="K9" s="15"/>
    </row>
    <row r="10" spans="1:11" x14ac:dyDescent="0.2">
      <c r="A10" s="17">
        <v>44267</v>
      </c>
      <c r="B10" s="15">
        <v>6.5605453322775849E-5</v>
      </c>
      <c r="C10" s="15">
        <v>-8.7260310333917273E-3</v>
      </c>
      <c r="D10" s="15">
        <v>7.9620977886002871E-3</v>
      </c>
      <c r="E10" s="15">
        <v>-1.7908967995076057E-3</v>
      </c>
      <c r="F10" s="15">
        <v>-1.0004150523430108E-2</v>
      </c>
      <c r="G10" s="15">
        <v>-8.9298768898606069E-3</v>
      </c>
      <c r="H10" s="15">
        <v>1.5005230974653002E-2</v>
      </c>
      <c r="I10" s="15">
        <v>1.7111253705442541E-4</v>
      </c>
      <c r="J10" s="15"/>
      <c r="K10" s="15"/>
    </row>
    <row r="11" spans="1:11" x14ac:dyDescent="0.2">
      <c r="A11" s="17">
        <v>44270</v>
      </c>
      <c r="B11" s="15">
        <v>4.6823800672278724E-3</v>
      </c>
      <c r="C11" s="15">
        <v>1.0068968513817637E-2</v>
      </c>
      <c r="D11" s="15">
        <v>-7.9584940244213052E-3</v>
      </c>
      <c r="E11" s="15">
        <v>2.7913957754790914E-3</v>
      </c>
      <c r="F11" s="15">
        <v>1.1552408931889753E-2</v>
      </c>
      <c r="G11" s="15">
        <v>-7.9892202258293431E-3</v>
      </c>
      <c r="H11" s="15">
        <v>-1.218936552478023E-2</v>
      </c>
      <c r="I11" s="15">
        <v>-2.9618454704013718E-3</v>
      </c>
      <c r="J11" s="15"/>
      <c r="K11" s="15"/>
    </row>
    <row r="12" spans="1:11" x14ac:dyDescent="0.2">
      <c r="A12" s="17">
        <v>44271</v>
      </c>
      <c r="B12" s="15">
        <v>-2.5424991318209718E-3</v>
      </c>
      <c r="C12" s="15">
        <v>4.8749746054929282E-3</v>
      </c>
      <c r="D12" s="15">
        <v>-1.2620062350315682E-2</v>
      </c>
      <c r="E12" s="15">
        <v>-6.8037706986151894E-4</v>
      </c>
      <c r="F12" s="15">
        <v>-1.0385335348918053E-2</v>
      </c>
      <c r="G12" s="15">
        <v>-3.2179289145264016E-2</v>
      </c>
      <c r="H12" s="15">
        <v>-2.2140813091510045E-2</v>
      </c>
      <c r="I12" s="15">
        <v>-2.3697981511738346E-2</v>
      </c>
      <c r="J12" s="15"/>
      <c r="K12" s="15"/>
    </row>
    <row r="13" spans="1:11" x14ac:dyDescent="0.2">
      <c r="A13" s="17">
        <v>44272</v>
      </c>
      <c r="B13" s="15">
        <v>2.1286870969302453E-3</v>
      </c>
      <c r="C13" s="15">
        <v>3.5036930771315811E-3</v>
      </c>
      <c r="D13" s="15">
        <v>4.5167714630594911E-3</v>
      </c>
      <c r="E13" s="15">
        <v>5.539895688792245E-3</v>
      </c>
      <c r="F13" s="15">
        <v>1.2346022723778653E-2</v>
      </c>
      <c r="G13" s="15">
        <v>2.9009692487484574E-3</v>
      </c>
      <c r="H13" s="15">
        <v>6.3919079244604635E-3</v>
      </c>
      <c r="I13" s="15">
        <v>1.7412178493117127E-2</v>
      </c>
      <c r="J13" s="15"/>
      <c r="K13" s="15"/>
    </row>
    <row r="14" spans="1:11" x14ac:dyDescent="0.2">
      <c r="A14" s="17">
        <v>44273</v>
      </c>
      <c r="B14" s="15">
        <v>-1.5830843988344032E-2</v>
      </c>
      <c r="C14" s="15">
        <v>-3.1244474517751187E-2</v>
      </c>
      <c r="D14" s="15">
        <v>3.0200719426756377E-3</v>
      </c>
      <c r="E14" s="15">
        <v>-7.4152034861313821E-3</v>
      </c>
      <c r="F14" s="15">
        <v>-1.4035998678989661E-2</v>
      </c>
      <c r="G14" s="15">
        <v>-6.9004700101990418E-2</v>
      </c>
      <c r="H14" s="15">
        <v>-2.8556924858148151E-2</v>
      </c>
      <c r="I14" s="15">
        <v>-1.9827043465158293E-2</v>
      </c>
      <c r="J14" s="15"/>
      <c r="K14" s="15"/>
    </row>
    <row r="15" spans="1:11" x14ac:dyDescent="0.2">
      <c r="A15" s="17">
        <v>44274</v>
      </c>
      <c r="B15" s="15">
        <v>-3.1259728963202804E-3</v>
      </c>
      <c r="C15" s="15">
        <v>2.9113451912024919E-3</v>
      </c>
      <c r="D15" s="15">
        <v>-1.3760423913780774E-2</v>
      </c>
      <c r="E15" s="15">
        <v>2.5779095792641906E-3</v>
      </c>
      <c r="F15" s="15">
        <v>7.7817073710814326E-3</v>
      </c>
      <c r="G15" s="15">
        <v>2.4771910542267423E-2</v>
      </c>
      <c r="H15" s="15">
        <v>1.0109833635103656E-2</v>
      </c>
      <c r="I15" s="15">
        <v>4.6064425040795989E-3</v>
      </c>
      <c r="J15" s="15"/>
      <c r="K15" s="15"/>
    </row>
    <row r="16" spans="1:11" x14ac:dyDescent="0.2">
      <c r="A16" s="17">
        <v>44277</v>
      </c>
      <c r="B16" s="15">
        <v>6.7038268668784956E-3</v>
      </c>
      <c r="C16" s="15">
        <v>1.8114839768752174E-2</v>
      </c>
      <c r="D16" s="15">
        <v>-1.5029319472170096E-2</v>
      </c>
      <c r="E16" s="15">
        <v>-3.0753891721998642E-3</v>
      </c>
      <c r="F16" s="15">
        <v>-1.6152059618579896E-2</v>
      </c>
      <c r="G16" s="15">
        <v>-1.5418516733120438E-2</v>
      </c>
      <c r="H16" s="15">
        <v>-1.0410397312187382E-2</v>
      </c>
      <c r="I16" s="15">
        <v>8.9223151204647112E-3</v>
      </c>
      <c r="J16" s="15"/>
      <c r="K16" s="15"/>
    </row>
    <row r="17" spans="1:11" x14ac:dyDescent="0.2">
      <c r="A17" s="17">
        <v>44278</v>
      </c>
      <c r="B17" s="15">
        <v>-9.1519854756848505E-3</v>
      </c>
      <c r="C17" s="15">
        <v>-4.9765443673315639E-3</v>
      </c>
      <c r="D17" s="15">
        <v>-1.6182025902184718E-2</v>
      </c>
      <c r="E17" s="15">
        <v>-8.9057747838100845E-3</v>
      </c>
      <c r="F17" s="15">
        <v>-3.1007173544901456E-2</v>
      </c>
      <c r="G17" s="15">
        <v>-4.9490515150373775E-2</v>
      </c>
      <c r="H17" s="15">
        <v>-3.3449271952873109E-2</v>
      </c>
      <c r="I17" s="15">
        <v>-2.9238808171040725E-2</v>
      </c>
      <c r="J17" s="15"/>
      <c r="K17" s="15"/>
    </row>
    <row r="18" spans="1:11" x14ac:dyDescent="0.2">
      <c r="A18" s="17">
        <v>44279</v>
      </c>
      <c r="B18" s="15">
        <v>-6.3646190897657818E-3</v>
      </c>
      <c r="C18" s="15">
        <v>-1.7479110894245153E-2</v>
      </c>
      <c r="D18" s="15">
        <v>1.4124089592735902E-3</v>
      </c>
      <c r="E18" s="15">
        <v>1.8556878571802759E-3</v>
      </c>
      <c r="F18" s="15">
        <v>-7.0659132254772931E-5</v>
      </c>
      <c r="G18" s="15">
        <v>1.3368308674901262E-2</v>
      </c>
      <c r="H18" s="15">
        <v>-3.6647852909464436E-2</v>
      </c>
      <c r="I18" s="15">
        <v>-1.3738580797587135E-3</v>
      </c>
      <c r="J18" s="15"/>
      <c r="K18" s="15"/>
    </row>
    <row r="19" spans="1:11" x14ac:dyDescent="0.2">
      <c r="A19" s="17">
        <v>44280</v>
      </c>
      <c r="B19" s="15">
        <v>4.3443373207162905E-3</v>
      </c>
      <c r="C19" s="15">
        <v>-2.3453345723421625E-3</v>
      </c>
      <c r="D19" s="15">
        <v>1.4620514183361858E-2</v>
      </c>
      <c r="E19" s="15">
        <v>-5.2388374585842007E-3</v>
      </c>
      <c r="F19" s="15">
        <v>1.2194774198599732E-3</v>
      </c>
      <c r="G19" s="15">
        <v>1.541355166889178E-2</v>
      </c>
      <c r="H19" s="15">
        <v>2.862617310278558E-2</v>
      </c>
      <c r="I19" s="15">
        <v>-8.6238026037713418E-3</v>
      </c>
      <c r="J19" s="15"/>
      <c r="K19" s="15"/>
    </row>
    <row r="20" spans="1:11" x14ac:dyDescent="0.2">
      <c r="A20" s="17">
        <v>44281</v>
      </c>
      <c r="B20" s="15">
        <v>1.4833781444136362E-2</v>
      </c>
      <c r="C20" s="15">
        <v>1.4386316714170596E-2</v>
      </c>
      <c r="D20" s="15">
        <v>1.3455529640717494E-2</v>
      </c>
      <c r="E20" s="15">
        <v>1.238206249282683E-3</v>
      </c>
      <c r="F20" s="15">
        <v>-3.5081985419150915E-3</v>
      </c>
      <c r="G20" s="15">
        <v>2.9484383639413532E-2</v>
      </c>
      <c r="H20" s="15">
        <v>2.0800150031962467E-2</v>
      </c>
      <c r="I20" s="15">
        <v>1.443939111840338E-2</v>
      </c>
      <c r="J20" s="15"/>
      <c r="K20" s="15"/>
    </row>
    <row r="21" spans="1:11" x14ac:dyDescent="0.2">
      <c r="A21" s="17">
        <v>44284</v>
      </c>
      <c r="B21" s="15">
        <v>-1.7862547956186557E-3</v>
      </c>
      <c r="C21" s="15">
        <v>-8.9865401370288977E-4</v>
      </c>
      <c r="D21" s="15">
        <v>-1.0934951226991523E-2</v>
      </c>
      <c r="E21" s="15">
        <v>-1.3501117894372694E-2</v>
      </c>
      <c r="F21" s="15">
        <v>-1.4707276147512074E-2</v>
      </c>
      <c r="G21" s="15">
        <v>-3.0860814223106849E-2</v>
      </c>
      <c r="H21" s="15">
        <v>-2.1286402242384293E-2</v>
      </c>
      <c r="I21" s="15">
        <v>-8.9582940515171936E-3</v>
      </c>
      <c r="J21" s="15"/>
      <c r="K21" s="15"/>
    </row>
    <row r="22" spans="1:11" x14ac:dyDescent="0.2">
      <c r="A22" s="17">
        <v>44285</v>
      </c>
      <c r="B22" s="15">
        <v>-3.9341678159903193E-3</v>
      </c>
      <c r="C22" s="15">
        <v>-5.6469229286199522E-3</v>
      </c>
      <c r="D22" s="15">
        <v>4.8379116230222747E-3</v>
      </c>
      <c r="E22" s="15">
        <v>-1.8697045760709591E-2</v>
      </c>
      <c r="F22" s="15">
        <v>-2.9303875579341391E-2</v>
      </c>
      <c r="G22" s="15">
        <v>-3.1834481590766323E-3</v>
      </c>
      <c r="H22" s="15">
        <v>1.8086901920830217E-2</v>
      </c>
      <c r="I22" s="15">
        <v>-1.6632011939902672E-2</v>
      </c>
      <c r="J22" s="15"/>
      <c r="K22" s="15"/>
    </row>
    <row r="23" spans="1:11" x14ac:dyDescent="0.2">
      <c r="A23" s="17">
        <v>44286</v>
      </c>
      <c r="B23" s="15">
        <v>2.7722248106504042E-3</v>
      </c>
      <c r="C23" s="15">
        <v>1.4689032162764784E-2</v>
      </c>
      <c r="D23" s="15">
        <v>-9.7843745012559866E-3</v>
      </c>
      <c r="E23" s="15">
        <v>1.3562700615768954E-2</v>
      </c>
      <c r="F23" s="15">
        <v>1.8834411549911043E-2</v>
      </c>
      <c r="G23" s="15">
        <v>5.7303728745687352E-3</v>
      </c>
      <c r="H23" s="15">
        <v>2.7114658083571565E-3</v>
      </c>
      <c r="I23" s="15">
        <v>6.7133918729167172E-4</v>
      </c>
      <c r="J23" s="15"/>
      <c r="K23" s="15"/>
    </row>
    <row r="24" spans="1:11" x14ac:dyDescent="0.2">
      <c r="A24" s="17">
        <v>44287</v>
      </c>
      <c r="B24" s="15">
        <v>9.5179027917579092E-3</v>
      </c>
      <c r="C24" s="15">
        <v>1.6432500862667791E-2</v>
      </c>
      <c r="D24" s="15">
        <v>1.01283928685533E-2</v>
      </c>
      <c r="E24" s="15">
        <v>1.1022995752382117E-2</v>
      </c>
      <c r="F24" s="15">
        <v>1.8891802971278931E-2</v>
      </c>
      <c r="G24" s="15">
        <v>5.0304864687780962E-2</v>
      </c>
      <c r="H24" s="15">
        <v>1.3440550896586887E-3</v>
      </c>
      <c r="I24" s="15">
        <v>3.5064491520348006E-3</v>
      </c>
      <c r="J24" s="15"/>
      <c r="K24" s="15"/>
    </row>
    <row r="25" spans="1:11" x14ac:dyDescent="0.2">
      <c r="A25" s="17">
        <v>44291</v>
      </c>
      <c r="B25" s="15">
        <v>1.3071932723276499E-2</v>
      </c>
      <c r="C25" s="15">
        <v>1.9351032718850344E-2</v>
      </c>
      <c r="D25" s="15">
        <v>5.6264892787625635E-3</v>
      </c>
      <c r="E25" s="15">
        <v>-1.9755773876307774E-3</v>
      </c>
      <c r="F25" s="15">
        <v>-3.5237782315639642E-3</v>
      </c>
      <c r="G25" s="15">
        <v>-4.9846348402264123E-2</v>
      </c>
      <c r="H25" s="15">
        <v>8.7062620440828895E-3</v>
      </c>
      <c r="I25" s="15">
        <v>3.0937947506997774E-2</v>
      </c>
      <c r="J25" s="15"/>
      <c r="K25" s="15"/>
    </row>
    <row r="26" spans="1:11" x14ac:dyDescent="0.2">
      <c r="A26" s="17">
        <v>44292</v>
      </c>
      <c r="B26" s="15">
        <v>-1.8717880936186169E-3</v>
      </c>
      <c r="C26" s="15">
        <v>-1.3086029869546073E-3</v>
      </c>
      <c r="D26" s="15">
        <v>-4.2213772297731555E-3</v>
      </c>
      <c r="E26" s="15">
        <v>6.4234948396047018E-3</v>
      </c>
      <c r="F26" s="15">
        <v>9.8952123462014534E-3</v>
      </c>
      <c r="G26" s="15">
        <v>5.4237485217179197E-3</v>
      </c>
      <c r="H26" s="15">
        <v>1.6288213863338763E-3</v>
      </c>
      <c r="I26" s="15">
        <v>-1.078045375812613E-2</v>
      </c>
      <c r="J26" s="15"/>
      <c r="K26" s="15"/>
    </row>
    <row r="27" spans="1:11" x14ac:dyDescent="0.2">
      <c r="A27" s="17">
        <v>44293</v>
      </c>
      <c r="B27" s="15">
        <v>-1.2388537086397821E-4</v>
      </c>
      <c r="C27" s="15">
        <v>1.8043895933218808E-3</v>
      </c>
      <c r="D27" s="15">
        <v>2.6969657819507311E-3</v>
      </c>
      <c r="E27" s="15">
        <v>-4.4234433601529665E-3</v>
      </c>
      <c r="F27" s="15">
        <v>-1.3604345895438796E-3</v>
      </c>
      <c r="G27" s="15">
        <v>-3.8932018441506034E-3</v>
      </c>
      <c r="H27" s="15">
        <v>-1.016857634426431E-2</v>
      </c>
      <c r="I27" s="15">
        <v>-1.4009637638474366E-2</v>
      </c>
      <c r="J27" s="15"/>
      <c r="K27" s="15"/>
    </row>
    <row r="28" spans="1:11" x14ac:dyDescent="0.2">
      <c r="A28" s="17">
        <v>44294</v>
      </c>
      <c r="B28" s="15">
        <v>3.4656177455357211E-3</v>
      </c>
      <c r="C28" s="15">
        <v>9.8197849651800746E-3</v>
      </c>
      <c r="D28" s="15">
        <v>-1.9193824871319536E-3</v>
      </c>
      <c r="E28" s="15">
        <v>9.1468662383128816E-3</v>
      </c>
      <c r="F28" s="15">
        <v>1.1498361617479635E-2</v>
      </c>
      <c r="G28" s="15">
        <v>-2.3089391110773832E-2</v>
      </c>
      <c r="H28" s="15">
        <v>6.0869106976587824E-3</v>
      </c>
      <c r="I28" s="15">
        <v>6.1999036265275491E-3</v>
      </c>
      <c r="J28" s="15"/>
      <c r="K28" s="15"/>
    </row>
    <row r="29" spans="1:11" x14ac:dyDescent="0.2">
      <c r="A29" s="17">
        <v>44295</v>
      </c>
      <c r="B29" s="15">
        <v>5.9889671108115886E-3</v>
      </c>
      <c r="C29" s="15">
        <v>5.4444108580148877E-3</v>
      </c>
      <c r="D29" s="15">
        <v>6.401912483770051E-3</v>
      </c>
      <c r="E29" s="15">
        <v>-9.1426969989922315E-3</v>
      </c>
      <c r="F29" s="15">
        <v>-9.8227561084228143E-3</v>
      </c>
      <c r="G29" s="15">
        <v>-2.1063948785848684E-2</v>
      </c>
      <c r="H29" s="15">
        <v>1.3621692432061558E-2</v>
      </c>
      <c r="I29" s="15">
        <v>-1.1281686264106174E-2</v>
      </c>
      <c r="J29" s="15"/>
      <c r="K29" s="15"/>
    </row>
    <row r="30" spans="1:11" x14ac:dyDescent="0.2">
      <c r="A30" s="17">
        <v>44298</v>
      </c>
      <c r="B30" s="15">
        <v>-9.1664987453616176E-4</v>
      </c>
      <c r="C30" s="15">
        <v>-1.9190558357427951E-3</v>
      </c>
      <c r="D30" s="15">
        <v>2.0610164264955708E-3</v>
      </c>
      <c r="E30" s="15">
        <v>-7.6687369590770632E-3</v>
      </c>
      <c r="F30" s="15">
        <v>-1.6737197023075689E-2</v>
      </c>
      <c r="G30" s="15">
        <v>-2.5783034011678467E-2</v>
      </c>
      <c r="H30" s="15">
        <v>2.9698163401225852E-3</v>
      </c>
      <c r="I30" s="15">
        <v>-1.0965927133641643E-2</v>
      </c>
      <c r="J30" s="15"/>
      <c r="K30" s="15"/>
    </row>
    <row r="31" spans="1:11" x14ac:dyDescent="0.2">
      <c r="A31" s="17">
        <v>44299</v>
      </c>
      <c r="B31" s="15">
        <v>1.6825759554705885E-3</v>
      </c>
      <c r="C31" s="15">
        <v>1.1059307863852091E-2</v>
      </c>
      <c r="D31" s="15">
        <v>-1.1554850819906849E-2</v>
      </c>
      <c r="E31" s="15">
        <v>5.4813558440073417E-3</v>
      </c>
      <c r="F31" s="15">
        <v>1.9467319980579115E-2</v>
      </c>
      <c r="G31" s="15">
        <v>1.1657436336706929E-3</v>
      </c>
      <c r="H31" s="15">
        <v>-9.572481727821892E-3</v>
      </c>
      <c r="I31" s="15">
        <v>1.4461233358086345E-3</v>
      </c>
      <c r="J31" s="15"/>
      <c r="K31" s="15"/>
    </row>
    <row r="32" spans="1:11" x14ac:dyDescent="0.2">
      <c r="A32" s="17">
        <v>44300</v>
      </c>
      <c r="B32" s="15">
        <v>-4.6963800605623867E-3</v>
      </c>
      <c r="C32" s="15">
        <v>-1.2622064673967525E-2</v>
      </c>
      <c r="D32" s="15">
        <v>3.7987383755265264E-3</v>
      </c>
      <c r="E32" s="15">
        <v>-5.9495289060417997E-3</v>
      </c>
      <c r="F32" s="15">
        <v>2.4708217410591106E-3</v>
      </c>
      <c r="G32" s="15">
        <v>4.06113713265812E-2</v>
      </c>
      <c r="H32" s="15">
        <v>4.8201887472827188E-4</v>
      </c>
      <c r="I32" s="15">
        <v>1.6687939886672932E-2</v>
      </c>
      <c r="J32" s="15"/>
      <c r="K32" s="15"/>
    </row>
    <row r="33" spans="1:11" x14ac:dyDescent="0.2">
      <c r="A33" s="17">
        <v>44301</v>
      </c>
      <c r="B33" s="15">
        <v>9.4613172688745185E-3</v>
      </c>
      <c r="C33" s="15">
        <v>1.4541723555154496E-2</v>
      </c>
      <c r="D33" s="15">
        <v>-3.059166141997932E-3</v>
      </c>
      <c r="E33" s="15">
        <v>1.4557572243112557E-2</v>
      </c>
      <c r="F33" s="15">
        <v>1.7719985599249876E-2</v>
      </c>
      <c r="G33" s="15">
        <v>-1.6943445015248058E-2</v>
      </c>
      <c r="H33" s="15">
        <v>1.2349994868631081E-3</v>
      </c>
      <c r="I33" s="15">
        <v>2.6582820716921148E-2</v>
      </c>
      <c r="J33" s="15"/>
      <c r="K33" s="15"/>
    </row>
    <row r="34" spans="1:11" x14ac:dyDescent="0.2">
      <c r="A34" s="17">
        <v>44302</v>
      </c>
      <c r="B34" s="15">
        <v>2.0612118692460921E-3</v>
      </c>
      <c r="C34" s="15">
        <v>5.5708202254230903E-4</v>
      </c>
      <c r="D34" s="15">
        <v>4.9059666398668777E-3</v>
      </c>
      <c r="E34" s="15">
        <v>4.4426161549125584E-3</v>
      </c>
      <c r="F34" s="15">
        <v>1.5648933263966839E-3</v>
      </c>
      <c r="G34" s="15">
        <v>-1.8071497281463553E-2</v>
      </c>
      <c r="H34" s="15">
        <v>5.757979860129929E-4</v>
      </c>
      <c r="I34" s="15">
        <v>-1.4818820336764807E-2</v>
      </c>
      <c r="J34" s="15"/>
      <c r="K34" s="15"/>
    </row>
    <row r="35" spans="1:11" x14ac:dyDescent="0.2">
      <c r="A35" s="17">
        <v>44305</v>
      </c>
      <c r="B35" s="15">
        <v>-6.1941826641498318E-3</v>
      </c>
      <c r="C35" s="15">
        <v>-9.7656230748637256E-3</v>
      </c>
      <c r="D35" s="15">
        <v>-5.0312676506234751E-3</v>
      </c>
      <c r="E35" s="15">
        <v>-4.3704152694445091E-3</v>
      </c>
      <c r="F35" s="15">
        <v>-5.498195620638623E-3</v>
      </c>
      <c r="G35" s="15">
        <v>-1.8341598951968907E-3</v>
      </c>
      <c r="H35" s="15">
        <v>-1.4203398722016909E-2</v>
      </c>
      <c r="I35" s="15">
        <v>1.4499611944872242E-2</v>
      </c>
      <c r="J35" s="15"/>
      <c r="K35" s="15"/>
    </row>
    <row r="36" spans="1:11" x14ac:dyDescent="0.2">
      <c r="A36" s="17">
        <v>44306</v>
      </c>
      <c r="B36" s="15">
        <v>-8.6027750823454881E-3</v>
      </c>
      <c r="C36" s="15">
        <v>-7.9025596567145594E-3</v>
      </c>
      <c r="D36" s="15">
        <v>-2.0903292746252411E-2</v>
      </c>
      <c r="E36" s="15">
        <v>1.9514123462528246E-3</v>
      </c>
      <c r="F36" s="15">
        <v>-1.7660139319406651E-3</v>
      </c>
      <c r="G36" s="15">
        <v>-4.6614198101732188E-2</v>
      </c>
      <c r="H36" s="15">
        <v>-2.4505424705950855E-2</v>
      </c>
      <c r="I36" s="15">
        <v>-1.3625997613776971E-2</v>
      </c>
      <c r="J36" s="15"/>
      <c r="K36" s="15"/>
    </row>
    <row r="37" spans="1:11" x14ac:dyDescent="0.2">
      <c r="A37" s="17">
        <v>44307</v>
      </c>
      <c r="B37" s="15">
        <v>8.1809363649842856E-3</v>
      </c>
      <c r="C37" s="15">
        <v>7.9471382477742155E-3</v>
      </c>
      <c r="D37" s="15">
        <v>1.1650404039464025E-2</v>
      </c>
      <c r="E37" s="15">
        <v>8.3059391456068339E-3</v>
      </c>
      <c r="F37" s="15">
        <v>2.9952822438378979E-2</v>
      </c>
      <c r="G37" s="15">
        <v>1.8288736191445925E-2</v>
      </c>
      <c r="H37" s="15">
        <v>1.5401638902306253E-2</v>
      </c>
      <c r="I37" s="15">
        <v>2.0977097566012983E-2</v>
      </c>
      <c r="J37" s="15"/>
      <c r="K37" s="15"/>
    </row>
    <row r="38" spans="1:11" x14ac:dyDescent="0.2">
      <c r="A38" s="17">
        <v>44308</v>
      </c>
      <c r="B38" s="15">
        <v>-1.0414257350188577E-2</v>
      </c>
      <c r="C38" s="15">
        <v>-1.2668428460789328E-2</v>
      </c>
      <c r="D38" s="15">
        <v>-1.3311192492650142E-2</v>
      </c>
      <c r="E38" s="15">
        <v>-8.088239857031651E-3</v>
      </c>
      <c r="F38" s="15">
        <v>-2.0770042255138427E-2</v>
      </c>
      <c r="G38" s="15">
        <v>-9.923816496394882E-3</v>
      </c>
      <c r="H38" s="15">
        <v>-2.3480689167804394E-3</v>
      </c>
      <c r="I38" s="15">
        <v>-9.7243075386490088E-3</v>
      </c>
      <c r="J38" s="15"/>
      <c r="K38" s="15"/>
    </row>
    <row r="39" spans="1:11" x14ac:dyDescent="0.2">
      <c r="A39" s="17">
        <v>44309</v>
      </c>
      <c r="B39" s="15">
        <v>9.5612303191536015E-3</v>
      </c>
      <c r="C39" s="15">
        <v>1.1975654919561969E-2</v>
      </c>
      <c r="D39" s="15">
        <v>1.6509398765523244E-2</v>
      </c>
      <c r="E39" s="15">
        <v>-5.4365789113985756E-3</v>
      </c>
      <c r="F39" s="15">
        <v>-3.8233527786114196E-3</v>
      </c>
      <c r="G39" s="15">
        <v>1.2320183459130407E-2</v>
      </c>
      <c r="H39" s="15">
        <v>2.2135792763399161E-2</v>
      </c>
      <c r="I39" s="15">
        <v>1.3023360094213059E-2</v>
      </c>
      <c r="J39" s="15"/>
      <c r="K39" s="15"/>
    </row>
    <row r="40" spans="1:11" x14ac:dyDescent="0.2">
      <c r="A40" s="17">
        <v>44312</v>
      </c>
      <c r="B40" s="15">
        <v>8.0645379498807445E-4</v>
      </c>
      <c r="C40" s="15">
        <v>5.8972632957205668E-3</v>
      </c>
      <c r="D40" s="15">
        <v>1.7506289809440978E-3</v>
      </c>
      <c r="E40" s="15">
        <v>1.0390694823531718E-3</v>
      </c>
      <c r="F40" s="15">
        <v>5.6960177390251165E-3</v>
      </c>
      <c r="G40" s="15">
        <v>2.3463407436227962E-2</v>
      </c>
      <c r="H40" s="15">
        <v>-9.3086765399709847E-3</v>
      </c>
      <c r="I40" s="15">
        <v>2.3653036698692981E-2</v>
      </c>
      <c r="J40" s="15"/>
      <c r="K40" s="15"/>
    </row>
    <row r="41" spans="1:11" x14ac:dyDescent="0.2">
      <c r="A41" s="17">
        <v>44313</v>
      </c>
      <c r="B41" s="15">
        <v>-1.4966908623279289E-3</v>
      </c>
      <c r="C41" s="15">
        <v>-4.9460161202384443E-3</v>
      </c>
      <c r="D41" s="15">
        <v>5.6764739893214265E-3</v>
      </c>
      <c r="E41" s="15">
        <v>-4.122543209677967E-3</v>
      </c>
      <c r="F41" s="15">
        <v>2.7717181287271516E-3</v>
      </c>
      <c r="G41" s="15">
        <v>1.7451899097216252E-2</v>
      </c>
      <c r="H41" s="15">
        <v>1.094016667435585E-2</v>
      </c>
      <c r="I41" s="15">
        <v>6.9441029496119669E-3</v>
      </c>
      <c r="J41" s="15"/>
      <c r="K41" s="15"/>
    </row>
    <row r="42" spans="1:11" x14ac:dyDescent="0.2">
      <c r="A42" s="17">
        <v>44314</v>
      </c>
      <c r="B42" s="15">
        <v>-1.5685901631691608E-3</v>
      </c>
      <c r="C42" s="15">
        <v>-3.9947052718038514E-3</v>
      </c>
      <c r="D42" s="15">
        <v>1.7042056315783928E-3</v>
      </c>
      <c r="E42" s="15">
        <v>1.3391963624434663E-3</v>
      </c>
      <c r="F42" s="15">
        <v>-5.2198147493562731E-4</v>
      </c>
      <c r="G42" s="15">
        <v>4.1194499638466019E-2</v>
      </c>
      <c r="H42" s="15">
        <v>2.138985907409931E-3</v>
      </c>
      <c r="I42" s="15">
        <v>3.2449701504145669E-3</v>
      </c>
      <c r="J42" s="15"/>
      <c r="K42" s="15"/>
    </row>
    <row r="43" spans="1:11" x14ac:dyDescent="0.2">
      <c r="A43" s="17">
        <v>44315</v>
      </c>
      <c r="B43" s="15">
        <v>5.0916051186570277E-3</v>
      </c>
      <c r="C43" s="15">
        <v>2.98497617187644E-3</v>
      </c>
      <c r="D43" s="15">
        <v>1.5601047979004117E-2</v>
      </c>
      <c r="E43" s="15">
        <v>-5.7391256988361099E-3</v>
      </c>
      <c r="F43" s="15">
        <v>-7.0795265585830453E-3</v>
      </c>
      <c r="G43" s="15">
        <v>-2.3020814864861019E-3</v>
      </c>
      <c r="H43" s="15">
        <v>-3.3989855883033368E-3</v>
      </c>
      <c r="I43" s="15">
        <v>-1.0093653706377197E-2</v>
      </c>
      <c r="J43" s="15"/>
      <c r="K43" s="15"/>
    </row>
    <row r="44" spans="1:11" x14ac:dyDescent="0.2">
      <c r="A44" s="17">
        <v>44316</v>
      </c>
      <c r="B44" s="15">
        <v>-7.8516687116884191E-3</v>
      </c>
      <c r="C44" s="15">
        <v>-7.1684262162019265E-3</v>
      </c>
      <c r="D44" s="15">
        <v>-1.0954358592850525E-2</v>
      </c>
      <c r="E44" s="15">
        <v>-4.97419028459147E-3</v>
      </c>
      <c r="F44" s="15">
        <v>-1.0828892791471326E-2</v>
      </c>
      <c r="G44" s="15">
        <v>-3.05142567760948E-2</v>
      </c>
      <c r="H44" s="15">
        <v>-1.5201871241794486E-2</v>
      </c>
      <c r="I44" s="15">
        <v>-7.6187083544642471E-3</v>
      </c>
      <c r="J44" s="15"/>
      <c r="K44" s="15"/>
    </row>
    <row r="45" spans="1:11" x14ac:dyDescent="0.2">
      <c r="A45" s="17">
        <v>44319</v>
      </c>
      <c r="B45" s="15">
        <v>8.7554300121150995E-4</v>
      </c>
      <c r="C45" s="15">
        <v>-5.939445236273066E-3</v>
      </c>
      <c r="D45" s="15">
        <v>2.7577389277293834E-3</v>
      </c>
      <c r="E45" s="15">
        <v>1.1373228185535829E-2</v>
      </c>
      <c r="F45" s="15">
        <v>3.8634861572045494E-2</v>
      </c>
      <c r="G45" s="15">
        <v>3.2588459855259315E-2</v>
      </c>
      <c r="H45" s="15">
        <v>1.9097342154616129E-2</v>
      </c>
      <c r="I45" s="15">
        <v>1.6048232638721072E-2</v>
      </c>
      <c r="J45" s="15"/>
      <c r="K45" s="15"/>
    </row>
    <row r="46" spans="1:11" x14ac:dyDescent="0.2">
      <c r="A46" s="17">
        <v>44320</v>
      </c>
      <c r="B46" s="15">
        <v>-7.4504757687659223E-3</v>
      </c>
      <c r="C46" s="15">
        <v>-1.8609620085104008E-2</v>
      </c>
      <c r="D46" s="15">
        <v>5.7518787024869889E-3</v>
      </c>
      <c r="E46" s="15">
        <v>-8.9348794204810022E-3</v>
      </c>
      <c r="F46" s="15">
        <v>-1.6556985574976566E-2</v>
      </c>
      <c r="G46" s="15">
        <v>-3.0229577064549082E-3</v>
      </c>
      <c r="H46" s="15">
        <v>-1.1303455819385464E-2</v>
      </c>
      <c r="I46" s="15">
        <v>-3.2540984976976942E-3</v>
      </c>
      <c r="J46" s="15"/>
      <c r="K46" s="15"/>
    </row>
    <row r="47" spans="1:11" x14ac:dyDescent="0.2">
      <c r="A47" s="17">
        <v>44321</v>
      </c>
      <c r="B47" s="15">
        <v>-9.6839306395553391E-4</v>
      </c>
      <c r="C47" s="15">
        <v>-3.9760538586479629E-3</v>
      </c>
      <c r="D47" s="15">
        <v>5.9613014249795312E-3</v>
      </c>
      <c r="E47" s="15">
        <v>2.536992633160822E-3</v>
      </c>
      <c r="F47" s="15">
        <v>-9.3198557497654617E-4</v>
      </c>
      <c r="G47" s="15">
        <v>2.4987503299534506E-2</v>
      </c>
      <c r="H47" s="15">
        <v>-1.805804063320673E-3</v>
      </c>
      <c r="I47" s="15">
        <v>-2.17998464162891E-3</v>
      </c>
      <c r="J47" s="15"/>
      <c r="K47" s="15"/>
    </row>
    <row r="48" spans="1:11" x14ac:dyDescent="0.2">
      <c r="A48" s="17">
        <v>44322</v>
      </c>
      <c r="B48" s="15">
        <v>6.7043894684718705E-3</v>
      </c>
      <c r="C48" s="15">
        <v>6.9234627414542678E-3</v>
      </c>
      <c r="D48" s="15">
        <v>1.2646413142625511E-2</v>
      </c>
      <c r="E48" s="15">
        <v>1.5074458489531766E-2</v>
      </c>
      <c r="F48" s="15">
        <v>3.1628046985056037E-2</v>
      </c>
      <c r="G48" s="15">
        <v>-7.3394784734659114E-3</v>
      </c>
      <c r="H48" s="15">
        <v>5.3656966058364614E-4</v>
      </c>
      <c r="I48" s="15">
        <v>1.9325391702457166E-2</v>
      </c>
      <c r="J48" s="15"/>
      <c r="K48" s="15"/>
    </row>
    <row r="49" spans="1:11" x14ac:dyDescent="0.2">
      <c r="A49" s="17">
        <v>44323</v>
      </c>
      <c r="B49" s="15">
        <v>5.9968415967786449E-3</v>
      </c>
      <c r="C49" s="15">
        <v>7.5005418026020867E-3</v>
      </c>
      <c r="D49" s="15">
        <v>3.1155708829156375E-3</v>
      </c>
      <c r="E49" s="15">
        <v>7.3916633632459088E-3</v>
      </c>
      <c r="F49" s="15">
        <v>3.0096778069705517E-3</v>
      </c>
      <c r="G49" s="15">
        <v>2.3503724633099524E-2</v>
      </c>
      <c r="H49" s="15">
        <v>8.9200309190310412E-3</v>
      </c>
      <c r="I49" s="15">
        <v>2.1328787288195712E-2</v>
      </c>
      <c r="J49" s="15"/>
      <c r="K49" s="15"/>
    </row>
    <row r="50" spans="1:11" x14ac:dyDescent="0.2">
      <c r="A50" s="17">
        <v>44326</v>
      </c>
      <c r="B50" s="15">
        <v>-1.1183576204212335E-2</v>
      </c>
      <c r="C50" s="15">
        <v>-2.5868182606450425E-2</v>
      </c>
      <c r="D50" s="15">
        <v>-3.0004798305650233E-3</v>
      </c>
      <c r="E50" s="15">
        <v>1.4253183448026435E-3</v>
      </c>
      <c r="F50" s="15">
        <v>-5.6434107811012988E-3</v>
      </c>
      <c r="G50" s="15">
        <v>-1.4040064045606027E-2</v>
      </c>
      <c r="H50" s="15">
        <v>-1.8722231843375153E-2</v>
      </c>
      <c r="I50" s="15">
        <v>-7.3222540965484206E-3</v>
      </c>
      <c r="J50" s="15"/>
      <c r="K50" s="15"/>
    </row>
    <row r="51" spans="1:11" x14ac:dyDescent="0.2">
      <c r="A51" s="17">
        <v>44327</v>
      </c>
      <c r="B51" s="15">
        <v>-1.0205904818908712E-2</v>
      </c>
      <c r="C51" s="15">
        <v>-1.9952289558829344E-3</v>
      </c>
      <c r="D51" s="15">
        <v>-1.9954753264422261E-2</v>
      </c>
      <c r="E51" s="15">
        <v>-1.4308541577161594E-3</v>
      </c>
      <c r="F51" s="15">
        <v>1.1691288586759163E-2</v>
      </c>
      <c r="G51" s="15">
        <v>-1.3613057503616272E-2</v>
      </c>
      <c r="H51" s="15">
        <v>-1.1206830796615729E-2</v>
      </c>
      <c r="I51" s="15">
        <v>1.7806231760852203E-2</v>
      </c>
      <c r="J51" s="15"/>
      <c r="K51" s="15"/>
    </row>
    <row r="52" spans="1:11" x14ac:dyDescent="0.2">
      <c r="A52" s="17">
        <v>44328</v>
      </c>
      <c r="B52" s="15">
        <v>-2.2526440846814374E-2</v>
      </c>
      <c r="C52" s="15">
        <v>-2.6496847791089261E-2</v>
      </c>
      <c r="D52" s="15">
        <v>-1.2454521083420928E-2</v>
      </c>
      <c r="E52" s="15">
        <v>-1.1538936121314552E-2</v>
      </c>
      <c r="F52" s="15">
        <v>-2.3526453825853125E-2</v>
      </c>
      <c r="G52" s="15">
        <v>-5.3613191158131436E-3</v>
      </c>
      <c r="H52" s="15">
        <v>-5.1512003423332349E-2</v>
      </c>
      <c r="I52" s="15">
        <v>-1.873403869568303E-2</v>
      </c>
      <c r="J52" s="15"/>
      <c r="K52" s="15"/>
    </row>
    <row r="53" spans="1:11" x14ac:dyDescent="0.2">
      <c r="A53" s="17">
        <v>44329</v>
      </c>
      <c r="B53" s="15">
        <v>1.0731351742975482E-2</v>
      </c>
      <c r="C53" s="15">
        <v>7.1175455540102659E-3</v>
      </c>
      <c r="D53" s="15">
        <v>1.3869885384367765E-2</v>
      </c>
      <c r="E53" s="15">
        <v>2.5020968249571201E-3</v>
      </c>
      <c r="F53" s="15">
        <v>1.8579705828552706E-3</v>
      </c>
      <c r="G53" s="15">
        <v>-3.2803865553019916E-2</v>
      </c>
      <c r="H53" s="15">
        <v>1.3976665671622611E-2</v>
      </c>
      <c r="I53" s="15">
        <v>-1.1111623253789612E-2</v>
      </c>
      <c r="J53" s="15"/>
      <c r="K53" s="15"/>
    </row>
    <row r="54" spans="1:11" x14ac:dyDescent="0.2">
      <c r="A54" s="17">
        <v>44330</v>
      </c>
      <c r="B54" s="15">
        <v>1.4074188284715268E-2</v>
      </c>
      <c r="C54" s="15">
        <v>2.1462939478571089E-2</v>
      </c>
      <c r="D54" s="15">
        <v>1.3615527282357282E-2</v>
      </c>
      <c r="E54" s="15">
        <v>7.5107155319151606E-3</v>
      </c>
      <c r="F54" s="15">
        <v>1.0991702819300113E-2</v>
      </c>
      <c r="G54" s="15">
        <v>5.6886918268608234E-2</v>
      </c>
      <c r="H54" s="15">
        <v>4.1080801426255427E-2</v>
      </c>
      <c r="I54" s="15">
        <v>-8.4191527525474437E-3</v>
      </c>
      <c r="J54" s="15"/>
      <c r="K54" s="15"/>
    </row>
    <row r="55" spans="1:11" x14ac:dyDescent="0.2">
      <c r="A55" s="17">
        <v>44333</v>
      </c>
      <c r="B55" s="15">
        <v>-3.8257080437649623E-3</v>
      </c>
      <c r="C55" s="15">
        <v>-6.6802062143977558E-3</v>
      </c>
      <c r="D55" s="15">
        <v>-3.5846802766898909E-4</v>
      </c>
      <c r="E55" s="15">
        <v>1.00341924684064E-2</v>
      </c>
      <c r="F55" s="15">
        <v>2.7740441762022686E-2</v>
      </c>
      <c r="G55" s="15">
        <v>3.7099183971324057E-2</v>
      </c>
      <c r="H55" s="15">
        <v>9.4348535733922625E-3</v>
      </c>
      <c r="I55" s="15">
        <v>1.0725491465800367E-2</v>
      </c>
      <c r="J55" s="15"/>
      <c r="K55" s="15"/>
    </row>
    <row r="56" spans="1:11" x14ac:dyDescent="0.2">
      <c r="A56" s="17">
        <v>44334</v>
      </c>
      <c r="B56" s="15">
        <v>-9.8968892167958494E-3</v>
      </c>
      <c r="C56" s="15">
        <v>-7.3645605727962167E-3</v>
      </c>
      <c r="D56" s="15">
        <v>-1.6172153294088325E-2</v>
      </c>
      <c r="E56" s="15">
        <v>3.4103218765019791E-4</v>
      </c>
      <c r="F56" s="15">
        <v>-2.4592860713493108E-3</v>
      </c>
      <c r="G56" s="15">
        <v>-1.7072226778212685E-2</v>
      </c>
      <c r="H56" s="15">
        <v>-1.2284433183880507E-2</v>
      </c>
      <c r="I56" s="15">
        <v>1.6078941462498585E-3</v>
      </c>
      <c r="J56" s="15"/>
      <c r="K56" s="15"/>
    </row>
    <row r="57" spans="1:11" x14ac:dyDescent="0.2">
      <c r="A57" s="17">
        <v>44335</v>
      </c>
      <c r="B57" s="15">
        <v>-3.9029198119255276E-3</v>
      </c>
      <c r="C57" s="15">
        <v>5.3443989414660436E-4</v>
      </c>
      <c r="D57" s="15">
        <v>-8.3528546444967232E-3</v>
      </c>
      <c r="E57" s="15">
        <v>-9.1960370004026334E-4</v>
      </c>
      <c r="F57" s="15">
        <v>-1.6993171043427718E-2</v>
      </c>
      <c r="G57" s="15">
        <v>-2.252505857943193E-2</v>
      </c>
      <c r="H57" s="15">
        <v>-2.5436247421241915E-2</v>
      </c>
      <c r="I57" s="15">
        <v>-4.0258886871474518E-2</v>
      </c>
      <c r="J57" s="15"/>
      <c r="K57" s="15"/>
    </row>
    <row r="58" spans="1:11" x14ac:dyDescent="0.2">
      <c r="A58" s="17">
        <v>44336</v>
      </c>
      <c r="B58" s="15">
        <v>9.4767436249806585E-3</v>
      </c>
      <c r="C58" s="15">
        <v>1.8729595153147174E-2</v>
      </c>
      <c r="D58" s="15">
        <v>-1.6686299207190418E-3</v>
      </c>
      <c r="E58" s="15">
        <v>2.9620915105648201E-3</v>
      </c>
      <c r="F58" s="15">
        <v>1.399922703297792E-3</v>
      </c>
      <c r="G58" s="15">
        <v>-5.9712246715683042E-3</v>
      </c>
      <c r="H58" s="15">
        <v>-6.2890254490501826E-3</v>
      </c>
      <c r="I58" s="15">
        <v>-3.6065181651666828E-3</v>
      </c>
      <c r="J58" s="15"/>
      <c r="K58" s="15"/>
    </row>
    <row r="59" spans="1:11" x14ac:dyDescent="0.2">
      <c r="A59" s="17">
        <v>44337</v>
      </c>
      <c r="B59" s="15">
        <v>-2.0999034975327461E-3</v>
      </c>
      <c r="C59" s="15">
        <v>-6.14861869477204E-3</v>
      </c>
      <c r="D59" s="15">
        <v>7.7371546646219282E-3</v>
      </c>
      <c r="E59" s="15">
        <v>-1.1505125030631708E-3</v>
      </c>
      <c r="F59" s="15">
        <v>-1.1013412484631373E-2</v>
      </c>
      <c r="G59" s="15">
        <v>4.5809345236071126E-3</v>
      </c>
      <c r="H59" s="15">
        <v>-1.0291330941764067E-3</v>
      </c>
      <c r="I59" s="15">
        <v>-1.1108556070200337E-2</v>
      </c>
      <c r="J59" s="15"/>
      <c r="K59" s="15"/>
    </row>
    <row r="60" spans="1:11" x14ac:dyDescent="0.2">
      <c r="A60" s="17">
        <v>44340</v>
      </c>
      <c r="B60" s="15">
        <v>8.9130661693988655E-3</v>
      </c>
      <c r="C60" s="15">
        <v>1.6205213634056033E-2</v>
      </c>
      <c r="D60" s="15">
        <v>2.5833729052678694E-3</v>
      </c>
      <c r="E60" s="15">
        <v>1.5580213052756448E-4</v>
      </c>
      <c r="F60" s="15">
        <v>7.685327390162461E-3</v>
      </c>
      <c r="G60" s="15">
        <v>1.0200802396896236E-2</v>
      </c>
      <c r="H60" s="15">
        <v>2.0457974812789887E-3</v>
      </c>
      <c r="I60" s="15">
        <v>4.6668622052179832E-3</v>
      </c>
      <c r="J60" s="15"/>
      <c r="K60" s="15"/>
    </row>
    <row r="61" spans="1:11" x14ac:dyDescent="0.2">
      <c r="A61" s="17">
        <v>44341</v>
      </c>
      <c r="B61" s="15">
        <v>-3.4998490109410495E-3</v>
      </c>
      <c r="C61" s="15">
        <v>7.6957315296843898E-4</v>
      </c>
      <c r="D61" s="15">
        <v>-1.2269968215595065E-2</v>
      </c>
      <c r="E61" s="15">
        <v>7.4677051718691958E-3</v>
      </c>
      <c r="F61" s="15">
        <v>8.3884027745379577E-3</v>
      </c>
      <c r="G61" s="15">
        <v>-2.816519634430787E-2</v>
      </c>
      <c r="H61" s="15">
        <v>-6.0669366523452718E-3</v>
      </c>
      <c r="I61" s="15">
        <v>-6.4749023223733982E-3</v>
      </c>
      <c r="J61" s="15"/>
      <c r="K61" s="15"/>
    </row>
    <row r="62" spans="1:11" x14ac:dyDescent="0.2">
      <c r="A62" s="17">
        <v>44342</v>
      </c>
      <c r="B62" s="15">
        <v>7.0332772176451806E-4</v>
      </c>
      <c r="C62" s="15">
        <v>2.8699534519788321E-3</v>
      </c>
      <c r="D62" s="15">
        <v>7.363412402000666E-4</v>
      </c>
      <c r="E62" s="15">
        <v>-3.3472236639498078E-3</v>
      </c>
      <c r="F62" s="15">
        <v>-1.3244413431844446E-2</v>
      </c>
      <c r="G62" s="15">
        <v>2.6208162065150885E-2</v>
      </c>
      <c r="H62" s="15">
        <v>2.6872777597724017E-2</v>
      </c>
      <c r="I62" s="15">
        <v>-1.4610773806655896E-3</v>
      </c>
      <c r="J62" s="15"/>
      <c r="K62" s="15"/>
    </row>
    <row r="63" spans="1:11" x14ac:dyDescent="0.2">
      <c r="A63" s="17">
        <v>44343</v>
      </c>
      <c r="B63" s="15">
        <v>-7.5620681995360625E-4</v>
      </c>
      <c r="C63" s="15">
        <v>-4.3549027564230578E-3</v>
      </c>
      <c r="D63" s="15">
        <v>9.2633163665080554E-3</v>
      </c>
      <c r="E63" s="15">
        <v>-1.2111058939479418E-3</v>
      </c>
      <c r="F63" s="15">
        <v>6.0800907787437386E-3</v>
      </c>
      <c r="G63" s="15">
        <v>1.4050653578206541E-2</v>
      </c>
      <c r="H63" s="15">
        <v>7.4836590822149589E-3</v>
      </c>
      <c r="I63" s="15">
        <v>3.0147601565267589E-2</v>
      </c>
      <c r="J63" s="15"/>
      <c r="K63" s="15"/>
    </row>
    <row r="64" spans="1:11" x14ac:dyDescent="0.2">
      <c r="A64" s="17">
        <v>44344</v>
      </c>
      <c r="B64" s="15">
        <v>5.0755932321315945E-4</v>
      </c>
      <c r="C64" s="15">
        <v>2.5404459470538209E-3</v>
      </c>
      <c r="D64" s="15">
        <v>-3.604173323798459E-4</v>
      </c>
      <c r="E64" s="15">
        <v>2.1650260970624731E-3</v>
      </c>
      <c r="F64" s="15">
        <v>1.002250401812512E-3</v>
      </c>
      <c r="G64" s="15">
        <v>-1.2392014496993939E-3</v>
      </c>
      <c r="H64" s="15">
        <v>-1.4604729977169571E-2</v>
      </c>
      <c r="I64" s="15">
        <v>1.647433590799865E-3</v>
      </c>
      <c r="J64" s="15"/>
      <c r="K64" s="15"/>
    </row>
    <row r="65" spans="1:1" x14ac:dyDescent="0.2">
      <c r="A65" s="17"/>
    </row>
    <row r="66" spans="1:1" x14ac:dyDescent="0.2">
      <c r="A66" s="17"/>
    </row>
    <row r="67" spans="1:1" x14ac:dyDescent="0.2">
      <c r="A67" s="17"/>
    </row>
    <row r="68" spans="1:1" x14ac:dyDescent="0.2">
      <c r="A68" s="17"/>
    </row>
    <row r="69" spans="1:1" x14ac:dyDescent="0.2">
      <c r="A69" s="17"/>
    </row>
    <row r="70" spans="1:1" x14ac:dyDescent="0.2">
      <c r="A70" s="17"/>
    </row>
    <row r="71" spans="1:1" x14ac:dyDescent="0.2">
      <c r="A71" s="17"/>
    </row>
    <row r="72" spans="1:1" x14ac:dyDescent="0.2">
      <c r="A72" s="17"/>
    </row>
    <row r="73" spans="1:1" x14ac:dyDescent="0.2">
      <c r="A73" s="17"/>
    </row>
    <row r="74" spans="1:1" x14ac:dyDescent="0.2">
      <c r="A74" s="17"/>
    </row>
    <row r="75" spans="1:1" x14ac:dyDescent="0.2">
      <c r="A75" s="17"/>
    </row>
    <row r="76" spans="1:1" x14ac:dyDescent="0.2">
      <c r="A76" s="17"/>
    </row>
    <row r="77" spans="1:1" x14ac:dyDescent="0.2">
      <c r="A77" s="17"/>
    </row>
    <row r="78" spans="1:1" x14ac:dyDescent="0.2">
      <c r="A78" s="17"/>
    </row>
    <row r="79" spans="1:1" x14ac:dyDescent="0.2">
      <c r="A79" s="17"/>
    </row>
    <row r="80" spans="1:1" x14ac:dyDescent="0.2">
      <c r="A80" s="17"/>
    </row>
    <row r="81" spans="1:1" x14ac:dyDescent="0.2">
      <c r="A81" s="17"/>
    </row>
    <row r="82" spans="1:1" x14ac:dyDescent="0.2">
      <c r="A82" s="17"/>
    </row>
    <row r="83" spans="1:1" x14ac:dyDescent="0.2">
      <c r="A83" s="17"/>
    </row>
    <row r="84" spans="1:1" x14ac:dyDescent="0.2">
      <c r="A84" s="17"/>
    </row>
    <row r="85" spans="1:1" x14ac:dyDescent="0.2">
      <c r="A85" s="17"/>
    </row>
    <row r="86" spans="1:1" x14ac:dyDescent="0.2">
      <c r="A86" s="17"/>
    </row>
    <row r="87" spans="1:1" x14ac:dyDescent="0.2">
      <c r="A87" s="17"/>
    </row>
    <row r="88" spans="1:1" x14ac:dyDescent="0.2">
      <c r="A88" s="17"/>
    </row>
    <row r="89" spans="1:1" x14ac:dyDescent="0.2">
      <c r="A89" s="17"/>
    </row>
    <row r="90" spans="1:1" x14ac:dyDescent="0.2">
      <c r="A90" s="17"/>
    </row>
    <row r="91" spans="1:1" x14ac:dyDescent="0.2">
      <c r="A91" s="17"/>
    </row>
    <row r="92" spans="1:1" x14ac:dyDescent="0.2">
      <c r="A92" s="17"/>
    </row>
    <row r="93" spans="1:1" x14ac:dyDescent="0.2">
      <c r="A93" s="17"/>
    </row>
    <row r="94" spans="1:1" x14ac:dyDescent="0.2">
      <c r="A94" s="17"/>
    </row>
    <row r="95" spans="1:1" x14ac:dyDescent="0.2">
      <c r="A95" s="17"/>
    </row>
    <row r="96" spans="1:1" x14ac:dyDescent="0.2">
      <c r="A96" s="17"/>
    </row>
    <row r="97" spans="1:1" x14ac:dyDescent="0.2">
      <c r="A97" s="17"/>
    </row>
    <row r="98" spans="1:1" x14ac:dyDescent="0.2">
      <c r="A98" s="17"/>
    </row>
    <row r="99" spans="1:1" x14ac:dyDescent="0.2">
      <c r="A99" s="17"/>
    </row>
    <row r="100" spans="1:1" x14ac:dyDescent="0.2">
      <c r="A100" s="17"/>
    </row>
    <row r="101" spans="1:1" x14ac:dyDescent="0.2">
      <c r="A101" s="17"/>
    </row>
    <row r="102" spans="1:1" x14ac:dyDescent="0.2">
      <c r="A102" s="17"/>
    </row>
    <row r="103" spans="1:1" x14ac:dyDescent="0.2">
      <c r="A103" s="17"/>
    </row>
    <row r="104" spans="1:1" x14ac:dyDescent="0.2">
      <c r="A104" s="17"/>
    </row>
    <row r="105" spans="1:1" x14ac:dyDescent="0.2">
      <c r="A105" s="17"/>
    </row>
    <row r="106" spans="1:1" x14ac:dyDescent="0.2">
      <c r="A106" s="17"/>
    </row>
    <row r="107" spans="1:1" x14ac:dyDescent="0.2">
      <c r="A107" s="17"/>
    </row>
    <row r="108" spans="1:1" x14ac:dyDescent="0.2">
      <c r="A108" s="17"/>
    </row>
    <row r="109" spans="1:1" x14ac:dyDescent="0.2">
      <c r="A109" s="17"/>
    </row>
    <row r="110" spans="1:1" x14ac:dyDescent="0.2">
      <c r="A110" s="17"/>
    </row>
    <row r="111" spans="1:1" x14ac:dyDescent="0.2">
      <c r="A111" s="17"/>
    </row>
    <row r="112" spans="1:1" x14ac:dyDescent="0.2">
      <c r="A112" s="17"/>
    </row>
    <row r="113" spans="1:1" x14ac:dyDescent="0.2">
      <c r="A113" s="17"/>
    </row>
    <row r="114" spans="1:1" x14ac:dyDescent="0.2">
      <c r="A114" s="17"/>
    </row>
    <row r="115" spans="1:1" x14ac:dyDescent="0.2">
      <c r="A115" s="17"/>
    </row>
    <row r="116" spans="1:1" x14ac:dyDescent="0.2">
      <c r="A116" s="17"/>
    </row>
    <row r="117" spans="1:1" x14ac:dyDescent="0.2">
      <c r="A117" s="17"/>
    </row>
    <row r="118" spans="1:1" x14ac:dyDescent="0.2">
      <c r="A118" s="17"/>
    </row>
    <row r="119" spans="1:1" x14ac:dyDescent="0.2">
      <c r="A119" s="17"/>
    </row>
    <row r="120" spans="1:1" x14ac:dyDescent="0.2">
      <c r="A120" s="17"/>
    </row>
    <row r="121" spans="1:1" x14ac:dyDescent="0.2">
      <c r="A121" s="17"/>
    </row>
    <row r="122" spans="1:1" x14ac:dyDescent="0.2">
      <c r="A122" s="17"/>
    </row>
    <row r="123" spans="1:1" x14ac:dyDescent="0.2">
      <c r="A123" s="17"/>
    </row>
    <row r="124" spans="1:1" x14ac:dyDescent="0.2">
      <c r="A124" s="17"/>
    </row>
    <row r="125" spans="1:1" x14ac:dyDescent="0.2">
      <c r="A125" s="17"/>
    </row>
    <row r="126" spans="1:1" x14ac:dyDescent="0.2">
      <c r="A126" s="17"/>
    </row>
    <row r="127" spans="1:1" x14ac:dyDescent="0.2">
      <c r="A127" s="17"/>
    </row>
    <row r="128" spans="1:1" x14ac:dyDescent="0.2">
      <c r="A128" s="17"/>
    </row>
    <row r="129" spans="1:1" x14ac:dyDescent="0.2">
      <c r="A129" s="17"/>
    </row>
    <row r="130" spans="1:1" x14ac:dyDescent="0.2">
      <c r="A130" s="17"/>
    </row>
    <row r="131" spans="1:1" x14ac:dyDescent="0.2">
      <c r="A131" s="17"/>
    </row>
    <row r="132" spans="1:1" x14ac:dyDescent="0.2">
      <c r="A132" s="17"/>
    </row>
    <row r="133" spans="1:1" x14ac:dyDescent="0.2">
      <c r="A133" s="17"/>
    </row>
    <row r="134" spans="1:1" x14ac:dyDescent="0.2">
      <c r="A134" s="17"/>
    </row>
    <row r="135" spans="1:1" x14ac:dyDescent="0.2">
      <c r="A135" s="17"/>
    </row>
    <row r="136" spans="1:1" x14ac:dyDescent="0.2">
      <c r="A136" s="17"/>
    </row>
    <row r="137" spans="1:1" x14ac:dyDescent="0.2">
      <c r="A137" s="17"/>
    </row>
    <row r="138" spans="1:1" x14ac:dyDescent="0.2">
      <c r="A138" s="17"/>
    </row>
    <row r="139" spans="1:1" x14ac:dyDescent="0.2">
      <c r="A139" s="17"/>
    </row>
    <row r="140" spans="1:1" x14ac:dyDescent="0.2">
      <c r="A140" s="17"/>
    </row>
    <row r="141" spans="1:1" x14ac:dyDescent="0.2">
      <c r="A141" s="17"/>
    </row>
    <row r="142" spans="1:1" x14ac:dyDescent="0.2">
      <c r="A142" s="17"/>
    </row>
    <row r="143" spans="1:1" x14ac:dyDescent="0.2">
      <c r="A143" s="17"/>
    </row>
    <row r="144" spans="1:1" x14ac:dyDescent="0.2">
      <c r="A144" s="17"/>
    </row>
    <row r="145" spans="1:1" x14ac:dyDescent="0.2">
      <c r="A145" s="17"/>
    </row>
    <row r="146" spans="1:1" x14ac:dyDescent="0.2">
      <c r="A146" s="17"/>
    </row>
    <row r="147" spans="1:1" x14ac:dyDescent="0.2">
      <c r="A147" s="17"/>
    </row>
    <row r="148" spans="1:1" x14ac:dyDescent="0.2">
      <c r="A148" s="17"/>
    </row>
    <row r="149" spans="1:1" x14ac:dyDescent="0.2">
      <c r="A149" s="17"/>
    </row>
    <row r="150" spans="1:1" x14ac:dyDescent="0.2">
      <c r="A150" s="17"/>
    </row>
    <row r="151" spans="1:1" x14ac:dyDescent="0.2">
      <c r="A151" s="17"/>
    </row>
    <row r="152" spans="1:1" x14ac:dyDescent="0.2">
      <c r="A152" s="17"/>
    </row>
    <row r="153" spans="1:1" x14ac:dyDescent="0.2">
      <c r="A153" s="17"/>
    </row>
    <row r="154" spans="1:1" x14ac:dyDescent="0.2">
      <c r="A154" s="17"/>
    </row>
    <row r="155" spans="1:1" x14ac:dyDescent="0.2">
      <c r="A155" s="17"/>
    </row>
    <row r="156" spans="1:1" x14ac:dyDescent="0.2">
      <c r="A156" s="17"/>
    </row>
    <row r="157" spans="1:1" x14ac:dyDescent="0.2">
      <c r="A157" s="17"/>
    </row>
    <row r="158" spans="1:1" x14ac:dyDescent="0.2">
      <c r="A158" s="17"/>
    </row>
    <row r="159" spans="1:1" x14ac:dyDescent="0.2">
      <c r="A159" s="17"/>
    </row>
    <row r="160" spans="1:1" x14ac:dyDescent="0.2">
      <c r="A160" s="17"/>
    </row>
    <row r="161" spans="1:1" x14ac:dyDescent="0.2">
      <c r="A161" s="17"/>
    </row>
    <row r="162" spans="1:1" x14ac:dyDescent="0.2">
      <c r="A162" s="17"/>
    </row>
    <row r="163" spans="1:1" x14ac:dyDescent="0.2">
      <c r="A163" s="17"/>
    </row>
    <row r="164" spans="1:1" x14ac:dyDescent="0.2">
      <c r="A164" s="17"/>
    </row>
    <row r="165" spans="1:1" x14ac:dyDescent="0.2">
      <c r="A165" s="17"/>
    </row>
    <row r="166" spans="1:1" x14ac:dyDescent="0.2">
      <c r="A166" s="17"/>
    </row>
    <row r="167" spans="1:1" x14ac:dyDescent="0.2">
      <c r="A167" s="17"/>
    </row>
    <row r="168" spans="1:1" x14ac:dyDescent="0.2">
      <c r="A168" s="17"/>
    </row>
    <row r="169" spans="1:1" x14ac:dyDescent="0.2">
      <c r="A169" s="17"/>
    </row>
    <row r="170" spans="1:1" x14ac:dyDescent="0.2">
      <c r="A170" s="17"/>
    </row>
    <row r="171" spans="1:1" x14ac:dyDescent="0.2">
      <c r="A171" s="17"/>
    </row>
    <row r="172" spans="1:1" x14ac:dyDescent="0.2">
      <c r="A172" s="17"/>
    </row>
    <row r="173" spans="1:1" x14ac:dyDescent="0.2">
      <c r="A173" s="17"/>
    </row>
    <row r="174" spans="1:1" x14ac:dyDescent="0.2">
      <c r="A174" s="17"/>
    </row>
    <row r="175" spans="1:1" x14ac:dyDescent="0.2">
      <c r="A175" s="17"/>
    </row>
    <row r="176" spans="1:1" x14ac:dyDescent="0.2">
      <c r="A176" s="17"/>
    </row>
    <row r="177" spans="1:1" x14ac:dyDescent="0.2">
      <c r="A177" s="17"/>
    </row>
    <row r="178" spans="1:1" x14ac:dyDescent="0.2">
      <c r="A178" s="17"/>
    </row>
    <row r="179" spans="1:1" x14ac:dyDescent="0.2">
      <c r="A179" s="17"/>
    </row>
    <row r="180" spans="1:1" x14ac:dyDescent="0.2">
      <c r="A180" s="17"/>
    </row>
    <row r="181" spans="1:1" x14ac:dyDescent="0.2">
      <c r="A181" s="17"/>
    </row>
    <row r="182" spans="1:1" x14ac:dyDescent="0.2">
      <c r="A182" s="17"/>
    </row>
    <row r="183" spans="1:1" x14ac:dyDescent="0.2">
      <c r="A183" s="17"/>
    </row>
    <row r="184" spans="1:1" x14ac:dyDescent="0.2">
      <c r="A184" s="17"/>
    </row>
    <row r="185" spans="1:1" x14ac:dyDescent="0.2">
      <c r="A185" s="17"/>
    </row>
    <row r="186" spans="1:1" x14ac:dyDescent="0.2">
      <c r="A186" s="17"/>
    </row>
    <row r="187" spans="1:1" x14ac:dyDescent="0.2">
      <c r="A187" s="17"/>
    </row>
    <row r="188" spans="1:1" x14ac:dyDescent="0.2">
      <c r="A188" s="17"/>
    </row>
    <row r="189" spans="1:1" x14ac:dyDescent="0.2">
      <c r="A189" s="17"/>
    </row>
    <row r="190" spans="1:1" x14ac:dyDescent="0.2">
      <c r="A190" s="17"/>
    </row>
    <row r="191" spans="1:1" x14ac:dyDescent="0.2">
      <c r="A191" s="17"/>
    </row>
    <row r="192" spans="1:1" x14ac:dyDescent="0.2">
      <c r="A192" s="17"/>
    </row>
    <row r="193" spans="1:1" x14ac:dyDescent="0.2">
      <c r="A193" s="17"/>
    </row>
    <row r="194" spans="1:1" x14ac:dyDescent="0.2">
      <c r="A194" s="17"/>
    </row>
    <row r="195" spans="1:1" x14ac:dyDescent="0.2">
      <c r="A195" s="17"/>
    </row>
    <row r="196" spans="1:1" x14ac:dyDescent="0.2">
      <c r="A196" s="17"/>
    </row>
    <row r="197" spans="1:1" x14ac:dyDescent="0.2">
      <c r="A197" s="17"/>
    </row>
    <row r="198" spans="1:1" x14ac:dyDescent="0.2">
      <c r="A198" s="17"/>
    </row>
    <row r="199" spans="1:1" x14ac:dyDescent="0.2">
      <c r="A199" s="17"/>
    </row>
    <row r="200" spans="1:1" x14ac:dyDescent="0.2">
      <c r="A200" s="17"/>
    </row>
    <row r="201" spans="1:1" x14ac:dyDescent="0.2">
      <c r="A201" s="17"/>
    </row>
    <row r="202" spans="1:1" x14ac:dyDescent="0.2">
      <c r="A202" s="17"/>
    </row>
    <row r="203" spans="1:1" x14ac:dyDescent="0.2">
      <c r="A203" s="17"/>
    </row>
    <row r="204" spans="1:1" x14ac:dyDescent="0.2">
      <c r="A204" s="17"/>
    </row>
    <row r="205" spans="1:1" x14ac:dyDescent="0.2">
      <c r="A205" s="17"/>
    </row>
    <row r="206" spans="1:1" x14ac:dyDescent="0.2">
      <c r="A206" s="17"/>
    </row>
    <row r="207" spans="1:1" x14ac:dyDescent="0.2">
      <c r="A207" s="17"/>
    </row>
    <row r="208" spans="1:1" x14ac:dyDescent="0.2">
      <c r="A208" s="17"/>
    </row>
    <row r="209" spans="1:1" x14ac:dyDescent="0.2">
      <c r="A209" s="17"/>
    </row>
    <row r="210" spans="1:1" x14ac:dyDescent="0.2">
      <c r="A210" s="17"/>
    </row>
    <row r="211" spans="1:1" x14ac:dyDescent="0.2">
      <c r="A211" s="17"/>
    </row>
    <row r="212" spans="1:1" x14ac:dyDescent="0.2">
      <c r="A212" s="17"/>
    </row>
    <row r="213" spans="1:1" x14ac:dyDescent="0.2">
      <c r="A213" s="17"/>
    </row>
    <row r="214" spans="1:1" x14ac:dyDescent="0.2">
      <c r="A214" s="17"/>
    </row>
    <row r="215" spans="1:1" x14ac:dyDescent="0.2">
      <c r="A215" s="17"/>
    </row>
    <row r="216" spans="1:1" x14ac:dyDescent="0.2">
      <c r="A216" s="17"/>
    </row>
    <row r="217" spans="1:1" x14ac:dyDescent="0.2">
      <c r="A217" s="17"/>
    </row>
    <row r="218" spans="1:1" x14ac:dyDescent="0.2">
      <c r="A218" s="17"/>
    </row>
    <row r="219" spans="1:1" x14ac:dyDescent="0.2">
      <c r="A219" s="17"/>
    </row>
    <row r="220" spans="1:1" x14ac:dyDescent="0.2">
      <c r="A220" s="17"/>
    </row>
    <row r="221" spans="1:1" x14ac:dyDescent="0.2">
      <c r="A221" s="17"/>
    </row>
    <row r="222" spans="1:1" x14ac:dyDescent="0.2">
      <c r="A222" s="17"/>
    </row>
    <row r="223" spans="1:1" x14ac:dyDescent="0.2">
      <c r="A223" s="17"/>
    </row>
    <row r="224" spans="1:1" x14ac:dyDescent="0.2">
      <c r="A224" s="17"/>
    </row>
    <row r="225" spans="1:1" x14ac:dyDescent="0.2">
      <c r="A225" s="17"/>
    </row>
    <row r="226" spans="1:1" x14ac:dyDescent="0.2">
      <c r="A226" s="17"/>
    </row>
    <row r="227" spans="1:1" x14ac:dyDescent="0.2">
      <c r="A227" s="17"/>
    </row>
    <row r="228" spans="1:1" x14ac:dyDescent="0.2">
      <c r="A228" s="17"/>
    </row>
    <row r="229" spans="1:1" x14ac:dyDescent="0.2">
      <c r="A229" s="17"/>
    </row>
    <row r="230" spans="1:1" x14ac:dyDescent="0.2">
      <c r="A230" s="17"/>
    </row>
    <row r="231" spans="1:1" x14ac:dyDescent="0.2">
      <c r="A231" s="17"/>
    </row>
    <row r="232" spans="1:1" x14ac:dyDescent="0.2">
      <c r="A232" s="17"/>
    </row>
    <row r="233" spans="1:1" x14ac:dyDescent="0.2">
      <c r="A233" s="17"/>
    </row>
    <row r="234" spans="1:1" x14ac:dyDescent="0.2">
      <c r="A234" s="17"/>
    </row>
    <row r="235" spans="1:1" x14ac:dyDescent="0.2">
      <c r="A235" s="17"/>
    </row>
    <row r="236" spans="1:1" x14ac:dyDescent="0.2">
      <c r="A236" s="17"/>
    </row>
    <row r="237" spans="1:1" x14ac:dyDescent="0.2">
      <c r="A237" s="17"/>
    </row>
    <row r="238" spans="1:1" x14ac:dyDescent="0.2">
      <c r="A238" s="17"/>
    </row>
    <row r="239" spans="1:1" x14ac:dyDescent="0.2">
      <c r="A239" s="17"/>
    </row>
    <row r="240" spans="1:1" x14ac:dyDescent="0.2">
      <c r="A240" s="17"/>
    </row>
    <row r="241" spans="1:1" x14ac:dyDescent="0.2">
      <c r="A241" s="17"/>
    </row>
    <row r="242" spans="1:1" x14ac:dyDescent="0.2">
      <c r="A242" s="17"/>
    </row>
    <row r="243" spans="1:1" x14ac:dyDescent="0.2">
      <c r="A243" s="17"/>
    </row>
    <row r="244" spans="1:1" x14ac:dyDescent="0.2">
      <c r="A244" s="17"/>
    </row>
    <row r="245" spans="1:1" x14ac:dyDescent="0.2">
      <c r="A245" s="17"/>
    </row>
    <row r="246" spans="1:1" x14ac:dyDescent="0.2">
      <c r="A246" s="17"/>
    </row>
    <row r="247" spans="1:1" x14ac:dyDescent="0.2">
      <c r="A247" s="17"/>
    </row>
    <row r="248" spans="1:1" x14ac:dyDescent="0.2">
      <c r="A248" s="17"/>
    </row>
    <row r="249" spans="1:1" x14ac:dyDescent="0.2">
      <c r="A249" s="17"/>
    </row>
    <row r="250" spans="1:1" x14ac:dyDescent="0.2">
      <c r="A250" s="17"/>
    </row>
    <row r="251" spans="1:1" x14ac:dyDescent="0.2">
      <c r="A251" s="17"/>
    </row>
    <row r="252" spans="1:1" x14ac:dyDescent="0.2">
      <c r="A252" s="17"/>
    </row>
    <row r="253" spans="1:1" x14ac:dyDescent="0.2">
      <c r="A253" s="17"/>
    </row>
    <row r="254" spans="1:1" x14ac:dyDescent="0.2">
      <c r="A254" s="17"/>
    </row>
    <row r="255" spans="1:1" x14ac:dyDescent="0.2">
      <c r="A255" s="17"/>
    </row>
    <row r="256" spans="1:1" x14ac:dyDescent="0.2">
      <c r="A256" s="17"/>
    </row>
    <row r="257" spans="1:1" x14ac:dyDescent="0.2">
      <c r="A257" s="17"/>
    </row>
    <row r="258" spans="1:1" x14ac:dyDescent="0.2">
      <c r="A258" s="17"/>
    </row>
    <row r="259" spans="1:1" x14ac:dyDescent="0.2">
      <c r="A259" s="17"/>
    </row>
    <row r="260" spans="1:1" x14ac:dyDescent="0.2">
      <c r="A260" s="17"/>
    </row>
    <row r="261" spans="1:1" x14ac:dyDescent="0.2">
      <c r="A261" s="17"/>
    </row>
    <row r="262" spans="1:1" x14ac:dyDescent="0.2">
      <c r="A262" s="17"/>
    </row>
    <row r="263" spans="1:1" x14ac:dyDescent="0.2">
      <c r="A263" s="17"/>
    </row>
    <row r="264" spans="1:1" x14ac:dyDescent="0.2">
      <c r="A264" s="17"/>
    </row>
    <row r="265" spans="1:1" x14ac:dyDescent="0.2">
      <c r="A265" s="17"/>
    </row>
    <row r="266" spans="1:1" x14ac:dyDescent="0.2">
      <c r="A266" s="17"/>
    </row>
    <row r="267" spans="1:1" x14ac:dyDescent="0.2">
      <c r="A267" s="17"/>
    </row>
    <row r="268" spans="1:1" x14ac:dyDescent="0.2">
      <c r="A268" s="17"/>
    </row>
    <row r="269" spans="1:1" x14ac:dyDescent="0.2">
      <c r="A269" s="17"/>
    </row>
    <row r="270" spans="1:1" x14ac:dyDescent="0.2">
      <c r="A270" s="17"/>
    </row>
    <row r="271" spans="1:1" x14ac:dyDescent="0.2">
      <c r="A271" s="17"/>
    </row>
    <row r="272" spans="1:1" x14ac:dyDescent="0.2">
      <c r="A272" s="17"/>
    </row>
    <row r="273" spans="1:1" x14ac:dyDescent="0.2">
      <c r="A273" s="17"/>
    </row>
    <row r="274" spans="1:1" x14ac:dyDescent="0.2">
      <c r="A274" s="17"/>
    </row>
    <row r="275" spans="1:1" x14ac:dyDescent="0.2">
      <c r="A275" s="17"/>
    </row>
    <row r="276" spans="1:1" x14ac:dyDescent="0.2">
      <c r="A276" s="17"/>
    </row>
    <row r="277" spans="1:1" x14ac:dyDescent="0.2">
      <c r="A277" s="17"/>
    </row>
    <row r="278" spans="1:1" x14ac:dyDescent="0.2">
      <c r="A278" s="17"/>
    </row>
    <row r="279" spans="1:1" x14ac:dyDescent="0.2">
      <c r="A279" s="17"/>
    </row>
    <row r="280" spans="1:1" x14ac:dyDescent="0.2">
      <c r="A280" s="17"/>
    </row>
    <row r="281" spans="1:1" x14ac:dyDescent="0.2">
      <c r="A281" s="17"/>
    </row>
    <row r="282" spans="1:1" x14ac:dyDescent="0.2">
      <c r="A282" s="17"/>
    </row>
    <row r="283" spans="1:1" x14ac:dyDescent="0.2">
      <c r="A283" s="17"/>
    </row>
    <row r="284" spans="1:1" x14ac:dyDescent="0.2">
      <c r="A284" s="17"/>
    </row>
    <row r="285" spans="1:1" x14ac:dyDescent="0.2">
      <c r="A285" s="1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FA83D-E388-824C-9C10-270819D105D2}">
  <dimension ref="A1:L26"/>
  <sheetViews>
    <sheetView zoomScaleNormal="100" workbookViewId="0">
      <pane ySplit="1" topLeftCell="A2" activePane="bottomLeft" state="frozen"/>
      <selection activeCell="E34" sqref="E34"/>
      <selection pane="bottomLeft" activeCell="L23" sqref="L23"/>
    </sheetView>
  </sheetViews>
  <sheetFormatPr baseColWidth="10" defaultRowHeight="16" x14ac:dyDescent="0.2"/>
  <cols>
    <col min="1" max="1" width="17.83203125" bestFit="1" customWidth="1"/>
    <col min="2" max="2" width="12.83203125" bestFit="1" customWidth="1"/>
    <col min="3" max="9" width="8.6640625" bestFit="1" customWidth="1"/>
    <col min="10" max="10" width="14.6640625" bestFit="1" customWidth="1"/>
    <col min="11" max="11" width="8.6640625" bestFit="1" customWidth="1"/>
    <col min="12" max="12" width="14.6640625" bestFit="1" customWidth="1"/>
  </cols>
  <sheetData>
    <row r="1" spans="1:11" x14ac:dyDescent="0.2">
      <c r="A1" s="14" t="s">
        <v>9</v>
      </c>
      <c r="B1" s="23" t="s">
        <v>33</v>
      </c>
      <c r="C1" s="23" t="s">
        <v>32</v>
      </c>
      <c r="D1" s="23" t="s">
        <v>5</v>
      </c>
      <c r="E1" s="23" t="s">
        <v>1</v>
      </c>
      <c r="F1" s="23" t="s">
        <v>2</v>
      </c>
      <c r="G1" s="23" t="s">
        <v>4</v>
      </c>
      <c r="H1" s="23" t="s">
        <v>6</v>
      </c>
      <c r="I1" s="24" t="s">
        <v>3</v>
      </c>
      <c r="J1" s="1"/>
      <c r="K1" s="1"/>
    </row>
    <row r="2" spans="1:11" x14ac:dyDescent="0.2">
      <c r="A2" s="25" t="s">
        <v>33</v>
      </c>
      <c r="B2" s="21" cm="1">
        <f t="array" ref="B2:I9">MMULT(TRANSPOSE(Demeaned),Demeaned)/B13</f>
        <v>6.8053437122853573E-5</v>
      </c>
      <c r="C2" s="21">
        <v>9.9619960166088344E-5</v>
      </c>
      <c r="D2" s="21">
        <v>4.1901453500419574E-5</v>
      </c>
      <c r="E2" s="21">
        <v>3.0136329040452658E-5</v>
      </c>
      <c r="F2" s="21">
        <v>5.6062688193842374E-5</v>
      </c>
      <c r="G2" s="21">
        <v>5.5156274075460805E-5</v>
      </c>
      <c r="H2" s="21">
        <v>9.6189058641977135E-5</v>
      </c>
      <c r="I2" s="27">
        <v>6.0957007549900876E-5</v>
      </c>
      <c r="J2" s="21"/>
      <c r="K2" s="21"/>
    </row>
    <row r="3" spans="1:11" x14ac:dyDescent="0.2">
      <c r="A3" s="25" t="s">
        <v>32</v>
      </c>
      <c r="B3" s="21">
        <v>9.9619960166088344E-5</v>
      </c>
      <c r="C3" s="21">
        <v>1.9249786962536732E-4</v>
      </c>
      <c r="D3" s="21">
        <v>1.003807898594574E-5</v>
      </c>
      <c r="E3" s="21">
        <v>5.705904863575477E-5</v>
      </c>
      <c r="F3" s="21">
        <v>9.0931517925247355E-5</v>
      </c>
      <c r="G3" s="21">
        <v>4.1547335268896068E-5</v>
      </c>
      <c r="H3" s="21">
        <v>1.0167657051753319E-4</v>
      </c>
      <c r="I3" s="27">
        <v>7.4183635415561508E-5</v>
      </c>
      <c r="J3" s="21"/>
      <c r="K3" s="21"/>
    </row>
    <row r="4" spans="1:11" x14ac:dyDescent="0.2">
      <c r="A4" s="25" t="s">
        <v>5</v>
      </c>
      <c r="B4" s="21">
        <v>4.1901453500419574E-5</v>
      </c>
      <c r="C4" s="21">
        <v>1.003807898594574E-5</v>
      </c>
      <c r="D4" s="21">
        <v>1.0353624283788704E-4</v>
      </c>
      <c r="E4" s="21">
        <v>1.052271780481362E-6</v>
      </c>
      <c r="F4" s="21">
        <v>2.3577063775844077E-5</v>
      </c>
      <c r="G4" s="21">
        <v>1.1237750964589955E-4</v>
      </c>
      <c r="H4" s="21">
        <v>1.1140520370814269E-4</v>
      </c>
      <c r="I4" s="27">
        <v>4.7419436220788239E-5</v>
      </c>
      <c r="J4" s="21"/>
      <c r="K4" s="21"/>
    </row>
    <row r="5" spans="1:11" x14ac:dyDescent="0.2">
      <c r="A5" s="25" t="s">
        <v>1</v>
      </c>
      <c r="B5" s="21">
        <v>3.0136329040452658E-5</v>
      </c>
      <c r="C5" s="21">
        <v>5.705904863575477E-5</v>
      </c>
      <c r="D5" s="21">
        <v>1.052271780481362E-6</v>
      </c>
      <c r="E5" s="21">
        <v>5.8893371611616255E-5</v>
      </c>
      <c r="F5" s="21">
        <v>1.0075172172756545E-4</v>
      </c>
      <c r="G5" s="21">
        <v>3.5871509429323577E-5</v>
      </c>
      <c r="H5" s="21">
        <v>3.07455582631368E-5</v>
      </c>
      <c r="I5" s="27">
        <v>4.7002851913236686E-5</v>
      </c>
      <c r="J5" s="21"/>
      <c r="K5" s="21"/>
    </row>
    <row r="6" spans="1:11" x14ac:dyDescent="0.2">
      <c r="A6" s="25" t="s">
        <v>2</v>
      </c>
      <c r="B6" s="21">
        <v>5.6062688193842374E-5</v>
      </c>
      <c r="C6" s="21">
        <v>9.0931517925247355E-5</v>
      </c>
      <c r="D6" s="21">
        <v>2.3577063775844077E-5</v>
      </c>
      <c r="E6" s="21">
        <v>1.0075172172756545E-4</v>
      </c>
      <c r="F6" s="21">
        <v>2.3290958228124896E-4</v>
      </c>
      <c r="G6" s="21">
        <v>1.1144788240550985E-4</v>
      </c>
      <c r="H6" s="21">
        <v>1.0604182296857108E-4</v>
      </c>
      <c r="I6" s="27">
        <v>1.3151413938037137E-4</v>
      </c>
      <c r="J6" s="21"/>
      <c r="K6" s="21"/>
    </row>
    <row r="7" spans="1:11" x14ac:dyDescent="0.2">
      <c r="A7" s="25" t="s">
        <v>4</v>
      </c>
      <c r="B7" s="21">
        <v>5.5156274075460805E-5</v>
      </c>
      <c r="C7" s="21">
        <v>4.1547335268896068E-5</v>
      </c>
      <c r="D7" s="21">
        <v>1.1237750964589955E-4</v>
      </c>
      <c r="E7" s="21">
        <v>3.5871509429323577E-5</v>
      </c>
      <c r="F7" s="21">
        <v>1.1144788240550985E-4</v>
      </c>
      <c r="G7" s="21">
        <v>6.9704899085369567E-4</v>
      </c>
      <c r="H7" s="21">
        <v>1.8913209526307296E-4</v>
      </c>
      <c r="I7" s="27">
        <v>1.4003645732940485E-4</v>
      </c>
      <c r="J7" s="21"/>
      <c r="K7" s="21"/>
    </row>
    <row r="8" spans="1:11" x14ac:dyDescent="0.2">
      <c r="A8" s="25" t="s">
        <v>6</v>
      </c>
      <c r="B8" s="21">
        <v>9.6189058641977135E-5</v>
      </c>
      <c r="C8" s="21">
        <v>1.0167657051753319E-4</v>
      </c>
      <c r="D8" s="21">
        <v>1.1140520370814269E-4</v>
      </c>
      <c r="E8" s="21">
        <v>3.07455582631368E-5</v>
      </c>
      <c r="F8" s="21">
        <v>1.0604182296857108E-4</v>
      </c>
      <c r="G8" s="21">
        <v>1.8913209526307296E-4</v>
      </c>
      <c r="H8" s="21">
        <v>3.7071367795647086E-4</v>
      </c>
      <c r="I8" s="27">
        <v>9.8444455281262392E-5</v>
      </c>
      <c r="J8" s="21"/>
      <c r="K8" s="21"/>
    </row>
    <row r="9" spans="1:11" x14ac:dyDescent="0.2">
      <c r="A9" s="25" t="s">
        <v>3</v>
      </c>
      <c r="B9" s="21">
        <v>6.0957007549900876E-5</v>
      </c>
      <c r="C9" s="21">
        <v>7.4183635415561508E-5</v>
      </c>
      <c r="D9" s="21">
        <v>4.7419436220788239E-5</v>
      </c>
      <c r="E9" s="21">
        <v>4.7002851913236686E-5</v>
      </c>
      <c r="F9" s="21">
        <v>1.3151413938037137E-4</v>
      </c>
      <c r="G9" s="21">
        <v>1.4003645732940485E-4</v>
      </c>
      <c r="H9" s="21">
        <v>9.8444455281262392E-5</v>
      </c>
      <c r="I9" s="27">
        <v>2.7955553515778692E-4</v>
      </c>
      <c r="J9" s="21"/>
      <c r="K9" s="21"/>
    </row>
    <row r="10" spans="1:11" x14ac:dyDescent="0.2">
      <c r="A10" s="25"/>
      <c r="B10" s="21"/>
      <c r="C10" s="21"/>
      <c r="D10" s="21"/>
      <c r="E10" s="21"/>
      <c r="F10" s="21"/>
      <c r="G10" s="21"/>
      <c r="H10" s="21"/>
      <c r="I10" s="27"/>
      <c r="J10" s="21"/>
      <c r="K10" s="21"/>
    </row>
    <row r="11" spans="1:11" x14ac:dyDescent="0.2">
      <c r="A11" s="25"/>
      <c r="B11" s="21"/>
      <c r="C11" s="21"/>
      <c r="D11" s="21"/>
      <c r="E11" s="21"/>
      <c r="F11" s="21"/>
      <c r="G11" s="21"/>
      <c r="H11" s="21"/>
      <c r="I11" s="27"/>
      <c r="J11" s="21"/>
      <c r="K11" s="21"/>
    </row>
    <row r="12" spans="1:11" x14ac:dyDescent="0.2">
      <c r="A12" s="9"/>
      <c r="I12" s="10"/>
    </row>
    <row r="13" spans="1:11" x14ac:dyDescent="0.2">
      <c r="A13" s="9" t="s">
        <v>10</v>
      </c>
      <c r="B13" s="2">
        <f>COUNT(Demeaned!B2:B64)-1</f>
        <v>62</v>
      </c>
      <c r="I13" s="10"/>
    </row>
    <row r="14" spans="1:11" x14ac:dyDescent="0.2">
      <c r="A14" s="11" t="s">
        <v>11</v>
      </c>
      <c r="B14" s="12">
        <v>1.6212121212121219E-4</v>
      </c>
      <c r="C14" s="12"/>
      <c r="D14" s="12"/>
      <c r="E14" s="12"/>
      <c r="F14" s="12"/>
      <c r="G14" s="12"/>
      <c r="H14" s="12"/>
      <c r="I14" s="13"/>
    </row>
    <row r="18" spans="1:12" x14ac:dyDescent="0.2">
      <c r="A18" s="6" t="s">
        <v>15</v>
      </c>
      <c r="B18" s="7"/>
      <c r="C18" s="7"/>
      <c r="D18" s="7"/>
      <c r="E18" s="7"/>
      <c r="F18" s="7"/>
      <c r="G18" s="7"/>
      <c r="H18" s="7"/>
      <c r="I18" s="7"/>
      <c r="J18" s="8"/>
    </row>
    <row r="19" spans="1:12" x14ac:dyDescent="0.2">
      <c r="A19" s="9" t="s">
        <v>16</v>
      </c>
      <c r="J19" s="10"/>
    </row>
    <row r="20" spans="1:12" x14ac:dyDescent="0.2">
      <c r="A20" s="9" t="s">
        <v>21</v>
      </c>
      <c r="J20" s="10"/>
    </row>
    <row r="21" spans="1:12" x14ac:dyDescent="0.2">
      <c r="A21" s="9"/>
      <c r="J21" s="10" t="s">
        <v>14</v>
      </c>
    </row>
    <row r="22" spans="1:12" x14ac:dyDescent="0.2">
      <c r="A22" s="9" t="s">
        <v>13</v>
      </c>
      <c r="B22" s="15">
        <v>3.4430248685518527E-2</v>
      </c>
      <c r="C22" s="15">
        <v>-0.19986696335779927</v>
      </c>
      <c r="D22" s="15">
        <v>0.2551038068267989</v>
      </c>
      <c r="E22" s="15">
        <v>1.3275307419438747</v>
      </c>
      <c r="F22" s="15">
        <v>-0.5791604493768957</v>
      </c>
      <c r="G22" s="15">
        <v>-2.6574242032059485E-2</v>
      </c>
      <c r="H22" s="15">
        <v>6.2601431855002512E-2</v>
      </c>
      <c r="I22" s="15">
        <v>0.1259354784097339</v>
      </c>
      <c r="J22" s="26">
        <f>SUM(Weights_1)</f>
        <v>1.0000000529541742</v>
      </c>
      <c r="K22" s="15"/>
      <c r="L22" s="15"/>
    </row>
    <row r="23" spans="1:12" x14ac:dyDescent="0.2">
      <c r="A23" s="9"/>
      <c r="J23" s="10"/>
    </row>
    <row r="24" spans="1:12" x14ac:dyDescent="0.2">
      <c r="A24" s="9" t="s">
        <v>17</v>
      </c>
      <c r="B24" s="3" cm="1">
        <f t="array" ref="B24">MMULT(Weights_1,TRANSPOSE(Avg_Ret))</f>
        <v>2.4344518104747444E-3</v>
      </c>
      <c r="J24" s="10"/>
    </row>
    <row r="25" spans="1:12" x14ac:dyDescent="0.2">
      <c r="A25" s="9" t="s">
        <v>12</v>
      </c>
      <c r="B25" s="4" cm="1">
        <f t="array" ref="B25">MMULT(MMULT(Weights_1,Var_Covar),TRANSPOSE(Weights_1))</f>
        <v>2.6177672703931561E-5</v>
      </c>
      <c r="J25" s="10"/>
    </row>
    <row r="26" spans="1:12" x14ac:dyDescent="0.2">
      <c r="A26" s="11" t="s">
        <v>30</v>
      </c>
      <c r="B26" s="12">
        <f>(B24-B14)/(SQRT(B25))</f>
        <v>0.44412579696737098</v>
      </c>
      <c r="C26" s="12"/>
      <c r="D26" s="12"/>
      <c r="E26" s="12"/>
      <c r="F26" s="12"/>
      <c r="G26" s="12"/>
      <c r="H26" s="12"/>
      <c r="I26" s="12"/>
      <c r="J26" s="1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F55E8-C928-9844-890D-95CCD20F8E5B}">
  <dimension ref="A1:K55"/>
  <sheetViews>
    <sheetView workbookViewId="0">
      <selection activeCell="F26" sqref="F26"/>
    </sheetView>
  </sheetViews>
  <sheetFormatPr baseColWidth="10" defaultRowHeight="16" x14ac:dyDescent="0.2"/>
  <cols>
    <col min="1" max="1" width="16.83203125" bestFit="1" customWidth="1"/>
    <col min="2" max="2" width="13.83203125" bestFit="1" customWidth="1"/>
    <col min="3" max="9" width="12.83203125" bestFit="1" customWidth="1"/>
  </cols>
  <sheetData>
    <row r="1" spans="1:11" x14ac:dyDescent="0.2">
      <c r="A1" s="1" t="s">
        <v>29</v>
      </c>
      <c r="B1" s="1" t="s">
        <v>33</v>
      </c>
      <c r="C1" s="1" t="s">
        <v>32</v>
      </c>
      <c r="D1" s="1" t="s">
        <v>5</v>
      </c>
      <c r="E1" s="1" t="s">
        <v>1</v>
      </c>
      <c r="F1" s="1" t="s">
        <v>2</v>
      </c>
      <c r="G1" s="1" t="s">
        <v>4</v>
      </c>
      <c r="H1" s="1" t="s">
        <v>6</v>
      </c>
      <c r="I1" s="1" t="s">
        <v>3</v>
      </c>
      <c r="J1" s="1"/>
      <c r="K1" s="1"/>
    </row>
    <row r="2" spans="1:11" x14ac:dyDescent="0.2">
      <c r="A2" s="1" t="s">
        <v>33</v>
      </c>
      <c r="B2" cm="1">
        <f t="array" ref="B2:I9">MINVERSE(Var_Covar)</f>
        <v>356375.70927771437</v>
      </c>
      <c r="C2">
        <v>-164811.52501316287</v>
      </c>
      <c r="D2">
        <v>-117609.52189493011</v>
      </c>
      <c r="E2">
        <v>-33735.345843453433</v>
      </c>
      <c r="F2">
        <v>16233.615947360697</v>
      </c>
      <c r="G2">
        <v>6182.8567359291483</v>
      </c>
      <c r="H2">
        <v>-13076.805873354013</v>
      </c>
      <c r="I2">
        <v>-14480.415779732126</v>
      </c>
    </row>
    <row r="3" spans="1:11" x14ac:dyDescent="0.2">
      <c r="A3" s="1" t="s">
        <v>32</v>
      </c>
      <c r="B3">
        <v>-164811.52501316284</v>
      </c>
      <c r="C3">
        <v>85358.77931885414</v>
      </c>
      <c r="D3">
        <v>56162.525594530845</v>
      </c>
      <c r="E3">
        <v>2549.0405666912461</v>
      </c>
      <c r="F3">
        <v>-3606.6009125739424</v>
      </c>
      <c r="G3">
        <v>-2572.8111141550098</v>
      </c>
      <c r="H3">
        <v>3232.1175749119166</v>
      </c>
      <c r="I3">
        <v>5178.2471320086352</v>
      </c>
    </row>
    <row r="4" spans="1:11" x14ac:dyDescent="0.2">
      <c r="A4" s="1" t="s">
        <v>5</v>
      </c>
      <c r="B4">
        <v>-117609.52189493006</v>
      </c>
      <c r="C4">
        <v>56162.525594530824</v>
      </c>
      <c r="D4">
        <v>55305.211942475151</v>
      </c>
      <c r="E4">
        <v>12258.241174095478</v>
      </c>
      <c r="F4">
        <v>-4582.9889211406662</v>
      </c>
      <c r="G4">
        <v>-3424.3555060780272</v>
      </c>
      <c r="H4">
        <v>-340.1708368060406</v>
      </c>
      <c r="I4">
        <v>3290.295490073267</v>
      </c>
    </row>
    <row r="5" spans="1:11" x14ac:dyDescent="0.2">
      <c r="A5" s="1" t="s">
        <v>1</v>
      </c>
      <c r="B5">
        <v>-33735.345843453331</v>
      </c>
      <c r="C5">
        <v>2549.0405666912156</v>
      </c>
      <c r="D5">
        <v>12258.241174095452</v>
      </c>
      <c r="E5">
        <v>92813.115319889796</v>
      </c>
      <c r="F5">
        <v>-40443.084472836177</v>
      </c>
      <c r="G5">
        <v>-897.96644782789281</v>
      </c>
      <c r="H5">
        <v>7115.4771475970365</v>
      </c>
      <c r="I5">
        <v>5965.3794741802731</v>
      </c>
    </row>
    <row r="6" spans="1:11" x14ac:dyDescent="0.2">
      <c r="A6" s="1" t="s">
        <v>2</v>
      </c>
      <c r="B6">
        <v>16233.615947360659</v>
      </c>
      <c r="C6">
        <v>-3606.6009125739333</v>
      </c>
      <c r="D6">
        <v>-4582.9889211406617</v>
      </c>
      <c r="E6">
        <v>-40443.084472836177</v>
      </c>
      <c r="F6">
        <v>24512.019803685715</v>
      </c>
      <c r="G6">
        <v>-26.569843443476937</v>
      </c>
      <c r="H6">
        <v>-4144.7850769598072</v>
      </c>
      <c r="I6">
        <v>-5063.9818442166461</v>
      </c>
    </row>
    <row r="7" spans="1:11" x14ac:dyDescent="0.2">
      <c r="A7" s="1" t="s">
        <v>4</v>
      </c>
      <c r="B7">
        <v>6182.8567359291492</v>
      </c>
      <c r="C7">
        <v>-2572.8111141550098</v>
      </c>
      <c r="D7">
        <v>-3424.3555060780286</v>
      </c>
      <c r="E7">
        <v>-897.96644782789917</v>
      </c>
      <c r="F7">
        <v>-26.569843443473907</v>
      </c>
      <c r="G7">
        <v>2013.7355246709947</v>
      </c>
      <c r="H7">
        <v>-626.50769626739304</v>
      </c>
      <c r="I7">
        <v>-709.2180855486057</v>
      </c>
    </row>
    <row r="8" spans="1:11" x14ac:dyDescent="0.2">
      <c r="A8" s="1" t="s">
        <v>6</v>
      </c>
      <c r="B8">
        <v>-13076.805873354024</v>
      </c>
      <c r="C8">
        <v>3232.117574911922</v>
      </c>
      <c r="D8">
        <v>-340.17083680603582</v>
      </c>
      <c r="E8">
        <v>7115.4771475970456</v>
      </c>
      <c r="F8">
        <v>-4144.7850769598126</v>
      </c>
      <c r="G8">
        <v>-626.50769626739282</v>
      </c>
      <c r="H8">
        <v>5949.560311046278</v>
      </c>
      <c r="I8">
        <v>1023.6472321504509</v>
      </c>
    </row>
    <row r="9" spans="1:11" x14ac:dyDescent="0.2">
      <c r="A9" s="1" t="s">
        <v>3</v>
      </c>
      <c r="B9">
        <v>-14480.415779732108</v>
      </c>
      <c r="C9">
        <v>5178.2471320086279</v>
      </c>
      <c r="D9">
        <v>3290.2954900732625</v>
      </c>
      <c r="E9">
        <v>5965.3794741802803</v>
      </c>
      <c r="F9">
        <v>-5063.9818442166497</v>
      </c>
      <c r="G9">
        <v>-709.21808554860445</v>
      </c>
      <c r="H9">
        <v>1023.6472321504491</v>
      </c>
      <c r="I9">
        <v>6176.4365302885508</v>
      </c>
    </row>
    <row r="10" spans="1:11" x14ac:dyDescent="0.2">
      <c r="A10" s="1"/>
    </row>
    <row r="11" spans="1:11" x14ac:dyDescent="0.2">
      <c r="A11" s="1"/>
    </row>
    <row r="14" spans="1:11" x14ac:dyDescent="0.2">
      <c r="A14" s="1" t="s">
        <v>22</v>
      </c>
      <c r="B14" t="s">
        <v>23</v>
      </c>
      <c r="C14" t="s">
        <v>24</v>
      </c>
      <c r="D14" t="s">
        <v>25</v>
      </c>
    </row>
    <row r="15" spans="1:11" x14ac:dyDescent="0.2">
      <c r="A15" s="1" t="s">
        <v>33</v>
      </c>
      <c r="B15" s="4" cm="1">
        <f t="array" ref="B15:B22">TRANSPOSE(Avg_Ret)</f>
        <v>1.2811787816784429E-3</v>
      </c>
      <c r="C15" s="4">
        <f>'H2 Sharpe'!$B$14</f>
        <v>1.6212121212121219E-4</v>
      </c>
      <c r="D15" s="4">
        <f>B15-C15</f>
        <v>1.1190575695572307E-3</v>
      </c>
    </row>
    <row r="16" spans="1:11" x14ac:dyDescent="0.2">
      <c r="A16" s="1" t="s">
        <v>32</v>
      </c>
      <c r="B16" s="4">
        <v>6.1384388712069037E-4</v>
      </c>
      <c r="C16" s="4">
        <f>'H2 Sharpe'!$B$14</f>
        <v>1.6212121212121219E-4</v>
      </c>
      <c r="D16" s="4">
        <f t="shared" ref="D16:D21" si="0">B16-C16</f>
        <v>4.5172267499947818E-4</v>
      </c>
    </row>
    <row r="17" spans="1:4" x14ac:dyDescent="0.2">
      <c r="A17" s="1" t="s">
        <v>5</v>
      </c>
      <c r="B17" s="4">
        <v>2.2064088935612879E-3</v>
      </c>
      <c r="C17" s="4">
        <f>'H2 Sharpe'!$B$14</f>
        <v>1.6212121212121219E-4</v>
      </c>
      <c r="D17" s="4">
        <f t="shared" si="0"/>
        <v>2.0442876814400759E-3</v>
      </c>
    </row>
    <row r="18" spans="1:4" x14ac:dyDescent="0.2">
      <c r="A18" s="1" t="s">
        <v>1</v>
      </c>
      <c r="B18" s="4">
        <v>1.6051612868775837E-3</v>
      </c>
      <c r="C18" s="4">
        <f>'H2 Sharpe'!$B$14</f>
        <v>1.6212121212121219E-4</v>
      </c>
      <c r="D18" s="4">
        <f t="shared" si="0"/>
        <v>1.4430400747563715E-3</v>
      </c>
    </row>
    <row r="19" spans="1:4" x14ac:dyDescent="0.2">
      <c r="A19" s="1" t="s">
        <v>2</v>
      </c>
      <c r="B19" s="4">
        <v>9.3198557497654617E-4</v>
      </c>
      <c r="C19" s="4">
        <f>'H2 Sharpe'!$B$14</f>
        <v>1.6212121212121219E-4</v>
      </c>
      <c r="D19" s="4">
        <f t="shared" si="0"/>
        <v>7.6986436285533398E-4</v>
      </c>
    </row>
    <row r="20" spans="1:4" x14ac:dyDescent="0.2">
      <c r="A20" s="1" t="s">
        <v>4</v>
      </c>
      <c r="B20" s="4">
        <v>1.5761286734189237E-3</v>
      </c>
      <c r="C20" s="4">
        <f>'H2 Sharpe'!$B$14</f>
        <v>1.6212121212121219E-4</v>
      </c>
      <c r="D20" s="4">
        <f t="shared" si="0"/>
        <v>1.4140074612977115E-3</v>
      </c>
    </row>
    <row r="21" spans="1:4" x14ac:dyDescent="0.2">
      <c r="A21" s="1" t="s">
        <v>6</v>
      </c>
      <c r="B21" s="4">
        <v>2.0187966085815465E-3</v>
      </c>
      <c r="C21" s="4">
        <f>'H2 Sharpe'!$B$14</f>
        <v>1.6212121212121219E-4</v>
      </c>
      <c r="D21" s="4">
        <f t="shared" si="0"/>
        <v>1.8566753964603343E-3</v>
      </c>
    </row>
    <row r="22" spans="1:4" x14ac:dyDescent="0.2">
      <c r="A22" s="1" t="s">
        <v>3</v>
      </c>
      <c r="B22" s="4">
        <v>2.17998464162891E-3</v>
      </c>
      <c r="C22" s="4">
        <f>'H2 Sharpe'!$B$14</f>
        <v>1.6212121212121219E-4</v>
      </c>
      <c r="D22" s="4">
        <f>B22-C22</f>
        <v>2.0178634295076976E-3</v>
      </c>
    </row>
    <row r="23" spans="1:4" x14ac:dyDescent="0.2">
      <c r="A23" s="1"/>
      <c r="B23" s="4"/>
      <c r="C23" s="4"/>
      <c r="D23" s="4"/>
    </row>
    <row r="24" spans="1:4" x14ac:dyDescent="0.2">
      <c r="A24" s="1"/>
      <c r="B24" s="4"/>
      <c r="C24" s="4"/>
      <c r="D24" s="4"/>
    </row>
    <row r="26" spans="1:4" x14ac:dyDescent="0.2">
      <c r="A26" s="1" t="s">
        <v>28</v>
      </c>
    </row>
    <row r="27" spans="1:4" x14ac:dyDescent="0.2">
      <c r="A27" s="1" t="s">
        <v>33</v>
      </c>
      <c r="B27" s="2" cm="1">
        <f t="array" ref="B27:B34">MMULT(Inverse_Var_Covar,Premium)</f>
        <v>2.9880820856919748</v>
      </c>
    </row>
    <row r="28" spans="1:4" x14ac:dyDescent="0.2">
      <c r="A28" s="1" t="s">
        <v>32</v>
      </c>
      <c r="B28">
        <v>-17.348940495388</v>
      </c>
    </row>
    <row r="29" spans="1:4" x14ac:dyDescent="0.2">
      <c r="A29" s="1" t="s">
        <v>5</v>
      </c>
      <c r="B29">
        <v>22.144393358367264</v>
      </c>
    </row>
    <row r="30" spans="1:4" x14ac:dyDescent="0.2">
      <c r="A30" s="1" t="s">
        <v>1</v>
      </c>
      <c r="B30">
        <v>115.23511331492608</v>
      </c>
    </row>
    <row r="31" spans="1:4" x14ac:dyDescent="0.2">
      <c r="A31" s="1" t="s">
        <v>2</v>
      </c>
      <c r="B31">
        <v>-50.2733557369842</v>
      </c>
    </row>
    <row r="32" spans="1:4" x14ac:dyDescent="0.2">
      <c r="A32" s="1" t="s">
        <v>4</v>
      </c>
      <c r="B32" s="21">
        <v>-2.3067386172295916</v>
      </c>
      <c r="C32" s="21"/>
      <c r="D32" s="21"/>
    </row>
    <row r="33" spans="1:2" x14ac:dyDescent="0.2">
      <c r="A33" s="1" t="s">
        <v>6</v>
      </c>
      <c r="B33">
        <v>5.4340075065939129</v>
      </c>
    </row>
    <row r="34" spans="1:2" x14ac:dyDescent="0.2">
      <c r="A34" s="1" t="s">
        <v>3</v>
      </c>
      <c r="B34">
        <v>10.931672147731275</v>
      </c>
    </row>
    <row r="35" spans="1:2" x14ac:dyDescent="0.2">
      <c r="A35" s="1"/>
    </row>
    <row r="36" spans="1:2" x14ac:dyDescent="0.2">
      <c r="A36" s="1"/>
      <c r="B36" s="2"/>
    </row>
    <row r="37" spans="1:2" x14ac:dyDescent="0.2">
      <c r="A37" s="9"/>
      <c r="B37" s="2"/>
    </row>
    <row r="38" spans="1:2" x14ac:dyDescent="0.2">
      <c r="A38" s="1" t="s">
        <v>26</v>
      </c>
      <c r="B38" s="2">
        <f>SUM(_xlfn.ANCHORARRAY(B27))</f>
        <v>86.804233563708721</v>
      </c>
    </row>
    <row r="39" spans="1:2" x14ac:dyDescent="0.2">
      <c r="A39" s="9"/>
      <c r="B39" s="2"/>
    </row>
    <row r="40" spans="1:2" x14ac:dyDescent="0.2">
      <c r="A40" s="1" t="s">
        <v>27</v>
      </c>
      <c r="B40" s="2"/>
    </row>
    <row r="41" spans="1:2" x14ac:dyDescent="0.2">
      <c r="A41" s="1" t="s">
        <v>33</v>
      </c>
      <c r="B41" s="2">
        <f>B27/$B$38</f>
        <v>3.4423229870452286E-2</v>
      </c>
    </row>
    <row r="42" spans="1:2" x14ac:dyDescent="0.2">
      <c r="A42" s="1" t="s">
        <v>32</v>
      </c>
      <c r="B42" s="2">
        <f t="shared" ref="B42:B48" si="1">B28/$B$38</f>
        <v>-0.19986283828720167</v>
      </c>
    </row>
    <row r="43" spans="1:2" x14ac:dyDescent="0.2">
      <c r="A43" s="1" t="s">
        <v>5</v>
      </c>
      <c r="B43" s="2">
        <f t="shared" si="1"/>
        <v>0.25510729660569731</v>
      </c>
    </row>
    <row r="44" spans="1:2" x14ac:dyDescent="0.2">
      <c r="A44" s="1" t="s">
        <v>1</v>
      </c>
      <c r="B44" s="2">
        <f t="shared" si="1"/>
        <v>1.3275287227822929</v>
      </c>
    </row>
    <row r="45" spans="1:2" x14ac:dyDescent="0.2">
      <c r="A45" s="1" t="s">
        <v>2</v>
      </c>
      <c r="B45" s="2">
        <f t="shared" si="1"/>
        <v>-0.57915787828581877</v>
      </c>
    </row>
    <row r="46" spans="1:2" x14ac:dyDescent="0.2">
      <c r="A46" s="1" t="s">
        <v>4</v>
      </c>
      <c r="B46" s="2">
        <f t="shared" si="1"/>
        <v>-2.6574033575638843E-2</v>
      </c>
    </row>
    <row r="47" spans="1:2" x14ac:dyDescent="0.2">
      <c r="A47" s="1" t="s">
        <v>6</v>
      </c>
      <c r="B47" s="2">
        <f t="shared" si="1"/>
        <v>6.2600719843988961E-2</v>
      </c>
    </row>
    <row r="48" spans="1:2" x14ac:dyDescent="0.2">
      <c r="A48" s="1" t="s">
        <v>3</v>
      </c>
      <c r="B48" s="2">
        <f t="shared" si="1"/>
        <v>0.1259347810462278</v>
      </c>
    </row>
    <row r="49" spans="1:2" x14ac:dyDescent="0.2">
      <c r="A49" s="1"/>
      <c r="B49" s="2"/>
    </row>
    <row r="50" spans="1:2" x14ac:dyDescent="0.2">
      <c r="A50" s="1"/>
      <c r="B50" s="2"/>
    </row>
    <row r="51" spans="1:2" x14ac:dyDescent="0.2">
      <c r="A51" s="9"/>
    </row>
    <row r="52" spans="1:2" x14ac:dyDescent="0.2">
      <c r="A52" s="1" t="s">
        <v>17</v>
      </c>
      <c r="B52" cm="1">
        <f t="array" ref="B52">MMULT(Avg_Ret,Wj)</f>
        <v>2.4344495761931591E-3</v>
      </c>
    </row>
    <row r="53" spans="1:2" x14ac:dyDescent="0.2">
      <c r="A53" s="1" t="s">
        <v>31</v>
      </c>
      <c r="B53" cm="1">
        <f t="array" ref="B53">MMULT(MMULT(TRANSPOSE(Wj),Var_Covar),Wj)</f>
        <v>2.6177621422164903E-5</v>
      </c>
    </row>
    <row r="54" spans="1:2" x14ac:dyDescent="0.2">
      <c r="A54" s="1" t="s">
        <v>30</v>
      </c>
      <c r="B54">
        <f>(B52-C15)/(SQRT(B53))</f>
        <v>0.44412579529716734</v>
      </c>
    </row>
    <row r="55" spans="1:2" x14ac:dyDescent="0.2">
      <c r="A55"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339A6-25DD-134D-B6F5-23672E59AD66}">
  <dimension ref="A1"/>
  <sheetViews>
    <sheetView zoomScale="125" workbookViewId="0">
      <selection activeCell="E34" sqref="E34"/>
    </sheetView>
  </sheetViews>
  <sheetFormatPr baseColWidth="10" defaultRowHeight="16"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9</vt:i4>
      </vt:variant>
    </vt:vector>
  </HeadingPairs>
  <TitlesOfParts>
    <vt:vector size="16" baseType="lpstr">
      <vt:lpstr>Intro</vt:lpstr>
      <vt:lpstr>WRDS</vt:lpstr>
      <vt:lpstr>HPR</vt:lpstr>
      <vt:lpstr>Demeaned</vt:lpstr>
      <vt:lpstr>H2 Sharpe</vt:lpstr>
      <vt:lpstr>Markowitz</vt:lpstr>
      <vt:lpstr>Ending</vt:lpstr>
      <vt:lpstr>Avg_Ret</vt:lpstr>
      <vt:lpstr>Demeaned</vt:lpstr>
      <vt:lpstr>HPR</vt:lpstr>
      <vt:lpstr>Inverse_Var_Covar</vt:lpstr>
      <vt:lpstr>milqgx0rxibhfysb</vt:lpstr>
      <vt:lpstr>Premium</vt:lpstr>
      <vt:lpstr>Var_Covar</vt:lpstr>
      <vt:lpstr>Weights_1</vt:lpstr>
      <vt:lpstr>Wj</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Zhu</dc:creator>
  <cp:lastModifiedBy>James Zhu</cp:lastModifiedBy>
  <dcterms:created xsi:type="dcterms:W3CDTF">2021-05-31T19:17:29Z</dcterms:created>
  <dcterms:modified xsi:type="dcterms:W3CDTF">2023-04-04T00:11:28Z</dcterms:modified>
</cp:coreProperties>
</file>