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ia\MSDS 475\Final Project\"/>
    </mc:Choice>
  </mc:AlternateContent>
  <xr:revisionPtr revIDLastSave="0" documentId="13_ncr:1_{50896FEB-15E1-4298-8E87-DCD4A0E34ED5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WBS Cost Spreadsheet" sheetId="1" r:id="rId1"/>
  </sheets>
  <definedNames>
    <definedName name="_xlnm.Print_Area" localSheetId="0">'WBS Cost Spreadsheet'!$B$2:$O$77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45" i="1" l="1"/>
  <c r="M42" i="1"/>
  <c r="M43" i="1"/>
  <c r="M44" i="1"/>
  <c r="M41" i="1"/>
  <c r="K45" i="1"/>
  <c r="K41" i="1"/>
  <c r="H20" i="1"/>
  <c r="I20" i="1"/>
  <c r="K20" i="1"/>
  <c r="H21" i="1"/>
  <c r="I21" i="1"/>
  <c r="K21" i="1"/>
  <c r="H23" i="1"/>
  <c r="I23" i="1"/>
  <c r="K23" i="1"/>
  <c r="H24" i="1"/>
  <c r="I24" i="1"/>
  <c r="K24" i="1"/>
  <c r="H25" i="1"/>
  <c r="I25" i="1"/>
  <c r="K25" i="1"/>
  <c r="H27" i="1"/>
  <c r="I27" i="1"/>
  <c r="K27" i="1"/>
  <c r="H28" i="1"/>
  <c r="I28" i="1"/>
  <c r="K28" i="1"/>
  <c r="H29" i="1"/>
  <c r="I29" i="1"/>
  <c r="K29" i="1"/>
  <c r="O6" i="1"/>
  <c r="O44" i="1"/>
  <c r="H9" i="1"/>
  <c r="I9" i="1"/>
  <c r="K9" i="1"/>
  <c r="H19" i="1"/>
  <c r="I19" i="1"/>
  <c r="O19" i="1"/>
  <c r="O20" i="1"/>
  <c r="O21" i="1"/>
  <c r="O23" i="1"/>
  <c r="O24" i="1"/>
  <c r="O25" i="1"/>
  <c r="O27" i="1"/>
  <c r="O28" i="1"/>
  <c r="O29" i="1"/>
  <c r="H31" i="1"/>
  <c r="I31" i="1"/>
  <c r="O31" i="1"/>
  <c r="H32" i="1"/>
  <c r="I32" i="1"/>
  <c r="O32" i="1"/>
  <c r="H33" i="1"/>
  <c r="I33" i="1"/>
  <c r="O33" i="1"/>
  <c r="H34" i="1"/>
  <c r="I34" i="1"/>
  <c r="O34" i="1"/>
  <c r="H36" i="1"/>
  <c r="I36" i="1"/>
  <c r="O36" i="1"/>
  <c r="H37" i="1"/>
  <c r="I37" i="1"/>
  <c r="O37" i="1"/>
  <c r="H38" i="1"/>
  <c r="I38" i="1"/>
  <c r="O38" i="1"/>
  <c r="H39" i="1"/>
  <c r="I39" i="1"/>
  <c r="O39" i="1"/>
  <c r="O41" i="1"/>
  <c r="O42" i="1"/>
  <c r="I43" i="1"/>
  <c r="O43" i="1"/>
  <c r="H15" i="1"/>
  <c r="I15" i="1"/>
  <c r="O15" i="1"/>
  <c r="H16" i="1"/>
  <c r="I16" i="1"/>
  <c r="O16" i="1"/>
  <c r="H17" i="1"/>
  <c r="I17" i="1"/>
  <c r="O17" i="1"/>
  <c r="H14" i="1"/>
  <c r="I14" i="1"/>
  <c r="O14" i="1"/>
  <c r="H7" i="1"/>
  <c r="I7" i="1"/>
  <c r="K7" i="1"/>
  <c r="H10" i="1"/>
  <c r="I10" i="1"/>
  <c r="K10" i="1"/>
  <c r="H11" i="1"/>
  <c r="I11" i="1"/>
  <c r="K11" i="1"/>
  <c r="H12" i="1"/>
  <c r="I12" i="1"/>
  <c r="K12" i="1"/>
  <c r="K15" i="1"/>
  <c r="K16" i="1"/>
  <c r="K17" i="1"/>
  <c r="K19" i="1"/>
  <c r="K14" i="1"/>
  <c r="K36" i="1"/>
  <c r="K37" i="1"/>
  <c r="K38" i="1"/>
  <c r="K39" i="1"/>
  <c r="K31" i="1"/>
  <c r="K32" i="1"/>
  <c r="K33" i="1"/>
  <c r="K34" i="1"/>
  <c r="K43" i="1"/>
  <c r="K42" i="1"/>
  <c r="K44" i="1"/>
  <c r="M7" i="1"/>
  <c r="M9" i="1"/>
  <c r="M10" i="1"/>
  <c r="M11" i="1"/>
  <c r="M12" i="1"/>
  <c r="M15" i="1"/>
  <c r="M16" i="1"/>
  <c r="M17" i="1"/>
  <c r="M19" i="1"/>
  <c r="M20" i="1"/>
  <c r="M21" i="1"/>
  <c r="M24" i="1"/>
  <c r="M25" i="1"/>
  <c r="M23" i="1"/>
  <c r="M27" i="1"/>
  <c r="M28" i="1"/>
  <c r="M29" i="1"/>
  <c r="M14" i="1"/>
  <c r="M36" i="1"/>
  <c r="M37" i="1"/>
  <c r="M38" i="1"/>
  <c r="M39" i="1"/>
  <c r="M31" i="1"/>
  <c r="M32" i="1"/>
  <c r="M33" i="1"/>
  <c r="M34" i="1"/>
  <c r="K6" i="1"/>
  <c r="M6" i="1"/>
  <c r="M77" i="1"/>
  <c r="G42" i="1"/>
  <c r="H42" i="1"/>
  <c r="I42" i="1"/>
  <c r="H43" i="1"/>
  <c r="G44" i="1"/>
  <c r="H44" i="1"/>
  <c r="I44" i="1"/>
  <c r="G41" i="1"/>
  <c r="H41" i="1"/>
  <c r="I41" i="1"/>
  <c r="O7" i="1"/>
  <c r="L77" i="1"/>
  <c r="K77" i="1"/>
  <c r="M1048575" i="1"/>
</calcChain>
</file>

<file path=xl/sharedStrings.xml><?xml version="1.0" encoding="utf-8"?>
<sst xmlns="http://schemas.openxmlformats.org/spreadsheetml/2006/main" count="151" uniqueCount="107">
  <si>
    <t>Task Description</t>
  </si>
  <si>
    <t>1.0</t>
  </si>
  <si>
    <t>Time-Cost Labor Estimates</t>
  </si>
  <si>
    <t>WBS ID</t>
  </si>
  <si>
    <t>Estimate (hrs)</t>
  </si>
  <si>
    <t>Estimating Approach</t>
  </si>
  <si>
    <t>Labor Rate $/hr</t>
  </si>
  <si>
    <t>Labor Cost Total $</t>
  </si>
  <si>
    <t>Estimated Interruptions (hrs)                   ( Estimate * 0.33)</t>
  </si>
  <si>
    <t>Expenses</t>
  </si>
  <si>
    <t>Total Costs</t>
  </si>
  <si>
    <t>Total</t>
  </si>
  <si>
    <t xml:space="preserve">Task Assigned to </t>
  </si>
  <si>
    <t>Define Requirements</t>
  </si>
  <si>
    <t>Design Dashboard</t>
  </si>
  <si>
    <t>Train Users</t>
  </si>
  <si>
    <t>Deploy Dashboard</t>
  </si>
  <si>
    <t>1.1.1</t>
  </si>
  <si>
    <t>Expert</t>
  </si>
  <si>
    <t># of Resources</t>
  </si>
  <si>
    <t>Calendar duration</t>
  </si>
  <si>
    <t>Dean, Jess, Paris</t>
  </si>
  <si>
    <r>
      <t xml:space="preserve">Project Management  </t>
    </r>
    <r>
      <rPr>
        <i/>
        <sz val="11"/>
        <color rgb="FF000000"/>
        <rFont val="Calibri"/>
        <family val="2"/>
        <scheme val="minor"/>
      </rPr>
      <t>(Put all project management time here - assume full time or half time and don't factor)</t>
    </r>
  </si>
  <si>
    <t>Total Effort (hrs)</t>
  </si>
  <si>
    <r>
      <t xml:space="preserve">Conduct QlikSense AI tool Training </t>
    </r>
    <r>
      <rPr>
        <i/>
        <sz val="11"/>
        <color rgb="FF000000"/>
        <rFont val="Calibri"/>
        <family val="2"/>
        <scheme val="minor"/>
      </rPr>
      <t xml:space="preserve"> (Don't factor the hours - Assume full time training for this only)</t>
    </r>
  </si>
  <si>
    <t>Source/Cleanse data</t>
  </si>
  <si>
    <t>Construct/Modify dashboard</t>
  </si>
  <si>
    <t>Develop analytics models</t>
  </si>
  <si>
    <t>Project FPD DM Dashboard</t>
  </si>
  <si>
    <t>Requirements</t>
  </si>
  <si>
    <t>1.1.2-4</t>
  </si>
  <si>
    <t>1.2.1</t>
  </si>
  <si>
    <t>1.2.2</t>
  </si>
  <si>
    <t>1.2.3</t>
  </si>
  <si>
    <t>Physical Design</t>
  </si>
  <si>
    <t>1.3.2</t>
  </si>
  <si>
    <t>1.3.3</t>
  </si>
  <si>
    <t>1.3.4</t>
  </si>
  <si>
    <t>1.3.5</t>
  </si>
  <si>
    <t>1.4.1</t>
  </si>
  <si>
    <t>1.4.2</t>
  </si>
  <si>
    <t>1.4.3</t>
  </si>
  <si>
    <t>1.5.1</t>
  </si>
  <si>
    <t>1.5.2</t>
  </si>
  <si>
    <t>1.5.3</t>
  </si>
  <si>
    <t>1.6.1</t>
  </si>
  <si>
    <t>1.6.2</t>
  </si>
  <si>
    <t>1.6.3</t>
  </si>
  <si>
    <t>1.7.1</t>
  </si>
  <si>
    <t>User Guide</t>
  </si>
  <si>
    <t>1.7.2</t>
  </si>
  <si>
    <t>Technical Guide</t>
  </si>
  <si>
    <t>1.7.3</t>
  </si>
  <si>
    <t>IT Training</t>
  </si>
  <si>
    <t>1.7.4</t>
  </si>
  <si>
    <t>1.8.1</t>
  </si>
  <si>
    <t>Deployment Plan</t>
  </si>
  <si>
    <t>1.8.2</t>
  </si>
  <si>
    <t>1.8.3</t>
  </si>
  <si>
    <t>1.8.4</t>
  </si>
  <si>
    <t>1.9.1</t>
  </si>
  <si>
    <t>Project Plan</t>
  </si>
  <si>
    <t>1.9.2</t>
  </si>
  <si>
    <t>1.9.3</t>
  </si>
  <si>
    <t>1.9.4</t>
  </si>
  <si>
    <t>Final Reports</t>
  </si>
  <si>
    <t>William, Taraji, Nia</t>
  </si>
  <si>
    <t>Conceptual Design - Defining Entities Relationships</t>
  </si>
  <si>
    <t>Logical Design</t>
  </si>
  <si>
    <t>Analyst Team</t>
  </si>
  <si>
    <t>Create ERD</t>
  </si>
  <si>
    <t>Data Mapping</t>
  </si>
  <si>
    <t>Data Extracting/Pre-processing Protocol</t>
  </si>
  <si>
    <t>Nia, Samuel</t>
  </si>
  <si>
    <t>Data Cleaning</t>
  </si>
  <si>
    <t xml:space="preserve"> Validate Data Migration</t>
  </si>
  <si>
    <t>Install Database Server</t>
  </si>
  <si>
    <t>Implement Schema</t>
  </si>
  <si>
    <t>Load Initital Data</t>
  </si>
  <si>
    <t>Perforam Data Validation</t>
  </si>
  <si>
    <t>Optimize Data Loading</t>
  </si>
  <si>
    <t>Database Set Up/Frame Work</t>
  </si>
  <si>
    <t>Expert/Bottom-Up</t>
  </si>
  <si>
    <t>Bottom Up Estimating</t>
  </si>
  <si>
    <t>Parametic Estimating</t>
  </si>
  <si>
    <t>Three Point Estimating</t>
  </si>
  <si>
    <t>Vendor Bid Analysis</t>
  </si>
  <si>
    <t>Test Plan(s)</t>
  </si>
  <si>
    <t>Performance Testing</t>
  </si>
  <si>
    <t>Security Testing</t>
  </si>
  <si>
    <t>Expert Judgement</t>
  </si>
  <si>
    <t>Makreting and Sales Training</t>
  </si>
  <si>
    <t>Jamie Wolf</t>
  </si>
  <si>
    <t>Production Environment</t>
  </si>
  <si>
    <t>Final Data Migration</t>
  </si>
  <si>
    <t>Final Testing, Go Live</t>
  </si>
  <si>
    <t>Samuel Lincoln</t>
  </si>
  <si>
    <t xml:space="preserve">William </t>
  </si>
  <si>
    <t>Taraji</t>
  </si>
  <si>
    <t>Nia</t>
  </si>
  <si>
    <t>William</t>
  </si>
  <si>
    <t>Project Manager</t>
  </si>
  <si>
    <t>Analagous Estimating</t>
  </si>
  <si>
    <t>Project Exexcution</t>
  </si>
  <si>
    <t>Project Monitoring</t>
  </si>
  <si>
    <t>William, Taraji,</t>
  </si>
  <si>
    <t>Test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</si>
</sst>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_);_(&quot;$&quot;* \(#,##0\);_(&quot;$&quot;* &quot;-&quot;??_);_(@_)"/>
    <numFmt numFmtId="166" formatCode="_(* #,##0.0_);_(* \(#,##0.0\);_(* &quot;-&quot;?_);_(@_)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Verdana"/>
      <family val="2"/>
    </font>
    <font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1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7" xfId="0" applyNumberFormat="1" applyFont="1" applyBorder="1"/>
    <xf numFmtId="6" fontId="1" fillId="0" borderId="7" xfId="0" applyNumberFormat="1" applyFont="1" applyBorder="1"/>
    <xf numFmtId="49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49" fontId="1" fillId="0" borderId="8" xfId="0" applyNumberFormat="1" applyFont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4" xfId="0" applyBorder="1"/>
    <xf numFmtId="165" fontId="1" fillId="0" borderId="12" xfId="0" applyNumberFormat="1" applyFont="1" applyBorder="1" applyAlignment="1">
      <alignment horizontal="center" vertical="center" wrapText="1"/>
    </xf>
    <xf numFmtId="165" fontId="1" fillId="0" borderId="13" xfId="0" applyNumberFormat="1" applyFont="1" applyBorder="1"/>
    <xf numFmtId="0" fontId="0" fillId="0" borderId="7" xfId="0" applyBorder="1"/>
    <xf numFmtId="165" fontId="0" fillId="0" borderId="7" xfId="1" applyNumberFormat="1" applyFont="1" applyBorder="1"/>
    <xf numFmtId="3" fontId="0" fillId="0" borderId="7" xfId="0" applyNumberFormat="1" applyBorder="1"/>
    <xf numFmtId="3" fontId="0" fillId="0" borderId="14" xfId="0" applyNumberFormat="1" applyBorder="1"/>
    <xf numFmtId="0" fontId="1" fillId="0" borderId="0" xfId="0" applyFont="1" applyAlignment="1">
      <alignment horizontal="right"/>
    </xf>
    <xf numFmtId="165" fontId="0" fillId="0" borderId="7" xfId="0" applyNumberFormat="1" applyBorder="1"/>
    <xf numFmtId="0" fontId="1" fillId="0" borderId="7" xfId="0" applyFont="1" applyBorder="1" applyAlignment="1">
      <alignment horizontal="left"/>
    </xf>
    <xf numFmtId="0" fontId="1" fillId="0" borderId="15" xfId="0" applyFont="1" applyBorder="1"/>
    <xf numFmtId="49" fontId="1" fillId="0" borderId="16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left" wrapText="1"/>
    </xf>
    <xf numFmtId="164" fontId="1" fillId="3" borderId="7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65" fontId="0" fillId="0" borderId="13" xfId="1" applyNumberFormat="1" applyFont="1" applyBorder="1"/>
    <xf numFmtId="0" fontId="0" fillId="0" borderId="13" xfId="0" applyBorder="1"/>
    <xf numFmtId="165" fontId="0" fillId="0" borderId="13" xfId="0" applyNumberFormat="1" applyBorder="1"/>
    <xf numFmtId="0" fontId="0" fillId="4" borderId="7" xfId="0" applyFill="1" applyBorder="1" applyAlignment="1">
      <alignment horizontal="center" wrapText="1"/>
    </xf>
    <xf numFmtId="0" fontId="0" fillId="4" borderId="13" xfId="0" applyFill="1" applyBorder="1"/>
    <xf numFmtId="0" fontId="0" fillId="4" borderId="17" xfId="0" applyFill="1" applyBorder="1"/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wrapText="1"/>
    </xf>
    <xf numFmtId="0" fontId="1" fillId="5" borderId="8" xfId="0" applyFont="1" applyFill="1" applyBorder="1" applyAlignment="1">
      <alignment horizontal="right" vertical="center"/>
    </xf>
    <xf numFmtId="0" fontId="1" fillId="5" borderId="7" xfId="0" applyFont="1" applyFill="1" applyBorder="1"/>
    <xf numFmtId="0" fontId="1" fillId="5" borderId="7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164" fontId="1" fillId="5" borderId="7" xfId="0" applyNumberFormat="1" applyFont="1" applyFill="1" applyBorder="1" applyAlignment="1">
      <alignment horizontal="center"/>
    </xf>
    <xf numFmtId="164" fontId="1" fillId="5" borderId="7" xfId="0" applyNumberFormat="1" applyFont="1" applyFill="1" applyBorder="1"/>
    <xf numFmtId="6" fontId="1" fillId="5" borderId="7" xfId="0" applyNumberFormat="1" applyFont="1" applyFill="1" applyBorder="1"/>
    <xf numFmtId="165" fontId="1" fillId="5" borderId="13" xfId="0" applyNumberFormat="1" applyFont="1" applyFill="1" applyBorder="1"/>
    <xf numFmtId="3" fontId="0" fillId="5" borderId="7" xfId="0" applyNumberFormat="1" applyFill="1" applyBorder="1"/>
    <xf numFmtId="0" fontId="0" fillId="5" borderId="13" xfId="0" applyFill="1" applyBorder="1"/>
    <xf numFmtId="0" fontId="0" fillId="5" borderId="7" xfId="0" applyFill="1" applyBorder="1"/>
    <xf numFmtId="0" fontId="0" fillId="5" borderId="0" xfId="0" applyFill="1"/>
    <xf numFmtId="0" fontId="1" fillId="5" borderId="16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49" fontId="1" fillId="0" borderId="18" xfId="0" applyNumberFormat="1" applyFont="1" applyBorder="1" applyAlignment="1">
      <alignment horizontal="right" vertical="center"/>
    </xf>
    <xf numFmtId="0" fontId="0" fillId="4" borderId="0" xfId="0" applyFill="1"/>
    <xf numFmtId="49" fontId="1" fillId="4" borderId="18" xfId="0" applyNumberFormat="1" applyFont="1" applyFill="1" applyBorder="1" applyAlignment="1">
      <alignment horizontal="right" vertical="center"/>
    </xf>
    <xf numFmtId="0" fontId="1" fillId="4" borderId="7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center"/>
    </xf>
    <xf numFmtId="0" fontId="0" fillId="4" borderId="7" xfId="0" applyFill="1" applyBorder="1"/>
    <xf numFmtId="165" fontId="0" fillId="4" borderId="13" xfId="0" applyNumberFormat="1" applyFill="1" applyBorder="1"/>
    <xf numFmtId="43" fontId="0" fillId="0" borderId="7" xfId="0" applyNumberFormat="1" applyBorder="1"/>
    <xf numFmtId="166" fontId="0" fillId="0" borderId="7" xfId="0" applyNumberFormat="1" applyBorder="1" applyAlignment="1">
      <alignment horizontal="center"/>
    </xf>
    <xf numFmtId="3" fontId="0" fillId="0" borderId="13" xfId="0" applyNumberFormat="1" applyBorder="1"/>
    <xf numFmtId="0" fontId="2" fillId="0" borderId="4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48575"/>
  <sheetViews>
    <sheetView tabSelected="1" zoomScale="52" zoomScaleNormal="52" workbookViewId="0">
      <pane xSplit="3" ySplit="3" topLeftCell="D4" activePane="bottomRight" state="frozen"/>
      <selection pane="topRight" activeCell="C1" sqref="C1"/>
      <selection pane="bottomLeft" activeCell="A6" sqref="A6"/>
      <selection pane="bottomRight" activeCell="M48" sqref="M48"/>
    </sheetView>
  </sheetViews>
  <sheetFormatPr defaultColWidth="11" defaultRowHeight="15.6" x14ac:dyDescent="0.3"/>
  <cols>
    <col min="1" max="1" width="3.8984375" customWidth="1"/>
    <col min="2" max="2" width="7.19921875" bestFit="1" customWidth="1"/>
    <col min="3" max="3" width="88.59765625" bestFit="1" customWidth="1"/>
    <col min="4" max="4" width="18.09765625" customWidth="1"/>
    <col min="5" max="5" width="8" customWidth="1"/>
    <col min="6" max="6" width="25.796875" customWidth="1"/>
    <col min="7" max="7" width="8" customWidth="1"/>
    <col min="11" max="11" width="23.69921875" customWidth="1"/>
    <col min="12" max="12" width="14.09765625" customWidth="1"/>
    <col min="13" max="13" width="18.296875" customWidth="1"/>
  </cols>
  <sheetData>
    <row r="1" spans="2:15" ht="16.2" thickBot="1" x14ac:dyDescent="0.35">
      <c r="B1" s="1"/>
      <c r="C1" s="2"/>
      <c r="D1" s="2"/>
      <c r="E1" s="2"/>
      <c r="F1" s="2"/>
      <c r="G1" s="2"/>
      <c r="H1" s="2"/>
      <c r="I1" s="3"/>
      <c r="J1" s="3"/>
      <c r="K1" s="4"/>
    </row>
    <row r="2" spans="2:15" ht="16.2" thickBot="1" x14ac:dyDescent="0.35">
      <c r="B2" s="22"/>
      <c r="C2" s="72" t="s">
        <v>2</v>
      </c>
      <c r="D2" s="72"/>
      <c r="E2" s="72"/>
      <c r="F2" s="72"/>
      <c r="G2" s="72"/>
      <c r="H2" s="72"/>
      <c r="I2" s="72"/>
      <c r="J2" s="72"/>
      <c r="K2" s="72"/>
      <c r="L2" s="23"/>
      <c r="M2" s="23"/>
      <c r="N2" s="43"/>
      <c r="O2" s="44"/>
    </row>
    <row r="3" spans="2:15" ht="116.4" customHeight="1" thickBot="1" x14ac:dyDescent="0.35">
      <c r="B3" s="20" t="s">
        <v>3</v>
      </c>
      <c r="C3" s="19" t="s">
        <v>0</v>
      </c>
      <c r="D3" s="20" t="s">
        <v>12</v>
      </c>
      <c r="E3" s="20" t="s">
        <v>4</v>
      </c>
      <c r="F3" s="20" t="s">
        <v>5</v>
      </c>
      <c r="G3" s="20" t="s">
        <v>4</v>
      </c>
      <c r="H3" s="20" t="s">
        <v>8</v>
      </c>
      <c r="I3" s="20" t="s">
        <v>23</v>
      </c>
      <c r="J3" s="20" t="s">
        <v>6</v>
      </c>
      <c r="K3" s="21" t="s">
        <v>7</v>
      </c>
      <c r="L3" s="18" t="s">
        <v>9</v>
      </c>
      <c r="M3" s="38" t="s">
        <v>10</v>
      </c>
      <c r="N3" s="42" t="s">
        <v>19</v>
      </c>
      <c r="O3" s="42" t="s">
        <v>20</v>
      </c>
    </row>
    <row r="4" spans="2:15" x14ac:dyDescent="0.3">
      <c r="B4" s="12" t="s">
        <v>1</v>
      </c>
      <c r="C4" s="13" t="s">
        <v>28</v>
      </c>
      <c r="D4" s="13"/>
      <c r="E4" s="5"/>
      <c r="F4" s="14"/>
      <c r="G4" s="5"/>
      <c r="H4" s="16"/>
      <c r="I4" s="16"/>
      <c r="J4" s="16"/>
      <c r="K4" s="24"/>
      <c r="L4" s="29"/>
      <c r="M4" s="39"/>
      <c r="N4" s="26"/>
      <c r="O4" s="26"/>
    </row>
    <row r="5" spans="2:15" s="59" customFormat="1" x14ac:dyDescent="0.3">
      <c r="B5" s="47">
        <v>1.1000000000000001</v>
      </c>
      <c r="C5" s="48" t="s">
        <v>13</v>
      </c>
      <c r="D5" s="49"/>
      <c r="E5" s="50"/>
      <c r="F5" s="51"/>
      <c r="G5" s="50"/>
      <c r="H5" s="52"/>
      <c r="I5" s="53"/>
      <c r="J5" s="54"/>
      <c r="K5" s="55"/>
      <c r="L5" s="56"/>
      <c r="M5" s="57"/>
      <c r="N5" s="58"/>
      <c r="O5" s="58"/>
    </row>
    <row r="6" spans="2:15" x14ac:dyDescent="0.3">
      <c r="B6" s="35" t="s">
        <v>17</v>
      </c>
      <c r="C6" s="7" t="s">
        <v>24</v>
      </c>
      <c r="D6" s="36" t="s">
        <v>21</v>
      </c>
      <c r="E6" s="8">
        <v>40</v>
      </c>
      <c r="F6" s="6" t="s">
        <v>18</v>
      </c>
      <c r="G6" s="8">
        <v>120</v>
      </c>
      <c r="H6" s="37">
        <v>0</v>
      </c>
      <c r="I6" s="10"/>
      <c r="J6" s="11"/>
      <c r="K6" s="25">
        <f>I6*J6</f>
        <v>0</v>
      </c>
      <c r="L6" s="27">
        <v>10000</v>
      </c>
      <c r="M6" s="41">
        <f>K6+L6</f>
        <v>10000</v>
      </c>
      <c r="N6" s="26">
        <v>3</v>
      </c>
      <c r="O6" s="70">
        <f>I6/N6</f>
        <v>0</v>
      </c>
    </row>
    <row r="7" spans="2:15" x14ac:dyDescent="0.3">
      <c r="B7" s="35" t="s">
        <v>30</v>
      </c>
      <c r="C7" s="7" t="s">
        <v>29</v>
      </c>
      <c r="D7" s="36" t="s">
        <v>66</v>
      </c>
      <c r="E7" s="8">
        <v>80</v>
      </c>
      <c r="F7" s="6" t="s">
        <v>82</v>
      </c>
      <c r="G7" s="8">
        <v>24</v>
      </c>
      <c r="H7" s="9">
        <f>E7*0.33</f>
        <v>26.400000000000002</v>
      </c>
      <c r="I7" s="10">
        <f>G7+H7</f>
        <v>50.400000000000006</v>
      </c>
      <c r="J7" s="11">
        <v>120</v>
      </c>
      <c r="K7" s="25">
        <f>I7*J7</f>
        <v>6048.0000000000009</v>
      </c>
      <c r="L7" s="28">
        <v>0</v>
      </c>
      <c r="M7" s="41">
        <f>K7+L7</f>
        <v>6048.0000000000009</v>
      </c>
      <c r="N7" s="26">
        <v>3</v>
      </c>
      <c r="O7" s="45">
        <f>I7/N7</f>
        <v>16.8</v>
      </c>
    </row>
    <row r="8" spans="2:15" s="59" customFormat="1" x14ac:dyDescent="0.3">
      <c r="B8" s="47">
        <v>1.2</v>
      </c>
      <c r="C8" s="48" t="s">
        <v>14</v>
      </c>
      <c r="D8" s="49"/>
      <c r="E8" s="50"/>
      <c r="F8" s="51"/>
      <c r="G8" s="50"/>
      <c r="H8" s="52"/>
      <c r="I8" s="53"/>
      <c r="J8" s="54"/>
      <c r="K8" s="55"/>
      <c r="L8" s="56"/>
      <c r="M8" s="57"/>
      <c r="N8" s="58"/>
      <c r="O8" s="58"/>
    </row>
    <row r="9" spans="2:15" x14ac:dyDescent="0.3">
      <c r="B9" s="35" t="s">
        <v>31</v>
      </c>
      <c r="C9" s="46" t="s">
        <v>67</v>
      </c>
      <c r="D9" s="32" t="s">
        <v>105</v>
      </c>
      <c r="E9" s="8">
        <v>40</v>
      </c>
      <c r="F9" s="6" t="s">
        <v>83</v>
      </c>
      <c r="G9" s="8">
        <v>40</v>
      </c>
      <c r="H9" s="9">
        <f>G9*0.33</f>
        <v>13.200000000000001</v>
      </c>
      <c r="I9" s="10">
        <f>G9+H9</f>
        <v>53.2</v>
      </c>
      <c r="J9" s="11">
        <v>40</v>
      </c>
      <c r="K9" s="25">
        <f>I9*J9</f>
        <v>2128</v>
      </c>
      <c r="L9" s="28"/>
      <c r="M9" s="41">
        <f>K9</f>
        <v>2128</v>
      </c>
      <c r="N9" s="26">
        <v>3</v>
      </c>
      <c r="O9" s="26">
        <v>26.6</v>
      </c>
    </row>
    <row r="10" spans="2:15" x14ac:dyDescent="0.3">
      <c r="B10" s="35" t="s">
        <v>32</v>
      </c>
      <c r="C10" s="46" t="s">
        <v>70</v>
      </c>
      <c r="D10" s="32" t="s">
        <v>73</v>
      </c>
      <c r="E10" s="8">
        <v>40</v>
      </c>
      <c r="F10" s="6" t="s">
        <v>84</v>
      </c>
      <c r="G10" s="8">
        <v>40</v>
      </c>
      <c r="H10" s="9">
        <f t="shared" ref="H10:H39" si="0">G10*0.33</f>
        <v>13.200000000000001</v>
      </c>
      <c r="I10" s="10">
        <f t="shared" ref="I10:I39" si="1">G10+H10</f>
        <v>53.2</v>
      </c>
      <c r="J10" s="11">
        <v>40</v>
      </c>
      <c r="K10" s="25">
        <f t="shared" ref="K10:K39" si="2">I10*J10</f>
        <v>2128</v>
      </c>
      <c r="L10" s="28"/>
      <c r="M10" s="41">
        <f t="shared" ref="M10:M39" si="3">K10</f>
        <v>2128</v>
      </c>
      <c r="N10" s="26">
        <v>2</v>
      </c>
      <c r="O10" s="26">
        <v>13.3</v>
      </c>
    </row>
    <row r="11" spans="2:15" x14ac:dyDescent="0.3">
      <c r="B11" s="35" t="s">
        <v>32</v>
      </c>
      <c r="C11" s="7" t="s">
        <v>68</v>
      </c>
      <c r="D11" s="32" t="s">
        <v>105</v>
      </c>
      <c r="E11" s="8">
        <v>40</v>
      </c>
      <c r="F11" s="6" t="s">
        <v>84</v>
      </c>
      <c r="G11" s="8">
        <v>40</v>
      </c>
      <c r="H11" s="9">
        <f t="shared" si="0"/>
        <v>13.200000000000001</v>
      </c>
      <c r="I11" s="10">
        <f t="shared" si="1"/>
        <v>53.2</v>
      </c>
      <c r="J11" s="11">
        <v>40</v>
      </c>
      <c r="K11" s="25">
        <f t="shared" si="2"/>
        <v>2128</v>
      </c>
      <c r="L11" s="28"/>
      <c r="M11" s="41">
        <f t="shared" si="3"/>
        <v>2128</v>
      </c>
      <c r="N11" s="26">
        <v>3</v>
      </c>
      <c r="O11" s="26">
        <v>26.6</v>
      </c>
    </row>
    <row r="12" spans="2:15" x14ac:dyDescent="0.3">
      <c r="B12" s="35" t="s">
        <v>33</v>
      </c>
      <c r="C12" s="7" t="s">
        <v>34</v>
      </c>
      <c r="D12" s="32" t="s">
        <v>66</v>
      </c>
      <c r="E12" s="8">
        <v>40</v>
      </c>
      <c r="F12" s="6" t="s">
        <v>83</v>
      </c>
      <c r="G12" s="8">
        <v>40</v>
      </c>
      <c r="H12" s="9">
        <f t="shared" si="0"/>
        <v>13.200000000000001</v>
      </c>
      <c r="I12" s="10">
        <f t="shared" si="1"/>
        <v>53.2</v>
      </c>
      <c r="J12" s="11">
        <v>120</v>
      </c>
      <c r="K12" s="25">
        <f t="shared" si="2"/>
        <v>6384</v>
      </c>
      <c r="L12" s="28"/>
      <c r="M12" s="41">
        <f t="shared" si="3"/>
        <v>6384</v>
      </c>
      <c r="N12" s="26">
        <v>6</v>
      </c>
      <c r="O12" s="26">
        <v>13.3</v>
      </c>
    </row>
    <row r="13" spans="2:15" s="59" customFormat="1" x14ac:dyDescent="0.3">
      <c r="B13" s="47">
        <v>1.3</v>
      </c>
      <c r="C13" s="49" t="s">
        <v>25</v>
      </c>
      <c r="D13" s="49"/>
      <c r="E13" s="50"/>
      <c r="F13" s="51"/>
      <c r="G13" s="50"/>
      <c r="H13" s="52"/>
      <c r="I13" s="53"/>
      <c r="J13" s="54"/>
      <c r="K13" s="55"/>
      <c r="L13" s="56"/>
      <c r="M13" s="56"/>
      <c r="N13" s="58"/>
      <c r="O13" s="58"/>
    </row>
    <row r="14" spans="2:15" x14ac:dyDescent="0.3">
      <c r="B14" s="35" t="s">
        <v>35</v>
      </c>
      <c r="C14" s="32" t="s">
        <v>71</v>
      </c>
      <c r="D14" s="32" t="s">
        <v>99</v>
      </c>
      <c r="E14" s="8">
        <v>10</v>
      </c>
      <c r="F14" s="6" t="s">
        <v>86</v>
      </c>
      <c r="G14" s="8">
        <v>10</v>
      </c>
      <c r="H14" s="9">
        <f t="shared" si="0"/>
        <v>3.3000000000000003</v>
      </c>
      <c r="I14" s="10">
        <f t="shared" si="1"/>
        <v>13.3</v>
      </c>
      <c r="J14" s="11">
        <v>40</v>
      </c>
      <c r="K14" s="25">
        <f t="shared" si="2"/>
        <v>532</v>
      </c>
      <c r="L14" s="28"/>
      <c r="M14" s="41">
        <f t="shared" si="3"/>
        <v>532</v>
      </c>
      <c r="N14" s="26">
        <v>2</v>
      </c>
      <c r="O14" s="69">
        <f>I14/N14</f>
        <v>6.65</v>
      </c>
    </row>
    <row r="15" spans="2:15" x14ac:dyDescent="0.3">
      <c r="B15" s="35" t="s">
        <v>36</v>
      </c>
      <c r="C15" s="32" t="s">
        <v>72</v>
      </c>
      <c r="D15" s="32" t="s">
        <v>99</v>
      </c>
      <c r="E15" s="8">
        <v>15</v>
      </c>
      <c r="F15" s="6" t="s">
        <v>83</v>
      </c>
      <c r="G15" s="8">
        <v>15</v>
      </c>
      <c r="H15" s="9">
        <f t="shared" si="0"/>
        <v>4.95</v>
      </c>
      <c r="I15" s="10">
        <f t="shared" si="1"/>
        <v>19.95</v>
      </c>
      <c r="J15" s="11">
        <v>40</v>
      </c>
      <c r="K15" s="25">
        <f t="shared" si="2"/>
        <v>798</v>
      </c>
      <c r="L15" s="28"/>
      <c r="M15" s="41">
        <f t="shared" si="3"/>
        <v>798</v>
      </c>
      <c r="N15" s="26">
        <v>2</v>
      </c>
      <c r="O15" s="69">
        <f t="shared" ref="O15:O43" si="4">I15/N15</f>
        <v>9.9749999999999996</v>
      </c>
    </row>
    <row r="16" spans="2:15" x14ac:dyDescent="0.3">
      <c r="B16" s="35" t="s">
        <v>37</v>
      </c>
      <c r="C16" s="32" t="s">
        <v>74</v>
      </c>
      <c r="D16" s="32" t="s">
        <v>99</v>
      </c>
      <c r="E16" s="8">
        <v>10</v>
      </c>
      <c r="F16" s="6" t="s">
        <v>83</v>
      </c>
      <c r="G16" s="8">
        <v>10</v>
      </c>
      <c r="H16" s="9">
        <f t="shared" si="0"/>
        <v>3.3000000000000003</v>
      </c>
      <c r="I16" s="10">
        <f t="shared" si="1"/>
        <v>13.3</v>
      </c>
      <c r="J16" s="11">
        <v>40</v>
      </c>
      <c r="K16" s="25">
        <f t="shared" si="2"/>
        <v>532</v>
      </c>
      <c r="L16" s="28"/>
      <c r="M16" s="41">
        <f t="shared" si="3"/>
        <v>532</v>
      </c>
      <c r="N16" s="26">
        <v>2</v>
      </c>
      <c r="O16" s="69">
        <f t="shared" si="4"/>
        <v>6.65</v>
      </c>
    </row>
    <row r="17" spans="2:15" x14ac:dyDescent="0.3">
      <c r="B17" s="35" t="s">
        <v>38</v>
      </c>
      <c r="C17" s="32" t="s">
        <v>75</v>
      </c>
      <c r="D17" s="32" t="s">
        <v>99</v>
      </c>
      <c r="E17" s="8">
        <v>5</v>
      </c>
      <c r="F17" s="6" t="s">
        <v>18</v>
      </c>
      <c r="G17" s="8">
        <v>5</v>
      </c>
      <c r="H17" s="9">
        <f t="shared" si="0"/>
        <v>1.6500000000000001</v>
      </c>
      <c r="I17" s="10">
        <f t="shared" si="1"/>
        <v>6.65</v>
      </c>
      <c r="J17" s="11">
        <v>40</v>
      </c>
      <c r="K17" s="25">
        <f t="shared" si="2"/>
        <v>266</v>
      </c>
      <c r="L17" s="28"/>
      <c r="M17" s="41">
        <f t="shared" si="3"/>
        <v>266</v>
      </c>
      <c r="N17" s="26">
        <v>2</v>
      </c>
      <c r="O17" s="69">
        <f t="shared" si="4"/>
        <v>3.3250000000000002</v>
      </c>
    </row>
    <row r="18" spans="2:15" s="59" customFormat="1" x14ac:dyDescent="0.3">
      <c r="B18" s="47">
        <v>1.4</v>
      </c>
      <c r="C18" s="49" t="s">
        <v>27</v>
      </c>
      <c r="D18" s="49"/>
      <c r="E18" s="50"/>
      <c r="F18" s="51"/>
      <c r="G18" s="50"/>
      <c r="H18" s="52"/>
      <c r="I18" s="53"/>
      <c r="J18" s="54"/>
      <c r="K18" s="55"/>
      <c r="L18" s="56"/>
      <c r="M18" s="56"/>
      <c r="N18" s="58"/>
    </row>
    <row r="19" spans="2:15" x14ac:dyDescent="0.3">
      <c r="B19" s="35" t="s">
        <v>39</v>
      </c>
      <c r="C19" s="32" t="s">
        <v>81</v>
      </c>
      <c r="D19" s="32" t="s">
        <v>69</v>
      </c>
      <c r="E19" s="8">
        <v>120</v>
      </c>
      <c r="F19" s="6" t="s">
        <v>84</v>
      </c>
      <c r="G19" s="8">
        <v>100</v>
      </c>
      <c r="H19" s="9">
        <f t="shared" si="0"/>
        <v>33</v>
      </c>
      <c r="I19" s="10">
        <f t="shared" si="1"/>
        <v>133</v>
      </c>
      <c r="J19" s="11">
        <v>160</v>
      </c>
      <c r="K19" s="25">
        <f t="shared" si="2"/>
        <v>21280</v>
      </c>
      <c r="L19" s="28"/>
      <c r="M19" s="41">
        <f t="shared" si="3"/>
        <v>21280</v>
      </c>
      <c r="N19" s="26">
        <v>2</v>
      </c>
      <c r="O19" s="69">
        <f t="shared" si="4"/>
        <v>66.5</v>
      </c>
    </row>
    <row r="20" spans="2:15" x14ac:dyDescent="0.3">
      <c r="B20" s="35" t="s">
        <v>40</v>
      </c>
      <c r="C20" s="32" t="s">
        <v>76</v>
      </c>
      <c r="D20" s="32" t="s">
        <v>69</v>
      </c>
      <c r="E20" s="8">
        <v>40</v>
      </c>
      <c r="F20" s="6" t="s">
        <v>18</v>
      </c>
      <c r="G20" s="8">
        <v>40</v>
      </c>
      <c r="H20" s="9">
        <f t="shared" si="0"/>
        <v>13.200000000000001</v>
      </c>
      <c r="I20" s="10">
        <f t="shared" si="1"/>
        <v>53.2</v>
      </c>
      <c r="J20" s="11">
        <v>160</v>
      </c>
      <c r="K20" s="25">
        <f t="shared" si="2"/>
        <v>8512</v>
      </c>
      <c r="L20" s="28"/>
      <c r="M20" s="41">
        <f t="shared" si="3"/>
        <v>8512</v>
      </c>
      <c r="N20" s="26">
        <v>2</v>
      </c>
      <c r="O20" s="69">
        <f t="shared" si="4"/>
        <v>26.6</v>
      </c>
    </row>
    <row r="21" spans="2:15" x14ac:dyDescent="0.3">
      <c r="B21" s="35" t="s">
        <v>41</v>
      </c>
      <c r="C21" s="32" t="s">
        <v>77</v>
      </c>
      <c r="D21" s="32" t="s">
        <v>69</v>
      </c>
      <c r="E21" s="8">
        <v>40</v>
      </c>
      <c r="F21" s="6" t="s">
        <v>83</v>
      </c>
      <c r="G21" s="8">
        <v>40</v>
      </c>
      <c r="H21" s="9">
        <f t="shared" si="0"/>
        <v>13.200000000000001</v>
      </c>
      <c r="I21" s="10">
        <f t="shared" si="1"/>
        <v>53.2</v>
      </c>
      <c r="J21" s="11">
        <v>160</v>
      </c>
      <c r="K21" s="25">
        <f t="shared" si="2"/>
        <v>8512</v>
      </c>
      <c r="L21" s="28"/>
      <c r="M21" s="41">
        <f t="shared" si="3"/>
        <v>8512</v>
      </c>
      <c r="N21" s="26">
        <v>2</v>
      </c>
      <c r="O21" s="69">
        <f t="shared" si="4"/>
        <v>26.6</v>
      </c>
    </row>
    <row r="22" spans="2:15" s="59" customFormat="1" x14ac:dyDescent="0.3">
      <c r="B22" s="47">
        <v>1.5</v>
      </c>
      <c r="C22" s="49" t="s">
        <v>26</v>
      </c>
      <c r="D22" s="49"/>
      <c r="E22" s="50"/>
      <c r="F22" s="51"/>
      <c r="G22" s="50"/>
      <c r="H22" s="52"/>
      <c r="I22" s="53"/>
      <c r="J22" s="54"/>
      <c r="K22" s="55"/>
      <c r="L22" s="56"/>
      <c r="M22" s="56"/>
      <c r="N22" s="58"/>
    </row>
    <row r="23" spans="2:15" x14ac:dyDescent="0.3">
      <c r="B23" s="61" t="s">
        <v>42</v>
      </c>
      <c r="C23" s="32" t="s">
        <v>78</v>
      </c>
      <c r="D23" s="32" t="s">
        <v>96</v>
      </c>
      <c r="E23" s="8">
        <v>40</v>
      </c>
      <c r="F23" s="6" t="s">
        <v>85</v>
      </c>
      <c r="G23" s="8">
        <v>140</v>
      </c>
      <c r="H23" s="9">
        <f t="shared" si="0"/>
        <v>46.2</v>
      </c>
      <c r="I23" s="10">
        <f t="shared" si="1"/>
        <v>186.2</v>
      </c>
      <c r="J23" s="11">
        <v>80</v>
      </c>
      <c r="K23" s="25">
        <f t="shared" si="2"/>
        <v>14896</v>
      </c>
      <c r="L23" s="28"/>
      <c r="M23" s="41">
        <f t="shared" si="3"/>
        <v>14896</v>
      </c>
      <c r="N23" s="26">
        <v>2</v>
      </c>
      <c r="O23" s="69">
        <f t="shared" si="4"/>
        <v>93.1</v>
      </c>
    </row>
    <row r="24" spans="2:15" x14ac:dyDescent="0.3">
      <c r="B24" s="61" t="s">
        <v>43</v>
      </c>
      <c r="C24" s="32" t="s">
        <v>79</v>
      </c>
      <c r="D24" s="32" t="s">
        <v>105</v>
      </c>
      <c r="E24" s="8">
        <v>120</v>
      </c>
      <c r="F24" s="6" t="s">
        <v>83</v>
      </c>
      <c r="G24" s="8">
        <v>120</v>
      </c>
      <c r="H24" s="9">
        <f t="shared" si="0"/>
        <v>39.6</v>
      </c>
      <c r="I24" s="10">
        <f t="shared" si="1"/>
        <v>159.6</v>
      </c>
      <c r="J24" s="11">
        <v>160</v>
      </c>
      <c r="K24" s="25">
        <f t="shared" si="2"/>
        <v>25536</v>
      </c>
      <c r="L24" s="28"/>
      <c r="M24" s="41">
        <f t="shared" si="3"/>
        <v>25536</v>
      </c>
      <c r="N24" s="26">
        <v>1</v>
      </c>
      <c r="O24" s="69">
        <f t="shared" si="4"/>
        <v>159.6</v>
      </c>
    </row>
    <row r="25" spans="2:15" x14ac:dyDescent="0.3">
      <c r="B25" s="61" t="s">
        <v>44</v>
      </c>
      <c r="C25" s="32" t="s">
        <v>80</v>
      </c>
      <c r="D25" s="32" t="s">
        <v>105</v>
      </c>
      <c r="E25" s="8">
        <v>40</v>
      </c>
      <c r="F25" s="6" t="s">
        <v>83</v>
      </c>
      <c r="G25" s="8">
        <v>40</v>
      </c>
      <c r="H25" s="9">
        <f t="shared" si="0"/>
        <v>13.200000000000001</v>
      </c>
      <c r="I25" s="10">
        <f t="shared" si="1"/>
        <v>53.2</v>
      </c>
      <c r="J25" s="11">
        <v>160</v>
      </c>
      <c r="K25" s="25">
        <f t="shared" si="2"/>
        <v>8512</v>
      </c>
      <c r="L25" s="28"/>
      <c r="M25" s="41">
        <f t="shared" si="3"/>
        <v>8512</v>
      </c>
      <c r="N25" s="26">
        <v>1</v>
      </c>
      <c r="O25" s="69">
        <f t="shared" si="4"/>
        <v>53.2</v>
      </c>
    </row>
    <row r="26" spans="2:15" s="59" customFormat="1" x14ac:dyDescent="0.3">
      <c r="B26" s="60">
        <v>1.6</v>
      </c>
      <c r="C26" s="49" t="s">
        <v>106</v>
      </c>
      <c r="D26" s="49"/>
      <c r="E26" s="50"/>
      <c r="F26" s="51"/>
      <c r="G26" s="50"/>
      <c r="H26" s="52"/>
      <c r="I26" s="53"/>
      <c r="J26" s="54"/>
      <c r="K26" s="55"/>
      <c r="L26" s="58"/>
      <c r="M26" s="56"/>
      <c r="N26" s="58"/>
    </row>
    <row r="27" spans="2:15" x14ac:dyDescent="0.3">
      <c r="B27" s="61" t="s">
        <v>45</v>
      </c>
      <c r="C27" s="32" t="s">
        <v>87</v>
      </c>
      <c r="D27" s="32" t="s">
        <v>100</v>
      </c>
      <c r="E27" s="8">
        <v>100</v>
      </c>
      <c r="F27" s="6" t="s">
        <v>90</v>
      </c>
      <c r="G27" s="8">
        <v>100</v>
      </c>
      <c r="H27" s="9">
        <f t="shared" si="0"/>
        <v>33</v>
      </c>
      <c r="I27" s="10">
        <f t="shared" si="1"/>
        <v>133</v>
      </c>
      <c r="J27" s="11">
        <v>40</v>
      </c>
      <c r="K27" s="25">
        <f t="shared" si="2"/>
        <v>5320</v>
      </c>
      <c r="L27" s="26"/>
      <c r="M27" s="41">
        <f t="shared" si="3"/>
        <v>5320</v>
      </c>
      <c r="N27" s="26">
        <v>1</v>
      </c>
      <c r="O27" s="69">
        <f t="shared" si="4"/>
        <v>133</v>
      </c>
    </row>
    <row r="28" spans="2:15" x14ac:dyDescent="0.3">
      <c r="B28" s="61" t="s">
        <v>46</v>
      </c>
      <c r="C28" s="32" t="s">
        <v>88</v>
      </c>
      <c r="D28" s="32" t="s">
        <v>100</v>
      </c>
      <c r="E28" s="8">
        <v>100</v>
      </c>
      <c r="F28" s="6" t="s">
        <v>85</v>
      </c>
      <c r="G28" s="8">
        <v>100</v>
      </c>
      <c r="H28" s="9">
        <f t="shared" si="0"/>
        <v>33</v>
      </c>
      <c r="I28" s="10">
        <f t="shared" si="1"/>
        <v>133</v>
      </c>
      <c r="J28" s="11">
        <v>40</v>
      </c>
      <c r="K28" s="25">
        <f t="shared" si="2"/>
        <v>5320</v>
      </c>
      <c r="L28" s="26"/>
      <c r="M28" s="41">
        <f t="shared" si="3"/>
        <v>5320</v>
      </c>
      <c r="N28" s="26">
        <v>1</v>
      </c>
      <c r="O28" s="69">
        <f t="shared" si="4"/>
        <v>133</v>
      </c>
    </row>
    <row r="29" spans="2:15" x14ac:dyDescent="0.3">
      <c r="B29" s="61" t="s">
        <v>47</v>
      </c>
      <c r="C29" s="32" t="s">
        <v>89</v>
      </c>
      <c r="D29" s="32" t="s">
        <v>100</v>
      </c>
      <c r="E29" s="8">
        <v>40</v>
      </c>
      <c r="F29" s="6" t="s">
        <v>90</v>
      </c>
      <c r="G29" s="8">
        <v>40</v>
      </c>
      <c r="H29" s="9">
        <f t="shared" si="0"/>
        <v>13.200000000000001</v>
      </c>
      <c r="I29" s="10">
        <f t="shared" si="1"/>
        <v>53.2</v>
      </c>
      <c r="J29" s="11">
        <v>40</v>
      </c>
      <c r="K29" s="25">
        <f t="shared" si="2"/>
        <v>2128</v>
      </c>
      <c r="L29" s="26"/>
      <c r="M29" s="41">
        <f t="shared" si="3"/>
        <v>2128</v>
      </c>
      <c r="N29" s="26">
        <v>1</v>
      </c>
      <c r="O29" s="69">
        <f t="shared" si="4"/>
        <v>53.2</v>
      </c>
    </row>
    <row r="30" spans="2:15" s="59" customFormat="1" x14ac:dyDescent="0.3">
      <c r="B30" s="47">
        <v>1.7</v>
      </c>
      <c r="C30" s="49" t="s">
        <v>15</v>
      </c>
      <c r="D30" s="49"/>
      <c r="E30" s="50"/>
      <c r="F30" s="51"/>
      <c r="G30" s="50"/>
      <c r="H30" s="52"/>
      <c r="I30" s="53"/>
      <c r="J30" s="54"/>
      <c r="K30" s="55"/>
      <c r="L30" s="58"/>
      <c r="M30" s="56"/>
      <c r="N30" s="58"/>
    </row>
    <row r="31" spans="2:15" x14ac:dyDescent="0.3">
      <c r="B31" s="35" t="s">
        <v>48</v>
      </c>
      <c r="C31" s="32" t="s">
        <v>49</v>
      </c>
      <c r="D31" s="32" t="s">
        <v>92</v>
      </c>
      <c r="E31" s="8">
        <v>25</v>
      </c>
      <c r="F31" s="6" t="s">
        <v>84</v>
      </c>
      <c r="G31" s="8">
        <v>25</v>
      </c>
      <c r="H31" s="9">
        <f t="shared" si="0"/>
        <v>8.25</v>
      </c>
      <c r="I31" s="10">
        <f t="shared" si="1"/>
        <v>33.25</v>
      </c>
      <c r="J31" s="11">
        <v>40</v>
      </c>
      <c r="K31" s="25">
        <f t="shared" si="2"/>
        <v>1330</v>
      </c>
      <c r="L31" s="26"/>
      <c r="M31" s="41">
        <f t="shared" si="3"/>
        <v>1330</v>
      </c>
      <c r="N31" s="26">
        <v>1</v>
      </c>
      <c r="O31" s="69">
        <f t="shared" si="4"/>
        <v>33.25</v>
      </c>
    </row>
    <row r="32" spans="2:15" x14ac:dyDescent="0.3">
      <c r="B32" s="35" t="s">
        <v>50</v>
      </c>
      <c r="C32" s="32" t="s">
        <v>51</v>
      </c>
      <c r="D32" s="32" t="s">
        <v>92</v>
      </c>
      <c r="E32" s="8">
        <v>25</v>
      </c>
      <c r="F32" s="6" t="s">
        <v>83</v>
      </c>
      <c r="G32" s="8">
        <v>25</v>
      </c>
      <c r="H32" s="9">
        <f t="shared" si="0"/>
        <v>8.25</v>
      </c>
      <c r="I32" s="10">
        <f t="shared" si="1"/>
        <v>33.25</v>
      </c>
      <c r="J32" s="11">
        <v>40</v>
      </c>
      <c r="K32" s="25">
        <f t="shared" si="2"/>
        <v>1330</v>
      </c>
      <c r="L32" s="26"/>
      <c r="M32" s="41">
        <f t="shared" si="3"/>
        <v>1330</v>
      </c>
      <c r="N32" s="26">
        <v>1</v>
      </c>
      <c r="O32" s="69">
        <f t="shared" si="4"/>
        <v>33.25</v>
      </c>
    </row>
    <row r="33" spans="2:15" x14ac:dyDescent="0.3">
      <c r="B33" s="35" t="s">
        <v>52</v>
      </c>
      <c r="C33" s="32" t="s">
        <v>53</v>
      </c>
      <c r="D33" s="32" t="s">
        <v>92</v>
      </c>
      <c r="E33" s="8">
        <v>20</v>
      </c>
      <c r="F33" s="6" t="s">
        <v>18</v>
      </c>
      <c r="G33" s="8">
        <v>20</v>
      </c>
      <c r="H33" s="9">
        <f t="shared" si="0"/>
        <v>6.6000000000000005</v>
      </c>
      <c r="I33" s="10">
        <f t="shared" si="1"/>
        <v>26.6</v>
      </c>
      <c r="J33" s="11">
        <v>40</v>
      </c>
      <c r="K33" s="25">
        <f t="shared" si="2"/>
        <v>1064</v>
      </c>
      <c r="L33" s="26"/>
      <c r="M33" s="41">
        <f t="shared" si="3"/>
        <v>1064</v>
      </c>
      <c r="N33" s="26">
        <v>1</v>
      </c>
      <c r="O33" s="69">
        <f t="shared" si="4"/>
        <v>26.6</v>
      </c>
    </row>
    <row r="34" spans="2:15" x14ac:dyDescent="0.3">
      <c r="B34" s="35" t="s">
        <v>54</v>
      </c>
      <c r="C34" s="32" t="s">
        <v>91</v>
      </c>
      <c r="D34" s="32" t="s">
        <v>92</v>
      </c>
      <c r="E34" s="8">
        <v>10</v>
      </c>
      <c r="F34" s="6" t="s">
        <v>18</v>
      </c>
      <c r="G34" s="8">
        <v>10</v>
      </c>
      <c r="H34" s="9">
        <f t="shared" si="0"/>
        <v>3.3000000000000003</v>
      </c>
      <c r="I34" s="10">
        <f t="shared" si="1"/>
        <v>13.3</v>
      </c>
      <c r="J34" s="11">
        <v>40</v>
      </c>
      <c r="K34" s="25">
        <f t="shared" si="2"/>
        <v>532</v>
      </c>
      <c r="L34" s="26"/>
      <c r="M34" s="41">
        <f t="shared" si="3"/>
        <v>532</v>
      </c>
      <c r="N34" s="26">
        <v>1</v>
      </c>
      <c r="O34" s="69">
        <f t="shared" si="4"/>
        <v>13.3</v>
      </c>
    </row>
    <row r="35" spans="2:15" s="59" customFormat="1" x14ac:dyDescent="0.3">
      <c r="B35" s="47">
        <v>1.8</v>
      </c>
      <c r="C35" s="49" t="s">
        <v>16</v>
      </c>
      <c r="D35" s="49"/>
      <c r="E35" s="50"/>
      <c r="F35" s="51"/>
      <c r="G35" s="50"/>
      <c r="H35" s="52"/>
      <c r="I35" s="53"/>
      <c r="J35" s="54"/>
      <c r="K35" s="55"/>
      <c r="L35" s="58"/>
      <c r="M35" s="56"/>
      <c r="N35" s="58"/>
    </row>
    <row r="36" spans="2:15" x14ac:dyDescent="0.3">
      <c r="B36" s="35" t="s">
        <v>55</v>
      </c>
      <c r="C36" s="32" t="s">
        <v>56</v>
      </c>
      <c r="D36" s="32" t="s">
        <v>97</v>
      </c>
      <c r="E36" s="8">
        <v>20</v>
      </c>
      <c r="F36" s="6" t="s">
        <v>90</v>
      </c>
      <c r="G36" s="8">
        <v>20</v>
      </c>
      <c r="H36" s="9">
        <f t="shared" si="0"/>
        <v>6.6000000000000005</v>
      </c>
      <c r="I36" s="10">
        <f t="shared" si="1"/>
        <v>26.6</v>
      </c>
      <c r="J36" s="11">
        <v>40</v>
      </c>
      <c r="K36" s="25">
        <f t="shared" si="2"/>
        <v>1064</v>
      </c>
      <c r="L36" s="26"/>
      <c r="M36" s="41">
        <f t="shared" si="3"/>
        <v>1064</v>
      </c>
      <c r="N36" s="26">
        <v>1</v>
      </c>
      <c r="O36" s="69">
        <f t="shared" si="4"/>
        <v>26.6</v>
      </c>
    </row>
    <row r="37" spans="2:15" x14ac:dyDescent="0.3">
      <c r="B37" s="35" t="s">
        <v>57</v>
      </c>
      <c r="C37" s="32" t="s">
        <v>93</v>
      </c>
      <c r="D37" s="32" t="s">
        <v>98</v>
      </c>
      <c r="E37" s="8">
        <v>20</v>
      </c>
      <c r="F37" s="6" t="s">
        <v>83</v>
      </c>
      <c r="G37" s="8">
        <v>20</v>
      </c>
      <c r="H37" s="9">
        <f t="shared" si="0"/>
        <v>6.6000000000000005</v>
      </c>
      <c r="I37" s="10">
        <f t="shared" si="1"/>
        <v>26.6</v>
      </c>
      <c r="J37" s="11">
        <v>40</v>
      </c>
      <c r="K37" s="25">
        <f t="shared" si="2"/>
        <v>1064</v>
      </c>
      <c r="L37" s="26"/>
      <c r="M37" s="41">
        <f t="shared" si="3"/>
        <v>1064</v>
      </c>
      <c r="N37" s="26">
        <v>1</v>
      </c>
      <c r="O37" s="69">
        <f t="shared" si="4"/>
        <v>26.6</v>
      </c>
    </row>
    <row r="38" spans="2:15" x14ac:dyDescent="0.3">
      <c r="B38" s="35" t="s">
        <v>58</v>
      </c>
      <c r="C38" s="32" t="s">
        <v>94</v>
      </c>
      <c r="D38" s="32" t="s">
        <v>99</v>
      </c>
      <c r="E38" s="8">
        <v>20</v>
      </c>
      <c r="F38" s="6" t="s">
        <v>85</v>
      </c>
      <c r="G38" s="8">
        <v>20</v>
      </c>
      <c r="H38" s="9">
        <f t="shared" si="0"/>
        <v>6.6000000000000005</v>
      </c>
      <c r="I38" s="10">
        <f t="shared" si="1"/>
        <v>26.6</v>
      </c>
      <c r="J38" s="11">
        <v>40</v>
      </c>
      <c r="K38" s="25">
        <f t="shared" si="2"/>
        <v>1064</v>
      </c>
      <c r="L38" s="26"/>
      <c r="M38" s="41">
        <f t="shared" si="3"/>
        <v>1064</v>
      </c>
      <c r="N38" s="26">
        <v>1</v>
      </c>
      <c r="O38" s="69">
        <f t="shared" si="4"/>
        <v>26.6</v>
      </c>
    </row>
    <row r="39" spans="2:15" x14ac:dyDescent="0.3">
      <c r="B39" s="35" t="s">
        <v>59</v>
      </c>
      <c r="C39" s="32" t="s">
        <v>95</v>
      </c>
      <c r="D39" s="32" t="s">
        <v>100</v>
      </c>
      <c r="E39" s="8">
        <v>20</v>
      </c>
      <c r="F39" s="6" t="s">
        <v>90</v>
      </c>
      <c r="G39" s="8">
        <v>20</v>
      </c>
      <c r="H39" s="9">
        <f t="shared" si="0"/>
        <v>6.6000000000000005</v>
      </c>
      <c r="I39" s="10">
        <f t="shared" si="1"/>
        <v>26.6</v>
      </c>
      <c r="J39" s="11">
        <v>40</v>
      </c>
      <c r="K39" s="25">
        <f t="shared" si="2"/>
        <v>1064</v>
      </c>
      <c r="L39" s="26"/>
      <c r="M39" s="41">
        <f t="shared" si="3"/>
        <v>1064</v>
      </c>
      <c r="N39" s="26">
        <v>1</v>
      </c>
      <c r="O39" s="69">
        <f t="shared" si="4"/>
        <v>26.6</v>
      </c>
    </row>
    <row r="40" spans="2:15" s="59" customFormat="1" x14ac:dyDescent="0.3">
      <c r="B40" s="47">
        <v>1.9</v>
      </c>
      <c r="C40" s="49" t="s">
        <v>22</v>
      </c>
      <c r="D40" s="49"/>
      <c r="E40" s="50"/>
      <c r="F40" s="51"/>
      <c r="G40" s="50"/>
      <c r="H40" s="52"/>
      <c r="I40" s="53"/>
      <c r="J40" s="54"/>
      <c r="K40" s="55"/>
      <c r="L40" s="58"/>
      <c r="M40" s="57"/>
      <c r="N40" s="58"/>
    </row>
    <row r="41" spans="2:15" x14ac:dyDescent="0.3">
      <c r="B41" s="15" t="s">
        <v>60</v>
      </c>
      <c r="C41" s="32" t="s">
        <v>61</v>
      </c>
      <c r="D41" s="32" t="s">
        <v>101</v>
      </c>
      <c r="E41" s="8">
        <v>20</v>
      </c>
      <c r="F41" s="6" t="s">
        <v>90</v>
      </c>
      <c r="G41" s="8">
        <f>E41</f>
        <v>20</v>
      </c>
      <c r="H41" s="9">
        <f>E41*0.33</f>
        <v>6.6000000000000005</v>
      </c>
      <c r="I41" s="10">
        <f>G41+H41</f>
        <v>26.6</v>
      </c>
      <c r="J41" s="11">
        <v>55</v>
      </c>
      <c r="K41" s="25">
        <f>I41*J41</f>
        <v>1463</v>
      </c>
      <c r="L41" s="25"/>
      <c r="M41" s="25">
        <f>K41</f>
        <v>1463</v>
      </c>
      <c r="N41" s="26">
        <v>1</v>
      </c>
      <c r="O41" s="69">
        <f t="shared" si="4"/>
        <v>26.6</v>
      </c>
    </row>
    <row r="42" spans="2:15" x14ac:dyDescent="0.3">
      <c r="B42" s="34" t="s">
        <v>62</v>
      </c>
      <c r="C42" s="32" t="s">
        <v>103</v>
      </c>
      <c r="D42" s="32" t="s">
        <v>101</v>
      </c>
      <c r="E42" s="8">
        <v>40</v>
      </c>
      <c r="F42" s="6" t="s">
        <v>85</v>
      </c>
      <c r="G42" s="8">
        <f t="shared" ref="G42:G44" si="5">E42</f>
        <v>40</v>
      </c>
      <c r="H42" s="9">
        <f t="shared" ref="H42:H44" si="6">E42*0.33</f>
        <v>13.200000000000001</v>
      </c>
      <c r="I42" s="10">
        <f t="shared" ref="I42:I44" si="7">G42+H42</f>
        <v>53.2</v>
      </c>
      <c r="J42" s="11">
        <v>55</v>
      </c>
      <c r="K42" s="25">
        <f t="shared" ref="K42:K44" si="8">J42*I42</f>
        <v>2926</v>
      </c>
      <c r="L42" s="25"/>
      <c r="M42" s="25">
        <f t="shared" ref="M42:M44" si="9">K42</f>
        <v>2926</v>
      </c>
      <c r="N42" s="26">
        <v>1</v>
      </c>
      <c r="O42" s="69">
        <f t="shared" si="4"/>
        <v>53.2</v>
      </c>
    </row>
    <row r="43" spans="2:15" x14ac:dyDescent="0.3">
      <c r="B43" s="34" t="s">
        <v>63</v>
      </c>
      <c r="C43" s="32" t="s">
        <v>104</v>
      </c>
      <c r="D43" s="32" t="s">
        <v>101</v>
      </c>
      <c r="E43" s="8">
        <v>60</v>
      </c>
      <c r="F43" s="6" t="s">
        <v>85</v>
      </c>
      <c r="G43" s="8">
        <v>940</v>
      </c>
      <c r="H43" s="9">
        <f t="shared" si="6"/>
        <v>19.8</v>
      </c>
      <c r="I43" s="10">
        <f t="shared" si="7"/>
        <v>959.8</v>
      </c>
      <c r="J43" s="11">
        <v>55</v>
      </c>
      <c r="K43" s="25">
        <f t="shared" si="8"/>
        <v>52789</v>
      </c>
      <c r="L43" s="25"/>
      <c r="M43" s="25">
        <f t="shared" si="9"/>
        <v>52789</v>
      </c>
      <c r="N43" s="26">
        <v>1</v>
      </c>
      <c r="O43" s="69">
        <f t="shared" si="4"/>
        <v>959.8</v>
      </c>
    </row>
    <row r="44" spans="2:15" x14ac:dyDescent="0.3">
      <c r="B44" s="62" t="s">
        <v>64</v>
      </c>
      <c r="C44" s="32" t="s">
        <v>65</v>
      </c>
      <c r="D44" s="32" t="s">
        <v>101</v>
      </c>
      <c r="E44" s="8">
        <v>20</v>
      </c>
      <c r="F44" s="6" t="s">
        <v>102</v>
      </c>
      <c r="G44" s="8">
        <f t="shared" si="5"/>
        <v>20</v>
      </c>
      <c r="H44" s="9">
        <f t="shared" si="6"/>
        <v>6.6000000000000005</v>
      </c>
      <c r="I44" s="10">
        <f t="shared" si="7"/>
        <v>26.6</v>
      </c>
      <c r="J44" s="11">
        <v>55</v>
      </c>
      <c r="K44" s="25">
        <f t="shared" si="8"/>
        <v>1463</v>
      </c>
      <c r="L44" s="25"/>
      <c r="M44" s="25">
        <f t="shared" si="9"/>
        <v>1463</v>
      </c>
      <c r="N44" s="26">
        <v>1</v>
      </c>
      <c r="O44" s="69">
        <f>I44/N44</f>
        <v>26.6</v>
      </c>
    </row>
    <row r="45" spans="2:15" s="63" customFormat="1" x14ac:dyDescent="0.3">
      <c r="B45" s="64"/>
      <c r="C45" s="65"/>
      <c r="D45" s="65"/>
      <c r="E45" s="68"/>
      <c r="F45" s="66"/>
      <c r="G45" s="68"/>
      <c r="H45" s="68"/>
      <c r="I45" s="68"/>
      <c r="J45" s="68"/>
      <c r="K45" s="68">
        <f>SUM(K4:K44)</f>
        <v>188113</v>
      </c>
      <c r="L45" s="68">
        <v>10000</v>
      </c>
      <c r="M45" s="68">
        <f>SUM(M4:M44)</f>
        <v>198113</v>
      </c>
      <c r="N45" s="67">
        <v>61</v>
      </c>
    </row>
    <row r="46" spans="2:15" x14ac:dyDescent="0.3">
      <c r="B46" s="34"/>
      <c r="C46" s="32"/>
      <c r="D46" s="32"/>
      <c r="E46" s="8"/>
      <c r="F46" s="6"/>
      <c r="G46" s="8"/>
      <c r="H46" s="9"/>
      <c r="I46" s="10"/>
      <c r="J46" s="11"/>
      <c r="K46" s="25"/>
      <c r="L46" s="26"/>
      <c r="M46" s="40"/>
      <c r="N46" s="26"/>
      <c r="O46" s="26"/>
    </row>
    <row r="47" spans="2:15" x14ac:dyDescent="0.3">
      <c r="B47" s="34"/>
      <c r="C47" s="32"/>
      <c r="D47" s="32"/>
      <c r="E47" s="8"/>
      <c r="F47" s="6"/>
      <c r="G47" s="8"/>
      <c r="H47" s="9"/>
      <c r="I47" s="10"/>
      <c r="J47" s="11"/>
      <c r="K47" s="25"/>
      <c r="L47" s="26"/>
      <c r="M47" s="40"/>
      <c r="N47" s="26"/>
      <c r="O47" s="26"/>
    </row>
    <row r="48" spans="2:15" x14ac:dyDescent="0.3">
      <c r="B48" s="34"/>
      <c r="C48" s="32"/>
      <c r="D48" s="32"/>
      <c r="E48" s="8"/>
      <c r="F48" s="6"/>
      <c r="G48" s="8"/>
      <c r="H48" s="9"/>
      <c r="I48" s="10"/>
      <c r="J48" s="11"/>
      <c r="K48" s="25"/>
      <c r="L48" s="26"/>
      <c r="M48" s="40"/>
      <c r="N48" s="26"/>
      <c r="O48" s="26"/>
    </row>
    <row r="49" spans="2:15" x14ac:dyDescent="0.3">
      <c r="B49" s="34"/>
      <c r="C49" s="32"/>
      <c r="D49" s="32"/>
      <c r="E49" s="8"/>
      <c r="F49" s="6"/>
      <c r="G49" s="8"/>
      <c r="H49" s="9"/>
      <c r="I49" s="10"/>
      <c r="J49" s="11"/>
      <c r="K49" s="25"/>
      <c r="L49" s="26"/>
      <c r="M49" s="71"/>
      <c r="N49" s="26"/>
      <c r="O49" s="26"/>
    </row>
    <row r="50" spans="2:15" x14ac:dyDescent="0.3">
      <c r="B50" s="15"/>
      <c r="C50" s="32"/>
      <c r="D50" s="32"/>
      <c r="E50" s="8"/>
      <c r="F50" s="6"/>
      <c r="G50" s="8"/>
      <c r="H50" s="9"/>
      <c r="I50" s="10"/>
      <c r="J50" s="11"/>
      <c r="K50" s="25"/>
      <c r="L50" s="26"/>
      <c r="M50" s="40"/>
      <c r="N50" s="26"/>
      <c r="O50" s="26"/>
    </row>
    <row r="51" spans="2:15" x14ac:dyDescent="0.3">
      <c r="B51" s="15"/>
      <c r="C51" s="32"/>
      <c r="D51" s="32"/>
      <c r="E51" s="8"/>
      <c r="F51" s="6"/>
      <c r="G51" s="8"/>
      <c r="H51" s="9"/>
      <c r="I51" s="10"/>
      <c r="J51" s="11"/>
      <c r="K51" s="25"/>
      <c r="L51" s="26"/>
      <c r="M51" s="40"/>
      <c r="N51" s="26"/>
      <c r="O51" s="26"/>
    </row>
    <row r="52" spans="2:15" x14ac:dyDescent="0.3">
      <c r="B52" s="15"/>
      <c r="C52" s="32"/>
      <c r="D52" s="32"/>
      <c r="E52" s="8"/>
      <c r="F52" s="6"/>
      <c r="G52" s="8"/>
      <c r="H52" s="9"/>
      <c r="I52" s="10"/>
      <c r="J52" s="11"/>
      <c r="K52" s="25"/>
      <c r="L52" s="26"/>
      <c r="M52" s="40"/>
      <c r="N52" s="26"/>
      <c r="O52" s="26"/>
    </row>
    <row r="53" spans="2:15" x14ac:dyDescent="0.3">
      <c r="B53" s="15"/>
      <c r="C53" s="32"/>
      <c r="D53" s="32"/>
      <c r="E53" s="8"/>
      <c r="F53" s="6"/>
      <c r="G53" s="8"/>
      <c r="H53" s="9"/>
      <c r="I53" s="10"/>
      <c r="J53" s="11"/>
      <c r="K53" s="25"/>
      <c r="L53" s="26"/>
      <c r="M53" s="40"/>
      <c r="N53" s="26"/>
      <c r="O53" s="26"/>
    </row>
    <row r="54" spans="2:15" x14ac:dyDescent="0.3">
      <c r="B54" s="15"/>
      <c r="C54" s="32"/>
      <c r="D54" s="32"/>
      <c r="E54" s="8"/>
      <c r="F54" s="6"/>
      <c r="G54" s="8"/>
      <c r="H54" s="9"/>
      <c r="I54" s="10"/>
      <c r="J54" s="11"/>
      <c r="K54" s="25"/>
      <c r="L54" s="26"/>
      <c r="M54" s="40"/>
      <c r="N54" s="26"/>
      <c r="O54" s="26"/>
    </row>
    <row r="55" spans="2:15" x14ac:dyDescent="0.3">
      <c r="B55" s="15"/>
      <c r="C55" s="32"/>
      <c r="D55" s="32"/>
      <c r="E55" s="8"/>
      <c r="F55" s="6"/>
      <c r="G55" s="8"/>
      <c r="H55" s="9"/>
      <c r="I55" s="10"/>
      <c r="J55" s="11"/>
      <c r="K55" s="25"/>
      <c r="L55" s="26"/>
      <c r="M55" s="40"/>
      <c r="N55" s="26"/>
      <c r="O55" s="26"/>
    </row>
    <row r="56" spans="2:15" x14ac:dyDescent="0.3">
      <c r="B56" s="15"/>
      <c r="C56" s="32"/>
      <c r="D56" s="32"/>
      <c r="E56" s="8"/>
      <c r="F56" s="6"/>
      <c r="G56" s="8"/>
      <c r="H56" s="9"/>
      <c r="I56" s="10"/>
      <c r="J56" s="11"/>
      <c r="K56" s="25"/>
      <c r="L56" s="26"/>
      <c r="M56" s="40"/>
      <c r="N56" s="26"/>
      <c r="O56" s="26"/>
    </row>
    <row r="57" spans="2:15" x14ac:dyDescent="0.3">
      <c r="B57" s="15"/>
      <c r="C57" s="32"/>
      <c r="D57" s="32"/>
      <c r="E57" s="8"/>
      <c r="F57" s="6"/>
      <c r="G57" s="8"/>
      <c r="H57" s="9"/>
      <c r="I57" s="10"/>
      <c r="J57" s="11"/>
      <c r="K57" s="25"/>
      <c r="L57" s="26"/>
      <c r="M57" s="40"/>
      <c r="N57" s="26"/>
      <c r="O57" s="26"/>
    </row>
    <row r="58" spans="2:15" x14ac:dyDescent="0.3">
      <c r="B58" s="15"/>
      <c r="C58" s="32"/>
      <c r="D58" s="32"/>
      <c r="E58" s="8"/>
      <c r="F58" s="6"/>
      <c r="G58" s="8"/>
      <c r="H58" s="9"/>
      <c r="I58" s="10"/>
      <c r="J58" s="11"/>
      <c r="K58" s="25"/>
      <c r="L58" s="26"/>
      <c r="M58" s="40"/>
      <c r="N58" s="26"/>
      <c r="O58" s="26"/>
    </row>
    <row r="59" spans="2:15" x14ac:dyDescent="0.3">
      <c r="B59" s="15"/>
      <c r="C59" s="32"/>
      <c r="D59" s="32"/>
      <c r="E59" s="8"/>
      <c r="F59" s="6"/>
      <c r="G59" s="8"/>
      <c r="H59" s="17"/>
      <c r="I59" s="10"/>
      <c r="J59" s="11"/>
      <c r="K59" s="25"/>
      <c r="L59" s="27"/>
      <c r="M59" s="39"/>
      <c r="N59" s="26"/>
      <c r="O59" s="26"/>
    </row>
    <row r="60" spans="2:15" x14ac:dyDescent="0.3">
      <c r="B60" s="15"/>
      <c r="C60" s="32"/>
      <c r="D60" s="32"/>
      <c r="E60" s="8"/>
      <c r="F60" s="6"/>
      <c r="G60" s="8"/>
      <c r="H60" s="9"/>
      <c r="I60" s="10"/>
      <c r="J60" s="11"/>
      <c r="K60" s="25"/>
      <c r="L60" s="26"/>
      <c r="M60" s="40"/>
      <c r="N60" s="26"/>
      <c r="O60" s="26"/>
    </row>
    <row r="61" spans="2:15" x14ac:dyDescent="0.3">
      <c r="B61" s="15"/>
      <c r="C61" s="32"/>
      <c r="D61" s="32"/>
      <c r="E61" s="8"/>
      <c r="F61" s="6"/>
      <c r="G61" s="8"/>
      <c r="H61" s="9"/>
      <c r="I61" s="10"/>
      <c r="J61" s="11"/>
      <c r="K61" s="25"/>
      <c r="L61" s="26"/>
      <c r="M61" s="40"/>
      <c r="N61" s="26"/>
      <c r="O61" s="26"/>
    </row>
    <row r="62" spans="2:15" x14ac:dyDescent="0.3">
      <c r="B62" s="15"/>
      <c r="C62" s="32"/>
      <c r="D62" s="32"/>
      <c r="E62" s="8"/>
      <c r="F62" s="6"/>
      <c r="G62" s="8"/>
      <c r="H62" s="9"/>
      <c r="I62" s="10"/>
      <c r="J62" s="11"/>
      <c r="K62" s="25"/>
      <c r="L62" s="26"/>
      <c r="M62" s="40"/>
      <c r="N62" s="26"/>
      <c r="O62" s="26"/>
    </row>
    <row r="63" spans="2:15" x14ac:dyDescent="0.3">
      <c r="B63" s="15"/>
      <c r="C63" s="32"/>
      <c r="D63" s="32"/>
      <c r="E63" s="8"/>
      <c r="F63" s="6"/>
      <c r="G63" s="8"/>
      <c r="H63" s="9"/>
      <c r="I63" s="10"/>
      <c r="J63" s="11"/>
      <c r="K63" s="25"/>
      <c r="L63" s="28"/>
      <c r="M63" s="40"/>
      <c r="N63" s="26"/>
      <c r="O63" s="26"/>
    </row>
    <row r="64" spans="2:15" x14ac:dyDescent="0.3">
      <c r="B64" s="15"/>
      <c r="C64" s="32"/>
      <c r="D64" s="32"/>
      <c r="E64" s="8"/>
      <c r="F64" s="6"/>
      <c r="G64" s="8"/>
      <c r="H64" s="9"/>
      <c r="I64" s="10"/>
      <c r="J64" s="11"/>
      <c r="K64" s="25"/>
      <c r="L64" s="26"/>
      <c r="M64" s="40"/>
      <c r="N64" s="26"/>
      <c r="O64" s="26"/>
    </row>
    <row r="65" spans="2:15" x14ac:dyDescent="0.3">
      <c r="B65" s="15"/>
      <c r="C65" s="32"/>
      <c r="D65" s="32"/>
      <c r="E65" s="8"/>
      <c r="F65" s="6"/>
      <c r="G65" s="8"/>
      <c r="H65" s="9"/>
      <c r="I65" s="10"/>
      <c r="J65" s="11"/>
      <c r="K65" s="25"/>
      <c r="L65" s="26"/>
      <c r="M65" s="40"/>
      <c r="N65" s="26"/>
      <c r="O65" s="26"/>
    </row>
    <row r="66" spans="2:15" x14ac:dyDescent="0.3">
      <c r="B66" s="15"/>
      <c r="C66" s="32"/>
      <c r="D66" s="32"/>
      <c r="E66" s="8"/>
      <c r="F66" s="6"/>
      <c r="G66" s="8"/>
      <c r="H66" s="9"/>
      <c r="I66" s="10"/>
      <c r="J66" s="11"/>
      <c r="K66" s="25"/>
      <c r="L66" s="26"/>
      <c r="M66" s="40"/>
      <c r="N66" s="26"/>
      <c r="O66" s="26"/>
    </row>
    <row r="67" spans="2:15" x14ac:dyDescent="0.3">
      <c r="B67" s="15"/>
      <c r="C67" s="32"/>
      <c r="D67" s="32"/>
      <c r="E67" s="8"/>
      <c r="F67" s="6"/>
      <c r="G67" s="8"/>
      <c r="H67" s="9"/>
      <c r="I67" s="10"/>
      <c r="J67" s="11"/>
      <c r="K67" s="25"/>
      <c r="L67" s="26"/>
      <c r="M67" s="40"/>
      <c r="N67" s="26"/>
      <c r="O67" s="26"/>
    </row>
    <row r="68" spans="2:15" x14ac:dyDescent="0.3">
      <c r="B68" s="15"/>
      <c r="C68" s="32"/>
      <c r="D68" s="32"/>
      <c r="E68" s="8"/>
      <c r="F68" s="6"/>
      <c r="G68" s="8"/>
      <c r="H68" s="9"/>
      <c r="I68" s="10"/>
      <c r="J68" s="11"/>
      <c r="K68" s="25"/>
      <c r="L68" s="26"/>
      <c r="M68" s="40"/>
      <c r="N68" s="26"/>
      <c r="O68" s="26"/>
    </row>
    <row r="69" spans="2:15" x14ac:dyDescent="0.3">
      <c r="B69" s="15"/>
      <c r="C69" s="32"/>
      <c r="D69" s="32"/>
      <c r="E69" s="8"/>
      <c r="F69" s="6"/>
      <c r="G69" s="8"/>
      <c r="H69" s="9"/>
      <c r="I69" s="10"/>
      <c r="J69" s="11"/>
      <c r="K69" s="25"/>
      <c r="L69" s="26"/>
      <c r="M69" s="40"/>
      <c r="N69" s="26"/>
      <c r="O69" s="26"/>
    </row>
    <row r="70" spans="2:15" x14ac:dyDescent="0.3">
      <c r="B70" s="15"/>
      <c r="C70" s="32"/>
      <c r="D70" s="32"/>
      <c r="E70" s="8"/>
      <c r="F70" s="6"/>
      <c r="G70" s="8"/>
      <c r="H70" s="9"/>
      <c r="I70" s="10"/>
      <c r="J70" s="11"/>
      <c r="K70" s="25"/>
      <c r="L70" s="26"/>
      <c r="M70" s="40"/>
      <c r="N70" s="26"/>
      <c r="O70" s="26"/>
    </row>
    <row r="71" spans="2:15" x14ac:dyDescent="0.3">
      <c r="B71" s="15"/>
      <c r="C71" s="32"/>
      <c r="D71" s="32"/>
      <c r="E71" s="8"/>
      <c r="F71" s="6"/>
      <c r="G71" s="8"/>
      <c r="H71" s="9"/>
      <c r="I71" s="10"/>
      <c r="J71" s="11"/>
      <c r="K71" s="25"/>
      <c r="L71" s="26"/>
      <c r="M71" s="40"/>
      <c r="N71" s="26"/>
      <c r="O71" s="26"/>
    </row>
    <row r="72" spans="2:15" x14ac:dyDescent="0.3">
      <c r="B72" s="15"/>
      <c r="C72" s="32"/>
      <c r="D72" s="32"/>
      <c r="E72" s="8"/>
      <c r="F72" s="6"/>
      <c r="G72" s="8"/>
      <c r="H72" s="9"/>
      <c r="I72" s="10"/>
      <c r="J72" s="11"/>
      <c r="K72" s="25"/>
      <c r="L72" s="26"/>
      <c r="M72" s="40"/>
      <c r="N72" s="26"/>
      <c r="O72" s="26"/>
    </row>
    <row r="73" spans="2:15" x14ac:dyDescent="0.3">
      <c r="B73" s="15"/>
      <c r="C73" s="32"/>
      <c r="D73" s="32"/>
      <c r="E73" s="8"/>
      <c r="F73" s="6"/>
      <c r="G73" s="8"/>
      <c r="H73" s="9"/>
      <c r="I73" s="10"/>
      <c r="J73" s="11"/>
      <c r="K73" s="25"/>
      <c r="L73" s="26"/>
      <c r="M73" s="40"/>
      <c r="N73" s="26"/>
      <c r="O73" s="26"/>
    </row>
    <row r="74" spans="2:15" x14ac:dyDescent="0.3">
      <c r="B74" s="15"/>
      <c r="C74" s="32"/>
      <c r="D74" s="32"/>
      <c r="E74" s="8"/>
      <c r="F74" s="6"/>
      <c r="G74" s="8"/>
      <c r="H74" s="9"/>
      <c r="I74" s="10"/>
      <c r="J74" s="11"/>
      <c r="K74" s="25"/>
      <c r="L74" s="26"/>
      <c r="M74" s="40"/>
      <c r="N74" s="26"/>
      <c r="O74" s="26"/>
    </row>
    <row r="76" spans="2:15" x14ac:dyDescent="0.3">
      <c r="C76" s="33"/>
    </row>
    <row r="77" spans="2:15" x14ac:dyDescent="0.3">
      <c r="C77" s="30" t="s">
        <v>11</v>
      </c>
      <c r="D77" s="30"/>
      <c r="K77" s="31">
        <f>K4</f>
        <v>0</v>
      </c>
      <c r="L77" s="31">
        <f t="shared" ref="L77:M77" si="10">L4</f>
        <v>0</v>
      </c>
      <c r="M77" s="31">
        <f t="shared" si="10"/>
        <v>0</v>
      </c>
    </row>
    <row r="1048575" spans="13:13" x14ac:dyDescent="0.3">
      <c r="M1048575">
        <f>SUM(M1:M1048574)</f>
        <v>396226</v>
      </c>
    </row>
  </sheetData>
  <mergeCells count="1">
    <mergeCell ref="C2:K2"/>
  </mergeCells>
  <phoneticPr fontId="3" type="noConversion"/>
  <printOptions gridLines="1"/>
  <pageMargins left="0.25" right="0.25" top="0.75" bottom="0.75" header="0.3" footer="0.3"/>
  <pageSetup scale="45" orientation="landscape" r:id="rId1"/>
  <ignoredErrors>
    <ignoredError sqref="B4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WBS Cost Spreadsheet</vt:lpstr>
      <vt:lpstr>'WBS Cost Spreadsheet'!Print_Area</vt:lpstr>
    </vt:vector>
  </TitlesOfParts>
  <Company>Northwestern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 Herrick</dc:creator>
  <cp:lastModifiedBy>Jamia</cp:lastModifiedBy>
  <cp:lastPrinted>2024-08-22T18:34:54Z</cp:lastPrinted>
  <dcterms:created xsi:type="dcterms:W3CDTF">2012-07-07T20:35:46Z</dcterms:created>
  <dcterms:modified xsi:type="dcterms:W3CDTF">2024-08-22T18:36:23Z</dcterms:modified>
</cp:coreProperties>
</file>