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revisions/revisionHeaders.xml" ContentType="application/vnd.openxmlformats-officedocument.spreadsheetml.revisionHeaders+xml"/>
  <Override PartName="/xl/revisions/revisionLog2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12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13.xml" ContentType="application/vnd.openxmlformats-officedocument.spreadsheetml.revisionLog+xml"/>
  <Override PartName="/xl/revisions/revisionLog14.xml" ContentType="application/vnd.openxmlformats-officedocument.spreadsheetml.revisionLog+xml"/>
  <Override PartName="/xl/revisions/revisionLog15.xml" ContentType="application/vnd.openxmlformats-officedocument.spreadsheetml.revisionLog+xml"/>
  <Override PartName="/xl/revisions/revisionLog141.xml" ContentType="application/vnd.openxmlformats-officedocument.spreadsheetml.revisionLog+xml"/>
  <Override PartName="/xl/revisions/revisionLog17.xml" ContentType="application/vnd.openxmlformats-officedocument.spreadsheetml.revisionLog+xml"/>
  <Override PartName="/xl/revisions/revisionLog142.xml" ContentType="application/vnd.openxmlformats-officedocument.spreadsheetml.revisionLog+xml"/>
  <Override PartName="/xl/revisions/revisionLog19.xml" ContentType="application/vnd.openxmlformats-officedocument.spreadsheetml.revisionLog+xml"/>
  <Override PartName="/xl/revisions/revisionLog131.xml" ContentType="application/vnd.openxmlformats-officedocument.spreadsheetml.revisionLog+xml"/>
  <Override PartName="/xl/revisions/revisionLog151.xml" ContentType="application/vnd.openxmlformats-officedocument.spreadsheetml.revisionLog+xml"/>
  <Override PartName="/xl/revisions/revisionLog16.xml" ContentType="application/vnd.openxmlformats-officedocument.spreadsheetml.revisionLog+xml"/>
  <Override PartName="/xl/revisions/revisionLog18.xml" ContentType="application/vnd.openxmlformats-officedocument.spreadsheetml.revisionLog+xml"/>
  <Override PartName="/xl/revisions/revisionLog191.xml" ContentType="application/vnd.openxmlformats-officedocument.spreadsheetml.revisionLog+xml"/>
  <Override PartName="/xl/revisions/revisionLog117.xml" ContentType="application/vnd.openxmlformats-officedocument.spreadsheetml.revisionLog+xml"/>
  <Override PartName="/xl/revisions/revisionLog1311.xml" ContentType="application/vnd.openxmlformats-officedocument.spreadsheetml.revisionLog+xml"/>
  <Override PartName="/xl/revisions/revisionLog13111.xml" ContentType="application/vnd.openxmlformats-officedocument.spreadsheetml.revisionLog+xml"/>
  <Override PartName="/xl/revisions/revisionLog1511.xml" ContentType="application/vnd.openxmlformats-officedocument.spreadsheetml.revisionLog+xml"/>
  <Override PartName="/xl/revisions/revisionLog181.xml" ContentType="application/vnd.openxmlformats-officedocument.spreadsheetml.revisionLog+xml"/>
  <Override PartName="/xl/revisions/revisionLog110.xml" ContentType="application/vnd.openxmlformats-officedocument.spreadsheetml.revisionLog+xml"/>
  <Override PartName="/xl/revisions/revisionLog111.xml" ContentType="application/vnd.openxmlformats-officedocument.spreadsheetml.revisionLog+xml"/>
  <Override PartName="/xl/revisions/revisionLog1911.xml" ContentType="application/vnd.openxmlformats-officedocument.spreadsheetml.revisionLog+xml"/>
  <Override PartName="/xl/revisions/revisionLog11411.xml" ContentType="application/vnd.openxmlformats-officedocument.spreadsheetml.revisionLog+xml"/>
  <Override PartName="/xl/revisions/revisionLog192.xml" ContentType="application/vnd.openxmlformats-officedocument.spreadsheetml.revisionLog+xml"/>
  <Override PartName="/xl/revisions/revisionLog113.xml" ContentType="application/vnd.openxmlformats-officedocument.spreadsheetml.revisionLog+xml"/>
  <Override PartName="/xl/revisions/revisionLog161.xml" ContentType="application/vnd.openxmlformats-officedocument.spreadsheetml.revisionLog+xml"/>
  <Override PartName="/xl/revisions/revisionLog1811.xml" ContentType="application/vnd.openxmlformats-officedocument.spreadsheetml.revisionLog+xml"/>
  <Override PartName="/xl/revisions/revisionLog1101.xml" ContentType="application/vnd.openxmlformats-officedocument.spreadsheetml.revisionLog+xml"/>
  <Override PartName="/xl/revisions/revisionLog1142.xml" ContentType="application/vnd.openxmlformats-officedocument.spreadsheetml.revisionLog+xml"/>
  <Override PartName="/xl/revisions/revisionLog1111.xml" ContentType="application/vnd.openxmlformats-officedocument.spreadsheetml.revisionLog+xml"/>
  <Override PartName="/xl/revisions/revisionLog118.xml" ContentType="application/vnd.openxmlformats-officedocument.spreadsheetml.revisionLog+xml"/>
  <Override PartName="/xl/revisions/revisionLog15111.xml" ContentType="application/vnd.openxmlformats-officedocument.spreadsheetml.revisionLog+xml"/>
  <Override PartName="/xl/revisions/revisionLog1512.xml" ContentType="application/vnd.openxmlformats-officedocument.spreadsheetml.revisionLog+xml"/>
  <Override PartName="/xl/revisions/revisionLog1611.xml" ContentType="application/vnd.openxmlformats-officedocument.spreadsheetml.revisionLog+xml"/>
  <Override PartName="/xl/revisions/revisionLog1112.xml" ContentType="application/vnd.openxmlformats-officedocument.spreadsheetml.revisionLog+xml"/>
  <Override PartName="/xl/revisions/revisionLog112.xml" ContentType="application/vnd.openxmlformats-officedocument.spreadsheetml.revisionLog+xml"/>
  <Override PartName="/xl/revisions/revisionLog114.xml" ContentType="application/vnd.openxmlformats-officedocument.spreadsheetml.revisionLog+xml"/>
  <Override PartName="/xl/revisions/revisionLog115.xml" ContentType="application/vnd.openxmlformats-officedocument.spreadsheetml.revisionLog+xml"/>
  <Override PartName="/xl/revisions/revisionLog1111111.xml" ContentType="application/vnd.openxmlformats-officedocument.spreadsheetml.revisionLog+xml"/>
  <Override PartName="/xl/revisions/revisionLog1181.xml" ContentType="application/vnd.openxmlformats-officedocument.spreadsheetml.revisionLog+xml"/>
  <Override PartName="/xl/revisions/revisionLog1921.xml" ContentType="application/vnd.openxmlformats-officedocument.spreadsheetml.revisionLog+xml"/>
  <Override PartName="/xl/revisions/revisionLog11211.xml" ContentType="application/vnd.openxmlformats-officedocument.spreadsheetml.revisionLog+xml"/>
  <Override PartName="/xl/revisions/revisionLog1151.xml" ContentType="application/vnd.openxmlformats-officedocument.spreadsheetml.revisionLog+xml"/>
  <Override PartName="/xl/revisions/revisionLog1191.xml" ContentType="application/vnd.openxmlformats-officedocument.spreadsheetml.revisionLog+xml"/>
  <Override PartName="/xl/revisions/revisionLog18111.xml" ContentType="application/vnd.openxmlformats-officedocument.spreadsheetml.revisionLog+xml"/>
  <Override PartName="/xl/revisions/revisionLog11011.xml" ContentType="application/vnd.openxmlformats-officedocument.spreadsheetml.revisionLog+xml"/>
  <Override PartName="/xl/revisions/revisionLog11121.xml" ContentType="application/vnd.openxmlformats-officedocument.spreadsheetml.revisionLog+xml"/>
  <Override PartName="/xl/revisions/revisionLog116.xml" ContentType="application/vnd.openxmlformats-officedocument.spreadsheetml.revisionLog+xml"/>
  <Override PartName="/xl/revisions/revisionLog142111.xml" ContentType="application/vnd.openxmlformats-officedocument.spreadsheetml.revisionLog+xml"/>
  <Override PartName="/xl/revisions/revisionLog1931.xml" ContentType="application/vnd.openxmlformats-officedocument.spreadsheetml.revisionLog+xml"/>
  <Override PartName="/xl/revisions/revisionLog11911.xml" ContentType="application/vnd.openxmlformats-officedocument.spreadsheetml.revisionLog+xml"/>
  <Override PartName="/xl/revisions/revisionLog121.xml" ContentType="application/vnd.openxmlformats-officedocument.spreadsheetml.revisionLog+xml"/>
  <Override PartName="/xl/revisions/revisionLog120.xml" ContentType="application/vnd.openxmlformats-officedocument.spreadsheetml.revisionLog+xml"/>
  <Override PartName="/xl/revisions/revisionLog111211.xml" ContentType="application/vnd.openxmlformats-officedocument.spreadsheetml.revisionLog+xml"/>
  <Override PartName="/xl/revisions/revisionLog14311.xml" ContentType="application/vnd.openxmlformats-officedocument.spreadsheetml.revisionLog+xml"/>
  <Override PartName="/xl/revisions/revisionLog16111.xml" ContentType="application/vnd.openxmlformats-officedocument.spreadsheetml.revisionLog+xml"/>
  <Override PartName="/xl/revisions/revisionLog181111.xml" ContentType="application/vnd.openxmlformats-officedocument.spreadsheetml.revisionLog+xml"/>
  <Override PartName="/xl/revisions/revisionLog1121.xml" ContentType="application/vnd.openxmlformats-officedocument.spreadsheetml.revisionLog+xml"/>
  <Override PartName="/xl/revisions/revisionLog1141.xml" ContentType="application/vnd.openxmlformats-officedocument.spreadsheetml.revisionLog+xml"/>
  <Override PartName="/xl/revisions/revisionLog1152.xml" ContentType="application/vnd.openxmlformats-officedocument.spreadsheetml.revisionLog+xml"/>
  <Override PartName="/xl/revisions/revisionLog192111.xml" ContentType="application/vnd.openxmlformats-officedocument.spreadsheetml.revisionLog+xml"/>
  <Override PartName="/xl/revisions/revisionLog11311.xml" ContentType="application/vnd.openxmlformats-officedocument.spreadsheetml.revisionLog+xml"/>
  <Override PartName="/xl/revisions/revisionLog11821.xml" ContentType="application/vnd.openxmlformats-officedocument.spreadsheetml.revisionLog+xml"/>
  <Override PartName="/xl/revisions/revisionLog110111.xml" ContentType="application/vnd.openxmlformats-officedocument.spreadsheetml.revisionLog+xml"/>
  <Override PartName="/xl/revisions/revisionLog131111.xml" ContentType="application/vnd.openxmlformats-officedocument.spreadsheetml.revisionLog+xml"/>
  <Override PartName="/xl/revisions/revisionLog1322.xml" ContentType="application/vnd.openxmlformats-officedocument.spreadsheetml.revisionLog+xml"/>
  <Override PartName="/xl/revisions/revisionLog1922.xml" ContentType="application/vnd.openxmlformats-officedocument.spreadsheetml.revisionLog+xml"/>
  <Override PartName="/xl/revisions/revisionLog12213.xml" ContentType="application/vnd.openxmlformats-officedocument.spreadsheetml.revisionLog+xml"/>
  <Override PartName="/xl/revisions/revisionLog123.xml" ContentType="application/vnd.openxmlformats-officedocument.spreadsheetml.revisionLog+xml"/>
  <Override PartName="/xl/revisions/revisionLog1112111.xml" ContentType="application/vnd.openxmlformats-officedocument.spreadsheetml.revisionLog+xml"/>
  <Override PartName="/xl/revisions/revisionLog119.xml" ContentType="application/vnd.openxmlformats-officedocument.spreadsheetml.revisionLog+xml"/>
  <Override PartName="/xl/revisions/revisionLog19212.xml" ContentType="application/vnd.openxmlformats-officedocument.spreadsheetml.revisionLog+xml"/>
  <Override PartName="/xl/revisions/revisionLog126.xml" ContentType="application/vnd.openxmlformats-officedocument.spreadsheetml.revisionLog+xml"/>
  <Override PartName="/xl/revisions/revisionLog1811111.xml" ContentType="application/vnd.openxmlformats-officedocument.spreadsheetml.revisionLog+xml"/>
  <Override PartName="/xl/revisions/revisionLog11412.xml" ContentType="application/vnd.openxmlformats-officedocument.spreadsheetml.revisionLog+xml"/>
  <Override PartName="/xl/revisions/revisionLog11521.xml" ContentType="application/vnd.openxmlformats-officedocument.spreadsheetml.revisionLog+xml"/>
  <Override PartName="/xl/revisions/revisionLog1161.xml" ContentType="application/vnd.openxmlformats-officedocument.spreadsheetml.revisionLog+xml"/>
  <Override PartName="/xl/revisions/revisionLog119111.xml" ContentType="application/vnd.openxmlformats-officedocument.spreadsheetml.revisionLog+xml"/>
  <Override PartName="/xl/revisions/revisionLog11121111.xml" ContentType="application/vnd.openxmlformats-officedocument.spreadsheetml.revisionLog+xml"/>
  <Override PartName="/xl/revisions/revisionLog115121.xml" ContentType="application/vnd.openxmlformats-officedocument.spreadsheetml.revisionLog+xml"/>
  <Override PartName="/xl/revisions/revisionLog11122.xml" ContentType="application/vnd.openxmlformats-officedocument.spreadsheetml.revisionLog+xml"/>
  <Override PartName="/xl/revisions/revisionLog171111.xml" ContentType="application/vnd.openxmlformats-officedocument.spreadsheetml.revisionLog+xml"/>
  <Override PartName="/xl/revisions/revisionLog12311.xml" ContentType="application/vnd.openxmlformats-officedocument.spreadsheetml.revisionLog+xml"/>
  <Override PartName="/xl/revisions/revisionLog1251.xml" ContentType="application/vnd.openxmlformats-officedocument.spreadsheetml.revisionLog+xml"/>
  <Override PartName="/xl/revisions/revisionLog11212.xml" ContentType="application/vnd.openxmlformats-officedocument.spreadsheetml.revisionLog+xml"/>
  <Override PartName="/xl/revisions/revisionLog1192.xml" ContentType="application/vnd.openxmlformats-officedocument.spreadsheetml.revisionLog+xml"/>
  <Override PartName="/xl/revisions/revisionLog122.xml" ContentType="application/vnd.openxmlformats-officedocument.spreadsheetml.revisionLog+xml"/>
  <Override PartName="/xl/revisions/revisionLog12121.xml" ContentType="application/vnd.openxmlformats-officedocument.spreadsheetml.revisionLog+xml"/>
  <Override PartName="/xl/revisions/revisionLog127.xml" ContentType="application/vnd.openxmlformats-officedocument.spreadsheetml.revisionLog+xml"/>
  <Override PartName="/xl/revisions/revisionLog161111.xml" ContentType="application/vnd.openxmlformats-officedocument.spreadsheetml.revisionLog+xml"/>
  <Override PartName="/xl/revisions/revisionLog1101111.xml" ContentType="application/vnd.openxmlformats-officedocument.spreadsheetml.revisionLog+xml"/>
  <Override PartName="/xl/revisions/revisionLog114121.xml" ContentType="application/vnd.openxmlformats-officedocument.spreadsheetml.revisionLog+xml"/>
  <Override PartName="/xl/revisions/revisionLog115211.xml" ContentType="application/vnd.openxmlformats-officedocument.spreadsheetml.revisionLog+xml"/>
  <Override PartName="/xl/revisions/revisionLog11611.xml" ContentType="application/vnd.openxmlformats-officedocument.spreadsheetml.revisionLog+xml"/>
  <Override PartName="/xl/revisions/revisionLog11312.xml" ContentType="application/vnd.openxmlformats-officedocument.spreadsheetml.revisionLog+xml"/>
  <Override PartName="/xl/revisions/revisionLog120211.xml" ContentType="application/vnd.openxmlformats-officedocument.spreadsheetml.revisionLog+xml"/>
  <Override PartName="/xl/revisions/revisionLog112121.xml" ContentType="application/vnd.openxmlformats-officedocument.spreadsheetml.revisionLog+xml"/>
  <Override PartName="/xl/revisions/revisionLog1721.xml" ContentType="application/vnd.openxmlformats-officedocument.spreadsheetml.revisionLog+xml"/>
  <Override PartName="/xl/revisions/revisionLog114311.xml" ContentType="application/vnd.openxmlformats-officedocument.spreadsheetml.revisionLog+xml"/>
  <Override PartName="/xl/revisions/revisionLog1281.xml" ContentType="application/vnd.openxmlformats-officedocument.spreadsheetml.revisionLog+xml"/>
  <Override PartName="/xl/revisions/revisionLog1141211.xml" ContentType="application/vnd.openxmlformats-officedocument.spreadsheetml.revisionLog+xml"/>
  <Override PartName="/xl/revisions/revisionLog1152111.xml" ContentType="application/vnd.openxmlformats-officedocument.spreadsheetml.revisionLog+xml"/>
  <Override PartName="/xl/revisions/revisionLog1221.xml" ContentType="application/vnd.openxmlformats-officedocument.spreadsheetml.revisionLog+xml"/>
  <Override PartName="/xl/revisions/revisionLog126111.xml" ContentType="application/vnd.openxmlformats-officedocument.spreadsheetml.revisionLog+xml"/>
  <Override PartName="/xl/revisions/revisionLog134.xml" ContentType="application/vnd.openxmlformats-officedocument.spreadsheetml.revisionLog+xml"/>
  <Override PartName="/xl/revisions/revisionLog129.xml" ContentType="application/vnd.openxmlformats-officedocument.spreadsheetml.revisionLog+xml"/>
  <Override PartName="/xl/revisions/revisionLog130.xml" ContentType="application/vnd.openxmlformats-officedocument.spreadsheetml.revisionLog+xml"/>
  <Override PartName="/xl/revisions/revisionLog18111111.xml" ContentType="application/vnd.openxmlformats-officedocument.spreadsheetml.revisionLog+xml"/>
  <Override PartName="/xl/revisions/revisionLog116111.xml" ContentType="application/vnd.openxmlformats-officedocument.spreadsheetml.revisionLog+xml"/>
  <Override PartName="/xl/revisions/revisionLog11921.xml" ContentType="application/vnd.openxmlformats-officedocument.spreadsheetml.revisionLog+xml"/>
  <Override PartName="/xl/revisions/revisionLog193.xml" ContentType="application/vnd.openxmlformats-officedocument.spreadsheetml.revisionLog+xml"/>
  <Override PartName="/xl/revisions/revisionLog1182111.xml" ContentType="application/vnd.openxmlformats-officedocument.spreadsheetml.revisionLog+xml"/>
  <Override PartName="/xl/revisions/revisionLog1301.xml" ContentType="application/vnd.openxmlformats-officedocument.spreadsheetml.revisionLog+xml"/>
  <Override PartName="/xl/revisions/revisionLog111221.xml" ContentType="application/vnd.openxmlformats-officedocument.spreadsheetml.revisionLog+xml"/>
  <Override PartName="/xl/revisions/revisionLog12211.xml" ContentType="application/vnd.openxmlformats-officedocument.spreadsheetml.revisionLog+xml"/>
  <Override PartName="/xl/revisions/revisionLog124.xml" ContentType="application/vnd.openxmlformats-officedocument.spreadsheetml.revisionLog+xml"/>
  <Override PartName="/xl/revisions/revisionLog11111.xml" ContentType="application/vnd.openxmlformats-officedocument.spreadsheetml.revisionLog+xml"/>
  <Override PartName="/xl/revisions/revisionLog112112.xml" ContentType="application/vnd.openxmlformats-officedocument.spreadsheetml.revisionLog+xml"/>
  <Override PartName="/xl/revisions/revisionLog19221.xml" ContentType="application/vnd.openxmlformats-officedocument.spreadsheetml.revisionLog+xml"/>
  <Override PartName="/xl/revisions/revisionLog1291.xml" ContentType="application/vnd.openxmlformats-officedocument.spreadsheetml.revisionLog+xml"/>
  <Override PartName="/xl/revisions/revisionLog11412111.xml" ContentType="application/vnd.openxmlformats-officedocument.spreadsheetml.revisionLog+xml"/>
  <Override PartName="/xl/revisions/revisionLog11521111.xml" ContentType="application/vnd.openxmlformats-officedocument.spreadsheetml.revisionLog+xml"/>
  <Override PartName="/xl/revisions/revisionLog1161111.xml" ContentType="application/vnd.openxmlformats-officedocument.spreadsheetml.revisionLog+xml"/>
  <Override PartName="/xl/revisions/revisionLog125.xml" ContentType="application/vnd.openxmlformats-officedocument.spreadsheetml.revisionLog+xml"/>
  <Override PartName="/xl/revisions/revisionLog128.xml" ContentType="application/vnd.openxmlformats-officedocument.spreadsheetml.revisionLog+xml"/>
  <Override PartName="/xl/revisions/revisionLog1932.xml" ContentType="application/vnd.openxmlformats-officedocument.spreadsheetml.revisionLog+xml"/>
  <Override PartName="/xl/revisions/revisionLog12711.xml" ContentType="application/vnd.openxmlformats-officedocument.spreadsheetml.revisionLog+xml"/>
  <Override PartName="/xl/revisions/revisionLog12911.xml" ContentType="application/vnd.openxmlformats-officedocument.spreadsheetml.revisionLog+xml"/>
  <Override PartName="/xl/revisions/revisionLog133.xml" ContentType="application/vnd.openxmlformats-officedocument.spreadsheetml.revisionLog+xml"/>
  <Override PartName="/xl/revisions/revisionLog11011111.xml" ContentType="application/vnd.openxmlformats-officedocument.spreadsheetml.revisionLog+xml"/>
  <Override PartName="/xl/revisions/revisionLog119211.xml" ContentType="application/vnd.openxmlformats-officedocument.spreadsheetml.revisionLog+xml"/>
  <Override PartName="/xl/revisions/revisionLog1122.xml" ContentType="application/vnd.openxmlformats-officedocument.spreadsheetml.revisionLog+xml"/>
  <Override PartName="/xl/revisions/revisionLog1121211.xml" ContentType="application/vnd.openxmlformats-officedocument.spreadsheetml.revisionLog+xml"/>
  <Override PartName="/xl/revisions/revisionLog122111.xml" ContentType="application/vnd.openxmlformats-officedocument.spreadsheetml.revisionLog+xml"/>
  <Override PartName="/xl/revisions/revisionLog1411111.xml" ContentType="application/vnd.openxmlformats-officedocument.spreadsheetml.revisionLog+xml"/>
  <Override PartName="/xl/revisions/revisionLog13231.xml" ContentType="application/vnd.openxmlformats-officedocument.spreadsheetml.revisionLog+xml"/>
  <Override PartName="/xl/revisions/revisionLog1324.xml" ContentType="application/vnd.openxmlformats-officedocument.spreadsheetml.revisionLog+xml"/>
  <Override PartName="/xl/revisions/revisionLog1113.xml" ContentType="application/vnd.openxmlformats-officedocument.spreadsheetml.revisionLog+xml"/>
  <Override PartName="/xl/revisions/revisionLog11611111.xml" ContentType="application/vnd.openxmlformats-officedocument.spreadsheetml.revisionLog+xml"/>
  <Override PartName="/xl/revisions/revisionLog1282.xml" ContentType="application/vnd.openxmlformats-officedocument.spreadsheetml.revisionLog+xml"/>
  <Override PartName="/xl/revisions/revisionLog132.xml" ContentType="application/vnd.openxmlformats-officedocument.spreadsheetml.revisionLog+xml"/>
  <Override PartName="/xl/revisions/revisionLog116111111.xml" ContentType="application/vnd.openxmlformats-officedocument.spreadsheetml.revisionLog+xml"/>
  <Override PartName="/xl/revisions/revisionLog11321.xml" ContentType="application/vnd.openxmlformats-officedocument.spreadsheetml.revisionLog+xml"/>
  <Override PartName="/xl/revisions/revisionLog192121.xml" ContentType="application/vnd.openxmlformats-officedocument.spreadsheetml.revisionLog+xml"/>
  <Override PartName="/xl/revisions/revisionLog1301111.xml" ContentType="application/vnd.openxmlformats-officedocument.spreadsheetml.revisionLog+xml"/>
  <Override PartName="/xl/revisions/revisionLog135.xml" ContentType="application/vnd.openxmlformats-officedocument.spreadsheetml.revisionLog+xml"/>
  <Override PartName="/xl/revisions/revisionLog138.xml" ContentType="application/vnd.openxmlformats-officedocument.spreadsheetml.revisionLog+xml"/>
  <Override PartName="/xl/revisions/revisionLog1221111.xml" ContentType="application/vnd.openxmlformats-officedocument.spreadsheetml.revisionLog+xml"/>
  <Override PartName="/xl/revisions/revisionLog1341.xml" ContentType="application/vnd.openxmlformats-officedocument.spreadsheetml.revisionLog+xml"/>
  <Override PartName="/xl/revisions/revisionLog1114.xml" ContentType="application/vnd.openxmlformats-officedocument.spreadsheetml.revisionLog+xml"/>
  <Override PartName="/xl/revisions/revisionLog1241.xml" ContentType="application/vnd.openxmlformats-officedocument.spreadsheetml.revisionLog+xml"/>
  <Override PartName="/xl/revisions/revisionLog151121.xml" ContentType="application/vnd.openxmlformats-officedocument.spreadsheetml.revisionLog+xml"/>
  <Override PartName="/xl/revisions/revisionLog1151211.xml" ContentType="application/vnd.openxmlformats-officedocument.spreadsheetml.revisionLog+xml"/>
  <Override PartName="/xl/revisions/revisionLog12821.xml" ContentType="application/vnd.openxmlformats-officedocument.spreadsheetml.revisionLog+xml"/>
  <Override PartName="/xl/revisions/revisionLog11612.xml" ContentType="application/vnd.openxmlformats-officedocument.spreadsheetml.revisionLog+xml"/>
  <Override PartName="/xl/revisions/revisionLog12211111.xml" ContentType="application/vnd.openxmlformats-officedocument.spreadsheetml.revisionLog+xml"/>
  <Override PartName="/xl/revisions/revisionLog1252.xml" ContentType="application/vnd.openxmlformats-officedocument.spreadsheetml.revisionLog+xml"/>
  <Override PartName="/xl/revisions/revisionLog1321.xml" ContentType="application/vnd.openxmlformats-officedocument.spreadsheetml.revisionLog+xml"/>
  <Override PartName="/xl/revisions/revisionLog123211.xml" ContentType="application/vnd.openxmlformats-officedocument.spreadsheetml.revisionLog+xml"/>
  <Override PartName="/xl/revisions/revisionLog11622.xml" ContentType="application/vnd.openxmlformats-officedocument.spreadsheetml.revisionLog+xml"/>
  <Override PartName="/xl/revisions/revisionLog1362.xml" ContentType="application/vnd.openxmlformats-officedocument.spreadsheetml.revisionLog+xml"/>
  <Override PartName="/xl/revisions/revisionLog1192111.xml" ContentType="application/vnd.openxmlformats-officedocument.spreadsheetml.revisionLog+xml"/>
  <Override PartName="/xl/revisions/revisionLog136.xml" ContentType="application/vnd.openxmlformats-officedocument.spreadsheetml.revisionLog+xml"/>
  <Override PartName="/xl/revisions/revisionLog1521.xml" ContentType="application/vnd.openxmlformats-officedocument.spreadsheetml.revisionLog+xml"/>
  <Override PartName="/xl/revisions/revisionLog1101121.xml" ContentType="application/vnd.openxmlformats-officedocument.spreadsheetml.revisionLog+xml"/>
  <Override PartName="/xl/revisions/revisionLog182.xml" ContentType="application/vnd.openxmlformats-officedocument.spreadsheetml.revisionLog+xml"/>
  <Override PartName="/xl/revisions/revisionLog12411.xml" ContentType="application/vnd.openxmlformats-officedocument.spreadsheetml.revisionLog+xml"/>
  <Override PartName="/xl/revisions/revisionLog12521.xml" ContentType="application/vnd.openxmlformats-officedocument.spreadsheetml.revisionLog+xml"/>
  <Override PartName="/xl/revisions/revisionLog12031.xml" ContentType="application/vnd.openxmlformats-officedocument.spreadsheetml.revisionLog+xml"/>
  <Override PartName="/xl/revisions/revisionLog1391.xml" ContentType="application/vnd.openxmlformats-officedocument.spreadsheetml.revisionLog+xml"/>
  <Override PartName="/xl/revisions/revisionLog114121111.xml" ContentType="application/vnd.openxmlformats-officedocument.spreadsheetml.revisionLog+xml"/>
  <Override PartName="/xl/revisions/revisionLog1153.xml" ContentType="application/vnd.openxmlformats-officedocument.spreadsheetml.revisionLog+xml"/>
  <Override PartName="/xl/revisions/revisionLog11921111.xml" ContentType="application/vnd.openxmlformats-officedocument.spreadsheetml.revisionLog+xml"/>
  <Override PartName="/xl/revisions/revisionLog12822.xml" ContentType="application/vnd.openxmlformats-officedocument.spreadsheetml.revisionLog+xml"/>
  <Override PartName="/xl/revisions/revisionLog1361.xml" ContentType="application/vnd.openxmlformats-officedocument.spreadsheetml.revisionLog+xml"/>
  <Override PartName="/xl/revisions/revisionLog11011211.xml" ContentType="application/vnd.openxmlformats-officedocument.spreadsheetml.revisionLog+xml"/>
  <Override PartName="/xl/revisions/revisionLog114211.xml" ContentType="application/vnd.openxmlformats-officedocument.spreadsheetml.revisionLog+xml"/>
  <Override PartName="/xl/revisions/revisionLog13122.xml" ContentType="application/vnd.openxmlformats-officedocument.spreadsheetml.revisionLog+xml"/>
  <Override PartName="/xl/revisions/revisionLog119211111.xml" ContentType="application/vnd.openxmlformats-officedocument.spreadsheetml.revisionLog+xml"/>
  <Override PartName="/xl/revisions/revisionLog1401.xml" ContentType="application/vnd.openxmlformats-officedocument.spreadsheetml.revisionLog+xml"/>
  <Override PartName="/xl/revisions/revisionLog140.xml" ContentType="application/vnd.openxmlformats-officedocument.spreadsheetml.revisionLog+xml"/>
  <Override PartName="/xl/revisions/revisionLog1193.xml" ContentType="application/vnd.openxmlformats-officedocument.spreadsheetml.revisionLog+xml"/>
  <Override PartName="/xl/revisions/revisionLog1222.xml" ContentType="application/vnd.openxmlformats-officedocument.spreadsheetml.revisionLog+xml"/>
  <Override PartName="/xl/revisions/revisionLog146.xml" ContentType="application/vnd.openxmlformats-officedocument.spreadsheetml.revisionLog+xml"/>
  <Override PartName="/xl/revisions/revisionLog111411.xml" ContentType="application/vnd.openxmlformats-officedocument.spreadsheetml.revisionLog+xml"/>
  <Override PartName="/xl/revisions/revisionLog124111.xml" ContentType="application/vnd.openxmlformats-officedocument.spreadsheetml.revisionLog+xml"/>
  <Override PartName="/xl/revisions/revisionLog125211.xml" ContentType="application/vnd.openxmlformats-officedocument.spreadsheetml.revisionLog+xml"/>
  <Override PartName="/xl/revisions/revisionLog128221.xml" ContentType="application/vnd.openxmlformats-officedocument.spreadsheetml.revisionLog+xml"/>
  <Override PartName="/xl/revisions/revisionLog1123.xml" ContentType="application/vnd.openxmlformats-officedocument.spreadsheetml.revisionLog+xml"/>
  <Override PartName="/xl/revisions/revisionLog132311.xml" ContentType="application/vnd.openxmlformats-officedocument.spreadsheetml.revisionLog+xml"/>
  <Override PartName="/xl/revisions/revisionLog137111.xml" ContentType="application/vnd.openxmlformats-officedocument.spreadsheetml.revisionLog+xml"/>
  <Override PartName="/xl/revisions/revisionLog11131.xml" ContentType="application/vnd.openxmlformats-officedocument.spreadsheetml.revisionLog+xml"/>
  <Override PartName="/xl/revisions/revisionLog13211.xml" ContentType="application/vnd.openxmlformats-officedocument.spreadsheetml.revisionLog+xml"/>
  <Override PartName="/xl/revisions/revisionLog111311.xml" ContentType="application/vnd.openxmlformats-officedocument.spreadsheetml.revisionLog+xml"/>
  <Override PartName="/xl/revisions/revisionLog11231.xml" ContentType="application/vnd.openxmlformats-officedocument.spreadsheetml.revisionLog+xml"/>
  <Override PartName="/xl/revisions/revisionLog1431111.xml" ContentType="application/vnd.openxmlformats-officedocument.spreadsheetml.revisionLog+xml"/>
  <Override PartName="/xl/revisions/revisionLog1371111.xml" ContentType="application/vnd.openxmlformats-officedocument.spreadsheetml.revisionLog+xml"/>
  <Override PartName="/xl/revisions/revisionLog1441.xml" ContentType="application/vnd.openxmlformats-officedocument.spreadsheetml.revisionLog+xml"/>
  <Override PartName="/xl/revisions/revisionLog122111111.xml" ContentType="application/vnd.openxmlformats-officedocument.spreadsheetml.revisionLog+xml"/>
  <Override PartName="/xl/revisions/revisionLog1252111.xml" ContentType="application/vnd.openxmlformats-officedocument.spreadsheetml.revisionLog+xml"/>
  <Override PartName="/xl/revisions/revisionLog137.xml" ContentType="application/vnd.openxmlformats-officedocument.spreadsheetml.revisionLog+xml"/>
  <Override PartName="/xl/revisions/revisionLog1141211111.xml" ContentType="application/vnd.openxmlformats-officedocument.spreadsheetml.revisionLog+xml"/>
  <Override PartName="/xl/revisions/revisionLog1451.xml" ContentType="application/vnd.openxmlformats-officedocument.spreadsheetml.revisionLog+xml"/>
  <Override PartName="/xl/revisions/revisionLog11212111.xml" ContentType="application/vnd.openxmlformats-officedocument.spreadsheetml.revisionLog+xml"/>
  <Override PartName="/xl/revisions/revisionLog132111.xml" ContentType="application/vnd.openxmlformats-officedocument.spreadsheetml.revisionLog+xml"/>
  <Override PartName="/xl/revisions/revisionLog1282211.xml" ContentType="application/vnd.openxmlformats-officedocument.spreadsheetml.revisionLog+xml"/>
  <Override PartName="/xl/revisions/revisionLog1171.xml" ContentType="application/vnd.openxmlformats-officedocument.spreadsheetml.revisionLog+xml"/>
  <Override PartName="/xl/revisions/revisionLog13131.xml" ContentType="application/vnd.openxmlformats-officedocument.spreadsheetml.revisionLog+xml"/>
  <Override PartName="/xl/revisions/revisionLog1391111.xml" ContentType="application/vnd.openxmlformats-officedocument.spreadsheetml.revisionLog+xml"/>
  <Override PartName="/xl/revisions/revisionLog1143.xml" ContentType="application/vnd.openxmlformats-officedocument.spreadsheetml.revisionLog+xml"/>
  <Override PartName="/xl/revisions/revisionLog119221.xml" ContentType="application/vnd.openxmlformats-officedocument.spreadsheetml.revisionLog+xml"/>
  <Override PartName="/xl/revisions/revisionLog14111.xml" ContentType="application/vnd.openxmlformats-officedocument.spreadsheetml.revisionLog+xml"/>
  <Override PartName="/xl/revisions/revisionLog11312111111.xml" ContentType="application/vnd.openxmlformats-officedocument.spreadsheetml.revisionLog+xml"/>
  <Override PartName="/xl/revisions/revisionLog140111.xml" ContentType="application/vnd.openxmlformats-officedocument.spreadsheetml.revisionLog+xml"/>
  <Override PartName="/xl/revisions/revisionLog1241111.xml" ContentType="application/vnd.openxmlformats-officedocument.spreadsheetml.revisionLog+xml"/>
  <Override PartName="/xl/revisions/revisionLog13611.xml" ContentType="application/vnd.openxmlformats-officedocument.spreadsheetml.revisionLog+xml"/>
  <Override PartName="/xl/revisions/revisionLog139.xml" ContentType="application/vnd.openxmlformats-officedocument.spreadsheetml.revisionLog+xml"/>
  <Override PartName="/xl/revisions/revisionLog1923.xml" ContentType="application/vnd.openxmlformats-officedocument.spreadsheetml.revisionLog+xml"/>
  <Override PartName="/xl/revisions/revisionLog14511.xml" ContentType="application/vnd.openxmlformats-officedocument.spreadsheetml.revisionLog+xml"/>
  <Override PartName="/xl/revisions/revisionLog149.xml" ContentType="application/vnd.openxmlformats-officedocument.spreadsheetml.revisionLog+xml"/>
  <Override PartName="/xl/revisions/revisionLog12822111.xml" ContentType="application/vnd.openxmlformats-officedocument.spreadsheetml.revisionLog+xml"/>
  <Override PartName="/xl/revisions/revisionLog136111.xml" ContentType="application/vnd.openxmlformats-officedocument.spreadsheetml.revisionLog+xml"/>
  <Override PartName="/xl/revisions/revisionLog1182111111.xml" ContentType="application/vnd.openxmlformats-officedocument.spreadsheetml.revisionLog+xml"/>
  <Override PartName="/xl/revisions/revisionLog1381111.xml" ContentType="application/vnd.openxmlformats-officedocument.spreadsheetml.revisionLog+xml"/>
  <Override PartName="/xl/revisions/revisionLog115311.xml" ContentType="application/vnd.openxmlformats-officedocument.spreadsheetml.revisionLog+xml"/>
  <Override PartName="/xl/revisions/revisionLog1371.xml" ContentType="application/vnd.openxmlformats-officedocument.spreadsheetml.revisionLog+xml"/>
  <Override PartName="/xl/revisions/revisionLog19111.xml" ContentType="application/vnd.openxmlformats-officedocument.spreadsheetml.revisionLog+xml"/>
  <Override PartName="/xl/revisions/revisionLog1171111.xml" ContentType="application/vnd.openxmlformats-officedocument.spreadsheetml.revisionLog+xml"/>
  <Override PartName="/xl/revisions/revisionLog12212.xml" ContentType="application/vnd.openxmlformats-officedocument.spreadsheetml.revisionLog+xml"/>
  <Override PartName="/xl/revisions/revisionLog12521111.xml" ContentType="application/vnd.openxmlformats-officedocument.spreadsheetml.revisionLog+xml"/>
  <Override PartName="/xl/revisions/revisionLog1392.xml" ContentType="application/vnd.openxmlformats-officedocument.spreadsheetml.revisionLog+xml"/>
  <Override PartName="/xl/revisions/revisionLog143.xml" ContentType="application/vnd.openxmlformats-officedocument.spreadsheetml.revisionLog+xml"/>
  <Override PartName="/xl/revisions/revisionLog1321111.xml" ContentType="application/vnd.openxmlformats-officedocument.spreadsheetml.revisionLog+xml"/>
  <Override PartName="/xl/revisions/revisionLog1162.xml" ContentType="application/vnd.openxmlformats-officedocument.spreadsheetml.revisionLog+xml"/>
  <Override PartName="/xl/revisions/revisionLog12921.xml" ContentType="application/vnd.openxmlformats-officedocument.spreadsheetml.revisionLog+xml"/>
  <Override PartName="/xl/revisions/revisionLog1471.xml" ContentType="application/vnd.openxmlformats-officedocument.spreadsheetml.revisionLog+xml"/>
  <Override PartName="/xl/revisions/revisionLog112121111.xml" ContentType="application/vnd.openxmlformats-officedocument.spreadsheetml.revisionLog+xml"/>
  <Override PartName="/xl/revisions/revisionLog128221111.xml" ContentType="application/vnd.openxmlformats-officedocument.spreadsheetml.revisionLog+xml"/>
  <Override PartName="/xl/revisions/revisionLog132112.xml" ContentType="application/vnd.openxmlformats-officedocument.spreadsheetml.revisionLog+xml"/>
  <Override PartName="/xl/revisions/revisionLog13711.xml" ContentType="application/vnd.openxmlformats-officedocument.spreadsheetml.revisionLog+xml"/>
  <Override PartName="/xl/revisions/revisionLog1211.xml" ContentType="application/vnd.openxmlformats-officedocument.spreadsheetml.revisionLog+xml"/>
  <Override PartName="/xl/revisions/revisionLog1323111.xml" ContentType="application/vnd.openxmlformats-officedocument.spreadsheetml.revisionLog+xml"/>
  <Override PartName="/xl/revisions/revisionLog1115.xml" ContentType="application/vnd.openxmlformats-officedocument.spreadsheetml.revisionLog+xml"/>
  <Override PartName="/xl/revisions/revisionLog114312.xml" ContentType="application/vnd.openxmlformats-officedocument.spreadsheetml.revisionLog+xml"/>
  <Override PartName="/xl/revisions/revisionLog11922111.xml" ContentType="application/vnd.openxmlformats-officedocument.spreadsheetml.revisionLog+xml"/>
  <Override PartName="/xl/revisions/revisionLog13921.xml" ContentType="application/vnd.openxmlformats-officedocument.spreadsheetml.revisionLog+xml"/>
  <Override PartName="/xl/revisions/revisionLog11711111.xml" ContentType="application/vnd.openxmlformats-officedocument.spreadsheetml.revisionLog+xml"/>
  <Override PartName="/xl/revisions/revisionLog1441111.xml" ContentType="application/vnd.openxmlformats-officedocument.spreadsheetml.revisionLog+xml"/>
  <Override PartName="/xl/revisions/revisionLog11612111.xml" ContentType="application/vnd.openxmlformats-officedocument.spreadsheetml.revisionLog+xml"/>
  <Override PartName="/xl/revisions/revisionLog12411111.xml" ContentType="application/vnd.openxmlformats-officedocument.spreadsheetml.revisionLog+xml"/>
  <Override PartName="/xl/revisions/revisionLog1421.xml" ContentType="application/vnd.openxmlformats-officedocument.spreadsheetml.revisionLog+xml"/>
  <Override PartName="/xl/revisions/revisionLog1431.xml" ContentType="application/vnd.openxmlformats-officedocument.spreadsheetml.revisionLog+xml"/>
  <Override PartName="/xl/revisions/revisionLog1221211.xml" ContentType="application/vnd.openxmlformats-officedocument.spreadsheetml.revisionLog+xml"/>
  <Override PartName="/xl/revisions/revisionLog172.xml" ContentType="application/vnd.openxmlformats-officedocument.spreadsheetml.revisionLog+xml"/>
  <Override PartName="/xl/revisions/revisionLog119221111.xml" ContentType="application/vnd.openxmlformats-officedocument.spreadsheetml.revisionLog+xml"/>
  <Override PartName="/xl/revisions/revisionLog14611.xml" ContentType="application/vnd.openxmlformats-officedocument.spreadsheetml.revisionLog+xml"/>
  <Override PartName="/xl/revisions/revisionLog1481.xml" ContentType="application/vnd.openxmlformats-officedocument.spreadsheetml.revisionLog+xml"/>
  <Override PartName="/xl/revisions/revisionLog14911.xml" ContentType="application/vnd.openxmlformats-officedocument.spreadsheetml.revisionLog+xml"/>
  <Override PartName="/xl/revisions/revisionLog1361111.xml" ContentType="application/vnd.openxmlformats-officedocument.spreadsheetml.revisionLog+xml"/>
  <Override PartName="/xl/revisions/revisionLog122131.xml" ContentType="application/vnd.openxmlformats-officedocument.spreadsheetml.revisionLog+xml"/>
  <Override PartName="/xl/revisions/revisionLog151131.xml" ContentType="application/vnd.openxmlformats-officedocument.spreadsheetml.revisionLog+xml"/>
  <Override PartName="/xl/revisions/revisionLog139211.xml" ContentType="application/vnd.openxmlformats-officedocument.spreadsheetml.revisionLog+xml"/>
  <Override PartName="/xl/revisions/revisionLog14211.xml" ContentType="application/vnd.openxmlformats-officedocument.spreadsheetml.revisionLog+xml"/>
  <Override PartName="/xl/revisions/revisionLog121121.xml" ContentType="application/vnd.openxmlformats-officedocument.spreadsheetml.revisionLog+xml"/>
  <Override PartName="/xl/revisions/revisionLog11022.xml" ContentType="application/vnd.openxmlformats-officedocument.spreadsheetml.revisionLog+xml"/>
  <Override PartName="/xl/revisions/revisionLog1133.xml" ContentType="application/vnd.openxmlformats-officedocument.spreadsheetml.revisionLog+xml"/>
  <Override PartName="/xl/revisions/revisionLog1154.xml" ContentType="application/vnd.openxmlformats-officedocument.spreadsheetml.revisionLog+xml"/>
  <Override PartName="/xl/revisions/revisionLog12231.xml" ContentType="application/vnd.openxmlformats-officedocument.spreadsheetml.revisionLog+xml"/>
  <Override PartName="/xl/revisions/revisionLog125211111.xml" ContentType="application/vnd.openxmlformats-officedocument.spreadsheetml.revisionLog+xml"/>
  <Override PartName="/xl/revisions/revisionLog14312.xml" ContentType="application/vnd.openxmlformats-officedocument.spreadsheetml.revisionLog+xml"/>
  <Override PartName="/xl/revisions/revisionLog144.xml" ContentType="application/vnd.openxmlformats-officedocument.spreadsheetml.revisionLog+xml"/>
  <Override PartName="/xl/revisions/revisionLog151111.xml" ContentType="application/vnd.openxmlformats-officedocument.spreadsheetml.revisionLog+xml"/>
  <Override PartName="/xl/revisions/revisionLog11431211.xml" ContentType="application/vnd.openxmlformats-officedocument.spreadsheetml.revisionLog+xml"/>
  <Override PartName="/xl/revisions/revisionLog1221311.xml" ContentType="application/vnd.openxmlformats-officedocument.spreadsheetml.revisionLog+xml"/>
  <Override PartName="/xl/revisions/revisionLog14511111.xml" ContentType="application/vnd.openxmlformats-officedocument.spreadsheetml.revisionLog+xml"/>
  <Override PartName="/xl/revisions/revisionLog147111.xml" ContentType="application/vnd.openxmlformats-officedocument.spreadsheetml.revisionLog+xml"/>
  <Override PartName="/xl/revisions/revisionLog1501.xml" ContentType="application/vnd.openxmlformats-officedocument.spreadsheetml.revisionLog+xml"/>
  <Override PartName="/xl/revisions/revisionLog1282211111.xml" ContentType="application/vnd.openxmlformats-officedocument.spreadsheetml.revisionLog+xml"/>
  <Override PartName="/xl/revisions/revisionLog137112.xml" ContentType="application/vnd.openxmlformats-officedocument.spreadsheetml.revisionLog+xml"/>
  <Override PartName="/xl/revisions/revisionLog128211.xml" ContentType="application/vnd.openxmlformats-officedocument.spreadsheetml.revisionLog+xml"/>
  <Override PartName="/xl/revisions/revisionLog153.xml" ContentType="application/vnd.openxmlformats-officedocument.spreadsheetml.revisionLog+xml"/>
  <Override PartName="/xl/revisions/revisionLog142112.xml" ContentType="application/vnd.openxmlformats-officedocument.spreadsheetml.revisionLog+xml"/>
  <Override PartName="/xl/revisions/revisionLog112113.xml" ContentType="application/vnd.openxmlformats-officedocument.spreadsheetml.revisionLog+xml"/>
  <Override PartName="/xl/revisions/revisionLog1161211111.xml" ContentType="application/vnd.openxmlformats-officedocument.spreadsheetml.revisionLog+xml"/>
  <Override PartName="/xl/revisions/revisionLog1242.xml" ContentType="application/vnd.openxmlformats-officedocument.spreadsheetml.revisionLog+xml"/>
  <Override PartName="/xl/revisions/revisionLog1442.xml" ContentType="application/vnd.openxmlformats-officedocument.spreadsheetml.revisionLog+xml"/>
  <Override PartName="/xl/revisions/revisionLog1103111.xml" ContentType="application/vnd.openxmlformats-officedocument.spreadsheetml.revisionLog+xml"/>
  <Override PartName="/xl/revisions/revisionLog116211.xml" ContentType="application/vnd.openxmlformats-officedocument.spreadsheetml.revisionLog+xml"/>
  <Override PartName="/xl/revisions/revisionLog1204.xml" ContentType="application/vnd.openxmlformats-officedocument.spreadsheetml.revisionLog+xml"/>
  <Override PartName="/xl/revisions/revisionLog148111.xml" ContentType="application/vnd.openxmlformats-officedocument.spreadsheetml.revisionLog+xml"/>
  <Override PartName="/xl/revisions/revisionLog1194.xml" ContentType="application/vnd.openxmlformats-officedocument.spreadsheetml.revisionLog+xml"/>
  <Override PartName="/xl/revisions/revisionLog145.xml" ContentType="application/vnd.openxmlformats-officedocument.spreadsheetml.revisionLog+xml"/>
  <Override PartName="/xl/revisions/revisionLog1712.xml" ContentType="application/vnd.openxmlformats-officedocument.spreadsheetml.revisionLog+xml"/>
  <Override PartName="/xl/revisions/revisionLog129211.xml" ContentType="application/vnd.openxmlformats-officedocument.spreadsheetml.revisionLog+xml"/>
  <Override PartName="/xl/revisions/revisionLog1393.xml" ContentType="application/vnd.openxmlformats-officedocument.spreadsheetml.revisionLog+xml"/>
  <Override PartName="/xl/revisions/revisionLog143121.xml" ContentType="application/vnd.openxmlformats-officedocument.spreadsheetml.revisionLog+xml"/>
  <Override PartName="/xl/revisions/revisionLog1151212.xml" ContentType="application/vnd.openxmlformats-officedocument.spreadsheetml.revisionLog+xml"/>
  <Override PartName="/xl/revisions/revisionLog11612111111.xml" ContentType="application/vnd.openxmlformats-officedocument.spreadsheetml.revisionLog+xml"/>
  <Override PartName="/xl/revisions/revisionLog1223111.xml" ContentType="application/vnd.openxmlformats-officedocument.spreadsheetml.revisionLog+xml"/>
  <Override PartName="/xl/revisions/revisionLog1252111111.xml" ContentType="application/vnd.openxmlformats-officedocument.spreadsheetml.revisionLog+xml"/>
  <Override PartName="/xl/revisions/revisionLog14421.xml" ContentType="application/vnd.openxmlformats-officedocument.spreadsheetml.revisionLog+xml"/>
  <Override PartName="/xl/revisions/revisionLog1452.xml" ContentType="application/vnd.openxmlformats-officedocument.spreadsheetml.revisionLog+xml"/>
  <Override PartName="/xl/revisions/revisionLog147.xml" ContentType="application/vnd.openxmlformats-officedocument.spreadsheetml.revisionLog+xml"/>
  <Override PartName="/xl/revisions/revisionLog1162111.xml" ContentType="application/vnd.openxmlformats-officedocument.spreadsheetml.revisionLog+xml"/>
  <Override PartName="/xl/revisions/revisionLog126112.xml" ContentType="application/vnd.openxmlformats-officedocument.spreadsheetml.revisionLog+xml"/>
  <Override PartName="/xl/revisions/revisionLog13012.xml" ContentType="application/vnd.openxmlformats-officedocument.spreadsheetml.revisionLog+xml"/>
  <Override PartName="/xl/revisions/revisionLog128311.xml" ContentType="application/vnd.openxmlformats-officedocument.spreadsheetml.revisionLog+xml"/>
  <Override PartName="/xl/revisions/revisionLog12822111111.xml" ContentType="application/vnd.openxmlformats-officedocument.spreadsheetml.revisionLog+xml"/>
  <Override PartName="/xl/revisions/revisionLog148.xml" ContentType="application/vnd.openxmlformats-officedocument.spreadsheetml.revisionLog+xml"/>
  <Override PartName="/xl/revisions/revisionLog1121121.xml" ContentType="application/vnd.openxmlformats-officedocument.spreadsheetml.revisionLog+xml"/>
  <Override PartName="/xl/revisions/revisionLog12321.xml" ContentType="application/vnd.openxmlformats-officedocument.spreadsheetml.revisionLog+xml"/>
  <Override PartName="/xl/revisions/revisionLog149111.xml" ContentType="application/vnd.openxmlformats-officedocument.spreadsheetml.revisionLog+xml"/>
  <Override PartName="/xl/revisions/revisionLog13611111.xml" ContentType="application/vnd.openxmlformats-officedocument.spreadsheetml.revisionLog+xml"/>
  <Override PartName="/xl/revisions/revisionLog1371121.xml" ContentType="application/vnd.openxmlformats-officedocument.spreadsheetml.revisionLog+xml"/>
  <Override PartName="/xl/revisions/revisionLog1421121.xml" ContentType="application/vnd.openxmlformats-officedocument.spreadsheetml.revisionLog+xml"/>
  <Override PartName="/xl/revisions/revisionLog15112.xml" ContentType="application/vnd.openxmlformats-officedocument.spreadsheetml.revisionLog+xml"/>
  <Override PartName="/xl/revisions/revisionLog111312.xml" ContentType="application/vnd.openxmlformats-officedocument.spreadsheetml.revisionLog+xml"/>
  <Override PartName="/xl/revisions/revisionLog15311.xml" ContentType="application/vnd.openxmlformats-officedocument.spreadsheetml.revisionLog+xml"/>
  <Override PartName="/xl/revisions/revisionLog14211211.xml" ContentType="application/vnd.openxmlformats-officedocument.spreadsheetml.revisionLog+xml"/>
  <Override PartName="/xl/revisions/revisionLog124211.xml" ContentType="application/vnd.openxmlformats-officedocument.spreadsheetml.revisionLog+xml"/>
  <Override PartName="/xl/revisions/revisionLog12521111111.xml" ContentType="application/vnd.openxmlformats-officedocument.spreadsheetml.revisionLog+xml"/>
  <Override PartName="/xl/revisions/revisionLog1472.xml" ContentType="application/vnd.openxmlformats-officedocument.spreadsheetml.revisionLog+xml"/>
  <Override PartName="/xl/revisions/revisionLog115111.xml" ContentType="application/vnd.openxmlformats-officedocument.spreadsheetml.revisionLog+xml"/>
  <Override PartName="/xl/revisions/revisionLog1711.xml" ContentType="application/vnd.openxmlformats-officedocument.spreadsheetml.revisionLog+xml"/>
  <Override PartName="/xl/revisions/revisionLog115211111.xml" ContentType="application/vnd.openxmlformats-officedocument.spreadsheetml.revisionLog+xml"/>
  <Override PartName="/xl/revisions/revisionLog1283.xml" ContentType="application/vnd.openxmlformats-officedocument.spreadsheetml.revisionLog+xml"/>
  <Override PartName="/xl/revisions/revisionLog1482.xml" ContentType="application/vnd.openxmlformats-officedocument.spreadsheetml.revisionLog+xml"/>
  <Override PartName="/xl/revisions/revisionLog1141111.xml" ContentType="application/vnd.openxmlformats-officedocument.spreadsheetml.revisionLog+xml"/>
  <Override PartName="/xl/revisions/revisionLog1151111.xml" ContentType="application/vnd.openxmlformats-officedocument.spreadsheetml.revisionLog+xml"/>
  <Override PartName="/xl/revisions/revisionLog127111.xml" ContentType="application/vnd.openxmlformats-officedocument.spreadsheetml.revisionLog+xml"/>
  <Override PartName="/xl/revisions/revisionLog14021.xml" ContentType="application/vnd.openxmlformats-officedocument.spreadsheetml.revisionLog+xml"/>
  <Override PartName="/xl/revisions/revisionLog1431211.xml" ContentType="application/vnd.openxmlformats-officedocument.spreadsheetml.revisionLog+xml"/>
  <Override PartName="/xl/revisions/revisionLog139311.xml" ContentType="application/vnd.openxmlformats-officedocument.spreadsheetml.revisionLog+xml"/>
  <Override PartName="/xl/revisions/revisionLog14521.xml" ContentType="application/vnd.openxmlformats-officedocument.spreadsheetml.revisionLog+xml"/>
  <Override PartName="/xl/revisions/revisionLog13011111.xml" ContentType="application/vnd.openxmlformats-officedocument.spreadsheetml.revisionLog+xml"/>
  <Override PartName="/xl/revisions/revisionLog11221.xml" ContentType="application/vnd.openxmlformats-officedocument.spreadsheetml.revisionLog+xml"/>
  <Override PartName="/xl/revisions/revisionLog1312.xml" ContentType="application/vnd.openxmlformats-officedocument.spreadsheetml.revisionLog+xml"/>
  <Override PartName="/xl/revisions/revisionLog1541.xml" ContentType="application/vnd.openxmlformats-officedocument.spreadsheetml.revisionLog+xml"/>
  <Override PartName="/xl/revisions/revisionLog14312111.xml" ContentType="application/vnd.openxmlformats-officedocument.spreadsheetml.revisionLog+xml"/>
  <Override PartName="/xl/revisions/revisionLog1284.xml" ContentType="application/vnd.openxmlformats-officedocument.spreadsheetml.revisionLog+xml"/>
  <Override PartName="/xl/revisions/revisionLog14721.xml" ContentType="application/vnd.openxmlformats-officedocument.spreadsheetml.revisionLog+xml"/>
  <Override PartName="/xl/revisions/revisionLog11811.xml" ContentType="application/vnd.openxmlformats-officedocument.spreadsheetml.revisionLog+xml"/>
  <Override PartName="/xl/revisions/revisionLog11432.xml" ContentType="application/vnd.openxmlformats-officedocument.spreadsheetml.revisionLog+xml"/>
  <Override PartName="/xl/revisions/revisionLog12621.xml" ContentType="application/vnd.openxmlformats-officedocument.spreadsheetml.revisionLog+xml"/>
  <Override PartName="/xl/revisions/revisionLog156.xml" ContentType="application/vnd.openxmlformats-officedocument.spreadsheetml.revisionLog+xml"/>
  <Override PartName="/xl/revisions/revisionLog150.xml" ContentType="application/vnd.openxmlformats-officedocument.spreadsheetml.revisionLog+xml"/>
  <Override PartName="/xl/revisions/revisionLog152.xml" ContentType="application/vnd.openxmlformats-officedocument.spreadsheetml.revisionLog+xml"/>
  <Override PartName="/xl/revisions/revisionLog1511211.xml" ContentType="application/vnd.openxmlformats-officedocument.spreadsheetml.revisionLog+xml"/>
  <Override PartName="/xl/revisions/revisionLog1392111.xml" ContentType="application/vnd.openxmlformats-officedocument.spreadsheetml.revisionLog+xml"/>
  <Override PartName="/xl/revisions/revisionLog136111111.xml" ContentType="application/vnd.openxmlformats-officedocument.spreadsheetml.revisionLog+xml"/>
  <Override PartName="/xl/revisions/revisionLog1442111.xml" ContentType="application/vnd.openxmlformats-officedocument.spreadsheetml.revisionLog+xml"/>
  <Override PartName="/xl/revisions/revisionLog13511.xml" ContentType="application/vnd.openxmlformats-officedocument.spreadsheetml.revisionLog+xml"/>
  <Override PartName="/xl/revisions/revisionLog11512111.xml" ContentType="application/vnd.openxmlformats-officedocument.spreadsheetml.revisionLog+xml"/>
  <Override PartName="/xl/revisions/revisionLog1611111.xml" ContentType="application/vnd.openxmlformats-officedocument.spreadsheetml.revisionLog+xml"/>
  <Override PartName="/xl/revisions/revisionLog15121.xml" ContentType="application/vnd.openxmlformats-officedocument.spreadsheetml.revisionLog+xml"/>
  <Override PartName="/xl/revisions/revisionLog113211.xml" ContentType="application/vnd.openxmlformats-officedocument.spreadsheetml.revisionLog+xml"/>
  <Override PartName="/xl/revisions/revisionLog12011.xml" ContentType="application/vnd.openxmlformats-officedocument.spreadsheetml.revisionLog+xml"/>
  <Override PartName="/xl/revisions/revisionLog137112111.xml" ContentType="application/vnd.openxmlformats-officedocument.spreadsheetml.revisionLog+xml"/>
  <Override PartName="/xl/revisions/revisionLog125211111111.xml" ContentType="application/vnd.openxmlformats-officedocument.spreadsheetml.revisionLog+xml"/>
  <Override PartName="/xl/revisions/revisionLog148211.xml" ContentType="application/vnd.openxmlformats-officedocument.spreadsheetml.revisionLog+xml"/>
  <Override PartName="/xl/revisions/revisionLog1502.xml" ContentType="application/vnd.openxmlformats-officedocument.spreadsheetml.revisionLog+xml"/>
  <Override PartName="/xl/revisions/revisionLog158.xml" ContentType="application/vnd.openxmlformats-officedocument.spreadsheetml.revisionLog+xml"/>
  <Override PartName="/xl/revisions/revisionLog154.xml" ContentType="application/vnd.openxmlformats-officedocument.spreadsheetml.revisionLog+xml"/>
  <Override PartName="/xl/revisions/revisionLog155.xml" ContentType="application/vnd.openxmlformats-officedocument.spreadsheetml.revisionLog+xml"/>
  <Override PartName="/xl/revisions/revisionLog1311111.xml" ContentType="application/vnd.openxmlformats-officedocument.spreadsheetml.revisionLog+xml"/>
  <Override PartName="/xl/revisions/revisionLog19112.xml" ContentType="application/vnd.openxmlformats-officedocument.spreadsheetml.revisionLog+xml"/>
  <Override PartName="/xl/revisions/revisionLog132112111.xml" ContentType="application/vnd.openxmlformats-officedocument.spreadsheetml.revisionLog+xml"/>
  <Override PartName="/xl/revisions/revisionLog19311.xml" ContentType="application/vnd.openxmlformats-officedocument.spreadsheetml.revisionLog+xml"/>
  <Override PartName="/xl/revisions/revisionLog11621.xml" ContentType="application/vnd.openxmlformats-officedocument.spreadsheetml.revisionLog+xml"/>
  <Override PartName="/xl/revisions/revisionLog13911.xml" ContentType="application/vnd.openxmlformats-officedocument.spreadsheetml.revisionLog+xml"/>
  <Override PartName="/xl/revisions/revisionLog13241.xml" ContentType="application/vnd.openxmlformats-officedocument.spreadsheetml.revisionLog+xml"/>
  <Override PartName="/xl/revisions/revisionLog1452111.xml" ContentType="application/vnd.openxmlformats-officedocument.spreadsheetml.revisionLog+xml"/>
  <Override PartName="/xl/revisions/revisionLog13931111.xml" ContentType="application/vnd.openxmlformats-officedocument.spreadsheetml.revisionLog+xml"/>
  <Override PartName="/xl/revisions/revisionLog15711.xml" ContentType="application/vnd.openxmlformats-officedocument.spreadsheetml.revisionLog+xml"/>
  <Override PartName="/xl/revisions/revisionLog1581.xml" ContentType="application/vnd.openxmlformats-officedocument.spreadsheetml.revisionLog+xml"/>
  <Override PartName="/xl/revisions/revisionLog159.xml" ContentType="application/vnd.openxmlformats-officedocument.spreadsheetml.revisionLog+xml"/>
  <Override PartName="/xl/revisions/revisionLog13712.xml" ContentType="application/vnd.openxmlformats-officedocument.spreadsheetml.revisionLog+xml"/>
  <Override PartName="/xl/revisions/revisionLog14421111.xml" ContentType="application/vnd.openxmlformats-officedocument.spreadsheetml.revisionLog+xml"/>
  <Override PartName="/xl/revisions/revisionLog1453.xml" ContentType="application/vnd.openxmlformats-officedocument.spreadsheetml.revisionLog+xml"/>
  <Override PartName="/xl/revisions/revisionLog12213112.xml" ContentType="application/vnd.openxmlformats-officedocument.spreadsheetml.revisionLog+xml"/>
  <Override PartName="/xl/revisions/revisionLog1272.xml" ContentType="application/vnd.openxmlformats-officedocument.spreadsheetml.revisionLog+xml"/>
  <Override PartName="/xl/revisions/revisionLog1361111111.xml" ContentType="application/vnd.openxmlformats-officedocument.spreadsheetml.revisionLog+xml"/>
  <Override PartName="/xl/revisions/revisionLog113121111.xml" ContentType="application/vnd.openxmlformats-officedocument.spreadsheetml.revisionLog+xml"/>
  <Override PartName="/xl/revisions/revisionLog1313.xml" ContentType="application/vnd.openxmlformats-officedocument.spreadsheetml.revisionLog+xml"/>
  <Override PartName="/xl/revisions/revisionLog1402.xml" ContentType="application/vnd.openxmlformats-officedocument.spreadsheetml.revisionLog+xml"/>
  <Override PartName="/xl/revisions/revisionLog1551.xml" ContentType="application/vnd.openxmlformats-officedocument.spreadsheetml.revisionLog+xml"/>
  <Override PartName="/xl/revisions/revisionLog14221.xml" ContentType="application/vnd.openxmlformats-officedocument.spreadsheetml.revisionLog+xml"/>
  <Override PartName="/xl/revisions/revisionLog151211.xml" ContentType="application/vnd.openxmlformats-officedocument.spreadsheetml.revisionLog+xml"/>
  <Override PartName="/xl/revisions/revisionLog1472111.xml" ContentType="application/vnd.openxmlformats-officedocument.spreadsheetml.revisionLog+xml"/>
  <Override PartName="/xl/revisions/revisionLog1310.xml" ContentType="application/vnd.openxmlformats-officedocument.spreadsheetml.revisionLog+xml"/>
  <Override PartName="/xl/revisions/revisionLog15611.xml" ContentType="application/vnd.openxmlformats-officedocument.spreadsheetml.revisionLog+xml"/>
  <Override PartName="/xl/revisions/revisionLog15021.xml" ContentType="application/vnd.openxmlformats-officedocument.spreadsheetml.revisionLog+xml"/>
  <Override PartName="/xl/revisions/revisionLog160.xml" ContentType="application/vnd.openxmlformats-officedocument.spreadsheetml.revisionLog+xml"/>
  <Override PartName="/xl/revisions/revisionLog162.xml" ContentType="application/vnd.openxmlformats-officedocument.spreadsheetml.revisionLog+xml"/>
  <Override PartName="/xl/revisions/revisionLog16111111.xml" ContentType="application/vnd.openxmlformats-officedocument.spreadsheetml.revisionLog+xml"/>
  <Override PartName="/xl/revisions/revisionLog1821.xml" ContentType="application/vnd.openxmlformats-officedocument.spreadsheetml.revisionLog+xml"/>
  <Override PartName="/xl/revisions/revisionLog1145.xml" ContentType="application/vnd.openxmlformats-officedocument.spreadsheetml.revisionLog+xml"/>
  <Override PartName="/xl/revisions/revisionLog156111.xml" ContentType="application/vnd.openxmlformats-officedocument.spreadsheetml.revisionLog+xml"/>
  <Override PartName="/xl/revisions/revisionLog11013.xml" ContentType="application/vnd.openxmlformats-officedocument.spreadsheetml.revisionLog+xml"/>
  <Override PartName="/xl/revisions/revisionLog157111.xml" ContentType="application/vnd.openxmlformats-officedocument.spreadsheetml.revisionLog+xml"/>
  <Override PartName="/xl/revisions/revisionLog1591.xml" ContentType="application/vnd.openxmlformats-officedocument.spreadsheetml.revisionLog+xml"/>
  <Override PartName="/xl/revisions/revisionLog1394.xml" ContentType="application/vnd.openxmlformats-officedocument.spreadsheetml.revisionLog+xml"/>
  <Override PartName="/xl/revisions/revisionLog144211111.xml" ContentType="application/vnd.openxmlformats-officedocument.spreadsheetml.revisionLog+xml"/>
  <Override PartName="/xl/revisions/revisionLog110131.xml" ContentType="application/vnd.openxmlformats-officedocument.spreadsheetml.revisionLog+xml"/>
  <Override PartName="/xl/revisions/revisionLog1163.xml" ContentType="application/vnd.openxmlformats-officedocument.spreadsheetml.revisionLog+xml"/>
  <Override PartName="/xl/revisions/revisionLog1116.xml" ContentType="application/vnd.openxmlformats-officedocument.spreadsheetml.revisionLog+xml"/>
  <Override PartName="/xl/revisions/revisionLog1124.xml" ContentType="application/vnd.openxmlformats-officedocument.spreadsheetml.revisionLog+xml"/>
  <Override PartName="/xl/revisions/revisionLog142211.xml" ContentType="application/vnd.openxmlformats-officedocument.spreadsheetml.revisionLog+xml"/>
  <Override PartName="/xl/revisions/revisionLog1432.xml" ContentType="application/vnd.openxmlformats-officedocument.spreadsheetml.revisionLog+xml"/>
  <Override PartName="/xl/revisions/revisionLog1512111.xml" ContentType="application/vnd.openxmlformats-officedocument.spreadsheetml.revisionLog+xml"/>
  <Override PartName="/xl/revisions/revisionLog1571111.xml" ContentType="application/vnd.openxmlformats-officedocument.spreadsheetml.revisionLog+xml"/>
  <Override PartName="/xl/revisions/revisionLog1482111.xml" ContentType="application/vnd.openxmlformats-officedocument.spreadsheetml.revisionLog+xml"/>
  <Override PartName="/xl/revisions/revisionLog1621.xml" ContentType="application/vnd.openxmlformats-officedocument.spreadsheetml.revisionLog+xml"/>
  <Override PartName="/xl/revisions/revisionLog163.xml" ContentType="application/vnd.openxmlformats-officedocument.spreadsheetml.revisionLog+xml"/>
  <Override PartName="/xl/revisions/revisionLog131112.xml" ContentType="application/vnd.openxmlformats-officedocument.spreadsheetml.revisionLog+xml"/>
  <Override PartName="/xl/revisions/revisionLog171.xml" ContentType="application/vnd.openxmlformats-officedocument.spreadsheetml.revisionLog+xml"/>
  <Override PartName="/xl/revisions/revisionLog15121111.xml" ContentType="application/vnd.openxmlformats-officedocument.spreadsheetml.revisionLog+xml"/>
  <Override PartName="/xl/revisions/revisionLog1121211111.xml" ContentType="application/vnd.openxmlformats-officedocument.spreadsheetml.revisionLog+xml"/>
  <Override PartName="/xl/revisions/revisionLog115411.xml" ContentType="application/vnd.openxmlformats-officedocument.spreadsheetml.revisionLog+xml"/>
  <Override PartName="/xl/revisions/revisionLog15811.xml" ContentType="application/vnd.openxmlformats-officedocument.spreadsheetml.revisionLog+xml"/>
  <Override PartName="/xl/revisions/revisionLog1601.xml" ContentType="application/vnd.openxmlformats-officedocument.spreadsheetml.revisionLog+xml"/>
  <Override PartName="/xl/revisions/revisionLog14531.xml" ContentType="application/vnd.openxmlformats-officedocument.spreadsheetml.revisionLog+xml"/>
  <Override PartName="/xl/revisions/revisionLog1552.xml" ContentType="application/vnd.openxmlformats-officedocument.spreadsheetml.revisionLog+xml"/>
  <Override PartName="/xl/revisions/revisionLog13212.xml" ContentType="application/vnd.openxmlformats-officedocument.spreadsheetml.revisionLog+xml"/>
  <Override PartName="/xl/revisions/revisionLog1102.xml" ContentType="application/vnd.openxmlformats-officedocument.spreadsheetml.revisionLog+xml"/>
  <Override PartName="/xl/revisions/revisionLog11711.xml" ContentType="application/vnd.openxmlformats-officedocument.spreadsheetml.revisionLog+xml"/>
  <Override PartName="/xl/revisions/revisionLog1193111.xml" ContentType="application/vnd.openxmlformats-officedocument.spreadsheetml.revisionLog+xml"/>
  <Override PartName="/xl/revisions/revisionLog143121111.xml" ContentType="application/vnd.openxmlformats-officedocument.spreadsheetml.revisionLog+xml"/>
  <Override PartName="/xl/revisions/revisionLog15711111.xml" ContentType="application/vnd.openxmlformats-officedocument.spreadsheetml.revisionLog+xml"/>
  <Override PartName="/xl/revisions/revisionLog1285.xml" ContentType="application/vnd.openxmlformats-officedocument.spreadsheetml.revisionLog+xml"/>
  <Override PartName="/xl/revisions/revisionLog1363.xml" ContentType="application/vnd.openxmlformats-officedocument.spreadsheetml.revisionLog+xml"/>
  <Override PartName="/xl/revisions/revisionLog1631.xml" ContentType="application/vnd.openxmlformats-officedocument.spreadsheetml.revisionLog+xml"/>
  <Override PartName="/xl/revisions/revisionLog1711111.xml" ContentType="application/vnd.openxmlformats-officedocument.spreadsheetml.revisionLog+xml"/>
  <Override PartName="/xl/revisions/revisionLog116121111111.xml" ContentType="application/vnd.openxmlformats-officedocument.spreadsheetml.revisionLog+xml"/>
  <Override PartName="/xl/revisions/revisionLog1131.xml" ContentType="application/vnd.openxmlformats-officedocument.spreadsheetml.revisionLog+xml"/>
  <Override PartName="/xl/revisions/revisionLog1182.xml" ContentType="application/vnd.openxmlformats-officedocument.spreadsheetml.revisionLog+xml"/>
  <Override PartName="/xl/revisions/revisionLog15911.xml" ContentType="application/vnd.openxmlformats-officedocument.spreadsheetml.revisionLog+xml"/>
  <Override PartName="/xl/revisions/revisionLog137121.xml" ContentType="application/vnd.openxmlformats-officedocument.spreadsheetml.revisionLog+xml"/>
  <Override PartName="/xl/revisions/revisionLog11511.xml" ContentType="application/vnd.openxmlformats-officedocument.spreadsheetml.revisionLog+xml"/>
  <Override PartName="/xl/revisions/revisionLog122311111.xml" ContentType="application/vnd.openxmlformats-officedocument.spreadsheetml.revisionLog+xml"/>
  <Override PartName="/xl/revisions/revisionLog157.xml" ContentType="application/vnd.openxmlformats-officedocument.spreadsheetml.revisionLog+xml"/>
  <Override PartName="/xl/revisions/revisionLog19211.xml" ContentType="application/vnd.openxmlformats-officedocument.spreadsheetml.revisionLog+xml"/>
  <Override PartName="/xl/revisions/revisionLog1522.xml" ContentType="application/vnd.openxmlformats-officedocument.spreadsheetml.revisionLog+xml"/>
  <Override PartName="/xl/revisions/revisionLog183.xml" ContentType="application/vnd.openxmlformats-officedocument.spreadsheetml.revisionLog+xml"/>
  <Override PartName="/xl/revisions/revisionLog16211.xml" ContentType="application/vnd.openxmlformats-officedocument.spreadsheetml.revisionLog+xml"/>
  <Override PartName="/xl/revisions/revisionLog150211.xml" ContentType="application/vnd.openxmlformats-officedocument.spreadsheetml.revisionLog+xml"/>
  <Override PartName="/xl/revisions/revisionLog164.xml" ContentType="application/vnd.openxmlformats-officedocument.spreadsheetml.revisionLog+xml"/>
  <Override PartName="/xl/revisions/revisionLog1201.xml" ContentType="application/vnd.openxmlformats-officedocument.spreadsheetml.revisionLog+xml"/>
  <Override PartName="/xl/revisions/revisionLog1112211.xml" ContentType="application/vnd.openxmlformats-officedocument.spreadsheetml.revisionLog+xml"/>
  <Override PartName="/xl/revisions/revisionLog11512.xml" ContentType="application/vnd.openxmlformats-officedocument.spreadsheetml.revisionLog+xml"/>
  <Override PartName="/xl/revisions/revisionLog158111.xml" ContentType="application/vnd.openxmlformats-officedocument.spreadsheetml.revisionLog+xml"/>
  <Override PartName="/xl/revisions/revisionLog16011.xml" ContentType="application/vnd.openxmlformats-officedocument.spreadsheetml.revisionLog+xml"/>
  <Override PartName="/xl/revisions/revisionLog1921111.xml" ContentType="application/vnd.openxmlformats-officedocument.spreadsheetml.revisionLog+xml"/>
  <Override PartName="/xl/revisions/revisionLog1242111.xml" ContentType="application/vnd.openxmlformats-officedocument.spreadsheetml.revisionLog+xml"/>
  <Override PartName="/xl/revisions/revisionLog12112.xml" ContentType="application/vnd.openxmlformats-officedocument.spreadsheetml.revisionLog+xml"/>
  <Override PartName="/xl/revisions/revisionLog1202.xml" ContentType="application/vnd.openxmlformats-officedocument.spreadsheetml.revisionLog+xml"/>
  <Override PartName="/xl/revisions/revisionLog1252111111111.xml" ContentType="application/vnd.openxmlformats-officedocument.spreadsheetml.revisionLog+xml"/>
  <Override PartName="/xl/revisions/revisionLog162111.xml" ContentType="application/vnd.openxmlformats-officedocument.spreadsheetml.revisionLog+xml"/>
  <Override PartName="/xl/revisions/revisionLog1542.xml" ContentType="application/vnd.openxmlformats-officedocument.spreadsheetml.revisionLog+xml"/>
  <Override PartName="/xl/revisions/revisionLog1231.xml" ContentType="application/vnd.openxmlformats-officedocument.spreadsheetml.revisionLog+xml"/>
  <Override PartName="/xl/revisions/revisionLog16112.xml" ContentType="application/vnd.openxmlformats-officedocument.spreadsheetml.revisionLog+xml"/>
  <Override PartName="/xl/revisions/revisionLog184.xml" ContentType="application/vnd.openxmlformats-officedocument.spreadsheetml.revisionLog+xml"/>
  <Override PartName="/xl/revisions/revisionLog16311.xml" ContentType="application/vnd.openxmlformats-officedocument.spreadsheetml.revisionLog+xml"/>
  <Override PartName="/xl/revisions/revisionLog14821111.xml" ContentType="application/vnd.openxmlformats-officedocument.spreadsheetml.revisionLog+xml"/>
  <Override PartName="/xl/revisions/revisionLog1641.xml" ContentType="application/vnd.openxmlformats-officedocument.spreadsheetml.revisionLog+xml"/>
  <Override PartName="/xl/revisions/revisionLog165.xml" ContentType="application/vnd.openxmlformats-officedocument.spreadsheetml.revisionLog+xml"/>
  <Override PartName="/xl/revisions/revisionLog11132.xml" ContentType="application/vnd.openxmlformats-officedocument.spreadsheetml.revisionLog+xml"/>
  <Override PartName="/xl/revisions/revisionLog118211.xml" ContentType="application/vnd.openxmlformats-officedocument.spreadsheetml.revisionLog+xml"/>
  <Override PartName="/xl/revisions/revisionLog12021.xml" ContentType="application/vnd.openxmlformats-officedocument.spreadsheetml.revisionLog+xml"/>
  <Override PartName="/xl/revisions/revisionLog159111.xml" ContentType="application/vnd.openxmlformats-officedocument.spreadsheetml.revisionLog+xml"/>
  <Override PartName="/xl/revisions/revisionLog111111.xml" ContentType="application/vnd.openxmlformats-officedocument.spreadsheetml.revisionLog+xml"/>
  <Override PartName="/xl/revisions/revisionLog113111.xml" ContentType="application/vnd.openxmlformats-officedocument.spreadsheetml.revisionLog+xml"/>
  <Override PartName="/xl/revisions/revisionLog110311.xml" ContentType="application/vnd.openxmlformats-officedocument.spreadsheetml.revisionLog+xml"/>
  <Override PartName="/xl/revisions/revisionLog1261.xml" ContentType="application/vnd.openxmlformats-officedocument.spreadsheetml.revisionLog+xml"/>
  <Override PartName="/xl/revisions/revisionLog1621111.xml" ContentType="application/vnd.openxmlformats-officedocument.spreadsheetml.revisionLog+xml"/>
  <Override PartName="/xl/revisions/revisionLog163111.xml" ContentType="application/vnd.openxmlformats-officedocument.spreadsheetml.revisionLog+xml"/>
  <Override PartName="/xl/revisions/revisionLog166.xml" ContentType="application/vnd.openxmlformats-officedocument.spreadsheetml.revisionLog+xml"/>
  <Override PartName="/xl/revisions/revisionLog12511.xml" ContentType="application/vnd.openxmlformats-officedocument.spreadsheetml.revisionLog+xml"/>
  <Override PartName="/xl/revisions/revisionLog1232.xml" ContentType="application/vnd.openxmlformats-officedocument.spreadsheetml.revisionLog+xml"/>
  <Override PartName="/xl/revisions/revisionLog151112.xml" ContentType="application/vnd.openxmlformats-officedocument.spreadsheetml.revisionLog+xml"/>
  <Override PartName="/xl/revisions/revisionLog12841.xml" ContentType="application/vnd.openxmlformats-officedocument.spreadsheetml.revisionLog+xml"/>
  <Override PartName="/xl/revisions/revisionLog181112.xml" ContentType="application/vnd.openxmlformats-officedocument.spreadsheetml.revisionLog+xml"/>
  <Override PartName="/xl/revisions/revisionLog1117.xml" ContentType="application/vnd.openxmlformats-officedocument.spreadsheetml.revisionLog+xml"/>
  <Override PartName="/xl/revisions/revisionLog16411.xml" ContentType="application/vnd.openxmlformats-officedocument.spreadsheetml.revisionLog+xml"/>
  <Override PartName="/xl/revisions/revisionLog1651.xml" ContentType="application/vnd.openxmlformats-officedocument.spreadsheetml.revisionLog+xml"/>
  <Override PartName="/xl/revisions/revisionLog11101.xml" ContentType="application/vnd.openxmlformats-officedocument.spreadsheetml.revisionLog+xml"/>
  <Override PartName="/xl/revisions/revisionLog1112112.xml" ContentType="application/vnd.openxmlformats-officedocument.spreadsheetml.revisionLog+xml"/>
  <Override PartName="/xl/revisions/revisionLog11523.xml" ContentType="application/vnd.openxmlformats-officedocument.spreadsheetml.revisionLog+xml"/>
  <Override PartName="/xl/revisions/revisionLog160111.xml" ContentType="application/vnd.openxmlformats-officedocument.spreadsheetml.revisionLog+xml"/>
  <Override PartName="/xl/revisions/revisionLog1661.xml" ContentType="application/vnd.openxmlformats-officedocument.spreadsheetml.revisionLog+xml"/>
  <Override PartName="/xl/revisions/revisionLog13121.xml" ContentType="application/vnd.openxmlformats-officedocument.spreadsheetml.revisionLog+xml"/>
  <Override PartName="/xl/revisions/revisionLog12213111.xml" ContentType="application/vnd.openxmlformats-officedocument.spreadsheetml.revisionLog+xml"/>
  <Override PartName="/xl/revisions/revisionLog193111.xml" ContentType="application/vnd.openxmlformats-officedocument.spreadsheetml.revisionLog+xml"/>
  <Override PartName="/xl/revisions/revisionLog12611.xml" ContentType="application/vnd.openxmlformats-officedocument.spreadsheetml.revisionLog+xml"/>
  <Override PartName="/xl/revisions/revisionLog1631111.xml" ContentType="application/vnd.openxmlformats-officedocument.spreadsheetml.revisionLog+xml"/>
  <Override PartName="/xl/revisions/revisionLog167.xml" ContentType="application/vnd.openxmlformats-officedocument.spreadsheetml.revisionLog+xml"/>
  <Override PartName="/xl/revisions/revisionLog168.xml" ContentType="application/vnd.openxmlformats-officedocument.spreadsheetml.revisionLog+xml"/>
  <Override PartName="/xl/revisions/revisionLog1152111111.xml" ContentType="application/vnd.openxmlformats-officedocument.spreadsheetml.revisionLog+xml"/>
  <Override PartName="/xl/revisions/revisionLog12811.xml" ContentType="application/vnd.openxmlformats-officedocument.spreadsheetml.revisionLog+xml"/>
  <Override PartName="/xl/revisions/revisionLog1325.xml" ContentType="application/vnd.openxmlformats-officedocument.spreadsheetml.revisionLog+xml"/>
  <Override PartName="/xl/revisions/revisionLog110113.xml" ContentType="application/vnd.openxmlformats-officedocument.spreadsheetml.revisionLog+xml"/>
  <Override PartName="/xl/revisions/revisionLog16511.xml" ContentType="application/vnd.openxmlformats-officedocument.spreadsheetml.revisionLog+xml"/>
  <Override PartName="/xl/revisions/revisionLog113121.xml" ContentType="application/vnd.openxmlformats-officedocument.spreadsheetml.revisionLog+xml"/>
  <Override PartName="/xl/revisions/revisionLog16611.xml" ContentType="application/vnd.openxmlformats-officedocument.spreadsheetml.revisionLog+xml"/>
  <Override PartName="/xl/revisions/revisionLog17111.xml" ContentType="application/vnd.openxmlformats-officedocument.spreadsheetml.revisionLog+xml"/>
  <Override PartName="/xl/revisions/revisionLog11521111111.xml" ContentType="application/vnd.openxmlformats-officedocument.spreadsheetml.revisionLog+xml"/>
  <Override PartName="/xl/revisions/revisionLog1262.xml" ContentType="application/vnd.openxmlformats-officedocument.spreadsheetml.revisionLog+xml"/>
  <Override PartName="/xl/revisions/revisionLog12823.xml" ContentType="application/vnd.openxmlformats-officedocument.spreadsheetml.revisionLog+xml"/>
  <Override PartName="/xl/revisions/revisionLog1155.xml" ContentType="application/vnd.openxmlformats-officedocument.spreadsheetml.revisionLog+xml"/>
  <Override PartName="/xl/revisions/revisionLog164111.xml" ContentType="application/vnd.openxmlformats-officedocument.spreadsheetml.revisionLog+xml"/>
  <Override PartName="/xl/revisions/revisionLog1681.xml" ContentType="application/vnd.openxmlformats-officedocument.spreadsheetml.revisionLog+xml"/>
  <Override PartName="/xl/revisions/revisionLog169.xml" ContentType="application/vnd.openxmlformats-officedocument.spreadsheetml.revisionLog+xml"/>
  <Override PartName="/xl/revisions/revisionLog1261111.xml" ContentType="application/vnd.openxmlformats-officedocument.spreadsheetml.revisionLog+xml"/>
  <Override PartName="/xl/revisions/revisionLog13011.xml" ContentType="application/vnd.openxmlformats-officedocument.spreadsheetml.revisionLog+xml"/>
  <Override PartName="/xl/revisions/revisionLog1323.xml" ContentType="application/vnd.openxmlformats-officedocument.spreadsheetml.revisionLog+xml"/>
  <Override PartName="/xl/revisions/revisionLog18111112.xml" ContentType="application/vnd.openxmlformats-officedocument.spreadsheetml.revisionLog+xml"/>
  <Override PartName="/xl/revisions/revisionLog165111.xml" ContentType="application/vnd.openxmlformats-officedocument.spreadsheetml.revisionLog+xml"/>
  <Override PartName="/xl/revisions/revisionLog166111.xml" ContentType="application/vnd.openxmlformats-officedocument.spreadsheetml.revisionLog+xml"/>
  <Override PartName="/xl/revisions/revisionLog143111.xml" ContentType="application/vnd.openxmlformats-officedocument.spreadsheetml.revisionLog+xml"/>
  <Override PartName="/xl/revisions/revisionLog111222.xml" ContentType="application/vnd.openxmlformats-officedocument.spreadsheetml.revisionLog+xml"/>
  <Override PartName="/xl/revisions/revisionLog1671.xml" ContentType="application/vnd.openxmlformats-officedocument.spreadsheetml.revisionLog+xml"/>
  <Override PartName="/xl/revisions/revisionLog110111111.xml" ContentType="application/vnd.openxmlformats-officedocument.spreadsheetml.revisionLog+xml"/>
  <Override PartName="/xl/revisions/revisionLog114111.xml" ContentType="application/vnd.openxmlformats-officedocument.spreadsheetml.revisionLog+xml"/>
  <Override PartName="/xl/revisions/revisionLog11821111.xml" ContentType="application/vnd.openxmlformats-officedocument.spreadsheetml.revisionLog+xml"/>
  <Override PartName="/xl/revisions/revisionLog1331.xml" ContentType="application/vnd.openxmlformats-officedocument.spreadsheetml.revisionLog+xml"/>
  <Override PartName="/xl/revisions/revisionLog114122.xml" ContentType="application/vnd.openxmlformats-officedocument.spreadsheetml.revisionLog+xml"/>
  <Override PartName="/xl/revisions/revisionLog115212.xml" ContentType="application/vnd.openxmlformats-officedocument.spreadsheetml.revisionLog+xml"/>
  <Override PartName="/xl/revisions/revisionLog13941.xml" ContentType="application/vnd.openxmlformats-officedocument.spreadsheetml.revisionLog+xml"/>
  <Override PartName="/xl/revisions/revisionLog16811.xml" ContentType="application/vnd.openxmlformats-officedocument.spreadsheetml.revisionLog+xml"/>
  <Override PartName="/xl/revisions/revisionLog1691.xml" ContentType="application/vnd.openxmlformats-officedocument.spreadsheetml.revisionLog+xml"/>
  <Override PartName="/xl/revisions/revisionLog1192111111.xml" ContentType="application/vnd.openxmlformats-officedocument.spreadsheetml.revisionLog+xml"/>
  <Override PartName="/xl/revisions/revisionLog1202111.xml" ContentType="application/vnd.openxmlformats-officedocument.spreadsheetml.revisionLog+xml"/>
  <Override PartName="/xl/revisions/revisionLog13631.xml" ContentType="application/vnd.openxmlformats-officedocument.spreadsheetml.revisionLog+xml"/>
  <Override PartName="/xl/revisions/revisionLog1372.xml" ContentType="application/vnd.openxmlformats-officedocument.spreadsheetml.revisionLog+xml"/>
  <Override PartName="/xl/revisions/revisionLog110112.xml" ContentType="application/vnd.openxmlformats-officedocument.spreadsheetml.revisionLog+xml"/>
  <Override PartName="/xl/revisions/revisionLog145311.xml" ContentType="application/vnd.openxmlformats-officedocument.spreadsheetml.revisionLog+xml"/>
  <Override PartName="/xl/revisions/revisionLog111211111.xml" ContentType="application/vnd.openxmlformats-officedocument.spreadsheetml.revisionLog+xml"/>
  <Override PartName="/xl/revisions/revisionLog112122.xml" ContentType="application/vnd.openxmlformats-officedocument.spreadsheetml.revisionLog+xml"/>
  <Override PartName="/xl/revisions/revisionLog16711.xml" ContentType="application/vnd.openxmlformats-officedocument.spreadsheetml.revisionLog+xml"/>
  <Override PartName="/xl/revisions/revisionLog168111.xml" ContentType="application/vnd.openxmlformats-officedocument.spreadsheetml.revisionLog+xml"/>
  <Override PartName="/xl/revisions/revisionLog11112.xml" ContentType="application/vnd.openxmlformats-officedocument.spreadsheetml.revisionLog+xml"/>
  <Override PartName="/xl/revisions/revisionLog1202112.xml" ContentType="application/vnd.openxmlformats-officedocument.spreadsheetml.revisionLog+xml"/>
  <Override PartName="/xl/revisions/revisionLog13612.xml" ContentType="application/vnd.openxmlformats-officedocument.spreadsheetml.revisionLog+xml"/>
  <Override PartName="/xl/revisions/revisionLog1371211.xml" ContentType="application/vnd.openxmlformats-officedocument.spreadsheetml.revisionLog+xml"/>
  <Override PartName="/xl/revisions/revisionLog115213.xml" ContentType="application/vnd.openxmlformats-officedocument.spreadsheetml.revisionLog+xml"/>
  <Override PartName="/xl/revisions/revisionLog11941.xml" ContentType="application/vnd.openxmlformats-officedocument.spreadsheetml.revisionLog+xml"/>
  <Override PartName="/xl/revisions/revisionLog16911.xml" ContentType="application/vnd.openxmlformats-officedocument.spreadsheetml.revisionLog+xml"/>
  <Override PartName="/xl/revisions/revisionLog170.xml" ContentType="application/vnd.openxmlformats-officedocument.spreadsheetml.revisionLog+xml"/>
  <Override PartName="/xl/revisions/revisionLog112211.xml" ContentType="application/vnd.openxmlformats-officedocument.spreadsheetml.revisionLog+xml"/>
  <Override PartName="/xl/revisions/revisionLog118111.xml" ContentType="application/vnd.openxmlformats-officedocument.spreadsheetml.revisionLog+xml"/>
  <Override PartName="/xl/revisions/revisionLog11031.xml" ContentType="application/vnd.openxmlformats-officedocument.spreadsheetml.revisionLog+xml"/>
  <Override PartName="/xl/revisions/revisionLog120212.xml" ContentType="application/vnd.openxmlformats-officedocument.spreadsheetml.revisionLog+xml"/>
  <Override PartName="/xl/revisions/revisionLog12221.xml" ContentType="application/vnd.openxmlformats-officedocument.spreadsheetml.revisionLog+xml"/>
  <Override PartName="/xl/revisions/revisionLog1381.xml" ContentType="application/vnd.openxmlformats-officedocument.spreadsheetml.revisionLog+xml"/>
  <Override PartName="/xl/revisions/revisionLog139411.xml" ContentType="application/vnd.openxmlformats-officedocument.spreadsheetml.revisionLog+xml"/>
  <Override PartName="/xl/revisions/revisionLog1651111.xml" ContentType="application/vnd.openxmlformats-officedocument.spreadsheetml.revisionLog+xml"/>
  <Override PartName="/xl/revisions/revisionLog13411.xml" ContentType="application/vnd.openxmlformats-officedocument.spreadsheetml.revisionLog+xml"/>
  <Override PartName="/xl/revisions/revisionLog11141.xml" ContentType="application/vnd.openxmlformats-officedocument.spreadsheetml.revisionLog+xml"/>
  <Override PartName="/xl/revisions/revisionLog1661111.xml" ContentType="application/vnd.openxmlformats-officedocument.spreadsheetml.revisionLog+xml"/>
  <Override PartName="/xl/revisions/revisionLog1364.xml" ContentType="application/vnd.openxmlformats-officedocument.spreadsheetml.revisionLog+xml"/>
  <Override PartName="/xl/revisions/revisionLog141111.xml" ContentType="application/vnd.openxmlformats-officedocument.spreadsheetml.revisionLog+xml"/>
  <Override PartName="/xl/revisions/revisionLog11312111.xml" ContentType="application/vnd.openxmlformats-officedocument.spreadsheetml.revisionLog+xml"/>
  <Override PartName="/xl/revisions/revisionLog13811.xml" ContentType="application/vnd.openxmlformats-officedocument.spreadsheetml.revisionLog+xml"/>
  <Override PartName="/xl/revisions/revisionLog116121.xml" ContentType="application/vnd.openxmlformats-officedocument.spreadsheetml.revisionLog+xml"/>
  <Override PartName="/xl/revisions/revisionLog12214.xml" ContentType="application/vnd.openxmlformats-officedocument.spreadsheetml.revisionLog+xml"/>
  <Override PartName="/xl/revisions/revisionLog14731.xml" ContentType="application/vnd.openxmlformats-officedocument.spreadsheetml.revisionLog+xml"/>
  <Override PartName="/xl/revisions/revisionLog142112111.xml" ContentType="application/vnd.openxmlformats-officedocument.spreadsheetml.revisionLog+xml"/>
  <Override PartName="/xl/revisions/revisionLog11322.xml" ContentType="application/vnd.openxmlformats-officedocument.spreadsheetml.revisionLog+xml"/>
  <Override PartName="/xl/revisions/revisionLog1152121.xml" ContentType="application/vnd.openxmlformats-officedocument.spreadsheetml.revisionLog+xml"/>
  <Override PartName="/xl/revisions/revisionLog1442111111.xml" ContentType="application/vnd.openxmlformats-officedocument.spreadsheetml.revisionLog+xml"/>
  <Override PartName="/xl/revisions/revisionLog1571.xml" ContentType="application/vnd.openxmlformats-officedocument.spreadsheetml.revisionLog+xml"/>
  <Override PartName="/xl/revisions/revisionLog1453111.xml" ContentType="application/vnd.openxmlformats-officedocument.spreadsheetml.revisionLog+xml"/>
  <Override PartName="/xl/revisions/revisionLog1121212.xml" ContentType="application/vnd.openxmlformats-officedocument.spreadsheetml.revisionLog+xml"/>
  <Override PartName="/xl/revisions/revisionLog167111.xml" ContentType="application/vnd.openxmlformats-officedocument.spreadsheetml.revisionLog+xml"/>
  <Override PartName="/xl/revisions/revisionLog1681111.xml" ContentType="application/vnd.openxmlformats-officedocument.spreadsheetml.revisionLog+xml"/>
  <Override PartName="/xl/revisions/revisionLog1112111111.xml" ContentType="application/vnd.openxmlformats-officedocument.spreadsheetml.revisionLog+xml"/>
  <Override PartName="/xl/revisions/revisionLog118211111.xml" ContentType="application/vnd.openxmlformats-officedocument.spreadsheetml.revisionLog+xml"/>
  <Override PartName="/xl/revisions/revisionLog139111.xml" ContentType="application/vnd.openxmlformats-officedocument.spreadsheetml.revisionLog+xml"/>
  <Override PartName="/xl/revisions/revisionLog11412112.xml" ContentType="application/vnd.openxmlformats-officedocument.spreadsheetml.revisionLog+xml"/>
  <Override PartName="/xl/revisions/revisionLog11922.xml" ContentType="application/vnd.openxmlformats-officedocument.spreadsheetml.revisionLog+xml"/>
  <Override PartName="/xl/revisions/revisionLog169111.xml" ContentType="application/vnd.openxmlformats-officedocument.spreadsheetml.revisionLog+xml"/>
  <Override PartName="/xl/revisions/revisionLog15211.xml" ContentType="application/vnd.openxmlformats-officedocument.spreadsheetml.revisionLog+xml"/>
  <Override PartName="/xl/revisions/revisionLog1131211111.xml" ContentType="application/vnd.openxmlformats-officedocument.spreadsheetml.revisionLog+xml"/>
  <Override PartName="/xl/revisions/revisionLog1951.xml" ContentType="application/vnd.openxmlformats-officedocument.spreadsheetml.revisionLog+xml"/>
  <Override PartName="/xl/revisions/revisionLog14011.xml" ContentType="application/vnd.openxmlformats-officedocument.spreadsheetml.revisionLog+xml"/>
  <Override PartName="/xl/revisions/revisionLog12412.xml" ContentType="application/vnd.openxmlformats-officedocument.spreadsheetml.revisionLog+xml"/>
  <Override PartName="/xl/revisions/revisionLog1701.xml" ContentType="application/vnd.openxmlformats-officedocument.spreadsheetml.revisionLog+xml"/>
  <Override PartName="/xl/revisions/revisionLog173.xml" ContentType="application/vnd.openxmlformats-officedocument.spreadsheetml.revisionLog+xml"/>
  <Override PartName="/xl/revisions/revisionLog115121111.xml" ContentType="application/vnd.openxmlformats-officedocument.spreadsheetml.revisionLog+xml"/>
  <Override PartName="/xl/revisions/revisionLog1461.xml" ContentType="application/vnd.openxmlformats-officedocument.spreadsheetml.revisionLog+xml"/>
  <Override PartName="/xl/revisions/revisionLog1114111.xml" ContentType="application/vnd.openxmlformats-officedocument.spreadsheetml.revisionLog+xml"/>
  <Override PartName="/xl/revisions/revisionLog12851.xml" ContentType="application/vnd.openxmlformats-officedocument.spreadsheetml.revisionLog+xml"/>
  <Override PartName="/xl/revisions/revisionLog16811111.xml" ContentType="application/vnd.openxmlformats-officedocument.spreadsheetml.revisionLog+xml"/>
  <Override PartName="/xl/revisions/revisionLog1691111.xml" ContentType="application/vnd.openxmlformats-officedocument.spreadsheetml.revisionLog+xml"/>
  <Override PartName="/xl/revisions/revisionLog11141111.xml" ContentType="application/vnd.openxmlformats-officedocument.spreadsheetml.revisionLog+xml"/>
  <Override PartName="/xl/revisions/revisionLog138111.xml" ContentType="application/vnd.openxmlformats-officedocument.spreadsheetml.revisionLog+xml"/>
  <Override PartName="/xl/revisions/revisionLog11531.xml" ContentType="application/vnd.openxmlformats-officedocument.spreadsheetml.revisionLog+xml"/>
  <Override PartName="/xl/revisions/revisionLog1161211.xml" ContentType="application/vnd.openxmlformats-officedocument.spreadsheetml.revisionLog+xml"/>
  <Override PartName="/xl/revisions/revisionLog17011.xml" ContentType="application/vnd.openxmlformats-officedocument.spreadsheetml.revisionLog+xml"/>
  <Override PartName="/xl/revisions/revisionLog11012.xml" ContentType="application/vnd.openxmlformats-officedocument.spreadsheetml.revisionLog+xml"/>
  <Override PartName="/xl/revisions/revisionLog14212.xml" ContentType="application/vnd.openxmlformats-officedocument.spreadsheetml.revisionLog+xml"/>
  <Override PartName="/xl/revisions/revisionLog131311.xml" ContentType="application/vnd.openxmlformats-officedocument.spreadsheetml.revisionLog+xml"/>
  <Override PartName="/xl/revisions/revisionLog12211112.xml" ContentType="application/vnd.openxmlformats-officedocument.spreadsheetml.revisionLog+xml"/>
  <Override PartName="/xl/revisions/revisionLog12522.xml" ContentType="application/vnd.openxmlformats-officedocument.spreadsheetml.revisionLog+xml"/>
  <Override PartName="/xl/revisions/revisionLog1731.xml" ContentType="application/vnd.openxmlformats-officedocument.spreadsheetml.revisionLog+xml"/>
  <Override PartName="/xl/revisions/revisionLog122111121.xml" ContentType="application/vnd.openxmlformats-officedocument.spreadsheetml.revisionLog+xml"/>
  <Override PartName="/xl/revisions/revisionLog1151211111.xml" ContentType="application/vnd.openxmlformats-officedocument.spreadsheetml.revisionLog+xml"/>
  <Override PartName="/xl/revisions/revisionLog14411.xml" ContentType="application/vnd.openxmlformats-officedocument.spreadsheetml.revisionLog+xml"/>
  <Override PartName="/xl/revisions/revisionLog14721111.xml" ContentType="application/vnd.openxmlformats-officedocument.spreadsheetml.revisionLog+xml"/>
  <Override PartName="/xl/revisions/revisionLog148211111.xml" ContentType="application/vnd.openxmlformats-officedocument.spreadsheetml.revisionLog+xml"/>
  <Override PartName="/xl/revisions/revisionLog112121112.xml" ContentType="application/vnd.openxmlformats-officedocument.spreadsheetml.revisionLog+xml"/>
  <Override PartName="/xl/revisions/revisionLog13213.xml" ContentType="application/vnd.openxmlformats-officedocument.spreadsheetml.revisionLog+xml"/>
  <Override PartName="/xl/revisions/revisionLog16911111.xml" ContentType="application/vnd.openxmlformats-officedocument.spreadsheetml.revisionLog+xml"/>
  <Override PartName="/xl/revisions/revisionLog117111.xml" ContentType="application/vnd.openxmlformats-officedocument.spreadsheetml.revisionLog+xml"/>
  <Override PartName="/xl/revisions/revisionLog1314.xml" ContentType="application/vnd.openxmlformats-officedocument.spreadsheetml.revisionLog+xml"/>
  <Override PartName="/xl/revisions/revisionLog13911111.xml" ContentType="application/vnd.openxmlformats-officedocument.spreadsheetml.revisionLog+xml"/>
  <Override PartName="/xl/revisions/revisionLog1401111.xml" ContentType="application/vnd.openxmlformats-officedocument.spreadsheetml.revisionLog+xml"/>
  <Override PartName="/xl/revisions/revisionLog11431.xml" ContentType="application/vnd.openxmlformats-officedocument.spreadsheetml.revisionLog+xml"/>
  <Override PartName="/xl/revisions/revisionLog1192211.xml" ContentType="application/vnd.openxmlformats-officedocument.spreadsheetml.revisionLog+xml"/>
  <Override PartName="/xl/revisions/revisionLog170111.xml" ContentType="application/vnd.openxmlformats-officedocument.spreadsheetml.revisionLog+xml"/>
  <Override PartName="/xl/revisions/revisionLog12111.xml" ContentType="application/vnd.openxmlformats-officedocument.spreadsheetml.revisionLog+xml"/>
  <Override PartName="/xl/revisions/revisionLog11021.xml" ContentType="application/vnd.openxmlformats-officedocument.spreadsheetml.revisionLog+xml"/>
  <Override PartName="/xl/revisions/revisionLog144111.xml" ContentType="application/vnd.openxmlformats-officedocument.spreadsheetml.revisionLog+xml"/>
  <Override PartName="/xl/revisions/revisionLog1241112.xml" ContentType="application/vnd.openxmlformats-officedocument.spreadsheetml.revisionLog+xml"/>
  <Override PartName="/xl/revisions/revisionLog17311.xml" ContentType="application/vnd.openxmlformats-officedocument.spreadsheetml.revisionLog+xml"/>
  <Override PartName="/xl/revisions/revisionLog174.xml" ContentType="application/vnd.openxmlformats-officedocument.spreadsheetml.revisionLog+xml"/>
  <Override PartName="/xl/revisions/revisionLog1103.xml" ContentType="application/vnd.openxmlformats-officedocument.spreadsheetml.revisionLog+xml"/>
  <Override PartName="/xl/revisions/revisionLog120311.xml" ContentType="application/vnd.openxmlformats-officedocument.spreadsheetml.revisionLog+xml"/>
  <Override PartName="/xl/revisions/revisionLog145111.xml" ContentType="application/vnd.openxmlformats-officedocument.spreadsheetml.revisionLog+xml"/>
  <Override PartName="/xl/revisions/revisionLog1491.xml" ContentType="application/vnd.openxmlformats-officedocument.spreadsheetml.revisionLog+xml"/>
  <Override PartName="/xl/revisions/revisionLog13641.xml" ContentType="application/vnd.openxmlformats-officedocument.spreadsheetml.revisionLog+xml"/>
  <Override PartName="/xl/revisions/revisionLog122121.xml" ContentType="application/vnd.openxmlformats-officedocument.spreadsheetml.revisionLog+xml"/>
  <Override PartName="/xl/revisions/revisionLog15113.xml" ContentType="application/vnd.openxmlformats-officedocument.spreadsheetml.revisionLog+xml"/>
  <Override PartName="/xl/revisions/revisionLog1153111.xml" ContentType="application/vnd.openxmlformats-officedocument.spreadsheetml.revisionLog+xml"/>
  <Override PartName="/xl/revisions/revisionLog1365.xml" ContentType="application/vnd.openxmlformats-officedocument.spreadsheetml.revisionLog+xml"/>
  <Override PartName="/xl/revisions/revisionLog1411.xml" ContentType="application/vnd.openxmlformats-officedocument.spreadsheetml.revisionLog+xml"/>
  <Override PartName="/xl/revisions/revisionLog11912.xml" ContentType="application/vnd.openxmlformats-officedocument.spreadsheetml.revisionLog+xml"/>
  <Override PartName="/xl/revisions/revisionLog1223.xml" ContentType="application/vnd.openxmlformats-officedocument.spreadsheetml.revisionLog+xml"/>
  <Override PartName="/xl/revisions/revisionLog1252112.xml" ContentType="application/vnd.openxmlformats-officedocument.spreadsheetml.revisionLog+xml"/>
  <Override PartName="/xl/revisions/revisionLog1741.xml" ContentType="application/vnd.openxmlformats-officedocument.spreadsheetml.revisionLog+xml"/>
  <Override PartName="/xl/revisions/revisionLog175.xml" ContentType="application/vnd.openxmlformats-officedocument.spreadsheetml.revisionLog+xml"/>
  <Override PartName="/xl/revisions/revisionLog17112.xml" ContentType="application/vnd.openxmlformats-officedocument.spreadsheetml.revisionLog+xml"/>
  <Override PartName="/xl/revisions/revisionLog11522.xml" ContentType="application/vnd.openxmlformats-officedocument.spreadsheetml.revisionLog+xml"/>
  <Override PartName="/xl/revisions/revisionLog1451111.xml" ContentType="application/vnd.openxmlformats-officedocument.spreadsheetml.revisionLog+xml"/>
  <Override PartName="/xl/revisions/revisionLog14711.xml" ContentType="application/vnd.openxmlformats-officedocument.spreadsheetml.revisionLog+xml"/>
  <Override PartName="/xl/revisions/revisionLog1502111.xml" ContentType="application/vnd.openxmlformats-officedocument.spreadsheetml.revisionLog+xml"/>
  <Override PartName="/xl/revisions/revisionLog1282212.xml" ContentType="application/vnd.openxmlformats-officedocument.spreadsheetml.revisionLog+xml"/>
  <Override PartName="/xl/revisions/revisionLog13713.xml" ContentType="application/vnd.openxmlformats-officedocument.spreadsheetml.revisionLog+xml"/>
  <Override PartName="/xl/revisions/revisionLog1110.xml" ContentType="application/vnd.openxmlformats-officedocument.spreadsheetml.revisionLog+xml"/>
  <Override PartName="/xl/revisions/revisionLog1143121.xml" ContentType="application/vnd.openxmlformats-officedocument.spreadsheetml.revisionLog+xml"/>
  <Override PartName="/xl/revisions/revisionLog1423.xml" ContentType="application/vnd.openxmlformats-officedocument.spreadsheetml.revisionLog+xml"/>
  <Override PartName="/xl/revisions/revisionLog112111.xml" ContentType="application/vnd.openxmlformats-officedocument.spreadsheetml.revisionLog+xml"/>
  <Override PartName="/xl/revisions/revisionLog11531111.xml" ContentType="application/vnd.openxmlformats-officedocument.spreadsheetml.revisionLog+xml"/>
  <Override PartName="/xl/revisions/revisionLog116121111.xml" ContentType="application/vnd.openxmlformats-officedocument.spreadsheetml.revisionLog+xml"/>
  <Override PartName="/xl/revisions/revisionLog124111111.xml" ContentType="application/vnd.openxmlformats-officedocument.spreadsheetml.revisionLog+xml"/>
  <Override PartName="/xl/revisions/revisionLog173111.xml" ContentType="application/vnd.openxmlformats-officedocument.spreadsheetml.revisionLog+xml"/>
  <Override PartName="/xl/revisions/revisionLog1751.xml" ContentType="application/vnd.openxmlformats-officedocument.spreadsheetml.revisionLog+xml"/>
  <Override PartName="/xl/revisions/revisionLog1121111.xml" ContentType="application/vnd.openxmlformats-officedocument.spreadsheetml.revisionLog+xml"/>
  <Override PartName="/xl/revisions/revisionLog1241111111.xml" ContentType="application/vnd.openxmlformats-officedocument.spreadsheetml.revisionLog+xml"/>
  <Override PartName="/xl/revisions/revisionLog1212.xml" ContentType="application/vnd.openxmlformats-officedocument.spreadsheetml.revisionLog+xml"/>
  <Override PartName="/xl/revisions/revisionLog146111.xml" ContentType="application/vnd.openxmlformats-officedocument.spreadsheetml.revisionLog+xml"/>
  <Override PartName="/xl/revisions/revisionLog14811.xml" ContentType="application/vnd.openxmlformats-officedocument.spreadsheetml.revisionLog+xml"/>
  <Override PartName="/xl/revisions/revisionLog1321122.xml" ContentType="application/vnd.openxmlformats-officedocument.spreadsheetml.revisionLog+xml"/>
  <Override PartName="/xl/revisions/revisionLog136112.xml" ContentType="application/vnd.openxmlformats-officedocument.spreadsheetml.revisionLog+xml"/>
  <Override PartName="/xl/revisions/revisionLog176.xml" ContentType="application/vnd.openxmlformats-officedocument.spreadsheetml.revisionLog+xml"/>
  <Override PartName="/xl/revisions/revisionLog126211.xml" ContentType="application/vnd.openxmlformats-officedocument.spreadsheetml.revisionLog+xml"/>
  <Override PartName="/xl/revisions/revisionLog143112.xml" ContentType="application/vnd.openxmlformats-officedocument.spreadsheetml.revisionLog+xml"/>
  <Override PartName="/xl/revisions/revisionLog1392112.xml" ContentType="application/vnd.openxmlformats-officedocument.spreadsheetml.revisionLog+xml"/>
  <Override PartName="/xl/revisions/revisionLog1422.xml" ContentType="application/vnd.openxmlformats-officedocument.spreadsheetml.revisionLog+xml"/>
  <Override PartName="/xl/revisions/revisionLog11513.xml" ContentType="application/vnd.openxmlformats-officedocument.spreadsheetml.revisionLog+xml"/>
  <Override PartName="/xl/revisions/revisionLog11541.xml" ContentType="application/vnd.openxmlformats-officedocument.spreadsheetml.revisionLog+xml"/>
  <Override PartName="/xl/revisions/revisionLog11931.xml" ContentType="application/vnd.openxmlformats-officedocument.spreadsheetml.revisionLog+xml"/>
  <Override PartName="/xl/revisions/revisionLog122311.xml" ContentType="application/vnd.openxmlformats-officedocument.spreadsheetml.revisionLog+xml"/>
  <Override PartName="/xl/revisions/revisionLog1252111112.xml" ContentType="application/vnd.openxmlformats-officedocument.spreadsheetml.revisionLog+xml"/>
  <Override PartName="/xl/revisions/revisionLog17411.xml" ContentType="application/vnd.openxmlformats-officedocument.spreadsheetml.revisionLog+xml"/>
  <Override PartName="/xl/revisions/revisionLog1761.xml" ContentType="application/vnd.openxmlformats-officedocument.spreadsheetml.revisionLog+xml"/>
  <Override PartName="/xl/revisions/revisionLog121211.xml" ContentType="application/vnd.openxmlformats-officedocument.spreadsheetml.revisionLog+xml"/>
  <Override PartName="/xl/revisions/revisionLog13311.xml" ContentType="application/vnd.openxmlformats-officedocument.spreadsheetml.revisionLog+xml"/>
  <Override PartName="/xl/revisions/revisionLog125111.xml" ContentType="application/vnd.openxmlformats-officedocument.spreadsheetml.revisionLog+xml"/>
  <Override PartName="/xl/revisions/revisionLog12021121.xml" ContentType="application/vnd.openxmlformats-officedocument.spreadsheetml.revisionLog+xml"/>
  <Override PartName="/xl/revisions/revisionLog1132.xml" ContentType="application/vnd.openxmlformats-officedocument.spreadsheetml.revisionLog+xml"/>
  <Override PartName="/xl/revisions/revisionLog12831.xml" ContentType="application/vnd.openxmlformats-officedocument.spreadsheetml.revisionLog+xml"/>
  <Override PartName="/xl/revisions/revisionLog13921121.xml" ContentType="application/vnd.openxmlformats-officedocument.spreadsheetml.revisionLog+xml"/>
  <Override PartName="/xl/revisions/revisionLog15011.xml" ContentType="application/vnd.openxmlformats-officedocument.spreadsheetml.revisionLog+xml"/>
  <Override PartName="/xl/revisions/revisionLog1282211112.xml" ContentType="application/vnd.openxmlformats-officedocument.spreadsheetml.revisionLog+xml"/>
  <Override PartName="/xl/revisions/revisionLog122131111.xml" ContentType="application/vnd.openxmlformats-officedocument.spreadsheetml.revisionLog+xml"/>
  <Override PartName="/xl/revisions/revisionLog1271.xml" ContentType="application/vnd.openxmlformats-officedocument.spreadsheetml.revisionLog+xml"/>
  <Override PartName="/xl/revisions/revisionLog1531.xml" ContentType="application/vnd.openxmlformats-officedocument.spreadsheetml.revisionLog+xml"/>
  <Override PartName="/xl/revisions/revisionLog1371122.xml" ContentType="application/vnd.openxmlformats-officedocument.spreadsheetml.revisionLog+xml"/>
  <Override PartName="/xl/revisions/revisionLog1421122.xml" ContentType="application/vnd.openxmlformats-officedocument.spreadsheetml.revisionLog+xml"/>
  <Override PartName="/xl/revisions/revisionLog111211112.xml" ContentType="application/vnd.openxmlformats-officedocument.spreadsheetml.revisionLog+xml"/>
  <Override PartName="/xl/revisions/revisionLog12022.xml" ContentType="application/vnd.openxmlformats-officedocument.spreadsheetml.revisionLog+xml"/>
  <Override PartName="/xl/revisions/revisionLog119311.xml" ContentType="application/vnd.openxmlformats-officedocument.spreadsheetml.revisionLog+xml"/>
  <Override PartName="/xl/revisions/revisionLog12421.xml" ContentType="application/vnd.openxmlformats-officedocument.spreadsheetml.revisionLog+xml"/>
  <Override PartName="/xl/revisions/revisionLog147311.xml" ContentType="application/vnd.openxmlformats-officedocument.spreadsheetml.revisionLog+xml"/>
  <Override PartName="/xl/revisions/revisionLog11023.xml" ContentType="application/vnd.openxmlformats-officedocument.spreadsheetml.revisionLog+xml"/>
  <Override PartName="/xl/revisions/revisionLog194.xml" ContentType="application/vnd.openxmlformats-officedocument.spreadsheetml.revisionLog+xml"/>
  <Override PartName="/xl/revisions/revisionLog132411.xml" ContentType="application/vnd.openxmlformats-officedocument.spreadsheetml.revisionLog+xml"/>
  <Override PartName="/xl/revisions/revisionLog1481111.xml" ContentType="application/vnd.openxmlformats-officedocument.spreadsheetml.revisionLog+xml"/>
  <Override PartName="/xl/revisions/revisionLog1523.xml" ContentType="application/vnd.openxmlformats-officedocument.spreadsheetml.revisionLog+xml"/>
  <Override PartName="/xl/revisions/revisionLog1511121.xml" ContentType="application/vnd.openxmlformats-officedocument.spreadsheetml.revisionLog+xml"/>
  <Override PartName="/xl/revisions/revisionLog128111.xml" ContentType="application/vnd.openxmlformats-officedocument.spreadsheetml.revisionLog+xml"/>
  <Override PartName="/xl/revisions/revisionLog1321121.xml" ContentType="application/vnd.openxmlformats-officedocument.spreadsheetml.revisionLog+xml"/>
  <Override PartName="/xl/revisions/revisionLog13931.xml" ContentType="application/vnd.openxmlformats-officedocument.spreadsheetml.revisionLog+xml"/>
  <Override PartName="/xl/revisions/revisionLog143122.xml" ContentType="application/vnd.openxmlformats-officedocument.spreadsheetml.revisionLog+xml"/>
  <Override PartName="/xl/revisions/revisionLog130111.xml" ContentType="application/vnd.openxmlformats-officedocument.spreadsheetml.revisionLog+xml"/>
  <Override PartName="/xl/revisions/revisionLog1131211.xml" ContentType="application/vnd.openxmlformats-officedocument.spreadsheetml.revisionLog+xml"/>
  <Override PartName="/xl/revisions/revisionLog15421.xml" ContentType="application/vnd.openxmlformats-officedocument.spreadsheetml.revisionLog+xml"/>
  <Override PartName="/xl/revisions/revisionLog12231111.xml" ContentType="application/vnd.openxmlformats-officedocument.spreadsheetml.revisionLog+xml"/>
  <Override PartName="/xl/revisions/revisionLog128221111111.xml" ContentType="application/vnd.openxmlformats-officedocument.spreadsheetml.revisionLog+xml"/>
  <Override PartName="/xl/revisions/revisionLog144211.xml" ContentType="application/vnd.openxmlformats-officedocument.spreadsheetml.revisionLog+xml"/>
  <Override PartName="/xl/revisions/revisionLog1473.xml" ContentType="application/vnd.openxmlformats-officedocument.spreadsheetml.revisionLog+xml"/>
  <Override PartName="/xl/revisions/revisionLog11422.xml" ContentType="application/vnd.openxmlformats-officedocument.spreadsheetml.revisionLog+xml"/>
  <Override PartName="/xl/revisions/revisionLog1144.xml" ContentType="application/vnd.openxmlformats-officedocument.spreadsheetml.revisionLog+xml"/>
  <Override PartName="/xl/revisions/revisionLog1282211111111.xml" ContentType="application/vnd.openxmlformats-officedocument.spreadsheetml.revisionLog+xml"/>
  <Override PartName="/xl/revisions/revisionLog13211211.xml" ContentType="application/vnd.openxmlformats-officedocument.spreadsheetml.revisionLog+xml"/>
  <Override PartName="/xl/revisions/revisionLog177.xml" ContentType="application/vnd.openxmlformats-officedocument.spreadsheetml.revisionLog+xml"/>
  <Override PartName="/xl/revisions/revisionLog1221111111.xml" ContentType="application/vnd.openxmlformats-officedocument.spreadsheetml.revisionLog+xml"/>
  <Override PartName="/xl/revisions/revisionLog13621.xml" ContentType="application/vnd.openxmlformats-officedocument.spreadsheetml.revisionLog+xml"/>
  <Override PartName="/xl/revisions/revisionLog136111112.xml" ContentType="application/vnd.openxmlformats-officedocument.spreadsheetml.revisionLog+xml"/>
  <Override PartName="/xl/revisions/revisionLog1442112.xml" ContentType="application/vnd.openxmlformats-officedocument.spreadsheetml.revisionLog+xml"/>
  <Override PartName="/xl/revisions/revisionLog1351.xml" ContentType="application/vnd.openxmlformats-officedocument.spreadsheetml.revisionLog+xml"/>
  <Override PartName="/xl/revisions/revisionLog118211112.xml" ContentType="application/vnd.openxmlformats-officedocument.spreadsheetml.revisionLog+xml"/>
  <Override PartName="/xl/revisions/revisionLog150111.xml" ContentType="application/vnd.openxmlformats-officedocument.spreadsheetml.revisionLog+xml"/>
  <Override PartName="/xl/revisions/revisionLog15521.xml" ContentType="application/vnd.openxmlformats-officedocument.spreadsheetml.revisionLog+xml"/>
  <Override PartName="/xl/revisions/revisionLog15231.xml" ContentType="application/vnd.openxmlformats-officedocument.spreadsheetml.revisionLog+xml"/>
  <Override PartName="/xl/revisions/revisionLog14821.xml" ContentType="application/vnd.openxmlformats-officedocument.spreadsheetml.revisionLog+xml"/>
  <Override PartName="/xl/revisions/revisionLog11102.xml" ContentType="application/vnd.openxmlformats-officedocument.spreadsheetml.revisionLog+xml"/>
  <Override PartName="/xl/revisions/revisionLog132312.xml" ContentType="application/vnd.openxmlformats-officedocument.spreadsheetml.revisionLog+xml"/>
  <Override PartName="/xl/revisions/revisionLog1292.xml" ContentType="application/vnd.openxmlformats-officedocument.spreadsheetml.revisionLog+xml"/>
  <Override PartName="/xl/revisions/revisionLog148212.xml" ContentType="application/vnd.openxmlformats-officedocument.spreadsheetml.revisionLog+xml"/>
  <Override PartName="/xl/revisions/revisionLog1572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181111111.xml" ContentType="application/vnd.openxmlformats-officedocument.spreadsheetml.revisionLog+xml"/>
  <Override PartName="/xl/revisions/revisionLog110211.xml" ContentType="application/vnd.openxmlformats-officedocument.spreadsheetml.revisionLog+xml"/>
  <Override PartName="/xl/revisions/revisionLog11421.xml" ContentType="application/vnd.openxmlformats-officedocument.spreadsheetml.revisionLog+xml"/>
  <Override PartName="/xl/revisions/revisionLog140211.xml" ContentType="application/vnd.openxmlformats-officedocument.spreadsheetml.revisionLog+xml"/>
  <Override PartName="/xl/revisions/revisionLog15712.xml" ContentType="application/vnd.openxmlformats-officedocument.spreadsheetml.revisionLog+xml"/>
  <Override PartName="/xl/revisions/revisionLog13711211.xml" ContentType="application/vnd.openxmlformats-officedocument.spreadsheetml.revisionLog+xml"/>
  <Override PartName="/xl/revisions/revisionLog1393111.xml" ContentType="application/vnd.openxmlformats-officedocument.spreadsheetml.revisionLog+xml"/>
  <Override PartName="/xl/revisions/revisionLog145211.xml" ContentType="application/vnd.openxmlformats-officedocument.spreadsheetml.revisionLog+xml"/>
  <Override PartName="/xl/revisions/revisionLog1202121.xml" ContentType="application/vnd.openxmlformats-officedocument.spreadsheetml.revisionLog+xml"/>
  <Override PartName="/xl/revisions/revisionLog122211.xml" ContentType="application/vnd.openxmlformats-officedocument.spreadsheetml.revisionLog+xml"/>
  <Override PartName="/xl/revisions/revisionLog195.xml" ContentType="application/vnd.openxmlformats-officedocument.spreadsheetml.revisionLog+xml"/>
  <Override PartName="/xl/revisions/revisionLog1203.xml" ContentType="application/vnd.openxmlformats-officedocument.spreadsheetml.revisionLog+xml"/>
  <Override PartName="/xl/revisions/revisionLog15411.xml" ContentType="application/vnd.openxmlformats-officedocument.spreadsheetml.revisionLog+xml"/>
  <Override PartName="/xl/revisions/revisionLog143121112.xml" ContentType="application/vnd.openxmlformats-officedocument.spreadsheetml.revisionLog+xml"/>
  <Override PartName="/xl/revisions/revisionLog1561.xml" ContentType="application/vnd.openxmlformats-officedocument.spreadsheetml.revisionLog+xml"/>
  <Override PartName="/xl/revisions/revisionLog147211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S:\Marketing\_Media\Prestige\"/>
    </mc:Choice>
  </mc:AlternateContent>
  <xr:revisionPtr revIDLastSave="0" documentId="13_ncr:81_{08256A34-78CA-47A0-9F41-69D915E514D1}" xr6:coauthVersionLast="36" xr6:coauthVersionMax="36" xr10:uidLastSave="{00000000-0000-0000-0000-000000000000}"/>
  <bookViews>
    <workbookView xWindow="0" yWindow="0" windowWidth="21570" windowHeight="9195" xr2:uid="{00000000-000D-0000-FFFF-FFFF00000000}"/>
  </bookViews>
  <sheets>
    <sheet name="FY15" sheetId="1" r:id="rId1"/>
    <sheet name="Sheet2" sheetId="2" r:id="rId2"/>
    <sheet name="Sheet3" sheetId="3" r:id="rId3"/>
    <sheet name="Sheet1" sheetId="4" r:id="rId4"/>
  </sheets>
  <calcPr calcId="179021"/>
  <customWorkbookViews>
    <customWorkbookView name="Yareth Mojica - Personal View" guid="{F38B4310-E489-43FF-953E-F1582AC83FA0}" mergeInterval="0" personalView="1" maximized="1" xWindow="-8" yWindow="-8" windowWidth="1936" windowHeight="1176" activeSheetId="1"/>
    <customWorkbookView name="Julia Aspinall - Personal View" guid="{CFE925A5-1DC8-413C-B238-342567D07E98}" mergeInterval="0" personalView="1" xWindow="1445" yWindow="19" windowWidth="1574" windowHeight="87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C27" i="1" l="1"/>
  <c r="CC26" i="1"/>
  <c r="CF44" i="1"/>
  <c r="CG44" i="1" s="1"/>
  <c r="CF43" i="1"/>
  <c r="CG43" i="1" s="1"/>
  <c r="CF42" i="1"/>
  <c r="CG42" i="1" s="1"/>
  <c r="CF33" i="1"/>
  <c r="CG33" i="1" s="1"/>
  <c r="CF30" i="1"/>
  <c r="CG30" i="1" s="1"/>
  <c r="BY8" i="1"/>
  <c r="BY9" i="1"/>
  <c r="BY12" i="1"/>
  <c r="BY13" i="1"/>
  <c r="BY14" i="1"/>
  <c r="BY15" i="1"/>
  <c r="BY18" i="1"/>
  <c r="BY19" i="1"/>
  <c r="BY22" i="1"/>
  <c r="BY23" i="1"/>
  <c r="BY30" i="1"/>
  <c r="BY33" i="1"/>
  <c r="BY36" i="1"/>
  <c r="BY37" i="1"/>
  <c r="BY38" i="1"/>
  <c r="BY41" i="1"/>
  <c r="BY42" i="1"/>
  <c r="BY43" i="1"/>
  <c r="BY44" i="1"/>
  <c r="BY7" i="1"/>
  <c r="BV26" i="1"/>
  <c r="BY26" i="1" s="1"/>
  <c r="BV27" i="1"/>
  <c r="BY27" i="1" s="1"/>
  <c r="BW26" i="1" l="1"/>
  <c r="BW23" i="1"/>
  <c r="BW13" i="1"/>
  <c r="BX13" i="1" s="1"/>
  <c r="BZ13" i="1" s="1"/>
  <c r="BX15" i="1"/>
  <c r="BZ15" i="1" s="1"/>
  <c r="BX18" i="1"/>
  <c r="BZ18" i="1" s="1"/>
  <c r="BX23" i="1"/>
  <c r="BZ23" i="1" s="1"/>
  <c r="BX26" i="1"/>
  <c r="BZ26" i="1" s="1"/>
  <c r="BX27" i="1"/>
  <c r="BZ27" i="1" s="1"/>
  <c r="BX30" i="1"/>
  <c r="BZ30" i="1" s="1"/>
  <c r="BX33" i="1"/>
  <c r="BZ33" i="1" s="1"/>
  <c r="BX37" i="1"/>
  <c r="BZ37" i="1" s="1"/>
  <c r="BX41" i="1"/>
  <c r="BZ41" i="1" s="1"/>
  <c r="BX42" i="1"/>
  <c r="BZ42" i="1" s="1"/>
  <c r="BX43" i="1"/>
  <c r="BZ43" i="1" s="1"/>
  <c r="BX44" i="1"/>
  <c r="BZ44" i="1" s="1"/>
  <c r="BW27" i="1"/>
  <c r="BW12" i="1"/>
  <c r="BX12" i="1" s="1"/>
  <c r="BZ12" i="1" s="1"/>
  <c r="BW38" i="1"/>
  <c r="BX38" i="1" s="1"/>
  <c r="BZ38" i="1" s="1"/>
  <c r="BW36" i="1"/>
  <c r="BX36" i="1" s="1"/>
  <c r="BZ36" i="1" s="1"/>
  <c r="BW37" i="1"/>
  <c r="BW19" i="1"/>
  <c r="BX19" i="1" s="1"/>
  <c r="BZ19" i="1" s="1"/>
  <c r="BW8" i="1"/>
  <c r="BX8" i="1" s="1"/>
  <c r="BZ8" i="1" s="1"/>
  <c r="BW14" i="1"/>
  <c r="BX14" i="1" s="1"/>
  <c r="BZ14" i="1" s="1"/>
  <c r="BW9" i="1"/>
  <c r="BX9" i="1" s="1"/>
  <c r="BZ9" i="1" s="1"/>
  <c r="BW22" i="1"/>
  <c r="BX22" i="1" s="1"/>
  <c r="BZ22" i="1" s="1"/>
  <c r="BW18" i="1"/>
  <c r="BW7" i="1"/>
  <c r="BX7" i="1" s="1"/>
  <c r="BZ7" i="1" s="1"/>
  <c r="BO27" i="1"/>
  <c r="BO26" i="1"/>
  <c r="BH27" i="1" l="1"/>
  <c r="BK27" i="1" s="1"/>
  <c r="BH26" i="1"/>
  <c r="BQ33" i="1"/>
  <c r="BR33" i="1"/>
  <c r="BS33" i="1" s="1"/>
  <c r="BQ9" i="1"/>
  <c r="BR9" i="1"/>
  <c r="BS9" i="1" s="1"/>
  <c r="BQ12" i="1"/>
  <c r="BR12" i="1"/>
  <c r="BS12" i="1" s="1"/>
  <c r="BQ13" i="1"/>
  <c r="BR13" i="1"/>
  <c r="BS13" i="1" s="1"/>
  <c r="BQ14" i="1"/>
  <c r="BR14" i="1"/>
  <c r="BS14" i="1" s="1"/>
  <c r="BQ15" i="1"/>
  <c r="BR15" i="1"/>
  <c r="BS15" i="1" s="1"/>
  <c r="BQ18" i="1"/>
  <c r="BR18" i="1"/>
  <c r="BS18" i="1" s="1"/>
  <c r="BQ19" i="1"/>
  <c r="BR19" i="1"/>
  <c r="BS19" i="1" s="1"/>
  <c r="BQ22" i="1"/>
  <c r="BR22" i="1"/>
  <c r="BS22" i="1" s="1"/>
  <c r="BQ23" i="1"/>
  <c r="BR23" i="1"/>
  <c r="BS23" i="1" s="1"/>
  <c r="BQ26" i="1"/>
  <c r="BR26" i="1"/>
  <c r="BS26" i="1" s="1"/>
  <c r="BQ27" i="1"/>
  <c r="BR27" i="1"/>
  <c r="BS27" i="1" s="1"/>
  <c r="BQ30" i="1"/>
  <c r="BR30" i="1"/>
  <c r="BS30" i="1" s="1"/>
  <c r="BQ36" i="1"/>
  <c r="BR36" i="1"/>
  <c r="BS36" i="1" s="1"/>
  <c r="BQ37" i="1"/>
  <c r="BR37" i="1"/>
  <c r="BS37" i="1" s="1"/>
  <c r="BQ38" i="1"/>
  <c r="BR38" i="1"/>
  <c r="BS38" i="1" s="1"/>
  <c r="BQ41" i="1"/>
  <c r="BR41" i="1"/>
  <c r="BS41" i="1" s="1"/>
  <c r="BQ42" i="1"/>
  <c r="BR42" i="1"/>
  <c r="BS42" i="1" s="1"/>
  <c r="BQ43" i="1"/>
  <c r="BR43" i="1"/>
  <c r="BS43" i="1" s="1"/>
  <c r="BQ44" i="1"/>
  <c r="BR44" i="1"/>
  <c r="BS44" i="1" s="1"/>
  <c r="BI27" i="1"/>
  <c r="BI26" i="1"/>
  <c r="BJ33" i="1"/>
  <c r="BK33" i="1"/>
  <c r="BJ8" i="1"/>
  <c r="BK8" i="1"/>
  <c r="BJ9" i="1"/>
  <c r="BK9" i="1"/>
  <c r="BJ12" i="1"/>
  <c r="BK12" i="1"/>
  <c r="BJ13" i="1"/>
  <c r="BK13" i="1"/>
  <c r="BJ14" i="1"/>
  <c r="BK14" i="1"/>
  <c r="BJ15" i="1"/>
  <c r="BK15" i="1"/>
  <c r="BJ18" i="1"/>
  <c r="BK18" i="1"/>
  <c r="BJ19" i="1"/>
  <c r="BK19" i="1"/>
  <c r="BJ22" i="1"/>
  <c r="BK22" i="1"/>
  <c r="BJ23" i="1"/>
  <c r="BK23" i="1"/>
  <c r="BJ26" i="1"/>
  <c r="BK26" i="1"/>
  <c r="BJ27" i="1"/>
  <c r="BJ30" i="1"/>
  <c r="BK30" i="1"/>
  <c r="BJ36" i="1"/>
  <c r="BK36" i="1"/>
  <c r="BJ37" i="1"/>
  <c r="BK37" i="1"/>
  <c r="BJ38" i="1"/>
  <c r="BK38" i="1"/>
  <c r="BJ41" i="1"/>
  <c r="BK41" i="1"/>
  <c r="BJ42" i="1"/>
  <c r="BK42" i="1"/>
  <c r="BJ43" i="1"/>
  <c r="BK43" i="1"/>
  <c r="BJ44" i="1"/>
  <c r="BK44" i="1"/>
  <c r="BK7" i="1"/>
  <c r="BJ7" i="1"/>
  <c r="BL19" i="1" l="1"/>
  <c r="BL13" i="1"/>
  <c r="BL9" i="1"/>
  <c r="BL33" i="1"/>
  <c r="BL41" i="1"/>
  <c r="BL37" i="1"/>
  <c r="BL27" i="1"/>
  <c r="BL23" i="1"/>
  <c r="BL7" i="1"/>
  <c r="BL44" i="1"/>
  <c r="BL42" i="1"/>
  <c r="BL15" i="1"/>
  <c r="BL43" i="1"/>
  <c r="BL30" i="1"/>
  <c r="BL22" i="1"/>
  <c r="BL18" i="1"/>
  <c r="BL14" i="1"/>
  <c r="BL12" i="1"/>
  <c r="BL8" i="1"/>
  <c r="BL38" i="1"/>
  <c r="BL36" i="1"/>
  <c r="BL26" i="1"/>
  <c r="BA27" i="1" l="1"/>
  <c r="BA26" i="1"/>
  <c r="BN8" i="1"/>
  <c r="BN7" i="1"/>
  <c r="BB27" i="1"/>
  <c r="BB37" i="1"/>
  <c r="BB36" i="1"/>
  <c r="BB26" i="1"/>
  <c r="BB13" i="1"/>
  <c r="BB23" i="1"/>
  <c r="BB19" i="1"/>
  <c r="BB8" i="1"/>
  <c r="BB14" i="1"/>
  <c r="BB9" i="1"/>
  <c r="BB12" i="1"/>
  <c r="BB22" i="1"/>
  <c r="BB18" i="1"/>
  <c r="BB7" i="1"/>
  <c r="BQ7" i="1" l="1"/>
  <c r="BR7" i="1"/>
  <c r="BS7" i="1" s="1"/>
  <c r="BR8" i="1"/>
  <c r="BS8" i="1" s="1"/>
  <c r="BQ8" i="1"/>
  <c r="AT26" i="1"/>
  <c r="AT27" i="1"/>
  <c r="AU26" i="1"/>
  <c r="BC8" i="1"/>
  <c r="BD8" i="1"/>
  <c r="BC9" i="1"/>
  <c r="BD9" i="1"/>
  <c r="BC12" i="1"/>
  <c r="BD12" i="1"/>
  <c r="BC13" i="1"/>
  <c r="BD13" i="1"/>
  <c r="BC14" i="1"/>
  <c r="BD14" i="1"/>
  <c r="BC15" i="1"/>
  <c r="BD15" i="1"/>
  <c r="BC18" i="1"/>
  <c r="BD18" i="1"/>
  <c r="BC19" i="1"/>
  <c r="BD19" i="1"/>
  <c r="BC22" i="1"/>
  <c r="BD22" i="1"/>
  <c r="BC23" i="1"/>
  <c r="BD23" i="1"/>
  <c r="BC26" i="1"/>
  <c r="BD26" i="1"/>
  <c r="BC27" i="1"/>
  <c r="BD27" i="1"/>
  <c r="BC30" i="1"/>
  <c r="BD30" i="1"/>
  <c r="BC33" i="1"/>
  <c r="BD33" i="1"/>
  <c r="BC36" i="1"/>
  <c r="BD36" i="1"/>
  <c r="BC37" i="1"/>
  <c r="BD37" i="1"/>
  <c r="BC38" i="1"/>
  <c r="BD38" i="1"/>
  <c r="BC42" i="1"/>
  <c r="BD42" i="1"/>
  <c r="BC43" i="1"/>
  <c r="BD43" i="1"/>
  <c r="BC44" i="1"/>
  <c r="BD44" i="1"/>
  <c r="BC7" i="1"/>
  <c r="BD7" i="1"/>
  <c r="BD41" i="1"/>
  <c r="BC41" i="1"/>
  <c r="AV8" i="1"/>
  <c r="AW8" i="1"/>
  <c r="AV9" i="1"/>
  <c r="AW9" i="1"/>
  <c r="AV12" i="1"/>
  <c r="AW12" i="1"/>
  <c r="AV13" i="1"/>
  <c r="AW13" i="1"/>
  <c r="AV14" i="1"/>
  <c r="AW14" i="1"/>
  <c r="AV15" i="1"/>
  <c r="AW15" i="1"/>
  <c r="AV18" i="1"/>
  <c r="AW18" i="1"/>
  <c r="AV19" i="1"/>
  <c r="AW19" i="1"/>
  <c r="AV22" i="1"/>
  <c r="AW22" i="1"/>
  <c r="AV23" i="1"/>
  <c r="AW23" i="1"/>
  <c r="AV26" i="1"/>
  <c r="AW26" i="1"/>
  <c r="AV27" i="1"/>
  <c r="AW27" i="1"/>
  <c r="AV30" i="1"/>
  <c r="AW30" i="1"/>
  <c r="AV33" i="1"/>
  <c r="AW33" i="1"/>
  <c r="AV36" i="1"/>
  <c r="AW36" i="1"/>
  <c r="AV37" i="1"/>
  <c r="AW37" i="1"/>
  <c r="AV38" i="1"/>
  <c r="AW38" i="1"/>
  <c r="AV41" i="1"/>
  <c r="AW41" i="1"/>
  <c r="AV42" i="1"/>
  <c r="AW42" i="1"/>
  <c r="AV43" i="1"/>
  <c r="AW43" i="1"/>
  <c r="AV44" i="1"/>
  <c r="AW44" i="1"/>
  <c r="AV7" i="1"/>
  <c r="AW7" i="1"/>
  <c r="AP8" i="1"/>
  <c r="AP12" i="1"/>
  <c r="AP13" i="1"/>
  <c r="AP14" i="1"/>
  <c r="AP15" i="1"/>
  <c r="AP18" i="1"/>
  <c r="AP19" i="1"/>
  <c r="AP22" i="1"/>
  <c r="AP23" i="1"/>
  <c r="AP30" i="1"/>
  <c r="AP33" i="1"/>
  <c r="AP38" i="1"/>
  <c r="AP41" i="1"/>
  <c r="AP42" i="1"/>
  <c r="AP43" i="1"/>
  <c r="AP44" i="1"/>
  <c r="AM27" i="1"/>
  <c r="AP27" i="1" s="1"/>
  <c r="AM26" i="1"/>
  <c r="AP26" i="1" s="1"/>
  <c r="AO7" i="1"/>
  <c r="AO12" i="1"/>
  <c r="AO13" i="1"/>
  <c r="AO14" i="1"/>
  <c r="AO15" i="1"/>
  <c r="AO18" i="1"/>
  <c r="AO19" i="1"/>
  <c r="AO22" i="1"/>
  <c r="AO23" i="1"/>
  <c r="AO27" i="1"/>
  <c r="AO30" i="1"/>
  <c r="AO33" i="1"/>
  <c r="AO37" i="1"/>
  <c r="AO38" i="1"/>
  <c r="AO41" i="1"/>
  <c r="AO42" i="1"/>
  <c r="AO43" i="1"/>
  <c r="AO44" i="1"/>
  <c r="C29" i="2"/>
  <c r="AN27" i="1"/>
  <c r="AN26" i="1"/>
  <c r="AO26" i="1" s="1"/>
  <c r="AF27" i="1"/>
  <c r="AF26" i="1"/>
  <c r="AI26" i="1" s="1"/>
  <c r="AG9" i="1"/>
  <c r="AG19" i="1"/>
  <c r="AG27" i="1"/>
  <c r="AG14" i="1"/>
  <c r="AG7" i="1"/>
  <c r="AG18" i="1"/>
  <c r="AH18" i="1" s="1"/>
  <c r="AG22" i="1"/>
  <c r="AG12" i="1"/>
  <c r="AH12" i="1" s="1"/>
  <c r="AJ12" i="1" s="1"/>
  <c r="AG8" i="1"/>
  <c r="AG23" i="1"/>
  <c r="AH23" i="1" s="1"/>
  <c r="AG13" i="1"/>
  <c r="AG26" i="1"/>
  <c r="AG38" i="1"/>
  <c r="AG37" i="1"/>
  <c r="AG36" i="1"/>
  <c r="AL37" i="1"/>
  <c r="AP37" i="1" s="1"/>
  <c r="AL36" i="1"/>
  <c r="AP36" i="1" s="1"/>
  <c r="AL9" i="1"/>
  <c r="AP9" i="1" s="1"/>
  <c r="AL8" i="1"/>
  <c r="AO8" i="1" s="1"/>
  <c r="AL7" i="1"/>
  <c r="AP7" i="1" s="1"/>
  <c r="AI8" i="1"/>
  <c r="AI9" i="1"/>
  <c r="AI12" i="1"/>
  <c r="AI13" i="1"/>
  <c r="AI14" i="1"/>
  <c r="AI15" i="1"/>
  <c r="AI18" i="1"/>
  <c r="AI19" i="1"/>
  <c r="AI22" i="1"/>
  <c r="AI23" i="1"/>
  <c r="AI27" i="1"/>
  <c r="AI30" i="1"/>
  <c r="AI33" i="1"/>
  <c r="AI36" i="1"/>
  <c r="AI37" i="1"/>
  <c r="AI38" i="1"/>
  <c r="AI41" i="1"/>
  <c r="AI42" i="1"/>
  <c r="AI43" i="1"/>
  <c r="AI44" i="1"/>
  <c r="AI7" i="1"/>
  <c r="AH8" i="1"/>
  <c r="AJ8" i="1" s="1"/>
  <c r="AH9" i="1"/>
  <c r="AH13" i="1"/>
  <c r="AJ13" i="1" s="1"/>
  <c r="AH14" i="1"/>
  <c r="AJ14" i="1" s="1"/>
  <c r="AH15" i="1"/>
  <c r="AH19" i="1"/>
  <c r="AH22" i="1"/>
  <c r="AH26" i="1"/>
  <c r="AH27" i="1"/>
  <c r="AH30" i="1"/>
  <c r="AH33" i="1"/>
  <c r="AH36" i="1"/>
  <c r="AH37" i="1"/>
  <c r="AH38" i="1"/>
  <c r="AH41" i="1"/>
  <c r="AH42" i="1"/>
  <c r="AH43" i="1"/>
  <c r="AH44" i="1"/>
  <c r="AH7" i="1"/>
  <c r="Y27" i="1"/>
  <c r="Y26" i="1"/>
  <c r="X15" i="1"/>
  <c r="AB8" i="1"/>
  <c r="AB9" i="1"/>
  <c r="AB12" i="1"/>
  <c r="AB13" i="1"/>
  <c r="AB14" i="1"/>
  <c r="AB15" i="1"/>
  <c r="AB18" i="1"/>
  <c r="AB19" i="1"/>
  <c r="AB22" i="1"/>
  <c r="AB23" i="1"/>
  <c r="AB26" i="1"/>
  <c r="AB27" i="1"/>
  <c r="AB30" i="1"/>
  <c r="AB33" i="1"/>
  <c r="AB36" i="1"/>
  <c r="AB37" i="1"/>
  <c r="AB38" i="1"/>
  <c r="AB41" i="1"/>
  <c r="AB42" i="1"/>
  <c r="AB43" i="1"/>
  <c r="AB44" i="1"/>
  <c r="AB7" i="1"/>
  <c r="AA8" i="1"/>
  <c r="AC8" i="1" s="1"/>
  <c r="AA9" i="1"/>
  <c r="AC9" i="1" s="1"/>
  <c r="AA12" i="1"/>
  <c r="AA13" i="1"/>
  <c r="AC13" i="1" s="1"/>
  <c r="AA14" i="1"/>
  <c r="AC14" i="1" s="1"/>
  <c r="AA15" i="1"/>
  <c r="AC15" i="1" s="1"/>
  <c r="AA18" i="1"/>
  <c r="AA19" i="1"/>
  <c r="AC19" i="1" s="1"/>
  <c r="AA22" i="1"/>
  <c r="AC22" i="1" s="1"/>
  <c r="AA23" i="1"/>
  <c r="AC23" i="1" s="1"/>
  <c r="AA26" i="1"/>
  <c r="AA27" i="1"/>
  <c r="AC27" i="1" s="1"/>
  <c r="AA30" i="1"/>
  <c r="AC30" i="1" s="1"/>
  <c r="AA33" i="1"/>
  <c r="AC33" i="1" s="1"/>
  <c r="AA36" i="1"/>
  <c r="AA37" i="1"/>
  <c r="AC37" i="1" s="1"/>
  <c r="AA38" i="1"/>
  <c r="AC38" i="1" s="1"/>
  <c r="AA41" i="1"/>
  <c r="AC41" i="1" s="1"/>
  <c r="AA42" i="1"/>
  <c r="AA43" i="1"/>
  <c r="AC43" i="1" s="1"/>
  <c r="AA44" i="1"/>
  <c r="AC44" i="1" s="1"/>
  <c r="AA7" i="1"/>
  <c r="AC7" i="1" s="1"/>
  <c r="V15" i="1"/>
  <c r="R27" i="1"/>
  <c r="R26" i="1"/>
  <c r="R46" i="1" s="1"/>
  <c r="U33" i="1"/>
  <c r="V33" i="1" s="1"/>
  <c r="U30" i="1"/>
  <c r="V30" i="1" s="1"/>
  <c r="U27" i="1"/>
  <c r="V27" i="1" s="1"/>
  <c r="U26" i="1"/>
  <c r="V26" i="1" s="1"/>
  <c r="U23" i="1"/>
  <c r="V23" i="1" s="1"/>
  <c r="U22" i="1"/>
  <c r="V22" i="1" s="1"/>
  <c r="U19" i="1"/>
  <c r="V19" i="1" s="1"/>
  <c r="U18" i="1"/>
  <c r="V18" i="1" s="1"/>
  <c r="U13" i="1"/>
  <c r="V13" i="1" s="1"/>
  <c r="U12" i="1"/>
  <c r="V12" i="1" s="1"/>
  <c r="U8" i="1"/>
  <c r="V8" i="1" s="1"/>
  <c r="U7" i="1"/>
  <c r="V7" i="1" s="1"/>
  <c r="U38" i="1"/>
  <c r="V38" i="1" s="1"/>
  <c r="U37" i="1"/>
  <c r="V37" i="1" s="1"/>
  <c r="U36" i="1"/>
  <c r="V36" i="1" s="1"/>
  <c r="U44" i="1"/>
  <c r="U43" i="1"/>
  <c r="V43" i="1" s="1"/>
  <c r="V44" i="1"/>
  <c r="S46" i="1"/>
  <c r="U42" i="1"/>
  <c r="V42" i="1" s="1"/>
  <c r="T44" i="1"/>
  <c r="T43" i="1"/>
  <c r="T42" i="1"/>
  <c r="T8" i="1"/>
  <c r="T12" i="1"/>
  <c r="T13" i="1"/>
  <c r="T14" i="1"/>
  <c r="T18" i="1"/>
  <c r="T19" i="1"/>
  <c r="T22" i="1"/>
  <c r="T23" i="1"/>
  <c r="T26" i="1"/>
  <c r="T27" i="1"/>
  <c r="T30" i="1"/>
  <c r="T33" i="1"/>
  <c r="T36" i="1"/>
  <c r="T37" i="1"/>
  <c r="T38" i="1"/>
  <c r="T7" i="1"/>
  <c r="N15" i="1"/>
  <c r="M15" i="1"/>
  <c r="N14" i="1"/>
  <c r="M14" i="1"/>
  <c r="N13" i="1"/>
  <c r="M13" i="1"/>
  <c r="N12" i="1"/>
  <c r="M12" i="1"/>
  <c r="N9" i="1"/>
  <c r="M9" i="1"/>
  <c r="N8" i="1"/>
  <c r="M8" i="1"/>
  <c r="N7" i="1"/>
  <c r="M7" i="1"/>
  <c r="K27" i="1"/>
  <c r="N44" i="1"/>
  <c r="O44" i="1" s="1"/>
  <c r="M44" i="1"/>
  <c r="N43" i="1"/>
  <c r="O43" i="1" s="1"/>
  <c r="M43" i="1"/>
  <c r="N42" i="1"/>
  <c r="O42" i="1" s="1"/>
  <c r="M42" i="1"/>
  <c r="M41" i="1"/>
  <c r="N38" i="1"/>
  <c r="N37" i="1"/>
  <c r="M37" i="1"/>
  <c r="N36" i="1"/>
  <c r="M36" i="1"/>
  <c r="N33" i="1"/>
  <c r="M33" i="1"/>
  <c r="O33" i="1" s="1"/>
  <c r="N30" i="1"/>
  <c r="M30" i="1"/>
  <c r="O30" i="1" s="1"/>
  <c r="N27" i="1"/>
  <c r="O27" i="1" s="1"/>
  <c r="M27" i="1"/>
  <c r="N26" i="1"/>
  <c r="O26" i="1" s="1"/>
  <c r="M26" i="1"/>
  <c r="N23" i="1"/>
  <c r="M23" i="1"/>
  <c r="N22" i="1"/>
  <c r="M22" i="1"/>
  <c r="N19" i="1"/>
  <c r="M19" i="1"/>
  <c r="N18" i="1"/>
  <c r="M18" i="1"/>
  <c r="Q41" i="1"/>
  <c r="Q14" i="1"/>
  <c r="U14" i="1" s="1"/>
  <c r="V14" i="1" s="1"/>
  <c r="Q9" i="1"/>
  <c r="Q46" i="1" s="1"/>
  <c r="K26" i="1"/>
  <c r="K42" i="1"/>
  <c r="K41" i="1"/>
  <c r="N41" i="1" s="1"/>
  <c r="O41" i="1" s="1"/>
  <c r="G33" i="1"/>
  <c r="G30" i="1"/>
  <c r="F33" i="1"/>
  <c r="H33" i="1" s="1"/>
  <c r="F30" i="1"/>
  <c r="H30" i="1" s="1"/>
  <c r="G27" i="1"/>
  <c r="H27" i="1" s="1"/>
  <c r="G26" i="1"/>
  <c r="H26" i="1" s="1"/>
  <c r="J38" i="1"/>
  <c r="M38" i="1" s="1"/>
  <c r="G42" i="1"/>
  <c r="H42" i="1" s="1"/>
  <c r="F42" i="1"/>
  <c r="G41" i="1"/>
  <c r="H41" i="1" s="1"/>
  <c r="F41" i="1"/>
  <c r="G44" i="1"/>
  <c r="H44" i="1" s="1"/>
  <c r="F44" i="1"/>
  <c r="G43" i="1"/>
  <c r="H43" i="1" s="1"/>
  <c r="F43" i="1"/>
  <c r="G38" i="1"/>
  <c r="F38" i="1"/>
  <c r="G37" i="1"/>
  <c r="F37" i="1"/>
  <c r="G36" i="1"/>
  <c r="F36" i="1"/>
  <c r="F27" i="1"/>
  <c r="F26" i="1"/>
  <c r="G23" i="1"/>
  <c r="F23" i="1"/>
  <c r="G22" i="1"/>
  <c r="F22" i="1"/>
  <c r="G19" i="1"/>
  <c r="F19" i="1"/>
  <c r="G18" i="1"/>
  <c r="F18" i="1"/>
  <c r="G15" i="1"/>
  <c r="F15" i="1"/>
  <c r="G14" i="1"/>
  <c r="F14" i="1"/>
  <c r="G13" i="1"/>
  <c r="F13" i="1"/>
  <c r="G12" i="1"/>
  <c r="F12" i="1"/>
  <c r="G9" i="1"/>
  <c r="F9" i="1"/>
  <c r="G8" i="1"/>
  <c r="F8" i="1"/>
  <c r="G7" i="1"/>
  <c r="F7" i="1"/>
  <c r="CE27" i="1"/>
  <c r="CF27" i="1"/>
  <c r="CG27" i="1" s="1"/>
  <c r="CD46" i="1"/>
  <c r="CC46" i="1"/>
  <c r="CB46" i="1"/>
  <c r="CA46" i="1"/>
  <c r="CF41" i="1"/>
  <c r="CG41" i="1" s="1"/>
  <c r="CE41" i="1"/>
  <c r="CF38" i="1"/>
  <c r="CG38" i="1" s="1"/>
  <c r="CE38" i="1"/>
  <c r="CF37" i="1"/>
  <c r="CG37" i="1" s="1"/>
  <c r="CE37" i="1"/>
  <c r="CF36" i="1"/>
  <c r="CG36" i="1" s="1"/>
  <c r="CE36" i="1"/>
  <c r="CF26" i="1"/>
  <c r="CG26" i="1" s="1"/>
  <c r="CE26" i="1"/>
  <c r="CF23" i="1"/>
  <c r="CG23" i="1" s="1"/>
  <c r="CE23" i="1"/>
  <c r="CF22" i="1"/>
  <c r="CG22" i="1" s="1"/>
  <c r="CE22" i="1"/>
  <c r="CF19" i="1"/>
  <c r="CG19" i="1" s="1"/>
  <c r="CE19" i="1"/>
  <c r="CF18" i="1"/>
  <c r="CG18" i="1" s="1"/>
  <c r="CE18" i="1"/>
  <c r="CF15" i="1"/>
  <c r="CG15" i="1" s="1"/>
  <c r="CE15" i="1"/>
  <c r="CF14" i="1"/>
  <c r="CG14" i="1" s="1"/>
  <c r="CE14" i="1"/>
  <c r="CF13" i="1"/>
  <c r="CG13" i="1" s="1"/>
  <c r="CE13" i="1"/>
  <c r="CF12" i="1"/>
  <c r="CG12" i="1" s="1"/>
  <c r="CE12" i="1"/>
  <c r="CF9" i="1"/>
  <c r="CG9" i="1" s="1"/>
  <c r="CE9" i="1"/>
  <c r="CF8" i="1"/>
  <c r="CG8" i="1" s="1"/>
  <c r="CE8" i="1"/>
  <c r="CF7" i="1"/>
  <c r="CG7" i="1" s="1"/>
  <c r="CE7" i="1"/>
  <c r="BW46" i="1"/>
  <c r="BV46" i="1"/>
  <c r="BU46" i="1"/>
  <c r="BY46" i="1"/>
  <c r="BT46" i="1"/>
  <c r="BP46" i="1"/>
  <c r="BO46" i="1"/>
  <c r="BM46" i="1"/>
  <c r="BR46" i="1"/>
  <c r="BN46" i="1"/>
  <c r="BI46" i="1"/>
  <c r="BH46" i="1"/>
  <c r="BG46" i="1"/>
  <c r="BF46" i="1"/>
  <c r="BK46" i="1"/>
  <c r="BJ46" i="1"/>
  <c r="BB46" i="1"/>
  <c r="BA46" i="1"/>
  <c r="AY46" i="1"/>
  <c r="AZ46" i="1"/>
  <c r="AU46" i="1"/>
  <c r="AT46" i="1"/>
  <c r="AR46" i="1"/>
  <c r="AS46" i="1"/>
  <c r="AN46" i="1"/>
  <c r="AM46" i="1"/>
  <c r="AK46" i="1"/>
  <c r="AL46" i="1"/>
  <c r="AG46" i="1"/>
  <c r="AF46" i="1"/>
  <c r="AD46" i="1"/>
  <c r="AE46" i="1"/>
  <c r="W46" i="1"/>
  <c r="Y46" i="1"/>
  <c r="Z46" i="1"/>
  <c r="U41" i="1"/>
  <c r="V41" i="1" s="1"/>
  <c r="T41" i="1"/>
  <c r="P46" i="1"/>
  <c r="L46" i="1"/>
  <c r="K46" i="1"/>
  <c r="J46" i="1"/>
  <c r="C46" i="1"/>
  <c r="D46" i="1"/>
  <c r="E46" i="1"/>
  <c r="I46" i="1"/>
  <c r="B46" i="1"/>
  <c r="X46" i="1"/>
  <c r="U9" i="1" l="1"/>
  <c r="V9" i="1" s="1"/>
  <c r="AO36" i="1"/>
  <c r="AC42" i="1"/>
  <c r="AC36" i="1"/>
  <c r="AC26" i="1"/>
  <c r="AC18" i="1"/>
  <c r="AC12" i="1"/>
  <c r="AJ15" i="1"/>
  <c r="AJ9" i="1"/>
  <c r="AO9" i="1"/>
  <c r="T9" i="1"/>
  <c r="BP47" i="1"/>
  <c r="BE22" i="1"/>
  <c r="H12" i="1"/>
  <c r="O38" i="1"/>
  <c r="O15" i="1"/>
  <c r="T46" i="1"/>
  <c r="F46" i="1"/>
  <c r="AI46" i="1"/>
  <c r="AX36" i="1"/>
  <c r="AX30" i="1"/>
  <c r="AX26" i="1"/>
  <c r="BE30" i="1"/>
  <c r="BE26" i="1"/>
  <c r="BE23" i="1"/>
  <c r="O19" i="1"/>
  <c r="AH46" i="1"/>
  <c r="BE8" i="1"/>
  <c r="BW47" i="1"/>
  <c r="BE38" i="1"/>
  <c r="AX18" i="1"/>
  <c r="AA46" i="1"/>
  <c r="BS46" i="1"/>
  <c r="BZ46" i="1"/>
  <c r="CF46" i="1"/>
  <c r="CD47" i="1" s="1"/>
  <c r="CE46" i="1"/>
  <c r="H7" i="1"/>
  <c r="H8" i="1"/>
  <c r="H9" i="1"/>
  <c r="H13" i="1"/>
  <c r="H14" i="1"/>
  <c r="H15" i="1"/>
  <c r="H18" i="1"/>
  <c r="H19" i="1"/>
  <c r="H22" i="1"/>
  <c r="H23" i="1"/>
  <c r="H36" i="1"/>
  <c r="H37" i="1"/>
  <c r="H38" i="1"/>
  <c r="N46" i="1"/>
  <c r="L47" i="1" s="1"/>
  <c r="O8" i="1"/>
  <c r="AB46" i="1"/>
  <c r="Z47" i="1" s="1"/>
  <c r="AJ44" i="1"/>
  <c r="AJ42" i="1"/>
  <c r="AJ38" i="1"/>
  <c r="AJ36" i="1"/>
  <c r="AJ30" i="1"/>
  <c r="AJ26" i="1"/>
  <c r="AJ22" i="1"/>
  <c r="AJ18" i="1"/>
  <c r="AQ43" i="1"/>
  <c r="AQ41" i="1"/>
  <c r="AQ37" i="1"/>
  <c r="AQ33" i="1"/>
  <c r="AQ27" i="1"/>
  <c r="AQ23" i="1"/>
  <c r="AQ19" i="1"/>
  <c r="AQ15" i="1"/>
  <c r="AQ13" i="1"/>
  <c r="AQ9" i="1"/>
  <c r="AX8" i="1"/>
  <c r="BE44" i="1"/>
  <c r="BE43" i="1"/>
  <c r="BE14" i="1"/>
  <c r="BE12" i="1"/>
  <c r="BE9" i="1"/>
  <c r="AG47" i="1"/>
  <c r="BL46" i="1"/>
  <c r="BQ46" i="1"/>
  <c r="BX46" i="1"/>
  <c r="O22" i="1"/>
  <c r="O36" i="1"/>
  <c r="O13" i="1"/>
  <c r="AQ44" i="1"/>
  <c r="AQ42" i="1"/>
  <c r="AQ38" i="1"/>
  <c r="AQ36" i="1"/>
  <c r="AQ30" i="1"/>
  <c r="AQ26" i="1"/>
  <c r="AQ22" i="1"/>
  <c r="AQ18" i="1"/>
  <c r="AQ14" i="1"/>
  <c r="AQ12" i="1"/>
  <c r="AQ8" i="1"/>
  <c r="AX7" i="1"/>
  <c r="AX41" i="1"/>
  <c r="AX22" i="1"/>
  <c r="AX19" i="1"/>
  <c r="AX13" i="1"/>
  <c r="BE36" i="1"/>
  <c r="BE33" i="1"/>
  <c r="BE18" i="1"/>
  <c r="BE15" i="1"/>
  <c r="AX43" i="1"/>
  <c r="AX14" i="1"/>
  <c r="AX9" i="1"/>
  <c r="AX37" i="1"/>
  <c r="AX27" i="1"/>
  <c r="BC46" i="1"/>
  <c r="AC46" i="1"/>
  <c r="AW46" i="1"/>
  <c r="AU47" i="1" s="1"/>
  <c r="G46" i="1"/>
  <c r="E47" i="1" s="1"/>
  <c r="AO46" i="1"/>
  <c r="BD46" i="1"/>
  <c r="BB47" i="1" s="1"/>
  <c r="BI47" i="1"/>
  <c r="O18" i="1"/>
  <c r="O23" i="1"/>
  <c r="M46" i="1"/>
  <c r="O37" i="1"/>
  <c r="O7" i="1"/>
  <c r="O9" i="1"/>
  <c r="O12" i="1"/>
  <c r="O14" i="1"/>
  <c r="AJ7" i="1"/>
  <c r="AJ43" i="1"/>
  <c r="AJ41" i="1"/>
  <c r="AJ37" i="1"/>
  <c r="AJ33" i="1"/>
  <c r="AJ27" i="1"/>
  <c r="AJ23" i="1"/>
  <c r="AJ19" i="1"/>
  <c r="AQ7" i="1"/>
  <c r="AP46" i="1"/>
  <c r="AN47" i="1" s="1"/>
  <c r="AX44" i="1"/>
  <c r="AX42" i="1"/>
  <c r="AX38" i="1"/>
  <c r="AX33" i="1"/>
  <c r="AX23" i="1"/>
  <c r="AX15" i="1"/>
  <c r="AX12" i="1"/>
  <c r="BE41" i="1"/>
  <c r="BE7" i="1"/>
  <c r="BE42" i="1"/>
  <c r="BE37" i="1"/>
  <c r="BE27" i="1"/>
  <c r="BE19" i="1"/>
  <c r="BE13" i="1"/>
  <c r="AV46" i="1"/>
  <c r="V46" i="1"/>
  <c r="U46" i="1" l="1"/>
  <c r="S47" i="1" s="1"/>
  <c r="CG46" i="1"/>
  <c r="H46" i="1"/>
  <c r="AJ46" i="1"/>
  <c r="O46" i="1"/>
  <c r="AQ46" i="1"/>
  <c r="BE46" i="1"/>
  <c r="AX46" i="1"/>
</calcChain>
</file>

<file path=xl/sharedStrings.xml><?xml version="1.0" encoding="utf-8"?>
<sst xmlns="http://schemas.openxmlformats.org/spreadsheetml/2006/main" count="229" uniqueCount="49">
  <si>
    <t>LLK</t>
  </si>
  <si>
    <t>Print</t>
  </si>
  <si>
    <t>Online</t>
  </si>
  <si>
    <t>TV</t>
  </si>
  <si>
    <t>FONO</t>
  </si>
  <si>
    <t>RDL</t>
  </si>
  <si>
    <t>VBL</t>
  </si>
  <si>
    <t>Actuals</t>
  </si>
  <si>
    <t>Budget</t>
  </si>
  <si>
    <t>Variance</t>
  </si>
  <si>
    <t>IML</t>
  </si>
  <si>
    <t>GSV</t>
  </si>
  <si>
    <t>January</t>
  </si>
  <si>
    <t>February</t>
  </si>
  <si>
    <t>March</t>
  </si>
  <si>
    <t>April</t>
  </si>
  <si>
    <t>YTD Variance (Against Budget)</t>
  </si>
  <si>
    <t>Actual to Budget %</t>
  </si>
  <si>
    <t>Brand</t>
  </si>
  <si>
    <t>1st part invoice</t>
  </si>
  <si>
    <t>2nd part invoice</t>
  </si>
  <si>
    <t>Accrual</t>
  </si>
  <si>
    <t>Spend (1st pt + accrued)</t>
  </si>
  <si>
    <t>A</t>
  </si>
  <si>
    <t>B</t>
  </si>
  <si>
    <t>C</t>
  </si>
  <si>
    <t>D-E</t>
  </si>
  <si>
    <t>D=A+C</t>
  </si>
  <si>
    <t>E=A+B</t>
  </si>
  <si>
    <t>Variance (Act vs Accr)</t>
  </si>
  <si>
    <t>Radio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</si>
  <si>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</si>
  <si>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</si>
  <si>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</si>
  <si>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</si>
  <si>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</si>
  <si>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</si>
  <si>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</si>
  <si>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</si>
  <si>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PMI Monthly Spend Invoice Reconciliation - FY15</t>
  </si>
  <si>
    <t>MM</t>
  </si>
  <si>
    <t>Print Straight</t>
  </si>
  <si>
    <t>Print Gay</t>
  </si>
  <si>
    <t>Online Straight</t>
  </si>
  <si>
    <t>Online Gay</t>
  </si>
  <si>
    <t>TGO</t>
  </si>
  <si>
    <t>LBL</t>
  </si>
  <si>
    <t>E-Budget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</si>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</sst>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9"/>
      <name val="Calibri"/>
      <family val="2"/>
    </font>
    <font>
      <b/>
      <sz val="11"/>
      <color indexed="8"/>
      <name val="Calibri"/>
      <family val="2"/>
    </font>
    <font>
      <sz val="8"/>
      <name val="Calibri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1">
    <xf numFmtId="0" fontId="0" fillId="0" borderId="0" xfId="0"/>
    <xf numFmtId="0" fontId="3" fillId="0" borderId="0" xfId="0" applyFon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38" fontId="0" fillId="0" borderId="1" xfId="0" applyNumberFormat="1" applyBorder="1" applyAlignment="1">
      <alignment horizontal="center"/>
    </xf>
    <xf numFmtId="38" fontId="0" fillId="0" borderId="0" xfId="0" applyNumberFormat="1" applyBorder="1" applyAlignment="1">
      <alignment horizontal="center"/>
    </xf>
    <xf numFmtId="38" fontId="0" fillId="0" borderId="2" xfId="0" applyNumberFormat="1" applyBorder="1" applyAlignment="1">
      <alignment horizontal="center"/>
    </xf>
    <xf numFmtId="38" fontId="3" fillId="0" borderId="3" xfId="0" applyNumberFormat="1" applyFont="1" applyBorder="1" applyAlignment="1">
      <alignment horizontal="center"/>
    </xf>
    <xf numFmtId="0" fontId="3" fillId="0" borderId="4" xfId="0" applyFont="1" applyBorder="1"/>
    <xf numFmtId="0" fontId="0" fillId="0" borderId="5" xfId="0" applyBorder="1"/>
    <xf numFmtId="0" fontId="3" fillId="0" borderId="5" xfId="0" applyFont="1" applyBorder="1"/>
    <xf numFmtId="0" fontId="0" fillId="0" borderId="6" xfId="0" applyBorder="1"/>
    <xf numFmtId="0" fontId="0" fillId="0" borderId="5" xfId="0" applyFont="1" applyBorder="1"/>
    <xf numFmtId="38" fontId="3" fillId="0" borderId="0" xfId="0" applyNumberFormat="1" applyFont="1" applyAlignment="1">
      <alignment horizontal="center"/>
    </xf>
    <xf numFmtId="9" fontId="0" fillId="0" borderId="0" xfId="1" applyFont="1" applyAlignment="1">
      <alignment horizontal="center"/>
    </xf>
    <xf numFmtId="0" fontId="3" fillId="0" borderId="0" xfId="0" applyFont="1" applyAlignment="1">
      <alignment vertical="center" wrapText="1"/>
    </xf>
    <xf numFmtId="0" fontId="3" fillId="2" borderId="7" xfId="0" applyFont="1" applyFill="1" applyBorder="1" applyAlignment="1">
      <alignment horizontal="center" vertical="center" wrapText="1"/>
    </xf>
    <xf numFmtId="38" fontId="0" fillId="0" borderId="0" xfId="0" applyNumberForma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38" fontId="0" fillId="0" borderId="1" xfId="0" applyNumberFormat="1" applyFill="1" applyBorder="1" applyAlignment="1">
      <alignment horizontal="center"/>
    </xf>
    <xf numFmtId="0" fontId="3" fillId="2" borderId="7" xfId="0" quotePrefix="1" applyFont="1" applyFill="1" applyBorder="1" applyAlignment="1">
      <alignment horizontal="center" vertical="center" wrapText="1"/>
    </xf>
    <xf numFmtId="38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5" fillId="0" borderId="5" xfId="0" applyFont="1" applyBorder="1"/>
    <xf numFmtId="0" fontId="0" fillId="0" borderId="8" xfId="0" applyBorder="1"/>
    <xf numFmtId="38" fontId="0" fillId="0" borderId="2" xfId="0" applyNumberFormat="1" applyFill="1" applyBorder="1" applyAlignment="1">
      <alignment horizontal="center"/>
    </xf>
    <xf numFmtId="38" fontId="0" fillId="0" borderId="9" xfId="0" applyNumberFormat="1" applyFill="1" applyBorder="1" applyAlignment="1">
      <alignment horizontal="center"/>
    </xf>
    <xf numFmtId="0" fontId="5" fillId="0" borderId="7" xfId="0" applyFont="1" applyFill="1" applyBorder="1"/>
    <xf numFmtId="38" fontId="5" fillId="4" borderId="7" xfId="0" applyNumberFormat="1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usernames" Target="revisions/userNames.xml"/><Relationship Id="rId4" Type="http://schemas.openxmlformats.org/officeDocument/2006/relationships/worksheet" Target="worksheets/sheet4.xml"/><Relationship Id="rId9" Type="http://schemas.openxmlformats.org/officeDocument/2006/relationships/revisionHeaders" Target="revisions/revisionHeaders.xml"/></Relationships>
</file>

<file path=xl/revisions/_rels/revisionHeaders.xml.rels><?xml version="1.0" encoding="UTF-8" standalone="yes"?>
<Relationships xmlns="http://schemas.openxmlformats.org/package/2006/relationships"><Relationship Id="rId117" Type="http://schemas.openxmlformats.org/officeDocument/2006/relationships/revisionLog" Target="revisionLog12.xml"/><Relationship Id="rId299" Type="http://schemas.openxmlformats.org/officeDocument/2006/relationships/revisionLog" Target="revisionLog11.xml"/><Relationship Id="rId671" Type="http://schemas.openxmlformats.org/officeDocument/2006/relationships/revisionLog" Target="revisionLog13.xml"/><Relationship Id="rId727" Type="http://schemas.openxmlformats.org/officeDocument/2006/relationships/revisionLog" Target="revisionLog14.xml"/><Relationship Id="rId769" Type="http://schemas.openxmlformats.org/officeDocument/2006/relationships/revisionLog" Target="revisionLog15.xml"/><Relationship Id="rId63" Type="http://schemas.openxmlformats.org/officeDocument/2006/relationships/revisionLog" Target="revisionLog141.xml"/><Relationship Id="rId159" Type="http://schemas.openxmlformats.org/officeDocument/2006/relationships/revisionLog" Target="revisionLog17.xml"/><Relationship Id="rId324" Type="http://schemas.openxmlformats.org/officeDocument/2006/relationships/revisionLog" Target="revisionLog142.xml"/><Relationship Id="rId366" Type="http://schemas.openxmlformats.org/officeDocument/2006/relationships/revisionLog" Target="revisionLog19.xml"/><Relationship Id="rId531" Type="http://schemas.openxmlformats.org/officeDocument/2006/relationships/revisionLog" Target="revisionLog131.xml"/><Relationship Id="rId573" Type="http://schemas.openxmlformats.org/officeDocument/2006/relationships/revisionLog" Target="revisionLog151.xml"/><Relationship Id="rId629" Type="http://schemas.openxmlformats.org/officeDocument/2006/relationships/revisionLog" Target="revisionLog16.xml"/><Relationship Id="rId780" Type="http://schemas.openxmlformats.org/officeDocument/2006/relationships/revisionLog" Target="revisionLog18.xml"/><Relationship Id="rId170" Type="http://schemas.openxmlformats.org/officeDocument/2006/relationships/revisionLog" Target="revisionLog191.xml"/><Relationship Id="rId226" Type="http://schemas.openxmlformats.org/officeDocument/2006/relationships/revisionLog" Target="revisionLog117.xml"/><Relationship Id="rId433" Type="http://schemas.openxmlformats.org/officeDocument/2006/relationships/revisionLog" Target="revisionLog1311.xml"/><Relationship Id="rId268" Type="http://schemas.openxmlformats.org/officeDocument/2006/relationships/revisionLog" Target="revisionLog13111.xml"/><Relationship Id="rId475" Type="http://schemas.openxmlformats.org/officeDocument/2006/relationships/revisionLog" Target="revisionLog1511.xml"/><Relationship Id="rId640" Type="http://schemas.openxmlformats.org/officeDocument/2006/relationships/revisionLog" Target="revisionLog181.xml"/><Relationship Id="rId682" Type="http://schemas.openxmlformats.org/officeDocument/2006/relationships/revisionLog" Target="revisionLog110.xml"/><Relationship Id="rId738" Type="http://schemas.openxmlformats.org/officeDocument/2006/relationships/revisionLog" Target="revisionLog111.xml"/><Relationship Id="rId74" Type="http://schemas.openxmlformats.org/officeDocument/2006/relationships/revisionLog" Target="revisionLog1911.xml"/><Relationship Id="rId128" Type="http://schemas.openxmlformats.org/officeDocument/2006/relationships/revisionLog" Target="revisionLog11411.xml"/><Relationship Id="rId335" Type="http://schemas.openxmlformats.org/officeDocument/2006/relationships/revisionLog" Target="revisionLog192.xml"/><Relationship Id="rId377" Type="http://schemas.openxmlformats.org/officeDocument/2006/relationships/revisionLog" Target="revisionLog113.xml"/><Relationship Id="rId500" Type="http://schemas.openxmlformats.org/officeDocument/2006/relationships/revisionLog" Target="revisionLog161.xml"/><Relationship Id="rId542" Type="http://schemas.openxmlformats.org/officeDocument/2006/relationships/revisionLog" Target="revisionLog1811.xml"/><Relationship Id="rId584" Type="http://schemas.openxmlformats.org/officeDocument/2006/relationships/revisionLog" Target="revisionLog1101.xml"/><Relationship Id="rId181" Type="http://schemas.openxmlformats.org/officeDocument/2006/relationships/revisionLog" Target="revisionLog1142.xml"/><Relationship Id="rId237" Type="http://schemas.openxmlformats.org/officeDocument/2006/relationships/revisionLog" Target="revisionLog1111.xml"/><Relationship Id="rId402" Type="http://schemas.openxmlformats.org/officeDocument/2006/relationships/revisionLog" Target="revisionLog118.xml"/><Relationship Id="rId279" Type="http://schemas.openxmlformats.org/officeDocument/2006/relationships/revisionLog" Target="revisionLog15111.xml"/><Relationship Id="rId444" Type="http://schemas.openxmlformats.org/officeDocument/2006/relationships/revisionLog" Target="revisionLog1512.xml"/><Relationship Id="rId486" Type="http://schemas.openxmlformats.org/officeDocument/2006/relationships/revisionLog" Target="revisionLog1611.xml"/><Relationship Id="rId651" Type="http://schemas.openxmlformats.org/officeDocument/2006/relationships/revisionLog" Target="revisionLog1112.xml"/><Relationship Id="rId693" Type="http://schemas.openxmlformats.org/officeDocument/2006/relationships/revisionLog" Target="revisionLog112.xml"/><Relationship Id="rId707" Type="http://schemas.openxmlformats.org/officeDocument/2006/relationships/revisionLog" Target="revisionLog114.xml"/><Relationship Id="rId749" Type="http://schemas.openxmlformats.org/officeDocument/2006/relationships/revisionLog" Target="revisionLog115.xml"/><Relationship Id="rId43" Type="http://schemas.openxmlformats.org/officeDocument/2006/relationships/revisionLog" Target="revisionLog1111111.xml"/><Relationship Id="rId139" Type="http://schemas.openxmlformats.org/officeDocument/2006/relationships/revisionLog" Target="revisionLog1181.xml"/><Relationship Id="rId290" Type="http://schemas.openxmlformats.org/officeDocument/2006/relationships/revisionLog" Target="revisionLog1921.xml"/><Relationship Id="rId304" Type="http://schemas.openxmlformats.org/officeDocument/2006/relationships/revisionLog" Target="revisionLog11211.xml"/><Relationship Id="rId346" Type="http://schemas.openxmlformats.org/officeDocument/2006/relationships/revisionLog" Target="revisionLog1151.xml"/><Relationship Id="rId388" Type="http://schemas.openxmlformats.org/officeDocument/2006/relationships/revisionLog" Target="revisionLog1191.xml"/><Relationship Id="rId511" Type="http://schemas.openxmlformats.org/officeDocument/2006/relationships/revisionLog" Target="revisionLog18111.xml"/><Relationship Id="rId553" Type="http://schemas.openxmlformats.org/officeDocument/2006/relationships/revisionLog" Target="revisionLog11011.xml"/><Relationship Id="rId609" Type="http://schemas.openxmlformats.org/officeDocument/2006/relationships/revisionLog" Target="revisionLog11121.xml"/><Relationship Id="rId760" Type="http://schemas.openxmlformats.org/officeDocument/2006/relationships/revisionLog" Target="revisionLog116.xml"/><Relationship Id="rId85" Type="http://schemas.openxmlformats.org/officeDocument/2006/relationships/revisionLog" Target="revisionLog142111.xml"/><Relationship Id="rId150" Type="http://schemas.openxmlformats.org/officeDocument/2006/relationships/revisionLog" Target="revisionLog1931.xml"/><Relationship Id="rId192" Type="http://schemas.openxmlformats.org/officeDocument/2006/relationships/revisionLog" Target="revisionLog11911.xml"/><Relationship Id="rId206" Type="http://schemas.openxmlformats.org/officeDocument/2006/relationships/revisionLog" Target="revisionLog121.xml"/><Relationship Id="rId413" Type="http://schemas.openxmlformats.org/officeDocument/2006/relationships/revisionLog" Target="revisionLog120.xml"/><Relationship Id="rId595" Type="http://schemas.openxmlformats.org/officeDocument/2006/relationships/revisionLog" Target="revisionLog111211.xml"/><Relationship Id="rId248" Type="http://schemas.openxmlformats.org/officeDocument/2006/relationships/revisionLog" Target="revisionLog14311.xml"/><Relationship Id="rId455" Type="http://schemas.openxmlformats.org/officeDocument/2006/relationships/revisionLog" Target="revisionLog16111.xml"/><Relationship Id="rId497" Type="http://schemas.openxmlformats.org/officeDocument/2006/relationships/revisionLog" Target="revisionLog181111.xml"/><Relationship Id="rId620" Type="http://schemas.openxmlformats.org/officeDocument/2006/relationships/revisionLog" Target="revisionLog1121.xml"/><Relationship Id="rId662" Type="http://schemas.openxmlformats.org/officeDocument/2006/relationships/revisionLog" Target="revisionLog1141.xml"/><Relationship Id="rId718" Type="http://schemas.openxmlformats.org/officeDocument/2006/relationships/revisionLog" Target="revisionLog1152.xml"/><Relationship Id="rId108" Type="http://schemas.openxmlformats.org/officeDocument/2006/relationships/revisionLog" Target="revisionLog192111.xml"/><Relationship Id="rId315" Type="http://schemas.openxmlformats.org/officeDocument/2006/relationships/revisionLog" Target="revisionLog11311.xml"/><Relationship Id="rId357" Type="http://schemas.openxmlformats.org/officeDocument/2006/relationships/revisionLog" Target="revisionLog11821.xml"/><Relationship Id="rId522" Type="http://schemas.openxmlformats.org/officeDocument/2006/relationships/revisionLog" Target="revisionLog110111.xml"/><Relationship Id="rId54" Type="http://schemas.openxmlformats.org/officeDocument/2006/relationships/revisionLog" Target="revisionLog131111.xml"/><Relationship Id="rId96" Type="http://schemas.openxmlformats.org/officeDocument/2006/relationships/revisionLog" Target="revisionLog1322.xml"/><Relationship Id="rId161" Type="http://schemas.openxmlformats.org/officeDocument/2006/relationships/revisionLog" Target="revisionLog1922.xml"/><Relationship Id="rId217" Type="http://schemas.openxmlformats.org/officeDocument/2006/relationships/revisionLog" Target="revisionLog12213.xml"/><Relationship Id="rId399" Type="http://schemas.openxmlformats.org/officeDocument/2006/relationships/revisionLog" Target="revisionLog123.xml"/><Relationship Id="rId564" Type="http://schemas.openxmlformats.org/officeDocument/2006/relationships/revisionLog" Target="revisionLog1112111.xml"/><Relationship Id="rId771" Type="http://schemas.openxmlformats.org/officeDocument/2006/relationships/revisionLog" Target="revisionLog119.xml"/><Relationship Id="rId259" Type="http://schemas.openxmlformats.org/officeDocument/2006/relationships/revisionLog" Target="revisionLog19212.xml"/><Relationship Id="rId424" Type="http://schemas.openxmlformats.org/officeDocument/2006/relationships/revisionLog" Target="revisionLog126.xml"/><Relationship Id="rId466" Type="http://schemas.openxmlformats.org/officeDocument/2006/relationships/revisionLog" Target="revisionLog1811111.xml"/><Relationship Id="rId631" Type="http://schemas.openxmlformats.org/officeDocument/2006/relationships/revisionLog" Target="revisionLog11412.xml"/><Relationship Id="rId673" Type="http://schemas.openxmlformats.org/officeDocument/2006/relationships/revisionLog" Target="revisionLog11521.xml"/><Relationship Id="rId729" Type="http://schemas.openxmlformats.org/officeDocument/2006/relationships/revisionLog" Target="revisionLog1161.xml"/><Relationship Id="rId119" Type="http://schemas.openxmlformats.org/officeDocument/2006/relationships/revisionLog" Target="revisionLog119111.xml"/><Relationship Id="rId270" Type="http://schemas.openxmlformats.org/officeDocument/2006/relationships/revisionLog" Target="revisionLog11121111.xml"/><Relationship Id="rId326" Type="http://schemas.openxmlformats.org/officeDocument/2006/relationships/revisionLog" Target="revisionLog115121.xml"/><Relationship Id="rId533" Type="http://schemas.openxmlformats.org/officeDocument/2006/relationships/revisionLog" Target="revisionLog11122.xml"/><Relationship Id="rId65" Type="http://schemas.openxmlformats.org/officeDocument/2006/relationships/revisionLog" Target="revisionLog171111.xml"/><Relationship Id="rId130" Type="http://schemas.openxmlformats.org/officeDocument/2006/relationships/revisionLog" Target="revisionLog12311.xml"/><Relationship Id="rId368" Type="http://schemas.openxmlformats.org/officeDocument/2006/relationships/revisionLog" Target="revisionLog1251.xml"/><Relationship Id="rId575" Type="http://schemas.openxmlformats.org/officeDocument/2006/relationships/revisionLog" Target="revisionLog11212.xml"/><Relationship Id="rId740" Type="http://schemas.openxmlformats.org/officeDocument/2006/relationships/revisionLog" Target="revisionLog1192.xml"/><Relationship Id="rId782" Type="http://schemas.openxmlformats.org/officeDocument/2006/relationships/revisionLog" Target="revisionLog122.xml"/><Relationship Id="rId172" Type="http://schemas.openxmlformats.org/officeDocument/2006/relationships/revisionLog" Target="revisionLog12121.xml"/><Relationship Id="rId228" Type="http://schemas.openxmlformats.org/officeDocument/2006/relationships/revisionLog" Target="revisionLog127.xml"/><Relationship Id="rId435" Type="http://schemas.openxmlformats.org/officeDocument/2006/relationships/revisionLog" Target="revisionLog161111.xml"/><Relationship Id="rId477" Type="http://schemas.openxmlformats.org/officeDocument/2006/relationships/revisionLog" Target="revisionLog1101111.xml"/><Relationship Id="rId600" Type="http://schemas.openxmlformats.org/officeDocument/2006/relationships/revisionLog" Target="revisionLog114121.xml"/><Relationship Id="rId642" Type="http://schemas.openxmlformats.org/officeDocument/2006/relationships/revisionLog" Target="revisionLog115211.xml"/><Relationship Id="rId684" Type="http://schemas.openxmlformats.org/officeDocument/2006/relationships/revisionLog" Target="revisionLog11611.xml"/><Relationship Id="rId281" Type="http://schemas.openxmlformats.org/officeDocument/2006/relationships/revisionLog" Target="revisionLog11312.xml"/><Relationship Id="rId337" Type="http://schemas.openxmlformats.org/officeDocument/2006/relationships/revisionLog" Target="revisionLog120211.xml"/><Relationship Id="rId502" Type="http://schemas.openxmlformats.org/officeDocument/2006/relationships/revisionLog" Target="revisionLog112121.xml"/><Relationship Id="rId76" Type="http://schemas.openxmlformats.org/officeDocument/2006/relationships/revisionLog" Target="revisionLog1721.xml"/><Relationship Id="rId141" Type="http://schemas.openxmlformats.org/officeDocument/2006/relationships/revisionLog" Target="revisionLog114311.xml"/><Relationship Id="rId379" Type="http://schemas.openxmlformats.org/officeDocument/2006/relationships/revisionLog" Target="revisionLog1281.xml"/><Relationship Id="rId544" Type="http://schemas.openxmlformats.org/officeDocument/2006/relationships/revisionLog" Target="revisionLog1141211.xml"/><Relationship Id="rId586" Type="http://schemas.openxmlformats.org/officeDocument/2006/relationships/revisionLog" Target="revisionLog1152111.xml"/><Relationship Id="rId751" Type="http://schemas.openxmlformats.org/officeDocument/2006/relationships/revisionLog" Target="revisionLog1221.xml"/><Relationship Id="rId183" Type="http://schemas.openxmlformats.org/officeDocument/2006/relationships/revisionLog" Target="revisionLog126111.xml"/><Relationship Id="rId239" Type="http://schemas.openxmlformats.org/officeDocument/2006/relationships/revisionLog" Target="revisionLog134.xml"/><Relationship Id="rId390" Type="http://schemas.openxmlformats.org/officeDocument/2006/relationships/revisionLog" Target="revisionLog129.xml"/><Relationship Id="rId404" Type="http://schemas.openxmlformats.org/officeDocument/2006/relationships/revisionLog" Target="revisionLog130.xml"/><Relationship Id="rId446" Type="http://schemas.openxmlformats.org/officeDocument/2006/relationships/revisionLog" Target="revisionLog18111111.xml"/><Relationship Id="rId611" Type="http://schemas.openxmlformats.org/officeDocument/2006/relationships/revisionLog" Target="revisionLog116111.xml"/><Relationship Id="rId653" Type="http://schemas.openxmlformats.org/officeDocument/2006/relationships/revisionLog" Target="revisionLog11921.xml"/><Relationship Id="rId250" Type="http://schemas.openxmlformats.org/officeDocument/2006/relationships/revisionLog" Target="revisionLog193.xml"/><Relationship Id="rId292" Type="http://schemas.openxmlformats.org/officeDocument/2006/relationships/revisionLog" Target="revisionLog1182111.xml"/><Relationship Id="rId306" Type="http://schemas.openxmlformats.org/officeDocument/2006/relationships/revisionLog" Target="revisionLog1301.xml"/><Relationship Id="rId488" Type="http://schemas.openxmlformats.org/officeDocument/2006/relationships/revisionLog" Target="revisionLog111221.xml"/><Relationship Id="rId695" Type="http://schemas.openxmlformats.org/officeDocument/2006/relationships/revisionLog" Target="revisionLog12211.xml"/><Relationship Id="rId709" Type="http://schemas.openxmlformats.org/officeDocument/2006/relationships/revisionLog" Target="revisionLog124.xml"/><Relationship Id="rId45" Type="http://schemas.openxmlformats.org/officeDocument/2006/relationships/revisionLog" Target="revisionLog11111.xml"/><Relationship Id="rId87" Type="http://schemas.openxmlformats.org/officeDocument/2006/relationships/revisionLog" Target="revisionLog112112.xml"/><Relationship Id="rId110" Type="http://schemas.openxmlformats.org/officeDocument/2006/relationships/revisionLog" Target="revisionLog19221.xml"/><Relationship Id="rId348" Type="http://schemas.openxmlformats.org/officeDocument/2006/relationships/revisionLog" Target="revisionLog1291.xml"/><Relationship Id="rId513" Type="http://schemas.openxmlformats.org/officeDocument/2006/relationships/revisionLog" Target="revisionLog11412111.xml"/><Relationship Id="rId555" Type="http://schemas.openxmlformats.org/officeDocument/2006/relationships/revisionLog" Target="revisionLog11521111.xml"/><Relationship Id="rId597" Type="http://schemas.openxmlformats.org/officeDocument/2006/relationships/revisionLog" Target="revisionLog1161111.xml"/><Relationship Id="rId720" Type="http://schemas.openxmlformats.org/officeDocument/2006/relationships/revisionLog" Target="revisionLog125.xml"/><Relationship Id="rId762" Type="http://schemas.openxmlformats.org/officeDocument/2006/relationships/revisionLog" Target="revisionLog128.xml"/><Relationship Id="rId152" Type="http://schemas.openxmlformats.org/officeDocument/2006/relationships/revisionLog" Target="revisionLog1932.xml"/><Relationship Id="rId194" Type="http://schemas.openxmlformats.org/officeDocument/2006/relationships/revisionLog" Target="revisionLog12711.xml"/><Relationship Id="rId208" Type="http://schemas.openxmlformats.org/officeDocument/2006/relationships/revisionLog" Target="revisionLog12911.xml"/><Relationship Id="rId415" Type="http://schemas.openxmlformats.org/officeDocument/2006/relationships/revisionLog" Target="revisionLog133.xml"/><Relationship Id="rId457" Type="http://schemas.openxmlformats.org/officeDocument/2006/relationships/revisionLog" Target="revisionLog11011111.xml"/><Relationship Id="rId622" Type="http://schemas.openxmlformats.org/officeDocument/2006/relationships/revisionLog" Target="revisionLog119211.xml"/><Relationship Id="rId261" Type="http://schemas.openxmlformats.org/officeDocument/2006/relationships/revisionLog" Target="revisionLog1122.xml"/><Relationship Id="rId499" Type="http://schemas.openxmlformats.org/officeDocument/2006/relationships/revisionLog" Target="revisionLog1121211.xml"/><Relationship Id="rId664" Type="http://schemas.openxmlformats.org/officeDocument/2006/relationships/revisionLog" Target="revisionLog122111.xml"/><Relationship Id="rId56" Type="http://schemas.openxmlformats.org/officeDocument/2006/relationships/revisionLog" Target="revisionLog1411111.xml"/><Relationship Id="rId317" Type="http://schemas.openxmlformats.org/officeDocument/2006/relationships/revisionLog" Target="revisionLog13231.xml"/><Relationship Id="rId359" Type="http://schemas.openxmlformats.org/officeDocument/2006/relationships/revisionLog" Target="revisionLog1324.xml"/><Relationship Id="rId524" Type="http://schemas.openxmlformats.org/officeDocument/2006/relationships/revisionLog" Target="revisionLog1113.xml"/><Relationship Id="rId566" Type="http://schemas.openxmlformats.org/officeDocument/2006/relationships/revisionLog" Target="revisionLog11611111.xml"/><Relationship Id="rId731" Type="http://schemas.openxmlformats.org/officeDocument/2006/relationships/revisionLog" Target="revisionLog1282.xml"/><Relationship Id="rId773" Type="http://schemas.openxmlformats.org/officeDocument/2006/relationships/revisionLog" Target="revisionLog132.xml"/><Relationship Id="rId98" Type="http://schemas.openxmlformats.org/officeDocument/2006/relationships/revisionLog" Target="revisionLog116111111.xml"/><Relationship Id="rId121" Type="http://schemas.openxmlformats.org/officeDocument/2006/relationships/revisionLog" Target="revisionLog11321.xml"/><Relationship Id="rId163" Type="http://schemas.openxmlformats.org/officeDocument/2006/relationships/revisionLog" Target="revisionLog192121.xml"/><Relationship Id="rId219" Type="http://schemas.openxmlformats.org/officeDocument/2006/relationships/revisionLog" Target="revisionLog1301111.xml"/><Relationship Id="rId370" Type="http://schemas.openxmlformats.org/officeDocument/2006/relationships/revisionLog" Target="revisionLog135.xml"/><Relationship Id="rId426" Type="http://schemas.openxmlformats.org/officeDocument/2006/relationships/revisionLog" Target="revisionLog138.xml"/><Relationship Id="rId633" Type="http://schemas.openxmlformats.org/officeDocument/2006/relationships/revisionLog" Target="revisionLog1221111.xml"/><Relationship Id="rId230" Type="http://schemas.openxmlformats.org/officeDocument/2006/relationships/revisionLog" Target="revisionLog1341.xml"/><Relationship Id="rId468" Type="http://schemas.openxmlformats.org/officeDocument/2006/relationships/revisionLog" Target="revisionLog1114.xml"/><Relationship Id="rId675" Type="http://schemas.openxmlformats.org/officeDocument/2006/relationships/revisionLog" Target="revisionLog1241.xml"/><Relationship Id="rId67" Type="http://schemas.openxmlformats.org/officeDocument/2006/relationships/revisionLog" Target="revisionLog151121.xml"/><Relationship Id="rId272" Type="http://schemas.openxmlformats.org/officeDocument/2006/relationships/revisionLog" Target="revisionLog1151211.xml"/><Relationship Id="rId328" Type="http://schemas.openxmlformats.org/officeDocument/2006/relationships/revisionLog" Target="revisionLog12821.xml"/><Relationship Id="rId535" Type="http://schemas.openxmlformats.org/officeDocument/2006/relationships/revisionLog" Target="revisionLog11612.xml"/><Relationship Id="rId577" Type="http://schemas.openxmlformats.org/officeDocument/2006/relationships/revisionLog" Target="revisionLog12211111.xml"/><Relationship Id="rId700" Type="http://schemas.openxmlformats.org/officeDocument/2006/relationships/revisionLog" Target="revisionLog1252.xml"/><Relationship Id="rId742" Type="http://schemas.openxmlformats.org/officeDocument/2006/relationships/revisionLog" Target="revisionLog1321.xml"/><Relationship Id="rId132" Type="http://schemas.openxmlformats.org/officeDocument/2006/relationships/revisionLog" Target="revisionLog123211.xml"/><Relationship Id="rId174" Type="http://schemas.openxmlformats.org/officeDocument/2006/relationships/revisionLog" Target="revisionLog11622.xml"/><Relationship Id="rId381" Type="http://schemas.openxmlformats.org/officeDocument/2006/relationships/revisionLog" Target="revisionLog1362.xml"/><Relationship Id="rId602" Type="http://schemas.openxmlformats.org/officeDocument/2006/relationships/revisionLog" Target="revisionLog1192111.xml"/><Relationship Id="rId784" Type="http://schemas.openxmlformats.org/officeDocument/2006/relationships/revisionLog" Target="revisionLog136.xml"/><Relationship Id="rId241" Type="http://schemas.openxmlformats.org/officeDocument/2006/relationships/revisionLog" Target="revisionLog1521.xml"/><Relationship Id="rId437" Type="http://schemas.openxmlformats.org/officeDocument/2006/relationships/revisionLog" Target="revisionLog1101121.xml"/><Relationship Id="rId479" Type="http://schemas.openxmlformats.org/officeDocument/2006/relationships/revisionLog" Target="revisionLog182.xml"/><Relationship Id="rId644" Type="http://schemas.openxmlformats.org/officeDocument/2006/relationships/revisionLog" Target="revisionLog12411.xml"/><Relationship Id="rId686" Type="http://schemas.openxmlformats.org/officeDocument/2006/relationships/revisionLog" Target="revisionLog12521.xml"/><Relationship Id="rId283" Type="http://schemas.openxmlformats.org/officeDocument/2006/relationships/revisionLog" Target="revisionLog12031.xml"/><Relationship Id="rId339" Type="http://schemas.openxmlformats.org/officeDocument/2006/relationships/revisionLog" Target="revisionLog1391.xml"/><Relationship Id="rId490" Type="http://schemas.openxmlformats.org/officeDocument/2006/relationships/revisionLog" Target="revisionLog114121111.xml"/><Relationship Id="rId504" Type="http://schemas.openxmlformats.org/officeDocument/2006/relationships/revisionLog" Target="revisionLog1153.xml"/><Relationship Id="rId546" Type="http://schemas.openxmlformats.org/officeDocument/2006/relationships/revisionLog" Target="revisionLog11921111.xml"/><Relationship Id="rId711" Type="http://schemas.openxmlformats.org/officeDocument/2006/relationships/revisionLog" Target="revisionLog12822.xml"/><Relationship Id="rId753" Type="http://schemas.openxmlformats.org/officeDocument/2006/relationships/revisionLog" Target="revisionLog1361.xml"/><Relationship Id="rId78" Type="http://schemas.openxmlformats.org/officeDocument/2006/relationships/revisionLog" Target="revisionLog11011211.xml"/><Relationship Id="rId101" Type="http://schemas.openxmlformats.org/officeDocument/2006/relationships/revisionLog" Target="revisionLog114211.xml"/><Relationship Id="rId143" Type="http://schemas.openxmlformats.org/officeDocument/2006/relationships/revisionLog" Target="revisionLog13122.xml"/><Relationship Id="rId185" Type="http://schemas.openxmlformats.org/officeDocument/2006/relationships/revisionLog" Target="revisionLog119211111.xml"/><Relationship Id="rId350" Type="http://schemas.openxmlformats.org/officeDocument/2006/relationships/revisionLog" Target="revisionLog1401.xml"/><Relationship Id="rId406" Type="http://schemas.openxmlformats.org/officeDocument/2006/relationships/revisionLog" Target="revisionLog140.xml"/><Relationship Id="rId588" Type="http://schemas.openxmlformats.org/officeDocument/2006/relationships/revisionLog" Target="revisionLog1193.xml"/><Relationship Id="rId210" Type="http://schemas.openxmlformats.org/officeDocument/2006/relationships/revisionLog" Target="revisionLog1222.xml"/><Relationship Id="rId392" Type="http://schemas.openxmlformats.org/officeDocument/2006/relationships/revisionLog" Target="revisionLog146.xml"/><Relationship Id="rId448" Type="http://schemas.openxmlformats.org/officeDocument/2006/relationships/revisionLog" Target="revisionLog111411.xml"/><Relationship Id="rId613" Type="http://schemas.openxmlformats.org/officeDocument/2006/relationships/revisionLog" Target="revisionLog124111.xml"/><Relationship Id="rId655" Type="http://schemas.openxmlformats.org/officeDocument/2006/relationships/revisionLog" Target="revisionLog125211.xml"/><Relationship Id="rId697" Type="http://schemas.openxmlformats.org/officeDocument/2006/relationships/revisionLog" Target="revisionLog128221.xml"/><Relationship Id="rId252" Type="http://schemas.openxmlformats.org/officeDocument/2006/relationships/revisionLog" Target="revisionLog1123.xml"/><Relationship Id="rId294" Type="http://schemas.openxmlformats.org/officeDocument/2006/relationships/revisionLog" Target="revisionLog132311.xml"/><Relationship Id="rId308" Type="http://schemas.openxmlformats.org/officeDocument/2006/relationships/revisionLog" Target="revisionLog137111.xml"/><Relationship Id="rId515" Type="http://schemas.openxmlformats.org/officeDocument/2006/relationships/revisionLog" Target="revisionLog11131.xml"/><Relationship Id="rId722" Type="http://schemas.openxmlformats.org/officeDocument/2006/relationships/revisionLog" Target="revisionLog13211.xml"/><Relationship Id="rId47" Type="http://schemas.openxmlformats.org/officeDocument/2006/relationships/revisionLog" Target="revisionLog111311.xml"/><Relationship Id="rId89" Type="http://schemas.openxmlformats.org/officeDocument/2006/relationships/revisionLog" Target="revisionLog11231.xml"/><Relationship Id="rId112" Type="http://schemas.openxmlformats.org/officeDocument/2006/relationships/revisionLog" Target="revisionLog1431111.xml"/><Relationship Id="rId154" Type="http://schemas.openxmlformats.org/officeDocument/2006/relationships/revisionLog" Target="revisionLog1371111.xml"/><Relationship Id="rId361" Type="http://schemas.openxmlformats.org/officeDocument/2006/relationships/revisionLog" Target="revisionLog1441.xml"/><Relationship Id="rId557" Type="http://schemas.openxmlformats.org/officeDocument/2006/relationships/revisionLog" Target="revisionLog122111111.xml"/><Relationship Id="rId599" Type="http://schemas.openxmlformats.org/officeDocument/2006/relationships/revisionLog" Target="revisionLog1252111.xml"/><Relationship Id="rId764" Type="http://schemas.openxmlformats.org/officeDocument/2006/relationships/revisionLog" Target="revisionLog137.xml"/><Relationship Id="rId196" Type="http://schemas.openxmlformats.org/officeDocument/2006/relationships/revisionLog" Target="revisionLog1141211111.xml"/><Relationship Id="rId417" Type="http://schemas.openxmlformats.org/officeDocument/2006/relationships/revisionLog" Target="revisionLog1451.xml"/><Relationship Id="rId459" Type="http://schemas.openxmlformats.org/officeDocument/2006/relationships/revisionLog" Target="revisionLog11212111.xml"/><Relationship Id="rId624" Type="http://schemas.openxmlformats.org/officeDocument/2006/relationships/revisionLog" Target="revisionLog132111.xml"/><Relationship Id="rId666" Type="http://schemas.openxmlformats.org/officeDocument/2006/relationships/revisionLog" Target="revisionLog1282211.xml"/><Relationship Id="rId221" Type="http://schemas.openxmlformats.org/officeDocument/2006/relationships/revisionLog" Target="revisionLog1171.xml"/><Relationship Id="rId263" Type="http://schemas.openxmlformats.org/officeDocument/2006/relationships/revisionLog" Target="revisionLog13131.xml"/><Relationship Id="rId319" Type="http://schemas.openxmlformats.org/officeDocument/2006/relationships/revisionLog" Target="revisionLog1391111.xml"/><Relationship Id="rId470" Type="http://schemas.openxmlformats.org/officeDocument/2006/relationships/revisionLog" Target="revisionLog1143.xml"/><Relationship Id="rId526" Type="http://schemas.openxmlformats.org/officeDocument/2006/relationships/revisionLog" Target="revisionLog119221.xml"/><Relationship Id="rId58" Type="http://schemas.openxmlformats.org/officeDocument/2006/relationships/revisionLog" Target="revisionLog14111.xml"/><Relationship Id="rId123" Type="http://schemas.openxmlformats.org/officeDocument/2006/relationships/revisionLog" Target="revisionLog11312111111.xml"/><Relationship Id="rId330" Type="http://schemas.openxmlformats.org/officeDocument/2006/relationships/revisionLog" Target="revisionLog140111.xml"/><Relationship Id="rId568" Type="http://schemas.openxmlformats.org/officeDocument/2006/relationships/revisionLog" Target="revisionLog1241111.xml"/><Relationship Id="rId733" Type="http://schemas.openxmlformats.org/officeDocument/2006/relationships/revisionLog" Target="revisionLog13611.xml"/><Relationship Id="rId775" Type="http://schemas.openxmlformats.org/officeDocument/2006/relationships/revisionLog" Target="revisionLog139.xml"/><Relationship Id="rId165" Type="http://schemas.openxmlformats.org/officeDocument/2006/relationships/revisionLog" Target="revisionLog1923.xml"/><Relationship Id="rId372" Type="http://schemas.openxmlformats.org/officeDocument/2006/relationships/revisionLog" Target="revisionLog14511.xml"/><Relationship Id="rId428" Type="http://schemas.openxmlformats.org/officeDocument/2006/relationships/revisionLog" Target="revisionLog149.xml"/><Relationship Id="rId635" Type="http://schemas.openxmlformats.org/officeDocument/2006/relationships/revisionLog" Target="revisionLog12822111.xml"/><Relationship Id="rId677" Type="http://schemas.openxmlformats.org/officeDocument/2006/relationships/revisionLog" Target="revisionLog136111.xml"/><Relationship Id="rId232" Type="http://schemas.openxmlformats.org/officeDocument/2006/relationships/revisionLog" Target="revisionLog1182111111.xml"/><Relationship Id="rId274" Type="http://schemas.openxmlformats.org/officeDocument/2006/relationships/revisionLog" Target="revisionLog1381111.xml"/><Relationship Id="rId481" Type="http://schemas.openxmlformats.org/officeDocument/2006/relationships/revisionLog" Target="revisionLog115311.xml"/><Relationship Id="rId702" Type="http://schemas.openxmlformats.org/officeDocument/2006/relationships/revisionLog" Target="revisionLog1371.xml"/><Relationship Id="rId69" Type="http://schemas.openxmlformats.org/officeDocument/2006/relationships/revisionLog" Target="revisionLog19111.xml"/><Relationship Id="rId134" Type="http://schemas.openxmlformats.org/officeDocument/2006/relationships/revisionLog" Target="revisionLog1171111.xml"/><Relationship Id="rId537" Type="http://schemas.openxmlformats.org/officeDocument/2006/relationships/revisionLog" Target="revisionLog12212.xml"/><Relationship Id="rId579" Type="http://schemas.openxmlformats.org/officeDocument/2006/relationships/revisionLog" Target="revisionLog12521111.xml"/><Relationship Id="rId744" Type="http://schemas.openxmlformats.org/officeDocument/2006/relationships/revisionLog" Target="revisionLog1392.xml"/><Relationship Id="rId786" Type="http://schemas.openxmlformats.org/officeDocument/2006/relationships/revisionLog" Target="revisionLog143.xml"/><Relationship Id="rId80" Type="http://schemas.openxmlformats.org/officeDocument/2006/relationships/revisionLog" Target="revisionLog1321111.xml"/><Relationship Id="rId176" Type="http://schemas.openxmlformats.org/officeDocument/2006/relationships/revisionLog" Target="revisionLog1162.xml"/><Relationship Id="rId341" Type="http://schemas.openxmlformats.org/officeDocument/2006/relationships/revisionLog" Target="revisionLog12921.xml"/><Relationship Id="rId383" Type="http://schemas.openxmlformats.org/officeDocument/2006/relationships/revisionLog" Target="revisionLog1471.xml"/><Relationship Id="rId439" Type="http://schemas.openxmlformats.org/officeDocument/2006/relationships/revisionLog" Target="revisionLog112121111.xml"/><Relationship Id="rId590" Type="http://schemas.openxmlformats.org/officeDocument/2006/relationships/revisionLog" Target="revisionLog128221111.xml"/><Relationship Id="rId604" Type="http://schemas.openxmlformats.org/officeDocument/2006/relationships/revisionLog" Target="revisionLog132112.xml"/><Relationship Id="rId646" Type="http://schemas.openxmlformats.org/officeDocument/2006/relationships/revisionLog" Target="revisionLog13711.xml"/><Relationship Id="rId201" Type="http://schemas.openxmlformats.org/officeDocument/2006/relationships/revisionLog" Target="revisionLog1211.xml"/><Relationship Id="rId243" Type="http://schemas.openxmlformats.org/officeDocument/2006/relationships/revisionLog" Target="revisionLog1323111.xml"/><Relationship Id="rId285" Type="http://schemas.openxmlformats.org/officeDocument/2006/relationships/revisionLog" Target="revisionLog1115.xml"/><Relationship Id="rId450" Type="http://schemas.openxmlformats.org/officeDocument/2006/relationships/revisionLog" Target="revisionLog114312.xml"/><Relationship Id="rId506" Type="http://schemas.openxmlformats.org/officeDocument/2006/relationships/revisionLog" Target="revisionLog11922111.xml"/><Relationship Id="rId688" Type="http://schemas.openxmlformats.org/officeDocument/2006/relationships/revisionLog" Target="revisionLog13921.xml"/><Relationship Id="rId103" Type="http://schemas.openxmlformats.org/officeDocument/2006/relationships/revisionLog" Target="revisionLog11711111.xml"/><Relationship Id="rId310" Type="http://schemas.openxmlformats.org/officeDocument/2006/relationships/revisionLog" Target="revisionLog1441111.xml"/><Relationship Id="rId492" Type="http://schemas.openxmlformats.org/officeDocument/2006/relationships/revisionLog" Target="revisionLog11612111.xml"/><Relationship Id="rId548" Type="http://schemas.openxmlformats.org/officeDocument/2006/relationships/revisionLog" Target="revisionLog12411111.xml"/><Relationship Id="rId713" Type="http://schemas.openxmlformats.org/officeDocument/2006/relationships/revisionLog" Target="revisionLog1421.xml"/><Relationship Id="rId755" Type="http://schemas.openxmlformats.org/officeDocument/2006/relationships/revisionLog" Target="revisionLog1431.xml"/><Relationship Id="rId91" Type="http://schemas.openxmlformats.org/officeDocument/2006/relationships/revisionLog" Target="revisionLog1221211.xml"/><Relationship Id="rId145" Type="http://schemas.openxmlformats.org/officeDocument/2006/relationships/revisionLog" Target="revisionLog172.xml"/><Relationship Id="rId187" Type="http://schemas.openxmlformats.org/officeDocument/2006/relationships/revisionLog" Target="revisionLog119221111.xml"/><Relationship Id="rId352" Type="http://schemas.openxmlformats.org/officeDocument/2006/relationships/revisionLog" Target="revisionLog14611.xml"/><Relationship Id="rId394" Type="http://schemas.openxmlformats.org/officeDocument/2006/relationships/revisionLog" Target="revisionLog1481.xml"/><Relationship Id="rId408" Type="http://schemas.openxmlformats.org/officeDocument/2006/relationships/revisionLog" Target="revisionLog14911.xml"/><Relationship Id="rId615" Type="http://schemas.openxmlformats.org/officeDocument/2006/relationships/revisionLog" Target="revisionLog1361111.xml"/><Relationship Id="rId212" Type="http://schemas.openxmlformats.org/officeDocument/2006/relationships/revisionLog" Target="revisionLog122131.xml"/><Relationship Id="rId254" Type="http://schemas.openxmlformats.org/officeDocument/2006/relationships/revisionLog" Target="revisionLog151131.xml"/><Relationship Id="rId657" Type="http://schemas.openxmlformats.org/officeDocument/2006/relationships/revisionLog" Target="revisionLog139211.xml"/><Relationship Id="rId699" Type="http://schemas.openxmlformats.org/officeDocument/2006/relationships/revisionLog" Target="revisionLog14211.xml"/><Relationship Id="rId49" Type="http://schemas.openxmlformats.org/officeDocument/2006/relationships/revisionLog" Target="revisionLog121121.xml"/><Relationship Id="rId114" Type="http://schemas.openxmlformats.org/officeDocument/2006/relationships/revisionLog" Target="revisionLog11022.xml"/><Relationship Id="rId296" Type="http://schemas.openxmlformats.org/officeDocument/2006/relationships/revisionLog" Target="revisionLog1133.xml"/><Relationship Id="rId461" Type="http://schemas.openxmlformats.org/officeDocument/2006/relationships/revisionLog" Target="revisionLog1154.xml"/><Relationship Id="rId517" Type="http://schemas.openxmlformats.org/officeDocument/2006/relationships/revisionLog" Target="revisionLog12231.xml"/><Relationship Id="rId559" Type="http://schemas.openxmlformats.org/officeDocument/2006/relationships/revisionLog" Target="revisionLog125211111.xml"/><Relationship Id="rId724" Type="http://schemas.openxmlformats.org/officeDocument/2006/relationships/revisionLog" Target="revisionLog14312.xml"/><Relationship Id="rId766" Type="http://schemas.openxmlformats.org/officeDocument/2006/relationships/revisionLog" Target="revisionLog144.xml"/><Relationship Id="rId60" Type="http://schemas.openxmlformats.org/officeDocument/2006/relationships/revisionLog" Target="revisionLog151111.xml"/><Relationship Id="rId156" Type="http://schemas.openxmlformats.org/officeDocument/2006/relationships/revisionLog" Target="revisionLog11431211.xml"/><Relationship Id="rId198" Type="http://schemas.openxmlformats.org/officeDocument/2006/relationships/revisionLog" Target="revisionLog1221311.xml"/><Relationship Id="rId321" Type="http://schemas.openxmlformats.org/officeDocument/2006/relationships/revisionLog" Target="revisionLog14511111.xml"/><Relationship Id="rId363" Type="http://schemas.openxmlformats.org/officeDocument/2006/relationships/revisionLog" Target="revisionLog147111.xml"/><Relationship Id="rId419" Type="http://schemas.openxmlformats.org/officeDocument/2006/relationships/revisionLog" Target="revisionLog1501.xml"/><Relationship Id="rId570" Type="http://schemas.openxmlformats.org/officeDocument/2006/relationships/revisionLog" Target="revisionLog1282211111.xml"/><Relationship Id="rId626" Type="http://schemas.openxmlformats.org/officeDocument/2006/relationships/revisionLog" Target="revisionLog137112.xml"/><Relationship Id="rId223" Type="http://schemas.openxmlformats.org/officeDocument/2006/relationships/revisionLog" Target="revisionLog128211.xml"/><Relationship Id="rId430" Type="http://schemas.openxmlformats.org/officeDocument/2006/relationships/revisionLog" Target="revisionLog153.xml"/><Relationship Id="rId668" Type="http://schemas.openxmlformats.org/officeDocument/2006/relationships/revisionLog" Target="revisionLog142112.xml"/><Relationship Id="rId265" Type="http://schemas.openxmlformats.org/officeDocument/2006/relationships/revisionLog" Target="revisionLog112113.xml"/><Relationship Id="rId472" Type="http://schemas.openxmlformats.org/officeDocument/2006/relationships/revisionLog" Target="revisionLog1161211111.xml"/><Relationship Id="rId528" Type="http://schemas.openxmlformats.org/officeDocument/2006/relationships/revisionLog" Target="revisionLog1242.xml"/><Relationship Id="rId735" Type="http://schemas.openxmlformats.org/officeDocument/2006/relationships/revisionLog" Target="revisionLog1442.xml"/><Relationship Id="rId125" Type="http://schemas.openxmlformats.org/officeDocument/2006/relationships/revisionLog" Target="revisionLog1103111.xml"/><Relationship Id="rId167" Type="http://schemas.openxmlformats.org/officeDocument/2006/relationships/revisionLog" Target="revisionLog116211.xml"/><Relationship Id="rId332" Type="http://schemas.openxmlformats.org/officeDocument/2006/relationships/revisionLog" Target="revisionLog1204.xml"/><Relationship Id="rId374" Type="http://schemas.openxmlformats.org/officeDocument/2006/relationships/revisionLog" Target="revisionLog148111.xml"/><Relationship Id="rId581" Type="http://schemas.openxmlformats.org/officeDocument/2006/relationships/revisionLog" Target="revisionLog1194.xml"/><Relationship Id="rId777" Type="http://schemas.openxmlformats.org/officeDocument/2006/relationships/revisionLog" Target="revisionLog145.xml"/><Relationship Id="rId71" Type="http://schemas.openxmlformats.org/officeDocument/2006/relationships/revisionLog" Target="revisionLog1712.xml"/><Relationship Id="rId234" Type="http://schemas.openxmlformats.org/officeDocument/2006/relationships/revisionLog" Target="revisionLog129211.xml"/><Relationship Id="rId637" Type="http://schemas.openxmlformats.org/officeDocument/2006/relationships/revisionLog" Target="revisionLog1393.xml"/><Relationship Id="rId679" Type="http://schemas.openxmlformats.org/officeDocument/2006/relationships/revisionLog" Target="revisionLog143121.xml"/><Relationship Id="rId276" Type="http://schemas.openxmlformats.org/officeDocument/2006/relationships/revisionLog" Target="revisionLog1151212.xml"/><Relationship Id="rId441" Type="http://schemas.openxmlformats.org/officeDocument/2006/relationships/revisionLog" Target="revisionLog11612111111.xml"/><Relationship Id="rId483" Type="http://schemas.openxmlformats.org/officeDocument/2006/relationships/revisionLog" Target="revisionLog1223111.xml"/><Relationship Id="rId539" Type="http://schemas.openxmlformats.org/officeDocument/2006/relationships/revisionLog" Target="revisionLog1252111111.xml"/><Relationship Id="rId690" Type="http://schemas.openxmlformats.org/officeDocument/2006/relationships/revisionLog" Target="revisionLog14421.xml"/><Relationship Id="rId704" Type="http://schemas.openxmlformats.org/officeDocument/2006/relationships/revisionLog" Target="revisionLog1452.xml"/><Relationship Id="rId746" Type="http://schemas.openxmlformats.org/officeDocument/2006/relationships/revisionLog" Target="revisionLog147.xml"/><Relationship Id="rId136" Type="http://schemas.openxmlformats.org/officeDocument/2006/relationships/revisionLog" Target="revisionLog1162111.xml"/><Relationship Id="rId178" Type="http://schemas.openxmlformats.org/officeDocument/2006/relationships/revisionLog" Target="revisionLog126112.xml"/><Relationship Id="rId301" Type="http://schemas.openxmlformats.org/officeDocument/2006/relationships/revisionLog" Target="revisionLog13012.xml"/><Relationship Id="rId343" Type="http://schemas.openxmlformats.org/officeDocument/2006/relationships/revisionLog" Target="revisionLog128311.xml"/><Relationship Id="rId550" Type="http://schemas.openxmlformats.org/officeDocument/2006/relationships/revisionLog" Target="revisionLog12822111111.xml"/><Relationship Id="rId788" Type="http://schemas.openxmlformats.org/officeDocument/2006/relationships/revisionLog" Target="revisionLog148.xml"/><Relationship Id="rId82" Type="http://schemas.openxmlformats.org/officeDocument/2006/relationships/revisionLog" Target="revisionLog1121121.xml"/><Relationship Id="rId203" Type="http://schemas.openxmlformats.org/officeDocument/2006/relationships/revisionLog" Target="revisionLog12321.xml"/><Relationship Id="rId385" Type="http://schemas.openxmlformats.org/officeDocument/2006/relationships/revisionLog" Target="revisionLog149111.xml"/><Relationship Id="rId592" Type="http://schemas.openxmlformats.org/officeDocument/2006/relationships/revisionLog" Target="revisionLog13611111.xml"/><Relationship Id="rId606" Type="http://schemas.openxmlformats.org/officeDocument/2006/relationships/revisionLog" Target="revisionLog1371121.xml"/><Relationship Id="rId648" Type="http://schemas.openxmlformats.org/officeDocument/2006/relationships/revisionLog" Target="revisionLog1421121.xml"/><Relationship Id="rId245" Type="http://schemas.openxmlformats.org/officeDocument/2006/relationships/revisionLog" Target="revisionLog15112.xml"/><Relationship Id="rId287" Type="http://schemas.openxmlformats.org/officeDocument/2006/relationships/revisionLog" Target="revisionLog111312.xml"/><Relationship Id="rId410" Type="http://schemas.openxmlformats.org/officeDocument/2006/relationships/revisionLog" Target="revisionLog15311.xml"/><Relationship Id="rId452" Type="http://schemas.openxmlformats.org/officeDocument/2006/relationships/revisionLog" Target="revisionLog14211211.xml"/><Relationship Id="rId494" Type="http://schemas.openxmlformats.org/officeDocument/2006/relationships/revisionLog" Target="revisionLog124211.xml"/><Relationship Id="rId508" Type="http://schemas.openxmlformats.org/officeDocument/2006/relationships/revisionLog" Target="revisionLog12521111111.xml"/><Relationship Id="rId715" Type="http://schemas.openxmlformats.org/officeDocument/2006/relationships/revisionLog" Target="revisionLog1472.xml"/><Relationship Id="rId105" Type="http://schemas.openxmlformats.org/officeDocument/2006/relationships/revisionLog" Target="revisionLog115111.xml"/><Relationship Id="rId147" Type="http://schemas.openxmlformats.org/officeDocument/2006/relationships/revisionLog" Target="revisionLog1711.xml"/><Relationship Id="rId312" Type="http://schemas.openxmlformats.org/officeDocument/2006/relationships/revisionLog" Target="revisionLog115211111.xml"/><Relationship Id="rId354" Type="http://schemas.openxmlformats.org/officeDocument/2006/relationships/revisionLog" Target="revisionLog1283.xml"/><Relationship Id="rId757" Type="http://schemas.openxmlformats.org/officeDocument/2006/relationships/revisionLog" Target="revisionLog1482.xml"/><Relationship Id="rId51" Type="http://schemas.openxmlformats.org/officeDocument/2006/relationships/revisionLog" Target="revisionLog1141111.xml"/><Relationship Id="rId93" Type="http://schemas.openxmlformats.org/officeDocument/2006/relationships/revisionLog" Target="revisionLog1151111.xml"/><Relationship Id="rId189" Type="http://schemas.openxmlformats.org/officeDocument/2006/relationships/revisionLog" Target="revisionLog127111.xml"/><Relationship Id="rId396" Type="http://schemas.openxmlformats.org/officeDocument/2006/relationships/revisionLog" Target="revisionLog14021.xml"/><Relationship Id="rId561" Type="http://schemas.openxmlformats.org/officeDocument/2006/relationships/revisionLog" Target="revisionLog1431211.xml"/><Relationship Id="rId617" Type="http://schemas.openxmlformats.org/officeDocument/2006/relationships/revisionLog" Target="revisionLog139311.xml"/><Relationship Id="rId659" Type="http://schemas.openxmlformats.org/officeDocument/2006/relationships/revisionLog" Target="revisionLog14521.xml"/><Relationship Id="rId214" Type="http://schemas.openxmlformats.org/officeDocument/2006/relationships/revisionLog" Target="revisionLog13011111.xml"/><Relationship Id="rId256" Type="http://schemas.openxmlformats.org/officeDocument/2006/relationships/revisionLog" Target="revisionLog11221.xml"/><Relationship Id="rId298" Type="http://schemas.openxmlformats.org/officeDocument/2006/relationships/revisionLog" Target="revisionLog1312.xml"/><Relationship Id="rId421" Type="http://schemas.openxmlformats.org/officeDocument/2006/relationships/revisionLog" Target="revisionLog1541.xml"/><Relationship Id="rId463" Type="http://schemas.openxmlformats.org/officeDocument/2006/relationships/revisionLog" Target="revisionLog14312111.xml"/><Relationship Id="rId519" Type="http://schemas.openxmlformats.org/officeDocument/2006/relationships/revisionLog" Target="revisionLog1284.xml"/><Relationship Id="rId670" Type="http://schemas.openxmlformats.org/officeDocument/2006/relationships/revisionLog" Target="revisionLog14721.xml"/><Relationship Id="rId116" Type="http://schemas.openxmlformats.org/officeDocument/2006/relationships/revisionLog" Target="revisionLog11811.xml"/><Relationship Id="rId158" Type="http://schemas.openxmlformats.org/officeDocument/2006/relationships/revisionLog" Target="revisionLog11432.xml"/><Relationship Id="rId323" Type="http://schemas.openxmlformats.org/officeDocument/2006/relationships/revisionLog" Target="revisionLog12621.xml"/><Relationship Id="rId530" Type="http://schemas.openxmlformats.org/officeDocument/2006/relationships/revisionLog" Target="revisionLog156.xml"/><Relationship Id="rId726" Type="http://schemas.openxmlformats.org/officeDocument/2006/relationships/revisionLog" Target="revisionLog150.xml"/><Relationship Id="rId768" Type="http://schemas.openxmlformats.org/officeDocument/2006/relationships/revisionLog" Target="revisionLog152.xml"/><Relationship Id="rId62" Type="http://schemas.openxmlformats.org/officeDocument/2006/relationships/revisionLog" Target="revisionLog1511211.xml"/><Relationship Id="rId365" Type="http://schemas.openxmlformats.org/officeDocument/2006/relationships/revisionLog" Target="revisionLog1392111.xml"/><Relationship Id="rId572" Type="http://schemas.openxmlformats.org/officeDocument/2006/relationships/revisionLog" Target="revisionLog136111111.xml"/><Relationship Id="rId628" Type="http://schemas.openxmlformats.org/officeDocument/2006/relationships/revisionLog" Target="revisionLog1442111.xml"/><Relationship Id="rId225" Type="http://schemas.openxmlformats.org/officeDocument/2006/relationships/revisionLog" Target="revisionLog13511.xml"/><Relationship Id="rId267" Type="http://schemas.openxmlformats.org/officeDocument/2006/relationships/revisionLog" Target="revisionLog11512111.xml"/><Relationship Id="rId432" Type="http://schemas.openxmlformats.org/officeDocument/2006/relationships/revisionLog" Target="revisionLog1611111.xml"/><Relationship Id="rId474" Type="http://schemas.openxmlformats.org/officeDocument/2006/relationships/revisionLog" Target="revisionLog15121.xml"/><Relationship Id="rId106" Type="http://schemas.openxmlformats.org/officeDocument/2006/relationships/revisionLog" Target="revisionLog113211.xml"/><Relationship Id="rId127" Type="http://schemas.openxmlformats.org/officeDocument/2006/relationships/revisionLog" Target="revisionLog12011.xml"/><Relationship Id="rId313" Type="http://schemas.openxmlformats.org/officeDocument/2006/relationships/revisionLog" Target="revisionLog137112111.xml"/><Relationship Id="rId495" Type="http://schemas.openxmlformats.org/officeDocument/2006/relationships/revisionLog" Target="revisionLog125211111111.xml"/><Relationship Id="rId681" Type="http://schemas.openxmlformats.org/officeDocument/2006/relationships/revisionLog" Target="revisionLog148211.xml"/><Relationship Id="rId716" Type="http://schemas.openxmlformats.org/officeDocument/2006/relationships/revisionLog" Target="revisionLog1502.xml"/><Relationship Id="rId737" Type="http://schemas.openxmlformats.org/officeDocument/2006/relationships/revisionLog" Target="revisionLog158.xml"/><Relationship Id="rId758" Type="http://schemas.openxmlformats.org/officeDocument/2006/relationships/revisionLog" Target="revisionLog154.xml"/><Relationship Id="rId779" Type="http://schemas.openxmlformats.org/officeDocument/2006/relationships/revisionLog" Target="revisionLog155.xml"/><Relationship Id="rId52" Type="http://schemas.openxmlformats.org/officeDocument/2006/relationships/revisionLog" Target="revisionLog1311111.xml"/><Relationship Id="rId73" Type="http://schemas.openxmlformats.org/officeDocument/2006/relationships/revisionLog" Target="revisionLog19112.xml"/><Relationship Id="rId94" Type="http://schemas.openxmlformats.org/officeDocument/2006/relationships/revisionLog" Target="revisionLog132112111.xml"/><Relationship Id="rId148" Type="http://schemas.openxmlformats.org/officeDocument/2006/relationships/revisionLog" Target="revisionLog19311.xml"/><Relationship Id="rId169" Type="http://schemas.openxmlformats.org/officeDocument/2006/relationships/revisionLog" Target="revisionLog11621.xml"/><Relationship Id="rId334" Type="http://schemas.openxmlformats.org/officeDocument/2006/relationships/revisionLog" Target="revisionLog13911.xml"/><Relationship Id="rId355" Type="http://schemas.openxmlformats.org/officeDocument/2006/relationships/revisionLog" Target="revisionLog13241.xml"/><Relationship Id="rId376" Type="http://schemas.openxmlformats.org/officeDocument/2006/relationships/revisionLog" Target="revisionLog1452111.xml"/><Relationship Id="rId397" Type="http://schemas.openxmlformats.org/officeDocument/2006/relationships/revisionLog" Target="revisionLog13931111.xml"/><Relationship Id="rId520" Type="http://schemas.openxmlformats.org/officeDocument/2006/relationships/revisionLog" Target="revisionLog15711.xml"/><Relationship Id="rId541" Type="http://schemas.openxmlformats.org/officeDocument/2006/relationships/revisionLog" Target="revisionLog1581.xml"/><Relationship Id="rId562" Type="http://schemas.openxmlformats.org/officeDocument/2006/relationships/revisionLog" Target="revisionLog159.xml"/><Relationship Id="rId583" Type="http://schemas.openxmlformats.org/officeDocument/2006/relationships/revisionLog" Target="revisionLog13712.xml"/><Relationship Id="rId618" Type="http://schemas.openxmlformats.org/officeDocument/2006/relationships/revisionLog" Target="revisionLog14421111.xml"/><Relationship Id="rId639" Type="http://schemas.openxmlformats.org/officeDocument/2006/relationships/revisionLog" Target="revisionLog1453.xml"/><Relationship Id="rId790" Type="http://schemas.openxmlformats.org/officeDocument/2006/relationships/revisionLog" Target="revisionLog2.xml"/><Relationship Id="rId180" Type="http://schemas.openxmlformats.org/officeDocument/2006/relationships/revisionLog" Target="revisionLog12213112.xml"/><Relationship Id="rId215" Type="http://schemas.openxmlformats.org/officeDocument/2006/relationships/revisionLog" Target="revisionLog1272.xml"/><Relationship Id="rId236" Type="http://schemas.openxmlformats.org/officeDocument/2006/relationships/revisionLog" Target="revisionLog1361111111.xml"/><Relationship Id="rId257" Type="http://schemas.openxmlformats.org/officeDocument/2006/relationships/revisionLog" Target="revisionLog113121111.xml"/><Relationship Id="rId278" Type="http://schemas.openxmlformats.org/officeDocument/2006/relationships/revisionLog" Target="revisionLog1313.xml"/><Relationship Id="rId401" Type="http://schemas.openxmlformats.org/officeDocument/2006/relationships/revisionLog" Target="revisionLog1402.xml"/><Relationship Id="rId422" Type="http://schemas.openxmlformats.org/officeDocument/2006/relationships/revisionLog" Target="revisionLog1551.xml"/><Relationship Id="rId443" Type="http://schemas.openxmlformats.org/officeDocument/2006/relationships/revisionLog" Target="revisionLog14221.xml"/><Relationship Id="rId464" Type="http://schemas.openxmlformats.org/officeDocument/2006/relationships/revisionLog" Target="revisionLog151211.xml"/><Relationship Id="rId650" Type="http://schemas.openxmlformats.org/officeDocument/2006/relationships/revisionLog" Target="revisionLog1472111.xml"/><Relationship Id="rId303" Type="http://schemas.openxmlformats.org/officeDocument/2006/relationships/revisionLog" Target="revisionLog1310.xml"/><Relationship Id="rId485" Type="http://schemas.openxmlformats.org/officeDocument/2006/relationships/revisionLog" Target="revisionLog15611.xml"/><Relationship Id="rId692" Type="http://schemas.openxmlformats.org/officeDocument/2006/relationships/revisionLog" Target="revisionLog15021.xml"/><Relationship Id="rId706" Type="http://schemas.openxmlformats.org/officeDocument/2006/relationships/revisionLog" Target="revisionLog160.xml"/><Relationship Id="rId748" Type="http://schemas.openxmlformats.org/officeDocument/2006/relationships/revisionLog" Target="revisionLog162.xml"/><Relationship Id="rId42" Type="http://schemas.openxmlformats.org/officeDocument/2006/relationships/revisionLog" Target="revisionLog16111111.xml"/><Relationship Id="rId84" Type="http://schemas.openxmlformats.org/officeDocument/2006/relationships/revisionLog" Target="revisionLog1821.xml"/><Relationship Id="rId138" Type="http://schemas.openxmlformats.org/officeDocument/2006/relationships/revisionLog" Target="revisionLog1145.xml"/><Relationship Id="rId345" Type="http://schemas.openxmlformats.org/officeDocument/2006/relationships/revisionLog" Target="revisionLog156111.xml"/><Relationship Id="rId387" Type="http://schemas.openxmlformats.org/officeDocument/2006/relationships/revisionLog" Target="revisionLog11013.xml"/><Relationship Id="rId510" Type="http://schemas.openxmlformats.org/officeDocument/2006/relationships/revisionLog" Target="revisionLog157111.xml"/><Relationship Id="rId552" Type="http://schemas.openxmlformats.org/officeDocument/2006/relationships/revisionLog" Target="revisionLog1591.xml"/><Relationship Id="rId594" Type="http://schemas.openxmlformats.org/officeDocument/2006/relationships/revisionLog" Target="revisionLog1394.xml"/><Relationship Id="rId608" Type="http://schemas.openxmlformats.org/officeDocument/2006/relationships/revisionLog" Target="revisionLog144211111.xml"/><Relationship Id="rId191" Type="http://schemas.openxmlformats.org/officeDocument/2006/relationships/revisionLog" Target="revisionLog110131.xml"/><Relationship Id="rId205" Type="http://schemas.openxmlformats.org/officeDocument/2006/relationships/revisionLog" Target="revisionLog1163.xml"/><Relationship Id="rId247" Type="http://schemas.openxmlformats.org/officeDocument/2006/relationships/revisionLog" Target="revisionLog1116.xml"/><Relationship Id="rId412" Type="http://schemas.openxmlformats.org/officeDocument/2006/relationships/revisionLog" Target="revisionLog1124.xml"/><Relationship Id="rId107" Type="http://schemas.openxmlformats.org/officeDocument/2006/relationships/revisionLog" Target="revisionLog142211.xml"/><Relationship Id="rId289" Type="http://schemas.openxmlformats.org/officeDocument/2006/relationships/revisionLog" Target="revisionLog1432.xml"/><Relationship Id="rId454" Type="http://schemas.openxmlformats.org/officeDocument/2006/relationships/revisionLog" Target="revisionLog1512111.xml"/><Relationship Id="rId496" Type="http://schemas.openxmlformats.org/officeDocument/2006/relationships/revisionLog" Target="revisionLog1571111.xml"/><Relationship Id="rId661" Type="http://schemas.openxmlformats.org/officeDocument/2006/relationships/revisionLog" Target="revisionLog1482111.xml"/><Relationship Id="rId717" Type="http://schemas.openxmlformats.org/officeDocument/2006/relationships/revisionLog" Target="revisionLog1621.xml"/><Relationship Id="rId759" Type="http://schemas.openxmlformats.org/officeDocument/2006/relationships/revisionLog" Target="revisionLog163.xml"/><Relationship Id="rId53" Type="http://schemas.openxmlformats.org/officeDocument/2006/relationships/revisionLog" Target="revisionLog131112.xml"/><Relationship Id="rId149" Type="http://schemas.openxmlformats.org/officeDocument/2006/relationships/revisionLog" Target="revisionLog171.xml"/><Relationship Id="rId314" Type="http://schemas.openxmlformats.org/officeDocument/2006/relationships/revisionLog" Target="revisionLog15121111.xml"/><Relationship Id="rId356" Type="http://schemas.openxmlformats.org/officeDocument/2006/relationships/revisionLog" Target="revisionLog1121211111.xml"/><Relationship Id="rId398" Type="http://schemas.openxmlformats.org/officeDocument/2006/relationships/revisionLog" Target="revisionLog115411.xml"/><Relationship Id="rId521" Type="http://schemas.openxmlformats.org/officeDocument/2006/relationships/revisionLog" Target="revisionLog15811.xml"/><Relationship Id="rId563" Type="http://schemas.openxmlformats.org/officeDocument/2006/relationships/revisionLog" Target="revisionLog1601.xml"/><Relationship Id="rId619" Type="http://schemas.openxmlformats.org/officeDocument/2006/relationships/revisionLog" Target="revisionLog14531.xml"/><Relationship Id="rId770" Type="http://schemas.openxmlformats.org/officeDocument/2006/relationships/revisionLog" Target="revisionLog1552.xml"/><Relationship Id="rId95" Type="http://schemas.openxmlformats.org/officeDocument/2006/relationships/revisionLog" Target="revisionLog13212.xml"/><Relationship Id="rId160" Type="http://schemas.openxmlformats.org/officeDocument/2006/relationships/revisionLog" Target="revisionLog1102.xml"/><Relationship Id="rId216" Type="http://schemas.openxmlformats.org/officeDocument/2006/relationships/revisionLog" Target="revisionLog11711.xml"/><Relationship Id="rId423" Type="http://schemas.openxmlformats.org/officeDocument/2006/relationships/revisionLog" Target="revisionLog1193111.xml"/><Relationship Id="rId258" Type="http://schemas.openxmlformats.org/officeDocument/2006/relationships/revisionLog" Target="revisionLog143121111.xml"/><Relationship Id="rId465" Type="http://schemas.openxmlformats.org/officeDocument/2006/relationships/revisionLog" Target="revisionLog15711111.xml"/><Relationship Id="rId630" Type="http://schemas.openxmlformats.org/officeDocument/2006/relationships/revisionLog" Target="revisionLog1285.xml"/><Relationship Id="rId672" Type="http://schemas.openxmlformats.org/officeDocument/2006/relationships/revisionLog" Target="revisionLog1363.xml"/><Relationship Id="rId728" Type="http://schemas.openxmlformats.org/officeDocument/2006/relationships/revisionLog" Target="revisionLog1631.xml"/><Relationship Id="rId64" Type="http://schemas.openxmlformats.org/officeDocument/2006/relationships/revisionLog" Target="revisionLog1711111.xml"/><Relationship Id="rId118" Type="http://schemas.openxmlformats.org/officeDocument/2006/relationships/revisionLog" Target="revisionLog116121111111.xml"/><Relationship Id="rId325" Type="http://schemas.openxmlformats.org/officeDocument/2006/relationships/revisionLog" Target="revisionLog1131.xml"/><Relationship Id="rId367" Type="http://schemas.openxmlformats.org/officeDocument/2006/relationships/revisionLog" Target="revisionLog1182.xml"/><Relationship Id="rId532" Type="http://schemas.openxmlformats.org/officeDocument/2006/relationships/revisionLog" Target="revisionLog15911.xml"/><Relationship Id="rId574" Type="http://schemas.openxmlformats.org/officeDocument/2006/relationships/revisionLog" Target="revisionLog137121.xml"/><Relationship Id="rId171" Type="http://schemas.openxmlformats.org/officeDocument/2006/relationships/revisionLog" Target="revisionLog11511.xml"/><Relationship Id="rId227" Type="http://schemas.openxmlformats.org/officeDocument/2006/relationships/revisionLog" Target="revisionLog122311111.xml"/><Relationship Id="rId781" Type="http://schemas.openxmlformats.org/officeDocument/2006/relationships/revisionLog" Target="revisionLog157.xml"/><Relationship Id="rId269" Type="http://schemas.openxmlformats.org/officeDocument/2006/relationships/revisionLog" Target="revisionLog19211.xml"/><Relationship Id="rId434" Type="http://schemas.openxmlformats.org/officeDocument/2006/relationships/revisionLog" Target="revisionLog1522.xml"/><Relationship Id="rId476" Type="http://schemas.openxmlformats.org/officeDocument/2006/relationships/revisionLog" Target="revisionLog183.xml"/><Relationship Id="rId641" Type="http://schemas.openxmlformats.org/officeDocument/2006/relationships/revisionLog" Target="revisionLog16211.xml"/><Relationship Id="rId683" Type="http://schemas.openxmlformats.org/officeDocument/2006/relationships/revisionLog" Target="revisionLog150211.xml"/><Relationship Id="rId739" Type="http://schemas.openxmlformats.org/officeDocument/2006/relationships/revisionLog" Target="revisionLog164.xml"/><Relationship Id="rId129" Type="http://schemas.openxmlformats.org/officeDocument/2006/relationships/revisionLog" Target="revisionLog1201.xml"/><Relationship Id="rId280" Type="http://schemas.openxmlformats.org/officeDocument/2006/relationships/revisionLog" Target="revisionLog1112211.xml"/><Relationship Id="rId336" Type="http://schemas.openxmlformats.org/officeDocument/2006/relationships/revisionLog" Target="revisionLog11512.xml"/><Relationship Id="rId501" Type="http://schemas.openxmlformats.org/officeDocument/2006/relationships/revisionLog" Target="revisionLog158111.xml"/><Relationship Id="rId543" Type="http://schemas.openxmlformats.org/officeDocument/2006/relationships/revisionLog" Target="revisionLog16011.xml"/><Relationship Id="rId75" Type="http://schemas.openxmlformats.org/officeDocument/2006/relationships/revisionLog" Target="revisionLog1921111.xml"/><Relationship Id="rId140" Type="http://schemas.openxmlformats.org/officeDocument/2006/relationships/revisionLog" Target="revisionLog1242111.xml"/><Relationship Id="rId182" Type="http://schemas.openxmlformats.org/officeDocument/2006/relationships/revisionLog" Target="revisionLog12112.xml"/><Relationship Id="rId378" Type="http://schemas.openxmlformats.org/officeDocument/2006/relationships/revisionLog" Target="revisionLog1202.xml"/><Relationship Id="rId403" Type="http://schemas.openxmlformats.org/officeDocument/2006/relationships/revisionLog" Target="revisionLog1252111111111.xml"/><Relationship Id="rId585" Type="http://schemas.openxmlformats.org/officeDocument/2006/relationships/revisionLog" Target="revisionLog162111.xml"/><Relationship Id="rId750" Type="http://schemas.openxmlformats.org/officeDocument/2006/relationships/revisionLog" Target="revisionLog1542.xml"/><Relationship Id="rId238" Type="http://schemas.openxmlformats.org/officeDocument/2006/relationships/revisionLog" Target="revisionLog1231.xml"/><Relationship Id="rId445" Type="http://schemas.openxmlformats.org/officeDocument/2006/relationships/revisionLog" Target="revisionLog16112.xml"/><Relationship Id="rId487" Type="http://schemas.openxmlformats.org/officeDocument/2006/relationships/revisionLog" Target="revisionLog184.xml"/><Relationship Id="rId610" Type="http://schemas.openxmlformats.org/officeDocument/2006/relationships/revisionLog" Target="revisionLog16311.xml"/><Relationship Id="rId652" Type="http://schemas.openxmlformats.org/officeDocument/2006/relationships/revisionLog" Target="revisionLog14821111.xml"/><Relationship Id="rId694" Type="http://schemas.openxmlformats.org/officeDocument/2006/relationships/revisionLog" Target="revisionLog1641.xml"/><Relationship Id="rId708" Type="http://schemas.openxmlformats.org/officeDocument/2006/relationships/revisionLog" Target="revisionLog165.xml"/><Relationship Id="rId291" Type="http://schemas.openxmlformats.org/officeDocument/2006/relationships/revisionLog" Target="revisionLog11132.xml"/><Relationship Id="rId305" Type="http://schemas.openxmlformats.org/officeDocument/2006/relationships/revisionLog" Target="revisionLog118211.xml"/><Relationship Id="rId347" Type="http://schemas.openxmlformats.org/officeDocument/2006/relationships/revisionLog" Target="revisionLog12021.xml"/><Relationship Id="rId512" Type="http://schemas.openxmlformats.org/officeDocument/2006/relationships/revisionLog" Target="revisionLog159111.xml"/><Relationship Id="rId44" Type="http://schemas.openxmlformats.org/officeDocument/2006/relationships/revisionLog" Target="revisionLog111111.xml"/><Relationship Id="rId86" Type="http://schemas.openxmlformats.org/officeDocument/2006/relationships/revisionLog" Target="revisionLog113111.xml"/><Relationship Id="rId151" Type="http://schemas.openxmlformats.org/officeDocument/2006/relationships/revisionLog" Target="revisionLog110311.xml"/><Relationship Id="rId389" Type="http://schemas.openxmlformats.org/officeDocument/2006/relationships/revisionLog" Target="revisionLog1261.xml"/><Relationship Id="rId554" Type="http://schemas.openxmlformats.org/officeDocument/2006/relationships/revisionLog" Target="revisionLog1621111.xml"/><Relationship Id="rId596" Type="http://schemas.openxmlformats.org/officeDocument/2006/relationships/revisionLog" Target="revisionLog163111.xml"/><Relationship Id="rId761" Type="http://schemas.openxmlformats.org/officeDocument/2006/relationships/revisionLog" Target="revisionLog166.xml"/><Relationship Id="rId193" Type="http://schemas.openxmlformats.org/officeDocument/2006/relationships/revisionLog" Target="revisionLog12511.xml"/><Relationship Id="rId207" Type="http://schemas.openxmlformats.org/officeDocument/2006/relationships/revisionLog" Target="revisionLog1232.xml"/><Relationship Id="rId249" Type="http://schemas.openxmlformats.org/officeDocument/2006/relationships/revisionLog" Target="revisionLog151112.xml"/><Relationship Id="rId414" Type="http://schemas.openxmlformats.org/officeDocument/2006/relationships/revisionLog" Target="revisionLog12841.xml"/><Relationship Id="rId456" Type="http://schemas.openxmlformats.org/officeDocument/2006/relationships/revisionLog" Target="revisionLog181112.xml"/><Relationship Id="rId498" Type="http://schemas.openxmlformats.org/officeDocument/2006/relationships/revisionLog" Target="revisionLog1117.xml"/><Relationship Id="rId621" Type="http://schemas.openxmlformats.org/officeDocument/2006/relationships/revisionLog" Target="revisionLog16411.xml"/><Relationship Id="rId663" Type="http://schemas.openxmlformats.org/officeDocument/2006/relationships/revisionLog" Target="revisionLog1651.xml"/><Relationship Id="rId109" Type="http://schemas.openxmlformats.org/officeDocument/2006/relationships/revisionLog" Target="revisionLog11101.xml"/><Relationship Id="rId260" Type="http://schemas.openxmlformats.org/officeDocument/2006/relationships/revisionLog" Target="revisionLog1112112.xml"/><Relationship Id="rId316" Type="http://schemas.openxmlformats.org/officeDocument/2006/relationships/revisionLog" Target="revisionLog11523.xml"/><Relationship Id="rId523" Type="http://schemas.openxmlformats.org/officeDocument/2006/relationships/revisionLog" Target="revisionLog160111.xml"/><Relationship Id="rId719" Type="http://schemas.openxmlformats.org/officeDocument/2006/relationships/revisionLog" Target="revisionLog1661.xml"/><Relationship Id="rId55" Type="http://schemas.openxmlformats.org/officeDocument/2006/relationships/revisionLog" Target="revisionLog13121.xml"/><Relationship Id="rId97" Type="http://schemas.openxmlformats.org/officeDocument/2006/relationships/revisionLog" Target="revisionLog12213111.xml"/><Relationship Id="rId120" Type="http://schemas.openxmlformats.org/officeDocument/2006/relationships/revisionLog" Target="revisionLog193111.xml"/><Relationship Id="rId358" Type="http://schemas.openxmlformats.org/officeDocument/2006/relationships/revisionLog" Target="revisionLog12611.xml"/><Relationship Id="rId565" Type="http://schemas.openxmlformats.org/officeDocument/2006/relationships/revisionLog" Target="revisionLog1631111.xml"/><Relationship Id="rId730" Type="http://schemas.openxmlformats.org/officeDocument/2006/relationships/revisionLog" Target="revisionLog167.xml"/><Relationship Id="rId772" Type="http://schemas.openxmlformats.org/officeDocument/2006/relationships/revisionLog" Target="revisionLog168.xml"/><Relationship Id="rId162" Type="http://schemas.openxmlformats.org/officeDocument/2006/relationships/revisionLog" Target="revisionLog1152111111.xml"/><Relationship Id="rId218" Type="http://schemas.openxmlformats.org/officeDocument/2006/relationships/revisionLog" Target="revisionLog12811.xml"/><Relationship Id="rId425" Type="http://schemas.openxmlformats.org/officeDocument/2006/relationships/revisionLog" Target="revisionLog1325.xml"/><Relationship Id="rId467" Type="http://schemas.openxmlformats.org/officeDocument/2006/relationships/revisionLog" Target="revisionLog110113.xml"/><Relationship Id="rId632" Type="http://schemas.openxmlformats.org/officeDocument/2006/relationships/revisionLog" Target="revisionLog16511.xml"/><Relationship Id="rId271" Type="http://schemas.openxmlformats.org/officeDocument/2006/relationships/revisionLog" Target="revisionLog113121.xml"/><Relationship Id="rId674" Type="http://schemas.openxmlformats.org/officeDocument/2006/relationships/revisionLog" Target="revisionLog16611.xml"/><Relationship Id="rId66" Type="http://schemas.openxmlformats.org/officeDocument/2006/relationships/revisionLog" Target="revisionLog17111.xml"/><Relationship Id="rId131" Type="http://schemas.openxmlformats.org/officeDocument/2006/relationships/revisionLog" Target="revisionLog11521111111.xml"/><Relationship Id="rId327" Type="http://schemas.openxmlformats.org/officeDocument/2006/relationships/revisionLog" Target="revisionLog1262.xml"/><Relationship Id="rId369" Type="http://schemas.openxmlformats.org/officeDocument/2006/relationships/revisionLog" Target="revisionLog12823.xml"/><Relationship Id="rId534" Type="http://schemas.openxmlformats.org/officeDocument/2006/relationships/revisionLog" Target="revisionLog1155.xml"/><Relationship Id="rId576" Type="http://schemas.openxmlformats.org/officeDocument/2006/relationships/revisionLog" Target="revisionLog164111.xml"/><Relationship Id="rId741" Type="http://schemas.openxmlformats.org/officeDocument/2006/relationships/revisionLog" Target="revisionLog1681.xml"/><Relationship Id="rId783" Type="http://schemas.openxmlformats.org/officeDocument/2006/relationships/revisionLog" Target="revisionLog169.xml"/><Relationship Id="rId173" Type="http://schemas.openxmlformats.org/officeDocument/2006/relationships/revisionLog" Target="revisionLog1261111.xml"/><Relationship Id="rId229" Type="http://schemas.openxmlformats.org/officeDocument/2006/relationships/revisionLog" Target="revisionLog13011.xml"/><Relationship Id="rId380" Type="http://schemas.openxmlformats.org/officeDocument/2006/relationships/revisionLog" Target="revisionLog1323.xml"/><Relationship Id="rId436" Type="http://schemas.openxmlformats.org/officeDocument/2006/relationships/revisionLog" Target="revisionLog18111112.xml"/><Relationship Id="rId601" Type="http://schemas.openxmlformats.org/officeDocument/2006/relationships/revisionLog" Target="revisionLog165111.xml"/><Relationship Id="rId643" Type="http://schemas.openxmlformats.org/officeDocument/2006/relationships/revisionLog" Target="revisionLog166111.xml"/><Relationship Id="rId240" Type="http://schemas.openxmlformats.org/officeDocument/2006/relationships/revisionLog" Target="revisionLog143111.xml"/><Relationship Id="rId478" Type="http://schemas.openxmlformats.org/officeDocument/2006/relationships/revisionLog" Target="revisionLog111222.xml"/><Relationship Id="rId685" Type="http://schemas.openxmlformats.org/officeDocument/2006/relationships/revisionLog" Target="revisionLog1671.xml"/><Relationship Id="rId77" Type="http://schemas.openxmlformats.org/officeDocument/2006/relationships/revisionLog" Target="revisionLog110111111.xml"/><Relationship Id="rId100" Type="http://schemas.openxmlformats.org/officeDocument/2006/relationships/revisionLog" Target="revisionLog114111.xml"/><Relationship Id="rId282" Type="http://schemas.openxmlformats.org/officeDocument/2006/relationships/revisionLog" Target="revisionLog11821111.xml"/><Relationship Id="rId338" Type="http://schemas.openxmlformats.org/officeDocument/2006/relationships/revisionLog" Target="revisionLog1331.xml"/><Relationship Id="rId503" Type="http://schemas.openxmlformats.org/officeDocument/2006/relationships/revisionLog" Target="revisionLog114122.xml"/><Relationship Id="rId545" Type="http://schemas.openxmlformats.org/officeDocument/2006/relationships/revisionLog" Target="revisionLog115212.xml"/><Relationship Id="rId587" Type="http://schemas.openxmlformats.org/officeDocument/2006/relationships/revisionLog" Target="revisionLog13941.xml"/><Relationship Id="rId710" Type="http://schemas.openxmlformats.org/officeDocument/2006/relationships/revisionLog" Target="revisionLog16811.xml"/><Relationship Id="rId752" Type="http://schemas.openxmlformats.org/officeDocument/2006/relationships/revisionLog" Target="revisionLog1691.xml"/><Relationship Id="rId142" Type="http://schemas.openxmlformats.org/officeDocument/2006/relationships/revisionLog" Target="revisionLog1192111111.xml"/><Relationship Id="rId184" Type="http://schemas.openxmlformats.org/officeDocument/2006/relationships/revisionLog" Target="revisionLog1202111.xml"/><Relationship Id="rId391" Type="http://schemas.openxmlformats.org/officeDocument/2006/relationships/revisionLog" Target="revisionLog13631.xml"/><Relationship Id="rId405" Type="http://schemas.openxmlformats.org/officeDocument/2006/relationships/revisionLog" Target="revisionLog1372.xml"/><Relationship Id="rId447" Type="http://schemas.openxmlformats.org/officeDocument/2006/relationships/revisionLog" Target="revisionLog110112.xml"/><Relationship Id="rId612" Type="http://schemas.openxmlformats.org/officeDocument/2006/relationships/revisionLog" Target="revisionLog145311.xml"/><Relationship Id="rId251" Type="http://schemas.openxmlformats.org/officeDocument/2006/relationships/revisionLog" Target="revisionLog111211111.xml"/><Relationship Id="rId489" Type="http://schemas.openxmlformats.org/officeDocument/2006/relationships/revisionLog" Target="revisionLog112122.xml"/><Relationship Id="rId654" Type="http://schemas.openxmlformats.org/officeDocument/2006/relationships/revisionLog" Target="revisionLog16711.xml"/><Relationship Id="rId696" Type="http://schemas.openxmlformats.org/officeDocument/2006/relationships/revisionLog" Target="revisionLog168111.xml"/><Relationship Id="rId46" Type="http://schemas.openxmlformats.org/officeDocument/2006/relationships/revisionLog" Target="revisionLog11112.xml"/><Relationship Id="rId293" Type="http://schemas.openxmlformats.org/officeDocument/2006/relationships/revisionLog" Target="revisionLog1202112.xml"/><Relationship Id="rId307" Type="http://schemas.openxmlformats.org/officeDocument/2006/relationships/revisionLog" Target="revisionLog13612.xml"/><Relationship Id="rId349" Type="http://schemas.openxmlformats.org/officeDocument/2006/relationships/revisionLog" Target="revisionLog1371211.xml"/><Relationship Id="rId514" Type="http://schemas.openxmlformats.org/officeDocument/2006/relationships/revisionLog" Target="revisionLog115213.xml"/><Relationship Id="rId556" Type="http://schemas.openxmlformats.org/officeDocument/2006/relationships/revisionLog" Target="revisionLog11941.xml"/><Relationship Id="rId721" Type="http://schemas.openxmlformats.org/officeDocument/2006/relationships/revisionLog" Target="revisionLog16911.xml"/><Relationship Id="rId763" Type="http://schemas.openxmlformats.org/officeDocument/2006/relationships/revisionLog" Target="revisionLog170.xml"/><Relationship Id="rId88" Type="http://schemas.openxmlformats.org/officeDocument/2006/relationships/revisionLog" Target="revisionLog112211.xml"/><Relationship Id="rId111" Type="http://schemas.openxmlformats.org/officeDocument/2006/relationships/revisionLog" Target="revisionLog118111.xml"/><Relationship Id="rId153" Type="http://schemas.openxmlformats.org/officeDocument/2006/relationships/revisionLog" Target="revisionLog11031.xml"/><Relationship Id="rId195" Type="http://schemas.openxmlformats.org/officeDocument/2006/relationships/revisionLog" Target="revisionLog120212.xml"/><Relationship Id="rId209" Type="http://schemas.openxmlformats.org/officeDocument/2006/relationships/revisionLog" Target="revisionLog12221.xml"/><Relationship Id="rId360" Type="http://schemas.openxmlformats.org/officeDocument/2006/relationships/revisionLog" Target="revisionLog1381.xml"/><Relationship Id="rId416" Type="http://schemas.openxmlformats.org/officeDocument/2006/relationships/revisionLog" Target="revisionLog139411.xml"/><Relationship Id="rId598" Type="http://schemas.openxmlformats.org/officeDocument/2006/relationships/revisionLog" Target="revisionLog1651111.xml"/><Relationship Id="rId220" Type="http://schemas.openxmlformats.org/officeDocument/2006/relationships/revisionLog" Target="revisionLog13411.xml"/><Relationship Id="rId458" Type="http://schemas.openxmlformats.org/officeDocument/2006/relationships/revisionLog" Target="revisionLog11141.xml"/><Relationship Id="rId623" Type="http://schemas.openxmlformats.org/officeDocument/2006/relationships/revisionLog" Target="revisionLog1661111.xml"/><Relationship Id="rId665" Type="http://schemas.openxmlformats.org/officeDocument/2006/relationships/revisionLog" Target="revisionLog1364.xml"/><Relationship Id="rId57" Type="http://schemas.openxmlformats.org/officeDocument/2006/relationships/revisionLog" Target="revisionLog141111.xml"/><Relationship Id="rId262" Type="http://schemas.openxmlformats.org/officeDocument/2006/relationships/revisionLog" Target="revisionLog11312111.xml"/><Relationship Id="rId318" Type="http://schemas.openxmlformats.org/officeDocument/2006/relationships/revisionLog" Target="revisionLog13811.xml"/><Relationship Id="rId525" Type="http://schemas.openxmlformats.org/officeDocument/2006/relationships/revisionLog" Target="revisionLog116121.xml"/><Relationship Id="rId567" Type="http://schemas.openxmlformats.org/officeDocument/2006/relationships/revisionLog" Target="revisionLog12214.xml"/><Relationship Id="rId732" Type="http://schemas.openxmlformats.org/officeDocument/2006/relationships/revisionLog" Target="revisionLog14731.xml"/><Relationship Id="rId99" Type="http://schemas.openxmlformats.org/officeDocument/2006/relationships/revisionLog" Target="revisionLog142112111.xml"/><Relationship Id="rId122" Type="http://schemas.openxmlformats.org/officeDocument/2006/relationships/revisionLog" Target="revisionLog11322.xml"/><Relationship Id="rId164" Type="http://schemas.openxmlformats.org/officeDocument/2006/relationships/revisionLog" Target="revisionLog1152121.xml"/><Relationship Id="rId371" Type="http://schemas.openxmlformats.org/officeDocument/2006/relationships/revisionLog" Target="revisionLog1442111111.xml"/><Relationship Id="rId774" Type="http://schemas.openxmlformats.org/officeDocument/2006/relationships/revisionLog" Target="revisionLog1571.xml"/><Relationship Id="rId427" Type="http://schemas.openxmlformats.org/officeDocument/2006/relationships/revisionLog" Target="revisionLog1453111.xml"/><Relationship Id="rId469" Type="http://schemas.openxmlformats.org/officeDocument/2006/relationships/revisionLog" Target="revisionLog1121212.xml"/><Relationship Id="rId634" Type="http://schemas.openxmlformats.org/officeDocument/2006/relationships/revisionLog" Target="revisionLog167111.xml"/><Relationship Id="rId676" Type="http://schemas.openxmlformats.org/officeDocument/2006/relationships/revisionLog" Target="revisionLog1681111.xml"/><Relationship Id="rId231" Type="http://schemas.openxmlformats.org/officeDocument/2006/relationships/revisionLog" Target="revisionLog1112111111.xml"/><Relationship Id="rId273" Type="http://schemas.openxmlformats.org/officeDocument/2006/relationships/revisionLog" Target="revisionLog118211111.xml"/><Relationship Id="rId329" Type="http://schemas.openxmlformats.org/officeDocument/2006/relationships/revisionLog" Target="revisionLog139111.xml"/><Relationship Id="rId480" Type="http://schemas.openxmlformats.org/officeDocument/2006/relationships/revisionLog" Target="revisionLog11412112.xml"/><Relationship Id="rId536" Type="http://schemas.openxmlformats.org/officeDocument/2006/relationships/revisionLog" Target="revisionLog11922.xml"/><Relationship Id="rId701" Type="http://schemas.openxmlformats.org/officeDocument/2006/relationships/revisionLog" Target="revisionLog169111.xml"/><Relationship Id="rId68" Type="http://schemas.openxmlformats.org/officeDocument/2006/relationships/revisionLog" Target="revisionLog15211.xml"/><Relationship Id="rId133" Type="http://schemas.openxmlformats.org/officeDocument/2006/relationships/revisionLog" Target="revisionLog1131211111.xml"/><Relationship Id="rId175" Type="http://schemas.openxmlformats.org/officeDocument/2006/relationships/revisionLog" Target="revisionLog1951.xml"/><Relationship Id="rId340" Type="http://schemas.openxmlformats.org/officeDocument/2006/relationships/revisionLog" Target="revisionLog14011.xml"/><Relationship Id="rId578" Type="http://schemas.openxmlformats.org/officeDocument/2006/relationships/revisionLog" Target="revisionLog12412.xml"/><Relationship Id="rId743" Type="http://schemas.openxmlformats.org/officeDocument/2006/relationships/revisionLog" Target="revisionLog1701.xml"/><Relationship Id="rId785" Type="http://schemas.openxmlformats.org/officeDocument/2006/relationships/revisionLog" Target="revisionLog173.xml"/><Relationship Id="rId200" Type="http://schemas.openxmlformats.org/officeDocument/2006/relationships/revisionLog" Target="revisionLog115121111.xml"/><Relationship Id="rId382" Type="http://schemas.openxmlformats.org/officeDocument/2006/relationships/revisionLog" Target="revisionLog1461.xml"/><Relationship Id="rId438" Type="http://schemas.openxmlformats.org/officeDocument/2006/relationships/revisionLog" Target="revisionLog1114111.xml"/><Relationship Id="rId603" Type="http://schemas.openxmlformats.org/officeDocument/2006/relationships/revisionLog" Target="revisionLog12851.xml"/><Relationship Id="rId645" Type="http://schemas.openxmlformats.org/officeDocument/2006/relationships/revisionLog" Target="revisionLog16811111.xml"/><Relationship Id="rId687" Type="http://schemas.openxmlformats.org/officeDocument/2006/relationships/revisionLog" Target="revisionLog1691111.xml"/><Relationship Id="rId242" Type="http://schemas.openxmlformats.org/officeDocument/2006/relationships/revisionLog" Target="revisionLog11141111.xml"/><Relationship Id="rId284" Type="http://schemas.openxmlformats.org/officeDocument/2006/relationships/revisionLog" Target="revisionLog138111.xml"/><Relationship Id="rId491" Type="http://schemas.openxmlformats.org/officeDocument/2006/relationships/revisionLog" Target="revisionLog11531.xml"/><Relationship Id="rId505" Type="http://schemas.openxmlformats.org/officeDocument/2006/relationships/revisionLog" Target="revisionLog1161211.xml"/><Relationship Id="rId712" Type="http://schemas.openxmlformats.org/officeDocument/2006/relationships/revisionLog" Target="revisionLog17011.xml"/><Relationship Id="rId79" Type="http://schemas.openxmlformats.org/officeDocument/2006/relationships/revisionLog" Target="revisionLog11012.xml"/><Relationship Id="rId102" Type="http://schemas.openxmlformats.org/officeDocument/2006/relationships/revisionLog" Target="revisionLog14212.xml"/><Relationship Id="rId144" Type="http://schemas.openxmlformats.org/officeDocument/2006/relationships/revisionLog" Target="revisionLog131311.xml"/><Relationship Id="rId547" Type="http://schemas.openxmlformats.org/officeDocument/2006/relationships/revisionLog" Target="revisionLog12211112.xml"/><Relationship Id="rId589" Type="http://schemas.openxmlformats.org/officeDocument/2006/relationships/revisionLog" Target="revisionLog12522.xml"/><Relationship Id="rId754" Type="http://schemas.openxmlformats.org/officeDocument/2006/relationships/revisionLog" Target="revisionLog1731.xml"/><Relationship Id="rId90" Type="http://schemas.openxmlformats.org/officeDocument/2006/relationships/revisionLog" Target="revisionLog122111121.xml"/><Relationship Id="rId186" Type="http://schemas.openxmlformats.org/officeDocument/2006/relationships/revisionLog" Target="revisionLog1151211111.xml"/><Relationship Id="rId351" Type="http://schemas.openxmlformats.org/officeDocument/2006/relationships/revisionLog" Target="revisionLog14411.xml"/><Relationship Id="rId393" Type="http://schemas.openxmlformats.org/officeDocument/2006/relationships/revisionLog" Target="revisionLog14721111.xml"/><Relationship Id="rId407" Type="http://schemas.openxmlformats.org/officeDocument/2006/relationships/revisionLog" Target="revisionLog148211111.xml"/><Relationship Id="rId449" Type="http://schemas.openxmlformats.org/officeDocument/2006/relationships/revisionLog" Target="revisionLog112121112.xml"/><Relationship Id="rId614" Type="http://schemas.openxmlformats.org/officeDocument/2006/relationships/revisionLog" Target="revisionLog13213.xml"/><Relationship Id="rId656" Type="http://schemas.openxmlformats.org/officeDocument/2006/relationships/revisionLog" Target="revisionLog16911111.xml"/><Relationship Id="rId211" Type="http://schemas.openxmlformats.org/officeDocument/2006/relationships/revisionLog" Target="revisionLog117111.xml"/><Relationship Id="rId253" Type="http://schemas.openxmlformats.org/officeDocument/2006/relationships/revisionLog" Target="revisionLog1314.xml"/><Relationship Id="rId295" Type="http://schemas.openxmlformats.org/officeDocument/2006/relationships/revisionLog" Target="revisionLog13911111.xml"/><Relationship Id="rId309" Type="http://schemas.openxmlformats.org/officeDocument/2006/relationships/revisionLog" Target="revisionLog1401111.xml"/><Relationship Id="rId460" Type="http://schemas.openxmlformats.org/officeDocument/2006/relationships/revisionLog" Target="revisionLog11431.xml"/><Relationship Id="rId516" Type="http://schemas.openxmlformats.org/officeDocument/2006/relationships/revisionLog" Target="revisionLog1192211.xml"/><Relationship Id="rId698" Type="http://schemas.openxmlformats.org/officeDocument/2006/relationships/revisionLog" Target="revisionLog170111.xml"/><Relationship Id="rId48" Type="http://schemas.openxmlformats.org/officeDocument/2006/relationships/revisionLog" Target="revisionLog12111.xml"/><Relationship Id="rId113" Type="http://schemas.openxmlformats.org/officeDocument/2006/relationships/revisionLog" Target="revisionLog11021.xml"/><Relationship Id="rId320" Type="http://schemas.openxmlformats.org/officeDocument/2006/relationships/revisionLog" Target="revisionLog144111.xml"/><Relationship Id="rId558" Type="http://schemas.openxmlformats.org/officeDocument/2006/relationships/revisionLog" Target="revisionLog1241112.xml"/><Relationship Id="rId723" Type="http://schemas.openxmlformats.org/officeDocument/2006/relationships/revisionLog" Target="revisionLog17311.xml"/><Relationship Id="rId765" Type="http://schemas.openxmlformats.org/officeDocument/2006/relationships/revisionLog" Target="revisionLog174.xml"/><Relationship Id="rId155" Type="http://schemas.openxmlformats.org/officeDocument/2006/relationships/revisionLog" Target="revisionLog1103.xml"/><Relationship Id="rId197" Type="http://schemas.openxmlformats.org/officeDocument/2006/relationships/revisionLog" Target="revisionLog120311.xml"/><Relationship Id="rId362" Type="http://schemas.openxmlformats.org/officeDocument/2006/relationships/revisionLog" Target="revisionLog145111.xml"/><Relationship Id="rId418" Type="http://schemas.openxmlformats.org/officeDocument/2006/relationships/revisionLog" Target="revisionLog1491.xml"/><Relationship Id="rId625" Type="http://schemas.openxmlformats.org/officeDocument/2006/relationships/revisionLog" Target="revisionLog13641.xml"/><Relationship Id="rId222" Type="http://schemas.openxmlformats.org/officeDocument/2006/relationships/revisionLog" Target="revisionLog122121.xml"/><Relationship Id="rId264" Type="http://schemas.openxmlformats.org/officeDocument/2006/relationships/revisionLog" Target="revisionLog15113.xml"/><Relationship Id="rId471" Type="http://schemas.openxmlformats.org/officeDocument/2006/relationships/revisionLog" Target="revisionLog1153111.xml"/><Relationship Id="rId667" Type="http://schemas.openxmlformats.org/officeDocument/2006/relationships/revisionLog" Target="revisionLog1365.xml"/><Relationship Id="rId59" Type="http://schemas.openxmlformats.org/officeDocument/2006/relationships/revisionLog" Target="revisionLog1411.xml"/><Relationship Id="rId124" Type="http://schemas.openxmlformats.org/officeDocument/2006/relationships/revisionLog" Target="revisionLog11912.xml"/><Relationship Id="rId527" Type="http://schemas.openxmlformats.org/officeDocument/2006/relationships/revisionLog" Target="revisionLog1223.xml"/><Relationship Id="rId569" Type="http://schemas.openxmlformats.org/officeDocument/2006/relationships/revisionLog" Target="revisionLog1252112.xml"/><Relationship Id="rId734" Type="http://schemas.openxmlformats.org/officeDocument/2006/relationships/revisionLog" Target="revisionLog1741.xml"/><Relationship Id="rId776" Type="http://schemas.openxmlformats.org/officeDocument/2006/relationships/revisionLog" Target="revisionLog175.xml"/><Relationship Id="rId70" Type="http://schemas.openxmlformats.org/officeDocument/2006/relationships/revisionLog" Target="revisionLog17112.xml"/><Relationship Id="rId166" Type="http://schemas.openxmlformats.org/officeDocument/2006/relationships/revisionLog" Target="revisionLog11522.xml"/><Relationship Id="rId331" Type="http://schemas.openxmlformats.org/officeDocument/2006/relationships/revisionLog" Target="revisionLog1451111.xml"/><Relationship Id="rId373" Type="http://schemas.openxmlformats.org/officeDocument/2006/relationships/revisionLog" Target="revisionLog14711.xml"/><Relationship Id="rId429" Type="http://schemas.openxmlformats.org/officeDocument/2006/relationships/revisionLog" Target="revisionLog1502111.xml"/><Relationship Id="rId580" Type="http://schemas.openxmlformats.org/officeDocument/2006/relationships/revisionLog" Target="revisionLog1282212.xml"/><Relationship Id="rId636" Type="http://schemas.openxmlformats.org/officeDocument/2006/relationships/revisionLog" Target="revisionLog13713.xml"/><Relationship Id="rId233" Type="http://schemas.openxmlformats.org/officeDocument/2006/relationships/revisionLog" Target="revisionLog1110.xml"/><Relationship Id="rId440" Type="http://schemas.openxmlformats.org/officeDocument/2006/relationships/revisionLog" Target="revisionLog1143121.xml"/><Relationship Id="rId678" Type="http://schemas.openxmlformats.org/officeDocument/2006/relationships/revisionLog" Target="revisionLog1423.xml"/><Relationship Id="rId275" Type="http://schemas.openxmlformats.org/officeDocument/2006/relationships/revisionLog" Target="revisionLog112111.xml"/><Relationship Id="rId300" Type="http://schemas.openxmlformats.org/officeDocument/2006/relationships/revisionLog" Target="revisionLog11531111.xml"/><Relationship Id="rId482" Type="http://schemas.openxmlformats.org/officeDocument/2006/relationships/revisionLog" Target="revisionLog116121111.xml"/><Relationship Id="rId538" Type="http://schemas.openxmlformats.org/officeDocument/2006/relationships/revisionLog" Target="revisionLog124111111.xml"/><Relationship Id="rId703" Type="http://schemas.openxmlformats.org/officeDocument/2006/relationships/revisionLog" Target="revisionLog173111.xml"/><Relationship Id="rId745" Type="http://schemas.openxmlformats.org/officeDocument/2006/relationships/revisionLog" Target="revisionLog1751.xml"/><Relationship Id="rId81" Type="http://schemas.openxmlformats.org/officeDocument/2006/relationships/revisionLog" Target="revisionLog1121111.xml"/><Relationship Id="rId135" Type="http://schemas.openxmlformats.org/officeDocument/2006/relationships/revisionLog" Target="revisionLog1241111111.xml"/><Relationship Id="rId177" Type="http://schemas.openxmlformats.org/officeDocument/2006/relationships/revisionLog" Target="revisionLog1212.xml"/><Relationship Id="rId342" Type="http://schemas.openxmlformats.org/officeDocument/2006/relationships/revisionLog" Target="revisionLog146111.xml"/><Relationship Id="rId384" Type="http://schemas.openxmlformats.org/officeDocument/2006/relationships/revisionLog" Target="revisionLog14811.xml"/><Relationship Id="rId591" Type="http://schemas.openxmlformats.org/officeDocument/2006/relationships/revisionLog" Target="revisionLog1321122.xml"/><Relationship Id="rId605" Type="http://schemas.openxmlformats.org/officeDocument/2006/relationships/revisionLog" Target="revisionLog136112.xml"/><Relationship Id="rId787" Type="http://schemas.openxmlformats.org/officeDocument/2006/relationships/revisionLog" Target="revisionLog176.xml"/><Relationship Id="rId202" Type="http://schemas.openxmlformats.org/officeDocument/2006/relationships/revisionLog" Target="revisionLog126211.xml"/><Relationship Id="rId244" Type="http://schemas.openxmlformats.org/officeDocument/2006/relationships/revisionLog" Target="revisionLog143112.xml"/><Relationship Id="rId647" Type="http://schemas.openxmlformats.org/officeDocument/2006/relationships/revisionLog" Target="revisionLog1392112.xml"/><Relationship Id="rId689" Type="http://schemas.openxmlformats.org/officeDocument/2006/relationships/revisionLog" Target="revisionLog1422.xml"/><Relationship Id="rId286" Type="http://schemas.openxmlformats.org/officeDocument/2006/relationships/revisionLog" Target="revisionLog11513.xml"/><Relationship Id="rId451" Type="http://schemas.openxmlformats.org/officeDocument/2006/relationships/revisionLog" Target="revisionLog11541.xml"/><Relationship Id="rId493" Type="http://schemas.openxmlformats.org/officeDocument/2006/relationships/revisionLog" Target="revisionLog11931.xml"/><Relationship Id="rId507" Type="http://schemas.openxmlformats.org/officeDocument/2006/relationships/revisionLog" Target="revisionLog122311.xml"/><Relationship Id="rId549" Type="http://schemas.openxmlformats.org/officeDocument/2006/relationships/revisionLog" Target="revisionLog1252111112.xml"/><Relationship Id="rId714" Type="http://schemas.openxmlformats.org/officeDocument/2006/relationships/revisionLog" Target="revisionLog17411.xml"/><Relationship Id="rId756" Type="http://schemas.openxmlformats.org/officeDocument/2006/relationships/revisionLog" Target="revisionLog1761.xml"/><Relationship Id="rId50" Type="http://schemas.openxmlformats.org/officeDocument/2006/relationships/revisionLog" Target="revisionLog121211.xml"/><Relationship Id="rId104" Type="http://schemas.openxmlformats.org/officeDocument/2006/relationships/revisionLog" Target="revisionLog13311.xml"/><Relationship Id="rId146" Type="http://schemas.openxmlformats.org/officeDocument/2006/relationships/revisionLog" Target="revisionLog125111.xml"/><Relationship Id="rId188" Type="http://schemas.openxmlformats.org/officeDocument/2006/relationships/revisionLog" Target="revisionLog12021121.xml"/><Relationship Id="rId311" Type="http://schemas.openxmlformats.org/officeDocument/2006/relationships/revisionLog" Target="revisionLog1132.xml"/><Relationship Id="rId353" Type="http://schemas.openxmlformats.org/officeDocument/2006/relationships/revisionLog" Target="revisionLog12831.xml"/><Relationship Id="rId395" Type="http://schemas.openxmlformats.org/officeDocument/2006/relationships/revisionLog" Target="revisionLog13921121.xml"/><Relationship Id="rId409" Type="http://schemas.openxmlformats.org/officeDocument/2006/relationships/revisionLog" Target="revisionLog15011.xml"/><Relationship Id="rId560" Type="http://schemas.openxmlformats.org/officeDocument/2006/relationships/revisionLog" Target="revisionLog1282211112.xml"/><Relationship Id="rId92" Type="http://schemas.openxmlformats.org/officeDocument/2006/relationships/revisionLog" Target="revisionLog122131111.xml"/><Relationship Id="rId213" Type="http://schemas.openxmlformats.org/officeDocument/2006/relationships/revisionLog" Target="revisionLog1271.xml"/><Relationship Id="rId420" Type="http://schemas.openxmlformats.org/officeDocument/2006/relationships/revisionLog" Target="revisionLog1531.xml"/><Relationship Id="rId616" Type="http://schemas.openxmlformats.org/officeDocument/2006/relationships/revisionLog" Target="revisionLog1371122.xml"/><Relationship Id="rId658" Type="http://schemas.openxmlformats.org/officeDocument/2006/relationships/revisionLog" Target="revisionLog1421122.xml"/><Relationship Id="rId255" Type="http://schemas.openxmlformats.org/officeDocument/2006/relationships/revisionLog" Target="revisionLog111211112.xml"/><Relationship Id="rId297" Type="http://schemas.openxmlformats.org/officeDocument/2006/relationships/revisionLog" Target="revisionLog12022.xml"/><Relationship Id="rId462" Type="http://schemas.openxmlformats.org/officeDocument/2006/relationships/revisionLog" Target="revisionLog119311.xml"/><Relationship Id="rId518" Type="http://schemas.openxmlformats.org/officeDocument/2006/relationships/revisionLog" Target="revisionLog12421.xml"/><Relationship Id="rId725" Type="http://schemas.openxmlformats.org/officeDocument/2006/relationships/revisionLog" Target="revisionLog147311.xml"/><Relationship Id="rId115" Type="http://schemas.openxmlformats.org/officeDocument/2006/relationships/revisionLog" Target="revisionLog11023.xml"/><Relationship Id="rId157" Type="http://schemas.openxmlformats.org/officeDocument/2006/relationships/revisionLog" Target="revisionLog194.xml"/><Relationship Id="rId322" Type="http://schemas.openxmlformats.org/officeDocument/2006/relationships/revisionLog" Target="revisionLog132411.xml"/><Relationship Id="rId364" Type="http://schemas.openxmlformats.org/officeDocument/2006/relationships/revisionLog" Target="revisionLog1481111.xml"/><Relationship Id="rId767" Type="http://schemas.openxmlformats.org/officeDocument/2006/relationships/revisionLog" Target="revisionLog1523.xml"/><Relationship Id="rId61" Type="http://schemas.openxmlformats.org/officeDocument/2006/relationships/revisionLog" Target="revisionLog1511121.xml"/><Relationship Id="rId199" Type="http://schemas.openxmlformats.org/officeDocument/2006/relationships/revisionLog" Target="revisionLog128111.xml"/><Relationship Id="rId571" Type="http://schemas.openxmlformats.org/officeDocument/2006/relationships/revisionLog" Target="revisionLog1321121.xml"/><Relationship Id="rId627" Type="http://schemas.openxmlformats.org/officeDocument/2006/relationships/revisionLog" Target="revisionLog13931.xml"/><Relationship Id="rId669" Type="http://schemas.openxmlformats.org/officeDocument/2006/relationships/revisionLog" Target="revisionLog143122.xml"/><Relationship Id="rId224" Type="http://schemas.openxmlformats.org/officeDocument/2006/relationships/revisionLog" Target="revisionLog130111.xml"/><Relationship Id="rId266" Type="http://schemas.openxmlformats.org/officeDocument/2006/relationships/revisionLog" Target="revisionLog1131211.xml"/><Relationship Id="rId431" Type="http://schemas.openxmlformats.org/officeDocument/2006/relationships/revisionLog" Target="revisionLog15421.xml"/><Relationship Id="rId473" Type="http://schemas.openxmlformats.org/officeDocument/2006/relationships/revisionLog" Target="revisionLog12231111.xml"/><Relationship Id="rId529" Type="http://schemas.openxmlformats.org/officeDocument/2006/relationships/revisionLog" Target="revisionLog128221111111.xml"/><Relationship Id="rId680" Type="http://schemas.openxmlformats.org/officeDocument/2006/relationships/revisionLog" Target="revisionLog144211.xml"/><Relationship Id="rId736" Type="http://schemas.openxmlformats.org/officeDocument/2006/relationships/revisionLog" Target="revisionLog1473.xml"/><Relationship Id="rId126" Type="http://schemas.openxmlformats.org/officeDocument/2006/relationships/revisionLog" Target="revisionLog11422.xml"/><Relationship Id="rId168" Type="http://schemas.openxmlformats.org/officeDocument/2006/relationships/revisionLog" Target="revisionLog1144.xml"/><Relationship Id="rId333" Type="http://schemas.openxmlformats.org/officeDocument/2006/relationships/revisionLog" Target="revisionLog1282211111111.xml"/><Relationship Id="rId540" Type="http://schemas.openxmlformats.org/officeDocument/2006/relationships/revisionLog" Target="revisionLog13211211.xml"/><Relationship Id="rId778" Type="http://schemas.openxmlformats.org/officeDocument/2006/relationships/revisionLog" Target="revisionLog177.xml"/><Relationship Id="rId72" Type="http://schemas.openxmlformats.org/officeDocument/2006/relationships/revisionLog" Target="revisionLog1221111111.xml"/><Relationship Id="rId375" Type="http://schemas.openxmlformats.org/officeDocument/2006/relationships/revisionLog" Target="revisionLog13621.xml"/><Relationship Id="rId582" Type="http://schemas.openxmlformats.org/officeDocument/2006/relationships/revisionLog" Target="revisionLog136111112.xml"/><Relationship Id="rId638" Type="http://schemas.openxmlformats.org/officeDocument/2006/relationships/revisionLog" Target="revisionLog1442112.xml"/><Relationship Id="rId235" Type="http://schemas.openxmlformats.org/officeDocument/2006/relationships/revisionLog" Target="revisionLog1351.xml"/><Relationship Id="rId277" Type="http://schemas.openxmlformats.org/officeDocument/2006/relationships/revisionLog" Target="revisionLog118211112.xml"/><Relationship Id="rId400" Type="http://schemas.openxmlformats.org/officeDocument/2006/relationships/revisionLog" Target="revisionLog150111.xml"/><Relationship Id="rId442" Type="http://schemas.openxmlformats.org/officeDocument/2006/relationships/revisionLog" Target="revisionLog15521.xml"/><Relationship Id="rId484" Type="http://schemas.openxmlformats.org/officeDocument/2006/relationships/revisionLog" Target="revisionLog15231.xml"/><Relationship Id="rId705" Type="http://schemas.openxmlformats.org/officeDocument/2006/relationships/revisionLog" Target="revisionLog14821.xml"/><Relationship Id="rId137" Type="http://schemas.openxmlformats.org/officeDocument/2006/relationships/revisionLog" Target="revisionLog11102.xml"/><Relationship Id="rId302" Type="http://schemas.openxmlformats.org/officeDocument/2006/relationships/revisionLog" Target="revisionLog132312.xml"/><Relationship Id="rId344" Type="http://schemas.openxmlformats.org/officeDocument/2006/relationships/revisionLog" Target="revisionLog1292.xml"/><Relationship Id="rId691" Type="http://schemas.openxmlformats.org/officeDocument/2006/relationships/revisionLog" Target="revisionLog148212.xml"/><Relationship Id="rId747" Type="http://schemas.openxmlformats.org/officeDocument/2006/relationships/revisionLog" Target="revisionLog1572.xml"/><Relationship Id="rId789" Type="http://schemas.openxmlformats.org/officeDocument/2006/relationships/revisionLog" Target="revisionLog1.xml"/><Relationship Id="rId41" Type="http://schemas.openxmlformats.org/officeDocument/2006/relationships/revisionLog" Target="revisionLog181111111.xml"/><Relationship Id="rId83" Type="http://schemas.openxmlformats.org/officeDocument/2006/relationships/revisionLog" Target="revisionLog110211.xml"/><Relationship Id="rId179" Type="http://schemas.openxmlformats.org/officeDocument/2006/relationships/revisionLog" Target="revisionLog11421.xml"/><Relationship Id="rId386" Type="http://schemas.openxmlformats.org/officeDocument/2006/relationships/revisionLog" Target="revisionLog140211.xml"/><Relationship Id="rId551" Type="http://schemas.openxmlformats.org/officeDocument/2006/relationships/revisionLog" Target="revisionLog15712.xml"/><Relationship Id="rId593" Type="http://schemas.openxmlformats.org/officeDocument/2006/relationships/revisionLog" Target="revisionLog13711211.xml"/><Relationship Id="rId607" Type="http://schemas.openxmlformats.org/officeDocument/2006/relationships/revisionLog" Target="revisionLog1393111.xml"/><Relationship Id="rId649" Type="http://schemas.openxmlformats.org/officeDocument/2006/relationships/revisionLog" Target="revisionLog145211.xml"/><Relationship Id="rId190" Type="http://schemas.openxmlformats.org/officeDocument/2006/relationships/revisionLog" Target="revisionLog1202121.xml"/><Relationship Id="rId204" Type="http://schemas.openxmlformats.org/officeDocument/2006/relationships/revisionLog" Target="revisionLog122211.xml"/><Relationship Id="rId246" Type="http://schemas.openxmlformats.org/officeDocument/2006/relationships/revisionLog" Target="revisionLog195.xml"/><Relationship Id="rId288" Type="http://schemas.openxmlformats.org/officeDocument/2006/relationships/revisionLog" Target="revisionLog1203.xml"/><Relationship Id="rId411" Type="http://schemas.openxmlformats.org/officeDocument/2006/relationships/revisionLog" Target="revisionLog15411.xml"/><Relationship Id="rId453" Type="http://schemas.openxmlformats.org/officeDocument/2006/relationships/revisionLog" Target="revisionLog143121112.xml"/><Relationship Id="rId509" Type="http://schemas.openxmlformats.org/officeDocument/2006/relationships/revisionLog" Target="revisionLog1561.xml"/><Relationship Id="rId660" Type="http://schemas.openxmlformats.org/officeDocument/2006/relationships/revisionLog" Target="revisionLog147211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96278319-93BE-4E9C-A604-79EABBE0D114}" diskRevisions="1" revisionId="6459" version="790">
  <header guid="{3196D012-CABD-42A5-BF2C-788097D48422}" dateTime="2014-04-17T08:58:37" maxSheetId="5" userName="Yareth Mojica" r:id="rId41">
    <sheetIdMap count="4">
      <sheetId val="1"/>
      <sheetId val="2"/>
      <sheetId val="3"/>
      <sheetId val="4"/>
    </sheetIdMap>
  </header>
  <header guid="{FE14B38D-65BE-4942-9530-693F0B67B1FF}" dateTime="2014-04-17T10:05:05" maxSheetId="5" userName="Yareth Mojica" r:id="rId42">
    <sheetIdMap count="4">
      <sheetId val="1"/>
      <sheetId val="2"/>
      <sheetId val="3"/>
      <sheetId val="4"/>
    </sheetIdMap>
  </header>
  <header guid="{6B6EE1EC-EF34-4E63-8C09-6FD2CBB46FC8}" dateTime="2014-04-17T10:05:05" maxSheetId="5" userName="Yareth Mojica" r:id="rId43">
    <sheetIdMap count="4">
      <sheetId val="1"/>
      <sheetId val="2"/>
      <sheetId val="3"/>
      <sheetId val="4"/>
    </sheetIdMap>
  </header>
  <header guid="{6DDDAAA8-9C00-42F0-823F-29B82E0CB6AA}" dateTime="2014-05-05T10:36:57" maxSheetId="5" userName="Yareth Mojica" r:id="rId44" minRId="540" maxRId="644">
    <sheetIdMap count="4">
      <sheetId val="1"/>
      <sheetId val="2"/>
      <sheetId val="3"/>
      <sheetId val="4"/>
    </sheetIdMap>
  </header>
  <header guid="{55F6566F-1840-483E-816E-83AECC5CD560}" dateTime="2014-05-05T10:38:15" maxSheetId="5" userName="Yareth Mojica" r:id="rId45" minRId="646" maxRId="654">
    <sheetIdMap count="4">
      <sheetId val="1"/>
      <sheetId val="2"/>
      <sheetId val="3"/>
      <sheetId val="4"/>
    </sheetIdMap>
  </header>
  <header guid="{064DFFC5-B1B6-4688-9470-3225A5CC017A}" dateTime="2014-05-05T10:38:16" maxSheetId="5" userName="Yareth Mojica" r:id="rId46">
    <sheetIdMap count="4">
      <sheetId val="1"/>
      <sheetId val="2"/>
      <sheetId val="3"/>
      <sheetId val="4"/>
    </sheetIdMap>
  </header>
  <header guid="{CC9B32E2-3E36-43C4-917B-B0F9DD2A2B98}" dateTime="2014-05-05T10:38:16" maxSheetId="5" userName="Yareth Mojica" r:id="rId47">
    <sheetIdMap count="4">
      <sheetId val="1"/>
      <sheetId val="2"/>
      <sheetId val="3"/>
      <sheetId val="4"/>
    </sheetIdMap>
  </header>
  <header guid="{598F2B28-0494-46B6-BB45-E0D5EE9C5D34}" dateTime="2014-05-05T10:38:19" maxSheetId="5" userName="Yareth Mojica" r:id="rId48">
    <sheetIdMap count="4">
      <sheetId val="1"/>
      <sheetId val="2"/>
      <sheetId val="3"/>
      <sheetId val="4"/>
    </sheetIdMap>
  </header>
  <header guid="{FD88B617-4949-46BC-BC23-D291112DC8DE}" dateTime="2014-05-21T07:48:23" maxSheetId="5" userName="Yareth Mojica" r:id="rId49">
    <sheetIdMap count="4">
      <sheetId val="1"/>
      <sheetId val="2"/>
      <sheetId val="3"/>
      <sheetId val="4"/>
    </sheetIdMap>
  </header>
  <header guid="{9DA8C5D2-1249-435B-BDF5-169F5744A6C8}" dateTime="2014-05-21T07:48:49" maxSheetId="5" userName="Yareth Mojica" r:id="rId50" minRId="660">
    <sheetIdMap count="4">
      <sheetId val="1"/>
      <sheetId val="2"/>
      <sheetId val="3"/>
      <sheetId val="4"/>
    </sheetIdMap>
  </header>
  <header guid="{7638768D-E14D-4692-BDDF-C8DB11898649}" dateTime="2014-05-21T07:55:16" maxSheetId="5" userName="Yareth Mojica" r:id="rId51" minRId="662" maxRId="680">
    <sheetIdMap count="4">
      <sheetId val="1"/>
      <sheetId val="2"/>
      <sheetId val="3"/>
      <sheetId val="4"/>
    </sheetIdMap>
  </header>
  <header guid="{BEB9D39A-8C20-44BC-8ABE-BBB43212A40C}" dateTime="2014-05-21T07:57:30" maxSheetId="5" userName="Yareth Mojica" r:id="rId52" minRId="682" maxRId="691">
    <sheetIdMap count="4">
      <sheetId val="1"/>
      <sheetId val="2"/>
      <sheetId val="3"/>
      <sheetId val="4"/>
    </sheetIdMap>
  </header>
  <header guid="{94686F15-FF61-48FB-B5EB-54094F813F66}" dateTime="2014-05-21T07:57:31" maxSheetId="5" userName="Yareth Mojica" r:id="rId53">
    <sheetIdMap count="4">
      <sheetId val="1"/>
      <sheetId val="2"/>
      <sheetId val="3"/>
      <sheetId val="4"/>
    </sheetIdMap>
  </header>
  <header guid="{8B64468C-1737-4600-96A1-B7DC6CEAB1F5}" dateTime="2014-05-21T07:57:32" maxSheetId="5" userName="Yareth Mojica" r:id="rId54">
    <sheetIdMap count="4">
      <sheetId val="1"/>
      <sheetId val="2"/>
      <sheetId val="3"/>
      <sheetId val="4"/>
    </sheetIdMap>
  </header>
  <header guid="{530F9D1B-E4F4-405B-A68E-8912884C9D05}" dateTime="2014-05-27T10:01:25" maxSheetId="5" userName="Yareth Mojica" r:id="rId55">
    <sheetIdMap count="4">
      <sheetId val="1"/>
      <sheetId val="2"/>
      <sheetId val="3"/>
      <sheetId val="4"/>
    </sheetIdMap>
  </header>
  <header guid="{23650366-545D-4785-988C-3E8F7942506E}" dateTime="2014-05-27T10:01:38" maxSheetId="5" userName="Yareth Mojica" r:id="rId56" minRId="696">
    <sheetIdMap count="4">
      <sheetId val="1"/>
      <sheetId val="2"/>
      <sheetId val="3"/>
      <sheetId val="4"/>
    </sheetIdMap>
  </header>
  <header guid="{9CFC4292-BD9F-4599-B1E8-04CEA63E0261}" dateTime="2014-05-27T10:01:38" maxSheetId="5" userName="Yareth Mojica" r:id="rId57">
    <sheetIdMap count="4">
      <sheetId val="1"/>
      <sheetId val="2"/>
      <sheetId val="3"/>
      <sheetId val="4"/>
    </sheetIdMap>
  </header>
  <header guid="{22F33A3D-4A37-4CE9-8C60-059EB3E3944C}" dateTime="2014-05-27T10:01:39" maxSheetId="5" userName="Yareth Mojica" r:id="rId58">
    <sheetIdMap count="4">
      <sheetId val="1"/>
      <sheetId val="2"/>
      <sheetId val="3"/>
      <sheetId val="4"/>
    </sheetIdMap>
  </header>
  <header guid="{ED9EBEA7-2E9C-49C4-AB3A-A633D59E5FA9}" dateTime="2014-06-03T08:31:02" maxSheetId="5" userName="Yareth Mojica" r:id="rId59" minRId="700" maxRId="803">
    <sheetIdMap count="4">
      <sheetId val="1"/>
      <sheetId val="2"/>
      <sheetId val="3"/>
      <sheetId val="4"/>
    </sheetIdMap>
  </header>
  <header guid="{69F846BD-1D6A-401D-B6DD-A2F108DCC866}" dateTime="2014-06-03T08:33:52" maxSheetId="5" userName="Yareth Mojica" r:id="rId60" minRId="805" maxRId="811">
    <sheetIdMap count="4">
      <sheetId val="1"/>
      <sheetId val="2"/>
      <sheetId val="3"/>
      <sheetId val="4"/>
    </sheetIdMap>
  </header>
  <header guid="{0C5F0D61-8481-46E1-86D3-6DD1F718F5F9}" dateTime="2014-06-03T08:33:52" maxSheetId="5" userName="Yareth Mojica" r:id="rId61">
    <sheetIdMap count="4">
      <sheetId val="1"/>
      <sheetId val="2"/>
      <sheetId val="3"/>
      <sheetId val="4"/>
    </sheetIdMap>
  </header>
  <header guid="{EC1AB5AE-A27F-4536-B492-2EED496BC077}" dateTime="2014-06-03T08:34:11" maxSheetId="5" userName="Yareth Mojica" r:id="rId62">
    <sheetIdMap count="4">
      <sheetId val="1"/>
      <sheetId val="2"/>
      <sheetId val="3"/>
      <sheetId val="4"/>
    </sheetIdMap>
  </header>
  <header guid="{AC82A2E6-1CF6-4FBB-820D-55FFAF673723}" dateTime="2014-06-03T08:34:12" maxSheetId="5" userName="Yareth Mojica" r:id="rId63">
    <sheetIdMap count="4">
      <sheetId val="1"/>
      <sheetId val="2"/>
      <sheetId val="3"/>
      <sheetId val="4"/>
    </sheetIdMap>
  </header>
  <header guid="{A2C84507-D110-473A-A9AA-469459710D8A}" dateTime="2014-06-03T08:34:16" maxSheetId="5" userName="Yareth Mojica" r:id="rId64">
    <sheetIdMap count="4">
      <sheetId val="1"/>
      <sheetId val="2"/>
      <sheetId val="3"/>
      <sheetId val="4"/>
    </sheetIdMap>
  </header>
  <header guid="{85821C85-106C-4876-97A0-48A5F5800E75}" dateTime="2014-06-03T08:36:47" maxSheetId="5" userName="Yareth Mojica" r:id="rId65">
    <sheetIdMap count="4">
      <sheetId val="1"/>
      <sheetId val="2"/>
      <sheetId val="3"/>
      <sheetId val="4"/>
    </sheetIdMap>
  </header>
  <header guid="{44D65D19-9F18-4F09-B875-FE628C567ECA}" dateTime="2014-06-04T13:38:53" maxSheetId="5" userName="Yareth Mojica" r:id="rId66">
    <sheetIdMap count="4">
      <sheetId val="1"/>
      <sheetId val="2"/>
      <sheetId val="3"/>
      <sheetId val="4"/>
    </sheetIdMap>
  </header>
  <header guid="{6D288B87-3775-4C8F-B708-03C57BEF55E2}" dateTime="2014-06-04T13:46:12" maxSheetId="5" userName="Yareth Mojica" r:id="rId67" minRId="819" maxRId="835">
    <sheetIdMap count="4">
      <sheetId val="1"/>
      <sheetId val="2"/>
      <sheetId val="3"/>
      <sheetId val="4"/>
    </sheetIdMap>
  </header>
  <header guid="{F8E74F9E-00AC-4620-A537-C2466FCF339F}" dateTime="2014-06-04T13:46:16" maxSheetId="5" userName="Yareth Mojica" r:id="rId68">
    <sheetIdMap count="4">
      <sheetId val="1"/>
      <sheetId val="2"/>
      <sheetId val="3"/>
      <sheetId val="4"/>
    </sheetIdMap>
  </header>
  <header guid="{78DA9094-310D-449A-8292-E81E77C9196C}" dateTime="2014-06-04T13:46:16" maxSheetId="5" userName="Yareth Mojica" r:id="rId69">
    <sheetIdMap count="4">
      <sheetId val="1"/>
      <sheetId val="2"/>
      <sheetId val="3"/>
      <sheetId val="4"/>
    </sheetIdMap>
  </header>
  <header guid="{E2439AFF-0F32-4B75-A395-EC0615DDAA60}" dateTime="2014-06-04T13:46:47" maxSheetId="5" userName="Yareth Mojica" r:id="rId70">
    <sheetIdMap count="4">
      <sheetId val="1"/>
      <sheetId val="2"/>
      <sheetId val="3"/>
      <sheetId val="4"/>
    </sheetIdMap>
  </header>
  <header guid="{D970FDA8-07FD-4580-A95C-F5DFA0E0D611}" dateTime="2014-06-04T14:12:46" maxSheetId="5" userName="Yareth Mojica" r:id="rId71" minRId="840">
    <sheetIdMap count="4">
      <sheetId val="1"/>
      <sheetId val="2"/>
      <sheetId val="3"/>
      <sheetId val="4"/>
    </sheetIdMap>
  </header>
  <header guid="{4AE72E32-ECDB-4335-9CAF-474EFA75D1DF}" dateTime="2014-06-04T14:12:47" maxSheetId="5" userName="Yareth Mojica" r:id="rId72">
    <sheetIdMap count="4">
      <sheetId val="1"/>
      <sheetId val="2"/>
      <sheetId val="3"/>
      <sheetId val="4"/>
    </sheetIdMap>
  </header>
  <header guid="{7F7F069E-32D1-4E21-8A38-65581C53F4F0}" dateTime="2014-06-05T09:33:51" maxSheetId="5" userName="Yareth Mojica" r:id="rId73">
    <sheetIdMap count="4">
      <sheetId val="1"/>
      <sheetId val="2"/>
      <sheetId val="3"/>
      <sheetId val="4"/>
    </sheetIdMap>
  </header>
  <header guid="{A01FD4CB-4389-40C1-9934-E345A1849B68}" dateTime="2014-06-05T09:44:08" maxSheetId="5" userName="Yareth Mojica" r:id="rId74">
    <sheetIdMap count="4">
      <sheetId val="1"/>
      <sheetId val="2"/>
      <sheetId val="3"/>
      <sheetId val="4"/>
    </sheetIdMap>
  </header>
  <header guid="{676AD6A7-0E94-4625-8D68-7E30D7A1506C}" dateTime="2014-06-05T09:44:42" maxSheetId="5" userName="Yareth Mojica" r:id="rId75" minRId="845">
    <sheetIdMap count="4">
      <sheetId val="1"/>
      <sheetId val="2"/>
      <sheetId val="3"/>
      <sheetId val="4"/>
    </sheetIdMap>
  </header>
  <header guid="{7DA77E49-6ADC-456E-89B3-3585D1157369}" dateTime="2014-06-05T09:45:43" maxSheetId="5" userName="Yareth Mojica" r:id="rId76" minRId="847">
    <sheetIdMap count="4">
      <sheetId val="1"/>
      <sheetId val="2"/>
      <sheetId val="3"/>
      <sheetId val="4"/>
    </sheetIdMap>
  </header>
  <header guid="{C0614B65-63D7-4A65-A3FE-2526E45FD33C}" dateTime="2014-06-05T09:46:09" maxSheetId="5" userName="Yareth Mojica" r:id="rId77" minRId="849">
    <sheetIdMap count="4">
      <sheetId val="1"/>
      <sheetId val="2"/>
      <sheetId val="3"/>
      <sheetId val="4"/>
    </sheetIdMap>
  </header>
  <header guid="{467BAAB0-423C-4A56-9EF6-DA9E66EC5137}" dateTime="2014-06-05T09:48:03" maxSheetId="5" userName="Yareth Mojica" r:id="rId78" minRId="851">
    <sheetIdMap count="4">
      <sheetId val="1"/>
      <sheetId val="2"/>
      <sheetId val="3"/>
      <sheetId val="4"/>
    </sheetIdMap>
  </header>
  <header guid="{67EAAB3A-0379-4D68-824B-F9E7D7D76216}" dateTime="2014-06-05T09:48:19" maxSheetId="5" userName="Yareth Mojica" r:id="rId79">
    <sheetIdMap count="4">
      <sheetId val="1"/>
      <sheetId val="2"/>
      <sheetId val="3"/>
      <sheetId val="4"/>
    </sheetIdMap>
  </header>
  <header guid="{FA624F33-C3C1-4E1C-8253-94892AB140A8}" dateTime="2014-06-05T09:50:34" maxSheetId="5" userName="Yareth Mojica" r:id="rId80">
    <sheetIdMap count="4">
      <sheetId val="1"/>
      <sheetId val="2"/>
      <sheetId val="3"/>
      <sheetId val="4"/>
    </sheetIdMap>
  </header>
  <header guid="{49E53070-9DA9-43CC-A091-DCFC3BED00FB}" dateTime="2014-06-05T09:50:35" maxSheetId="5" userName="Yareth Mojica" r:id="rId81">
    <sheetIdMap count="4">
      <sheetId val="1"/>
      <sheetId val="2"/>
      <sheetId val="3"/>
      <sheetId val="4"/>
    </sheetIdMap>
  </header>
  <header guid="{860C6F86-A576-44AE-89F7-BA2BA9D621A5}" dateTime="2014-06-05T09:50:59" maxSheetId="5" userName="Yareth Mojica" r:id="rId82">
    <sheetIdMap count="4">
      <sheetId val="1"/>
      <sheetId val="2"/>
      <sheetId val="3"/>
      <sheetId val="4"/>
    </sheetIdMap>
  </header>
  <header guid="{A5DD5BD5-BC59-46D7-8AE0-8F28268D2714}" dateTime="2014-06-05T09:53:34" maxSheetId="5" userName="Yareth Mojica" r:id="rId83" minRId="857">
    <sheetIdMap count="4">
      <sheetId val="1"/>
      <sheetId val="2"/>
      <sheetId val="3"/>
      <sheetId val="4"/>
    </sheetIdMap>
  </header>
  <header guid="{682D7B2F-9C87-433B-B6B3-179CBB9CE81C}" dateTime="2014-06-05T09:53:38" maxSheetId="5" userName="Yareth Mojica" r:id="rId84">
    <sheetIdMap count="4">
      <sheetId val="1"/>
      <sheetId val="2"/>
      <sheetId val="3"/>
      <sheetId val="4"/>
    </sheetIdMap>
  </header>
  <header guid="{8012D60A-2181-4275-8228-3FF2A78584C9}" dateTime="2014-06-05T09:53:40" maxSheetId="5" userName="Yareth Mojica" r:id="rId85">
    <sheetIdMap count="4">
      <sheetId val="1"/>
      <sheetId val="2"/>
      <sheetId val="3"/>
      <sheetId val="4"/>
    </sheetIdMap>
  </header>
  <header guid="{8D293435-A391-4E1F-AF9C-1181363E2A06}" dateTime="2014-06-05T09:53:43" maxSheetId="5" userName="Yareth Mojica" r:id="rId86">
    <sheetIdMap count="4">
      <sheetId val="1"/>
      <sheetId val="2"/>
      <sheetId val="3"/>
      <sheetId val="4"/>
    </sheetIdMap>
  </header>
  <header guid="{0CAE23ED-0886-49E6-A66D-8A02D101C5A9}" dateTime="2014-06-05T09:54:40" maxSheetId="5" userName="Yareth Mojica" r:id="rId87">
    <sheetIdMap count="4">
      <sheetId val="1"/>
      <sheetId val="2"/>
      <sheetId val="3"/>
      <sheetId val="4"/>
    </sheetIdMap>
  </header>
  <header guid="{FE7E7104-CCB2-42D1-A779-5AC594766C66}" dateTime="2014-06-05T09:54:41" maxSheetId="5" userName="Yareth Mojica" r:id="rId88">
    <sheetIdMap count="4">
      <sheetId val="1"/>
      <sheetId val="2"/>
      <sheetId val="3"/>
      <sheetId val="4"/>
    </sheetIdMap>
  </header>
  <header guid="{170F4477-D772-4820-A399-CE262292BAA5}" dateTime="2014-06-05T09:55:00" maxSheetId="5" userName="Yareth Mojica" r:id="rId89" minRId="864">
    <sheetIdMap count="4">
      <sheetId val="1"/>
      <sheetId val="2"/>
      <sheetId val="3"/>
      <sheetId val="4"/>
    </sheetIdMap>
  </header>
  <header guid="{A20C3ED7-054E-45A8-A78A-63A22B53A44A}" dateTime="2014-06-05T09:55:00" maxSheetId="5" userName="Yareth Mojica" r:id="rId90">
    <sheetIdMap count="4">
      <sheetId val="1"/>
      <sheetId val="2"/>
      <sheetId val="3"/>
      <sheetId val="4"/>
    </sheetIdMap>
  </header>
  <header guid="{F0E2D2DB-16BB-4AF0-998E-B882410AD2D8}" dateTime="2014-06-05T09:56:00" maxSheetId="5" userName="Yareth Mojica" r:id="rId91">
    <sheetIdMap count="4">
      <sheetId val="1"/>
      <sheetId val="2"/>
      <sheetId val="3"/>
      <sheetId val="4"/>
    </sheetIdMap>
  </header>
  <header guid="{FDE99936-A94D-48A2-8726-7308DFB23AB6}" dateTime="2014-06-05T09:56:01" maxSheetId="5" userName="Yareth Mojica" r:id="rId92">
    <sheetIdMap count="4">
      <sheetId val="1"/>
      <sheetId val="2"/>
      <sheetId val="3"/>
      <sheetId val="4"/>
    </sheetIdMap>
  </header>
  <header guid="{2B1C8FD9-715E-44C9-8250-21C6FDFAEF81}" dateTime="2014-06-05T09:58:52" maxSheetId="5" userName="Yareth Mojica" r:id="rId93">
    <sheetIdMap count="4">
      <sheetId val="1"/>
      <sheetId val="2"/>
      <sheetId val="3"/>
      <sheetId val="4"/>
    </sheetIdMap>
  </header>
  <header guid="{6889A3C5-FA2E-4119-9AF7-2CA04BC445F0}" dateTime="2014-06-05T09:58:53" maxSheetId="5" userName="Yareth Mojica" r:id="rId94">
    <sheetIdMap count="4">
      <sheetId val="1"/>
      <sheetId val="2"/>
      <sheetId val="3"/>
      <sheetId val="4"/>
    </sheetIdMap>
  </header>
  <header guid="{BD3D873C-E760-410A-9CBB-5F89EE84A902}" dateTime="2014-06-05T09:58:55" maxSheetId="5" userName="Yareth Mojica" r:id="rId95">
    <sheetIdMap count="4">
      <sheetId val="1"/>
      <sheetId val="2"/>
      <sheetId val="3"/>
      <sheetId val="4"/>
    </sheetIdMap>
  </header>
  <header guid="{008B1A77-652C-405E-BBD2-3C40BCB319B6}" dateTime="2014-06-05T09:58:56" maxSheetId="5" userName="Yareth Mojica" r:id="rId96">
    <sheetIdMap count="4">
      <sheetId val="1"/>
      <sheetId val="2"/>
      <sheetId val="3"/>
      <sheetId val="4"/>
    </sheetIdMap>
  </header>
  <header guid="{D484DCD2-6F20-44C0-9AA6-FC5D4E8C655D}" dateTime="2014-06-05T09:59:32" maxSheetId="5" userName="Yareth Mojica" r:id="rId97">
    <sheetIdMap count="4">
      <sheetId val="1"/>
      <sheetId val="2"/>
      <sheetId val="3"/>
      <sheetId val="4"/>
    </sheetIdMap>
  </header>
  <header guid="{42FDCB0C-5288-4682-AC9C-8D6694358BC9}" dateTime="2014-06-05T09:59:51" maxSheetId="5" userName="Yareth Mojica" r:id="rId98">
    <sheetIdMap count="4">
      <sheetId val="1"/>
      <sheetId val="2"/>
      <sheetId val="3"/>
      <sheetId val="4"/>
    </sheetIdMap>
  </header>
  <header guid="{B1D31387-93F2-4789-B1BC-0C897132DAA4}" dateTime="2014-06-17T08:59:25" maxSheetId="5" userName="Yareth Mojica" r:id="rId99">
    <sheetIdMap count="4">
      <sheetId val="1"/>
      <sheetId val="2"/>
      <sheetId val="3"/>
      <sheetId val="4"/>
    </sheetIdMap>
  </header>
  <header guid="{E0F1161F-FD4A-4BAF-836F-2C95439D372E}" dateTime="2014-06-17T08:59:31" maxSheetId="5" userName="Yareth Mojica" r:id="rId100">
    <sheetIdMap count="4">
      <sheetId val="1"/>
      <sheetId val="2"/>
      <sheetId val="3"/>
      <sheetId val="4"/>
    </sheetIdMap>
  </header>
  <header guid="{6343A789-9432-43C5-9BF5-A16964CE0101}" dateTime="2014-06-17T09:02:50" maxSheetId="5" userName="Yareth Mojica" r:id="rId101" minRId="877" maxRId="890">
    <sheetIdMap count="4">
      <sheetId val="1"/>
      <sheetId val="2"/>
      <sheetId val="3"/>
      <sheetId val="4"/>
    </sheetIdMap>
  </header>
  <header guid="{2DFD7E3C-2C6F-4A84-9203-C21FF2F86CD9}" dateTime="2014-06-17T09:02:51" maxSheetId="5" userName="Yareth Mojica" r:id="rId102">
    <sheetIdMap count="4">
      <sheetId val="1"/>
      <sheetId val="2"/>
      <sheetId val="3"/>
      <sheetId val="4"/>
    </sheetIdMap>
  </header>
  <header guid="{F588F3BA-82F2-4A1E-B69B-4609022A876A}" dateTime="2014-06-17T09:05:25" maxSheetId="5" userName="Yareth Mojica" r:id="rId103">
    <sheetIdMap count="4">
      <sheetId val="1"/>
      <sheetId val="2"/>
      <sheetId val="3"/>
      <sheetId val="4"/>
    </sheetIdMap>
  </header>
  <header guid="{7C42EDA6-FC33-4D8E-930E-D8CB9B5D7615}" dateTime="2014-06-17T09:05:26" maxSheetId="5" userName="Yareth Mojica" r:id="rId104">
    <sheetIdMap count="4">
      <sheetId val="1"/>
      <sheetId val="2"/>
      <sheetId val="3"/>
      <sheetId val="4"/>
    </sheetIdMap>
  </header>
  <header guid="{81346918-FAC1-426C-987F-0E11F405D7A5}" dateTime="2014-06-17T09:05:52" maxSheetId="5" userName="Yareth Mojica" r:id="rId105">
    <sheetIdMap count="4">
      <sheetId val="1"/>
      <sheetId val="2"/>
      <sheetId val="3"/>
      <sheetId val="4"/>
    </sheetIdMap>
  </header>
  <header guid="{C0AB2F86-9B88-45EC-BDFE-5AF4F48F83E5}" dateTime="2014-06-17T09:05:53" maxSheetId="5" userName="Yareth Mojica" r:id="rId106">
    <sheetIdMap count="4">
      <sheetId val="1"/>
      <sheetId val="2"/>
      <sheetId val="3"/>
      <sheetId val="4"/>
    </sheetIdMap>
  </header>
  <header guid="{99C947F8-A1E9-4C41-8334-201289018CC6}" dateTime="2014-06-17T09:05:59" maxSheetId="5" userName="Yareth Mojica" r:id="rId107">
    <sheetIdMap count="4">
      <sheetId val="1"/>
      <sheetId val="2"/>
      <sheetId val="3"/>
      <sheetId val="4"/>
    </sheetIdMap>
  </header>
  <header guid="{6E6E4346-CC8D-40B3-8FEB-81DAE5B571BE}" dateTime="2014-06-17T09:06:55" maxSheetId="5" userName="Yareth Mojica" r:id="rId108">
    <sheetIdMap count="4">
      <sheetId val="1"/>
      <sheetId val="2"/>
      <sheetId val="3"/>
      <sheetId val="4"/>
    </sheetIdMap>
  </header>
  <header guid="{9AC384B5-40C9-42FC-82DB-AD3CA560F8EC}" dateTime="2014-06-17T09:06:58" maxSheetId="5" userName="Yareth Mojica" r:id="rId109">
    <sheetIdMap count="4">
      <sheetId val="1"/>
      <sheetId val="2"/>
      <sheetId val="3"/>
      <sheetId val="4"/>
    </sheetIdMap>
  </header>
  <header guid="{EC8F7524-8E02-4BB8-9DB4-9D7434B25EA2}" dateTime="2014-06-17T09:12:29" maxSheetId="5" userName="Yareth Mojica" r:id="rId110">
    <sheetIdMap count="4">
      <sheetId val="1"/>
      <sheetId val="2"/>
      <sheetId val="3"/>
      <sheetId val="4"/>
    </sheetIdMap>
  </header>
  <header guid="{086364FF-434B-44CF-BF7D-BEF11B452F2C}" dateTime="2014-06-17T12:42:00" maxSheetId="5" userName="Julia Aspinall" r:id="rId111">
    <sheetIdMap count="4">
      <sheetId val="1"/>
      <sheetId val="2"/>
      <sheetId val="3"/>
      <sheetId val="4"/>
    </sheetIdMap>
  </header>
  <header guid="{13B65173-0EB4-4E96-93C4-E0E9042DD036}" dateTime="2014-06-17T12:50:31" maxSheetId="5" userName="Julia Aspinall" r:id="rId112">
    <sheetIdMap count="4">
      <sheetId val="1"/>
      <sheetId val="2"/>
      <sheetId val="3"/>
      <sheetId val="4"/>
    </sheetIdMap>
  </header>
  <header guid="{2755F576-D156-449C-80F8-41C3D4992BB4}" dateTime="2014-07-02T09:51:08" maxSheetId="5" userName="Yareth Mojica" r:id="rId113" minRId="901" maxRId="988">
    <sheetIdMap count="4">
      <sheetId val="1"/>
      <sheetId val="2"/>
      <sheetId val="3"/>
      <sheetId val="4"/>
    </sheetIdMap>
  </header>
  <header guid="{711EDA04-581C-46BA-91AC-C8E30F266D2F}" dateTime="2014-07-02T09:57:23" maxSheetId="5" userName="Yareth Mojica" r:id="rId114" minRId="990" maxRId="1010">
    <sheetIdMap count="4">
      <sheetId val="1"/>
      <sheetId val="2"/>
      <sheetId val="3"/>
      <sheetId val="4"/>
    </sheetIdMap>
  </header>
  <header guid="{EAA39777-304E-434D-B228-9C046F571E96}" dateTime="2014-07-02T09:57:24" maxSheetId="5" userName="Yareth Mojica" r:id="rId115">
    <sheetIdMap count="4">
      <sheetId val="1"/>
      <sheetId val="2"/>
      <sheetId val="3"/>
      <sheetId val="4"/>
    </sheetIdMap>
  </header>
  <header guid="{33A5550B-C12D-49F4-B2E4-4A7DDF61809B}" dateTime="2014-07-02T09:57:25" maxSheetId="5" userName="Yareth Mojica" r:id="rId116">
    <sheetIdMap count="4">
      <sheetId val="1"/>
      <sheetId val="2"/>
      <sheetId val="3"/>
      <sheetId val="4"/>
    </sheetIdMap>
  </header>
  <header guid="{DC77CC1E-B366-4ECA-8FDC-8B17FA35F296}" dateTime="2014-07-02T10:12:39" maxSheetId="5" userName="Yareth Mojica" r:id="rId117">
    <sheetIdMap count="4">
      <sheetId val="1"/>
      <sheetId val="2"/>
      <sheetId val="3"/>
      <sheetId val="4"/>
    </sheetIdMap>
  </header>
  <header guid="{D712953F-BC40-40FF-8835-B6EA0155F765}" dateTime="2014-07-02T10:12:45" maxSheetId="5" userName="Yareth Mojica" r:id="rId118">
    <sheetIdMap count="4">
      <sheetId val="1"/>
      <sheetId val="2"/>
      <sheetId val="3"/>
      <sheetId val="4"/>
    </sheetIdMap>
  </header>
  <header guid="{68AE3B00-6B52-4DCD-9408-2998609A0F3A}" dateTime="2014-07-02T10:12:45" maxSheetId="5" userName="Yareth Mojica" r:id="rId119">
    <sheetIdMap count="4">
      <sheetId val="1"/>
      <sheetId val="2"/>
      <sheetId val="3"/>
      <sheetId val="4"/>
    </sheetIdMap>
  </header>
  <header guid="{796BD800-7B48-4964-A3C8-31327C1C68EF}" dateTime="2014-07-02T10:12:49" maxSheetId="5" userName="Yareth Mojica" r:id="rId120">
    <sheetIdMap count="4">
      <sheetId val="1"/>
      <sheetId val="2"/>
      <sheetId val="3"/>
      <sheetId val="4"/>
    </sheetIdMap>
  </header>
  <header guid="{F8717B5D-9EB4-45B0-AFFF-C83E5AD41843}" dateTime="2014-07-04T09:39:13" maxSheetId="5" userName="Yareth Mojica" r:id="rId121">
    <sheetIdMap count="4">
      <sheetId val="1"/>
      <sheetId val="2"/>
      <sheetId val="3"/>
      <sheetId val="4"/>
    </sheetIdMap>
  </header>
  <header guid="{E8B367CF-F319-4D07-9B17-4E1A7767EEA6}" dateTime="2014-07-04T09:40:45" maxSheetId="5" userName="Yareth Mojica" r:id="rId122" minRId="1019" maxRId="1034">
    <sheetIdMap count="4">
      <sheetId val="1"/>
      <sheetId val="2"/>
      <sheetId val="3"/>
      <sheetId val="4"/>
    </sheetIdMap>
  </header>
  <header guid="{7C8FE3B9-7AF5-491C-87F3-B21923E22774}" dateTime="2014-07-04T09:42:43" maxSheetId="5" userName="Yareth Mojica" r:id="rId123">
    <sheetIdMap count="4">
      <sheetId val="1"/>
      <sheetId val="2"/>
      <sheetId val="3"/>
      <sheetId val="4"/>
    </sheetIdMap>
  </header>
  <header guid="{A8C08C24-4EAC-4D87-A206-9987B2B8BC52}" dateTime="2014-07-04T09:42:44" maxSheetId="5" userName="Yareth Mojica" r:id="rId124">
    <sheetIdMap count="4">
      <sheetId val="1"/>
      <sheetId val="2"/>
      <sheetId val="3"/>
      <sheetId val="4"/>
    </sheetIdMap>
  </header>
  <header guid="{07EC8518-A0C6-4CD5-A342-98B46B7F8ED0}" dateTime="2014-07-04T09:47:04" maxSheetId="5" userName="Yareth Mojica" r:id="rId125" minRId="1038" maxRId="1069">
    <sheetIdMap count="4">
      <sheetId val="1"/>
      <sheetId val="2"/>
      <sheetId val="3"/>
      <sheetId val="4"/>
    </sheetIdMap>
  </header>
  <header guid="{9DCE1A06-91BB-40B3-99BF-EBCBC6A509AD}" dateTime="2014-07-04T09:47:05" maxSheetId="5" userName="Yareth Mojica" r:id="rId126">
    <sheetIdMap count="4">
      <sheetId val="1"/>
      <sheetId val="2"/>
      <sheetId val="3"/>
      <sheetId val="4"/>
    </sheetIdMap>
  </header>
  <header guid="{D2E9211F-7C9D-4BDA-9374-D40F423ADAB7}" dateTime="2014-07-04T09:47:06" maxSheetId="5" userName="Yareth Mojica" r:id="rId127">
    <sheetIdMap count="4">
      <sheetId val="1"/>
      <sheetId val="2"/>
      <sheetId val="3"/>
      <sheetId val="4"/>
    </sheetIdMap>
  </header>
  <header guid="{4A1DC4C5-947D-49CE-A3CD-F40447AB4799}" dateTime="2014-07-04T09:48:02" maxSheetId="5" userName="Yareth Mojica" r:id="rId128">
    <sheetIdMap count="4">
      <sheetId val="1"/>
      <sheetId val="2"/>
      <sheetId val="3"/>
      <sheetId val="4"/>
    </sheetIdMap>
  </header>
  <header guid="{10ED2EF4-9C42-4312-9C08-C290B178BFFB}" dateTime="2014-07-04T09:48:27" maxSheetId="5" userName="Yareth Mojica" r:id="rId129">
    <sheetIdMap count="4">
      <sheetId val="1"/>
      <sheetId val="2"/>
      <sheetId val="3"/>
      <sheetId val="4"/>
    </sheetIdMap>
  </header>
  <header guid="{154F5F1F-1583-4604-84F3-B9CC055897B9}" dateTime="2014-07-04T09:48:30" maxSheetId="5" userName="Yareth Mojica" r:id="rId130">
    <sheetIdMap count="4">
      <sheetId val="1"/>
      <sheetId val="2"/>
      <sheetId val="3"/>
      <sheetId val="4"/>
    </sheetIdMap>
  </header>
  <header guid="{9106C553-B378-4455-8590-FAF28AC86668}" dateTime="2014-07-04T12:44:39" maxSheetId="5" userName="Yareth Mojica" r:id="rId131" minRId="1076" maxRId="1079">
    <sheetIdMap count="4">
      <sheetId val="1"/>
      <sheetId val="2"/>
      <sheetId val="3"/>
      <sheetId val="4"/>
    </sheetIdMap>
  </header>
  <header guid="{7909D138-864D-4A8F-AF27-95F84F260AD9}" dateTime="2014-07-04T12:44:40" maxSheetId="5" userName="Yareth Mojica" r:id="rId132">
    <sheetIdMap count="4">
      <sheetId val="1"/>
      <sheetId val="2"/>
      <sheetId val="3"/>
      <sheetId val="4"/>
    </sheetIdMap>
  </header>
  <header guid="{8EAFA45F-A9D0-47BF-A5CE-4F7D3BCCE0AB}" dateTime="2014-07-13T22:04:22" maxSheetId="5" userName="Yareth Mojica" r:id="rId133">
    <sheetIdMap count="4">
      <sheetId val="1"/>
      <sheetId val="2"/>
      <sheetId val="3"/>
      <sheetId val="4"/>
    </sheetIdMap>
  </header>
  <header guid="{46EFCB18-225C-4850-B557-DC2EE5AC879E}" dateTime="2014-07-13T22:04:22" maxSheetId="5" userName="Yareth Mojica" r:id="rId134">
    <sheetIdMap count="4">
      <sheetId val="1"/>
      <sheetId val="2"/>
      <sheetId val="3"/>
      <sheetId val="4"/>
    </sheetIdMap>
  </header>
  <header guid="{F004C148-C039-4B4F-9FF3-D645D59F5A68}" dateTime="2014-07-13T22:05:22" maxSheetId="5" userName="Yareth Mojica" r:id="rId135">
    <sheetIdMap count="4">
      <sheetId val="1"/>
      <sheetId val="2"/>
      <sheetId val="3"/>
      <sheetId val="4"/>
    </sheetIdMap>
  </header>
  <header guid="{807CB322-BEFC-4277-BF46-DB4E8717F51D}" dateTime="2014-07-13T22:05:51" maxSheetId="5" userName="Yareth Mojica" r:id="rId136" minRId="1085" maxRId="1088">
    <sheetIdMap count="4">
      <sheetId val="1"/>
      <sheetId val="2"/>
      <sheetId val="3"/>
      <sheetId val="4"/>
    </sheetIdMap>
  </header>
  <header guid="{8AACFEAD-7FF2-42ED-9A04-4ABA2470EE54}" dateTime="2014-07-13T22:05:52" maxSheetId="5" userName="Yareth Mojica" r:id="rId137">
    <sheetIdMap count="4">
      <sheetId val="1"/>
      <sheetId val="2"/>
      <sheetId val="3"/>
      <sheetId val="4"/>
    </sheetIdMap>
  </header>
  <header guid="{2373FBA1-F6A2-46A2-A361-8461FD8DAF39}" dateTime="2014-07-15T08:52:32" maxSheetId="5" userName="Yareth Mojica" r:id="rId138">
    <sheetIdMap count="4">
      <sheetId val="1"/>
      <sheetId val="2"/>
      <sheetId val="3"/>
      <sheetId val="4"/>
    </sheetIdMap>
  </header>
  <header guid="{6BCBEE92-DAB4-4C51-84D3-EBE9BDBCB0B5}" dateTime="2014-07-15T08:52:33" maxSheetId="5" userName="Yareth Mojica" r:id="rId139">
    <sheetIdMap count="4">
      <sheetId val="1"/>
      <sheetId val="2"/>
      <sheetId val="3"/>
      <sheetId val="4"/>
    </sheetIdMap>
  </header>
  <header guid="{F7EAB87B-A1F2-4592-8BB9-6B9061CC114A}" dateTime="2014-07-15T08:53:56" maxSheetId="5" userName="Yareth Mojica" r:id="rId140" minRId="1093" maxRId="1103">
    <sheetIdMap count="4">
      <sheetId val="1"/>
      <sheetId val="2"/>
      <sheetId val="3"/>
      <sheetId val="4"/>
    </sheetIdMap>
  </header>
  <header guid="{C86B8699-0FA5-4B22-9F41-9A973EE7C84E}" dateTime="2014-07-15T08:53:57" maxSheetId="5" userName="Yareth Mojica" r:id="rId141">
    <sheetIdMap count="4">
      <sheetId val="1"/>
      <sheetId val="2"/>
      <sheetId val="3"/>
      <sheetId val="4"/>
    </sheetIdMap>
  </header>
  <header guid="{728328AE-7796-480C-84D3-E3B1F3AD3A8C}" dateTime="2014-07-22T14:10:45" maxSheetId="5" userName="Julia Aspinall" r:id="rId142" minRId="1106" maxRId="1109">
    <sheetIdMap count="4">
      <sheetId val="1"/>
      <sheetId val="2"/>
      <sheetId val="3"/>
      <sheetId val="4"/>
    </sheetIdMap>
  </header>
  <header guid="{8CE7ED74-C64C-4C1C-BE69-5C67A2862281}" dateTime="2014-08-05T11:41:30" maxSheetId="5" userName="Yareth Mojica" r:id="rId143" minRId="1110" maxRId="1211">
    <sheetIdMap count="4">
      <sheetId val="1"/>
      <sheetId val="2"/>
      <sheetId val="3"/>
      <sheetId val="4"/>
    </sheetIdMap>
  </header>
  <header guid="{376C9BBC-759C-4C1B-8868-738BB9687CEC}" dateTime="2014-08-05T11:41:32" maxSheetId="5" userName="Yareth Mojica" r:id="rId144">
    <sheetIdMap count="4">
      <sheetId val="1"/>
      <sheetId val="2"/>
      <sheetId val="3"/>
      <sheetId val="4"/>
    </sheetIdMap>
  </header>
  <header guid="{72B3CA62-90A1-42C2-91E8-73DC1E1719E4}" dateTime="2014-08-05T11:43:19" maxSheetId="5" userName="Yareth Mojica" r:id="rId145" minRId="1214" maxRId="1234">
    <sheetIdMap count="4">
      <sheetId val="1"/>
      <sheetId val="2"/>
      <sheetId val="3"/>
      <sheetId val="4"/>
    </sheetIdMap>
  </header>
  <header guid="{48F8E66F-5296-48AE-BD24-0AFE5D0D2E23}" dateTime="2014-08-05T11:43:20" maxSheetId="5" userName="Yareth Mojica" r:id="rId146">
    <sheetIdMap count="4">
      <sheetId val="1"/>
      <sheetId val="2"/>
      <sheetId val="3"/>
      <sheetId val="4"/>
    </sheetIdMap>
  </header>
  <header guid="{46DD085B-50B6-4E79-B510-8349D6AFD12E}" dateTime="2014-08-05T11:43:22" maxSheetId="5" userName="Yareth Mojica" r:id="rId147">
    <sheetIdMap count="4">
      <sheetId val="1"/>
      <sheetId val="2"/>
      <sheetId val="3"/>
      <sheetId val="4"/>
    </sheetIdMap>
  </header>
  <header guid="{CBCE14D3-4585-47BB-A5EC-512777EA7D05}" dateTime="2014-08-05T11:43:23" maxSheetId="5" userName="Yareth Mojica" r:id="rId148">
    <sheetIdMap count="4">
      <sheetId val="1"/>
      <sheetId val="2"/>
      <sheetId val="3"/>
      <sheetId val="4"/>
    </sheetIdMap>
  </header>
  <header guid="{4454A167-1E8E-4E61-B19C-A00E690D2835}" dateTime="2014-08-05T11:43:27" maxSheetId="5" userName="Yareth Mojica" r:id="rId149">
    <sheetIdMap count="4">
      <sheetId val="1"/>
      <sheetId val="2"/>
      <sheetId val="3"/>
      <sheetId val="4"/>
    </sheetIdMap>
  </header>
  <header guid="{CDF545DA-00DA-4F13-A24B-18267C52777D}" dateTime="2014-08-05T13:14:08" maxSheetId="5" userName="Yareth Mojica" r:id="rId150">
    <sheetIdMap count="4">
      <sheetId val="1"/>
      <sheetId val="2"/>
      <sheetId val="3"/>
      <sheetId val="4"/>
    </sheetIdMap>
  </header>
  <header guid="{21E8FBDF-E789-4878-8954-5A3C61D1CE1B}" dateTime="2014-08-05T13:16:02" maxSheetId="5" userName="Yareth Mojica" r:id="rId151" minRId="1241" maxRId="1253">
    <sheetIdMap count="4">
      <sheetId val="1"/>
      <sheetId val="2"/>
      <sheetId val="3"/>
      <sheetId val="4"/>
    </sheetIdMap>
  </header>
  <header guid="{C8C6C7BB-06E2-4367-AAC0-214F7AA44E05}" dateTime="2014-08-05T13:16:03" maxSheetId="5" userName="Yareth Mojica" r:id="rId152">
    <sheetIdMap count="4">
      <sheetId val="1"/>
      <sheetId val="2"/>
      <sheetId val="3"/>
      <sheetId val="4"/>
    </sheetIdMap>
  </header>
  <header guid="{D0A443DA-E11B-4AE2-8F30-B610BDBB6341}" dateTime="2014-08-05T13:17:47" maxSheetId="5" userName="Yareth Mojica" r:id="rId153">
    <sheetIdMap count="4">
      <sheetId val="1"/>
      <sheetId val="2"/>
      <sheetId val="3"/>
      <sheetId val="4"/>
    </sheetIdMap>
  </header>
  <header guid="{3BDE7154-A0B2-4BE6-82E4-0EFFB60DF189}" dateTime="2014-08-05T13:20:14" maxSheetId="5" userName="Yareth Mojica" r:id="rId154" minRId="1257" maxRId="1271">
    <sheetIdMap count="4">
      <sheetId val="1"/>
      <sheetId val="2"/>
      <sheetId val="3"/>
      <sheetId val="4"/>
    </sheetIdMap>
  </header>
  <header guid="{7C4F6E9B-EA1A-4721-88C6-A1AE66101704}" dateTime="2014-08-05T13:20:15" maxSheetId="5" userName="Yareth Mojica" r:id="rId155">
    <sheetIdMap count="4">
      <sheetId val="1"/>
      <sheetId val="2"/>
      <sheetId val="3"/>
      <sheetId val="4"/>
    </sheetIdMap>
  </header>
  <header guid="{08B7F1CD-4031-425E-892A-F092395579E8}" dateTime="2014-08-05T13:20:20" maxSheetId="5" userName="Yareth Mojica" r:id="rId156">
    <sheetIdMap count="4">
      <sheetId val="1"/>
      <sheetId val="2"/>
      <sheetId val="3"/>
      <sheetId val="4"/>
    </sheetIdMap>
  </header>
  <header guid="{74F041C0-7E39-4631-B6EB-15A4D4EBB967}" dateTime="2014-08-18T17:41:42" maxSheetId="5" userName="Yareth Mojica" r:id="rId157" minRId="1275" maxRId="1279">
    <sheetIdMap count="4">
      <sheetId val="1"/>
      <sheetId val="2"/>
      <sheetId val="3"/>
      <sheetId val="4"/>
    </sheetIdMap>
  </header>
  <header guid="{72BCA72C-7E13-4D4D-BC41-EAF7D5F8F48B}" dateTime="2014-08-18T17:42:07" maxSheetId="5" userName="Yareth Mojica" r:id="rId158">
    <sheetIdMap count="4">
      <sheetId val="1"/>
      <sheetId val="2"/>
      <sheetId val="3"/>
      <sheetId val="4"/>
    </sheetIdMap>
  </header>
  <header guid="{7664355F-4630-4D09-A574-938B0EB6832B}" dateTime="2014-08-18T17:47:11" maxSheetId="5" userName="Yareth Mojica" r:id="rId159" minRId="1282" maxRId="1288">
    <sheetIdMap count="4">
      <sheetId val="1"/>
      <sheetId val="2"/>
      <sheetId val="3"/>
      <sheetId val="4"/>
    </sheetIdMap>
  </header>
  <header guid="{63CA9DDC-DC1A-47C9-B711-446E4730F0FC}" dateTime="2014-08-18T17:49:02" maxSheetId="5" userName="Yareth Mojica" r:id="rId160" minRId="1290" maxRId="1293">
    <sheetIdMap count="4">
      <sheetId val="1"/>
      <sheetId val="2"/>
      <sheetId val="3"/>
      <sheetId val="4"/>
    </sheetIdMap>
  </header>
  <header guid="{02758390-0998-4D06-9A6B-49E2DD0BD766}" dateTime="2014-08-18T17:49:03" maxSheetId="5" userName="Yareth Mojica" r:id="rId161">
    <sheetIdMap count="4">
      <sheetId val="1"/>
      <sheetId val="2"/>
      <sheetId val="3"/>
      <sheetId val="4"/>
    </sheetIdMap>
  </header>
  <header guid="{36FF4944-E74A-47F8-8ECA-DF700FE76648}" dateTime="2014-08-18T17:49:37" maxSheetId="5" userName="Yareth Mojica" r:id="rId162">
    <sheetIdMap count="4">
      <sheetId val="1"/>
      <sheetId val="2"/>
      <sheetId val="3"/>
      <sheetId val="4"/>
    </sheetIdMap>
  </header>
  <header guid="{664DDE0E-71DD-4D80-8DF3-FE340F964094}" dateTime="2014-08-18T17:49:47" maxSheetId="5" userName="Yareth Mojica" r:id="rId163" minRId="1297" maxRId="1298">
    <sheetIdMap count="4">
      <sheetId val="1"/>
      <sheetId val="2"/>
      <sheetId val="3"/>
      <sheetId val="4"/>
    </sheetIdMap>
  </header>
  <header guid="{B50838B0-BE32-4274-A23C-FF7758723BF8}" dateTime="2014-08-18T17:49:51" maxSheetId="5" userName="Yareth Mojica" r:id="rId164">
    <sheetIdMap count="4">
      <sheetId val="1"/>
      <sheetId val="2"/>
      <sheetId val="3"/>
      <sheetId val="4"/>
    </sheetIdMap>
  </header>
  <header guid="{87F4A55E-275B-4FA6-9FF8-8E59A00561A5}" dateTime="2014-08-19T11:39:00" maxSheetId="5" userName="Yareth Mojica" r:id="rId165">
    <sheetIdMap count="4">
      <sheetId val="1"/>
      <sheetId val="2"/>
      <sheetId val="3"/>
      <sheetId val="4"/>
    </sheetIdMap>
  </header>
  <header guid="{224C3B19-F8D7-44F2-BE24-EFAFED121228}" dateTime="2014-08-19T11:39:01" maxSheetId="5" userName="Yareth Mojica" r:id="rId166">
    <sheetIdMap count="4">
      <sheetId val="1"/>
      <sheetId val="2"/>
      <sheetId val="3"/>
      <sheetId val="4"/>
    </sheetIdMap>
  </header>
  <header guid="{6C07FE17-0B83-45C1-AC28-448446B82E76}" dateTime="2014-08-19T11:39:13" maxSheetId="5" userName="Yareth Mojica" r:id="rId167">
    <sheetIdMap count="4">
      <sheetId val="1"/>
      <sheetId val="2"/>
      <sheetId val="3"/>
      <sheetId val="4"/>
    </sheetIdMap>
  </header>
  <header guid="{782FD084-6152-4605-9BD4-C5E0A2C2E641}" dateTime="2014-08-19T11:39:14" maxSheetId="5" userName="Yareth Mojica" r:id="rId168">
    <sheetIdMap count="4">
      <sheetId val="1"/>
      <sheetId val="2"/>
      <sheetId val="3"/>
      <sheetId val="4"/>
    </sheetIdMap>
  </header>
  <header guid="{61F6D9D9-78B3-4C21-A701-C7ADB3C8F774}" dateTime="2014-09-02T10:33:16" maxSheetId="5" userName="Yareth Mojica" r:id="rId169">
    <sheetIdMap count="4">
      <sheetId val="1"/>
      <sheetId val="2"/>
      <sheetId val="3"/>
      <sheetId val="4"/>
    </sheetIdMap>
  </header>
  <header guid="{4CDB1DCA-C0DF-444C-99B1-24EB2D6CBEA4}" dateTime="2014-09-02T10:33:33" maxSheetId="5" userName="Yareth Mojica" r:id="rId170" minRId="1306" maxRId="1409">
    <sheetIdMap count="4">
      <sheetId val="1"/>
      <sheetId val="2"/>
      <sheetId val="3"/>
      <sheetId val="4"/>
    </sheetIdMap>
  </header>
  <header guid="{DC9AAA70-505D-4FD7-A090-39B8620EDAB8}" dateTime="2014-09-02T10:33:34" maxSheetId="5" userName="Yareth Mojica" r:id="rId171">
    <sheetIdMap count="4">
      <sheetId val="1"/>
      <sheetId val="2"/>
      <sheetId val="3"/>
      <sheetId val="4"/>
    </sheetIdMap>
  </header>
  <header guid="{37E257D4-10CD-4402-92E3-5CB95AABC2C9}" dateTime="2014-09-02T10:33:41" maxSheetId="5" userName="Yareth Mojica" r:id="rId172" minRId="1412" maxRId="1426">
    <sheetIdMap count="4">
      <sheetId val="1"/>
      <sheetId val="2"/>
      <sheetId val="3"/>
      <sheetId val="4"/>
    </sheetIdMap>
  </header>
  <header guid="{C47EB467-7040-4865-B5B3-736F7EA26C81}" dateTime="2014-09-02T10:34:20" maxSheetId="5" userName="Yareth Mojica" r:id="rId173" minRId="1428">
    <sheetIdMap count="4">
      <sheetId val="1"/>
      <sheetId val="2"/>
      <sheetId val="3"/>
      <sheetId val="4"/>
    </sheetIdMap>
  </header>
  <header guid="{78947E25-4742-45C1-B871-C4CFB21C7C51}" dateTime="2014-09-02T10:34:23" maxSheetId="5" userName="Yareth Mojica" r:id="rId174">
    <sheetIdMap count="4">
      <sheetId val="1"/>
      <sheetId val="2"/>
      <sheetId val="3"/>
      <sheetId val="4"/>
    </sheetIdMap>
  </header>
  <header guid="{5DD27E9B-B1DA-4C3B-B1FB-35A999AC6021}" dateTime="2014-09-02T10:34:37" maxSheetId="5" userName="Yareth Mojica" r:id="rId175">
    <sheetIdMap count="4">
      <sheetId val="1"/>
      <sheetId val="2"/>
      <sheetId val="3"/>
      <sheetId val="4"/>
    </sheetIdMap>
  </header>
  <header guid="{DF9E41B1-EEED-402B-BF06-D0D3B4A4A86D}" dateTime="2014-09-02T10:50:08" maxSheetId="5" userName="Yareth Mojica" r:id="rId176" minRId="1432">
    <sheetIdMap count="4">
      <sheetId val="1"/>
      <sheetId val="2"/>
      <sheetId val="3"/>
      <sheetId val="4"/>
    </sheetIdMap>
  </header>
  <header guid="{28075E26-BB0D-4125-81E8-507EDB09D549}" dateTime="2014-09-02T10:52:07" maxSheetId="5" userName="Yareth Mojica" r:id="rId177" minRId="1434" maxRId="1442">
    <sheetIdMap count="4">
      <sheetId val="1"/>
      <sheetId val="2"/>
      <sheetId val="3"/>
      <sheetId val="4"/>
    </sheetIdMap>
  </header>
  <header guid="{14A8CE40-0344-47F9-95D3-2856396E3369}" dateTime="2014-09-02T10:52:08" maxSheetId="5" userName="Yareth Mojica" r:id="rId178">
    <sheetIdMap count="4">
      <sheetId val="1"/>
      <sheetId val="2"/>
      <sheetId val="3"/>
      <sheetId val="4"/>
    </sheetIdMap>
  </header>
  <header guid="{0714928C-7760-4ED9-A1BA-483352A0CB6E}" dateTime="2014-09-02T10:52:08" maxSheetId="5" userName="Yareth Mojica" r:id="rId179">
    <sheetIdMap count="4">
      <sheetId val="1"/>
      <sheetId val="2"/>
      <sheetId val="3"/>
      <sheetId val="4"/>
    </sheetIdMap>
  </header>
  <header guid="{27661361-992C-4E99-BDF7-19242015B168}" dateTime="2014-09-02T10:52:10" maxSheetId="5" userName="Yareth Mojica" r:id="rId180">
    <sheetIdMap count="4">
      <sheetId val="1"/>
      <sheetId val="2"/>
      <sheetId val="3"/>
      <sheetId val="4"/>
    </sheetIdMap>
  </header>
  <header guid="{FF85BBED-A74F-4D02-B119-218400850938}" dateTime="2014-09-02T10:52:41" maxSheetId="5" userName="Yareth Mojica" r:id="rId181">
    <sheetIdMap count="4">
      <sheetId val="1"/>
      <sheetId val="2"/>
      <sheetId val="3"/>
      <sheetId val="4"/>
    </sheetIdMap>
  </header>
  <header guid="{22F581D2-DEEE-43C1-AC81-88F82D5E0275}" dateTime="2014-09-02T10:53:10" maxSheetId="5" userName="Yareth Mojica" r:id="rId182" minRId="1448" maxRId="1450">
    <sheetIdMap count="4">
      <sheetId val="1"/>
      <sheetId val="2"/>
      <sheetId val="3"/>
      <sheetId val="4"/>
    </sheetIdMap>
  </header>
  <header guid="{DD3B52B7-73CE-4E9B-8BCA-6399BF56831C}" dateTime="2014-09-02T10:53:10" maxSheetId="5" userName="Yareth Mojica" r:id="rId183">
    <sheetIdMap count="4">
      <sheetId val="1"/>
      <sheetId val="2"/>
      <sheetId val="3"/>
      <sheetId val="4"/>
    </sheetIdMap>
  </header>
  <header guid="{118BE6C4-83F9-488B-8446-78EA59F345BF}" dateTime="2014-09-02T10:54:10" maxSheetId="5" userName="Yareth Mojica" r:id="rId184" minRId="1453" maxRId="1463">
    <sheetIdMap count="4">
      <sheetId val="1"/>
      <sheetId val="2"/>
      <sheetId val="3"/>
      <sheetId val="4"/>
    </sheetIdMap>
  </header>
  <header guid="{345AD3DE-F5BB-4F2B-A4C7-8F2357C285EA}" dateTime="2014-09-02T10:54:11" maxSheetId="5" userName="Yareth Mojica" r:id="rId185">
    <sheetIdMap count="4">
      <sheetId val="1"/>
      <sheetId val="2"/>
      <sheetId val="3"/>
      <sheetId val="4"/>
    </sheetIdMap>
  </header>
  <header guid="{B5B5CA27-55CF-4FA4-BC30-F5DFE64038FD}" dateTime="2014-09-02T10:54:12" maxSheetId="5" userName="Yareth Mojica" r:id="rId186">
    <sheetIdMap count="4">
      <sheetId val="1"/>
      <sheetId val="2"/>
      <sheetId val="3"/>
      <sheetId val="4"/>
    </sheetIdMap>
  </header>
  <header guid="{576D7C50-B0DA-4096-BC04-9AC98C307FC2}" dateTime="2014-09-02T10:54:27" maxSheetId="5" userName="Yareth Mojica" r:id="rId187">
    <sheetIdMap count="4">
      <sheetId val="1"/>
      <sheetId val="2"/>
      <sheetId val="3"/>
      <sheetId val="4"/>
    </sheetIdMap>
  </header>
  <header guid="{F43FA6E1-E53B-4E84-97A4-E60E54AE6562}" dateTime="2014-09-02T10:54:46" maxSheetId="5" userName="Yareth Mojica" r:id="rId188">
    <sheetIdMap count="4">
      <sheetId val="1"/>
      <sheetId val="2"/>
      <sheetId val="3"/>
      <sheetId val="4"/>
    </sheetIdMap>
  </header>
  <header guid="{951EB22B-210B-4F6D-8F43-7831642440D2}" dateTime="2014-09-02T10:54:47" maxSheetId="5" userName="Yareth Mojica" r:id="rId189">
    <sheetIdMap count="4">
      <sheetId val="1"/>
      <sheetId val="2"/>
      <sheetId val="3"/>
      <sheetId val="4"/>
    </sheetIdMap>
  </header>
  <header guid="{2C570DD9-C2B9-487D-8617-B619857A69D8}" dateTime="2014-09-02T12:17:12" maxSheetId="5" userName="Yareth Mojica" r:id="rId190" minRId="1470">
    <sheetIdMap count="4">
      <sheetId val="1"/>
      <sheetId val="2"/>
      <sheetId val="3"/>
      <sheetId val="4"/>
    </sheetIdMap>
  </header>
  <header guid="{50983486-E4F1-423B-B6C3-DB994E2045F0}" dateTime="2014-09-02T12:17:12" maxSheetId="5" userName="Yareth Mojica" r:id="rId191">
    <sheetIdMap count="4">
      <sheetId val="1"/>
      <sheetId val="2"/>
      <sheetId val="3"/>
      <sheetId val="4"/>
    </sheetIdMap>
  </header>
  <header guid="{E07F4F15-5557-48EC-B455-D756D204258D}" dateTime="2014-09-02T12:17:32" maxSheetId="5" userName="Yareth Mojica" r:id="rId192" minRId="1473">
    <sheetIdMap count="4">
      <sheetId val="1"/>
      <sheetId val="2"/>
      <sheetId val="3"/>
      <sheetId val="4"/>
    </sheetIdMap>
  </header>
  <header guid="{C1613194-CB43-4EB3-AE87-CA33B6C8DA76}" dateTime="2014-09-02T12:17:33" maxSheetId="5" userName="Yareth Mojica" r:id="rId193">
    <sheetIdMap count="4">
      <sheetId val="1"/>
      <sheetId val="2"/>
      <sheetId val="3"/>
      <sheetId val="4"/>
    </sheetIdMap>
  </header>
  <header guid="{129CD135-89EF-4F36-B439-C6A2A39CAD2E}" dateTime="2014-09-02T12:18:44" maxSheetId="5" userName="Yareth Mojica" r:id="rId194">
    <sheetIdMap count="4">
      <sheetId val="1"/>
      <sheetId val="2"/>
      <sheetId val="3"/>
      <sheetId val="4"/>
    </sheetIdMap>
  </header>
  <header guid="{A2DCFF18-0593-4D72-B6CD-C5AAB462AA9E}" dateTime="2014-09-02T12:18:44" maxSheetId="5" userName="Yareth Mojica" r:id="rId195">
    <sheetIdMap count="4">
      <sheetId val="1"/>
      <sheetId val="2"/>
      <sheetId val="3"/>
      <sheetId val="4"/>
    </sheetIdMap>
  </header>
  <header guid="{34ECE9D2-B01E-42BE-8EB6-E6E68D3D2868}" dateTime="2014-09-02T12:18:47" maxSheetId="5" userName="Yareth Mojica" r:id="rId196">
    <sheetIdMap count="4">
      <sheetId val="1"/>
      <sheetId val="2"/>
      <sheetId val="3"/>
      <sheetId val="4"/>
    </sheetIdMap>
  </header>
  <header guid="{8EF49E64-7E42-48D9-8856-F9C369D26D04}" dateTime="2014-09-05T10:01:54" maxSheetId="5" userName="Yareth Mojica" r:id="rId197" minRId="1479" maxRId="1496">
    <sheetIdMap count="4">
      <sheetId val="1"/>
      <sheetId val="2"/>
      <sheetId val="3"/>
      <sheetId val="4"/>
    </sheetIdMap>
  </header>
  <header guid="{D50177F2-6189-4D1E-A6BB-71D03A6C052B}" dateTime="2014-09-05T10:01:55" maxSheetId="5" userName="Yareth Mojica" r:id="rId198">
    <sheetIdMap count="4">
      <sheetId val="1"/>
      <sheetId val="2"/>
      <sheetId val="3"/>
      <sheetId val="4"/>
    </sheetIdMap>
  </header>
  <header guid="{93EB2A0F-6E36-4D05-83D8-773D043980A5}" dateTime="2014-09-05T10:02:43" maxSheetId="5" userName="Yareth Mojica" r:id="rId199">
    <sheetIdMap count="4">
      <sheetId val="1"/>
      <sheetId val="2"/>
      <sheetId val="3"/>
      <sheetId val="4"/>
    </sheetIdMap>
  </header>
  <header guid="{8C94782C-AF37-4E7B-9BFE-E4266DF332DB}" dateTime="2014-09-05T10:02:44" maxSheetId="5" userName="Yareth Mojica" r:id="rId200">
    <sheetIdMap count="4">
      <sheetId val="1"/>
      <sheetId val="2"/>
      <sheetId val="3"/>
      <sheetId val="4"/>
    </sheetIdMap>
  </header>
  <header guid="{6843E8AA-6AE9-4159-A620-33E59B75339B}" dateTime="2014-09-05T10:29:28" maxSheetId="5" userName="Yareth Mojica" r:id="rId201">
    <sheetIdMap count="4">
      <sheetId val="1"/>
      <sheetId val="2"/>
      <sheetId val="3"/>
      <sheetId val="4"/>
    </sheetIdMap>
  </header>
  <header guid="{03E4FF85-0586-40F0-84F3-371B708134C6}" dateTime="2014-09-11T10:37:52" maxSheetId="5" userName="Yareth Mojica" r:id="rId202" minRId="1502" maxRId="1505">
    <sheetIdMap count="4">
      <sheetId val="1"/>
      <sheetId val="2"/>
      <sheetId val="3"/>
      <sheetId val="4"/>
    </sheetIdMap>
  </header>
  <header guid="{563A6413-F42E-4935-B7D5-9BBB5DFDBB9A}" dateTime="2014-09-11T10:38:22" maxSheetId="5" userName="Yareth Mojica" r:id="rId203">
    <sheetIdMap count="4">
      <sheetId val="1"/>
      <sheetId val="2"/>
      <sheetId val="3"/>
      <sheetId val="4"/>
    </sheetIdMap>
  </header>
  <header guid="{20B5FE3C-2642-4029-9CAB-A2754829742B}" dateTime="2014-09-11T10:39:22" maxSheetId="5" userName="Yareth Mojica" r:id="rId204">
    <sheetIdMap count="4">
      <sheetId val="1"/>
      <sheetId val="2"/>
      <sheetId val="3"/>
      <sheetId val="4"/>
    </sheetIdMap>
  </header>
  <header guid="{99222AD1-45AF-407C-B00C-14F8CF3BC795}" dateTime="2014-09-11T10:39:24" maxSheetId="5" userName="Yareth Mojica" r:id="rId205">
    <sheetIdMap count="4">
      <sheetId val="1"/>
      <sheetId val="2"/>
      <sheetId val="3"/>
      <sheetId val="4"/>
    </sheetIdMap>
  </header>
  <header guid="{88F29BE4-DA5A-4AB2-A493-40A6B449E921}" dateTime="2014-09-11T11:21:23" maxSheetId="5" userName="Yareth Mojica" r:id="rId206" minRId="1510" maxRId="1520">
    <sheetIdMap count="4">
      <sheetId val="1"/>
      <sheetId val="2"/>
      <sheetId val="3"/>
      <sheetId val="4"/>
    </sheetIdMap>
  </header>
  <header guid="{1035EA56-9003-4791-8592-C1ACD7581354}" dateTime="2014-09-11T11:21:24" maxSheetId="5" userName="Yareth Mojica" r:id="rId207">
    <sheetIdMap count="4">
      <sheetId val="1"/>
      <sheetId val="2"/>
      <sheetId val="3"/>
      <sheetId val="4"/>
    </sheetIdMap>
  </header>
  <header guid="{5CF12B6F-4842-4619-99CF-8D10FBF6CF0B}" dateTime="2014-09-11T11:21:26" maxSheetId="5" userName="Yareth Mojica" r:id="rId208">
    <sheetIdMap count="4">
      <sheetId val="1"/>
      <sheetId val="2"/>
      <sheetId val="3"/>
      <sheetId val="4"/>
    </sheetIdMap>
  </header>
  <header guid="{6E902933-35B0-40C8-96AD-FD31C13D333E}" dateTime="2014-09-11T11:23:36" maxSheetId="5" userName="Yareth Mojica" r:id="rId209">
    <sheetIdMap count="4">
      <sheetId val="1"/>
      <sheetId val="2"/>
      <sheetId val="3"/>
      <sheetId val="4"/>
    </sheetIdMap>
  </header>
  <header guid="{CD4B0F94-80D2-4605-A392-77E3DC57E9CB}" dateTime="2014-10-01T07:50:08" maxSheetId="5" userName="Yareth Mojica" r:id="rId210" minRId="1525" maxRId="1628">
    <sheetIdMap count="4">
      <sheetId val="1"/>
      <sheetId val="2"/>
      <sheetId val="3"/>
      <sheetId val="4"/>
    </sheetIdMap>
  </header>
  <header guid="{BA3B8DFD-A838-49C5-BA6B-3399BF48EF56}" dateTime="2014-10-01T07:57:40" maxSheetId="5" userName="Yareth Mojica" r:id="rId211" minRId="1630" maxRId="1647">
    <sheetIdMap count="4">
      <sheetId val="1"/>
      <sheetId val="2"/>
      <sheetId val="3"/>
      <sheetId val="4"/>
    </sheetIdMap>
  </header>
  <header guid="{54142972-1E36-4434-9892-B2D147254D1C}" dateTime="2014-10-01T07:57:40" maxSheetId="5" userName="Yareth Mojica" r:id="rId212">
    <sheetIdMap count="4">
      <sheetId val="1"/>
      <sheetId val="2"/>
      <sheetId val="3"/>
      <sheetId val="4"/>
    </sheetIdMap>
  </header>
  <header guid="{CF3A1C4A-72E4-497F-B052-DC19C611BAF2}" dateTime="2014-10-01T07:57:53" maxSheetId="5" userName="Yareth Mojica" r:id="rId213">
    <sheetIdMap count="4">
      <sheetId val="1"/>
      <sheetId val="2"/>
      <sheetId val="3"/>
      <sheetId val="4"/>
    </sheetIdMap>
  </header>
  <header guid="{43E592E0-DF5A-4D2E-9B6C-B180EC84150B}" dateTime="2014-10-01T07:57:54" maxSheetId="5" userName="Yareth Mojica" r:id="rId214">
    <sheetIdMap count="4">
      <sheetId val="1"/>
      <sheetId val="2"/>
      <sheetId val="3"/>
      <sheetId val="4"/>
    </sheetIdMap>
  </header>
  <header guid="{F597354E-0A19-46E5-A004-A94819FFE52D}" dateTime="2014-10-01T08:02:50" maxSheetId="5" userName="Yareth Mojica" r:id="rId215" minRId="1652" maxRId="1654">
    <sheetIdMap count="4">
      <sheetId val="1"/>
      <sheetId val="2"/>
      <sheetId val="3"/>
      <sheetId val="4"/>
    </sheetIdMap>
  </header>
  <header guid="{955A6F93-7C1C-4452-93FD-8086445397D2}" dateTime="2014-10-01T08:05:23" maxSheetId="5" userName="Yareth Mojica" r:id="rId216" minRId="1656" maxRId="1664">
    <sheetIdMap count="4">
      <sheetId val="1"/>
      <sheetId val="2"/>
      <sheetId val="3"/>
      <sheetId val="4"/>
    </sheetIdMap>
  </header>
  <header guid="{69702503-8D3C-47A0-9772-C8CCDFA322C8}" dateTime="2014-10-01T08:05:48" maxSheetId="5" userName="Yareth Mojica" r:id="rId217" minRId="1666" maxRId="1670">
    <sheetIdMap count="4">
      <sheetId val="1"/>
      <sheetId val="2"/>
      <sheetId val="3"/>
      <sheetId val="4"/>
    </sheetIdMap>
  </header>
  <header guid="{A85DDA1F-6024-4139-BDCD-17C95F48733F}" dateTime="2014-10-01T08:05:49" maxSheetId="5" userName="Yareth Mojica" r:id="rId218">
    <sheetIdMap count="4">
      <sheetId val="1"/>
      <sheetId val="2"/>
      <sheetId val="3"/>
      <sheetId val="4"/>
    </sheetIdMap>
  </header>
  <header guid="{CB1A3154-4819-4891-9096-356BA4D7F762}" dateTime="2014-10-01T08:33:36" maxSheetId="5" userName="Yareth Mojica" r:id="rId219">
    <sheetIdMap count="4">
      <sheetId val="1"/>
      <sheetId val="2"/>
      <sheetId val="3"/>
      <sheetId val="4"/>
    </sheetIdMap>
  </header>
  <header guid="{52863A06-4B2E-44B4-9EBB-7CAB49F2EC2B}" dateTime="2014-10-01T08:35:38" maxSheetId="5" userName="Yareth Mojica" r:id="rId220">
    <sheetIdMap count="4">
      <sheetId val="1"/>
      <sheetId val="2"/>
      <sheetId val="3"/>
      <sheetId val="4"/>
    </sheetIdMap>
  </header>
  <header guid="{24A59EA2-2815-40B0-92D4-9195AAE82FBD}" dateTime="2014-10-01T08:41:49" maxSheetId="5" userName="Yareth Mojica" r:id="rId221">
    <sheetIdMap count="4">
      <sheetId val="1"/>
      <sheetId val="2"/>
      <sheetId val="3"/>
      <sheetId val="4"/>
    </sheetIdMap>
  </header>
  <header guid="{0CE97C96-6311-42F6-A124-61C5E8B9774F}" dateTime="2014-10-01T08:43:51" maxSheetId="5" userName="Yareth Mojica" r:id="rId222">
    <sheetIdMap count="4">
      <sheetId val="1"/>
      <sheetId val="2"/>
      <sheetId val="3"/>
      <sheetId val="4"/>
    </sheetIdMap>
  </header>
  <header guid="{A28A20FD-3D96-4A0D-9F76-8DCAA6A1E751}" dateTime="2014-10-01T09:11:46" maxSheetId="5" userName="Yareth Mojica" r:id="rId223">
    <sheetIdMap count="4">
      <sheetId val="1"/>
      <sheetId val="2"/>
      <sheetId val="3"/>
      <sheetId val="4"/>
    </sheetIdMap>
  </header>
  <header guid="{7BACD975-FB26-4863-A02B-1BF54904BF22}" dateTime="2014-10-01T09:20:27" maxSheetId="5" userName="Yareth Mojica" r:id="rId224">
    <sheetIdMap count="4">
      <sheetId val="1"/>
      <sheetId val="2"/>
      <sheetId val="3"/>
      <sheetId val="4"/>
    </sheetIdMap>
  </header>
  <header guid="{9828945A-1D90-4C9A-907D-9357CBAA88FB}" dateTime="2014-10-01T10:13:19" maxSheetId="5" userName="Yareth Mojica" r:id="rId225">
    <sheetIdMap count="4">
      <sheetId val="1"/>
      <sheetId val="2"/>
      <sheetId val="3"/>
      <sheetId val="4"/>
    </sheetIdMap>
  </header>
  <header guid="{11876153-A101-4D86-9620-CD97CB5B49EA}" dateTime="2014-10-01T10:42:20" maxSheetId="5" userName="Yareth Mojica" r:id="rId226">
    <sheetIdMap count="4">
      <sheetId val="1"/>
      <sheetId val="2"/>
      <sheetId val="3"/>
      <sheetId val="4"/>
    </sheetIdMap>
  </header>
  <header guid="{FB795AC6-3EA8-45B9-AA9F-330A8A34C2B0}" dateTime="2014-10-01T10:42:22" maxSheetId="5" userName="Yareth Mojica" r:id="rId227">
    <sheetIdMap count="4">
      <sheetId val="1"/>
      <sheetId val="2"/>
      <sheetId val="3"/>
      <sheetId val="4"/>
    </sheetIdMap>
  </header>
  <header guid="{A37C192C-B592-4EF6-BF7D-C32B6D21194D}" dateTime="2014-10-02T13:32:54" maxSheetId="5" userName="Yareth Mojica" r:id="rId228" minRId="1682" maxRId="1697">
    <sheetIdMap count="4">
      <sheetId val="1"/>
      <sheetId val="2"/>
      <sheetId val="3"/>
      <sheetId val="4"/>
    </sheetIdMap>
  </header>
  <header guid="{699860FA-1F0F-40AD-8AE9-3FC582D67C4A}" dateTime="2014-10-02T13:33:27" maxSheetId="5" userName="Yareth Mojica" r:id="rId229">
    <sheetIdMap count="4">
      <sheetId val="1"/>
      <sheetId val="2"/>
      <sheetId val="3"/>
      <sheetId val="4"/>
    </sheetIdMap>
  </header>
  <header guid="{C808B2AC-7F8C-4D1D-8179-B70E83099008}" dateTime="2014-10-02T13:37:13" maxSheetId="5" userName="Yareth Mojica" r:id="rId230">
    <sheetIdMap count="4">
      <sheetId val="1"/>
      <sheetId val="2"/>
      <sheetId val="3"/>
      <sheetId val="4"/>
    </sheetIdMap>
  </header>
  <header guid="{174C95D9-C766-44BF-AEB8-ABC2AC4E2E77}" dateTime="2014-10-02T14:20:59" maxSheetId="5" userName="Yareth Mojica" r:id="rId231">
    <sheetIdMap count="4">
      <sheetId val="1"/>
      <sheetId val="2"/>
      <sheetId val="3"/>
      <sheetId val="4"/>
    </sheetIdMap>
  </header>
  <header guid="{3C35035E-4EE3-4FC2-B70F-D82FDE64524A}" dateTime="2014-10-02T14:38:10" maxSheetId="5" userName="Yareth Mojica" r:id="rId232">
    <sheetIdMap count="4">
      <sheetId val="1"/>
      <sheetId val="2"/>
      <sheetId val="3"/>
      <sheetId val="4"/>
    </sheetIdMap>
  </header>
  <header guid="{03E2CEF8-FFF5-4C75-BBBE-29A9F9B166CA}" dateTime="2014-10-03T08:22:34" maxSheetId="5" userName="Yareth Mojica" r:id="rId233">
    <sheetIdMap count="4">
      <sheetId val="1"/>
      <sheetId val="2"/>
      <sheetId val="3"/>
      <sheetId val="4"/>
    </sheetIdMap>
  </header>
  <header guid="{62D13270-A14F-46FC-9F0E-69243444DAB3}" dateTime="2014-10-03T08:25:26" maxSheetId="5" userName="Yareth Mojica" r:id="rId234">
    <sheetIdMap count="4">
      <sheetId val="1"/>
      <sheetId val="2"/>
      <sheetId val="3"/>
      <sheetId val="4"/>
    </sheetIdMap>
  </header>
  <header guid="{31358559-2F62-4291-8F2E-E218898DFAFB}" dateTime="2014-10-03T08:25:44" maxSheetId="5" userName="Yareth Mojica" r:id="rId235">
    <sheetIdMap count="4">
      <sheetId val="1"/>
      <sheetId val="2"/>
      <sheetId val="3"/>
      <sheetId val="4"/>
    </sheetIdMap>
  </header>
  <header guid="{3F63511F-B468-43D1-A362-8CB607900908}" dateTime="2014-10-03T08:33:45" maxSheetId="5" userName="Yareth Mojica" r:id="rId236">
    <sheetIdMap count="4">
      <sheetId val="1"/>
      <sheetId val="2"/>
      <sheetId val="3"/>
      <sheetId val="4"/>
    </sheetIdMap>
  </header>
  <header guid="{DC747021-9BD6-4D76-8F5A-DC4AFB8BEAB0}" dateTime="2014-10-03T09:43:55" maxSheetId="5" userName="Yareth Mojica" r:id="rId237">
    <sheetIdMap count="4">
      <sheetId val="1"/>
      <sheetId val="2"/>
      <sheetId val="3"/>
      <sheetId val="4"/>
    </sheetIdMap>
  </header>
  <header guid="{BDD16E70-ACFF-404D-8B64-9C03E5CBE12A}" dateTime="2014-10-03T09:59:02" maxSheetId="5" userName="Yareth Mojica" r:id="rId238">
    <sheetIdMap count="4">
      <sheetId val="1"/>
      <sheetId val="2"/>
      <sheetId val="3"/>
      <sheetId val="4"/>
    </sheetIdMap>
  </header>
  <header guid="{D3D6ABDA-0BCB-4382-856E-BE12601349A7}" dateTime="2014-10-03T10:31:37" maxSheetId="5" userName="Yareth Mojica" r:id="rId239">
    <sheetIdMap count="4">
      <sheetId val="1"/>
      <sheetId val="2"/>
      <sheetId val="3"/>
      <sheetId val="4"/>
    </sheetIdMap>
  </header>
  <header guid="{F5DDE569-2CF6-4241-849B-C677E4234138}" dateTime="2014-10-14T12:50:33" maxSheetId="5" userName="Yareth Mojica" r:id="rId240" minRId="1710" maxRId="1713">
    <sheetIdMap count="4">
      <sheetId val="1"/>
      <sheetId val="2"/>
      <sheetId val="3"/>
      <sheetId val="4"/>
    </sheetIdMap>
  </header>
  <header guid="{C19DDADE-2E2D-4400-ABD3-4CE94995D9FD}" dateTime="2014-10-14T12:50:37" maxSheetId="5" userName="Yareth Mojica" r:id="rId241">
    <sheetIdMap count="4">
      <sheetId val="1"/>
      <sheetId val="2"/>
      <sheetId val="3"/>
      <sheetId val="4"/>
    </sheetIdMap>
  </header>
  <header guid="{E098C87B-142E-46CE-B2E9-F219EBCAB0E9}" dateTime="2014-10-15T09:39:08" maxSheetId="5" userName="Yareth Mojica" r:id="rId242" minRId="1716" maxRId="1726">
    <sheetIdMap count="4">
      <sheetId val="1"/>
      <sheetId val="2"/>
      <sheetId val="3"/>
      <sheetId val="4"/>
    </sheetIdMap>
  </header>
  <header guid="{082D5754-3871-4E7E-9E92-490A1258E0A8}" dateTime="2014-10-15T09:39:10" maxSheetId="5" userName="Yareth Mojica" r:id="rId243">
    <sheetIdMap count="4">
      <sheetId val="1"/>
      <sheetId val="2"/>
      <sheetId val="3"/>
      <sheetId val="4"/>
    </sheetIdMap>
  </header>
  <header guid="{FDDE2235-DF2E-446E-9250-3FDA8A6B75DF}" dateTime="2014-10-15T09:39:33" maxSheetId="5" userName="Yareth Mojica" r:id="rId244">
    <sheetIdMap count="4">
      <sheetId val="1"/>
      <sheetId val="2"/>
      <sheetId val="3"/>
      <sheetId val="4"/>
    </sheetIdMap>
  </header>
  <header guid="{FA040B09-FA7A-49F6-BA3A-B1086AE8A595}" dateTime="2014-10-15T09:39:37" maxSheetId="5" userName="Yareth Mojica" r:id="rId245">
    <sheetIdMap count="4">
      <sheetId val="1"/>
      <sheetId val="2"/>
      <sheetId val="3"/>
      <sheetId val="4"/>
    </sheetIdMap>
  </header>
  <header guid="{6D350831-2D58-4581-A5F1-6212A2C20F31}" dateTime="2014-10-15T09:40:41" maxSheetId="5" userName="Yareth Mojica" r:id="rId246">
    <sheetIdMap count="4">
      <sheetId val="1"/>
      <sheetId val="2"/>
      <sheetId val="3"/>
      <sheetId val="4"/>
    </sheetIdMap>
  </header>
  <header guid="{9D760EC1-2034-4022-9944-27AC616120E0}" dateTime="2014-10-15T09:41:00" maxSheetId="5" userName="Yareth Mojica" r:id="rId247">
    <sheetIdMap count="4">
      <sheetId val="1"/>
      <sheetId val="2"/>
      <sheetId val="3"/>
      <sheetId val="4"/>
    </sheetIdMap>
  </header>
  <header guid="{8B46B8AC-29A1-4DED-87CD-62C8976AECB2}" dateTime="2014-10-15T13:49:37" maxSheetId="5" userName="Yareth Mojica" r:id="rId248" minRId="1733">
    <sheetIdMap count="4">
      <sheetId val="1"/>
      <sheetId val="2"/>
      <sheetId val="3"/>
      <sheetId val="4"/>
    </sheetIdMap>
  </header>
  <header guid="{CDCC2C9B-7C85-4B78-9C68-CBA041DE2267}" dateTime="2014-10-15T13:50:13" maxSheetId="5" userName="Yareth Mojica" r:id="rId249">
    <sheetIdMap count="4">
      <sheetId val="1"/>
      <sheetId val="2"/>
      <sheetId val="3"/>
      <sheetId val="4"/>
    </sheetIdMap>
  </header>
  <header guid="{3DA30818-6320-4B1C-A285-5C1A17A0A1F5}" dateTime="2014-10-15T13:50:13" maxSheetId="5" userName="Yareth Mojica" r:id="rId250">
    <sheetIdMap count="4">
      <sheetId val="1"/>
      <sheetId val="2"/>
      <sheetId val="3"/>
      <sheetId val="4"/>
    </sheetIdMap>
  </header>
  <header guid="{F9FBA9E8-322B-4078-B376-73DEE14631B3}" dateTime="2014-10-15T13:51:20" maxSheetId="5" userName="Yareth Mojica" r:id="rId251" minRId="1737">
    <sheetIdMap count="4">
      <sheetId val="1"/>
      <sheetId val="2"/>
      <sheetId val="3"/>
      <sheetId val="4"/>
    </sheetIdMap>
  </header>
  <header guid="{87174093-CCC6-4622-AFA9-44FC7CC07B50}" dateTime="2014-10-15T13:53:15" maxSheetId="5" userName="Yareth Mojica" r:id="rId252">
    <sheetIdMap count="4">
      <sheetId val="1"/>
      <sheetId val="2"/>
      <sheetId val="3"/>
      <sheetId val="4"/>
    </sheetIdMap>
  </header>
  <header guid="{7829BC67-D3C3-41BB-9EF3-763B548BDF7E}" dateTime="2014-10-15T13:53:16" maxSheetId="5" userName="Yareth Mojica" r:id="rId253">
    <sheetIdMap count="4">
      <sheetId val="1"/>
      <sheetId val="2"/>
      <sheetId val="3"/>
      <sheetId val="4"/>
    </sheetIdMap>
  </header>
  <header guid="{1BCAE46A-BFCD-49D3-8367-4071663A97EF}" dateTime="2014-10-15T13:55:52" maxSheetId="5" userName="Yareth Mojica" r:id="rId254" minRId="1741" maxRId="1828">
    <sheetIdMap count="4">
      <sheetId val="1"/>
      <sheetId val="2"/>
      <sheetId val="3"/>
      <sheetId val="4"/>
    </sheetIdMap>
  </header>
  <header guid="{6C0CB676-1787-4559-B7C1-B0EF980F2E63}" dateTime="2014-10-15T13:55:53" maxSheetId="5" userName="Yareth Mojica" r:id="rId255">
    <sheetIdMap count="4">
      <sheetId val="1"/>
      <sheetId val="2"/>
      <sheetId val="3"/>
      <sheetId val="4"/>
    </sheetIdMap>
  </header>
  <header guid="{40C9E9AC-DA5D-49D2-BAB2-854225B458B4}" dateTime="2014-10-15T13:56:00" maxSheetId="5" userName="Yareth Mojica" r:id="rId256">
    <sheetIdMap count="4">
      <sheetId val="1"/>
      <sheetId val="2"/>
      <sheetId val="3"/>
      <sheetId val="4"/>
    </sheetIdMap>
  </header>
  <header guid="{62ABAFD6-3D45-4EA2-B721-1322510A4FE0}" dateTime="2014-10-27T13:33:31" maxSheetId="5" userName="Yareth Mojica" r:id="rId257" minRId="1832" maxRId="1853">
    <sheetIdMap count="4">
      <sheetId val="1"/>
      <sheetId val="2"/>
      <sheetId val="3"/>
      <sheetId val="4"/>
    </sheetIdMap>
  </header>
  <header guid="{6F34A3A0-EF00-4434-AA38-2C6B94587B39}" dateTime="2014-10-27T13:33:31" maxSheetId="5" userName="Yareth Mojica" r:id="rId258">
    <sheetIdMap count="4">
      <sheetId val="1"/>
      <sheetId val="2"/>
      <sheetId val="3"/>
      <sheetId val="4"/>
    </sheetIdMap>
  </header>
  <header guid="{98EEF2F2-4065-4765-A268-FD59118B57FF}" dateTime="2014-10-27T13:33:33" maxSheetId="5" userName="Yareth Mojica" r:id="rId259">
    <sheetIdMap count="4">
      <sheetId val="1"/>
      <sheetId val="2"/>
      <sheetId val="3"/>
      <sheetId val="4"/>
    </sheetIdMap>
  </header>
  <header guid="{02C3383E-055D-413C-95FD-888C8D145930}" dateTime="2014-10-27T13:44:11" maxSheetId="5" userName="Yareth Mojica" r:id="rId260">
    <sheetIdMap count="4">
      <sheetId val="1"/>
      <sheetId val="2"/>
      <sheetId val="3"/>
      <sheetId val="4"/>
    </sheetIdMap>
  </header>
  <header guid="{2AFB5370-92DE-496F-8E4A-06B6941B47B5}" dateTime="2014-10-27T13:44:12" maxSheetId="5" userName="Yareth Mojica" r:id="rId261">
    <sheetIdMap count="4">
      <sheetId val="1"/>
      <sheetId val="2"/>
      <sheetId val="3"/>
      <sheetId val="4"/>
    </sheetIdMap>
  </header>
  <header guid="{3EB9DB8B-EC32-451B-ABAA-B8AA20FB601F}" dateTime="2014-10-27T13:45:42" maxSheetId="5" userName="Yareth Mojica" r:id="rId262" minRId="1859">
    <sheetIdMap count="4">
      <sheetId val="1"/>
      <sheetId val="2"/>
      <sheetId val="3"/>
      <sheetId val="4"/>
    </sheetIdMap>
  </header>
  <header guid="{FDDF7B8D-A6DA-45F3-B479-4162DC4C3FD5}" dateTime="2014-10-27T13:45:53" maxSheetId="5" userName="Yareth Mojica" r:id="rId263">
    <sheetIdMap count="4">
      <sheetId val="1"/>
      <sheetId val="2"/>
      <sheetId val="3"/>
      <sheetId val="4"/>
    </sheetIdMap>
  </header>
  <header guid="{DB66E53D-A4F9-4C90-A9AF-C7E968E13DE9}" dateTime="2014-10-27T14:07:42" maxSheetId="5" userName="Yareth Mojica" r:id="rId264">
    <sheetIdMap count="4">
      <sheetId val="1"/>
      <sheetId val="2"/>
      <sheetId val="3"/>
      <sheetId val="4"/>
    </sheetIdMap>
  </header>
  <header guid="{A63F2C91-5855-480B-9F46-39E0B11981D7}" dateTime="2014-10-27T14:07:43" maxSheetId="5" userName="Yareth Mojica" r:id="rId265">
    <sheetIdMap count="4">
      <sheetId val="1"/>
      <sheetId val="2"/>
      <sheetId val="3"/>
      <sheetId val="4"/>
    </sheetIdMap>
  </header>
  <header guid="{2ADB2FD3-EB65-4C3F-8B13-C75D270A3DA4}" dateTime="2014-10-27T14:07:51" maxSheetId="5" userName="Yareth Mojica" r:id="rId266">
    <sheetIdMap count="4">
      <sheetId val="1"/>
      <sheetId val="2"/>
      <sheetId val="3"/>
      <sheetId val="4"/>
    </sheetIdMap>
  </header>
  <header guid="{A5E3D64E-F371-47A8-BCC2-9CA99206CF08}" dateTime="2014-10-27T14:12:12" maxSheetId="5" userName="Yareth Mojica" r:id="rId267">
    <sheetIdMap count="4">
      <sheetId val="1"/>
      <sheetId val="2"/>
      <sheetId val="3"/>
      <sheetId val="4"/>
    </sheetIdMap>
  </header>
  <header guid="{B4ECFF81-6CF9-4923-A639-D4859C72CB94}" dateTime="2014-10-27T14:14:57" maxSheetId="5" userName="Yareth Mojica" r:id="rId268">
    <sheetIdMap count="4">
      <sheetId val="1"/>
      <sheetId val="2"/>
      <sheetId val="3"/>
      <sheetId val="4"/>
    </sheetIdMap>
  </header>
  <header guid="{15E2B729-973B-4ECE-BFB9-F5EDD9A5C1F0}" dateTime="2014-10-28T11:21:26" maxSheetId="5" userName="Yareth Mojica" r:id="rId269" minRId="1867" maxRId="1872">
    <sheetIdMap count="4">
      <sheetId val="1"/>
      <sheetId val="2"/>
      <sheetId val="3"/>
      <sheetId val="4"/>
    </sheetIdMap>
  </header>
  <header guid="{C7372BA6-D5C2-4D09-83DF-38097E97C1C1}" dateTime="2014-10-28T11:21:36" maxSheetId="5" userName="Yareth Mojica" r:id="rId270">
    <sheetIdMap count="4">
      <sheetId val="1"/>
      <sheetId val="2"/>
      <sheetId val="3"/>
      <sheetId val="4"/>
    </sheetIdMap>
  </header>
  <header guid="{B6BB7A2E-817C-40D1-B6EF-9CD3850E786D}" dateTime="2014-10-28T11:23:21" maxSheetId="5" userName="Yareth Mojica" r:id="rId271">
    <sheetIdMap count="4">
      <sheetId val="1"/>
      <sheetId val="2"/>
      <sheetId val="3"/>
      <sheetId val="4"/>
    </sheetIdMap>
  </header>
  <header guid="{C42FE69F-9EB5-45C8-96C2-FD90A9A1126F}" dateTime="2014-10-28T11:26:08" maxSheetId="5" userName="Yareth Mojica" r:id="rId272" minRId="1876" maxRId="1877">
    <sheetIdMap count="4">
      <sheetId val="1"/>
      <sheetId val="2"/>
      <sheetId val="3"/>
      <sheetId val="4"/>
    </sheetIdMap>
  </header>
  <header guid="{2723C9DA-B889-406A-9382-DCAB8525E599}" dateTime="2014-10-28T11:26:09" maxSheetId="5" userName="Yareth Mojica" r:id="rId273">
    <sheetIdMap count="4">
      <sheetId val="1"/>
      <sheetId val="2"/>
      <sheetId val="3"/>
      <sheetId val="4"/>
    </sheetIdMap>
  </header>
  <header guid="{7DD91017-8FAB-4220-B088-F28CF7B98FC8}" dateTime="2014-11-03T14:17:27" maxSheetId="5" userName="Yareth Mojica" r:id="rId274" minRId="1880" maxRId="1882">
    <sheetIdMap count="4">
      <sheetId val="1"/>
      <sheetId val="2"/>
      <sheetId val="3"/>
      <sheetId val="4"/>
    </sheetIdMap>
  </header>
  <header guid="{385556AC-C2D8-4216-AA1A-A700DB4AC808}" dateTime="2014-11-03T14:17:27" maxSheetId="5" userName="Yareth Mojica" r:id="rId275">
    <sheetIdMap count="4">
      <sheetId val="1"/>
      <sheetId val="2"/>
      <sheetId val="3"/>
      <sheetId val="4"/>
    </sheetIdMap>
  </header>
  <header guid="{8265A813-9DD9-49EE-8133-EC3B8346860E}" dateTime="2014-11-03T14:19:31" maxSheetId="5" userName="Yareth Mojica" r:id="rId276" minRId="1885" maxRId="1892">
    <sheetIdMap count="4">
      <sheetId val="1"/>
      <sheetId val="2"/>
      <sheetId val="3"/>
      <sheetId val="4"/>
    </sheetIdMap>
  </header>
  <header guid="{D9433788-786E-47C5-BBCD-A3004D5E64CD}" dateTime="2014-11-03T14:21:10" maxSheetId="5" userName="Yareth Mojica" r:id="rId277" minRId="1894" maxRId="1902">
    <sheetIdMap count="4">
      <sheetId val="1"/>
      <sheetId val="2"/>
      <sheetId val="3"/>
      <sheetId val="4"/>
    </sheetIdMap>
  </header>
  <header guid="{B5ECCF9A-1334-4AC1-AB92-4902DE54F732}" dateTime="2014-11-03T14:21:11" maxSheetId="5" userName="Yareth Mojica" r:id="rId278">
    <sheetIdMap count="4">
      <sheetId val="1"/>
      <sheetId val="2"/>
      <sheetId val="3"/>
      <sheetId val="4"/>
    </sheetIdMap>
  </header>
  <header guid="{7B27DEE3-BD90-4592-AB4F-5403FFF288BB}" dateTime="2014-11-03T14:21:13" maxSheetId="5" userName="Yareth Mojica" r:id="rId279">
    <sheetIdMap count="4">
      <sheetId val="1"/>
      <sheetId val="2"/>
      <sheetId val="3"/>
      <sheetId val="4"/>
    </sheetIdMap>
  </header>
  <header guid="{E7BC7A7E-62D4-41E0-A99F-6869DDB1962D}" dateTime="2014-11-03T14:21:14" maxSheetId="5" userName="Yareth Mojica" r:id="rId280">
    <sheetIdMap count="4">
      <sheetId val="1"/>
      <sheetId val="2"/>
      <sheetId val="3"/>
      <sheetId val="4"/>
    </sheetIdMap>
  </header>
  <header guid="{D85F083D-9A81-433F-9DD3-EFFFA3ED1179}" dateTime="2014-11-04T10:12:40" maxSheetId="5" userName="Yareth Mojica" r:id="rId281">
    <sheetIdMap count="4">
      <sheetId val="1"/>
      <sheetId val="2"/>
      <sheetId val="3"/>
      <sheetId val="4"/>
    </sheetIdMap>
  </header>
  <header guid="{1AD94E66-47C6-4118-AA23-B271CC40708B}" dateTime="2014-11-04T10:12:42" maxSheetId="5" userName="Yareth Mojica" r:id="rId282">
    <sheetIdMap count="4">
      <sheetId val="1"/>
      <sheetId val="2"/>
      <sheetId val="3"/>
      <sheetId val="4"/>
    </sheetIdMap>
  </header>
  <header guid="{D1CF4868-5901-47DB-9B86-CBC54F52F8F1}" dateTime="2014-11-04T10:28:21" maxSheetId="5" userName="Yareth Mojica" r:id="rId283">
    <sheetIdMap count="4">
      <sheetId val="1"/>
      <sheetId val="2"/>
      <sheetId val="3"/>
      <sheetId val="4"/>
    </sheetIdMap>
  </header>
  <header guid="{F28289A5-C503-4498-9751-64FEA1A2BBB1}" dateTime="2014-11-05T08:47:08" maxSheetId="5" userName="Yareth Mojica" r:id="rId284">
    <sheetIdMap count="4">
      <sheetId val="1"/>
      <sheetId val="2"/>
      <sheetId val="3"/>
      <sheetId val="4"/>
    </sheetIdMap>
  </header>
  <header guid="{33205E7A-3A9A-448F-936A-8227B7302641}" dateTime="2014-11-17T14:07:20" maxSheetId="5" userName="Yareth Mojica" r:id="rId285" minRId="1911" maxRId="1914">
    <sheetIdMap count="4">
      <sheetId val="1"/>
      <sheetId val="2"/>
      <sheetId val="3"/>
      <sheetId val="4"/>
    </sheetIdMap>
  </header>
  <header guid="{7136CA86-45E4-4CAB-B175-19F14FE53069}" dateTime="2014-11-17T14:21:10" maxSheetId="5" userName="Yareth Mojica" r:id="rId286">
    <sheetIdMap count="4">
      <sheetId val="1"/>
      <sheetId val="2"/>
      <sheetId val="3"/>
      <sheetId val="4"/>
    </sheetIdMap>
  </header>
  <header guid="{18CC20CD-9C56-4A37-95F6-DC4DFDE14CC0}" dateTime="2014-11-17T14:40:04" maxSheetId="5" userName="Yareth Mojica" r:id="rId287">
    <sheetIdMap count="4">
      <sheetId val="1"/>
      <sheetId val="2"/>
      <sheetId val="3"/>
      <sheetId val="4"/>
    </sheetIdMap>
  </header>
  <header guid="{B2EA160A-AAB8-486C-9939-7DB43A592446}" dateTime="2014-11-17T20:42:18" maxSheetId="5" userName="Yareth Mojica" r:id="rId288" minRId="1918" maxRId="1928">
    <sheetIdMap count="4">
      <sheetId val="1"/>
      <sheetId val="2"/>
      <sheetId val="3"/>
      <sheetId val="4"/>
    </sheetIdMap>
  </header>
  <header guid="{177AD4B0-4FF9-4975-B3F1-41EA4B67030D}" dateTime="2014-12-02T11:46:18" maxSheetId="5" userName="Yareth Mojica" r:id="rId289" minRId="1930" maxRId="2031">
    <sheetIdMap count="4">
      <sheetId val="1"/>
      <sheetId val="2"/>
      <sheetId val="3"/>
      <sheetId val="4"/>
    </sheetIdMap>
  </header>
  <header guid="{D1EDA58F-BECB-4AFF-8ED4-C7BE20022BCD}" dateTime="2014-12-02T11:54:24" maxSheetId="5" userName="Yareth Mojica" r:id="rId290" minRId="2033" maxRId="2065">
    <sheetIdMap count="4">
      <sheetId val="1"/>
      <sheetId val="2"/>
      <sheetId val="3"/>
      <sheetId val="4"/>
    </sheetIdMap>
  </header>
  <header guid="{9B3BC353-808C-43AC-96B4-19907F79CED5}" dateTime="2014-12-02T11:54:25" maxSheetId="5" userName="Yareth Mojica" r:id="rId291">
    <sheetIdMap count="4">
      <sheetId val="1"/>
      <sheetId val="2"/>
      <sheetId val="3"/>
      <sheetId val="4"/>
    </sheetIdMap>
  </header>
  <header guid="{DEA572A5-0E86-4D43-BF88-93287D5BDBAB}" dateTime="2014-12-04T10:04:13" maxSheetId="5" userName="Yareth Mojica" r:id="rId292" minRId="2068" maxRId="2082">
    <sheetIdMap count="4">
      <sheetId val="1"/>
      <sheetId val="2"/>
      <sheetId val="3"/>
      <sheetId val="4"/>
    </sheetIdMap>
  </header>
  <header guid="{F902B57F-41B0-4F9A-B71C-09C98D6D65B4}" dateTime="2014-12-04T10:04:16" maxSheetId="5" userName="Yareth Mojica" r:id="rId293">
    <sheetIdMap count="4">
      <sheetId val="1"/>
      <sheetId val="2"/>
      <sheetId val="3"/>
      <sheetId val="4"/>
    </sheetIdMap>
  </header>
  <header guid="{E6E4F9E4-F694-4E32-9426-B88AE2A2432A}" dateTime="2014-12-04T10:04:21" maxSheetId="5" userName="Yareth Mojica" r:id="rId294">
    <sheetIdMap count="4">
      <sheetId val="1"/>
      <sheetId val="2"/>
      <sheetId val="3"/>
      <sheetId val="4"/>
    </sheetIdMap>
  </header>
  <header guid="{804DBC09-A7BC-432A-B652-0C144A83B3F3}" dateTime="2014-12-04T10:07:18" maxSheetId="5" userName="Yareth Mojica" r:id="rId295" minRId="2086" maxRId="2092">
    <sheetIdMap count="4">
      <sheetId val="1"/>
      <sheetId val="2"/>
      <sheetId val="3"/>
      <sheetId val="4"/>
    </sheetIdMap>
  </header>
  <header guid="{E99F1E14-8028-4D04-AE9D-6A77D5E75E0A}" dateTime="2014-12-04T10:08:56" maxSheetId="5" userName="Yareth Mojica" r:id="rId296">
    <sheetIdMap count="4">
      <sheetId val="1"/>
      <sheetId val="2"/>
      <sheetId val="3"/>
      <sheetId val="4"/>
    </sheetIdMap>
  </header>
  <header guid="{6906DA20-8FBE-4065-812E-44002C9C3492}" dateTime="2014-12-04T10:10:32" maxSheetId="5" userName="Yareth Mojica" r:id="rId297" minRId="2095">
    <sheetIdMap count="4">
      <sheetId val="1"/>
      <sheetId val="2"/>
      <sheetId val="3"/>
      <sheetId val="4"/>
    </sheetIdMap>
  </header>
  <header guid="{B44A8F9D-4764-4063-BDCE-735E0B77812C}" dateTime="2014-12-04T10:12:17" maxSheetId="5" userName="Yareth Mojica" r:id="rId298" minRId="2097" maxRId="2106">
    <sheetIdMap count="4">
      <sheetId val="1"/>
      <sheetId val="2"/>
      <sheetId val="3"/>
      <sheetId val="4"/>
    </sheetIdMap>
  </header>
  <header guid="{E8F08ED8-BDC6-4DAA-B365-3D4C76E22685}" dateTime="2014-12-04T10:12:26" maxSheetId="5" userName="Yareth Mojica" r:id="rId299">
    <sheetIdMap count="4">
      <sheetId val="1"/>
      <sheetId val="2"/>
      <sheetId val="3"/>
      <sheetId val="4"/>
    </sheetIdMap>
  </header>
  <header guid="{EA1F0148-0640-4D4E-AB71-20223F87B7C4}" dateTime="2014-12-04T10:13:56" maxSheetId="5" userName="Yareth Mojica" r:id="rId300">
    <sheetIdMap count="4">
      <sheetId val="1"/>
      <sheetId val="2"/>
      <sheetId val="3"/>
      <sheetId val="4"/>
    </sheetIdMap>
  </header>
  <header guid="{633DA94E-95E3-4EAB-9D85-5DDED480C503}" dateTime="2014-12-04T10:13:57" maxSheetId="5" userName="Yareth Mojica" r:id="rId301">
    <sheetIdMap count="4">
      <sheetId val="1"/>
      <sheetId val="2"/>
      <sheetId val="3"/>
      <sheetId val="4"/>
    </sheetIdMap>
  </header>
  <header guid="{2493EF02-51D5-47B6-8D9C-8AE1CCB67ABC}" dateTime="2014-12-04T11:54:43" maxSheetId="5" userName="Yareth Mojica" r:id="rId302">
    <sheetIdMap count="4">
      <sheetId val="1"/>
      <sheetId val="2"/>
      <sheetId val="3"/>
      <sheetId val="4"/>
    </sheetIdMap>
  </header>
  <header guid="{0510256F-DE1B-4754-B7DB-9AF0E939CB81}" dateTime="2014-12-04T11:56:31" maxSheetId="5" userName="Yareth Mojica" r:id="rId303">
    <sheetIdMap count="4">
      <sheetId val="1"/>
      <sheetId val="2"/>
      <sheetId val="3"/>
      <sheetId val="4"/>
    </sheetIdMap>
  </header>
  <header guid="{45195180-FB7B-4E0D-8614-DA9B9E1FDF46}" dateTime="2014-12-05T10:07:09" maxSheetId="5" userName="Yareth Mojica" r:id="rId304">
    <sheetIdMap count="4">
      <sheetId val="1"/>
      <sheetId val="2"/>
      <sheetId val="3"/>
      <sheetId val="4"/>
    </sheetIdMap>
  </header>
  <header guid="{B3AB3DFC-7AE5-49C7-A4B0-50298F3B4212}" dateTime="2014-12-15T11:45:13" maxSheetId="5" userName="Yareth Mojica" r:id="rId305" minRId="2114" maxRId="2116">
    <sheetIdMap count="4">
      <sheetId val="1"/>
      <sheetId val="2"/>
      <sheetId val="3"/>
      <sheetId val="4"/>
    </sheetIdMap>
  </header>
  <header guid="{62FBDFEE-2C60-47D5-9CD7-2375E78A9D48}" dateTime="2014-12-15T11:45:14" maxSheetId="5" userName="Yareth Mojica" r:id="rId306">
    <sheetIdMap count="4">
      <sheetId val="1"/>
      <sheetId val="2"/>
      <sheetId val="3"/>
      <sheetId val="4"/>
    </sheetIdMap>
  </header>
  <header guid="{C82762A3-4FBB-4BDC-B383-E6181BA2642A}" dateTime="2014-12-15T11:45:24" maxSheetId="5" userName="Yareth Mojica" r:id="rId307">
    <sheetIdMap count="4">
      <sheetId val="1"/>
      <sheetId val="2"/>
      <sheetId val="3"/>
      <sheetId val="4"/>
    </sheetIdMap>
  </header>
  <header guid="{1CC3F97B-F419-4BC4-9C4B-B591CB2766AF}" dateTime="2014-12-15T11:50:36" maxSheetId="5" userName="Yareth Mojica" r:id="rId308">
    <sheetIdMap count="4">
      <sheetId val="1"/>
      <sheetId val="2"/>
      <sheetId val="3"/>
      <sheetId val="4"/>
    </sheetIdMap>
  </header>
  <header guid="{BEEE7E56-338A-4F0C-93A6-2C94E6733097}" dateTime="2014-12-15T11:50:37" maxSheetId="5" userName="Yareth Mojica" r:id="rId309">
    <sheetIdMap count="4">
      <sheetId val="1"/>
      <sheetId val="2"/>
      <sheetId val="3"/>
      <sheetId val="4"/>
    </sheetIdMap>
  </header>
  <header guid="{27D522BC-2FCA-46FF-A31D-B279743883CD}" dateTime="2014-12-15T11:54:42" maxSheetId="5" userName="Yareth Mojica" r:id="rId310">
    <sheetIdMap count="4">
      <sheetId val="1"/>
      <sheetId val="2"/>
      <sheetId val="3"/>
      <sheetId val="4"/>
    </sheetIdMap>
  </header>
  <header guid="{2E73F6B1-E47C-4CF1-87C1-E3184D773300}" dateTime="2014-12-15T12:36:40" maxSheetId="5" userName="Yareth Mojica" r:id="rId311">
    <sheetIdMap count="4">
      <sheetId val="1"/>
      <sheetId val="2"/>
      <sheetId val="3"/>
      <sheetId val="4"/>
    </sheetIdMap>
  </header>
  <header guid="{457520D7-B1F6-4C0C-999A-930C4DE45B54}" dateTime="2014-12-15T12:37:23" maxSheetId="5" userName="Yareth Mojica" r:id="rId312">
    <sheetIdMap count="4">
      <sheetId val="1"/>
      <sheetId val="2"/>
      <sheetId val="3"/>
      <sheetId val="4"/>
    </sheetIdMap>
  </header>
  <header guid="{F5EA1CE8-55D3-4C0A-A1FD-A98556D34D07}" dateTime="2014-12-15T12:42:05" maxSheetId="5" userName="Yareth Mojica" r:id="rId313">
    <sheetIdMap count="4">
      <sheetId val="1"/>
      <sheetId val="2"/>
      <sheetId val="3"/>
      <sheetId val="4"/>
    </sheetIdMap>
  </header>
  <header guid="{B1A1F8CA-DAAD-4394-99D3-8B08CC05E25A}" dateTime="2014-12-15T12:43:12" maxSheetId="5" userName="Yareth Mojica" r:id="rId314">
    <sheetIdMap count="4">
      <sheetId val="1"/>
      <sheetId val="2"/>
      <sheetId val="3"/>
      <sheetId val="4"/>
    </sheetIdMap>
  </header>
  <header guid="{8526BFD6-DADD-4923-AF9C-2117EC73773C}" dateTime="2014-12-15T12:48:30" maxSheetId="5" userName="Yareth Mojica" r:id="rId315">
    <sheetIdMap count="4">
      <sheetId val="1"/>
      <sheetId val="2"/>
      <sheetId val="3"/>
      <sheetId val="4"/>
    </sheetIdMap>
  </header>
  <header guid="{86448B82-3496-4813-A453-62A03546B8A3}" dateTime="2014-12-15T12:52:33" maxSheetId="5" userName="Yareth Mojica" r:id="rId316">
    <sheetIdMap count="4">
      <sheetId val="1"/>
      <sheetId val="2"/>
      <sheetId val="3"/>
      <sheetId val="4"/>
    </sheetIdMap>
  </header>
  <header guid="{1D9200F0-5C02-4F07-ADCE-EF547AE48BB9}" dateTime="2014-12-15T13:21:44" maxSheetId="5" userName="Yareth Mojica" r:id="rId317">
    <sheetIdMap count="4">
      <sheetId val="1"/>
      <sheetId val="2"/>
      <sheetId val="3"/>
      <sheetId val="4"/>
    </sheetIdMap>
  </header>
  <header guid="{F3E00794-BFB1-4268-9827-4DEDFF143D2E}" dateTime="2014-12-15T13:48:52" maxSheetId="5" userName="Yareth Mojica" r:id="rId318">
    <sheetIdMap count="4">
      <sheetId val="1"/>
      <sheetId val="2"/>
      <sheetId val="3"/>
      <sheetId val="4"/>
    </sheetIdMap>
  </header>
  <header guid="{DB0509EC-7B87-42D2-B5B1-6978883ADAF9}" dateTime="2014-12-15T13:51:41" maxSheetId="5" userName="Yareth Mojica" r:id="rId319">
    <sheetIdMap count="4">
      <sheetId val="1"/>
      <sheetId val="2"/>
      <sheetId val="3"/>
      <sheetId val="4"/>
    </sheetIdMap>
  </header>
  <header guid="{D3524A1F-26D9-4F80-8248-583EDFBB7DD8}" dateTime="2014-12-15T13:51:55" maxSheetId="5" userName="Yareth Mojica" r:id="rId320">
    <sheetIdMap count="4">
      <sheetId val="1"/>
      <sheetId val="2"/>
      <sheetId val="3"/>
      <sheetId val="4"/>
    </sheetIdMap>
  </header>
  <header guid="{98B51280-434D-4992-AA1E-CE8ECC6CA919}" dateTime="2014-12-15T21:39:28" maxSheetId="5" userName="Yareth Mojica" r:id="rId321" minRId="2133" maxRId="2142">
    <sheetIdMap count="4">
      <sheetId val="1"/>
      <sheetId val="2"/>
      <sheetId val="3"/>
      <sheetId val="4"/>
    </sheetIdMap>
  </header>
  <header guid="{B79D7060-3E90-499C-8123-A0F424E97F39}" dateTime="2014-12-15T21:39:34" maxSheetId="5" userName="Yareth Mojica" r:id="rId322">
    <sheetIdMap count="4">
      <sheetId val="1"/>
      <sheetId val="2"/>
      <sheetId val="3"/>
      <sheetId val="4"/>
    </sheetIdMap>
  </header>
  <header guid="{30722F12-6212-4D56-A092-14FC8CB84E8C}" dateTime="2014-12-17T08:51:53" maxSheetId="5" userName="Yareth Mojica" r:id="rId323">
    <sheetIdMap count="4">
      <sheetId val="1"/>
      <sheetId val="2"/>
      <sheetId val="3"/>
      <sheetId val="4"/>
    </sheetIdMap>
  </header>
  <header guid="{DA54D0A9-138D-46F6-B9BB-A4F037968BA6}" dateTime="2014-12-18T09:53:33" maxSheetId="5" userName="Yareth Mojica" r:id="rId324" minRId="2146" maxRId="2147">
    <sheetIdMap count="4">
      <sheetId val="1"/>
      <sheetId val="2"/>
      <sheetId val="3"/>
      <sheetId val="4"/>
    </sheetIdMap>
  </header>
  <header guid="{A488E778-5E14-4C79-B459-E0E670E8EF63}" dateTime="2014-12-18T09:53:34" maxSheetId="5" userName="Yareth Mojica" r:id="rId325">
    <sheetIdMap count="4">
      <sheetId val="1"/>
      <sheetId val="2"/>
      <sheetId val="3"/>
      <sheetId val="4"/>
    </sheetIdMap>
  </header>
  <header guid="{044827B8-9B6C-42CF-88A1-51780F2F7866}" dateTime="2014-12-18T09:53:36" maxSheetId="5" userName="Yareth Mojica" r:id="rId326">
    <sheetIdMap count="4">
      <sheetId val="1"/>
      <sheetId val="2"/>
      <sheetId val="3"/>
      <sheetId val="4"/>
    </sheetIdMap>
  </header>
  <header guid="{F2F94947-BC0B-4FE7-8D30-2D1640E1FFE7}" dateTime="2014-12-18T09:54:21" maxSheetId="5" userName="Yareth Mojica" r:id="rId327">
    <sheetIdMap count="4">
      <sheetId val="1"/>
      <sheetId val="2"/>
      <sheetId val="3"/>
      <sheetId val="4"/>
    </sheetIdMap>
  </header>
  <header guid="{DC490160-C94A-48C6-BEC7-1F57E5B5F505}" dateTime="2014-12-18T09:58:51" maxSheetId="5" userName="Julia Aspinall" r:id="rId328" minRId="2152" maxRId="2157">
    <sheetIdMap count="4">
      <sheetId val="1"/>
      <sheetId val="2"/>
      <sheetId val="3"/>
      <sheetId val="4"/>
    </sheetIdMap>
  </header>
  <header guid="{580D401B-647D-4ADE-8B7D-1C265E37C502}" dateTime="2014-12-29T10:18:08" maxSheetId="5" userName="Yareth Mojica" r:id="rId329">
    <sheetIdMap count="4">
      <sheetId val="1"/>
      <sheetId val="2"/>
      <sheetId val="3"/>
      <sheetId val="4"/>
    </sheetIdMap>
  </header>
  <header guid="{DC2FF068-FDEA-4A33-96D2-6DAD4F0288E9}" dateTime="2014-12-30T11:17:57" maxSheetId="5" userName="Yareth Mojica" r:id="rId330">
    <sheetIdMap count="4">
      <sheetId val="1"/>
      <sheetId val="2"/>
      <sheetId val="3"/>
      <sheetId val="4"/>
    </sheetIdMap>
  </header>
  <header guid="{366280DD-BFD3-44CE-8666-6C2EDAEF90DA}" dateTime="2015-01-02T11:11:40" maxSheetId="5" userName="Yareth Mojica" r:id="rId331" minRId="2160" maxRId="3175">
    <sheetIdMap count="4">
      <sheetId val="1"/>
      <sheetId val="2"/>
      <sheetId val="3"/>
      <sheetId val="4"/>
    </sheetIdMap>
  </header>
  <header guid="{E68ADE1A-1EF9-4933-82D2-DCE32E27D626}" dateTime="2015-01-02T11:13:24" maxSheetId="5" userName="Yareth Mojica" r:id="rId332" minRId="3176" maxRId="3321">
    <sheetIdMap count="4">
      <sheetId val="1"/>
      <sheetId val="2"/>
      <sheetId val="3"/>
      <sheetId val="4"/>
    </sheetIdMap>
  </header>
  <header guid="{2DA02757-C6F8-4A7C-8408-8BD32CEE8CFE}" dateTime="2015-01-02T11:13:40" maxSheetId="5" userName="Yareth Mojica" r:id="rId333">
    <sheetIdMap count="4">
      <sheetId val="1"/>
      <sheetId val="2"/>
      <sheetId val="3"/>
      <sheetId val="4"/>
    </sheetIdMap>
  </header>
  <header guid="{1A377EFB-A527-4131-84D6-6F1E09365256}" dateTime="2015-01-02T11:13:55" maxSheetId="5" userName="Yareth Mojica" r:id="rId334">
    <sheetIdMap count="4">
      <sheetId val="1"/>
      <sheetId val="2"/>
      <sheetId val="3"/>
      <sheetId val="4"/>
    </sheetIdMap>
  </header>
  <header guid="{0F66EBBB-15C4-4A32-B448-B76D4239B3CB}" dateTime="2015-01-02T11:23:54" maxSheetId="5" userName="Yareth Mojica" r:id="rId335" minRId="3324" maxRId="3413">
    <sheetIdMap count="4">
      <sheetId val="1"/>
      <sheetId val="2"/>
      <sheetId val="3"/>
      <sheetId val="4"/>
    </sheetIdMap>
  </header>
  <header guid="{6E6117BD-7BAD-4CF0-AC08-045553D1899C}" dateTime="2015-01-02T11:23:55" maxSheetId="5" userName="Yareth Mojica" r:id="rId336">
    <sheetIdMap count="4">
      <sheetId val="1"/>
      <sheetId val="2"/>
      <sheetId val="3"/>
      <sheetId val="4"/>
    </sheetIdMap>
  </header>
  <header guid="{344EBC95-9C42-4CA3-B9DF-96F63194F420}" dateTime="2015-01-02T11:23:56" maxSheetId="5" userName="Yareth Mojica" r:id="rId337">
    <sheetIdMap count="4">
      <sheetId val="1"/>
      <sheetId val="2"/>
      <sheetId val="3"/>
      <sheetId val="4"/>
    </sheetIdMap>
  </header>
  <header guid="{45683E87-DDCC-4FD5-B95A-EBB12C7DAA5E}" dateTime="2015-01-02T11:24:19" maxSheetId="5" userName="Yareth Mojica" r:id="rId338">
    <sheetIdMap count="4">
      <sheetId val="1"/>
      <sheetId val="2"/>
      <sheetId val="3"/>
      <sheetId val="4"/>
    </sheetIdMap>
  </header>
  <header guid="{7E1F5CAD-F3FE-4539-8FF0-55B1899F8EF5}" dateTime="2015-01-02T11:24:42" maxSheetId="5" userName="Yareth Mojica" r:id="rId339">
    <sheetIdMap count="4">
      <sheetId val="1"/>
      <sheetId val="2"/>
      <sheetId val="3"/>
      <sheetId val="4"/>
    </sheetIdMap>
  </header>
  <header guid="{0FAAABF2-CB07-4091-951B-2E42E121F2E6}" dateTime="2015-01-02T11:29:58" maxSheetId="5" userName="Yareth Mojica" r:id="rId340" minRId="3414" maxRId="3421">
    <sheetIdMap count="4">
      <sheetId val="1"/>
      <sheetId val="2"/>
      <sheetId val="3"/>
      <sheetId val="4"/>
    </sheetIdMap>
  </header>
  <header guid="{9B702B64-0593-4ABA-A40D-FED450A96DB5}" dateTime="2015-01-02T11:30:00" maxSheetId="5" userName="Yareth Mojica" r:id="rId341">
    <sheetIdMap count="4">
      <sheetId val="1"/>
      <sheetId val="2"/>
      <sheetId val="3"/>
      <sheetId val="4"/>
    </sheetIdMap>
  </header>
  <header guid="{4E0D6AAA-376B-4492-B89C-DE0ADB577C10}" dateTime="2015-01-02T11:30:31" maxSheetId="5" userName="Yareth Mojica" r:id="rId342" minRId="3422" maxRId="3434">
    <sheetIdMap count="4">
      <sheetId val="1"/>
      <sheetId val="2"/>
      <sheetId val="3"/>
      <sheetId val="4"/>
    </sheetIdMap>
  </header>
  <header guid="{87F8CAE2-C193-4F6E-878E-5DFC5F596364}" dateTime="2015-01-02T11:30:32" maxSheetId="5" userName="Yareth Mojica" r:id="rId343">
    <sheetIdMap count="4">
      <sheetId val="1"/>
      <sheetId val="2"/>
      <sheetId val="3"/>
      <sheetId val="4"/>
    </sheetIdMap>
  </header>
  <header guid="{ABE6F909-C1AE-4C0E-AE07-611EB7471839}" dateTime="2015-01-02T11:31:05" maxSheetId="5" userName="Yareth Mojica" r:id="rId344" minRId="3435" maxRId="3436">
    <sheetIdMap count="4">
      <sheetId val="1"/>
      <sheetId val="2"/>
      <sheetId val="3"/>
      <sheetId val="4"/>
    </sheetIdMap>
  </header>
  <header guid="{A9DFF955-CABB-482A-85E7-A17EF13D589C}" dateTime="2015-01-02T11:31:31" maxSheetId="5" userName="Yareth Mojica" r:id="rId345">
    <sheetIdMap count="4">
      <sheetId val="1"/>
      <sheetId val="2"/>
      <sheetId val="3"/>
      <sheetId val="4"/>
    </sheetIdMap>
  </header>
  <header guid="{31879372-93F5-48D7-9B3D-C97ADAA4F53C}" dateTime="2015-01-02T11:31:32" maxSheetId="5" userName="Yareth Mojica" r:id="rId346">
    <sheetIdMap count="4">
      <sheetId val="1"/>
      <sheetId val="2"/>
      <sheetId val="3"/>
      <sheetId val="4"/>
    </sheetIdMap>
  </header>
  <header guid="{62D3EA3A-FC2F-4548-AA8B-B5A725A34DCD}" dateTime="2015-01-02T11:31:36" maxSheetId="5" userName="Yareth Mojica" r:id="rId347">
    <sheetIdMap count="4">
      <sheetId val="1"/>
      <sheetId val="2"/>
      <sheetId val="3"/>
      <sheetId val="4"/>
    </sheetIdMap>
  </header>
  <header guid="{B2D69480-1593-4225-A613-F2A05DD39902}" dateTime="2015-01-02T11:31:43" maxSheetId="5" userName="Yareth Mojica" r:id="rId348">
    <sheetIdMap count="4">
      <sheetId val="1"/>
      <sheetId val="2"/>
      <sheetId val="3"/>
      <sheetId val="4"/>
    </sheetIdMap>
  </header>
  <header guid="{78508161-66A9-441A-8510-E08D25375A4D}" dateTime="2015-02-03T10:45:38" maxSheetId="5" userName="Yareth Mojica" r:id="rId349" minRId="3437" maxRId="3450">
    <sheetIdMap count="4">
      <sheetId val="1"/>
      <sheetId val="2"/>
      <sheetId val="3"/>
      <sheetId val="4"/>
    </sheetIdMap>
  </header>
  <header guid="{500995A8-A059-41CC-9DF5-DEB57C3298F8}" dateTime="2015-02-03T10:47:09" maxSheetId="5" userName="Yareth Mojica" r:id="rId350" minRId="3451" maxRId="3459">
    <sheetIdMap count="4">
      <sheetId val="1"/>
      <sheetId val="2"/>
      <sheetId val="3"/>
      <sheetId val="4"/>
    </sheetIdMap>
  </header>
  <header guid="{71679C1B-A1F5-44A1-B3AA-7FD4EE389FA0}" dateTime="2015-02-03T10:49:58" maxSheetId="5" userName="Yareth Mojica" r:id="rId351" minRId="3460" maxRId="3468">
    <sheetIdMap count="4">
      <sheetId val="1"/>
      <sheetId val="2"/>
      <sheetId val="3"/>
      <sheetId val="4"/>
    </sheetIdMap>
  </header>
  <header guid="{E0E2A472-D4CD-4CD0-A65F-7F9F5B7EDE45}" dateTime="2015-02-03T10:56:02" maxSheetId="5" userName="Yareth Mojica" r:id="rId352" minRId="3469" maxRId="3487">
    <sheetIdMap count="4">
      <sheetId val="1"/>
      <sheetId val="2"/>
      <sheetId val="3"/>
      <sheetId val="4"/>
    </sheetIdMap>
  </header>
  <header guid="{AC017E0E-F5B3-46CA-A16D-2FF03636FC2C}" dateTime="2015-02-03T10:56:52" maxSheetId="5" userName="Yareth Mojica" r:id="rId353" minRId="3488" maxRId="3493">
    <sheetIdMap count="4">
      <sheetId val="1"/>
      <sheetId val="2"/>
      <sheetId val="3"/>
      <sheetId val="4"/>
    </sheetIdMap>
  </header>
  <header guid="{D8147B7A-D3D9-45E3-839D-9E335C41B43B}" dateTime="2015-02-03T10:58:21" maxSheetId="5" userName="Yareth Mojica" r:id="rId354" minRId="3494" maxRId="3498">
    <sheetIdMap count="4">
      <sheetId val="1"/>
      <sheetId val="2"/>
      <sheetId val="3"/>
      <sheetId val="4"/>
    </sheetIdMap>
  </header>
  <header guid="{2FC056CC-A60C-4F75-80C6-704FDA66812F}" dateTime="2015-02-03T11:00:04" maxSheetId="5" userName="Yareth Mojica" r:id="rId355" minRId="3499" maxRId="3508">
    <sheetIdMap count="4">
      <sheetId val="1"/>
      <sheetId val="2"/>
      <sheetId val="3"/>
      <sheetId val="4"/>
    </sheetIdMap>
  </header>
  <header guid="{0F082B5C-88EC-4288-B320-A1BBF8FD8A4F}" dateTime="2015-02-03T11:29:30" maxSheetId="5" userName="Yareth Mojica" r:id="rId356" minRId="3509" maxRId="3510">
    <sheetIdMap count="4">
      <sheetId val="1"/>
      <sheetId val="2"/>
      <sheetId val="3"/>
      <sheetId val="4"/>
    </sheetIdMap>
  </header>
  <header guid="{0FCCEAA8-8941-432A-B315-444BE1103A0D}" dateTime="2015-02-03T11:31:25" maxSheetId="5" userName="Yareth Mojica" r:id="rId357" minRId="3511" maxRId="3513">
    <sheetIdMap count="4">
      <sheetId val="1"/>
      <sheetId val="2"/>
      <sheetId val="3"/>
      <sheetId val="4"/>
    </sheetIdMap>
  </header>
  <header guid="{846694C0-C9E0-4643-A642-347CE54B99F0}" dateTime="2015-02-05T09:02:20" maxSheetId="5" userName="Yareth Mojica" r:id="rId358" minRId="3514" maxRId="3519">
    <sheetIdMap count="4">
      <sheetId val="1"/>
      <sheetId val="2"/>
      <sheetId val="3"/>
      <sheetId val="4"/>
    </sheetIdMap>
  </header>
  <header guid="{900D8104-A05E-4AE6-A80B-3C99F86430DB}" dateTime="2015-02-05T09:11:37" maxSheetId="5" userName="Yareth Mojica" r:id="rId359" minRId="3520" maxRId="3539">
    <sheetIdMap count="4">
      <sheetId val="1"/>
      <sheetId val="2"/>
      <sheetId val="3"/>
      <sheetId val="4"/>
    </sheetIdMap>
  </header>
  <header guid="{97B2C675-C7B1-4D34-9BF2-D8600C17F1B0}" dateTime="2015-02-05T09:16:00" maxSheetId="5" userName="Yareth Mojica" r:id="rId360" minRId="3540" maxRId="3542">
    <sheetIdMap count="4">
      <sheetId val="1"/>
      <sheetId val="2"/>
      <sheetId val="3"/>
      <sheetId val="4"/>
    </sheetIdMap>
  </header>
  <header guid="{D68D8C14-9A25-42D1-A277-86F098101EFC}" dateTime="2015-02-05T10:01:54" maxSheetId="5" userName="Yareth Mojica" r:id="rId361" minRId="3543">
    <sheetIdMap count="4">
      <sheetId val="1"/>
      <sheetId val="2"/>
      <sheetId val="3"/>
      <sheetId val="4"/>
    </sheetIdMap>
  </header>
  <header guid="{0E01A279-CE54-47C0-9D0F-24C1C9E7FE84}" dateTime="2015-02-05T10:03:17" maxSheetId="5" userName="Yareth Mojica" r:id="rId362" minRId="3544" maxRId="3549">
    <sheetIdMap count="4">
      <sheetId val="1"/>
      <sheetId val="2"/>
      <sheetId val="3"/>
      <sheetId val="4"/>
    </sheetIdMap>
  </header>
  <header guid="{DC3BA584-1B9F-411D-B0B5-F77B2D30FDF6}" dateTime="2015-02-05T10:06:06" maxSheetId="5" userName="Yareth Mojica" r:id="rId363">
    <sheetIdMap count="4">
      <sheetId val="1"/>
      <sheetId val="2"/>
      <sheetId val="3"/>
      <sheetId val="4"/>
    </sheetIdMap>
  </header>
  <header guid="{D39B9121-91CC-4AF6-A188-0403D23A0235}" dateTime="2015-02-05T10:06:55" maxSheetId="5" userName="Yareth Mojica" r:id="rId364" minRId="3550" maxRId="3562">
    <sheetIdMap count="4">
      <sheetId val="1"/>
      <sheetId val="2"/>
      <sheetId val="3"/>
      <sheetId val="4"/>
    </sheetIdMap>
  </header>
  <header guid="{CA849345-443D-4C67-8BB3-CF42557902EB}" dateTime="2015-02-05T10:08:12" maxSheetId="5" userName="Yareth Mojica" r:id="rId365" minRId="3563">
    <sheetIdMap count="4">
      <sheetId val="1"/>
      <sheetId val="2"/>
      <sheetId val="3"/>
      <sheetId val="4"/>
    </sheetIdMap>
  </header>
  <header guid="{75DC621C-7BBE-4AEB-889F-70927B85C583}" dateTime="2015-02-05T10:08:42" maxSheetId="5" userName="Yareth Mojica" r:id="rId366" minRId="3564">
    <sheetIdMap count="4">
      <sheetId val="1"/>
      <sheetId val="2"/>
      <sheetId val="3"/>
      <sheetId val="4"/>
    </sheetIdMap>
  </header>
  <header guid="{0A40CA05-045C-4B66-B890-FD8FAC536AEA}" dateTime="2015-02-05T10:11:58" maxSheetId="5" userName="Yareth Mojica" r:id="rId367" minRId="3565" maxRId="3568">
    <sheetIdMap count="4">
      <sheetId val="1"/>
      <sheetId val="2"/>
      <sheetId val="3"/>
      <sheetId val="4"/>
    </sheetIdMap>
  </header>
  <header guid="{47BA9D3B-8463-4502-9EBC-038BE2D53295}" dateTime="2015-02-10T14:07:56" maxSheetId="5" userName="Yareth Mojica" r:id="rId368" minRId="3569" maxRId="3591">
    <sheetIdMap count="4">
      <sheetId val="1"/>
      <sheetId val="2"/>
      <sheetId val="3"/>
      <sheetId val="4"/>
    </sheetIdMap>
  </header>
  <header guid="{2DFA6791-8357-4E9A-AE3E-E10D591FBF2D}" dateTime="2015-02-10T14:10:45" maxSheetId="5" userName="Yareth Mojica" r:id="rId369" minRId="3592" maxRId="3595">
    <sheetIdMap count="4">
      <sheetId val="1"/>
      <sheetId val="2"/>
      <sheetId val="3"/>
      <sheetId val="4"/>
    </sheetIdMap>
  </header>
  <header guid="{B9609435-95E9-484D-A97A-DA219463548F}" dateTime="2015-02-10T14:11:20" maxSheetId="5" userName="Yareth Mojica" r:id="rId370" minRId="3596" maxRId="3597">
    <sheetIdMap count="4">
      <sheetId val="1"/>
      <sheetId val="2"/>
      <sheetId val="3"/>
      <sheetId val="4"/>
    </sheetIdMap>
  </header>
  <header guid="{DD1AE098-704E-4972-8861-5483F2EDAA8E}" dateTime="2015-02-10T14:13:34" maxSheetId="5" userName="Yareth Mojica" r:id="rId371" minRId="3598" maxRId="3601">
    <sheetIdMap count="4">
      <sheetId val="1"/>
      <sheetId val="2"/>
      <sheetId val="3"/>
      <sheetId val="4"/>
    </sheetIdMap>
  </header>
  <header guid="{C6EFD107-4066-4D6A-87A6-8F93725260D1}" dateTime="2015-02-17T09:52:32" maxSheetId="5" userName="Yareth Mojica" r:id="rId372" minRId="3602" maxRId="3611">
    <sheetIdMap count="4">
      <sheetId val="1"/>
      <sheetId val="2"/>
      <sheetId val="3"/>
      <sheetId val="4"/>
    </sheetIdMap>
  </header>
  <header guid="{1FEECBEE-C9DE-461C-9FD9-318C86226117}" dateTime="2015-02-17T09:53:09" maxSheetId="5" userName="Yareth Mojica" r:id="rId373" minRId="3612" maxRId="3619">
    <sheetIdMap count="4">
      <sheetId val="1"/>
      <sheetId val="2"/>
      <sheetId val="3"/>
      <sheetId val="4"/>
    </sheetIdMap>
  </header>
  <header guid="{08902009-CA1F-4AF8-8DA0-F3A2BB380448}" dateTime="2015-02-17T09:55:26" maxSheetId="5" userName="Yareth Mojica" r:id="rId374" minRId="3620" maxRId="3633">
    <sheetIdMap count="4">
      <sheetId val="1"/>
      <sheetId val="2"/>
      <sheetId val="3"/>
      <sheetId val="4"/>
    </sheetIdMap>
  </header>
  <header guid="{A67CADD4-F8A9-40B5-AE13-66CF60A516E8}" dateTime="2015-02-17T09:56:09" maxSheetId="5" userName="Yareth Mojica" r:id="rId375" minRId="3634" maxRId="3635">
    <sheetIdMap count="4">
      <sheetId val="1"/>
      <sheetId val="2"/>
      <sheetId val="3"/>
      <sheetId val="4"/>
    </sheetIdMap>
  </header>
  <header guid="{D10D6665-EC51-48B8-B4B3-4F7FD2166AD7}" dateTime="2015-02-17T09:56:20" maxSheetId="5" userName="Yareth Mojica" r:id="rId376" minRId="3636" maxRId="3637">
    <sheetIdMap count="4">
      <sheetId val="1"/>
      <sheetId val="2"/>
      <sheetId val="3"/>
      <sheetId val="4"/>
    </sheetIdMap>
  </header>
  <header guid="{2BE4E128-A061-453D-A181-0BA95A745559}" dateTime="2015-02-17T09:58:33" maxSheetId="5" userName="Yareth Mojica" r:id="rId377" minRId="3638" maxRId="3641">
    <sheetIdMap count="4">
      <sheetId val="1"/>
      <sheetId val="2"/>
      <sheetId val="3"/>
      <sheetId val="4"/>
    </sheetIdMap>
  </header>
  <header guid="{0EE70A63-2057-4DA4-A18C-D18F24548297}" dateTime="2015-02-17T09:59:34" maxSheetId="5" userName="Yareth Mojica" r:id="rId378" minRId="3642" maxRId="3649">
    <sheetIdMap count="4">
      <sheetId val="1"/>
      <sheetId val="2"/>
      <sheetId val="3"/>
      <sheetId val="4"/>
    </sheetIdMap>
  </header>
  <header guid="{DFFE9C9C-6C14-4617-A4AB-FB3525BD150B}" dateTime="2015-02-17T10:03:14" maxSheetId="5" userName="Yareth Mojica" r:id="rId379" minRId="3650" maxRId="3669">
    <sheetIdMap count="4">
      <sheetId val="1"/>
      <sheetId val="2"/>
      <sheetId val="3"/>
      <sheetId val="4"/>
    </sheetIdMap>
  </header>
  <header guid="{67840941-44BA-44D6-B085-DEF00CF54FA4}" dateTime="2015-02-17T10:06:32" maxSheetId="5" userName="Yareth Mojica" r:id="rId380" minRId="3670" maxRId="3671">
    <sheetIdMap count="4">
      <sheetId val="1"/>
      <sheetId val="2"/>
      <sheetId val="3"/>
      <sheetId val="4"/>
    </sheetIdMap>
  </header>
  <header guid="{2D01B439-25F5-43BA-ACD6-B3970CED984F}" dateTime="2015-02-17T10:07:45" maxSheetId="5" userName="Yareth Mojica" r:id="rId381" minRId="3672" maxRId="3679">
    <sheetIdMap count="4">
      <sheetId val="1"/>
      <sheetId val="2"/>
      <sheetId val="3"/>
      <sheetId val="4"/>
    </sheetIdMap>
  </header>
  <header guid="{3FD42EB9-D7CD-4AFD-A728-93A99D1C308C}" dateTime="2015-02-17T10:09:34" maxSheetId="5" userName="Yareth Mojica" r:id="rId382" minRId="3680" maxRId="3689">
    <sheetIdMap count="4">
      <sheetId val="1"/>
      <sheetId val="2"/>
      <sheetId val="3"/>
      <sheetId val="4"/>
    </sheetIdMap>
  </header>
  <header guid="{C5A0419B-E6BB-4A43-97DB-847B799F8EAE}" dateTime="2015-02-17T10:10:30" maxSheetId="5" userName="Yareth Mojica" r:id="rId383" minRId="3690" maxRId="3695">
    <sheetIdMap count="4">
      <sheetId val="1"/>
      <sheetId val="2"/>
      <sheetId val="3"/>
      <sheetId val="4"/>
    </sheetIdMap>
  </header>
  <header guid="{398CAFCC-1894-4C8C-8508-CB193469050F}" dateTime="2015-03-04T11:36:05" maxSheetId="5" userName="Yareth Mojica" r:id="rId384" minRId="3696" maxRId="3701">
    <sheetIdMap count="4">
      <sheetId val="1"/>
      <sheetId val="2"/>
      <sheetId val="3"/>
      <sheetId val="4"/>
    </sheetIdMap>
  </header>
  <header guid="{BF5A1634-E538-4E1F-8396-F1032278C4E5}" dateTime="2015-03-04T12:17:15" maxSheetId="5" userName="Yareth Mojica" r:id="rId385" minRId="3702" maxRId="3725">
    <sheetIdMap count="4">
      <sheetId val="1"/>
      <sheetId val="2"/>
      <sheetId val="3"/>
      <sheetId val="4"/>
    </sheetIdMap>
  </header>
  <header guid="{816EDBB7-4A38-4D75-A608-80C5F86B0FC7}" dateTime="2015-03-16T16:50:06" maxSheetId="5" userName="Julia Aspinall" r:id="rId386" minRId="3726" maxRId="3774">
    <sheetIdMap count="4">
      <sheetId val="1"/>
      <sheetId val="2"/>
      <sheetId val="3"/>
      <sheetId val="4"/>
    </sheetIdMap>
  </header>
  <header guid="{F3D4A555-619E-4561-97B5-CB85CC6710D0}" dateTime="2015-03-16T17:12:52" maxSheetId="5" userName="Julia Aspinall" r:id="rId387" minRId="3775" maxRId="3806">
    <sheetIdMap count="4">
      <sheetId val="1"/>
      <sheetId val="2"/>
      <sheetId val="3"/>
      <sheetId val="4"/>
    </sheetIdMap>
  </header>
  <header guid="{15A4FDC1-9E51-4BE7-93CF-E9A14663607A}" dateTime="2015-03-24T09:22:07" maxSheetId="5" userName="Yareth Mojica" r:id="rId388" minRId="3807">
    <sheetIdMap count="4">
      <sheetId val="1"/>
      <sheetId val="2"/>
      <sheetId val="3"/>
      <sheetId val="4"/>
    </sheetIdMap>
  </header>
  <header guid="{FE4EE3EC-F3D6-44E1-8B7F-08D931688429}" dateTime="2015-03-24T09:50:35" maxSheetId="5" userName="Yareth Mojica" r:id="rId389" minRId="3808" maxRId="3813">
    <sheetIdMap count="4">
      <sheetId val="1"/>
      <sheetId val="2"/>
      <sheetId val="3"/>
      <sheetId val="4"/>
    </sheetIdMap>
  </header>
  <header guid="{028BADAD-53BA-434E-B13B-AB4D55C14FB0}" dateTime="2015-04-07T14:34:26" maxSheetId="5" userName="Yareth Mojica" r:id="rId390">
    <sheetIdMap count="4">
      <sheetId val="1"/>
      <sheetId val="2"/>
      <sheetId val="3"/>
      <sheetId val="4"/>
    </sheetIdMap>
  </header>
  <header guid="{2C63CFC2-76A1-42BA-9525-17031224182E}" dateTime="2015-04-07T14:38:44" maxSheetId="5" userName="Yareth Mojica" r:id="rId391" minRId="3815" maxRId="3835">
    <sheetIdMap count="4">
      <sheetId val="1"/>
      <sheetId val="2"/>
      <sheetId val="3"/>
      <sheetId val="4"/>
    </sheetIdMap>
  </header>
  <header guid="{CA6CD17D-8ADB-4AE1-83BC-B57705D924B6}" dateTime="2015-04-07T14:38:45" maxSheetId="5" userName="Yareth Mojica" r:id="rId392">
    <sheetIdMap count="4">
      <sheetId val="1"/>
      <sheetId val="2"/>
      <sheetId val="3"/>
      <sheetId val="4"/>
    </sheetIdMap>
  </header>
  <header guid="{3FB693B3-7726-4C38-A13C-34C0C0651705}" dateTime="2015-04-07T14:39:01" maxSheetId="5" userName="Yareth Mojica" r:id="rId393">
    <sheetIdMap count="4">
      <sheetId val="1"/>
      <sheetId val="2"/>
      <sheetId val="3"/>
      <sheetId val="4"/>
    </sheetIdMap>
  </header>
  <header guid="{AAFD07CD-6C23-4862-B872-320F814061E5}" dateTime="2015-04-07T14:39:16" maxSheetId="5" userName="Yareth Mojica" r:id="rId394">
    <sheetIdMap count="4">
      <sheetId val="1"/>
      <sheetId val="2"/>
      <sheetId val="3"/>
      <sheetId val="4"/>
    </sheetIdMap>
  </header>
  <header guid="{C33F1D2D-191D-4B30-9778-08DC7E9D3B36}" dateTime="2015-04-09T13:33:29" maxSheetId="5" userName="Yareth Mojica" r:id="rId395" minRId="3840" maxRId="3845">
    <sheetIdMap count="4">
      <sheetId val="1"/>
      <sheetId val="2"/>
      <sheetId val="3"/>
      <sheetId val="4"/>
    </sheetIdMap>
  </header>
  <header guid="{5F2F13F4-9F7D-4B0A-91AF-66091DA96578}" dateTime="2015-04-09T13:37:35" maxSheetId="5" userName="Yareth Mojica" r:id="rId396" minRId="3847" maxRId="3853">
    <sheetIdMap count="4">
      <sheetId val="1"/>
      <sheetId val="2"/>
      <sheetId val="3"/>
      <sheetId val="4"/>
    </sheetIdMap>
  </header>
  <header guid="{FDE9FA9E-A47A-485D-8BAA-2384A154052D}" dateTime="2015-04-09T13:45:39" maxSheetId="5" userName="Yareth Mojica" r:id="rId397" minRId="3855" maxRId="3878">
    <sheetIdMap count="4">
      <sheetId val="1"/>
      <sheetId val="2"/>
      <sheetId val="3"/>
      <sheetId val="4"/>
    </sheetIdMap>
  </header>
  <header guid="{00359746-B5A4-42EA-8C80-586E38249881}" dateTime="2015-04-09T13:45:40" maxSheetId="5" userName="Yareth Mojica" r:id="rId398">
    <sheetIdMap count="4">
      <sheetId val="1"/>
      <sheetId val="2"/>
      <sheetId val="3"/>
      <sheetId val="4"/>
    </sheetIdMap>
  </header>
  <header guid="{C47D99DD-4DE0-479B-B808-91EA545B2E8D}" dateTime="2015-04-09T13:45:55" maxSheetId="5" userName="Yareth Mojica" r:id="rId399" minRId="3881" maxRId="3882">
    <sheetIdMap count="4">
      <sheetId val="1"/>
      <sheetId val="2"/>
      <sheetId val="3"/>
      <sheetId val="4"/>
    </sheetIdMap>
  </header>
  <header guid="{A9949BEB-370A-4450-A2CB-A4FB5BC565F7}" dateTime="2015-04-09T14:01:03" maxSheetId="5" userName="Yareth Mojica" r:id="rId400" minRId="3884" maxRId="3906">
    <sheetIdMap count="4">
      <sheetId val="1"/>
      <sheetId val="2"/>
      <sheetId val="3"/>
      <sheetId val="4"/>
    </sheetIdMap>
  </header>
  <header guid="{ED52CAC9-892F-4812-8F1F-0D390C330127}" dateTime="2015-04-09T14:03:18" maxSheetId="5" userName="Yareth Mojica" r:id="rId401" minRId="3908" maxRId="3909">
    <sheetIdMap count="4">
      <sheetId val="1"/>
      <sheetId val="2"/>
      <sheetId val="3"/>
      <sheetId val="4"/>
    </sheetIdMap>
  </header>
  <header guid="{34869A83-95FA-44C9-938E-2926D1449070}" dateTime="2015-04-09T14:04:02" maxSheetId="5" userName="Yareth Mojica" r:id="rId402" minRId="3911" maxRId="3914">
    <sheetIdMap count="4">
      <sheetId val="1"/>
      <sheetId val="2"/>
      <sheetId val="3"/>
      <sheetId val="4"/>
    </sheetIdMap>
  </header>
  <header guid="{6A437424-F962-469A-8464-F6FCDD614233}" dateTime="2015-04-09T14:06:40" maxSheetId="5" userName="Yareth Mojica" r:id="rId403" minRId="3916" maxRId="3933">
    <sheetIdMap count="4">
      <sheetId val="1"/>
      <sheetId val="2"/>
      <sheetId val="3"/>
      <sheetId val="4"/>
    </sheetIdMap>
  </header>
  <header guid="{7AC26B36-BB06-4EA7-9C29-6819B333D328}" dateTime="2015-04-09T14:09:42" maxSheetId="5" userName="Yareth Mojica" r:id="rId404">
    <sheetIdMap count="4">
      <sheetId val="1"/>
      <sheetId val="2"/>
      <sheetId val="3"/>
      <sheetId val="4"/>
    </sheetIdMap>
  </header>
  <header guid="{9F226F81-054B-4C2A-A4DB-6F9C757B35C3}" dateTime="2015-04-09T14:10:22" maxSheetId="5" userName="Yareth Mojica" r:id="rId405" minRId="3936" maxRId="3941">
    <sheetIdMap count="4">
      <sheetId val="1"/>
      <sheetId val="2"/>
      <sheetId val="3"/>
      <sheetId val="4"/>
    </sheetIdMap>
  </header>
  <header guid="{F4F9D1E7-4117-4576-93F3-4A0FB9E9B59A}" dateTime="2015-04-09T14:10:30" maxSheetId="5" userName="Yareth Mojica" r:id="rId406">
    <sheetIdMap count="4">
      <sheetId val="1"/>
      <sheetId val="2"/>
      <sheetId val="3"/>
      <sheetId val="4"/>
    </sheetIdMap>
  </header>
  <header guid="{0BC86F17-1490-473A-928C-4844C96A7282}" dateTime="2015-04-09T14:28:44" maxSheetId="5" userName="Yareth Mojica" r:id="rId407" minRId="3944" maxRId="3945">
    <sheetIdMap count="4">
      <sheetId val="1"/>
      <sheetId val="2"/>
      <sheetId val="3"/>
      <sheetId val="4"/>
    </sheetIdMap>
  </header>
  <header guid="{39520A36-135C-4EF0-865B-2092165CD611}" dateTime="2015-04-09T14:30:20" maxSheetId="5" userName="Yareth Mojica" r:id="rId408" minRId="3947" maxRId="3967">
    <sheetIdMap count="4">
      <sheetId val="1"/>
      <sheetId val="2"/>
      <sheetId val="3"/>
      <sheetId val="4"/>
    </sheetIdMap>
  </header>
  <header guid="{358659D1-C6DE-43CF-B2A7-32EE126BF412}" dateTime="2015-04-09T14:30:21" maxSheetId="5" userName="Yareth Mojica" r:id="rId409">
    <sheetIdMap count="4">
      <sheetId val="1"/>
      <sheetId val="2"/>
      <sheetId val="3"/>
      <sheetId val="4"/>
    </sheetIdMap>
  </header>
  <header guid="{6C3CFB81-F2B5-4716-BB8A-1B4037BE187B}" dateTime="2015-04-09T14:30:28" maxSheetId="5" userName="Yareth Mojica" r:id="rId410">
    <sheetIdMap count="4">
      <sheetId val="1"/>
      <sheetId val="2"/>
      <sheetId val="3"/>
      <sheetId val="4"/>
    </sheetIdMap>
  </header>
  <header guid="{4C197CEE-BA59-4DAC-AF4E-55A1FF9E21B3}" dateTime="2015-04-10T10:14:05" maxSheetId="5" userName="Yareth Mojica" r:id="rId411" minRId="3971" maxRId="3974">
    <sheetIdMap count="4">
      <sheetId val="1"/>
      <sheetId val="2"/>
      <sheetId val="3"/>
      <sheetId val="4"/>
    </sheetIdMap>
  </header>
  <header guid="{B0C96276-3ED2-4F66-AEA9-3A1E3B765044}" dateTime="2015-04-10T10:14:09" maxSheetId="5" userName="Yareth Mojica" r:id="rId412">
    <sheetIdMap count="4">
      <sheetId val="1"/>
      <sheetId val="2"/>
      <sheetId val="3"/>
      <sheetId val="4"/>
    </sheetIdMap>
  </header>
  <header guid="{D410D295-41FF-4C6F-BF25-84551ED387B9}" dateTime="2015-04-10T10:16:39" maxSheetId="5" userName="Yareth Mojica" r:id="rId413" minRId="3977" maxRId="3980">
    <sheetIdMap count="4">
      <sheetId val="1"/>
      <sheetId val="2"/>
      <sheetId val="3"/>
      <sheetId val="4"/>
    </sheetIdMap>
  </header>
  <header guid="{704C5658-025F-43AF-B737-CFA3112CF116}" dateTime="2015-04-10T10:17:12" maxSheetId="5" userName="Yareth Mojica" r:id="rId414" minRId="3982" maxRId="3987">
    <sheetIdMap count="4">
      <sheetId val="1"/>
      <sheetId val="2"/>
      <sheetId val="3"/>
      <sheetId val="4"/>
    </sheetIdMap>
  </header>
  <header guid="{C3062E5F-C123-4A7F-992A-DBDE5918C687}" dateTime="2015-04-10T10:17:13" maxSheetId="5" userName="Yareth Mojica" r:id="rId415">
    <sheetIdMap count="4">
      <sheetId val="1"/>
      <sheetId val="2"/>
      <sheetId val="3"/>
      <sheetId val="4"/>
    </sheetIdMap>
  </header>
  <header guid="{89405ADF-1DC7-4973-9F36-0E2F3DCBC7A8}" dateTime="2015-04-10T10:18:46" maxSheetId="5" userName="Yareth Mojica" r:id="rId416">
    <sheetIdMap count="4">
      <sheetId val="1"/>
      <sheetId val="2"/>
      <sheetId val="3"/>
      <sheetId val="4"/>
    </sheetIdMap>
  </header>
  <header guid="{93BAD45B-B0AA-4CF0-A0FB-8BC68E358F2A}" dateTime="2015-04-10T10:18:49" maxSheetId="5" userName="Yareth Mojica" r:id="rId417">
    <sheetIdMap count="4">
      <sheetId val="1"/>
      <sheetId val="2"/>
      <sheetId val="3"/>
      <sheetId val="4"/>
    </sheetIdMap>
  </header>
  <header guid="{810A2AFD-9A1B-4C13-AB77-B9F300BCF8DA}" dateTime="2015-04-10T10:24:27" maxSheetId="5" userName="Yareth Mojica" r:id="rId418">
    <sheetIdMap count="4">
      <sheetId val="1"/>
      <sheetId val="2"/>
      <sheetId val="3"/>
      <sheetId val="4"/>
    </sheetIdMap>
  </header>
  <header guid="{D1DB586E-6EC1-48E5-A40B-7F4104A22E86}" dateTime="2015-04-10T10:29:09" maxSheetId="5" userName="Yareth Mojica" r:id="rId419" minRId="3993" maxRId="4008">
    <sheetIdMap count="4">
      <sheetId val="1"/>
      <sheetId val="2"/>
      <sheetId val="3"/>
      <sheetId val="4"/>
    </sheetIdMap>
  </header>
  <header guid="{7A64FFCE-90D0-42A3-9D43-B5EAE74A321D}" dateTime="2015-04-10T10:32:28" maxSheetId="5" userName="Yareth Mojica" r:id="rId420" minRId="4010" maxRId="4011">
    <sheetIdMap count="4">
      <sheetId val="1"/>
      <sheetId val="2"/>
      <sheetId val="3"/>
      <sheetId val="4"/>
    </sheetIdMap>
  </header>
  <header guid="{DC90D73A-D826-41C0-988B-C99452CC4FB2}" dateTime="2015-04-10T10:32:34" maxSheetId="5" userName="Yareth Mojica" r:id="rId421">
    <sheetIdMap count="4">
      <sheetId val="1"/>
      <sheetId val="2"/>
      <sheetId val="3"/>
      <sheetId val="4"/>
    </sheetIdMap>
  </header>
  <header guid="{7545CF0E-4BB8-4330-AB98-8B5E5C2063D8}" dateTime="2015-04-10T10:42:53" maxSheetId="5" userName="Yareth Mojica" r:id="rId422">
    <sheetIdMap count="4">
      <sheetId val="1"/>
      <sheetId val="2"/>
      <sheetId val="3"/>
      <sheetId val="4"/>
    </sheetIdMap>
  </header>
  <header guid="{BCD1D4CB-A048-4C51-875C-0A97C68782AD}" dateTime="2015-04-10T10:42:54" maxSheetId="5" userName="Yareth Mojica" r:id="rId423">
    <sheetIdMap count="4">
      <sheetId val="1"/>
      <sheetId val="2"/>
      <sheetId val="3"/>
      <sheetId val="4"/>
    </sheetIdMap>
  </header>
  <header guid="{DE1177AD-0D5F-4633-995A-7D36BA60A7A3}" dateTime="2015-04-10T10:42:57" maxSheetId="5" userName="Yareth Mojica" r:id="rId424">
    <sheetIdMap count="4">
      <sheetId val="1"/>
      <sheetId val="2"/>
      <sheetId val="3"/>
      <sheetId val="4"/>
    </sheetIdMap>
  </header>
  <header guid="{8F404221-06FD-4E8A-9F1C-0BA5C9F71354}" dateTime="2015-04-10T10:43:00" maxSheetId="5" userName="Yareth Mojica" r:id="rId425">
    <sheetIdMap count="4">
      <sheetId val="1"/>
      <sheetId val="2"/>
      <sheetId val="3"/>
      <sheetId val="4"/>
    </sheetIdMap>
  </header>
  <header guid="{C29F6614-888C-4EA4-A615-8E8A638AC613}" dateTime="2015-04-10T11:01:59" maxSheetId="5" userName="Yareth Mojica" r:id="rId426">
    <sheetIdMap count="4">
      <sheetId val="1"/>
      <sheetId val="2"/>
      <sheetId val="3"/>
      <sheetId val="4"/>
    </sheetIdMap>
  </header>
  <header guid="{5536E06A-D3D0-4B18-A0A8-D0C5B97A35D9}" dateTime="2015-04-10T13:18:06" maxSheetId="5" userName="Yareth Mojica" r:id="rId427" minRId="4019" maxRId="4020">
    <sheetIdMap count="4">
      <sheetId val="1"/>
      <sheetId val="2"/>
      <sheetId val="3"/>
      <sheetId val="4"/>
    </sheetIdMap>
  </header>
  <header guid="{2F79475F-2CDB-4A93-88B1-2A895A6D10B2}" dateTime="2015-04-10T13:18:22" maxSheetId="5" userName="Yareth Mojica" r:id="rId428" minRId="4022" maxRId="4023">
    <sheetIdMap count="4">
      <sheetId val="1"/>
      <sheetId val="2"/>
      <sheetId val="3"/>
      <sheetId val="4"/>
    </sheetIdMap>
  </header>
  <header guid="{F4DAA8D0-7D2F-4DB7-B90E-98875D9B52C7}" dateTime="2015-04-10T13:18:29" maxSheetId="5" userName="Yareth Mojica" r:id="rId429">
    <sheetIdMap count="4">
      <sheetId val="1"/>
      <sheetId val="2"/>
      <sheetId val="3"/>
      <sheetId val="4"/>
    </sheetIdMap>
  </header>
  <header guid="{5DE58D6A-B6AD-42AB-A735-65D2326D03A7}" dateTime="2015-04-10T13:21:18" maxSheetId="5" userName="Yareth Mojica" r:id="rId430" minRId="4026" maxRId="4039">
    <sheetIdMap count="4">
      <sheetId val="1"/>
      <sheetId val="2"/>
      <sheetId val="3"/>
      <sheetId val="4"/>
    </sheetIdMap>
  </header>
  <header guid="{18F82CE9-08F8-44CF-A352-AF9CEF758563}" dateTime="2015-04-10T13:21:19" maxSheetId="5" userName="Yareth Mojica" r:id="rId431">
    <sheetIdMap count="4">
      <sheetId val="1"/>
      <sheetId val="2"/>
      <sheetId val="3"/>
      <sheetId val="4"/>
    </sheetIdMap>
  </header>
  <header guid="{81C6C6B8-DC13-46B9-AAEE-2E3D6C5C5FCE}" dateTime="2015-04-10T13:21:38" maxSheetId="5" userName="Yareth Mojica" r:id="rId432">
    <sheetIdMap count="4">
      <sheetId val="1"/>
      <sheetId val="2"/>
      <sheetId val="3"/>
      <sheetId val="4"/>
    </sheetIdMap>
  </header>
  <header guid="{63BA2231-BE01-4B11-BFF5-D9A962019BD7}" dateTime="2015-04-10T13:58:50" maxSheetId="5" userName="Yareth Mojica" r:id="rId433">
    <sheetIdMap count="4">
      <sheetId val="1"/>
      <sheetId val="2"/>
      <sheetId val="3"/>
      <sheetId val="4"/>
    </sheetIdMap>
  </header>
  <header guid="{364A2444-7357-49C7-AA1B-965698D57670}" dateTime="2015-04-10T14:00:48" maxSheetId="5" userName="Yareth Mojica" r:id="rId434" minRId="4044" maxRId="4061">
    <sheetIdMap count="4">
      <sheetId val="1"/>
      <sheetId val="2"/>
      <sheetId val="3"/>
      <sheetId val="4"/>
    </sheetIdMap>
  </header>
  <header guid="{E03D0C75-C728-487C-ABF4-6CCCCB97349D}" dateTime="2015-04-10T14:01:02" maxSheetId="5" userName="Yareth Mojica" r:id="rId435" minRId="4063" maxRId="4080">
    <sheetIdMap count="4">
      <sheetId val="1"/>
      <sheetId val="2"/>
      <sheetId val="3"/>
      <sheetId val="4"/>
    </sheetIdMap>
  </header>
  <header guid="{4D23A8EE-D342-4ABE-9D49-D9380656C5A0}" dateTime="2015-04-10T14:01:04" maxSheetId="5" userName="Yareth Mojica" r:id="rId436">
    <sheetIdMap count="4">
      <sheetId val="1"/>
      <sheetId val="2"/>
      <sheetId val="3"/>
      <sheetId val="4"/>
    </sheetIdMap>
  </header>
  <header guid="{0CCFC2AD-E25F-4D70-9037-D67629C2C56B}" dateTime="2015-04-10T14:01:39" maxSheetId="5" userName="Yareth Mojica" r:id="rId437">
    <sheetIdMap count="4">
      <sheetId val="1"/>
      <sheetId val="2"/>
      <sheetId val="3"/>
      <sheetId val="4"/>
    </sheetIdMap>
  </header>
  <header guid="{3EEB6EEF-7E28-4E18-8952-33531468C45B}" dateTime="2015-04-10T14:03:04" maxSheetId="5" userName="Yareth Mojica" r:id="rId438" minRId="4084" maxRId="4101">
    <sheetIdMap count="4">
      <sheetId val="1"/>
      <sheetId val="2"/>
      <sheetId val="3"/>
      <sheetId val="4"/>
    </sheetIdMap>
  </header>
  <header guid="{695981ED-1040-46AD-9D47-78999A3485B5}" dateTime="2015-04-10T14:03:05" maxSheetId="5" userName="Yareth Mojica" r:id="rId439">
    <sheetIdMap count="4">
      <sheetId val="1"/>
      <sheetId val="2"/>
      <sheetId val="3"/>
      <sheetId val="4"/>
    </sheetIdMap>
  </header>
  <header guid="{FA77F743-3ED5-4B20-AE01-F4749B580141}" dateTime="2015-04-14T08:30:32" maxSheetId="5" userName="Yareth Mojica" r:id="rId440" minRId="4104" maxRId="4115">
    <sheetIdMap count="4">
      <sheetId val="1"/>
      <sheetId val="2"/>
      <sheetId val="3"/>
      <sheetId val="4"/>
    </sheetIdMap>
  </header>
  <header guid="{91A5DCAB-6F80-41AD-BE06-7498A057C7C4}" dateTime="2015-04-14T08:30:33" maxSheetId="5" userName="Yareth Mojica" r:id="rId441">
    <sheetIdMap count="4">
      <sheetId val="1"/>
      <sheetId val="2"/>
      <sheetId val="3"/>
      <sheetId val="4"/>
    </sheetIdMap>
  </header>
  <header guid="{A85C9E66-DDAB-4F4C-8494-97031421D73A}" dateTime="2015-04-14T08:31:47" maxSheetId="5" userName="Yareth Mojica" r:id="rId442">
    <sheetIdMap count="4">
      <sheetId val="1"/>
      <sheetId val="2"/>
      <sheetId val="3"/>
      <sheetId val="4"/>
    </sheetIdMap>
  </header>
  <header guid="{0118F4E8-B404-4656-B0AA-E91E3242B58C}" dateTime="2015-04-14T08:31:49" maxSheetId="5" userName="Yareth Mojica" r:id="rId443">
    <sheetIdMap count="4">
      <sheetId val="1"/>
      <sheetId val="2"/>
      <sheetId val="3"/>
      <sheetId val="4"/>
    </sheetIdMap>
  </header>
  <header guid="{F1E71A31-1886-4810-9F77-ECB9C64CAD2C}" dateTime="2015-04-14T08:31:54" maxSheetId="5" userName="Yareth Mojica" r:id="rId444">
    <sheetIdMap count="4">
      <sheetId val="1"/>
      <sheetId val="2"/>
      <sheetId val="3"/>
      <sheetId val="4"/>
    </sheetIdMap>
  </header>
  <header guid="{D09AE226-B3C8-4CF8-B338-3EDBAA910FE4}" dateTime="2015-04-14T08:31:55" maxSheetId="5" userName="Yareth Mojica" r:id="rId445">
    <sheetIdMap count="4">
      <sheetId val="1"/>
      <sheetId val="2"/>
      <sheetId val="3"/>
      <sheetId val="4"/>
    </sheetIdMap>
  </header>
  <header guid="{35D3C8B9-621C-4216-B327-42FC4FE1E546}" dateTime="2015-04-14T08:33:33" maxSheetId="5" userName="Yareth Mojica" r:id="rId446">
    <sheetIdMap count="4">
      <sheetId val="1"/>
      <sheetId val="2"/>
      <sheetId val="3"/>
      <sheetId val="4"/>
    </sheetIdMap>
  </header>
  <header guid="{10F254E5-DAA3-40CD-9317-51D9687C814E}" dateTime="2015-04-14T08:33:35" maxSheetId="5" userName="Yareth Mojica" r:id="rId447">
    <sheetIdMap count="4">
      <sheetId val="1"/>
      <sheetId val="2"/>
      <sheetId val="3"/>
      <sheetId val="4"/>
    </sheetIdMap>
  </header>
  <header guid="{A576DEE1-534D-48E9-B9D6-B31FC11AECC2}" dateTime="2015-04-14T08:36:08" maxSheetId="5" userName="Yareth Mojica" r:id="rId448">
    <sheetIdMap count="4">
      <sheetId val="1"/>
      <sheetId val="2"/>
      <sheetId val="3"/>
      <sheetId val="4"/>
    </sheetIdMap>
  </header>
  <header guid="{8CB13814-0DED-4F47-8CDD-D929279BC318}" dateTime="2015-04-14T08:36:09" maxSheetId="5" userName="Yareth Mojica" r:id="rId449">
    <sheetIdMap count="4">
      <sheetId val="1"/>
      <sheetId val="2"/>
      <sheetId val="3"/>
      <sheetId val="4"/>
    </sheetIdMap>
  </header>
  <header guid="{63C86ADE-F4A8-462F-B689-E0FD77F4CFFC}" dateTime="2015-04-14T08:36:21" maxSheetId="5" userName="Yareth Mojica" r:id="rId450">
    <sheetIdMap count="4">
      <sheetId val="1"/>
      <sheetId val="2"/>
      <sheetId val="3"/>
      <sheetId val="4"/>
    </sheetIdMap>
  </header>
  <header guid="{D510ED1C-DACC-41D2-9CE1-0812CCEDD76C}" dateTime="2015-04-14T08:36:23" maxSheetId="5" userName="Yareth Mojica" r:id="rId451">
    <sheetIdMap count="4">
      <sheetId val="1"/>
      <sheetId val="2"/>
      <sheetId val="3"/>
      <sheetId val="4"/>
    </sheetIdMap>
  </header>
  <header guid="{FD68FFC9-1C16-4D53-A38A-937ADB46BE06}" dateTime="2015-04-14T08:36:44" maxSheetId="5" userName="Yareth Mojica" r:id="rId452" minRId="4128" maxRId="4129">
    <sheetIdMap count="4">
      <sheetId val="1"/>
      <sheetId val="2"/>
      <sheetId val="3"/>
      <sheetId val="4"/>
    </sheetIdMap>
  </header>
  <header guid="{D2EC01CF-4AAA-4C01-A535-58C8391BD46E}" dateTime="2015-04-14T08:42:50" maxSheetId="5" userName="Yareth Mojica" r:id="rId453">
    <sheetIdMap count="4">
      <sheetId val="1"/>
      <sheetId val="2"/>
      <sheetId val="3"/>
      <sheetId val="4"/>
    </sheetIdMap>
  </header>
  <header guid="{AD6507D0-3BA8-4A66-9996-C80CE114DAD2}" dateTime="2015-04-14T09:08:28" maxSheetId="5" userName="Yareth Mojica" r:id="rId454">
    <sheetIdMap count="4">
      <sheetId val="1"/>
      <sheetId val="2"/>
      <sheetId val="3"/>
      <sheetId val="4"/>
    </sheetIdMap>
  </header>
  <header guid="{04A7765F-68F3-4D78-9C23-864B2D82A05F}" dateTime="2015-04-14T09:45:11" maxSheetId="5" userName="Yareth Mojica" r:id="rId455">
    <sheetIdMap count="4">
      <sheetId val="1"/>
      <sheetId val="2"/>
      <sheetId val="3"/>
      <sheetId val="4"/>
    </sheetIdMap>
  </header>
  <header guid="{4F43987E-2340-436F-B103-70A3C80F0C4D}" dateTime="2015-04-14T09:46:02" maxSheetId="5" userName="Yareth Mojica" r:id="rId456">
    <sheetIdMap count="4">
      <sheetId val="1"/>
      <sheetId val="2"/>
      <sheetId val="3"/>
      <sheetId val="4"/>
    </sheetIdMap>
  </header>
  <header guid="{5C037F26-F975-499F-A249-CAC210A9F0B7}" dateTime="2015-04-14T09:48:30" maxSheetId="5" userName="Yareth Mojica" r:id="rId457">
    <sheetIdMap count="4">
      <sheetId val="1"/>
      <sheetId val="2"/>
      <sheetId val="3"/>
      <sheetId val="4"/>
    </sheetIdMap>
  </header>
  <header guid="{49D1CE06-6DC2-4E0C-ACA0-386BEC27DB89}" dateTime="2015-04-14T10:52:33" maxSheetId="5" userName="Yareth Mojica" r:id="rId458">
    <sheetIdMap count="4">
      <sheetId val="1"/>
      <sheetId val="2"/>
      <sheetId val="3"/>
      <sheetId val="4"/>
    </sheetIdMap>
  </header>
  <header guid="{F450D3CD-D094-4837-B030-54FB6E290BB6}" dateTime="2015-04-14T10:52:36" maxSheetId="5" userName="Yareth Mojica" r:id="rId459">
    <sheetIdMap count="4">
      <sheetId val="1"/>
      <sheetId val="2"/>
      <sheetId val="3"/>
      <sheetId val="4"/>
    </sheetIdMap>
  </header>
  <header guid="{7918F607-9120-41B5-805F-4555F4F5B9B1}" dateTime="2015-04-16T11:15:28" maxSheetId="5" userName="Yareth Mojica" r:id="rId460">
    <sheetIdMap count="4">
      <sheetId val="1"/>
      <sheetId val="2"/>
      <sheetId val="3"/>
      <sheetId val="4"/>
    </sheetIdMap>
  </header>
  <header guid="{2A6F0F9B-09DB-49A9-A705-3B8E483FB086}" dateTime="2015-04-16T11:20:56" maxSheetId="5" userName="Yareth Mojica" r:id="rId461" minRId="4139">
    <sheetIdMap count="4">
      <sheetId val="1"/>
      <sheetId val="2"/>
      <sheetId val="3"/>
      <sheetId val="4"/>
    </sheetIdMap>
  </header>
  <header guid="{2395E6D6-1D07-49C2-BFE9-70703B878414}" dateTime="2015-04-16T11:21:18" maxSheetId="5" userName="Yareth Mojica" r:id="rId462">
    <sheetIdMap count="4">
      <sheetId val="1"/>
      <sheetId val="2"/>
      <sheetId val="3"/>
      <sheetId val="4"/>
    </sheetIdMap>
  </header>
  <header guid="{B5C3D92C-440D-42ED-B112-7DC150FDE6CF}" dateTime="2015-04-16T11:22:20" maxSheetId="5" userName="Yareth Mojica" r:id="rId463" minRId="4142" maxRId="4145">
    <sheetIdMap count="4">
      <sheetId val="1"/>
      <sheetId val="2"/>
      <sheetId val="3"/>
      <sheetId val="4"/>
    </sheetIdMap>
  </header>
  <header guid="{7C2C39FC-D150-4F35-90E2-3AAA03AD9DF1}" dateTime="2015-04-16T11:26:47" maxSheetId="5" userName="Yareth Mojica" r:id="rId464">
    <sheetIdMap count="4">
      <sheetId val="1"/>
      <sheetId val="2"/>
      <sheetId val="3"/>
      <sheetId val="4"/>
    </sheetIdMap>
  </header>
  <header guid="{06578E7E-5C60-4A30-9717-4583D9CCEDEB}" dateTime="2015-04-16T11:26:51" maxSheetId="5" userName="Yareth Mojica" r:id="rId465">
    <sheetIdMap count="4">
      <sheetId val="1"/>
      <sheetId val="2"/>
      <sheetId val="3"/>
      <sheetId val="4"/>
    </sheetIdMap>
  </header>
  <header guid="{9C195C8B-F47F-4D92-A4CB-D0F97F7DF16C}" dateTime="2015-04-21T12:02:41" maxSheetId="5" userName="Yareth Mojica" r:id="rId466">
    <sheetIdMap count="4">
      <sheetId val="1"/>
      <sheetId val="2"/>
      <sheetId val="3"/>
      <sheetId val="4"/>
    </sheetIdMap>
  </header>
  <header guid="{BB5A09CC-4972-406B-BE5E-E69F9761CB6B}" dateTime="2015-04-21T14:06:56" maxSheetId="5" userName="Yareth Mojica" r:id="rId467" minRId="4150" maxRId="4156">
    <sheetIdMap count="4">
      <sheetId val="1"/>
      <sheetId val="2"/>
      <sheetId val="3"/>
      <sheetId val="4"/>
    </sheetIdMap>
  </header>
  <header guid="{85335B52-61A1-44D4-A4FA-6C0F39CB37F2}" dateTime="2015-05-06T12:06:12" maxSheetId="5" userName="Yareth Mojica" r:id="rId468">
    <sheetIdMap count="4">
      <sheetId val="1"/>
      <sheetId val="2"/>
      <sheetId val="3"/>
      <sheetId val="4"/>
    </sheetIdMap>
  </header>
  <header guid="{7C29DDE1-BC5C-4C33-8481-9F342B91569E}" dateTime="2015-05-06T12:08:17" maxSheetId="5" userName="Yareth Mojica" r:id="rId469" minRId="4159" maxRId="4163">
    <sheetIdMap count="4">
      <sheetId val="1"/>
      <sheetId val="2"/>
      <sheetId val="3"/>
      <sheetId val="4"/>
    </sheetIdMap>
  </header>
  <header guid="{D9CF3F7B-303A-4DD0-A10E-AD399DD347FC}" dateTime="2015-05-06T12:18:31" maxSheetId="5" userName="Yareth Mojica" r:id="rId470" minRId="4165">
    <sheetIdMap count="4">
      <sheetId val="1"/>
      <sheetId val="2"/>
      <sheetId val="3"/>
      <sheetId val="4"/>
    </sheetIdMap>
  </header>
  <header guid="{8909F177-642F-42DD-A188-1DEF9450196A}" dateTime="2015-05-06T13:17:19" maxSheetId="5" userName="Yareth Mojica" r:id="rId471" minRId="4167" maxRId="4214">
    <sheetIdMap count="4">
      <sheetId val="1"/>
      <sheetId val="2"/>
      <sheetId val="3"/>
      <sheetId val="4"/>
    </sheetIdMap>
  </header>
  <header guid="{175E040B-79E6-4C50-BB13-2B1053C13285}" dateTime="2015-05-06T13:21:43" maxSheetId="5" userName="Yareth Mojica" r:id="rId472" minRId="4216" maxRId="4233">
    <sheetIdMap count="4">
      <sheetId val="1"/>
      <sheetId val="2"/>
      <sheetId val="3"/>
      <sheetId val="4"/>
    </sheetIdMap>
  </header>
  <header guid="{7D788D2F-4807-4E5A-B075-77981CDCA18C}" dateTime="2015-05-06T13:22:55" maxSheetId="5" userName="Yareth Mojica" r:id="rId473">
    <sheetIdMap count="4">
      <sheetId val="1"/>
      <sheetId val="2"/>
      <sheetId val="3"/>
      <sheetId val="4"/>
    </sheetIdMap>
  </header>
  <header guid="{8FCD7C9A-6C0B-4720-9385-E9C201C22C98}" dateTime="2015-05-06T13:25:21" maxSheetId="5" userName="Yareth Mojica" r:id="rId474" minRId="4236" maxRId="4243">
    <sheetIdMap count="4">
      <sheetId val="1"/>
      <sheetId val="2"/>
      <sheetId val="3"/>
      <sheetId val="4"/>
    </sheetIdMap>
  </header>
  <header guid="{3E9607A0-DDA6-4366-9A24-FB160621D1B7}" dateTime="2015-05-06T13:41:58" maxSheetId="5" userName="Yareth Mojica" r:id="rId475">
    <sheetIdMap count="4">
      <sheetId val="1"/>
      <sheetId val="2"/>
      <sheetId val="3"/>
      <sheetId val="4"/>
    </sheetIdMap>
  </header>
  <header guid="{56E4F2B2-F3A1-497E-B533-22F0A836232C}" dateTime="2015-05-06T13:42:00" maxSheetId="5" userName="Yareth Mojica" r:id="rId476">
    <sheetIdMap count="4">
      <sheetId val="1"/>
      <sheetId val="2"/>
      <sheetId val="3"/>
      <sheetId val="4"/>
    </sheetIdMap>
  </header>
  <header guid="{C7E522E2-38C4-4293-89B2-A32453423A12}" dateTime="2015-05-06T13:44:27" maxSheetId="5" userName="Yareth Mojica" r:id="rId477">
    <sheetIdMap count="4">
      <sheetId val="1"/>
      <sheetId val="2"/>
      <sheetId val="3"/>
      <sheetId val="4"/>
    </sheetIdMap>
  </header>
  <header guid="{D3CBB619-1051-490E-85A9-84BE584653C9}" dateTime="2015-05-06T13:48:54" maxSheetId="5" userName="Yareth Mojica" r:id="rId478">
    <sheetIdMap count="4">
      <sheetId val="1"/>
      <sheetId val="2"/>
      <sheetId val="3"/>
      <sheetId val="4"/>
    </sheetIdMap>
  </header>
  <header guid="{C0D811A7-8519-4F78-8477-DE60CF832CCF}" dateTime="2015-05-07T11:36:45" maxSheetId="5" userName="Yareth Mojica" r:id="rId479" minRId="4249">
    <sheetIdMap count="4">
      <sheetId val="1"/>
      <sheetId val="2"/>
      <sheetId val="3"/>
      <sheetId val="4"/>
    </sheetIdMap>
  </header>
  <header guid="{DB09F9FD-BA6C-4640-B3A1-DC236C277008}" dateTime="2015-05-07T11:36:48" maxSheetId="5" userName="Yareth Mojica" r:id="rId480">
    <sheetIdMap count="4">
      <sheetId val="1"/>
      <sheetId val="2"/>
      <sheetId val="3"/>
      <sheetId val="4"/>
    </sheetIdMap>
  </header>
  <header guid="{767DA110-9EC5-45A9-B7F4-7AE6BBB97E76}" dateTime="2015-05-07T12:08:23" maxSheetId="5" userName="Yareth Mojica" r:id="rId481" minRId="4252" maxRId="4254">
    <sheetIdMap count="4">
      <sheetId val="1"/>
      <sheetId val="2"/>
      <sheetId val="3"/>
      <sheetId val="4"/>
    </sheetIdMap>
  </header>
  <header guid="{C9CC9533-AE4D-4AA0-9BB6-214C712561A1}" dateTime="2015-05-07T12:21:32" maxSheetId="5" userName="Yareth Mojica" r:id="rId482" minRId="4256">
    <sheetIdMap count="4">
      <sheetId val="1"/>
      <sheetId val="2"/>
      <sheetId val="3"/>
      <sheetId val="4"/>
    </sheetIdMap>
  </header>
  <header guid="{D4F400DF-7678-465B-AF96-55371D97776E}" dateTime="2015-05-07T12:22:37" maxSheetId="5" userName="Yareth Mojica" r:id="rId483">
    <sheetIdMap count="4">
      <sheetId val="1"/>
      <sheetId val="2"/>
      <sheetId val="3"/>
      <sheetId val="4"/>
    </sheetIdMap>
  </header>
  <header guid="{A65B2128-7ABE-471C-8BA7-E140315DED14}" dateTime="2015-05-07T12:22:38" maxSheetId="5" userName="Yareth Mojica" r:id="rId484">
    <sheetIdMap count="4">
      <sheetId val="1"/>
      <sheetId val="2"/>
      <sheetId val="3"/>
      <sheetId val="4"/>
    </sheetIdMap>
  </header>
  <header guid="{7E0EBE3B-6B93-4704-BD38-929ADFEF27CF}" dateTime="2015-05-07T12:23:59" maxSheetId="5" userName="Yareth Mojica" r:id="rId485">
    <sheetIdMap count="4">
      <sheetId val="1"/>
      <sheetId val="2"/>
      <sheetId val="3"/>
      <sheetId val="4"/>
    </sheetIdMap>
  </header>
  <header guid="{18018F42-58B6-45CF-B607-6D2A116A02E7}" dateTime="2015-05-07T12:24:09" maxSheetId="5" userName="Yareth Mojica" r:id="rId486">
    <sheetIdMap count="4">
      <sheetId val="1"/>
      <sheetId val="2"/>
      <sheetId val="3"/>
      <sheetId val="4"/>
    </sheetIdMap>
  </header>
  <header guid="{224803E1-4352-4F7D-8F10-90D7059AE444}" dateTime="2015-05-07T12:24:11" maxSheetId="5" userName="Yareth Mojica" r:id="rId487">
    <sheetIdMap count="4">
      <sheetId val="1"/>
      <sheetId val="2"/>
      <sheetId val="3"/>
      <sheetId val="4"/>
    </sheetIdMap>
  </header>
  <header guid="{055D2AA3-F9FB-40AA-8614-40B4B61CDD0A}" dateTime="2015-05-07T12:24:20" maxSheetId="5" userName="Yareth Mojica" r:id="rId488">
    <sheetIdMap count="4">
      <sheetId val="1"/>
      <sheetId val="2"/>
      <sheetId val="3"/>
      <sheetId val="4"/>
    </sheetIdMap>
  </header>
  <header guid="{89B15A95-62DE-4C06-8BEF-1759EB6FABC9}" dateTime="2015-05-07T12:25:40" maxSheetId="5" userName="Yareth Mojica" r:id="rId489">
    <sheetIdMap count="4">
      <sheetId val="1"/>
      <sheetId val="2"/>
      <sheetId val="3"/>
      <sheetId val="4"/>
    </sheetIdMap>
  </header>
  <header guid="{C1702D68-FD29-42CD-B469-3C0DC4C62164}" dateTime="2015-05-07T12:28:24" maxSheetId="5" userName="Yareth Mojica" r:id="rId490" minRId="4265">
    <sheetIdMap count="4">
      <sheetId val="1"/>
      <sheetId val="2"/>
      <sheetId val="3"/>
      <sheetId val="4"/>
    </sheetIdMap>
  </header>
  <header guid="{81D340F6-2E4C-42B7-9485-34A744E9EA02}" dateTime="2015-05-07T12:40:25" maxSheetId="5" userName="Yareth Mojica" r:id="rId491" minRId="4267" maxRId="4268">
    <sheetIdMap count="4">
      <sheetId val="1"/>
      <sheetId val="2"/>
      <sheetId val="3"/>
      <sheetId val="4"/>
    </sheetIdMap>
  </header>
  <header guid="{B441756C-CF00-4997-B2AC-C345E3BD336F}" dateTime="2015-05-07T12:41:11" maxSheetId="5" userName="Yareth Mojica" r:id="rId492">
    <sheetIdMap count="4">
      <sheetId val="1"/>
      <sheetId val="2"/>
      <sheetId val="3"/>
      <sheetId val="4"/>
    </sheetIdMap>
  </header>
  <header guid="{DEA48934-9D20-4A18-8A97-717187375DC0}" dateTime="2015-05-07T12:41:16" maxSheetId="5" userName="Yareth Mojica" r:id="rId493">
    <sheetIdMap count="4">
      <sheetId val="1"/>
      <sheetId val="2"/>
      <sheetId val="3"/>
      <sheetId val="4"/>
    </sheetIdMap>
  </header>
  <header guid="{451A7AAB-95CD-4D3D-A595-E1F98A1152AE}" dateTime="2015-05-07T12:42:41" maxSheetId="5" userName="Yareth Mojica" r:id="rId494">
    <sheetIdMap count="4">
      <sheetId val="1"/>
      <sheetId val="2"/>
      <sheetId val="3"/>
      <sheetId val="4"/>
    </sheetIdMap>
  </header>
  <header guid="{0C0D051A-244B-4A61-996C-DEA62E9F150A}" dateTime="2015-05-07T12:56:43" maxSheetId="5" userName="Yareth Mojica" r:id="rId495">
    <sheetIdMap count="4">
      <sheetId val="1"/>
      <sheetId val="2"/>
      <sheetId val="3"/>
      <sheetId val="4"/>
    </sheetIdMap>
  </header>
  <header guid="{18F5EEA1-C7A7-421F-A60C-F8C3CB8A99B4}" dateTime="2015-05-07T12:56:46" maxSheetId="5" userName="Yareth Mojica" r:id="rId496">
    <sheetIdMap count="4">
      <sheetId val="1"/>
      <sheetId val="2"/>
      <sheetId val="3"/>
      <sheetId val="4"/>
    </sheetIdMap>
  </header>
  <header guid="{9270A41B-5479-4FAB-A390-BAD844503686}" dateTime="2015-05-07T13:01:57" maxSheetId="5" userName="Yareth Mojica" r:id="rId497">
    <sheetIdMap count="4">
      <sheetId val="1"/>
      <sheetId val="2"/>
      <sheetId val="3"/>
      <sheetId val="4"/>
    </sheetIdMap>
  </header>
  <header guid="{8677793C-0ECF-41AF-9C81-DCCAF3146BA9}" dateTime="2015-05-07T13:01:58" maxSheetId="5" userName="Yareth Mojica" r:id="rId498">
    <sheetIdMap count="4">
      <sheetId val="1"/>
      <sheetId val="2"/>
      <sheetId val="3"/>
      <sheetId val="4"/>
    </sheetIdMap>
  </header>
  <header guid="{4EE9F63B-8634-4A86-A5DC-A2C25CDCCAA8}" dateTime="2015-05-07T13:27:30" maxSheetId="5" userName="Yareth Mojica" r:id="rId499" minRId="4277">
    <sheetIdMap count="4">
      <sheetId val="1"/>
      <sheetId val="2"/>
      <sheetId val="3"/>
      <sheetId val="4"/>
    </sheetIdMap>
  </header>
  <header guid="{7CFF0BDB-BA0D-4DDD-BA3A-E51A0300505C}" dateTime="2015-05-07T13:31:39" maxSheetId="5" userName="Yareth Mojica" r:id="rId500">
    <sheetIdMap count="4">
      <sheetId val="1"/>
      <sheetId val="2"/>
      <sheetId val="3"/>
      <sheetId val="4"/>
    </sheetIdMap>
  </header>
  <header guid="{5F3EE5EB-5D02-43F9-9CFD-2650C1514967}" dateTime="2015-05-07T13:45:15" maxSheetId="5" userName="Yareth Mojica" r:id="rId501" minRId="4280">
    <sheetIdMap count="4">
      <sheetId val="1"/>
      <sheetId val="2"/>
      <sheetId val="3"/>
      <sheetId val="4"/>
    </sheetIdMap>
  </header>
  <header guid="{F2907F91-5CD0-41BD-9D6F-AFA819034245}" dateTime="2015-05-07T13:45:27" maxSheetId="5" userName="Yareth Mojica" r:id="rId502">
    <sheetIdMap count="4">
      <sheetId val="1"/>
      <sheetId val="2"/>
      <sheetId val="3"/>
      <sheetId val="4"/>
    </sheetIdMap>
  </header>
  <header guid="{9D799135-95A7-4723-9C20-F7006458F8CA}" dateTime="2015-05-14T13:20:05" maxSheetId="5" userName="Yareth Mojica" r:id="rId503">
    <sheetIdMap count="4">
      <sheetId val="1"/>
      <sheetId val="2"/>
      <sheetId val="3"/>
      <sheetId val="4"/>
    </sheetIdMap>
  </header>
  <header guid="{0785AA79-CE58-4E93-8736-B4F22821D7B1}" dateTime="2015-05-14T13:23:36" maxSheetId="5" userName="Yareth Mojica" r:id="rId504" minRId="4284" maxRId="4305">
    <sheetIdMap count="4">
      <sheetId val="1"/>
      <sheetId val="2"/>
      <sheetId val="3"/>
      <sheetId val="4"/>
    </sheetIdMap>
  </header>
  <header guid="{C41F96DE-150F-4704-8E44-0F764B995586}" dateTime="2015-05-14T13:26:45" maxSheetId="5" userName="Yareth Mojica" r:id="rId505">
    <sheetIdMap count="4">
      <sheetId val="1"/>
      <sheetId val="2"/>
      <sheetId val="3"/>
      <sheetId val="4"/>
    </sheetIdMap>
  </header>
  <header guid="{D6EF9693-35EA-44DB-A9D8-547C2B81BF30}" dateTime="2015-05-14T13:27:19" maxSheetId="5" userName="Yareth Mojica" r:id="rId506">
    <sheetIdMap count="4">
      <sheetId val="1"/>
      <sheetId val="2"/>
      <sheetId val="3"/>
      <sheetId val="4"/>
    </sheetIdMap>
  </header>
  <header guid="{F8CFC41C-487D-4D75-9AB6-D0B9DA8338F8}" dateTime="2015-05-14T13:27:22" maxSheetId="5" userName="Yareth Mojica" r:id="rId507">
    <sheetIdMap count="4">
      <sheetId val="1"/>
      <sheetId val="2"/>
      <sheetId val="3"/>
      <sheetId val="4"/>
    </sheetIdMap>
  </header>
  <header guid="{ECB529EA-4187-4613-AFBC-CC4BE89A49FD}" dateTime="2015-05-14T13:27:31" maxSheetId="5" userName="Yareth Mojica" r:id="rId508">
    <sheetIdMap count="4">
      <sheetId val="1"/>
      <sheetId val="2"/>
      <sheetId val="3"/>
      <sheetId val="4"/>
    </sheetIdMap>
  </header>
  <header guid="{84FE013D-A362-4636-8B19-6D22C3862016}" dateTime="2015-05-14T13:28:22" maxSheetId="5" userName="Yareth Mojica" r:id="rId509">
    <sheetIdMap count="4">
      <sheetId val="1"/>
      <sheetId val="2"/>
      <sheetId val="3"/>
      <sheetId val="4"/>
    </sheetIdMap>
  </header>
  <header guid="{47C823B0-20BA-4A6A-92C0-68F40F85DEE6}" dateTime="2015-05-14T13:32:59" maxSheetId="5" userName="Yareth Mojica" r:id="rId510" minRId="4312" maxRId="4323">
    <sheetIdMap count="4">
      <sheetId val="1"/>
      <sheetId val="2"/>
      <sheetId val="3"/>
      <sheetId val="4"/>
    </sheetIdMap>
  </header>
  <header guid="{ECD9C096-7C76-4FA3-8013-B43B7205FA12}" dateTime="2015-05-14T13:35:14" maxSheetId="5" userName="Yareth Mojica" r:id="rId511" minRId="4325" maxRId="4335">
    <sheetIdMap count="4">
      <sheetId val="1"/>
      <sheetId val="2"/>
      <sheetId val="3"/>
      <sheetId val="4"/>
    </sheetIdMap>
  </header>
  <header guid="{1440D7A7-2E7C-4C11-84D5-57D49F60DDC1}" dateTime="2015-05-14T13:38:08" maxSheetId="5" userName="Yareth Mojica" r:id="rId512" minRId="4337" maxRId="4402">
    <sheetIdMap count="4">
      <sheetId val="1"/>
      <sheetId val="2"/>
      <sheetId val="3"/>
      <sheetId val="4"/>
    </sheetIdMap>
  </header>
  <header guid="{F16BE024-F861-4A79-B690-EA05ED7255CC}" dateTime="2015-05-14T13:38:35" maxSheetId="5" userName="Yareth Mojica" r:id="rId513" minRId="4404" maxRId="4425">
    <sheetIdMap count="4">
      <sheetId val="1"/>
      <sheetId val="2"/>
      <sheetId val="3"/>
      <sheetId val="4"/>
    </sheetIdMap>
  </header>
  <header guid="{035039E7-0212-44C3-AC6F-8A97AD9A0F42}" dateTime="2015-05-14T13:38:42" maxSheetId="5" userName="Yareth Mojica" r:id="rId514">
    <sheetIdMap count="4">
      <sheetId val="1"/>
      <sheetId val="2"/>
      <sheetId val="3"/>
      <sheetId val="4"/>
    </sheetIdMap>
  </header>
  <header guid="{D0C982B4-F15F-4E05-A998-A28E06A0F27E}" dateTime="2015-05-14T13:38:46" maxSheetId="5" userName="Yareth Mojica" r:id="rId515">
    <sheetIdMap count="4">
      <sheetId val="1"/>
      <sheetId val="2"/>
      <sheetId val="3"/>
      <sheetId val="4"/>
    </sheetIdMap>
  </header>
  <header guid="{4F0F3B3E-FDC6-4F44-87A6-758799166682}" dateTime="2015-05-14T13:39:11" maxSheetId="5" userName="Yareth Mojica" r:id="rId516">
    <sheetIdMap count="4">
      <sheetId val="1"/>
      <sheetId val="2"/>
      <sheetId val="3"/>
      <sheetId val="4"/>
    </sheetIdMap>
  </header>
  <header guid="{D343EBB1-55E8-40EC-8483-759F1F3BE628}" dateTime="2015-05-14T13:40:38" maxSheetId="5" userName="Yareth Mojica" r:id="rId517" minRId="4430" maxRId="4439">
    <sheetIdMap count="4">
      <sheetId val="1"/>
      <sheetId val="2"/>
      <sheetId val="3"/>
      <sheetId val="4"/>
    </sheetIdMap>
  </header>
  <header guid="{527FEE3D-43A2-4E98-9040-EB32838977F7}" dateTime="2015-05-14T13:40:39" maxSheetId="5" userName="Yareth Mojica" r:id="rId518">
    <sheetIdMap count="4">
      <sheetId val="1"/>
      <sheetId val="2"/>
      <sheetId val="3"/>
      <sheetId val="4"/>
    </sheetIdMap>
  </header>
  <header guid="{E0DEB818-B0D3-4F22-8D93-CA5DF3CF6936}" dateTime="2015-05-14T13:41:47" maxSheetId="5" userName="Yareth Mojica" r:id="rId519">
    <sheetIdMap count="4">
      <sheetId val="1"/>
      <sheetId val="2"/>
      <sheetId val="3"/>
      <sheetId val="4"/>
    </sheetIdMap>
  </header>
  <header guid="{4422D7C6-4497-4F1D-9213-FC032EE4BDA6}" dateTime="2015-05-14T13:42:09" maxSheetId="5" userName="Yareth Mojica" r:id="rId520" minRId="4443" maxRId="4448">
    <sheetIdMap count="4">
      <sheetId val="1"/>
      <sheetId val="2"/>
      <sheetId val="3"/>
      <sheetId val="4"/>
    </sheetIdMap>
  </header>
  <header guid="{8595F334-8A85-4A5B-8907-5FDF0DA0673B}" dateTime="2015-05-14T13:42:10" maxSheetId="5" userName="Yareth Mojica" r:id="rId521">
    <sheetIdMap count="4">
      <sheetId val="1"/>
      <sheetId val="2"/>
      <sheetId val="3"/>
      <sheetId val="4"/>
    </sheetIdMap>
  </header>
  <header guid="{796D0B05-610B-48E7-90F7-DAD5CE1B955F}" dateTime="2015-05-14T13:42:33" maxSheetId="5" userName="Yareth Mojica" r:id="rId522">
    <sheetIdMap count="4">
      <sheetId val="1"/>
      <sheetId val="2"/>
      <sheetId val="3"/>
      <sheetId val="4"/>
    </sheetIdMap>
  </header>
  <header guid="{BBA319C6-6595-4306-B675-D4A1D4D61E4F}" dateTime="2015-05-25T14:17:07" maxSheetId="5" userName="Yareth Mojica" r:id="rId523">
    <sheetIdMap count="4">
      <sheetId val="1"/>
      <sheetId val="2"/>
      <sheetId val="3"/>
      <sheetId val="4"/>
    </sheetIdMap>
  </header>
  <header guid="{2B6E8CCA-5716-43ED-B689-D447A8EA91F8}" dateTime="2015-05-25T14:19:41" maxSheetId="5" userName="Yareth Mojica" r:id="rId524" minRId="4453" maxRId="4474">
    <sheetIdMap count="4">
      <sheetId val="1"/>
      <sheetId val="2"/>
      <sheetId val="3"/>
      <sheetId val="4"/>
    </sheetIdMap>
  </header>
  <header guid="{683CFEA2-4D51-4378-A5BA-C9DE713F510B}" dateTime="2015-05-25T14:27:10" maxSheetId="5" userName="Yareth Mojica" r:id="rId525">
    <sheetIdMap count="4">
      <sheetId val="1"/>
      <sheetId val="2"/>
      <sheetId val="3"/>
      <sheetId val="4"/>
    </sheetIdMap>
  </header>
  <header guid="{F92635F8-C190-43AA-8B2E-1A3AF574C0D6}" dateTime="2015-05-26T11:01:33" maxSheetId="5" userName="Yareth Mojica" r:id="rId526" minRId="4477" maxRId="4494">
    <sheetIdMap count="4">
      <sheetId val="1"/>
      <sheetId val="2"/>
      <sheetId val="3"/>
      <sheetId val="4"/>
    </sheetIdMap>
  </header>
  <header guid="{2A9709A3-01C4-48AD-9AF5-CD81825072F1}" dateTime="2015-05-26T11:01:34" maxSheetId="5" userName="Yareth Mojica" r:id="rId527">
    <sheetIdMap count="4">
      <sheetId val="1"/>
      <sheetId val="2"/>
      <sheetId val="3"/>
      <sheetId val="4"/>
    </sheetIdMap>
  </header>
  <header guid="{E488981B-2649-422E-9F54-705FAF86A68E}" dateTime="2015-05-26T11:01:40" maxSheetId="5" userName="Yareth Mojica" r:id="rId528">
    <sheetIdMap count="4">
      <sheetId val="1"/>
      <sheetId val="2"/>
      <sheetId val="3"/>
      <sheetId val="4"/>
    </sheetIdMap>
  </header>
  <header guid="{A4B2ACE3-4C40-4DDF-88D4-94ADCD7DE1FA}" dateTime="2015-06-03T12:37:27" maxSheetId="5" userName="Yareth Mojica" r:id="rId529" minRId="4498" maxRId="4501">
    <sheetIdMap count="4">
      <sheetId val="1"/>
      <sheetId val="2"/>
      <sheetId val="3"/>
      <sheetId val="4"/>
    </sheetIdMap>
  </header>
  <header guid="{C24ADD55-2434-4468-839F-2D5F929A7695}" dateTime="2015-06-03T12:37:38" maxSheetId="5" userName="Yareth Mojica" r:id="rId530">
    <sheetIdMap count="4">
      <sheetId val="1"/>
      <sheetId val="2"/>
      <sheetId val="3"/>
      <sheetId val="4"/>
    </sheetIdMap>
  </header>
  <header guid="{92891904-221A-4918-94CC-8499AE512AA8}" dateTime="2015-06-03T12:37:43" maxSheetId="5" userName="Yareth Mojica" r:id="rId531">
    <sheetIdMap count="4">
      <sheetId val="1"/>
      <sheetId val="2"/>
      <sheetId val="3"/>
      <sheetId val="4"/>
    </sheetIdMap>
  </header>
  <header guid="{762360BE-CF4D-4C78-94E0-D1F90A242991}" dateTime="2015-06-03T12:38:19" maxSheetId="5" userName="Yareth Mojica" r:id="rId532">
    <sheetIdMap count="4">
      <sheetId val="1"/>
      <sheetId val="2"/>
      <sheetId val="3"/>
      <sheetId val="4"/>
    </sheetIdMap>
  </header>
  <header guid="{9CA34AAE-6BFE-4CC1-A9E7-8CBA2EAE3F8F}" dateTime="2015-06-03T12:38:21" maxSheetId="5" userName="Yareth Mojica" r:id="rId533">
    <sheetIdMap count="4">
      <sheetId val="1"/>
      <sheetId val="2"/>
      <sheetId val="3"/>
      <sheetId val="4"/>
    </sheetIdMap>
  </header>
  <header guid="{67338206-EFE3-4AE7-B01A-9357956EA896}" dateTime="2015-06-03T12:46:35" maxSheetId="5" userName="Yareth Mojica" r:id="rId534" minRId="4507" maxRId="4511">
    <sheetIdMap count="4">
      <sheetId val="1"/>
      <sheetId val="2"/>
      <sheetId val="3"/>
      <sheetId val="4"/>
    </sheetIdMap>
  </header>
  <header guid="{7A153928-4056-4448-848A-B93152B67E32}" dateTime="2015-06-03T12:46:36" maxSheetId="5" userName="Yareth Mojica" r:id="rId535">
    <sheetIdMap count="4">
      <sheetId val="1"/>
      <sheetId val="2"/>
      <sheetId val="3"/>
      <sheetId val="4"/>
    </sheetIdMap>
  </header>
  <header guid="{BC0B9DBD-12A0-4F19-A579-5EFEF5948D07}" dateTime="2015-06-03T12:54:11" maxSheetId="5" userName="Yareth Mojica" r:id="rId536" minRId="4514" maxRId="4517">
    <sheetIdMap count="4">
      <sheetId val="1"/>
      <sheetId val="2"/>
      <sheetId val="3"/>
      <sheetId val="4"/>
    </sheetIdMap>
  </header>
  <header guid="{B904B2D1-2C31-41D1-A38D-FA5C6C8D38A3}" dateTime="2015-06-03T12:54:16" maxSheetId="5" userName="Yareth Mojica" r:id="rId537">
    <sheetIdMap count="4">
      <sheetId val="1"/>
      <sheetId val="2"/>
      <sheetId val="3"/>
      <sheetId val="4"/>
    </sheetIdMap>
  </header>
  <header guid="{05E0E90C-C695-47B3-8FE3-876FF9513844}" dateTime="2015-06-03T13:02:52" maxSheetId="5" userName="Yareth Mojica" r:id="rId538" minRId="4520" maxRId="4528">
    <sheetIdMap count="4">
      <sheetId val="1"/>
      <sheetId val="2"/>
      <sheetId val="3"/>
      <sheetId val="4"/>
    </sheetIdMap>
  </header>
  <header guid="{63BF9713-7A8C-4A87-8D31-F5BF45DB10DE}" dateTime="2015-06-03T13:03:38" maxSheetId="5" userName="Yareth Mojica" r:id="rId539">
    <sheetIdMap count="4">
      <sheetId val="1"/>
      <sheetId val="2"/>
      <sheetId val="3"/>
      <sheetId val="4"/>
    </sheetIdMap>
  </header>
  <header guid="{CB5EA580-776D-475C-BEB8-1AF5E8859FE8}" dateTime="2015-06-03T13:03:48" maxSheetId="5" userName="Yareth Mojica" r:id="rId540" minRId="4531">
    <sheetIdMap count="4">
      <sheetId val="1"/>
      <sheetId val="2"/>
      <sheetId val="3"/>
      <sheetId val="4"/>
    </sheetIdMap>
  </header>
  <header guid="{D806F43F-7343-4029-AAB3-72E1DE44EDB4}" dateTime="2015-06-03T13:09:32" maxSheetId="5" userName="Yareth Mojica" r:id="rId541">
    <sheetIdMap count="4">
      <sheetId val="1"/>
      <sheetId val="2"/>
      <sheetId val="3"/>
      <sheetId val="4"/>
    </sheetIdMap>
  </header>
  <header guid="{939FDAE0-EA98-4017-8407-CB2B48B356CA}" dateTime="2015-06-03T13:09:34" maxSheetId="5" userName="Yareth Mojica" r:id="rId542">
    <sheetIdMap count="4">
      <sheetId val="1"/>
      <sheetId val="2"/>
      <sheetId val="3"/>
      <sheetId val="4"/>
    </sheetIdMap>
  </header>
  <header guid="{28F0F703-50EC-4B51-97B5-D89689BA4BF9}" dateTime="2015-06-03T13:09:44" maxSheetId="5" userName="Yareth Mojica" r:id="rId543">
    <sheetIdMap count="4">
      <sheetId val="1"/>
      <sheetId val="2"/>
      <sheetId val="3"/>
      <sheetId val="4"/>
    </sheetIdMap>
  </header>
  <header guid="{B2EE5ACF-DDBC-4E65-8604-86E51A44D56A}" dateTime="2015-06-03T13:11:21" maxSheetId="5" userName="Yareth Mojica" r:id="rId544" minRId="4536">
    <sheetIdMap count="4">
      <sheetId val="1"/>
      <sheetId val="2"/>
      <sheetId val="3"/>
      <sheetId val="4"/>
    </sheetIdMap>
  </header>
  <header guid="{1A1BFBC3-7689-4137-A540-FCDB23571C66}" dateTime="2015-06-03T13:13:33" maxSheetId="5" userName="Yareth Mojica" r:id="rId545">
    <sheetIdMap count="4">
      <sheetId val="1"/>
      <sheetId val="2"/>
      <sheetId val="3"/>
      <sheetId val="4"/>
    </sheetIdMap>
  </header>
  <header guid="{9223237A-0F09-458E-9D5A-38ECD117BF6A}" dateTime="2015-06-03T13:18:53" maxSheetId="5" userName="Yareth Mojica" r:id="rId546" minRId="4539" maxRId="4541">
    <sheetIdMap count="4">
      <sheetId val="1"/>
      <sheetId val="2"/>
      <sheetId val="3"/>
      <sheetId val="4"/>
    </sheetIdMap>
  </header>
  <header guid="{997E4A31-A22E-4F91-A81D-D9AB6DB82407}" dateTime="2015-06-03T13:27:47" maxSheetId="5" userName="Yareth Mojica" r:id="rId547">
    <sheetIdMap count="4">
      <sheetId val="1"/>
      <sheetId val="2"/>
      <sheetId val="3"/>
      <sheetId val="4"/>
    </sheetIdMap>
  </header>
  <header guid="{3C6E3FA0-6460-4508-99C6-ED04720A1042}" dateTime="2015-06-04T09:02:14" maxSheetId="5" userName="Yareth Mojica" r:id="rId548">
    <sheetIdMap count="4">
      <sheetId val="1"/>
      <sheetId val="2"/>
      <sheetId val="3"/>
      <sheetId val="4"/>
    </sheetIdMap>
  </header>
  <header guid="{522A87AE-9728-4AEE-9707-37052CCCDF90}" dateTime="2015-06-04T09:02:17" maxSheetId="5" userName="Yareth Mojica" r:id="rId549">
    <sheetIdMap count="4">
      <sheetId val="1"/>
      <sheetId val="2"/>
      <sheetId val="3"/>
      <sheetId val="4"/>
    </sheetIdMap>
  </header>
  <header guid="{F65F009B-D114-4AAA-ADC4-E28708B97EC3}" dateTime="2015-06-04T09:02:43" maxSheetId="5" userName="Yareth Mojica" r:id="rId550">
    <sheetIdMap count="4">
      <sheetId val="1"/>
      <sheetId val="2"/>
      <sheetId val="3"/>
      <sheetId val="4"/>
    </sheetIdMap>
  </header>
  <header guid="{3CC01348-4A10-42DD-B284-111C92B32883}" dateTime="2015-06-04T09:02:52" maxSheetId="5" userName="Yareth Mojica" r:id="rId551">
    <sheetIdMap count="4">
      <sheetId val="1"/>
      <sheetId val="2"/>
      <sheetId val="3"/>
      <sheetId val="4"/>
    </sheetIdMap>
  </header>
  <header guid="{432464B4-2E46-4637-9DE3-DFD155EEA173}" dateTime="2015-06-09T09:38:28" maxSheetId="5" userName="Yareth Mojica" r:id="rId552" minRId="4548" maxRId="4567">
    <sheetIdMap count="4">
      <sheetId val="1"/>
      <sheetId val="2"/>
      <sheetId val="3"/>
      <sheetId val="4"/>
    </sheetIdMap>
  </header>
  <header guid="{E0AAA9E1-ECFC-479A-95B4-AC9E6F5A7895}" dateTime="2015-06-09T09:39:00" maxSheetId="5" userName="Yareth Mojica" r:id="rId553">
    <sheetIdMap count="4">
      <sheetId val="1"/>
      <sheetId val="2"/>
      <sheetId val="3"/>
      <sheetId val="4"/>
    </sheetIdMap>
  </header>
  <header guid="{5D172537-FFFB-4C45-81F8-42E59B0032EE}" dateTime="2015-06-09T09:39:10" maxSheetId="5" userName="Yareth Mojica" r:id="rId554">
    <sheetIdMap count="4">
      <sheetId val="1"/>
      <sheetId val="2"/>
      <sheetId val="3"/>
      <sheetId val="4"/>
    </sheetIdMap>
  </header>
  <header guid="{E795D90A-456D-412B-8E76-913E4906A6D7}" dateTime="2015-06-09T09:39:14" maxSheetId="5" userName="Yareth Mojica" r:id="rId555">
    <sheetIdMap count="4">
      <sheetId val="1"/>
      <sheetId val="2"/>
      <sheetId val="3"/>
      <sheetId val="4"/>
    </sheetIdMap>
  </header>
  <header guid="{91BA3076-4B13-4997-B8A7-911193691A31}" dateTime="2015-06-09T09:44:44" maxSheetId="5" userName="Yareth Mojica" r:id="rId556">
    <sheetIdMap count="4">
      <sheetId val="1"/>
      <sheetId val="2"/>
      <sheetId val="3"/>
      <sheetId val="4"/>
    </sheetIdMap>
  </header>
  <header guid="{714B017E-EB05-42AB-BD79-3141001AF19C}" dateTime="2015-06-09T09:44:46" maxSheetId="5" userName="Yareth Mojica" r:id="rId557">
    <sheetIdMap count="4">
      <sheetId val="1"/>
      <sheetId val="2"/>
      <sheetId val="3"/>
      <sheetId val="4"/>
    </sheetIdMap>
  </header>
  <header guid="{ACB1C038-1F81-4EB1-A755-1036476ED471}" dateTime="2015-06-09T09:44:51" maxSheetId="5" userName="Yareth Mojica" r:id="rId558">
    <sheetIdMap count="4">
      <sheetId val="1"/>
      <sheetId val="2"/>
      <sheetId val="3"/>
      <sheetId val="4"/>
    </sheetIdMap>
  </header>
  <header guid="{E252ED17-B790-4115-9FEE-A6AAE33370B8}" dateTime="2015-06-17T13:21:08" maxSheetId="5" userName="Yareth Mojica" r:id="rId559">
    <sheetIdMap count="4">
      <sheetId val="1"/>
      <sheetId val="2"/>
      <sheetId val="3"/>
      <sheetId val="4"/>
    </sheetIdMap>
  </header>
  <header guid="{8ACBBD2F-F0DD-4939-8D8F-62BA0B988BA5}" dateTime="2015-07-07T09:27:23" maxSheetId="5" userName="Yareth Mojica" r:id="rId560" minRId="4576" maxRId="4597">
    <sheetIdMap count="4">
      <sheetId val="1"/>
      <sheetId val="2"/>
      <sheetId val="3"/>
      <sheetId val="4"/>
    </sheetIdMap>
  </header>
  <header guid="{E183A885-4256-4BCC-A917-6777AD6E2857}" dateTime="2015-07-07T09:27:24" maxSheetId="5" userName="Yareth Mojica" r:id="rId561">
    <sheetIdMap count="4">
      <sheetId val="1"/>
      <sheetId val="2"/>
      <sheetId val="3"/>
      <sheetId val="4"/>
    </sheetIdMap>
  </header>
  <header guid="{771CA09D-DB53-48AD-8E65-C093F200AC83}" dateTime="2015-07-07T09:28:06" maxSheetId="5" userName="Yareth Mojica" r:id="rId562">
    <sheetIdMap count="4">
      <sheetId val="1"/>
      <sheetId val="2"/>
      <sheetId val="3"/>
      <sheetId val="4"/>
    </sheetIdMap>
  </header>
  <header guid="{ACEAB607-8C51-4CEE-9958-224CB609FBEB}" dateTime="2015-07-07T09:28:10" maxSheetId="5" userName="Yareth Mojica" r:id="rId563">
    <sheetIdMap count="4">
      <sheetId val="1"/>
      <sheetId val="2"/>
      <sheetId val="3"/>
      <sheetId val="4"/>
    </sheetIdMap>
  </header>
  <header guid="{81A446F3-1B25-4DCE-B26B-A04190ED2A5F}" dateTime="2015-07-07T09:28:12" maxSheetId="5" userName="Yareth Mojica" r:id="rId564">
    <sheetIdMap count="4">
      <sheetId val="1"/>
      <sheetId val="2"/>
      <sheetId val="3"/>
      <sheetId val="4"/>
    </sheetIdMap>
  </header>
  <header guid="{C0701010-2717-416F-A9BD-5F4AD5DF68E6}" dateTime="2015-07-07T09:29:00" maxSheetId="5" userName="Yareth Mojica" r:id="rId565" minRId="4603" maxRId="4606">
    <sheetIdMap count="4">
      <sheetId val="1"/>
      <sheetId val="2"/>
      <sheetId val="3"/>
      <sheetId val="4"/>
    </sheetIdMap>
  </header>
  <header guid="{44E93FAD-5357-450A-B024-687A98E5CAD0}" dateTime="2015-07-07T09:37:07" maxSheetId="5" userName="Yareth Mojica" r:id="rId566" minRId="4608" maxRId="4614">
    <sheetIdMap count="4">
      <sheetId val="1"/>
      <sheetId val="2"/>
      <sheetId val="3"/>
      <sheetId val="4"/>
    </sheetIdMap>
  </header>
  <header guid="{45ECFE16-490D-41A4-ACE6-4972E019974F}" dateTime="2015-07-07T09:39:09" maxSheetId="5" userName="Yareth Mojica" r:id="rId567" minRId="4616" maxRId="4631">
    <sheetIdMap count="4">
      <sheetId val="1"/>
      <sheetId val="2"/>
      <sheetId val="3"/>
      <sheetId val="4"/>
    </sheetIdMap>
  </header>
  <header guid="{D834254A-37FF-4850-B661-6C1F165CBF9F}" dateTime="2015-07-07T09:44:15" maxSheetId="5" userName="Yareth Mojica" r:id="rId568" minRId="4633" maxRId="4687">
    <sheetIdMap count="4">
      <sheetId val="1"/>
      <sheetId val="2"/>
      <sheetId val="3"/>
      <sheetId val="4"/>
    </sheetIdMap>
  </header>
  <header guid="{FA6A62F7-19A4-4094-BF9C-39B1C2F4D48F}" dateTime="2015-07-07T09:44:16" maxSheetId="5" userName="Yareth Mojica" r:id="rId569">
    <sheetIdMap count="4">
      <sheetId val="1"/>
      <sheetId val="2"/>
      <sheetId val="3"/>
      <sheetId val="4"/>
    </sheetIdMap>
  </header>
  <header guid="{7BB7857A-FD16-4B37-BA4F-D01AA2580756}" dateTime="2015-07-07T09:44:20" maxSheetId="5" userName="Yareth Mojica" r:id="rId570">
    <sheetIdMap count="4">
      <sheetId val="1"/>
      <sheetId val="2"/>
      <sheetId val="3"/>
      <sheetId val="4"/>
    </sheetIdMap>
  </header>
  <header guid="{2C9F7353-5682-4F03-8935-F9E8BF296AE6}" dateTime="2015-07-07T09:48:13" maxSheetId="5" userName="Yareth Mojica" r:id="rId571">
    <sheetIdMap count="4">
      <sheetId val="1"/>
      <sheetId val="2"/>
      <sheetId val="3"/>
      <sheetId val="4"/>
    </sheetIdMap>
  </header>
  <header guid="{2F75EFED-6F09-4D35-82E1-A13C586C9B74}" dateTime="2015-07-07T09:48:14" maxSheetId="5" userName="Yareth Mojica" r:id="rId572">
    <sheetIdMap count="4">
      <sheetId val="1"/>
      <sheetId val="2"/>
      <sheetId val="3"/>
      <sheetId val="4"/>
    </sheetIdMap>
  </header>
  <header guid="{D67B5A1D-3624-4609-8CED-6E7B8F099E9A}" dateTime="2015-07-07T10:10:03" maxSheetId="5" userName="Yareth Mojica" r:id="rId573">
    <sheetIdMap count="4">
      <sheetId val="1"/>
      <sheetId val="2"/>
      <sheetId val="3"/>
      <sheetId val="4"/>
    </sheetIdMap>
  </header>
  <header guid="{BC7E55EA-5E46-4AA1-84B3-5F813DDD4A01}" dateTime="2015-07-07T10:18:40" maxSheetId="5" userName="Yareth Mojica" r:id="rId574">
    <sheetIdMap count="4">
      <sheetId val="1"/>
      <sheetId val="2"/>
      <sheetId val="3"/>
      <sheetId val="4"/>
    </sheetIdMap>
  </header>
  <header guid="{18B3DCE4-3CBF-4070-A699-E114CDFB3582}" dateTime="2015-07-07T10:32:18" maxSheetId="5" userName="Yareth Mojica" r:id="rId575">
    <sheetIdMap count="4">
      <sheetId val="1"/>
      <sheetId val="2"/>
      <sheetId val="3"/>
      <sheetId val="4"/>
    </sheetIdMap>
  </header>
  <header guid="{51636B6C-F99B-4C14-99F8-76A8C83A6745}" dateTime="2015-07-07T10:32:19" maxSheetId="5" userName="Yareth Mojica" r:id="rId576">
    <sheetIdMap count="4">
      <sheetId val="1"/>
      <sheetId val="2"/>
      <sheetId val="3"/>
      <sheetId val="4"/>
    </sheetIdMap>
  </header>
  <header guid="{CE4BE875-5483-4BEC-9F2C-1AD6EE499531}" dateTime="2015-07-07T10:33:28" maxSheetId="5" userName="Yareth Mojica" r:id="rId577" minRId="4697" maxRId="4719">
    <sheetIdMap count="4">
      <sheetId val="1"/>
      <sheetId val="2"/>
      <sheetId val="3"/>
      <sheetId val="4"/>
    </sheetIdMap>
  </header>
  <header guid="{67FF91AD-1C21-496C-9FB4-4A60BF289B4E}" dateTime="2015-07-07T10:33:30" maxSheetId="5" userName="Yareth Mojica" r:id="rId578">
    <sheetIdMap count="4">
      <sheetId val="1"/>
      <sheetId val="2"/>
      <sheetId val="3"/>
      <sheetId val="4"/>
    </sheetIdMap>
  </header>
  <header guid="{3B33FABC-3420-40CD-BB91-12A45EFB5CFE}" dateTime="2015-07-07T13:10:53" maxSheetId="5" userName="Yareth Mojica" r:id="rId579" minRId="4722" maxRId="4723">
    <sheetIdMap count="4">
      <sheetId val="1"/>
      <sheetId val="2"/>
      <sheetId val="3"/>
      <sheetId val="4"/>
    </sheetIdMap>
  </header>
  <header guid="{408D1BA0-59FC-4224-B9F9-E6D2892ECBF0}" dateTime="2015-07-07T13:11:29" maxSheetId="5" userName="Yareth Mojica" r:id="rId580">
    <sheetIdMap count="4">
      <sheetId val="1"/>
      <sheetId val="2"/>
      <sheetId val="3"/>
      <sheetId val="4"/>
    </sheetIdMap>
  </header>
  <header guid="{E25D0FA0-6A86-4A22-BE3D-373C0B7D8A93}" dateTime="2015-07-07T13:11:31" maxSheetId="5" userName="Yareth Mojica" r:id="rId581">
    <sheetIdMap count="4">
      <sheetId val="1"/>
      <sheetId val="2"/>
      <sheetId val="3"/>
      <sheetId val="4"/>
    </sheetIdMap>
  </header>
  <header guid="{BD76FDEA-5C5B-4BD6-BEAB-779FB771E475}" dateTime="2015-07-07T13:12:14" maxSheetId="5" userName="Yareth Mojica" r:id="rId582">
    <sheetIdMap count="4">
      <sheetId val="1"/>
      <sheetId val="2"/>
      <sheetId val="3"/>
      <sheetId val="4"/>
    </sheetIdMap>
  </header>
  <header guid="{58C845EE-C834-4AEB-AD07-77703D779962}" dateTime="2015-07-07T13:15:38" maxSheetId="5" userName="Yareth Mojica" r:id="rId583">
    <sheetIdMap count="4">
      <sheetId val="1"/>
      <sheetId val="2"/>
      <sheetId val="3"/>
      <sheetId val="4"/>
    </sheetIdMap>
  </header>
  <header guid="{ED7E3DE4-5B6A-43F3-B6F8-07E707EB54EE}" dateTime="2015-07-07T13:15:40" maxSheetId="5" userName="Yareth Mojica" r:id="rId584">
    <sheetIdMap count="4">
      <sheetId val="1"/>
      <sheetId val="2"/>
      <sheetId val="3"/>
      <sheetId val="4"/>
    </sheetIdMap>
  </header>
  <header guid="{BEED8DBF-971A-4401-8C2F-2C69D320F46E}" dateTime="2015-07-07T13:21:24" maxSheetId="5" userName="Yareth Mojica" r:id="rId585">
    <sheetIdMap count="4">
      <sheetId val="1"/>
      <sheetId val="2"/>
      <sheetId val="3"/>
      <sheetId val="4"/>
    </sheetIdMap>
  </header>
  <header guid="{376BE925-7519-4BE4-9317-671AA354B883}" dateTime="2015-07-07T13:21:44" maxSheetId="5" userName="Yareth Mojica" r:id="rId586">
    <sheetIdMap count="4">
      <sheetId val="1"/>
      <sheetId val="2"/>
      <sheetId val="3"/>
      <sheetId val="4"/>
    </sheetIdMap>
  </header>
  <header guid="{65AF6870-B239-419B-971D-333F8DE2E9F8}" dateTime="2015-07-07T13:21:46" maxSheetId="5" userName="Yareth Mojica" r:id="rId587">
    <sheetIdMap count="4">
      <sheetId val="1"/>
      <sheetId val="2"/>
      <sheetId val="3"/>
      <sheetId val="4"/>
    </sheetIdMap>
  </header>
  <header guid="{A79D96F9-4FE9-487B-AC38-E944C19F9015}" dateTime="2015-07-07T13:22:29" maxSheetId="5" userName="Yareth Mojica" r:id="rId588">
    <sheetIdMap count="4">
      <sheetId val="1"/>
      <sheetId val="2"/>
      <sheetId val="3"/>
      <sheetId val="4"/>
    </sheetIdMap>
  </header>
  <header guid="{E2478DC3-28F7-46EB-B673-D20F4FF4B144}" dateTime="2015-07-07T13:23:27" maxSheetId="5" userName="Yareth Mojica" r:id="rId589" minRId="4734">
    <sheetIdMap count="4">
      <sheetId val="1"/>
      <sheetId val="2"/>
      <sheetId val="3"/>
      <sheetId val="4"/>
    </sheetIdMap>
  </header>
  <header guid="{F2254909-2709-4D2F-A8FA-797BF8CADA26}" dateTime="2015-07-07T13:24:03" maxSheetId="5" userName="Yareth Mojica" r:id="rId590" minRId="4736">
    <sheetIdMap count="4">
      <sheetId val="1"/>
      <sheetId val="2"/>
      <sheetId val="3"/>
      <sheetId val="4"/>
    </sheetIdMap>
  </header>
  <header guid="{114394AD-B4E2-4957-A7DA-1378558F27EA}" dateTime="2015-07-07T13:25:42" maxSheetId="5" userName="Yareth Mojica" r:id="rId591">
    <sheetIdMap count="4">
      <sheetId val="1"/>
      <sheetId val="2"/>
      <sheetId val="3"/>
      <sheetId val="4"/>
    </sheetIdMap>
  </header>
  <header guid="{44D8E661-B00D-4F83-9348-FA45A42F0A04}" dateTime="2015-07-07T13:27:06" maxSheetId="5" userName="Yareth Mojica" r:id="rId592" minRId="4739">
    <sheetIdMap count="4">
      <sheetId val="1"/>
      <sheetId val="2"/>
      <sheetId val="3"/>
      <sheetId val="4"/>
    </sheetIdMap>
  </header>
  <header guid="{226DDF0C-6218-49D2-B264-E16A660B413D}" dateTime="2015-07-07T13:28:25" maxSheetId="5" userName="Yareth Mojica" r:id="rId593" minRId="4741" maxRId="4742">
    <sheetIdMap count="4">
      <sheetId val="1"/>
      <sheetId val="2"/>
      <sheetId val="3"/>
      <sheetId val="4"/>
    </sheetIdMap>
  </header>
  <header guid="{1D8068FC-0188-4700-A18C-E79246181543}" dateTime="2015-07-07T13:29:37" maxSheetId="5" userName="Yareth Mojica" r:id="rId594" minRId="4744" maxRId="4745">
    <sheetIdMap count="4">
      <sheetId val="1"/>
      <sheetId val="2"/>
      <sheetId val="3"/>
      <sheetId val="4"/>
    </sheetIdMap>
  </header>
  <header guid="{4FA3CAE8-3B30-4FF7-91BE-B3A4F3084972}" dateTime="2015-07-07T13:31:37" maxSheetId="5" userName="Yareth Mojica" r:id="rId595" minRId="4747" maxRId="4748">
    <sheetIdMap count="4">
      <sheetId val="1"/>
      <sheetId val="2"/>
      <sheetId val="3"/>
      <sheetId val="4"/>
    </sheetIdMap>
  </header>
  <header guid="{C36E200A-1ED0-43B2-BCFA-2CB00E7AED0A}" dateTime="2015-07-07T13:31:39" maxSheetId="5" userName="Yareth Mojica" r:id="rId596">
    <sheetIdMap count="4">
      <sheetId val="1"/>
      <sheetId val="2"/>
      <sheetId val="3"/>
      <sheetId val="4"/>
    </sheetIdMap>
  </header>
  <header guid="{1CCFB385-40DF-413E-9882-6AEDB6307987}" dateTime="2015-07-07T13:32:03" maxSheetId="5" userName="Yareth Mojica" r:id="rId597">
    <sheetIdMap count="4">
      <sheetId val="1"/>
      <sheetId val="2"/>
      <sheetId val="3"/>
      <sheetId val="4"/>
    </sheetIdMap>
  </header>
  <header guid="{947F4C58-6D74-4805-9A90-2AFF9BE69FFF}" dateTime="2015-07-07T13:32:04" maxSheetId="5" userName="Yareth Mojica" r:id="rId598">
    <sheetIdMap count="4">
      <sheetId val="1"/>
      <sheetId val="2"/>
      <sheetId val="3"/>
      <sheetId val="4"/>
    </sheetIdMap>
  </header>
  <header guid="{55552339-55E1-4EB5-8488-0B93121ED193}" dateTime="2015-07-07T13:33:30" maxSheetId="5" userName="Yareth Mojica" r:id="rId599" minRId="4753">
    <sheetIdMap count="4">
      <sheetId val="1"/>
      <sheetId val="2"/>
      <sheetId val="3"/>
      <sheetId val="4"/>
    </sheetIdMap>
  </header>
  <header guid="{BC473769-3C90-4326-892C-3FFA3B98CB35}" dateTime="2015-07-07T13:33:32" maxSheetId="5" userName="Yareth Mojica" r:id="rId600">
    <sheetIdMap count="4">
      <sheetId val="1"/>
      <sheetId val="2"/>
      <sheetId val="3"/>
      <sheetId val="4"/>
    </sheetIdMap>
  </header>
  <header guid="{016FF540-967A-42F5-96A6-4B205B7EA16E}" dateTime="2015-07-07T13:37:27" maxSheetId="5" userName="Yareth Mojica" r:id="rId601">
    <sheetIdMap count="4">
      <sheetId val="1"/>
      <sheetId val="2"/>
      <sheetId val="3"/>
      <sheetId val="4"/>
    </sheetIdMap>
  </header>
  <header guid="{6C81927F-3882-4003-A637-AADFF179D5DA}" dateTime="2015-07-07T14:01:42" maxSheetId="5" userName="Yareth Mojica" r:id="rId602" minRId="4757">
    <sheetIdMap count="4">
      <sheetId val="1"/>
      <sheetId val="2"/>
      <sheetId val="3"/>
      <sheetId val="4"/>
    </sheetIdMap>
  </header>
  <header guid="{6AAEED24-004D-424D-8CC5-DBA853A58B71}" dateTime="2015-07-07T14:07:46" maxSheetId="5" userName="Yareth Mojica" r:id="rId603">
    <sheetIdMap count="4">
      <sheetId val="1"/>
      <sheetId val="2"/>
      <sheetId val="3"/>
      <sheetId val="4"/>
    </sheetIdMap>
  </header>
  <header guid="{BFEC9BF0-E8AC-45F0-A146-28CC2E16A1A5}" dateTime="2015-07-08T07:49:23" maxSheetId="5" userName="Yareth Mojica" r:id="rId604" minRId="4760" maxRId="4764">
    <sheetIdMap count="4">
      <sheetId val="1"/>
      <sheetId val="2"/>
      <sheetId val="3"/>
      <sheetId val="4"/>
    </sheetIdMap>
  </header>
  <header guid="{E220B632-0A7C-443B-910A-355C3338EBB3}" dateTime="2015-07-08T07:49:25" maxSheetId="5" userName="Yareth Mojica" r:id="rId605">
    <sheetIdMap count="4">
      <sheetId val="1"/>
      <sheetId val="2"/>
      <sheetId val="3"/>
      <sheetId val="4"/>
    </sheetIdMap>
  </header>
  <header guid="{C36DF41B-907E-4057-9C5B-8C678C3963CB}" dateTime="2015-07-08T07:49:28" maxSheetId="5" userName="Yareth Mojica" r:id="rId606">
    <sheetIdMap count="4">
      <sheetId val="1"/>
      <sheetId val="2"/>
      <sheetId val="3"/>
      <sheetId val="4"/>
    </sheetIdMap>
  </header>
  <header guid="{E2FE8F09-8F95-4E3B-8950-1AAA59103DDD}" dateTime="2015-07-08T07:49:32" maxSheetId="5" userName="Yareth Mojica" r:id="rId607">
    <sheetIdMap count="4">
      <sheetId val="1"/>
      <sheetId val="2"/>
      <sheetId val="3"/>
      <sheetId val="4"/>
    </sheetIdMap>
  </header>
  <header guid="{9DF2F770-718F-4245-B82E-3089CD2B06DE}" dateTime="2015-07-08T07:49:40" maxSheetId="5" userName="Yareth Mojica" r:id="rId608">
    <sheetIdMap count="4">
      <sheetId val="1"/>
      <sheetId val="2"/>
      <sheetId val="3"/>
      <sheetId val="4"/>
    </sheetIdMap>
  </header>
  <header guid="{1DF4375A-779B-4B83-B5B9-8DA9894B1CA9}" dateTime="2015-07-08T08:55:30" maxSheetId="5" userName="Yareth Mojica" r:id="rId609">
    <sheetIdMap count="4">
      <sheetId val="1"/>
      <sheetId val="2"/>
      <sheetId val="3"/>
      <sheetId val="4"/>
    </sheetIdMap>
  </header>
  <header guid="{756152E2-FACA-48EE-B95E-22A3CAE8872C}" dateTime="2015-07-08T09:25:38" maxSheetId="5" userName="Yareth Mojica" r:id="rId610">
    <sheetIdMap count="4">
      <sheetId val="1"/>
      <sheetId val="2"/>
      <sheetId val="3"/>
      <sheetId val="4"/>
    </sheetIdMap>
  </header>
  <header guid="{1A0B6C9B-7488-4C25-8ED5-8300F57B2C0F}" dateTime="2015-07-08T09:51:34" maxSheetId="5" userName="Yareth Mojica" r:id="rId611">
    <sheetIdMap count="4">
      <sheetId val="1"/>
      <sheetId val="2"/>
      <sheetId val="3"/>
      <sheetId val="4"/>
    </sheetIdMap>
  </header>
  <header guid="{BD3A7382-E715-489E-8AF7-76CD860C04D4}" dateTime="2015-07-08T09:52:11" maxSheetId="5" userName="Yareth Mojica" r:id="rId612">
    <sheetIdMap count="4">
      <sheetId val="1"/>
      <sheetId val="2"/>
      <sheetId val="3"/>
      <sheetId val="4"/>
    </sheetIdMap>
  </header>
  <header guid="{038B8D1F-805A-479E-B9DC-D23A68106025}" dateTime="2015-07-08T09:55:55" maxSheetId="5" userName="Yareth Mojica" r:id="rId613">
    <sheetIdMap count="4">
      <sheetId val="1"/>
      <sheetId val="2"/>
      <sheetId val="3"/>
      <sheetId val="4"/>
    </sheetIdMap>
  </header>
  <header guid="{F9A9957A-C366-48A5-9E61-1AE946593681}" dateTime="2015-07-08T09:56:02" maxSheetId="5" userName="Yareth Mojica" r:id="rId614">
    <sheetIdMap count="4">
      <sheetId val="1"/>
      <sheetId val="2"/>
      <sheetId val="3"/>
      <sheetId val="4"/>
    </sheetIdMap>
  </header>
  <header guid="{C2A19A53-F78B-46D5-AD5D-8DA4E6A023B8}" dateTime="2015-07-08T10:08:00" maxSheetId="5" userName="Yareth Mojica" r:id="rId615" minRId="4776" maxRId="4821">
    <sheetIdMap count="4">
      <sheetId val="1"/>
      <sheetId val="2"/>
      <sheetId val="3"/>
      <sheetId val="4"/>
    </sheetIdMap>
  </header>
  <header guid="{5AA02AB3-6104-4B6A-AD50-3A94BD61F773}" dateTime="2015-07-08T10:08:02" maxSheetId="5" userName="Yareth Mojica" r:id="rId616">
    <sheetIdMap count="4">
      <sheetId val="1"/>
      <sheetId val="2"/>
      <sheetId val="3"/>
      <sheetId val="4"/>
    </sheetIdMap>
  </header>
  <header guid="{0BE91647-0132-482F-A724-723E9BA8B8DB}" dateTime="2015-07-08T10:08:11" maxSheetId="5" userName="Yareth Mojica" r:id="rId617">
    <sheetIdMap count="4">
      <sheetId val="1"/>
      <sheetId val="2"/>
      <sheetId val="3"/>
      <sheetId val="4"/>
    </sheetIdMap>
  </header>
  <header guid="{EAF67F2F-0F73-4622-87AC-5B546FDB8BCB}" dateTime="2015-07-08T10:08:17" maxSheetId="5" userName="Yareth Mojica" r:id="rId618">
    <sheetIdMap count="4">
      <sheetId val="1"/>
      <sheetId val="2"/>
      <sheetId val="3"/>
      <sheetId val="4"/>
    </sheetIdMap>
  </header>
  <header guid="{73AA39CE-0584-481F-99B2-2F2B6BF71A81}" dateTime="2015-07-15T12:09:39" maxSheetId="5" userName="Yareth Mojica" r:id="rId619">
    <sheetIdMap count="4">
      <sheetId val="1"/>
      <sheetId val="2"/>
      <sheetId val="3"/>
      <sheetId val="4"/>
    </sheetIdMap>
  </header>
  <header guid="{D75111FD-2475-43C2-B7E5-03C257839E95}" dateTime="2015-07-15T12:09:41" maxSheetId="5" userName="Yareth Mojica" r:id="rId620">
    <sheetIdMap count="4">
      <sheetId val="1"/>
      <sheetId val="2"/>
      <sheetId val="3"/>
      <sheetId val="4"/>
    </sheetIdMap>
  </header>
  <header guid="{CB093F90-75DD-44EC-B18C-6C5973EB49C8}" dateTime="2015-07-15T12:10:24" maxSheetId="5" userName="Yareth Mojica" r:id="rId621">
    <sheetIdMap count="4">
      <sheetId val="1"/>
      <sheetId val="2"/>
      <sheetId val="3"/>
      <sheetId val="4"/>
    </sheetIdMap>
  </header>
  <header guid="{E7436288-D5FE-4A91-B923-FF2A0D3D9CDB}" dateTime="2015-07-15T13:55:25" maxSheetId="5" userName="Yareth Mojica" r:id="rId622" minRId="4829" maxRId="4850">
    <sheetIdMap count="4">
      <sheetId val="1"/>
      <sheetId val="2"/>
      <sheetId val="3"/>
      <sheetId val="4"/>
    </sheetIdMap>
  </header>
  <header guid="{6B1122B4-648E-4360-82C1-15F366115459}" dateTime="2015-07-15T13:55:26" maxSheetId="5" userName="Yareth Mojica" r:id="rId623">
    <sheetIdMap count="4">
      <sheetId val="1"/>
      <sheetId val="2"/>
      <sheetId val="3"/>
      <sheetId val="4"/>
    </sheetIdMap>
  </header>
  <header guid="{B58D1193-F2BA-432B-88E5-D8B246F84B66}" dateTime="2015-07-15T13:55:51" maxSheetId="5" userName="Yareth Mojica" r:id="rId624" minRId="4853" maxRId="4874">
    <sheetIdMap count="4">
      <sheetId val="1"/>
      <sheetId val="2"/>
      <sheetId val="3"/>
      <sheetId val="4"/>
    </sheetIdMap>
  </header>
  <header guid="{D3F2A399-140C-45BE-8EAC-8ED62AE05D09}" dateTime="2015-07-15T14:01:06" maxSheetId="5" userName="Yareth Mojica" r:id="rId625" minRId="4876" maxRId="4882">
    <sheetIdMap count="4">
      <sheetId val="1"/>
      <sheetId val="2"/>
      <sheetId val="3"/>
      <sheetId val="4"/>
    </sheetIdMap>
  </header>
  <header guid="{87EAB25F-E169-4481-AAA1-809FDF6F6272}" dateTime="2015-07-15T14:01:57" maxSheetId="5" userName="Yareth Mojica" r:id="rId626" minRId="4884" maxRId="4905">
    <sheetIdMap count="4">
      <sheetId val="1"/>
      <sheetId val="2"/>
      <sheetId val="3"/>
      <sheetId val="4"/>
    </sheetIdMap>
  </header>
  <header guid="{14B3B5B9-4583-4BAD-8B5D-880271D1C9B2}" dateTime="2015-07-15T14:06:25" maxSheetId="5" userName="Yareth Mojica" r:id="rId627" minRId="4907" maxRId="4950">
    <sheetIdMap count="4">
      <sheetId val="1"/>
      <sheetId val="2"/>
      <sheetId val="3"/>
      <sheetId val="4"/>
    </sheetIdMap>
  </header>
  <header guid="{9D3CA9DF-6240-4729-82D0-AE2043113632}" dateTime="2015-07-15T14:06:29" maxSheetId="5" userName="Yareth Mojica" r:id="rId628">
    <sheetIdMap count="4">
      <sheetId val="1"/>
      <sheetId val="2"/>
      <sheetId val="3"/>
      <sheetId val="4"/>
    </sheetIdMap>
  </header>
  <header guid="{DFA4858B-43CE-4034-91CD-F05E375B6C54}" dateTime="2015-07-15T14:14:48" maxSheetId="5" userName="Yareth Mojica" r:id="rId629" minRId="4953" maxRId="4975">
    <sheetIdMap count="4">
      <sheetId val="1"/>
      <sheetId val="2"/>
      <sheetId val="3"/>
      <sheetId val="4"/>
    </sheetIdMap>
  </header>
  <header guid="{F84D0524-C20B-4D89-9CE1-F0B87F1727C9}" dateTime="2015-07-15T14:14:50" maxSheetId="5" userName="Yareth Mojica" r:id="rId630">
    <sheetIdMap count="4">
      <sheetId val="1"/>
      <sheetId val="2"/>
      <sheetId val="3"/>
      <sheetId val="4"/>
    </sheetIdMap>
  </header>
  <header guid="{B4CAB571-1B80-421F-923D-324A7F5B2D0B}" dateTime="2015-07-15T14:18:16" maxSheetId="5" userName="Yareth Mojica" r:id="rId631">
    <sheetIdMap count="4">
      <sheetId val="1"/>
      <sheetId val="2"/>
      <sheetId val="3"/>
      <sheetId val="4"/>
    </sheetIdMap>
  </header>
  <header guid="{8A566B33-283A-4305-A20E-E09185830632}" dateTime="2015-07-15T14:19:29" maxSheetId="5" userName="Yareth Mojica" r:id="rId632">
    <sheetIdMap count="4">
      <sheetId val="1"/>
      <sheetId val="2"/>
      <sheetId val="3"/>
      <sheetId val="4"/>
    </sheetIdMap>
  </header>
  <header guid="{DDDA8A8F-63EC-492A-B6A6-3C2159A7B011}" dateTime="2015-07-15T14:19:30" maxSheetId="5" userName="Yareth Mojica" r:id="rId633">
    <sheetIdMap count="4">
      <sheetId val="1"/>
      <sheetId val="2"/>
      <sheetId val="3"/>
      <sheetId val="4"/>
    </sheetIdMap>
  </header>
  <header guid="{511A2111-F3EF-49FC-AF76-AC7DE715D016}" dateTime="2015-07-15T14:20:51" maxSheetId="5" userName="Yareth Mojica" r:id="rId634" minRId="4981" maxRId="5046">
    <sheetIdMap count="4">
      <sheetId val="1"/>
      <sheetId val="2"/>
      <sheetId val="3"/>
      <sheetId val="4"/>
    </sheetIdMap>
  </header>
  <header guid="{683CD0A3-E3C5-41A2-BCCC-4B8CE2532A3E}" dateTime="2015-07-15T14:20:58" maxSheetId="5" userName="Yareth Mojica" r:id="rId635">
    <sheetIdMap count="4">
      <sheetId val="1"/>
      <sheetId val="2"/>
      <sheetId val="3"/>
      <sheetId val="4"/>
    </sheetIdMap>
  </header>
  <header guid="{61F5CA6A-EAB8-4A8B-BE4B-4BB2334A96AD}" dateTime="2015-07-15T14:21:11" maxSheetId="5" userName="Yareth Mojica" r:id="rId636">
    <sheetIdMap count="4">
      <sheetId val="1"/>
      <sheetId val="2"/>
      <sheetId val="3"/>
      <sheetId val="4"/>
    </sheetIdMap>
  </header>
  <header guid="{4E598806-B263-40B3-9D64-5DD2CB33F1CC}" dateTime="2015-07-15T14:21:23" maxSheetId="5" userName="Yareth Mojica" r:id="rId637">
    <sheetIdMap count="4">
      <sheetId val="1"/>
      <sheetId val="2"/>
      <sheetId val="3"/>
      <sheetId val="4"/>
    </sheetIdMap>
  </header>
  <header guid="{A8F8A6EF-D971-41AA-A924-1C4DDE2C630E}" dateTime="2015-07-15T14:22:42" maxSheetId="5" userName="Yareth Mojica" r:id="rId638" minRId="5051" maxRId="5075">
    <sheetIdMap count="4">
      <sheetId val="1"/>
      <sheetId val="2"/>
      <sheetId val="3"/>
      <sheetId val="4"/>
    </sheetIdMap>
  </header>
  <header guid="{670FD2C2-E74B-4507-BAF1-82FA59BACEB7}" dateTime="2015-07-15T14:22:44" maxSheetId="5" userName="Yareth Mojica" r:id="rId639">
    <sheetIdMap count="4">
      <sheetId val="1"/>
      <sheetId val="2"/>
      <sheetId val="3"/>
      <sheetId val="4"/>
    </sheetIdMap>
  </header>
  <header guid="{34256347-AA0D-41AC-B4F8-F2A9CC903DF7}" dateTime="2015-07-15T14:22:53" maxSheetId="5" userName="Yareth Mojica" r:id="rId640">
    <sheetIdMap count="4">
      <sheetId val="1"/>
      <sheetId val="2"/>
      <sheetId val="3"/>
      <sheetId val="4"/>
    </sheetIdMap>
  </header>
  <header guid="{83442915-426B-4E65-9963-A14F2181D4B2}" dateTime="2015-08-06T13:26:11" maxSheetId="5" userName="Yareth Mojica" r:id="rId641" minRId="5079">
    <sheetIdMap count="4">
      <sheetId val="1"/>
      <sheetId val="2"/>
      <sheetId val="3"/>
      <sheetId val="4"/>
    </sheetIdMap>
  </header>
  <header guid="{FE7650AD-F2A3-4305-9D35-EAE6503A8A48}" dateTime="2015-08-07T09:04:25" maxSheetId="5" userName="Yareth Mojica" r:id="rId642">
    <sheetIdMap count="4">
      <sheetId val="1"/>
      <sheetId val="2"/>
      <sheetId val="3"/>
      <sheetId val="4"/>
    </sheetIdMap>
  </header>
  <header guid="{58D98303-BC82-499E-BE15-1143E0FD082F}" dateTime="2015-08-07T09:04:27" maxSheetId="5" userName="Yareth Mojica" r:id="rId643">
    <sheetIdMap count="4">
      <sheetId val="1"/>
      <sheetId val="2"/>
      <sheetId val="3"/>
      <sheetId val="4"/>
    </sheetIdMap>
  </header>
  <header guid="{6BE49E7B-77DB-4B6F-820C-2943B0E7DBEF}" dateTime="2015-08-07T09:05:57" maxSheetId="5" userName="Yareth Mojica" r:id="rId644" minRId="5083">
    <sheetIdMap count="4">
      <sheetId val="1"/>
      <sheetId val="2"/>
      <sheetId val="3"/>
      <sheetId val="4"/>
    </sheetIdMap>
  </header>
  <header guid="{10C56EF8-1C10-4D6B-893C-C3293C4965D3}" dateTime="2015-08-07T09:12:22" maxSheetId="5" userName="Yareth Mojica" r:id="rId645" minRId="5085" maxRId="5087">
    <sheetIdMap count="4">
      <sheetId val="1"/>
      <sheetId val="2"/>
      <sheetId val="3"/>
      <sheetId val="4"/>
    </sheetIdMap>
  </header>
  <header guid="{1EB269D6-5AB0-49A9-9A11-9C5D8527431A}" dateTime="2015-08-07T09:22:07" maxSheetId="5" userName="Yareth Mojica" r:id="rId646" minRId="5089" maxRId="5104">
    <sheetIdMap count="4">
      <sheetId val="1"/>
      <sheetId val="2"/>
      <sheetId val="3"/>
      <sheetId val="4"/>
    </sheetIdMap>
  </header>
  <header guid="{8241AD3A-FB4E-4AEF-961F-C3133A9C18FF}" dateTime="2015-08-07T09:22:51" maxSheetId="5" userName="Yareth Mojica" r:id="rId647">
    <sheetIdMap count="4">
      <sheetId val="1"/>
      <sheetId val="2"/>
      <sheetId val="3"/>
      <sheetId val="4"/>
    </sheetIdMap>
  </header>
  <header guid="{2BD52F45-03B3-45E2-91DB-6B051193F75D}" dateTime="2015-08-07T09:23:52" maxSheetId="5" userName="Yareth Mojica" r:id="rId648">
    <sheetIdMap count="4">
      <sheetId val="1"/>
      <sheetId val="2"/>
      <sheetId val="3"/>
      <sheetId val="4"/>
    </sheetIdMap>
  </header>
  <header guid="{413E1DEB-62D8-4F3E-B1F9-EC8862BFFFB7}" dateTime="2015-08-07T09:29:39" maxSheetId="5" userName="Yareth Mojica" r:id="rId649" minRId="5108" maxRId="5109">
    <sheetIdMap count="4">
      <sheetId val="1"/>
      <sheetId val="2"/>
      <sheetId val="3"/>
      <sheetId val="4"/>
    </sheetIdMap>
  </header>
  <header guid="{5358C9E4-3481-47D3-8CAA-F0C25A5736D5}" dateTime="2015-08-07T09:29:40" maxSheetId="5" userName="Yareth Mojica" r:id="rId650">
    <sheetIdMap count="4">
      <sheetId val="1"/>
      <sheetId val="2"/>
      <sheetId val="3"/>
      <sheetId val="4"/>
    </sheetIdMap>
  </header>
  <header guid="{29B80BAF-2CDB-4C56-B387-A997DCB690E8}" dateTime="2015-08-07T09:36:24" maxSheetId="5" userName="Yareth Mojica" r:id="rId651" minRId="5112" maxRId="5113">
    <sheetIdMap count="4">
      <sheetId val="1"/>
      <sheetId val="2"/>
      <sheetId val="3"/>
      <sheetId val="4"/>
    </sheetIdMap>
  </header>
  <header guid="{005B8837-CAB6-4E39-9E50-9F1FDF59D788}" dateTime="2015-08-07T09:36:25" maxSheetId="5" userName="Yareth Mojica" r:id="rId652">
    <sheetIdMap count="4">
      <sheetId val="1"/>
      <sheetId val="2"/>
      <sheetId val="3"/>
      <sheetId val="4"/>
    </sheetIdMap>
  </header>
  <header guid="{DC4E2BB8-7D0C-4F0F-B225-BBE5C3EC0566}" dateTime="2015-08-07T09:36:31" maxSheetId="5" userName="Yareth Mojica" r:id="rId653">
    <sheetIdMap count="4">
      <sheetId val="1"/>
      <sheetId val="2"/>
      <sheetId val="3"/>
      <sheetId val="4"/>
    </sheetIdMap>
  </header>
  <header guid="{57555EC0-4094-4C87-BB3F-AE5AA865BE8E}" dateTime="2015-08-07T09:45:17" maxSheetId="5" userName="Yareth Mojica" r:id="rId654">
    <sheetIdMap count="4">
      <sheetId val="1"/>
      <sheetId val="2"/>
      <sheetId val="3"/>
      <sheetId val="4"/>
    </sheetIdMap>
  </header>
  <header guid="{1369E332-A3CB-447B-95E7-4D24CECF5B01}" dateTime="2015-08-07T09:58:00" maxSheetId="5" userName="Yareth Mojica" r:id="rId655">
    <sheetIdMap count="4">
      <sheetId val="1"/>
      <sheetId val="2"/>
      <sheetId val="3"/>
      <sheetId val="4"/>
    </sheetIdMap>
  </header>
  <header guid="{65B8D56B-275F-4DD0-B4D8-674A9C80655E}" dateTime="2015-08-07T10:00:58" maxSheetId="5" userName="Yareth Mojica" r:id="rId656">
    <sheetIdMap count="4">
      <sheetId val="1"/>
      <sheetId val="2"/>
      <sheetId val="3"/>
      <sheetId val="4"/>
    </sheetIdMap>
  </header>
  <header guid="{A8763524-9DBC-4CCA-8176-CEA0192C36FA}" dateTime="2015-08-07T10:07:30" maxSheetId="5" userName="Yareth Mojica" r:id="rId657">
    <sheetIdMap count="4">
      <sheetId val="1"/>
      <sheetId val="2"/>
      <sheetId val="3"/>
      <sheetId val="4"/>
    </sheetIdMap>
  </header>
  <header guid="{DC11D22C-94E4-42CF-A6E7-B44F1900B1F1}" dateTime="2015-08-07T11:24:44" maxSheetId="5" userName="Yareth Mojica" r:id="rId658">
    <sheetIdMap count="4">
      <sheetId val="1"/>
      <sheetId val="2"/>
      <sheetId val="3"/>
      <sheetId val="4"/>
    </sheetIdMap>
  </header>
  <header guid="{2810D466-02FC-4A9A-B598-8264D6A3AB0A}" dateTime="2015-08-07T11:24:54" maxSheetId="5" userName="Yareth Mojica" r:id="rId659">
    <sheetIdMap count="4">
      <sheetId val="1"/>
      <sheetId val="2"/>
      <sheetId val="3"/>
      <sheetId val="4"/>
    </sheetIdMap>
  </header>
  <header guid="{BD892F57-0653-4737-A07F-0CC42CCF7112}" dateTime="2015-08-07T11:29:29" maxSheetId="5" userName="Yareth Mojica" r:id="rId660" minRId="5123" maxRId="5124">
    <sheetIdMap count="4">
      <sheetId val="1"/>
      <sheetId val="2"/>
      <sheetId val="3"/>
      <sheetId val="4"/>
    </sheetIdMap>
  </header>
  <header guid="{F6A34B51-03B0-4B49-91A9-FE602E215FA4}" dateTime="2015-08-11T08:48:50" maxSheetId="5" userName="Yareth Mojica" r:id="rId661">
    <sheetIdMap count="4">
      <sheetId val="1"/>
      <sheetId val="2"/>
      <sheetId val="3"/>
      <sheetId val="4"/>
    </sheetIdMap>
  </header>
  <header guid="{73925F05-25C3-439C-83D0-221D5997A9CD}" dateTime="2015-08-11T08:48:52" maxSheetId="5" userName="Yareth Mojica" r:id="rId662">
    <sheetIdMap count="4">
      <sheetId val="1"/>
      <sheetId val="2"/>
      <sheetId val="3"/>
      <sheetId val="4"/>
    </sheetIdMap>
  </header>
  <header guid="{077165DB-B6B1-439C-ADBC-68BF338FFFCD}" dateTime="2015-08-11T09:00:32" maxSheetId="5" userName="Yareth Mojica" r:id="rId663">
    <sheetIdMap count="4">
      <sheetId val="1"/>
      <sheetId val="2"/>
      <sheetId val="3"/>
      <sheetId val="4"/>
    </sheetIdMap>
  </header>
  <header guid="{2EDE20A3-5C90-4937-A4A6-1A1FE261880E}" dateTime="2015-08-11T09:14:36" maxSheetId="5" userName="Yareth Mojica" r:id="rId664">
    <sheetIdMap count="4">
      <sheetId val="1"/>
      <sheetId val="2"/>
      <sheetId val="3"/>
      <sheetId val="4"/>
    </sheetIdMap>
  </header>
  <header guid="{4785341D-2F01-46F4-8A15-88FC38F5BF69}" dateTime="2015-08-11T14:03:32" maxSheetId="5" userName="Yareth Mojica" r:id="rId665" minRId="5130" maxRId="5149">
    <sheetIdMap count="4">
      <sheetId val="1"/>
      <sheetId val="2"/>
      <sheetId val="3"/>
      <sheetId val="4"/>
    </sheetIdMap>
  </header>
  <header guid="{F43A339C-0A0E-47F3-99EF-12430AEDCDFB}" dateTime="2015-08-11T14:04:06" maxSheetId="5" userName="Yareth Mojica" r:id="rId666" minRId="5151" maxRId="5158">
    <sheetIdMap count="4">
      <sheetId val="1"/>
      <sheetId val="2"/>
      <sheetId val="3"/>
      <sheetId val="4"/>
    </sheetIdMap>
  </header>
  <header guid="{9127C3B0-93B3-4BAB-AF5F-213880735C62}" dateTime="2015-08-11T14:04:37" maxSheetId="5" userName="Yareth Mojica" r:id="rId667">
    <sheetIdMap count="4">
      <sheetId val="1"/>
      <sheetId val="2"/>
      <sheetId val="3"/>
      <sheetId val="4"/>
    </sheetIdMap>
  </header>
  <header guid="{E1161BD4-3769-42CF-AD0B-0CF21B71C56E}" dateTime="2015-08-11T14:14:46" maxSheetId="5" userName="Yareth Mojica" r:id="rId668">
    <sheetIdMap count="4">
      <sheetId val="1"/>
      <sheetId val="2"/>
      <sheetId val="3"/>
      <sheetId val="4"/>
    </sheetIdMap>
  </header>
  <header guid="{F533FF1C-9CB3-4CBD-9B11-AD9382CFD319}" dateTime="2015-08-11T14:16:25" maxSheetId="5" userName="Yareth Mojica" r:id="rId669">
    <sheetIdMap count="4">
      <sheetId val="1"/>
      <sheetId val="2"/>
      <sheetId val="3"/>
      <sheetId val="4"/>
    </sheetIdMap>
  </header>
  <header guid="{3E0A3A85-A0EB-4F4A-86B7-128E10916A92}" dateTime="2015-08-12T07:58:29" maxSheetId="5" userName="Yareth Mojica" r:id="rId670">
    <sheetIdMap count="4">
      <sheetId val="1"/>
      <sheetId val="2"/>
      <sheetId val="3"/>
      <sheetId val="4"/>
    </sheetIdMap>
  </header>
  <header guid="{9A3C27D9-F41C-4475-958E-9C60862BF931}" dateTime="2015-08-21T10:23:38" maxSheetId="5" userName="Yareth Mojica" r:id="rId671" minRId="5164" maxRId="5191">
    <sheetIdMap count="4">
      <sheetId val="1"/>
      <sheetId val="2"/>
      <sheetId val="3"/>
      <sheetId val="4"/>
    </sheetIdMap>
  </header>
  <header guid="{C84A36D6-2FAD-44C3-B53F-9295436BAB69}" dateTime="2015-08-21T10:23:40" maxSheetId="5" userName="Yareth Mojica" r:id="rId672">
    <sheetIdMap count="4">
      <sheetId val="1"/>
      <sheetId val="2"/>
      <sheetId val="3"/>
      <sheetId val="4"/>
    </sheetIdMap>
  </header>
  <header guid="{053BAC96-0B6B-4614-928A-128C80FE0E64}" dateTime="2015-08-21T10:24:12" maxSheetId="5" userName="Yareth Mojica" r:id="rId673">
    <sheetIdMap count="4">
      <sheetId val="1"/>
      <sheetId val="2"/>
      <sheetId val="3"/>
      <sheetId val="4"/>
    </sheetIdMap>
  </header>
  <header guid="{9F7DB369-A588-46E2-812D-4B3B1B7F2927}" dateTime="2015-09-04T11:18:55" maxSheetId="5" userName="Yareth Mojica" r:id="rId674">
    <sheetIdMap count="4">
      <sheetId val="1"/>
      <sheetId val="2"/>
      <sheetId val="3"/>
      <sheetId val="4"/>
    </sheetIdMap>
  </header>
  <header guid="{6CDECE06-4334-44AB-8107-B93B4589A341}" dateTime="2015-09-04T11:57:49" maxSheetId="5" userName="Yareth Mojica" r:id="rId675" minRId="5196" maxRId="5197">
    <sheetIdMap count="4">
      <sheetId val="1"/>
      <sheetId val="2"/>
      <sheetId val="3"/>
      <sheetId val="4"/>
    </sheetIdMap>
  </header>
  <header guid="{E8823F15-48EA-44BA-B5B8-D6FAA9D9119D}" dateTime="2015-09-04T11:58:19" maxSheetId="5" userName="Yareth Mojica" r:id="rId676">
    <sheetIdMap count="4">
      <sheetId val="1"/>
      <sheetId val="2"/>
      <sheetId val="3"/>
      <sheetId val="4"/>
    </sheetIdMap>
  </header>
  <header guid="{044B56AA-D29B-4ED0-86AC-04CDFCC6461F}" dateTime="2015-09-04T11:58:21" maxSheetId="5" userName="Yareth Mojica" r:id="rId677">
    <sheetIdMap count="4">
      <sheetId val="1"/>
      <sheetId val="2"/>
      <sheetId val="3"/>
      <sheetId val="4"/>
    </sheetIdMap>
  </header>
  <header guid="{5CFB11FE-ED46-44B9-83E5-1AA110FD5EFA}" dateTime="2015-09-04T12:02:44" maxSheetId="5" userName="Yareth Mojica" r:id="rId678" minRId="5201" maxRId="5222">
    <sheetIdMap count="4">
      <sheetId val="1"/>
      <sheetId val="2"/>
      <sheetId val="3"/>
      <sheetId val="4"/>
    </sheetIdMap>
  </header>
  <header guid="{54E9545E-D83D-41DD-B6DA-31E579091790}" dateTime="2015-09-04T12:02:46" maxSheetId="5" userName="Yareth Mojica" r:id="rId679">
    <sheetIdMap count="4">
      <sheetId val="1"/>
      <sheetId val="2"/>
      <sheetId val="3"/>
      <sheetId val="4"/>
    </sheetIdMap>
  </header>
  <header guid="{1CCED59F-9C4C-4EC7-BFEA-E86BC3C0400F}" dateTime="2015-09-04T12:04:17" maxSheetId="5" userName="Yareth Mojica" r:id="rId680">
    <sheetIdMap count="4">
      <sheetId val="1"/>
      <sheetId val="2"/>
      <sheetId val="3"/>
      <sheetId val="4"/>
    </sheetIdMap>
  </header>
  <header guid="{FA2FCCC8-0F28-4DF8-A1F5-B3D08FA1AD63}" dateTime="2015-09-04T12:04:18" maxSheetId="5" userName="Yareth Mojica" r:id="rId681">
    <sheetIdMap count="4">
      <sheetId val="1"/>
      <sheetId val="2"/>
      <sheetId val="3"/>
      <sheetId val="4"/>
    </sheetIdMap>
  </header>
  <header guid="{FF70FEC0-DD52-4FBE-9A8D-8251DEAF2155}" dateTime="2015-09-04T12:22:45" maxSheetId="5" userName="Yareth Mojica" r:id="rId682">
    <sheetIdMap count="4">
      <sheetId val="1"/>
      <sheetId val="2"/>
      <sheetId val="3"/>
      <sheetId val="4"/>
    </sheetIdMap>
  </header>
  <header guid="{727636C1-7385-4CF7-A018-80EC3E9528F5}" dateTime="2015-09-04T12:23:52" maxSheetId="5" userName="Yareth Mojica" r:id="rId683" minRId="5228">
    <sheetIdMap count="4">
      <sheetId val="1"/>
      <sheetId val="2"/>
      <sheetId val="3"/>
      <sheetId val="4"/>
    </sheetIdMap>
  </header>
  <header guid="{D6FE1EFB-9AF9-4D00-84C6-59D95DA056FC}" dateTime="2015-09-04T12:23:55" maxSheetId="5" userName="Yareth Mojica" r:id="rId684">
    <sheetIdMap count="4">
      <sheetId val="1"/>
      <sheetId val="2"/>
      <sheetId val="3"/>
      <sheetId val="4"/>
    </sheetIdMap>
  </header>
  <header guid="{FB7031C5-0AED-46FE-9618-DA75FB29963F}" dateTime="2015-09-04T12:24:12" maxSheetId="5" userName="Yareth Mojica" r:id="rId685">
    <sheetIdMap count="4">
      <sheetId val="1"/>
      <sheetId val="2"/>
      <sheetId val="3"/>
      <sheetId val="4"/>
    </sheetIdMap>
  </header>
  <header guid="{A325C35B-E877-4E89-ADE8-0D27AE5A24B4}" dateTime="2015-09-04T12:24:22" maxSheetId="5" userName="Yareth Mojica" r:id="rId686">
    <sheetIdMap count="4">
      <sheetId val="1"/>
      <sheetId val="2"/>
      <sheetId val="3"/>
      <sheetId val="4"/>
    </sheetIdMap>
  </header>
  <header guid="{65AEA058-9CC0-4C4F-8B37-59CD62500986}" dateTime="2015-09-04T12:25:37" maxSheetId="5" userName="Yareth Mojica" r:id="rId687">
    <sheetIdMap count="4">
      <sheetId val="1"/>
      <sheetId val="2"/>
      <sheetId val="3"/>
      <sheetId val="4"/>
    </sheetIdMap>
  </header>
  <header guid="{83C9277B-CA26-422C-B324-C4EE538F48C1}" dateTime="2015-09-04T12:51:59" maxSheetId="5" userName="Yareth Mojica" r:id="rId688">
    <sheetIdMap count="4">
      <sheetId val="1"/>
      <sheetId val="2"/>
      <sheetId val="3"/>
      <sheetId val="4"/>
    </sheetIdMap>
  </header>
  <header guid="{4F8FC8B1-E4B1-4FD3-AE16-38D16654F0A5}" dateTime="2015-09-09T10:21:12" maxSheetId="5" userName="Yareth Mojica" r:id="rId689" minRId="5235" maxRId="5252">
    <sheetIdMap count="4">
      <sheetId val="1"/>
      <sheetId val="2"/>
      <sheetId val="3"/>
      <sheetId val="4"/>
    </sheetIdMap>
  </header>
  <header guid="{8DD05443-4E93-4A28-AB33-FD2736F25FEE}" dateTime="2015-09-09T10:22:28" maxSheetId="5" userName="Yareth Mojica" r:id="rId690" minRId="5254" maxRId="5267">
    <sheetIdMap count="4">
      <sheetId val="1"/>
      <sheetId val="2"/>
      <sheetId val="3"/>
      <sheetId val="4"/>
    </sheetIdMap>
  </header>
  <header guid="{7D2D29EE-1C4E-4E5B-919A-8064CC50B52E}" dateTime="2015-09-09T10:22:30" maxSheetId="5" userName="Yareth Mojica" r:id="rId691">
    <sheetIdMap count="4">
      <sheetId val="1"/>
      <sheetId val="2"/>
      <sheetId val="3"/>
      <sheetId val="4"/>
    </sheetIdMap>
  </header>
  <header guid="{38CAEE38-616B-486F-9F3C-15934FB0999D}" dateTime="2015-09-09T10:26:00" maxSheetId="5" userName="Yareth Mojica" r:id="rId692">
    <sheetIdMap count="4">
      <sheetId val="1"/>
      <sheetId val="2"/>
      <sheetId val="3"/>
      <sheetId val="4"/>
    </sheetIdMap>
  </header>
  <header guid="{AAFC6A2D-716F-47EE-B2F9-2365B9167CAD}" dateTime="2015-09-18T13:19:02" maxSheetId="5" userName="Yareth Mojica" r:id="rId693" minRId="5271" maxRId="5290">
    <sheetIdMap count="4">
      <sheetId val="1"/>
      <sheetId val="2"/>
      <sheetId val="3"/>
      <sheetId val="4"/>
    </sheetIdMap>
  </header>
  <header guid="{50C2ED02-6857-4C7F-BE1B-CD90C8B5040B}" dateTime="2015-09-18T13:19:05" maxSheetId="5" userName="Yareth Mojica" r:id="rId694">
    <sheetIdMap count="4">
      <sheetId val="1"/>
      <sheetId val="2"/>
      <sheetId val="3"/>
      <sheetId val="4"/>
    </sheetIdMap>
  </header>
  <header guid="{F06902EB-B2A0-4671-9315-2119BCDF40B9}" dateTime="2015-10-06T10:46:59" maxSheetId="5" userName="Yareth Mojica" r:id="rId695">
    <sheetIdMap count="4">
      <sheetId val="1"/>
      <sheetId val="2"/>
      <sheetId val="3"/>
      <sheetId val="4"/>
    </sheetIdMap>
  </header>
  <header guid="{32D1311B-778C-4BC6-A027-A7FA0CCA6406}" dateTime="2015-10-06T11:41:48" maxSheetId="5" userName="Yareth Mojica" r:id="rId696" minRId="5294" maxRId="5377">
    <sheetIdMap count="4">
      <sheetId val="1"/>
      <sheetId val="2"/>
      <sheetId val="3"/>
      <sheetId val="4"/>
    </sheetIdMap>
  </header>
  <header guid="{F5B695CC-E03E-4812-BBCB-F16A2DBEA455}" dateTime="2015-10-06T11:42:06" maxSheetId="5" userName="Yareth Mojica" r:id="rId697">
    <sheetIdMap count="4">
      <sheetId val="1"/>
      <sheetId val="2"/>
      <sheetId val="3"/>
      <sheetId val="4"/>
    </sheetIdMap>
  </header>
  <header guid="{F39F868E-F2C8-4250-AFE1-EFA3A52C87AA}" dateTime="2015-10-06T11:42:08" maxSheetId="5" userName="Yareth Mojica" r:id="rId698">
    <sheetIdMap count="4">
      <sheetId val="1"/>
      <sheetId val="2"/>
      <sheetId val="3"/>
      <sheetId val="4"/>
    </sheetIdMap>
  </header>
  <header guid="{66DE7D73-72E1-41A1-9DB9-755A2EE53437}" dateTime="2015-10-06T11:43:02" maxSheetId="5" userName="Yareth Mojica" r:id="rId699">
    <sheetIdMap count="4">
      <sheetId val="1"/>
      <sheetId val="2"/>
      <sheetId val="3"/>
      <sheetId val="4"/>
    </sheetIdMap>
  </header>
  <header guid="{435AE4C3-7283-4060-9DD4-143723AD1412}" dateTime="2015-10-06T11:44:38" maxSheetId="5" userName="Yareth Mojica" r:id="rId700" minRId="5382" maxRId="5388">
    <sheetIdMap count="4">
      <sheetId val="1"/>
      <sheetId val="2"/>
      <sheetId val="3"/>
      <sheetId val="4"/>
    </sheetIdMap>
  </header>
  <header guid="{79499D75-B7B0-4DC8-BE1F-7932A7D78C5E}" dateTime="2015-10-06T11:55:37" maxSheetId="5" userName="Yareth Mojica" r:id="rId701" minRId="5390" maxRId="5412">
    <sheetIdMap count="4">
      <sheetId val="1"/>
      <sheetId val="2"/>
      <sheetId val="3"/>
      <sheetId val="4"/>
    </sheetIdMap>
  </header>
  <header guid="{725E2016-E47F-46C9-BF6C-3BD74B08E39F}" dateTime="2015-10-06T11:55:39" maxSheetId="5" userName="Yareth Mojica" r:id="rId702">
    <sheetIdMap count="4">
      <sheetId val="1"/>
      <sheetId val="2"/>
      <sheetId val="3"/>
      <sheetId val="4"/>
    </sheetIdMap>
  </header>
  <header guid="{0C6D718D-F4B7-41B6-9C0C-53AA12ECC8B5}" dateTime="2015-10-06T11:55:46" maxSheetId="5" userName="Yareth Mojica" r:id="rId703">
    <sheetIdMap count="4">
      <sheetId val="1"/>
      <sheetId val="2"/>
      <sheetId val="3"/>
      <sheetId val="4"/>
    </sheetIdMap>
  </header>
  <header guid="{9751D685-C04C-4F61-9F7D-773487D3A2C8}" dateTime="2015-10-06T11:57:57" maxSheetId="5" userName="Yareth Mojica" r:id="rId704" minRId="5416" maxRId="5417">
    <sheetIdMap count="4">
      <sheetId val="1"/>
      <sheetId val="2"/>
      <sheetId val="3"/>
      <sheetId val="4"/>
    </sheetIdMap>
  </header>
  <header guid="{D12BE467-C113-4EF2-9D04-8327781B0472}" dateTime="2015-10-06T11:57:59" maxSheetId="5" userName="Yareth Mojica" r:id="rId705">
    <sheetIdMap count="4">
      <sheetId val="1"/>
      <sheetId val="2"/>
      <sheetId val="3"/>
      <sheetId val="4"/>
    </sheetIdMap>
  </header>
  <header guid="{B821370A-354D-421A-926D-E113E35E8171}" dateTime="2015-10-06T11:59:02" maxSheetId="5" userName="Yareth Mojica" r:id="rId706" minRId="5420" maxRId="5427">
    <sheetIdMap count="4">
      <sheetId val="1"/>
      <sheetId val="2"/>
      <sheetId val="3"/>
      <sheetId val="4"/>
    </sheetIdMap>
  </header>
  <header guid="{320B6582-A080-4090-80B0-78FAB3BD31CC}" dateTime="2015-10-06T11:59:15" maxSheetId="5" userName="Yareth Mojica" r:id="rId707" minRId="5429" maxRId="5434">
    <sheetIdMap count="4">
      <sheetId val="1"/>
      <sheetId val="2"/>
      <sheetId val="3"/>
      <sheetId val="4"/>
    </sheetIdMap>
  </header>
  <header guid="{795C287C-FBD7-424E-88F7-AB1A7AEAA279}" dateTime="2015-10-06T12:00:15" maxSheetId="5" userName="Yareth Mojica" r:id="rId708" minRId="5436" maxRId="5506">
    <sheetIdMap count="4">
      <sheetId val="1"/>
      <sheetId val="2"/>
      <sheetId val="3"/>
      <sheetId val="4"/>
    </sheetIdMap>
  </header>
  <header guid="{7150129D-4F4E-46A4-9BC2-0DD00EBF30F1}" dateTime="2015-10-06T12:00:19" maxSheetId="5" userName="Yareth Mojica" r:id="rId709">
    <sheetIdMap count="4">
      <sheetId val="1"/>
      <sheetId val="2"/>
      <sheetId val="3"/>
      <sheetId val="4"/>
    </sheetIdMap>
  </header>
  <header guid="{DAC922FF-49D9-4D86-A76D-AB7EF93ADE6E}" dateTime="2015-10-06T12:00:26" maxSheetId="5" userName="Yareth Mojica" r:id="rId710">
    <sheetIdMap count="4">
      <sheetId val="1"/>
      <sheetId val="2"/>
      <sheetId val="3"/>
      <sheetId val="4"/>
    </sheetIdMap>
  </header>
  <header guid="{22114975-4136-4EFE-B066-F9FD364B20D3}" dateTime="2015-10-06T12:00:59" maxSheetId="5" userName="Yareth Mojica" r:id="rId711">
    <sheetIdMap count="4">
      <sheetId val="1"/>
      <sheetId val="2"/>
      <sheetId val="3"/>
      <sheetId val="4"/>
    </sheetIdMap>
  </header>
  <header guid="{41CEB6B1-8650-428C-8FB6-CB29A54617A6}" dateTime="2015-10-06T12:17:50" maxSheetId="5" userName="Yareth Mojica" r:id="rId712">
    <sheetIdMap count="4">
      <sheetId val="1"/>
      <sheetId val="2"/>
      <sheetId val="3"/>
      <sheetId val="4"/>
    </sheetIdMap>
  </header>
  <header guid="{985E7E15-29EA-4C00-B9E9-905E5ED56E5D}" dateTime="2015-10-06T12:17:52" maxSheetId="5" userName="Yareth Mojica" r:id="rId713">
    <sheetIdMap count="4">
      <sheetId val="1"/>
      <sheetId val="2"/>
      <sheetId val="3"/>
      <sheetId val="4"/>
    </sheetIdMap>
  </header>
  <header guid="{46EC0C19-A4BE-443D-BD9B-0170C92D8808}" dateTime="2015-10-06T12:17:56" maxSheetId="5" userName="Yareth Mojica" r:id="rId714">
    <sheetIdMap count="4">
      <sheetId val="1"/>
      <sheetId val="2"/>
      <sheetId val="3"/>
      <sheetId val="4"/>
    </sheetIdMap>
  </header>
  <header guid="{DE023A6F-56CF-4A8E-ACBE-87C8A5FA392D}" dateTime="2015-10-06T12:20:36" maxSheetId="5" userName="Yareth Mojica" r:id="rId715" minRId="5514" maxRId="5533">
    <sheetIdMap count="4">
      <sheetId val="1"/>
      <sheetId val="2"/>
      <sheetId val="3"/>
      <sheetId val="4"/>
    </sheetIdMap>
  </header>
  <header guid="{9F68C12D-A55F-4932-8B4D-C456549C0FCE}" dateTime="2015-10-06T12:20:38" maxSheetId="5" userName="Yareth Mojica" r:id="rId716">
    <sheetIdMap count="4">
      <sheetId val="1"/>
      <sheetId val="2"/>
      <sheetId val="3"/>
      <sheetId val="4"/>
    </sheetIdMap>
  </header>
  <header guid="{52E6B75D-E3ED-4168-80B9-9E430CFAEF22}" dateTime="2015-10-06T14:27:17" maxSheetId="5" userName="Yareth Mojica" r:id="rId717">
    <sheetIdMap count="4">
      <sheetId val="1"/>
      <sheetId val="2"/>
      <sheetId val="3"/>
      <sheetId val="4"/>
    </sheetIdMap>
  </header>
  <header guid="{56A3E0A0-5BEF-4E56-8189-8FF364AFC3AB}" dateTime="2015-10-06T14:27:23" maxSheetId="5" userName="Yareth Mojica" r:id="rId718">
    <sheetIdMap count="4">
      <sheetId val="1"/>
      <sheetId val="2"/>
      <sheetId val="3"/>
      <sheetId val="4"/>
    </sheetIdMap>
  </header>
  <header guid="{6DE285BF-03EF-42BB-95C7-E7C5225CA131}" dateTime="2015-10-06T14:37:07" maxSheetId="5" userName="Yareth Mojica" r:id="rId719">
    <sheetIdMap count="4">
      <sheetId val="1"/>
      <sheetId val="2"/>
      <sheetId val="3"/>
      <sheetId val="4"/>
    </sheetIdMap>
  </header>
  <header guid="{A155CEEF-7D0A-4BB1-9DE8-BAA6B00955BB}" dateTime="2015-10-06T15:05:09" maxSheetId="5" userName="Yareth Mojica" r:id="rId720">
    <sheetIdMap count="4">
      <sheetId val="1"/>
      <sheetId val="2"/>
      <sheetId val="3"/>
      <sheetId val="4"/>
    </sheetIdMap>
  </header>
  <header guid="{1E2D4FAB-BD55-492F-A8FA-5952A739B6A1}" dateTime="2015-10-20T17:10:39" maxSheetId="5" userName="Yareth Mojica" r:id="rId721" minRId="5540" maxRId="5557">
    <sheetIdMap count="4">
      <sheetId val="1"/>
      <sheetId val="2"/>
      <sheetId val="3"/>
      <sheetId val="4"/>
    </sheetIdMap>
  </header>
  <header guid="{E50390C8-B6F6-402F-BBE0-6FB3CD37A34A}" dateTime="2015-10-20T17:12:07" maxSheetId="5" userName="Yareth Mojica" r:id="rId722" minRId="5559" maxRId="5563">
    <sheetIdMap count="4">
      <sheetId val="1"/>
      <sheetId val="2"/>
      <sheetId val="3"/>
      <sheetId val="4"/>
    </sheetIdMap>
  </header>
  <header guid="{100DC633-3010-4AF1-A2FA-C93008A6D550}" dateTime="2015-10-20T17:13:13" maxSheetId="5" userName="Yareth Mojica" r:id="rId723" minRId="5565" maxRId="5575">
    <sheetIdMap count="4">
      <sheetId val="1"/>
      <sheetId val="2"/>
      <sheetId val="3"/>
      <sheetId val="4"/>
    </sheetIdMap>
  </header>
  <header guid="{C9EF8C1F-A332-4333-8D43-3FD7E17FFADF}" dateTime="2015-10-20T17:13:15" maxSheetId="5" userName="Yareth Mojica" r:id="rId724">
    <sheetIdMap count="4">
      <sheetId val="1"/>
      <sheetId val="2"/>
      <sheetId val="3"/>
      <sheetId val="4"/>
    </sheetIdMap>
  </header>
  <header guid="{811EE1B9-1679-436E-BE1F-49589C5267F9}" dateTime="2015-10-21T11:10:46" maxSheetId="5" userName="Yareth Mojica" r:id="rId725">
    <sheetIdMap count="4">
      <sheetId val="1"/>
      <sheetId val="2"/>
      <sheetId val="3"/>
      <sheetId val="4"/>
    </sheetIdMap>
  </header>
  <header guid="{6C98C211-8B3E-44A5-915F-F7F8FC45D011}" dateTime="2015-10-21T11:11:22" maxSheetId="5" userName="Yareth Mojica" r:id="rId726" minRId="5579" maxRId="5581">
    <sheetIdMap count="4">
      <sheetId val="1"/>
      <sheetId val="2"/>
      <sheetId val="3"/>
      <sheetId val="4"/>
    </sheetIdMap>
  </header>
  <header guid="{0A31BF4B-FE0B-4F52-B053-A772D60564B1}" dateTime="2015-10-21T11:12:36" maxSheetId="5" userName="Yareth Mojica" r:id="rId727">
    <sheetIdMap count="4">
      <sheetId val="1"/>
      <sheetId val="2"/>
      <sheetId val="3"/>
      <sheetId val="4"/>
    </sheetIdMap>
  </header>
  <header guid="{BB17935C-3CB5-4C43-B0DC-FDB4E586883D}" dateTime="2015-10-21T11:12:37" maxSheetId="5" userName="Yareth Mojica" r:id="rId728">
    <sheetIdMap count="4">
      <sheetId val="1"/>
      <sheetId val="2"/>
      <sheetId val="3"/>
      <sheetId val="4"/>
    </sheetIdMap>
  </header>
  <header guid="{FC7CDD0D-B8E8-4136-833D-967376DAE048}" dateTime="2015-10-21T11:16:23" maxSheetId="5" userName="Yareth Mojica" r:id="rId729">
    <sheetIdMap count="4">
      <sheetId val="1"/>
      <sheetId val="2"/>
      <sheetId val="3"/>
      <sheetId val="4"/>
    </sheetIdMap>
  </header>
  <header guid="{738FFD43-C00F-4A13-99F2-7E7507F728FA}" dateTime="2015-10-29T11:20:21" maxSheetId="5" userName="Yareth Mojica" r:id="rId730">
    <sheetIdMap count="4">
      <sheetId val="1"/>
      <sheetId val="2"/>
      <sheetId val="3"/>
      <sheetId val="4"/>
    </sheetIdMap>
  </header>
  <header guid="{18FA7B3D-38F2-4D70-AD9D-E25DE0C8143B}" dateTime="2015-11-04T11:13:15" maxSheetId="5" userName="Yareth Mojica" r:id="rId731">
    <sheetIdMap count="4">
      <sheetId val="1"/>
      <sheetId val="2"/>
      <sheetId val="3"/>
      <sheetId val="4"/>
    </sheetIdMap>
  </header>
  <header guid="{1C127273-0C31-45A7-9D6A-139E44835DF2}" dateTime="2015-11-04T11:23:36" maxSheetId="5" userName="Yareth Mojica" r:id="rId732" minRId="5584" maxRId="5592">
    <sheetIdMap count="4">
      <sheetId val="1"/>
      <sheetId val="2"/>
      <sheetId val="3"/>
      <sheetId val="4"/>
    </sheetIdMap>
  </header>
  <header guid="{226B0F99-423F-423E-ABDA-3EBC1E6359A9}" dateTime="2015-11-04T11:25:24" maxSheetId="5" userName="Yareth Mojica" r:id="rId733" minRId="5594" maxRId="5608">
    <sheetIdMap count="4">
      <sheetId val="1"/>
      <sheetId val="2"/>
      <sheetId val="3"/>
      <sheetId val="4"/>
    </sheetIdMap>
  </header>
  <header guid="{4616508F-FF32-4DCB-809F-C9307F40EC66}" dateTime="2015-11-04T11:27:53" maxSheetId="5" userName="Yareth Mojica" r:id="rId734" minRId="5610">
    <sheetIdMap count="4">
      <sheetId val="1"/>
      <sheetId val="2"/>
      <sheetId val="3"/>
      <sheetId val="4"/>
    </sheetIdMap>
  </header>
  <header guid="{585F4319-528C-4D36-8AAE-89FA0AED9287}" dateTime="2015-11-04T11:31:32" maxSheetId="5" userName="Yareth Mojica" r:id="rId735">
    <sheetIdMap count="4">
      <sheetId val="1"/>
      <sheetId val="2"/>
      <sheetId val="3"/>
      <sheetId val="4"/>
    </sheetIdMap>
  </header>
  <header guid="{AAB663D7-CB3C-4AE3-A83A-7602308ABD2E}" dateTime="2015-11-04T11:32:12" maxSheetId="5" userName="Yareth Mojica" r:id="rId736" minRId="5613" maxRId="5614">
    <sheetIdMap count="4">
      <sheetId val="1"/>
      <sheetId val="2"/>
      <sheetId val="3"/>
      <sheetId val="4"/>
    </sheetIdMap>
  </header>
  <header guid="{80F63382-48DF-4FDD-97EA-BCE30CE81C40}" dateTime="2015-11-04T11:32:14" maxSheetId="5" userName="Yareth Mojica" r:id="rId737">
    <sheetIdMap count="4">
      <sheetId val="1"/>
      <sheetId val="2"/>
      <sheetId val="3"/>
      <sheetId val="4"/>
    </sheetIdMap>
  </header>
  <header guid="{821C827A-282A-466A-BFA5-1A69E6E77DD8}" dateTime="2015-11-04T11:58:33" maxSheetId="5" userName="Yareth Mojica" r:id="rId738" minRId="5617" maxRId="5634">
    <sheetIdMap count="4">
      <sheetId val="1"/>
      <sheetId val="2"/>
      <sheetId val="3"/>
      <sheetId val="4"/>
    </sheetIdMap>
  </header>
  <header guid="{22ADA7DD-4008-4546-AAF7-3C744190F7C8}" dateTime="2015-11-04T11:59:52" maxSheetId="5" userName="Yareth Mojica" r:id="rId739" minRId="5636" maxRId="5657">
    <sheetIdMap count="4">
      <sheetId val="1"/>
      <sheetId val="2"/>
      <sheetId val="3"/>
      <sheetId val="4"/>
    </sheetIdMap>
  </header>
  <header guid="{C53D4C93-DAD4-49FD-B2A9-AA7F9B0AEE47}" dateTime="2015-11-04T11:59:53" maxSheetId="5" userName="Yareth Mojica" r:id="rId740">
    <sheetIdMap count="4">
      <sheetId val="1"/>
      <sheetId val="2"/>
      <sheetId val="3"/>
      <sheetId val="4"/>
    </sheetIdMap>
  </header>
  <header guid="{824C0E75-9058-44B6-B6E6-35FBA7C8ED13}" dateTime="2015-11-04T11:59:59" maxSheetId="5" userName="Yareth Mojica" r:id="rId741">
    <sheetIdMap count="4">
      <sheetId val="1"/>
      <sheetId val="2"/>
      <sheetId val="3"/>
      <sheetId val="4"/>
    </sheetIdMap>
  </header>
  <header guid="{9E53E181-5866-4FAC-AAD8-99C04918A930}" dateTime="2015-11-06T14:07:41" maxSheetId="5" userName="Yareth Mojica" r:id="rId742">
    <sheetIdMap count="4">
      <sheetId val="1"/>
      <sheetId val="2"/>
      <sheetId val="3"/>
      <sheetId val="4"/>
    </sheetIdMap>
  </header>
  <header guid="{362AAE3C-AC79-43DC-B3C8-D92502C2A132}" dateTime="2015-11-17T09:32:46" maxSheetId="5" userName="Yareth Mojica" r:id="rId743" minRId="5662">
    <sheetIdMap count="4">
      <sheetId val="1"/>
      <sheetId val="2"/>
      <sheetId val="3"/>
      <sheetId val="4"/>
    </sheetIdMap>
  </header>
  <header guid="{2C8935A8-6601-4BFF-B910-55FAEDF3DCA9}" dateTime="2015-11-17T09:34:59" maxSheetId="5" userName="Yareth Mojica" r:id="rId744">
    <sheetIdMap count="4">
      <sheetId val="1"/>
      <sheetId val="2"/>
      <sheetId val="3"/>
      <sheetId val="4"/>
    </sheetIdMap>
  </header>
  <header guid="{4A0E2421-B921-49C9-8EAD-6AEB931F2CBF}" dateTime="2015-11-17T09:35:01" maxSheetId="5" userName="Yareth Mojica" r:id="rId745">
    <sheetIdMap count="4">
      <sheetId val="1"/>
      <sheetId val="2"/>
      <sheetId val="3"/>
      <sheetId val="4"/>
    </sheetIdMap>
  </header>
  <header guid="{6143E80B-5C29-43BA-9A0B-0445A715CDDE}" dateTime="2015-11-17T09:39:38" maxSheetId="5" userName="Yareth Mojica" r:id="rId746" minRId="5666" maxRId="5680">
    <sheetIdMap count="4">
      <sheetId val="1"/>
      <sheetId val="2"/>
      <sheetId val="3"/>
      <sheetId val="4"/>
    </sheetIdMap>
  </header>
  <header guid="{0A86426A-EAD4-4DCB-8C04-D176367164EB}" dateTime="2015-11-17T09:40:28" maxSheetId="5" userName="Yareth Mojica" r:id="rId747" minRId="5682" maxRId="5688">
    <sheetIdMap count="4">
      <sheetId val="1"/>
      <sheetId val="2"/>
      <sheetId val="3"/>
      <sheetId val="4"/>
    </sheetIdMap>
  </header>
  <header guid="{33B1077C-0786-41C0-B874-D16C53F0244E}" dateTime="2015-11-17T09:40:30" maxSheetId="5" userName="Yareth Mojica" r:id="rId748">
    <sheetIdMap count="4">
      <sheetId val="1"/>
      <sheetId val="2"/>
      <sheetId val="3"/>
      <sheetId val="4"/>
    </sheetIdMap>
  </header>
  <header guid="{66232B25-49EB-4C08-9E60-9F0CE08D20F9}" dateTime="2015-11-17T09:42:36" maxSheetId="5" userName="Yareth Mojica" r:id="rId749">
    <sheetIdMap count="4">
      <sheetId val="1"/>
      <sheetId val="2"/>
      <sheetId val="3"/>
      <sheetId val="4"/>
    </sheetIdMap>
  </header>
  <header guid="{58FC021C-EAD4-4D92-AF80-3002A84DD6B8}" dateTime="2015-11-17T09:47:44" maxSheetId="5" userName="Yareth Mojica" r:id="rId750" minRId="5692" maxRId="5695">
    <sheetIdMap count="4">
      <sheetId val="1"/>
      <sheetId val="2"/>
      <sheetId val="3"/>
      <sheetId val="4"/>
    </sheetIdMap>
  </header>
  <header guid="{6AC412E6-0367-4821-9B05-BF5852553C7C}" dateTime="2015-11-17T09:48:39" maxSheetId="5" userName="Yareth Mojica" r:id="rId751" minRId="5697" maxRId="5700">
    <sheetIdMap count="4">
      <sheetId val="1"/>
      <sheetId val="2"/>
      <sheetId val="3"/>
      <sheetId val="4"/>
    </sheetIdMap>
  </header>
  <header guid="{7697E086-6C1E-4C02-AC8B-4147B69621A5}" dateTime="2015-11-17T09:48:41" maxSheetId="5" userName="Yareth Mojica" r:id="rId752">
    <sheetIdMap count="4">
      <sheetId val="1"/>
      <sheetId val="2"/>
      <sheetId val="3"/>
      <sheetId val="4"/>
    </sheetIdMap>
  </header>
  <header guid="{34BEEF11-EEEA-421D-9C3F-B55CC7A93F54}" dateTime="2015-11-17T09:48:54" maxSheetId="5" userName="Yareth Mojica" r:id="rId753">
    <sheetIdMap count="4">
      <sheetId val="1"/>
      <sheetId val="2"/>
      <sheetId val="3"/>
      <sheetId val="4"/>
    </sheetIdMap>
  </header>
  <header guid="{086E6C52-868F-42D8-B14C-AB37E29FB3E0}" dateTime="2015-11-17T09:50:25" maxSheetId="5" userName="Yareth Mojica" r:id="rId754" minRId="5704" maxRId="5723">
    <sheetIdMap count="4">
      <sheetId val="1"/>
      <sheetId val="2"/>
      <sheetId val="3"/>
      <sheetId val="4"/>
    </sheetIdMap>
  </header>
  <header guid="{D6FF3B25-9481-483A-B2BA-09640C98CD24}" dateTime="2015-11-17T09:50:56" maxSheetId="5" userName="Yareth Mojica" r:id="rId755">
    <sheetIdMap count="4">
      <sheetId val="1"/>
      <sheetId val="2"/>
      <sheetId val="3"/>
      <sheetId val="4"/>
    </sheetIdMap>
  </header>
  <header guid="{6CBBBD9D-11C4-4C95-8ED2-DA5CE2BBE99B}" dateTime="2015-11-17T09:52:21" maxSheetId="5" userName="Yareth Mojica" r:id="rId756">
    <sheetIdMap count="4">
      <sheetId val="1"/>
      <sheetId val="2"/>
      <sheetId val="3"/>
      <sheetId val="4"/>
    </sheetIdMap>
  </header>
  <header guid="{223112E1-1FA8-406B-9CFA-DD39CA8D3580}" dateTime="2015-11-17T09:52:25" maxSheetId="5" userName="Yareth Mojica" r:id="rId757">
    <sheetIdMap count="4">
      <sheetId val="1"/>
      <sheetId val="2"/>
      <sheetId val="3"/>
      <sheetId val="4"/>
    </sheetIdMap>
  </header>
  <header guid="{4BC58290-7BA4-4D8A-8929-C2ED19E30C9B}" dateTime="2015-12-03T08:23:50" maxSheetId="5" userName="Yareth Mojica" r:id="rId758" minRId="5728" maxRId="5759">
    <sheetIdMap count="4">
      <sheetId val="1"/>
      <sheetId val="2"/>
      <sheetId val="3"/>
      <sheetId val="4"/>
    </sheetIdMap>
  </header>
  <header guid="{59CB9063-09C3-4042-AACD-1FD8EFFECF86}" dateTime="2015-12-03T08:24:07" maxSheetId="5" userName="Yareth Mojica" r:id="rId759">
    <sheetIdMap count="4">
      <sheetId val="1"/>
      <sheetId val="2"/>
      <sheetId val="3"/>
      <sheetId val="4"/>
    </sheetIdMap>
  </header>
  <header guid="{A18B030B-9BB8-4A69-AB59-78E01E12221E}" dateTime="2015-12-04T10:08:03" maxSheetId="5" userName="Yareth Mojica" r:id="rId760">
    <sheetIdMap count="4">
      <sheetId val="1"/>
      <sheetId val="2"/>
      <sheetId val="3"/>
      <sheetId val="4"/>
    </sheetIdMap>
  </header>
  <header guid="{C870C929-9D54-4578-83FE-EBFECDB098A1}" dateTime="2015-12-04T10:25:10" maxSheetId="5" userName="Yareth Mojica" r:id="rId761">
    <sheetIdMap count="4">
      <sheetId val="1"/>
      <sheetId val="2"/>
      <sheetId val="3"/>
      <sheetId val="4"/>
    </sheetIdMap>
  </header>
  <header guid="{F34FF02A-23F2-45CF-9953-E617E8E527B2}" dateTime="2015-12-04T10:37:49" maxSheetId="5" userName="Yareth Mojica" r:id="rId762" minRId="5764" maxRId="5803">
    <sheetIdMap count="4">
      <sheetId val="1"/>
      <sheetId val="2"/>
      <sheetId val="3"/>
      <sheetId val="4"/>
    </sheetIdMap>
  </header>
  <header guid="{F7DFA250-54AA-4FA6-8533-FFEDD5E5DA89}" dateTime="2015-12-04T10:42:46" maxSheetId="5" userName="Yareth Mojica" r:id="rId763" minRId="5805" maxRId="5806">
    <sheetIdMap count="4">
      <sheetId val="1"/>
      <sheetId val="2"/>
      <sheetId val="3"/>
      <sheetId val="4"/>
    </sheetIdMap>
  </header>
  <header guid="{4A6CA80A-FF5B-4745-A3CA-BC13743BAE8B}" dateTime="2015-12-04T10:43:46" maxSheetId="5" userName="Yareth Mojica" r:id="rId764">
    <sheetIdMap count="4">
      <sheetId val="1"/>
      <sheetId val="2"/>
      <sheetId val="3"/>
      <sheetId val="4"/>
    </sheetIdMap>
  </header>
  <header guid="{B2EC551C-4D4D-44F0-9105-6467F5DB2F35}" dateTime="2015-12-04T11:12:30" maxSheetId="5" userName="Yareth Mojica" r:id="rId765">
    <sheetIdMap count="4">
      <sheetId val="1"/>
      <sheetId val="2"/>
      <sheetId val="3"/>
      <sheetId val="4"/>
    </sheetIdMap>
  </header>
  <header guid="{7D81F8C1-19BB-4AD6-88B2-40ED6820A069}" dateTime="2015-12-04T11:33:23" maxSheetId="5" userName="Yareth Mojica" r:id="rId766">
    <sheetIdMap count="4">
      <sheetId val="1"/>
      <sheetId val="2"/>
      <sheetId val="3"/>
      <sheetId val="4"/>
    </sheetIdMap>
  </header>
  <header guid="{402C08C9-6CDF-45CF-99C3-34D48DD7B37F}" dateTime="2015-12-04T11:33:24" maxSheetId="5" userName="Yareth Mojica" r:id="rId767">
    <sheetIdMap count="4">
      <sheetId val="1"/>
      <sheetId val="2"/>
      <sheetId val="3"/>
      <sheetId val="4"/>
    </sheetIdMap>
  </header>
  <header guid="{09AD6B18-D843-4C6C-9691-16F3FC6D6C1C}" dateTime="2015-12-04T11:37:52" maxSheetId="5" userName="Yareth Mojica" r:id="rId768">
    <sheetIdMap count="4">
      <sheetId val="1"/>
      <sheetId val="2"/>
      <sheetId val="3"/>
      <sheetId val="4"/>
    </sheetIdMap>
  </header>
  <header guid="{B5C131EB-8AD2-4F80-888E-4AEEEDC5A1AA}" dateTime="2015-12-04T11:41:09" maxSheetId="5" userName="Yareth Mojica" r:id="rId769">
    <sheetIdMap count="4">
      <sheetId val="1"/>
      <sheetId val="2"/>
      <sheetId val="3"/>
      <sheetId val="4"/>
    </sheetIdMap>
  </header>
  <header guid="{A54B6AE3-E9C9-457D-97E0-E8F665676341}" dateTime="2015-12-04T12:12:45" maxSheetId="5" userName="Yareth Mojica" r:id="rId770" minRId="5814">
    <sheetIdMap count="4">
      <sheetId val="1"/>
      <sheetId val="2"/>
      <sheetId val="3"/>
      <sheetId val="4"/>
    </sheetIdMap>
  </header>
  <header guid="{E2BF1CCA-9D8F-4456-89CB-CB90A28B59BA}" dateTime="2015-12-04T12:12:50" maxSheetId="5" userName="Yareth Mojica" r:id="rId771">
    <sheetIdMap count="4">
      <sheetId val="1"/>
      <sheetId val="2"/>
      <sheetId val="3"/>
      <sheetId val="4"/>
    </sheetIdMap>
  </header>
  <header guid="{1D2504F6-8734-448D-B52F-811466930345}" dateTime="2015-12-04T12:18:29" maxSheetId="5" userName="Yareth Mojica" r:id="rId772">
    <sheetIdMap count="4">
      <sheetId val="1"/>
      <sheetId val="2"/>
      <sheetId val="3"/>
      <sheetId val="4"/>
    </sheetIdMap>
  </header>
  <header guid="{F3A86B79-F658-4167-A269-43CF70B11C32}" dateTime="2015-12-04T12:18:31" maxSheetId="5" userName="Yareth Mojica" r:id="rId773">
    <sheetIdMap count="4">
      <sheetId val="1"/>
      <sheetId val="2"/>
      <sheetId val="3"/>
      <sheetId val="4"/>
    </sheetIdMap>
  </header>
  <header guid="{1AD5A467-F289-465F-8B9B-69022726BA0E}" dateTime="2015-12-04T12:18:41" maxSheetId="5" userName="Yareth Mojica" r:id="rId774">
    <sheetIdMap count="4">
      <sheetId val="1"/>
      <sheetId val="2"/>
      <sheetId val="3"/>
      <sheetId val="4"/>
    </sheetIdMap>
  </header>
  <header guid="{F3F6B142-2A79-445C-B431-5F7815FD54FA}" dateTime="2015-12-07T09:24:49" maxSheetId="5" userName="Yareth Mojica" r:id="rId775">
    <sheetIdMap count="4">
      <sheetId val="1"/>
      <sheetId val="2"/>
      <sheetId val="3"/>
      <sheetId val="4"/>
    </sheetIdMap>
  </header>
  <header guid="{7636EA35-5EDA-455D-B947-D875208047E9}" dateTime="2015-12-09T11:52:52" maxSheetId="5" userName="Yareth Mojica" r:id="rId776" minRId="5821" maxRId="6014">
    <sheetIdMap count="4">
      <sheetId val="1"/>
      <sheetId val="2"/>
      <sheetId val="3"/>
      <sheetId val="4"/>
    </sheetIdMap>
  </header>
  <header guid="{5A834AF2-9BC1-4A83-86BE-B576499DB108}" dateTime="2015-12-09T12:20:38" maxSheetId="5" userName="Yareth Mojica" r:id="rId777">
    <sheetIdMap count="4">
      <sheetId val="1"/>
      <sheetId val="2"/>
      <sheetId val="3"/>
      <sheetId val="4"/>
    </sheetIdMap>
  </header>
  <header guid="{4E8D0C44-D5F7-4467-ABC7-A7D1746CAB94}" dateTime="2015-12-09T13:53:17" maxSheetId="5" userName="Yareth Mojica" r:id="rId778">
    <sheetIdMap count="4">
      <sheetId val="1"/>
      <sheetId val="2"/>
      <sheetId val="3"/>
      <sheetId val="4"/>
    </sheetIdMap>
  </header>
  <header guid="{C55B60AB-04F1-4A88-9C62-13EB5C20FE3B}" dateTime="2015-12-09T13:56:53" maxSheetId="5" userName="Yareth Mojica" r:id="rId779" minRId="6018" maxRId="6057">
    <sheetIdMap count="4">
      <sheetId val="1"/>
      <sheetId val="2"/>
      <sheetId val="3"/>
      <sheetId val="4"/>
    </sheetIdMap>
  </header>
  <header guid="{19D7F32E-88D8-489A-A390-A57632BF87A1}" dateTime="2015-12-09T13:57:59" maxSheetId="5" userName="Yareth Mojica" r:id="rId780" minRId="6059" maxRId="6344">
    <sheetIdMap count="4">
      <sheetId val="1"/>
      <sheetId val="2"/>
      <sheetId val="3"/>
      <sheetId val="4"/>
    </sheetIdMap>
  </header>
  <header guid="{4740D9A4-2A47-4DF8-9B86-97FAEE1214C4}" dateTime="2015-12-09T13:58:47" maxSheetId="5" userName="Yareth Mojica" r:id="rId781">
    <sheetIdMap count="4">
      <sheetId val="1"/>
      <sheetId val="2"/>
      <sheetId val="3"/>
      <sheetId val="4"/>
    </sheetIdMap>
  </header>
  <header guid="{FBC6F2A4-26C8-44F1-BEB0-B80BFE27B054}" dateTime="2015-12-09T14:05:17" maxSheetId="5" userName="Yareth Mojica" r:id="rId782" minRId="6347" maxRId="6370">
    <sheetIdMap count="4">
      <sheetId val="1"/>
      <sheetId val="2"/>
      <sheetId val="3"/>
      <sheetId val="4"/>
    </sheetIdMap>
  </header>
  <header guid="{0F2B0872-6737-4F1A-B938-99FCB16A986F}" dateTime="2015-12-09T14:05:20" maxSheetId="5" userName="Yareth Mojica" r:id="rId783">
    <sheetIdMap count="4">
      <sheetId val="1"/>
      <sheetId val="2"/>
      <sheetId val="3"/>
      <sheetId val="4"/>
    </sheetIdMap>
  </header>
  <header guid="{80EC1D70-B000-4C04-83EC-20C1DBC5DF0E}" dateTime="2015-12-09T14:08:44" maxSheetId="5" userName="Yareth Mojica" r:id="rId784">
    <sheetIdMap count="4">
      <sheetId val="1"/>
      <sheetId val="2"/>
      <sheetId val="3"/>
      <sheetId val="4"/>
    </sheetIdMap>
  </header>
  <header guid="{9C7B78AD-A366-4F3B-A291-3A53252A78F6}" dateTime="2015-12-09T14:08:48" maxSheetId="5" userName="Yareth Mojica" r:id="rId785">
    <sheetIdMap count="4">
      <sheetId val="1"/>
      <sheetId val="2"/>
      <sheetId val="3"/>
      <sheetId val="4"/>
    </sheetIdMap>
  </header>
  <header guid="{8EC733F4-6ED4-4C66-BA55-8D7803B9482D}" dateTime="2016-01-08T10:48:17" maxSheetId="5" userName="Yareth Mojica" r:id="rId786" minRId="6375" maxRId="6443">
    <sheetIdMap count="4">
      <sheetId val="1"/>
      <sheetId val="2"/>
      <sheetId val="3"/>
      <sheetId val="4"/>
    </sheetIdMap>
  </header>
  <header guid="{4E34C270-6E9C-402F-9743-FC84C3CA8A3D}" dateTime="2016-01-08T10:49:43" maxSheetId="5" userName="Yareth Mojica" r:id="rId787" minRId="6445" maxRId="6455">
    <sheetIdMap count="4">
      <sheetId val="1"/>
      <sheetId val="2"/>
      <sheetId val="3"/>
      <sheetId val="4"/>
    </sheetIdMap>
  </header>
  <header guid="{AC4FEC07-D039-4048-9EC7-B6ACE9436DF1}" dateTime="2016-01-08T10:49:45" maxSheetId="5" userName="Yareth Mojica" r:id="rId788">
    <sheetIdMap count="4">
      <sheetId val="1"/>
      <sheetId val="2"/>
      <sheetId val="3"/>
      <sheetId val="4"/>
    </sheetIdMap>
  </header>
  <header guid="{5095A544-2479-4A74-A700-766A03364E03}" dateTime="2016-01-08T10:49:52" maxSheetId="5" userName="Yareth Mojica" r:id="rId789">
    <sheetIdMap count="4">
      <sheetId val="1"/>
      <sheetId val="2"/>
      <sheetId val="3"/>
      <sheetId val="4"/>
    </sheetIdMap>
  </header>
  <header guid="{96278319-93BE-4E9C-A604-79EABBE0D114}" dateTime="2018-09-11T11:25:20" maxSheetId="5" userName="Yareth Mojica" r:id="rId790">
    <sheetIdMap count="4">
      <sheetId val="1"/>
      <sheetId val="2"/>
      <sheetId val="3"/>
      <sheetId val="4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'FY15'!$B:$BS</formula>
    <oldFormula>'FY15'!$B:$BS</oldFormula>
  </rdn>
  <rcv guid="{F38B4310-E489-43FF-953E-F1582AC83FA0}" action="add"/>
</revisions>
</file>

<file path=xl/revisions/revisionLog11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'FY14 '!$B:$BS</formula>
    <oldFormula>'FY14 '!$B:$BS</oldFormula>
  </rdn>
  <rcv guid="{F38B4310-E489-43FF-953E-F1582AC83FA0}" action="add"/>
</revisions>
</file>

<file path=xl/revisions/revisionLog110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'FY15'!$B:$AX</formula>
    <oldFormula>'FY15'!$B:$AX</oldFormula>
  </rdn>
  <rcv guid="{F38B4310-E489-43FF-953E-F1582AC83FA0}" action="add"/>
</revisions>
</file>

<file path=xl/revisions/revisionLog1101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'FY15'!$B:$AC</formula>
    <oldFormula>'FY15'!$B:$AC</oldFormula>
  </rdn>
  <rcv guid="{F38B4310-E489-43FF-953E-F1582AC83FA0}" action="add"/>
</revisions>
</file>

<file path=xl/revisions/revisionLog11011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'FY15'!$B:$AC</formula>
    <oldFormula>'FY15'!$B:$AC</oldFormula>
  </rdn>
  <rcv guid="{F38B4310-E489-43FF-953E-F1582AC83FA0}" action="add"/>
</revisions>
</file>

<file path=xl/revisions/revisionLog110111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'FY15'!$B:$V</formula>
    <oldFormula>'FY15'!$B:$V</oldFormula>
  </rdn>
  <rcv guid="{F38B4310-E489-43FF-953E-F1582AC83FA0}" action="add"/>
</revisions>
</file>

<file path=xl/revisions/revisionLog1101111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'FY15'!$B:$O</formula>
    <oldFormula>'FY15'!$B:$O</oldFormula>
  </rdn>
  <rcv guid="{F38B4310-E489-43FF-953E-F1582AC83FA0}" action="add"/>
</revisions>
</file>

<file path=xl/revisions/revisionLog11011111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'FY15'!$B:$O</formula>
    <oldFormula>'FY15'!$B:$O</oldFormula>
  </rdn>
  <rcv guid="{F38B4310-E489-43FF-953E-F1582AC83FA0}" action="add"/>
</revisions>
</file>

<file path=xl/revisions/revisionLog110111111.xml><?xml version="1.0" encoding="utf-8"?>
<revisions xmlns="http://schemas.openxmlformats.org/spreadsheetml/2006/main" xmlns:r="http://schemas.openxmlformats.org/officeDocument/2006/relationships">
  <rcc rId="849" sId="1" numFmtId="4">
    <oc r="AE7">
      <v>784</v>
    </oc>
    <nc r="AE7">
      <v>85000</v>
    </nc>
  </rcc>
  <rcv guid="{F38B4310-E489-43FF-953E-F1582AC83FA0}" action="delete"/>
  <rdn rId="0" localSheetId="1" customView="1" name="Z_F38B4310_E489_43FF_953E_F1582AC83FA0_.wvu.Cols" hidden="1" oldHidden="1">
    <formula>'FY14 '!$B:$O</formula>
    <oldFormula>'FY14 '!$B:$O</oldFormula>
  </rdn>
  <rcv guid="{F38B4310-E489-43FF-953E-F1582AC83FA0}" action="add"/>
</revisions>
</file>

<file path=xl/revisions/revisionLog110112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'FY15'!$B:$O</formula>
    <oldFormula>'FY15'!$B:$O</oldFormula>
  </rdn>
  <rcv guid="{F38B4310-E489-43FF-953E-F1582AC83FA0}" action="add"/>
</revisions>
</file>

<file path=xl/revisions/revisionLog1101121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'FY15'!$B:$O</formula>
    <oldFormula>'FY15'!$B:$O</oldFormula>
  </rdn>
  <rcv guid="{F38B4310-E489-43FF-953E-F1582AC83FA0}" action="add"/>
</revisions>
</file>

<file path=xl/revisions/revisionLog11011211.xml><?xml version="1.0" encoding="utf-8"?>
<revisions xmlns="http://schemas.openxmlformats.org/spreadsheetml/2006/main" xmlns:r="http://schemas.openxmlformats.org/officeDocument/2006/relationships">
  <rcc rId="851" sId="1" numFmtId="4">
    <oc r="AD7">
      <v>160000</v>
    </oc>
    <nc r="AD7">
      <v>170000</v>
    </nc>
  </rcc>
  <rcv guid="{F38B4310-E489-43FF-953E-F1582AC83FA0}" action="delete"/>
  <rdn rId="0" localSheetId="1" customView="1" name="Z_F38B4310_E489_43FF_953E_F1582AC83FA0_.wvu.Cols" hidden="1" oldHidden="1">
    <formula>'FY14 '!$B:$O</formula>
    <oldFormula>'FY14 '!$B:$O</oldFormula>
  </rdn>
  <rcv guid="{F38B4310-E489-43FF-953E-F1582AC83FA0}" action="add"/>
</revisions>
</file>

<file path=xl/revisions/revisionLog110113.xml><?xml version="1.0" encoding="utf-8"?>
<revisions xmlns="http://schemas.openxmlformats.org/spreadsheetml/2006/main" xmlns:r="http://schemas.openxmlformats.org/officeDocument/2006/relationships">
  <rcc rId="4150" sId="1" numFmtId="4">
    <oc r="W7">
      <v>170000</v>
    </oc>
    <nc r="W7">
      <v>230000</v>
    </nc>
  </rcc>
  <rcc rId="4151" sId="1" numFmtId="4">
    <oc r="W8">
      <v>100000</v>
    </oc>
    <nc r="W8">
      <v>122000</v>
    </nc>
  </rcc>
  <rcc rId="4152" sId="1" numFmtId="4">
    <oc r="W9">
      <v>244000</v>
    </oc>
    <nc r="W9">
      <v>280000</v>
    </nc>
  </rcc>
  <rcc rId="4153" sId="1" numFmtId="4">
    <oc r="W12">
      <v>15000</v>
    </oc>
    <nc r="W12">
      <v>30000</v>
    </nc>
  </rcc>
  <rcc rId="4154" sId="1" numFmtId="4">
    <oc r="W14">
      <v>50000</v>
    </oc>
    <nc r="W14">
      <v>70000</v>
    </nc>
  </rcc>
  <rcc rId="4155" sId="1" numFmtId="4">
    <oc r="W15">
      <v>0</v>
    </oc>
    <nc r="W15">
      <v>8000</v>
    </nc>
  </rcc>
  <rcc rId="4156" sId="1" numFmtId="4">
    <oc r="W37">
      <v>20000</v>
    </oc>
    <nc r="W37">
      <v>23000</v>
    </nc>
  </rcc>
  <rcv guid="{F38B4310-E489-43FF-953E-F1582AC83FA0}" action="delete"/>
  <rdn rId="0" localSheetId="1" customView="1" name="Z_F38B4310_E489_43FF_953E_F1582AC83FA0_.wvu.Cols" hidden="1" oldHidden="1">
    <formula>'FY15'!$B:$O</formula>
    <oldFormula>'FY15'!$B:$O</oldFormula>
  </rdn>
  <rcv guid="{F38B4310-E489-43FF-953E-F1582AC83FA0}" action="add"/>
</revisions>
</file>

<file path=xl/revisions/revisionLog11012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'FY14 '!$B:$O</formula>
    <oldFormula>'FY14 '!$B:$O</oldFormula>
  </rdn>
  <rcv guid="{F38B4310-E489-43FF-953E-F1582AC83FA0}" action="add"/>
</revisions>
</file>

<file path=xl/revisions/revisionLog11013.xml><?xml version="1.0" encoding="utf-8"?>
<revisions xmlns="http://schemas.openxmlformats.org/spreadsheetml/2006/main" xmlns:r="http://schemas.openxmlformats.org/officeDocument/2006/relationships">
  <rcc rId="3775" sId="1" numFmtId="4">
    <nc r="K7">
      <v>115805.92</v>
    </nc>
  </rcc>
  <rcc rId="3776" sId="1" numFmtId="4">
    <nc r="K8">
      <v>69826.13</v>
    </nc>
  </rcc>
  <rcc rId="3777" sId="1" numFmtId="4">
    <nc r="K9">
      <v>84982.61</v>
    </nc>
  </rcc>
  <rcc rId="3778" sId="1" numFmtId="4">
    <nc r="K12">
      <v>18998.900000000001</v>
    </nc>
  </rcc>
  <rcc rId="3779" sId="1" numFmtId="4">
    <nc r="K13">
      <v>9030.1200000000008</v>
    </nc>
  </rcc>
  <rcc rId="3780" sId="1" numFmtId="4">
    <nc r="K14">
      <v>19815.22</v>
    </nc>
  </rcc>
  <rcc rId="3781" sId="1" numFmtId="4">
    <nc r="K19">
      <v>12967.01</v>
    </nc>
  </rcc>
  <rcc rId="3782" sId="1" numFmtId="4">
    <nc r="K18">
      <v>11373.16</v>
    </nc>
  </rcc>
  <rcc rId="3783" sId="1" numFmtId="4">
    <nc r="K22">
      <v>2016</v>
    </nc>
  </rcc>
  <rcc rId="3784" sId="1" numFmtId="4">
    <nc r="K23">
      <v>5463.43</v>
    </nc>
  </rcc>
  <rcc rId="3785" sId="1" numFmtId="4">
    <oc r="K27">
      <v>7320</v>
    </oc>
    <nc r="K27">
      <f>6848+(471/1.2)</f>
    </nc>
  </rcc>
  <rcc rId="3786" sId="1">
    <nc r="M7">
      <f>J7+L7</f>
    </nc>
  </rcc>
  <rcc rId="3787" sId="1">
    <nc r="N7">
      <f>J7+K7</f>
    </nc>
  </rcc>
  <rcc rId="3788" sId="1">
    <nc r="O7">
      <f>M7-N7</f>
    </nc>
  </rcc>
  <rcc rId="3789" sId="1">
    <nc r="M8">
      <f>J8+L8</f>
    </nc>
  </rcc>
  <rcc rId="3790" sId="1">
    <nc r="N8">
      <f>J8+K8</f>
    </nc>
  </rcc>
  <rcc rId="3791" sId="1">
    <nc r="O8">
      <f>M8-N8</f>
    </nc>
  </rcc>
  <rcc rId="3792" sId="1">
    <nc r="M9">
      <f>J9+L9</f>
    </nc>
  </rcc>
  <rcc rId="3793" sId="1">
    <nc r="N9">
      <f>J9+K9</f>
    </nc>
  </rcc>
  <rcc rId="3794" sId="1">
    <nc r="O9">
      <f>M9-N9</f>
    </nc>
  </rcc>
  <rcc rId="3795" sId="1">
    <nc r="M12">
      <f>J12+L12</f>
    </nc>
  </rcc>
  <rcc rId="3796" sId="1">
    <nc r="N12">
      <f>J12+K12</f>
    </nc>
  </rcc>
  <rcc rId="3797" sId="1">
    <nc r="O12">
      <f>M12-N12</f>
    </nc>
  </rcc>
  <rcc rId="3798" sId="1">
    <nc r="M13">
      <f>J13+L13</f>
    </nc>
  </rcc>
  <rcc rId="3799" sId="1">
    <nc r="N13">
      <f>J13+K13</f>
    </nc>
  </rcc>
  <rcc rId="3800" sId="1">
    <nc r="O13">
      <f>M13-N13</f>
    </nc>
  </rcc>
  <rcc rId="3801" sId="1">
    <nc r="M14">
      <f>J14+L14</f>
    </nc>
  </rcc>
  <rcc rId="3802" sId="1">
    <nc r="N14">
      <f>J14+K14</f>
    </nc>
  </rcc>
  <rcc rId="3803" sId="1">
    <nc r="O14">
      <f>M14-N14</f>
    </nc>
  </rcc>
  <rcc rId="3804" sId="1">
    <nc r="M15">
      <f>J15+L15</f>
    </nc>
  </rcc>
  <rcc rId="3805" sId="1">
    <nc r="N15">
      <f>J15+K15</f>
    </nc>
  </rcc>
  <rcc rId="3806" sId="1">
    <nc r="O15">
      <f>M15-N15</f>
    </nc>
  </rcc>
  <rcv guid="{CFE925A5-1DC8-413C-B238-342567D07E98}" action="delete"/>
  <rcv guid="{CFE925A5-1DC8-413C-B238-342567D07E98}" action="add"/>
</revisions>
</file>

<file path=xl/revisions/revisionLog110131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'FY14 '!$B:$O</formula>
    <oldFormula>'FY14 '!$B:$O</oldFormula>
  </rdn>
  <rcv guid="{F38B4310-E489-43FF-953E-F1582AC83FA0}" action="add"/>
</revisions>
</file>

<file path=xl/revisions/revisionLog1102.xml><?xml version="1.0" encoding="utf-8"?>
<revisions xmlns="http://schemas.openxmlformats.org/spreadsheetml/2006/main" xmlns:r="http://schemas.openxmlformats.org/officeDocument/2006/relationships">
  <rcc rId="1290" sId="1" numFmtId="4">
    <nc r="AT18">
      <v>6786.8</v>
    </nc>
  </rcc>
  <rcc rId="1291" sId="1" numFmtId="4">
    <nc r="AT19">
      <v>25064.12</v>
    </nc>
  </rcc>
  <rcc rId="1292" sId="1" numFmtId="4">
    <nc r="AT22">
      <v>3986</v>
    </nc>
  </rcc>
  <rcc rId="1293" sId="1" numFmtId="4">
    <nc r="AT23">
      <v>7365.48</v>
    </nc>
  </rcc>
  <rcv guid="{F38B4310-E489-43FF-953E-F1582AC83FA0}" action="delete"/>
  <rdn rId="0" localSheetId="1" customView="1" name="Z_F38B4310_E489_43FF_953E_F1582AC83FA0_.wvu.Cols" hidden="1" oldHidden="1">
    <formula>'FY14 '!$B:$O</formula>
    <oldFormula>'FY14 '!$B:$O</oldFormula>
  </rdn>
  <rcv guid="{F38B4310-E489-43FF-953E-F1582AC83FA0}" action="add"/>
</revisions>
</file>

<file path=xl/revisions/revisionLog11021.xml><?xml version="1.0" encoding="utf-8"?>
<revisions xmlns="http://schemas.openxmlformats.org/spreadsheetml/2006/main" xmlns:r="http://schemas.openxmlformats.org/officeDocument/2006/relationships">
  <rfmt sheetId="1" sqref="AS1" start="0" length="0">
    <dxf>
      <alignment horizontal="center" vertical="top" readingOrder="0"/>
    </dxf>
  </rfmt>
  <rfmt sheetId="1" sqref="AT1" start="0" length="0">
    <dxf>
      <alignment horizontal="center" vertical="top" readingOrder="0"/>
    </dxf>
  </rfmt>
  <rfmt sheetId="1" sqref="AU1" start="0" length="0">
    <dxf>
      <alignment horizontal="center" vertical="top" readingOrder="0"/>
    </dxf>
  </rfmt>
  <rfmt sheetId="1" sqref="AV1" start="0" length="0">
    <dxf>
      <alignment horizontal="center" vertical="top" readingOrder="0"/>
    </dxf>
  </rfmt>
  <rfmt sheetId="1" sqref="AW1" start="0" length="0">
    <dxf>
      <alignment horizontal="center" vertical="top" readingOrder="0"/>
    </dxf>
  </rfmt>
  <rfmt sheetId="1" sqref="AX1" start="0" length="0">
    <dxf>
      <alignment horizontal="center" vertical="top" readingOrder="0"/>
    </dxf>
  </rfmt>
  <rfmt sheetId="1" sqref="AS2" start="0" length="0">
    <dxf>
      <alignment horizontal="center" vertical="top" readingOrder="0"/>
    </dxf>
  </rfmt>
  <rfmt sheetId="1" sqref="AT2" start="0" length="0">
    <dxf>
      <alignment horizontal="center" vertical="top" readingOrder="0"/>
    </dxf>
  </rfmt>
  <rfmt sheetId="1" sqref="AU2" start="0" length="0">
    <dxf>
      <alignment horizontal="center" vertical="top" readingOrder="0"/>
    </dxf>
  </rfmt>
  <rfmt sheetId="1" sqref="AV2" start="0" length="0">
    <dxf>
      <alignment horizontal="center" vertical="top" readingOrder="0"/>
    </dxf>
  </rfmt>
  <rfmt sheetId="1" sqref="AW2" start="0" length="0">
    <dxf>
      <alignment horizontal="center" vertical="top" readingOrder="0"/>
    </dxf>
  </rfmt>
  <rfmt sheetId="1" sqref="AX2" start="0" length="0">
    <dxf>
      <alignment horizontal="center" vertical="top" readingOrder="0"/>
    </dxf>
  </rfmt>
  <rfmt sheetId="1" sqref="AR3" start="0" length="0">
    <dxf>
      <font>
        <b/>
        <sz val="11"/>
        <color indexed="9"/>
        <name val="Calibri"/>
        <scheme val="none"/>
      </font>
      <fill>
        <patternFill patternType="solid">
          <bgColor indexed="8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AS3" start="0" length="0">
    <dxf>
      <font>
        <b/>
        <sz val="11"/>
        <color indexed="9"/>
        <name val="Calibri"/>
        <scheme val="none"/>
      </font>
      <fill>
        <patternFill patternType="solid">
          <bgColor indexed="8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AT3" start="0" length="0">
    <dxf>
      <font>
        <b/>
        <sz val="11"/>
        <color indexed="9"/>
        <name val="Calibri"/>
        <scheme val="none"/>
      </font>
      <fill>
        <patternFill patternType="solid">
          <bgColor indexed="8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AU3" start="0" length="0">
    <dxf>
      <font>
        <b/>
        <sz val="11"/>
        <color indexed="9"/>
        <name val="Calibri"/>
        <scheme val="none"/>
      </font>
      <fill>
        <patternFill patternType="solid">
          <bgColor indexed="8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AV3" start="0" length="0">
    <dxf>
      <font>
        <b/>
        <sz val="11"/>
        <color indexed="9"/>
        <name val="Calibri"/>
        <scheme val="none"/>
      </font>
      <fill>
        <patternFill patternType="solid">
          <bgColor indexed="8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AW3" start="0" length="0">
    <dxf>
      <font>
        <b/>
        <sz val="11"/>
        <color indexed="9"/>
        <name val="Calibri"/>
        <scheme val="none"/>
      </font>
      <fill>
        <patternFill patternType="solid">
          <bgColor indexed="8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AX3" start="0" length="0">
    <dxf>
      <font>
        <b/>
        <sz val="11"/>
        <color indexed="9"/>
        <name val="Calibri"/>
        <scheme val="none"/>
      </font>
      <fill>
        <patternFill patternType="solid">
          <bgColor indexed="8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AR4" start="0" length="0">
    <dxf>
      <fill>
        <patternFill patternType="solid">
          <bgColor indexed="55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901" sId="1" odxf="1" dxf="1">
    <nc r="AS4" t="inlineStr">
      <is>
        <t>A</t>
      </is>
    </nc>
    <odxf>
      <fill>
        <patternFill patternType="none">
          <bgColor indexed="65"/>
        </patternFill>
      </fill>
      <alignment horizontal="general" readingOrder="0"/>
      <border outline="0">
        <left/>
        <right/>
        <top/>
        <bottom/>
      </border>
    </odxf>
    <ndxf>
      <fill>
        <patternFill patternType="solid">
          <bgColor indexed="55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02" sId="1" odxf="1" dxf="1">
    <nc r="AT4" t="inlineStr">
      <is>
        <t>B</t>
      </is>
    </nc>
    <odxf>
      <fill>
        <patternFill patternType="none">
          <bgColor indexed="65"/>
        </patternFill>
      </fill>
      <alignment horizontal="general" readingOrder="0"/>
      <border outline="0">
        <left/>
        <right/>
        <top/>
        <bottom/>
      </border>
    </odxf>
    <ndxf>
      <fill>
        <patternFill patternType="solid">
          <bgColor indexed="55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03" sId="1" odxf="1" dxf="1">
    <nc r="AU4" t="inlineStr">
      <is>
        <t>C</t>
      </is>
    </nc>
    <odxf>
      <fill>
        <patternFill patternType="none">
          <bgColor indexed="65"/>
        </patternFill>
      </fill>
      <alignment horizontal="general" readingOrder="0"/>
      <border outline="0">
        <left/>
        <right/>
        <top/>
        <bottom/>
      </border>
    </odxf>
    <ndxf>
      <fill>
        <patternFill patternType="solid">
          <bgColor indexed="55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04" sId="1" odxf="1" dxf="1" quotePrefix="1">
    <nc r="AV4" t="inlineStr">
      <is>
        <t>D=A+C</t>
      </is>
    </nc>
    <odxf>
      <fill>
        <patternFill patternType="none">
          <bgColor indexed="65"/>
        </patternFill>
      </fill>
      <alignment horizontal="general" readingOrder="0"/>
      <border outline="0">
        <left/>
        <right/>
        <top/>
        <bottom/>
      </border>
    </odxf>
    <ndxf>
      <fill>
        <patternFill patternType="solid">
          <bgColor indexed="55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05" sId="1" odxf="1" dxf="1" quotePrefix="1">
    <nc r="AW4" t="inlineStr">
      <is>
        <t>E=A+B</t>
      </is>
    </nc>
    <odxf>
      <fill>
        <patternFill patternType="none">
          <bgColor indexed="65"/>
        </patternFill>
      </fill>
      <alignment horizontal="general" readingOrder="0"/>
      <border outline="0">
        <left/>
        <right/>
        <top/>
        <bottom/>
      </border>
    </odxf>
    <ndxf>
      <fill>
        <patternFill patternType="solid">
          <bgColor indexed="55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06" sId="1" odxf="1" dxf="1" quotePrefix="1">
    <nc r="AX4" t="inlineStr">
      <is>
        <t>D-E</t>
      </is>
    </nc>
    <odxf>
      <fill>
        <patternFill patternType="none">
          <bgColor indexed="65"/>
        </patternFill>
      </fill>
      <alignment horizontal="general" readingOrder="0"/>
      <border outline="0">
        <left/>
        <right/>
        <top/>
        <bottom/>
      </border>
    </odxf>
    <ndxf>
      <fill>
        <patternFill patternType="solid">
          <bgColor indexed="55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07" sId="1" odxf="1" dxf="1">
    <nc r="AR5" t="inlineStr">
      <is>
        <t>Budget</t>
      </is>
    </nc>
    <odxf>
      <fill>
        <patternFill patternType="none">
          <bgColor indexed="65"/>
        </patternFill>
      </fill>
      <alignment horizontal="general" readingOrder="0"/>
      <border outline="0">
        <left/>
        <right/>
        <top/>
        <bottom/>
      </border>
    </odxf>
    <ndxf>
      <fill>
        <patternFill patternType="solid">
          <bgColor indexed="55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08" sId="1" odxf="1" dxf="1">
    <nc r="AS5" t="inlineStr">
      <is>
        <t>1st part invoice</t>
      </is>
    </nc>
    <odxf>
      <fill>
        <patternFill patternType="none">
          <bgColor indexed="65"/>
        </patternFill>
      </fill>
      <alignment horizontal="general" readingOrder="0"/>
      <border outline="0">
        <left/>
        <right/>
        <top/>
        <bottom/>
      </border>
    </odxf>
    <ndxf>
      <fill>
        <patternFill patternType="solid">
          <bgColor indexed="55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09" sId="1" odxf="1" dxf="1">
    <nc r="AT5" t="inlineStr">
      <is>
        <t>2nd part invoice</t>
      </is>
    </nc>
    <odxf>
      <fill>
        <patternFill patternType="none">
          <bgColor indexed="65"/>
        </patternFill>
      </fill>
      <alignment horizontal="general" readingOrder="0"/>
      <border outline="0">
        <left/>
        <right/>
        <top/>
        <bottom/>
      </border>
    </odxf>
    <ndxf>
      <fill>
        <patternFill patternType="solid">
          <bgColor indexed="55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10" sId="1" odxf="1" dxf="1">
    <nc r="AU5" t="inlineStr">
      <is>
        <t>Accrual</t>
      </is>
    </nc>
    <odxf>
      <fill>
        <patternFill patternType="none">
          <bgColor indexed="65"/>
        </patternFill>
      </fill>
      <alignment horizontal="general" readingOrder="0"/>
      <border outline="0">
        <left/>
        <right/>
        <top/>
        <bottom/>
      </border>
    </odxf>
    <ndxf>
      <fill>
        <patternFill patternType="solid">
          <bgColor indexed="55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11" sId="1" odxf="1" dxf="1">
    <nc r="AV5" t="inlineStr">
      <is>
        <t>Spend (1st pt + accrued)</t>
      </is>
    </nc>
    <odxf>
      <fill>
        <patternFill patternType="none">
          <bgColor indexed="65"/>
        </patternFill>
      </fill>
      <alignment horizontal="general" readingOrder="0"/>
      <border outline="0">
        <left/>
        <right/>
        <top/>
        <bottom/>
      </border>
    </odxf>
    <ndxf>
      <fill>
        <patternFill patternType="solid">
          <bgColor indexed="55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12" sId="1" odxf="1" dxf="1">
    <nc r="AW5" t="inlineStr">
      <is>
        <t>Actuals</t>
      </is>
    </nc>
    <odxf>
      <fill>
        <patternFill patternType="none">
          <bgColor indexed="65"/>
        </patternFill>
      </fill>
      <alignment horizontal="general" readingOrder="0"/>
      <border outline="0">
        <left/>
        <right/>
        <top/>
        <bottom/>
      </border>
    </odxf>
    <ndxf>
      <fill>
        <patternFill patternType="solid">
          <bgColor indexed="55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13" sId="1" odxf="1" dxf="1">
    <nc r="AX5" t="inlineStr">
      <is>
        <t>Variance</t>
      </is>
    </nc>
    <odxf>
      <fill>
        <patternFill patternType="none">
          <bgColor indexed="65"/>
        </patternFill>
      </fill>
      <alignment horizontal="general" readingOrder="0"/>
      <border outline="0">
        <left/>
        <right/>
        <top/>
        <bottom/>
      </border>
    </odxf>
    <ndxf>
      <fill>
        <patternFill patternType="solid">
          <bgColor indexed="55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AR6" start="0" length="0">
    <dxf>
      <alignment horizontal="center" vertical="top" readingOrder="0"/>
      <border outline="0">
        <left style="thin">
          <color indexed="64"/>
        </left>
      </border>
    </dxf>
  </rfmt>
  <rfmt sheetId="1" sqref="AS6" start="0" length="0">
    <dxf>
      <alignment horizontal="center" vertical="top" readingOrder="0"/>
    </dxf>
  </rfmt>
  <rfmt sheetId="1" sqref="AT6" start="0" length="0">
    <dxf>
      <alignment horizontal="center" vertical="top" readingOrder="0"/>
    </dxf>
  </rfmt>
  <rfmt sheetId="1" sqref="AU6" start="0" length="0">
    <dxf>
      <alignment horizontal="center" vertical="top" readingOrder="0"/>
    </dxf>
  </rfmt>
  <rfmt sheetId="1" sqref="AV6" start="0" length="0">
    <dxf>
      <alignment horizontal="center" vertical="top" readingOrder="0"/>
    </dxf>
  </rfmt>
  <rfmt sheetId="1" sqref="AW6" start="0" length="0">
    <dxf>
      <alignment horizontal="center" vertical="top" readingOrder="0"/>
    </dxf>
  </rfmt>
  <rfmt sheetId="1" sqref="AX6" start="0" length="0">
    <dxf>
      <alignment horizontal="center" vertical="top" readingOrder="0"/>
      <border outline="0">
        <right style="thin">
          <color indexed="64"/>
        </right>
      </border>
    </dxf>
  </rfmt>
  <rcc rId="914" sId="1" odxf="1" dxf="1" numFmtId="4">
    <nc r="AR7">
      <v>170000</v>
    </nc>
    <odxf>
      <numFmt numFmtId="0" formatCode="General"/>
      <alignment horizontal="general" vertical="bottom" readingOrder="0"/>
      <border outline="0">
        <left/>
      </border>
    </odxf>
    <ndxf>
      <numFmt numFmtId="6" formatCode="#,##0_);[Red]\(#,##0\)"/>
      <alignment horizontal="center" vertical="top" readingOrder="0"/>
      <border outline="0">
        <left style="thin">
          <color indexed="64"/>
        </left>
      </border>
    </ndxf>
  </rcc>
  <rfmt sheetId="1" sqref="AS7" start="0" length="0">
    <dxf>
      <numFmt numFmtId="6" formatCode="#,##0_);[Red]\(#,##0\)"/>
      <alignment horizontal="center" vertical="top" readingOrder="0"/>
    </dxf>
  </rfmt>
  <rfmt sheetId="1" sqref="AT7" start="0" length="0">
    <dxf>
      <numFmt numFmtId="6" formatCode="#,##0_);[Red]\(#,##0\)"/>
      <alignment horizontal="center" vertical="top" readingOrder="0"/>
    </dxf>
  </rfmt>
  <rfmt sheetId="1" sqref="AU7" start="0" length="0">
    <dxf>
      <numFmt numFmtId="6" formatCode="#,##0_);[Red]\(#,##0\)"/>
      <alignment horizontal="center" vertical="top" readingOrder="0"/>
    </dxf>
  </rfmt>
  <rcc rId="915" sId="1" odxf="1" dxf="1">
    <nc r="AV7">
      <f>AS7+AU7</f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cc rId="916" sId="1" odxf="1" dxf="1">
    <nc r="AW7">
      <f>AS7+AT7</f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cc rId="917" sId="1" odxf="1" dxf="1">
    <nc r="AX7">
      <f>AV7-AW7</f>
    </nc>
    <odxf>
      <numFmt numFmtId="0" formatCode="General"/>
      <alignment horizontal="general" vertical="bottom" readingOrder="0"/>
      <border outline="0">
        <right/>
      </border>
    </odxf>
    <ndxf>
      <numFmt numFmtId="6" formatCode="#,##0_);[Red]\(#,##0\)"/>
      <alignment horizontal="center" vertical="top" readingOrder="0"/>
      <border outline="0">
        <right style="thin">
          <color indexed="64"/>
        </right>
      </border>
    </ndxf>
  </rcc>
  <rcc rId="918" sId="1" odxf="1" dxf="1" numFmtId="4">
    <nc r="AR8">
      <v>105000</v>
    </nc>
    <odxf>
      <numFmt numFmtId="0" formatCode="General"/>
      <alignment horizontal="general" vertical="bottom" readingOrder="0"/>
      <border outline="0">
        <left/>
      </border>
    </odxf>
    <ndxf>
      <numFmt numFmtId="6" formatCode="#,##0_);[Red]\(#,##0\)"/>
      <alignment horizontal="center" vertical="top" readingOrder="0"/>
      <border outline="0">
        <left style="thin">
          <color indexed="64"/>
        </left>
      </border>
    </ndxf>
  </rcc>
  <rfmt sheetId="1" sqref="AS8" start="0" length="0">
    <dxf>
      <numFmt numFmtId="6" formatCode="#,##0_);[Red]\(#,##0\)"/>
      <alignment horizontal="center" vertical="top" readingOrder="0"/>
    </dxf>
  </rfmt>
  <rfmt sheetId="1" sqref="AT8" start="0" length="0">
    <dxf>
      <numFmt numFmtId="6" formatCode="#,##0_);[Red]\(#,##0\)"/>
      <alignment horizontal="center" vertical="top" readingOrder="0"/>
    </dxf>
  </rfmt>
  <rfmt sheetId="1" sqref="AU8" start="0" length="0">
    <dxf>
      <numFmt numFmtId="6" formatCode="#,##0_);[Red]\(#,##0\)"/>
      <alignment horizontal="center" vertical="top" readingOrder="0"/>
    </dxf>
  </rfmt>
  <rcc rId="919" sId="1" odxf="1" dxf="1">
    <nc r="AV8">
      <f>AS8+AU8</f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cc rId="920" sId="1" odxf="1" dxf="1">
    <nc r="AW8">
      <f>AS8+AT8</f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cc rId="921" sId="1" odxf="1" dxf="1">
    <nc r="AX8">
      <f>AV8-AW8</f>
    </nc>
    <odxf>
      <numFmt numFmtId="0" formatCode="General"/>
      <alignment horizontal="general" vertical="bottom" readingOrder="0"/>
      <border outline="0">
        <right/>
      </border>
    </odxf>
    <ndxf>
      <numFmt numFmtId="6" formatCode="#,##0_);[Red]\(#,##0\)"/>
      <alignment horizontal="center" vertical="top" readingOrder="0"/>
      <border outline="0">
        <right style="thin">
          <color indexed="64"/>
        </right>
      </border>
    </ndxf>
  </rcc>
  <rcc rId="922" sId="1" odxf="1" dxf="1" numFmtId="4">
    <nc r="AR9">
      <v>311000</v>
    </nc>
    <odxf>
      <numFmt numFmtId="0" formatCode="General"/>
      <alignment horizontal="general" vertical="bottom" readingOrder="0"/>
      <border outline="0">
        <left/>
      </border>
    </odxf>
    <ndxf>
      <numFmt numFmtId="6" formatCode="#,##0_);[Red]\(#,##0\)"/>
      <alignment horizontal="center" vertical="top" readingOrder="0"/>
      <border outline="0">
        <left style="thin">
          <color indexed="64"/>
        </left>
      </border>
    </ndxf>
  </rcc>
  <rfmt sheetId="1" sqref="AS9" start="0" length="0">
    <dxf>
      <numFmt numFmtId="6" formatCode="#,##0_);[Red]\(#,##0\)"/>
      <alignment horizontal="center" vertical="top" readingOrder="0"/>
    </dxf>
  </rfmt>
  <rfmt sheetId="1" sqref="AT9" start="0" length="0">
    <dxf>
      <numFmt numFmtId="6" formatCode="#,##0_);[Red]\(#,##0\)"/>
      <alignment horizontal="center" vertical="top" readingOrder="0"/>
    </dxf>
  </rfmt>
  <rfmt sheetId="1" sqref="AU9" start="0" length="0">
    <dxf>
      <numFmt numFmtId="6" formatCode="#,##0_);[Red]\(#,##0\)"/>
      <alignment horizontal="center" vertical="top" readingOrder="0"/>
    </dxf>
  </rfmt>
  <rcc rId="923" sId="1" odxf="1" dxf="1">
    <nc r="AV9">
      <f>AS9+AU9</f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cc rId="924" sId="1" odxf="1" dxf="1">
    <nc r="AW9">
      <f>AS9+AT9</f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cc rId="925" sId="1" odxf="1" dxf="1">
    <nc r="AX9">
      <f>AV9-AW9</f>
    </nc>
    <odxf>
      <numFmt numFmtId="0" formatCode="General"/>
      <alignment horizontal="general" vertical="bottom" readingOrder="0"/>
      <border outline="0">
        <right/>
      </border>
    </odxf>
    <ndxf>
      <numFmt numFmtId="6" formatCode="#,##0_);[Red]\(#,##0\)"/>
      <alignment horizontal="center" vertical="top" readingOrder="0"/>
      <border outline="0">
        <right style="thin">
          <color indexed="64"/>
        </right>
      </border>
    </ndxf>
  </rcc>
  <rfmt sheetId="1" sqref="AR10" start="0" length="0">
    <dxf>
      <numFmt numFmtId="6" formatCode="#,##0_);[Red]\(#,##0\)"/>
      <alignment horizontal="center" vertical="top" readingOrder="0"/>
      <border outline="0">
        <left style="thin">
          <color indexed="64"/>
        </left>
      </border>
    </dxf>
  </rfmt>
  <rfmt sheetId="1" sqref="AS10" start="0" length="0">
    <dxf>
      <numFmt numFmtId="6" formatCode="#,##0_);[Red]\(#,##0\)"/>
      <alignment horizontal="center" vertical="top" readingOrder="0"/>
    </dxf>
  </rfmt>
  <rfmt sheetId="1" sqref="AT10" start="0" length="0">
    <dxf>
      <numFmt numFmtId="6" formatCode="#,##0_);[Red]\(#,##0\)"/>
      <alignment horizontal="center" vertical="top" readingOrder="0"/>
    </dxf>
  </rfmt>
  <rfmt sheetId="1" sqref="AU10" start="0" length="0">
    <dxf>
      <numFmt numFmtId="6" formatCode="#,##0_);[Red]\(#,##0\)"/>
      <alignment horizontal="center" vertical="top" readingOrder="0"/>
    </dxf>
  </rfmt>
  <rfmt sheetId="1" sqref="AV10" start="0" length="0">
    <dxf>
      <numFmt numFmtId="6" formatCode="#,##0_);[Red]\(#,##0\)"/>
      <alignment horizontal="center" vertical="top" readingOrder="0"/>
    </dxf>
  </rfmt>
  <rfmt sheetId="1" sqref="AW10" start="0" length="0">
    <dxf>
      <numFmt numFmtId="6" formatCode="#,##0_);[Red]\(#,##0\)"/>
      <alignment horizontal="center" vertical="top" readingOrder="0"/>
    </dxf>
  </rfmt>
  <rfmt sheetId="1" sqref="AX10" start="0" length="0">
    <dxf>
      <numFmt numFmtId="6" formatCode="#,##0_);[Red]\(#,##0\)"/>
      <alignment horizontal="center" vertical="top" readingOrder="0"/>
      <border outline="0">
        <right style="thin">
          <color indexed="64"/>
        </right>
      </border>
    </dxf>
  </rfmt>
  <rfmt sheetId="1" sqref="AR11" start="0" length="0">
    <dxf>
      <numFmt numFmtId="6" formatCode="#,##0_);[Red]\(#,##0\)"/>
      <alignment horizontal="center" vertical="top" readingOrder="0"/>
      <border outline="0">
        <left style="thin">
          <color indexed="64"/>
        </left>
      </border>
    </dxf>
  </rfmt>
  <rfmt sheetId="1" sqref="AS11" start="0" length="0">
    <dxf>
      <numFmt numFmtId="6" formatCode="#,##0_);[Red]\(#,##0\)"/>
      <alignment horizontal="center" vertical="top" readingOrder="0"/>
    </dxf>
  </rfmt>
  <rfmt sheetId="1" sqref="AT11" start="0" length="0">
    <dxf>
      <numFmt numFmtId="6" formatCode="#,##0_);[Red]\(#,##0\)"/>
      <alignment horizontal="center" vertical="top" readingOrder="0"/>
    </dxf>
  </rfmt>
  <rfmt sheetId="1" sqref="AU11" start="0" length="0">
    <dxf>
      <numFmt numFmtId="6" formatCode="#,##0_);[Red]\(#,##0\)"/>
      <alignment horizontal="center" vertical="top" readingOrder="0"/>
    </dxf>
  </rfmt>
  <rfmt sheetId="1" sqref="AV11" start="0" length="0">
    <dxf>
      <numFmt numFmtId="6" formatCode="#,##0_);[Red]\(#,##0\)"/>
      <alignment horizontal="center" vertical="top" readingOrder="0"/>
    </dxf>
  </rfmt>
  <rfmt sheetId="1" sqref="AW11" start="0" length="0">
    <dxf>
      <numFmt numFmtId="6" formatCode="#,##0_);[Red]\(#,##0\)"/>
      <alignment horizontal="center" vertical="top" readingOrder="0"/>
    </dxf>
  </rfmt>
  <rfmt sheetId="1" sqref="AX11" start="0" length="0">
    <dxf>
      <numFmt numFmtId="6" formatCode="#,##0_);[Red]\(#,##0\)"/>
      <alignment horizontal="center" vertical="top" readingOrder="0"/>
      <border outline="0">
        <right style="thin">
          <color indexed="64"/>
        </right>
      </border>
    </dxf>
  </rfmt>
  <rcc rId="926" sId="1" odxf="1" dxf="1" numFmtId="4">
    <nc r="AR12">
      <v>15000</v>
    </nc>
    <odxf>
      <numFmt numFmtId="0" formatCode="General"/>
      <alignment horizontal="general" vertical="bottom" readingOrder="0"/>
      <border outline="0">
        <left/>
      </border>
    </odxf>
    <ndxf>
      <numFmt numFmtId="6" formatCode="#,##0_);[Red]\(#,##0\)"/>
      <alignment horizontal="center" vertical="top" readingOrder="0"/>
      <border outline="0">
        <left style="thin">
          <color indexed="64"/>
        </left>
      </border>
    </ndxf>
  </rcc>
  <rfmt sheetId="1" sqref="AS12" start="0" length="0">
    <dxf>
      <numFmt numFmtId="6" formatCode="#,##0_);[Red]\(#,##0\)"/>
      <alignment horizontal="center" vertical="top" readingOrder="0"/>
    </dxf>
  </rfmt>
  <rfmt sheetId="1" sqref="AT12" start="0" length="0">
    <dxf>
      <numFmt numFmtId="6" formatCode="#,##0_);[Red]\(#,##0\)"/>
      <alignment horizontal="center" vertical="top" readingOrder="0"/>
    </dxf>
  </rfmt>
  <rfmt sheetId="1" sqref="AU12" start="0" length="0">
    <dxf>
      <numFmt numFmtId="6" formatCode="#,##0_);[Red]\(#,##0\)"/>
      <alignment horizontal="center" vertical="top" readingOrder="0"/>
    </dxf>
  </rfmt>
  <rcc rId="927" sId="1" odxf="1" dxf="1">
    <nc r="AV12">
      <f>AS12+AU12</f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cc rId="928" sId="1" odxf="1" dxf="1">
    <nc r="AW12">
      <f>AS12+AT12</f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cc rId="929" sId="1" odxf="1" dxf="1">
    <nc r="AX12">
      <f>AV12-AW12</f>
    </nc>
    <odxf>
      <numFmt numFmtId="0" formatCode="General"/>
      <alignment horizontal="general" vertical="bottom" readingOrder="0"/>
      <border outline="0">
        <right/>
      </border>
    </odxf>
    <ndxf>
      <numFmt numFmtId="6" formatCode="#,##0_);[Red]\(#,##0\)"/>
      <alignment horizontal="center" vertical="top" readingOrder="0"/>
      <border outline="0">
        <right style="thin">
          <color indexed="64"/>
        </right>
      </border>
    </ndxf>
  </rcc>
  <rcc rId="930" sId="1" odxf="1" dxf="1" numFmtId="4">
    <nc r="AR13">
      <v>18000</v>
    </nc>
    <odxf>
      <numFmt numFmtId="0" formatCode="General"/>
      <alignment horizontal="general" vertical="bottom" readingOrder="0"/>
      <border outline="0">
        <left/>
      </border>
    </odxf>
    <ndxf>
      <numFmt numFmtId="6" formatCode="#,##0_);[Red]\(#,##0\)"/>
      <alignment horizontal="center" vertical="top" readingOrder="0"/>
      <border outline="0">
        <left style="thin">
          <color indexed="64"/>
        </left>
      </border>
    </ndxf>
  </rcc>
  <rfmt sheetId="1" sqref="AS13" start="0" length="0">
    <dxf>
      <numFmt numFmtId="6" formatCode="#,##0_);[Red]\(#,##0\)"/>
      <alignment horizontal="center" vertical="top" readingOrder="0"/>
    </dxf>
  </rfmt>
  <rfmt sheetId="1" sqref="AT13" start="0" length="0">
    <dxf>
      <numFmt numFmtId="6" formatCode="#,##0_);[Red]\(#,##0\)"/>
      <alignment horizontal="center" vertical="top" readingOrder="0"/>
    </dxf>
  </rfmt>
  <rfmt sheetId="1" sqref="AU13" start="0" length="0">
    <dxf>
      <numFmt numFmtId="6" formatCode="#,##0_);[Red]\(#,##0\)"/>
      <alignment horizontal="center" vertical="top" readingOrder="0"/>
    </dxf>
  </rfmt>
  <rcc rId="931" sId="1" odxf="1" dxf="1">
    <nc r="AV13">
      <f>AS13+AU13</f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cc rId="932" sId="1" odxf="1" dxf="1">
    <nc r="AW13">
      <f>AS13+AT13</f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cc rId="933" sId="1" odxf="1" dxf="1">
    <nc r="AX13">
      <f>AV13-AW13</f>
    </nc>
    <odxf>
      <numFmt numFmtId="0" formatCode="General"/>
      <alignment horizontal="general" vertical="bottom" readingOrder="0"/>
      <border outline="0">
        <right/>
      </border>
    </odxf>
    <ndxf>
      <numFmt numFmtId="6" formatCode="#,##0_);[Red]\(#,##0\)"/>
      <alignment horizontal="center" vertical="top" readingOrder="0"/>
      <border outline="0">
        <right style="thin">
          <color indexed="64"/>
        </right>
      </border>
    </ndxf>
  </rcc>
  <rcc rId="934" sId="1" odxf="1" dxf="1" numFmtId="4">
    <nc r="AR14">
      <v>62500</v>
    </nc>
    <odxf>
      <numFmt numFmtId="0" formatCode="General"/>
      <alignment horizontal="general" vertical="bottom" readingOrder="0"/>
      <border outline="0">
        <left/>
      </border>
    </odxf>
    <ndxf>
      <numFmt numFmtId="6" formatCode="#,##0_);[Red]\(#,##0\)"/>
      <alignment horizontal="center" vertical="top" readingOrder="0"/>
      <border outline="0">
        <left style="thin">
          <color indexed="64"/>
        </left>
      </border>
    </ndxf>
  </rcc>
  <rfmt sheetId="1" sqref="AS14" start="0" length="0">
    <dxf>
      <numFmt numFmtId="6" formatCode="#,##0_);[Red]\(#,##0\)"/>
      <alignment horizontal="center" vertical="top" readingOrder="0"/>
    </dxf>
  </rfmt>
  <rfmt sheetId="1" sqref="AT14" start="0" length="0">
    <dxf>
      <numFmt numFmtId="6" formatCode="#,##0_);[Red]\(#,##0\)"/>
      <alignment horizontal="center" vertical="top" readingOrder="0"/>
    </dxf>
  </rfmt>
  <rfmt sheetId="1" sqref="AU14" start="0" length="0">
    <dxf>
      <numFmt numFmtId="6" formatCode="#,##0_);[Red]\(#,##0\)"/>
      <alignment horizontal="center" vertical="top" readingOrder="0"/>
    </dxf>
  </rfmt>
  <rcc rId="935" sId="1" odxf="1" dxf="1">
    <nc r="AV14">
      <f>AS14+AU14</f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cc rId="936" sId="1" odxf="1" dxf="1">
    <nc r="AW14">
      <f>AS14+AT14</f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cc rId="937" sId="1" odxf="1" dxf="1">
    <nc r="AX14">
      <f>AV14-AW14</f>
    </nc>
    <odxf>
      <numFmt numFmtId="0" formatCode="General"/>
      <alignment horizontal="general" vertical="bottom" readingOrder="0"/>
      <border outline="0">
        <right/>
      </border>
    </odxf>
    <ndxf>
      <numFmt numFmtId="6" formatCode="#,##0_);[Red]\(#,##0\)"/>
      <alignment horizontal="center" vertical="top" readingOrder="0"/>
      <border outline="0">
        <right style="thin">
          <color indexed="64"/>
        </right>
      </border>
    </ndxf>
  </rcc>
  <rcc rId="938" sId="1" odxf="1" dxf="1" numFmtId="4">
    <nc r="AR15">
      <v>0</v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fmt sheetId="1" sqref="AS15" start="0" length="0">
    <dxf>
      <numFmt numFmtId="6" formatCode="#,##0_);[Red]\(#,##0\)"/>
      <alignment horizontal="center" vertical="top" readingOrder="0"/>
    </dxf>
  </rfmt>
  <rfmt sheetId="1" sqref="AT15" start="0" length="0">
    <dxf>
      <numFmt numFmtId="6" formatCode="#,##0_);[Red]\(#,##0\)"/>
      <alignment horizontal="center" vertical="top" readingOrder="0"/>
    </dxf>
  </rfmt>
  <rfmt sheetId="1" sqref="AU15" start="0" length="0">
    <dxf>
      <numFmt numFmtId="6" formatCode="#,##0_);[Red]\(#,##0\)"/>
      <alignment horizontal="center" vertical="top" readingOrder="0"/>
    </dxf>
  </rfmt>
  <rcc rId="939" sId="1" odxf="1" dxf="1">
    <nc r="AV15">
      <f>AS15+AU15</f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cc rId="940" sId="1" odxf="1" dxf="1">
    <nc r="AW15">
      <f>AS15+AT15</f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cc rId="941" sId="1" odxf="1" dxf="1">
    <nc r="AX15">
      <f>AV15-AW15</f>
    </nc>
    <odxf>
      <numFmt numFmtId="0" formatCode="General"/>
      <alignment horizontal="general" vertical="bottom" readingOrder="0"/>
      <border outline="0">
        <right/>
      </border>
    </odxf>
    <ndxf>
      <numFmt numFmtId="6" formatCode="#,##0_);[Red]\(#,##0\)"/>
      <alignment horizontal="center" vertical="top" readingOrder="0"/>
      <border outline="0">
        <right style="thin">
          <color indexed="64"/>
        </right>
      </border>
    </ndxf>
  </rcc>
  <rfmt sheetId="1" sqref="AR16" start="0" length="0">
    <dxf>
      <numFmt numFmtId="6" formatCode="#,##0_);[Red]\(#,##0\)"/>
      <alignment horizontal="center" vertical="top" readingOrder="0"/>
      <border outline="0">
        <left style="thin">
          <color indexed="64"/>
        </left>
      </border>
    </dxf>
  </rfmt>
  <rfmt sheetId="1" sqref="AS16" start="0" length="0">
    <dxf>
      <numFmt numFmtId="6" formatCode="#,##0_);[Red]\(#,##0\)"/>
      <alignment horizontal="center" vertical="top" readingOrder="0"/>
    </dxf>
  </rfmt>
  <rfmt sheetId="1" sqref="AT16" start="0" length="0">
    <dxf>
      <numFmt numFmtId="6" formatCode="#,##0_);[Red]\(#,##0\)"/>
      <alignment horizontal="center" vertical="top" readingOrder="0"/>
    </dxf>
  </rfmt>
  <rfmt sheetId="1" sqref="AU16" start="0" length="0">
    <dxf>
      <numFmt numFmtId="6" formatCode="#,##0_);[Red]\(#,##0\)"/>
      <alignment horizontal="center" vertical="top" readingOrder="0"/>
    </dxf>
  </rfmt>
  <rfmt sheetId="1" sqref="AV16" start="0" length="0">
    <dxf>
      <numFmt numFmtId="6" formatCode="#,##0_);[Red]\(#,##0\)"/>
      <alignment horizontal="center" vertical="top" readingOrder="0"/>
    </dxf>
  </rfmt>
  <rfmt sheetId="1" sqref="AW16" start="0" length="0">
    <dxf>
      <numFmt numFmtId="6" formatCode="#,##0_);[Red]\(#,##0\)"/>
      <alignment horizontal="center" vertical="top" readingOrder="0"/>
    </dxf>
  </rfmt>
  <rfmt sheetId="1" sqref="AX16" start="0" length="0">
    <dxf>
      <numFmt numFmtId="6" formatCode="#,##0_);[Red]\(#,##0\)"/>
      <alignment horizontal="center" vertical="top" readingOrder="0"/>
      <border outline="0">
        <right style="thin">
          <color indexed="64"/>
        </right>
      </border>
    </dxf>
  </rfmt>
  <rfmt sheetId="1" sqref="AR17" start="0" length="0">
    <dxf>
      <numFmt numFmtId="6" formatCode="#,##0_);[Red]\(#,##0\)"/>
      <alignment horizontal="center" vertical="top" readingOrder="0"/>
      <border outline="0">
        <left style="thin">
          <color indexed="64"/>
        </left>
      </border>
    </dxf>
  </rfmt>
  <rfmt sheetId="1" sqref="AS17" start="0" length="0">
    <dxf>
      <numFmt numFmtId="6" formatCode="#,##0_);[Red]\(#,##0\)"/>
      <alignment horizontal="center" vertical="top" readingOrder="0"/>
    </dxf>
  </rfmt>
  <rfmt sheetId="1" sqref="AT17" start="0" length="0">
    <dxf>
      <numFmt numFmtId="6" formatCode="#,##0_);[Red]\(#,##0\)"/>
      <alignment horizontal="center" vertical="top" readingOrder="0"/>
    </dxf>
  </rfmt>
  <rfmt sheetId="1" sqref="AU17" start="0" length="0">
    <dxf>
      <numFmt numFmtId="6" formatCode="#,##0_);[Red]\(#,##0\)"/>
      <alignment horizontal="center" vertical="top" readingOrder="0"/>
    </dxf>
  </rfmt>
  <rfmt sheetId="1" sqref="AV17" start="0" length="0">
    <dxf>
      <numFmt numFmtId="6" formatCode="#,##0_);[Red]\(#,##0\)"/>
      <alignment horizontal="center" vertical="top" readingOrder="0"/>
    </dxf>
  </rfmt>
  <rfmt sheetId="1" sqref="AW17" start="0" length="0">
    <dxf>
      <numFmt numFmtId="6" formatCode="#,##0_);[Red]\(#,##0\)"/>
      <alignment horizontal="center" vertical="top" readingOrder="0"/>
    </dxf>
  </rfmt>
  <rfmt sheetId="1" sqref="AX17" start="0" length="0">
    <dxf>
      <numFmt numFmtId="6" formatCode="#,##0_);[Red]\(#,##0\)"/>
      <alignment horizontal="center" vertical="top" readingOrder="0"/>
      <border outline="0">
        <right style="thin">
          <color indexed="64"/>
        </right>
      </border>
    </dxf>
  </rfmt>
  <rcc rId="942" sId="1" odxf="1" dxf="1" numFmtId="4">
    <nc r="AR18">
      <v>8000</v>
    </nc>
    <odxf>
      <numFmt numFmtId="0" formatCode="General"/>
      <alignment horizontal="general" vertical="bottom" readingOrder="0"/>
      <border outline="0">
        <left/>
      </border>
    </odxf>
    <ndxf>
      <numFmt numFmtId="6" formatCode="#,##0_);[Red]\(#,##0\)"/>
      <alignment horizontal="center" vertical="top" readingOrder="0"/>
      <border outline="0">
        <left style="thin">
          <color indexed="64"/>
        </left>
      </border>
    </ndxf>
  </rcc>
  <rfmt sheetId="1" sqref="AS18" start="0" length="0">
    <dxf>
      <numFmt numFmtId="6" formatCode="#,##0_);[Red]\(#,##0\)"/>
      <alignment horizontal="center" vertical="top" readingOrder="0"/>
    </dxf>
  </rfmt>
  <rfmt sheetId="1" sqref="AT18" start="0" length="0">
    <dxf>
      <numFmt numFmtId="6" formatCode="#,##0_);[Red]\(#,##0\)"/>
      <alignment horizontal="center" vertical="top" readingOrder="0"/>
    </dxf>
  </rfmt>
  <rfmt sheetId="1" sqref="AU18" start="0" length="0">
    <dxf>
      <numFmt numFmtId="6" formatCode="#,##0_);[Red]\(#,##0\)"/>
      <alignment horizontal="center" vertical="top" readingOrder="0"/>
    </dxf>
  </rfmt>
  <rcc rId="943" sId="1" odxf="1" dxf="1">
    <nc r="AV18">
      <f>AS18+AU18</f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cc rId="944" sId="1" odxf="1" dxf="1">
    <nc r="AW18">
      <f>AS18+AT18</f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cc rId="945" sId="1" odxf="1" dxf="1">
    <nc r="AX18">
      <f>AV18-AW18</f>
    </nc>
    <odxf>
      <numFmt numFmtId="0" formatCode="General"/>
      <alignment horizontal="general" vertical="bottom" readingOrder="0"/>
      <border outline="0">
        <right/>
      </border>
    </odxf>
    <ndxf>
      <numFmt numFmtId="6" formatCode="#,##0_);[Red]\(#,##0\)"/>
      <alignment horizontal="center" vertical="top" readingOrder="0"/>
      <border outline="0">
        <right style="thin">
          <color indexed="64"/>
        </right>
      </border>
    </ndxf>
  </rcc>
  <rcc rId="946" sId="1" odxf="1" dxf="1" numFmtId="4">
    <nc r="AR19">
      <v>42000</v>
    </nc>
    <odxf>
      <numFmt numFmtId="0" formatCode="General"/>
      <alignment horizontal="general" vertical="bottom" readingOrder="0"/>
      <border outline="0">
        <left/>
      </border>
    </odxf>
    <ndxf>
      <numFmt numFmtId="6" formatCode="#,##0_);[Red]\(#,##0\)"/>
      <alignment horizontal="center" vertical="top" readingOrder="0"/>
      <border outline="0">
        <left style="thin">
          <color indexed="64"/>
        </left>
      </border>
    </ndxf>
  </rcc>
  <rfmt sheetId="1" sqref="AS19" start="0" length="0">
    <dxf>
      <numFmt numFmtId="6" formatCode="#,##0_);[Red]\(#,##0\)"/>
      <alignment horizontal="center" vertical="top" readingOrder="0"/>
    </dxf>
  </rfmt>
  <rfmt sheetId="1" sqref="AT19" start="0" length="0">
    <dxf>
      <numFmt numFmtId="6" formatCode="#,##0_);[Red]\(#,##0\)"/>
      <alignment horizontal="center" vertical="top" readingOrder="0"/>
    </dxf>
  </rfmt>
  <rfmt sheetId="1" sqref="AU19" start="0" length="0">
    <dxf>
      <numFmt numFmtId="6" formatCode="#,##0_);[Red]\(#,##0\)"/>
      <alignment horizontal="center" vertical="top" readingOrder="0"/>
    </dxf>
  </rfmt>
  <rcc rId="947" sId="1" odxf="1" dxf="1">
    <nc r="AV19">
      <f>AS19+AU19</f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cc rId="948" sId="1" odxf="1" dxf="1">
    <nc r="AW19">
      <f>AS19+AT19</f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cc rId="949" sId="1" odxf="1" dxf="1">
    <nc r="AX19">
      <f>AV19-AW19</f>
    </nc>
    <odxf>
      <numFmt numFmtId="0" formatCode="General"/>
      <alignment horizontal="general" vertical="bottom" readingOrder="0"/>
      <border outline="0">
        <right/>
      </border>
    </odxf>
    <ndxf>
      <numFmt numFmtId="6" formatCode="#,##0_);[Red]\(#,##0\)"/>
      <alignment horizontal="center" vertical="top" readingOrder="0"/>
      <border outline="0">
        <right style="thin">
          <color indexed="64"/>
        </right>
      </border>
    </ndxf>
  </rcc>
  <rfmt sheetId="1" sqref="AR20" start="0" length="0">
    <dxf>
      <numFmt numFmtId="6" formatCode="#,##0_);[Red]\(#,##0\)"/>
      <alignment horizontal="center" vertical="top" readingOrder="0"/>
      <border outline="0">
        <left style="thin">
          <color indexed="64"/>
        </left>
      </border>
    </dxf>
  </rfmt>
  <rfmt sheetId="1" sqref="AS20" start="0" length="0">
    <dxf>
      <numFmt numFmtId="6" formatCode="#,##0_);[Red]\(#,##0\)"/>
      <alignment horizontal="center" vertical="top" readingOrder="0"/>
    </dxf>
  </rfmt>
  <rfmt sheetId="1" sqref="AT20" start="0" length="0">
    <dxf>
      <numFmt numFmtId="6" formatCode="#,##0_);[Red]\(#,##0\)"/>
      <alignment horizontal="center" vertical="top" readingOrder="0"/>
    </dxf>
  </rfmt>
  <rfmt sheetId="1" sqref="AU20" start="0" length="0">
    <dxf>
      <numFmt numFmtId="6" formatCode="#,##0_);[Red]\(#,##0\)"/>
      <alignment horizontal="center" vertical="top" readingOrder="0"/>
    </dxf>
  </rfmt>
  <rfmt sheetId="1" sqref="AV20" start="0" length="0">
    <dxf>
      <numFmt numFmtId="6" formatCode="#,##0_);[Red]\(#,##0\)"/>
      <alignment horizontal="center" vertical="top" readingOrder="0"/>
    </dxf>
  </rfmt>
  <rfmt sheetId="1" sqref="AW20" start="0" length="0">
    <dxf>
      <numFmt numFmtId="6" formatCode="#,##0_);[Red]\(#,##0\)"/>
      <alignment horizontal="center" vertical="top" readingOrder="0"/>
    </dxf>
  </rfmt>
  <rfmt sheetId="1" sqref="AX20" start="0" length="0">
    <dxf>
      <numFmt numFmtId="6" formatCode="#,##0_);[Red]\(#,##0\)"/>
      <alignment horizontal="center" vertical="top" readingOrder="0"/>
      <border outline="0">
        <right style="thin">
          <color indexed="64"/>
        </right>
      </border>
    </dxf>
  </rfmt>
  <rfmt sheetId="1" sqref="AR21" start="0" length="0">
    <dxf>
      <numFmt numFmtId="6" formatCode="#,##0_);[Red]\(#,##0\)"/>
      <alignment horizontal="center" vertical="top" readingOrder="0"/>
      <border outline="0">
        <left style="thin">
          <color indexed="64"/>
        </left>
      </border>
    </dxf>
  </rfmt>
  <rfmt sheetId="1" sqref="AS21" start="0" length="0">
    <dxf>
      <numFmt numFmtId="6" formatCode="#,##0_);[Red]\(#,##0\)"/>
      <alignment horizontal="center" vertical="top" readingOrder="0"/>
    </dxf>
  </rfmt>
  <rfmt sheetId="1" sqref="AT21" start="0" length="0">
    <dxf>
      <numFmt numFmtId="6" formatCode="#,##0_);[Red]\(#,##0\)"/>
      <alignment horizontal="center" vertical="top" readingOrder="0"/>
    </dxf>
  </rfmt>
  <rfmt sheetId="1" sqref="AU21" start="0" length="0">
    <dxf>
      <numFmt numFmtId="6" formatCode="#,##0_);[Red]\(#,##0\)"/>
      <alignment horizontal="center" vertical="top" readingOrder="0"/>
    </dxf>
  </rfmt>
  <rfmt sheetId="1" sqref="AV21" start="0" length="0">
    <dxf>
      <numFmt numFmtId="6" formatCode="#,##0_);[Red]\(#,##0\)"/>
      <alignment horizontal="center" vertical="top" readingOrder="0"/>
    </dxf>
  </rfmt>
  <rfmt sheetId="1" sqref="AW21" start="0" length="0">
    <dxf>
      <numFmt numFmtId="6" formatCode="#,##0_);[Red]\(#,##0\)"/>
      <alignment horizontal="center" vertical="top" readingOrder="0"/>
    </dxf>
  </rfmt>
  <rfmt sheetId="1" sqref="AX21" start="0" length="0">
    <dxf>
      <numFmt numFmtId="6" formatCode="#,##0_);[Red]\(#,##0\)"/>
      <alignment horizontal="center" vertical="top" readingOrder="0"/>
      <border outline="0">
        <right style="thin">
          <color indexed="64"/>
        </right>
      </border>
    </dxf>
  </rfmt>
  <rcc rId="950" sId="1" odxf="1" dxf="1" numFmtId="4">
    <nc r="AR22">
      <v>5000</v>
    </nc>
    <odxf>
      <numFmt numFmtId="0" formatCode="General"/>
      <alignment horizontal="general" vertical="bottom" readingOrder="0"/>
      <border outline="0">
        <left/>
      </border>
    </odxf>
    <ndxf>
      <numFmt numFmtId="6" formatCode="#,##0_);[Red]\(#,##0\)"/>
      <alignment horizontal="center" vertical="top" readingOrder="0"/>
      <border outline="0">
        <left style="thin">
          <color indexed="64"/>
        </left>
      </border>
    </ndxf>
  </rcc>
  <rfmt sheetId="1" sqref="AS22" start="0" length="0">
    <dxf>
      <numFmt numFmtId="6" formatCode="#,##0_);[Red]\(#,##0\)"/>
      <alignment horizontal="center" vertical="top" readingOrder="0"/>
    </dxf>
  </rfmt>
  <rfmt sheetId="1" sqref="AT22" start="0" length="0">
    <dxf>
      <numFmt numFmtId="6" formatCode="#,##0_);[Red]\(#,##0\)"/>
      <alignment horizontal="center" vertical="top" readingOrder="0"/>
    </dxf>
  </rfmt>
  <rfmt sheetId="1" sqref="AU22" start="0" length="0">
    <dxf>
      <numFmt numFmtId="6" formatCode="#,##0_);[Red]\(#,##0\)"/>
      <alignment horizontal="center" vertical="top" readingOrder="0"/>
    </dxf>
  </rfmt>
  <rcc rId="951" sId="1" odxf="1" dxf="1">
    <nc r="AV22">
      <f>AS22+AU22</f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cc rId="952" sId="1" odxf="1" dxf="1">
    <nc r="AW22">
      <f>AS22+AT22</f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cc rId="953" sId="1" odxf="1" dxf="1">
    <nc r="AX22">
      <f>AV22-AW22</f>
    </nc>
    <odxf>
      <numFmt numFmtId="0" formatCode="General"/>
      <alignment horizontal="general" vertical="bottom" readingOrder="0"/>
      <border outline="0">
        <right/>
      </border>
    </odxf>
    <ndxf>
      <numFmt numFmtId="6" formatCode="#,##0_);[Red]\(#,##0\)"/>
      <alignment horizontal="center" vertical="top" readingOrder="0"/>
      <border outline="0">
        <right style="thin">
          <color indexed="64"/>
        </right>
      </border>
    </ndxf>
  </rcc>
  <rcc rId="954" sId="1" odxf="1" dxf="1" numFmtId="4">
    <nc r="AR23">
      <v>14000</v>
    </nc>
    <odxf>
      <numFmt numFmtId="0" formatCode="General"/>
      <alignment horizontal="general" vertical="bottom" readingOrder="0"/>
      <border outline="0">
        <left/>
      </border>
    </odxf>
    <ndxf>
      <numFmt numFmtId="6" formatCode="#,##0_);[Red]\(#,##0\)"/>
      <alignment horizontal="center" vertical="top" readingOrder="0"/>
      <border outline="0">
        <left style="thin">
          <color indexed="64"/>
        </left>
      </border>
    </ndxf>
  </rcc>
  <rfmt sheetId="1" sqref="AS23" start="0" length="0">
    <dxf>
      <numFmt numFmtId="6" formatCode="#,##0_);[Red]\(#,##0\)"/>
      <alignment horizontal="center" vertical="top" readingOrder="0"/>
    </dxf>
  </rfmt>
  <rfmt sheetId="1" sqref="AT23" start="0" length="0">
    <dxf>
      <numFmt numFmtId="6" formatCode="#,##0_);[Red]\(#,##0\)"/>
      <alignment horizontal="center" vertical="top" readingOrder="0"/>
    </dxf>
  </rfmt>
  <rfmt sheetId="1" sqref="AU23" start="0" length="0">
    <dxf>
      <numFmt numFmtId="6" formatCode="#,##0_);[Red]\(#,##0\)"/>
      <alignment horizontal="center" vertical="top" readingOrder="0"/>
    </dxf>
  </rfmt>
  <rcc rId="955" sId="1" odxf="1" dxf="1">
    <nc r="AV23">
      <f>AS23+AU23</f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cc rId="956" sId="1" odxf="1" dxf="1">
    <nc r="AW23">
      <f>AS23+AT23</f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cc rId="957" sId="1" odxf="1" dxf="1">
    <nc r="AX23">
      <f>AV23-AW23</f>
    </nc>
    <odxf>
      <numFmt numFmtId="0" formatCode="General"/>
      <alignment horizontal="general" vertical="bottom" readingOrder="0"/>
      <border outline="0">
        <right/>
      </border>
    </odxf>
    <ndxf>
      <numFmt numFmtId="6" formatCode="#,##0_);[Red]\(#,##0\)"/>
      <alignment horizontal="center" vertical="top" readingOrder="0"/>
      <border outline="0">
        <right style="thin">
          <color indexed="64"/>
        </right>
      </border>
    </ndxf>
  </rcc>
  <rfmt sheetId="1" sqref="AR24" start="0" length="0">
    <dxf>
      <numFmt numFmtId="6" formatCode="#,##0_);[Red]\(#,##0\)"/>
      <alignment horizontal="center" vertical="top" readingOrder="0"/>
      <border outline="0">
        <left style="thin">
          <color indexed="64"/>
        </left>
      </border>
    </dxf>
  </rfmt>
  <rfmt sheetId="1" sqref="AS24" start="0" length="0">
    <dxf>
      <numFmt numFmtId="6" formatCode="#,##0_);[Red]\(#,##0\)"/>
      <alignment horizontal="center" vertical="top" readingOrder="0"/>
    </dxf>
  </rfmt>
  <rfmt sheetId="1" sqref="AT24" start="0" length="0">
    <dxf>
      <numFmt numFmtId="6" formatCode="#,##0_);[Red]\(#,##0\)"/>
      <alignment horizontal="center" vertical="top" readingOrder="0"/>
    </dxf>
  </rfmt>
  <rfmt sheetId="1" sqref="AU24" start="0" length="0">
    <dxf>
      <numFmt numFmtId="6" formatCode="#,##0_);[Red]\(#,##0\)"/>
      <alignment horizontal="center" vertical="top" readingOrder="0"/>
    </dxf>
  </rfmt>
  <rfmt sheetId="1" sqref="AV24" start="0" length="0">
    <dxf>
      <numFmt numFmtId="6" formatCode="#,##0_);[Red]\(#,##0\)"/>
      <alignment horizontal="center" vertical="top" readingOrder="0"/>
    </dxf>
  </rfmt>
  <rfmt sheetId="1" sqref="AW24" start="0" length="0">
    <dxf>
      <numFmt numFmtId="6" formatCode="#,##0_);[Red]\(#,##0\)"/>
      <alignment horizontal="center" vertical="top" readingOrder="0"/>
    </dxf>
  </rfmt>
  <rfmt sheetId="1" sqref="AX24" start="0" length="0">
    <dxf>
      <numFmt numFmtId="6" formatCode="#,##0_);[Red]\(#,##0\)"/>
      <alignment horizontal="center" vertical="top" readingOrder="0"/>
      <border outline="0">
        <right style="thin">
          <color indexed="64"/>
        </right>
      </border>
    </dxf>
  </rfmt>
  <rfmt sheetId="1" sqref="AR25" start="0" length="0">
    <dxf>
      <numFmt numFmtId="6" formatCode="#,##0_);[Red]\(#,##0\)"/>
      <alignment horizontal="center" vertical="top" readingOrder="0"/>
      <border outline="0">
        <left style="thin">
          <color indexed="64"/>
        </left>
      </border>
    </dxf>
  </rfmt>
  <rfmt sheetId="1" sqref="AS25" start="0" length="0">
    <dxf>
      <numFmt numFmtId="6" formatCode="#,##0_);[Red]\(#,##0\)"/>
      <alignment horizontal="center" vertical="top" readingOrder="0"/>
    </dxf>
  </rfmt>
  <rfmt sheetId="1" sqref="AT25" start="0" length="0">
    <dxf>
      <numFmt numFmtId="6" formatCode="#,##0_);[Red]\(#,##0\)"/>
      <alignment horizontal="center" vertical="top" readingOrder="0"/>
    </dxf>
  </rfmt>
  <rfmt sheetId="1" sqref="AU25" start="0" length="0">
    <dxf>
      <numFmt numFmtId="6" formatCode="#,##0_);[Red]\(#,##0\)"/>
      <alignment horizontal="center" vertical="top" readingOrder="0"/>
    </dxf>
  </rfmt>
  <rfmt sheetId="1" sqref="AV25" start="0" length="0">
    <dxf>
      <numFmt numFmtId="6" formatCode="#,##0_);[Red]\(#,##0\)"/>
      <alignment horizontal="center" vertical="top" readingOrder="0"/>
    </dxf>
  </rfmt>
  <rfmt sheetId="1" sqref="AW25" start="0" length="0">
    <dxf>
      <numFmt numFmtId="6" formatCode="#,##0_);[Red]\(#,##0\)"/>
      <alignment horizontal="center" vertical="top" readingOrder="0"/>
    </dxf>
  </rfmt>
  <rfmt sheetId="1" sqref="AX25" start="0" length="0">
    <dxf>
      <numFmt numFmtId="6" formatCode="#,##0_);[Red]\(#,##0\)"/>
      <alignment horizontal="center" vertical="top" readingOrder="0"/>
      <border outline="0">
        <right style="thin">
          <color indexed="64"/>
        </right>
      </border>
    </dxf>
  </rfmt>
  <rcc rId="958" sId="1" odxf="1" dxf="1" numFmtId="4">
    <nc r="AR26">
      <v>8000</v>
    </nc>
    <odxf>
      <numFmt numFmtId="0" formatCode="General"/>
      <alignment horizontal="general" vertical="bottom" readingOrder="0"/>
      <border outline="0">
        <left/>
      </border>
    </odxf>
    <ndxf>
      <numFmt numFmtId="6" formatCode="#,##0_);[Red]\(#,##0\)"/>
      <alignment horizontal="center" vertical="top" readingOrder="0"/>
      <border outline="0">
        <left style="thin">
          <color indexed="64"/>
        </left>
      </border>
    </ndxf>
  </rcc>
  <rfmt sheetId="1" sqref="AS26" start="0" length="0">
    <dxf>
      <numFmt numFmtId="6" formatCode="#,##0_);[Red]\(#,##0\)"/>
      <alignment horizontal="center" vertical="top" readingOrder="0"/>
    </dxf>
  </rfmt>
  <rfmt sheetId="1" sqref="AT26" start="0" length="0">
    <dxf>
      <numFmt numFmtId="6" formatCode="#,##0_);[Red]\(#,##0\)"/>
      <alignment horizontal="center" vertical="top" readingOrder="0"/>
    </dxf>
  </rfmt>
  <rfmt sheetId="1" sqref="AU26" start="0" length="0">
    <dxf>
      <numFmt numFmtId="6" formatCode="#,##0_);[Red]\(#,##0\)"/>
      <alignment horizontal="center" vertical="top" readingOrder="0"/>
    </dxf>
  </rfmt>
  <rcc rId="959" sId="1" odxf="1" dxf="1">
    <nc r="AV26">
      <f>AS26+AU26</f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cc rId="960" sId="1" odxf="1" dxf="1">
    <nc r="AW26">
      <f>AS26+AT26</f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cc rId="961" sId="1" odxf="1" dxf="1">
    <nc r="AX26">
      <f>AV26-AW26</f>
    </nc>
    <odxf>
      <numFmt numFmtId="0" formatCode="General"/>
      <alignment horizontal="general" vertical="bottom" readingOrder="0"/>
      <border outline="0">
        <right/>
      </border>
    </odxf>
    <ndxf>
      <numFmt numFmtId="6" formatCode="#,##0_);[Red]\(#,##0\)"/>
      <alignment horizontal="center" vertical="top" readingOrder="0"/>
      <border outline="0">
        <right style="thin">
          <color indexed="64"/>
        </right>
      </border>
    </ndxf>
  </rcc>
  <rfmt sheetId="1" sqref="AR27" start="0" length="0">
    <dxf>
      <numFmt numFmtId="6" formatCode="#,##0_);[Red]\(#,##0\)"/>
      <alignment horizontal="center" vertical="top" readingOrder="0"/>
      <border outline="0">
        <left style="thin">
          <color indexed="64"/>
        </left>
      </border>
    </dxf>
  </rfmt>
  <rfmt sheetId="1" sqref="AS27" start="0" length="0">
    <dxf>
      <numFmt numFmtId="6" formatCode="#,##0_);[Red]\(#,##0\)"/>
      <alignment horizontal="center" vertical="top" readingOrder="0"/>
    </dxf>
  </rfmt>
  <rfmt sheetId="1" sqref="AT27" start="0" length="0">
    <dxf>
      <numFmt numFmtId="6" formatCode="#,##0_);[Red]\(#,##0\)"/>
      <alignment horizontal="center" vertical="top" readingOrder="0"/>
    </dxf>
  </rfmt>
  <rfmt sheetId="1" sqref="AU27" start="0" length="0">
    <dxf>
      <numFmt numFmtId="6" formatCode="#,##0_);[Red]\(#,##0\)"/>
      <alignment horizontal="center" vertical="top" readingOrder="0"/>
    </dxf>
  </rfmt>
  <rfmt sheetId="1" sqref="AV27" start="0" length="0">
    <dxf>
      <numFmt numFmtId="6" formatCode="#,##0_);[Red]\(#,##0\)"/>
      <alignment horizontal="center" vertical="top" readingOrder="0"/>
    </dxf>
  </rfmt>
  <rfmt sheetId="1" sqref="AW27" start="0" length="0">
    <dxf>
      <numFmt numFmtId="6" formatCode="#,##0_);[Red]\(#,##0\)"/>
      <alignment horizontal="center" vertical="top" readingOrder="0"/>
    </dxf>
  </rfmt>
  <rfmt sheetId="1" sqref="AX27" start="0" length="0">
    <dxf>
      <numFmt numFmtId="6" formatCode="#,##0_);[Red]\(#,##0\)"/>
      <alignment horizontal="center" vertical="top" readingOrder="0"/>
      <border outline="0">
        <right style="thin">
          <color indexed="64"/>
        </right>
      </border>
    </dxf>
  </rfmt>
  <rfmt sheetId="1" sqref="AR28" start="0" length="0">
    <dxf>
      <numFmt numFmtId="6" formatCode="#,##0_);[Red]\(#,##0\)"/>
      <alignment horizontal="center" vertical="top" readingOrder="0"/>
      <border outline="0">
        <left style="thin">
          <color indexed="64"/>
        </left>
      </border>
    </dxf>
  </rfmt>
  <rfmt sheetId="1" sqref="AS28" start="0" length="0">
    <dxf>
      <numFmt numFmtId="6" formatCode="#,##0_);[Red]\(#,##0\)"/>
      <alignment horizontal="center" vertical="top" readingOrder="0"/>
    </dxf>
  </rfmt>
  <rfmt sheetId="1" sqref="AT28" start="0" length="0">
    <dxf>
      <numFmt numFmtId="6" formatCode="#,##0_);[Red]\(#,##0\)"/>
      <alignment horizontal="center" vertical="top" readingOrder="0"/>
    </dxf>
  </rfmt>
  <rfmt sheetId="1" sqref="AU28" start="0" length="0">
    <dxf>
      <numFmt numFmtId="6" formatCode="#,##0_);[Red]\(#,##0\)"/>
      <alignment horizontal="center" vertical="top" readingOrder="0"/>
    </dxf>
  </rfmt>
  <rfmt sheetId="1" sqref="AV28" start="0" length="0">
    <dxf>
      <numFmt numFmtId="6" formatCode="#,##0_);[Red]\(#,##0\)"/>
      <alignment horizontal="center" vertical="top" readingOrder="0"/>
    </dxf>
  </rfmt>
  <rfmt sheetId="1" sqref="AW28" start="0" length="0">
    <dxf>
      <numFmt numFmtId="6" formatCode="#,##0_);[Red]\(#,##0\)"/>
      <alignment horizontal="center" vertical="top" readingOrder="0"/>
    </dxf>
  </rfmt>
  <rfmt sheetId="1" sqref="AX28" start="0" length="0">
    <dxf>
      <numFmt numFmtId="6" formatCode="#,##0_);[Red]\(#,##0\)"/>
      <alignment horizontal="center" vertical="top" readingOrder="0"/>
      <border outline="0">
        <right style="thin">
          <color indexed="64"/>
        </right>
      </border>
    </dxf>
  </rfmt>
  <rcc rId="962" sId="1" odxf="1" dxf="1" numFmtId="4">
    <nc r="AR29">
      <v>8000</v>
    </nc>
    <odxf>
      <numFmt numFmtId="0" formatCode="General"/>
      <alignment horizontal="general" vertical="bottom" readingOrder="0"/>
      <border outline="0">
        <left/>
      </border>
    </odxf>
    <ndxf>
      <numFmt numFmtId="6" formatCode="#,##0_);[Red]\(#,##0\)"/>
      <alignment horizontal="center" vertical="top" readingOrder="0"/>
      <border outline="0">
        <left style="thin">
          <color indexed="64"/>
        </left>
      </border>
    </ndxf>
  </rcc>
  <rfmt sheetId="1" sqref="AS29" start="0" length="0">
    <dxf>
      <numFmt numFmtId="6" formatCode="#,##0_);[Red]\(#,##0\)"/>
      <alignment horizontal="center" vertical="top" readingOrder="0"/>
    </dxf>
  </rfmt>
  <rfmt sheetId="1" sqref="AT29" start="0" length="0">
    <dxf>
      <numFmt numFmtId="6" formatCode="#,##0_);[Red]\(#,##0\)"/>
      <alignment horizontal="center" vertical="top" readingOrder="0"/>
    </dxf>
  </rfmt>
  <rfmt sheetId="1" sqref="AU29" start="0" length="0">
    <dxf>
      <numFmt numFmtId="6" formatCode="#,##0_);[Red]\(#,##0\)"/>
      <alignment horizontal="center" vertical="top" readingOrder="0"/>
    </dxf>
  </rfmt>
  <rcc rId="963" sId="1" odxf="1" dxf="1">
    <nc r="AV29">
      <f>AS29+AU29</f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cc rId="964" sId="1" odxf="1" dxf="1">
    <nc r="AW29">
      <f>AS29+AT29</f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cc rId="965" sId="1" odxf="1" dxf="1">
    <nc r="AX29">
      <f>AV29-AW29</f>
    </nc>
    <odxf>
      <numFmt numFmtId="0" formatCode="General"/>
      <alignment horizontal="general" vertical="bottom" readingOrder="0"/>
      <border outline="0">
        <right/>
      </border>
    </odxf>
    <ndxf>
      <numFmt numFmtId="6" formatCode="#,##0_);[Red]\(#,##0\)"/>
      <alignment horizontal="center" vertical="top" readingOrder="0"/>
      <border outline="0">
        <right style="thin">
          <color indexed="64"/>
        </right>
      </border>
    </ndxf>
  </rcc>
  <rcc rId="966" sId="1" odxf="1" dxf="1" numFmtId="4">
    <nc r="AR30">
      <v>65000</v>
    </nc>
    <odxf>
      <numFmt numFmtId="0" formatCode="General"/>
      <alignment horizontal="general" vertical="bottom" readingOrder="0"/>
      <border outline="0">
        <left/>
      </border>
    </odxf>
    <ndxf>
      <numFmt numFmtId="6" formatCode="#,##0_);[Red]\(#,##0\)"/>
      <alignment horizontal="center" vertical="top" readingOrder="0"/>
      <border outline="0">
        <left style="thin">
          <color indexed="64"/>
        </left>
      </border>
    </ndxf>
  </rcc>
  <rfmt sheetId="1" sqref="AS30" start="0" length="0">
    <dxf>
      <numFmt numFmtId="6" formatCode="#,##0_);[Red]\(#,##0\)"/>
      <alignment horizontal="center" vertical="top" readingOrder="0"/>
    </dxf>
  </rfmt>
  <rfmt sheetId="1" sqref="AT30" start="0" length="0">
    <dxf>
      <numFmt numFmtId="6" formatCode="#,##0_);[Red]\(#,##0\)"/>
      <alignment horizontal="center" vertical="top" readingOrder="0"/>
    </dxf>
  </rfmt>
  <rfmt sheetId="1" sqref="AU30" start="0" length="0">
    <dxf>
      <numFmt numFmtId="6" formatCode="#,##0_);[Red]\(#,##0\)"/>
      <alignment horizontal="center" vertical="top" readingOrder="0"/>
    </dxf>
  </rfmt>
  <rcc rId="967" sId="1" odxf="1" dxf="1">
    <nc r="AV30">
      <f>AS30+AU30</f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cc rId="968" sId="1" odxf="1" dxf="1">
    <nc r="AW30">
      <f>AS30+AT30</f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cc rId="969" sId="1" odxf="1" dxf="1">
    <nc r="AX30">
      <f>AV30-AW30</f>
    </nc>
    <odxf>
      <numFmt numFmtId="0" formatCode="General"/>
      <alignment horizontal="general" vertical="bottom" readingOrder="0"/>
      <border outline="0">
        <right/>
      </border>
    </odxf>
    <ndxf>
      <numFmt numFmtId="6" formatCode="#,##0_);[Red]\(#,##0\)"/>
      <alignment horizontal="center" vertical="top" readingOrder="0"/>
      <border outline="0">
        <right style="thin">
          <color indexed="64"/>
        </right>
      </border>
    </ndxf>
  </rcc>
  <rcc rId="970" sId="1" odxf="1" dxf="1" numFmtId="4">
    <nc r="AR31">
      <v>12000</v>
    </nc>
    <odxf>
      <numFmt numFmtId="0" formatCode="General"/>
      <alignment horizontal="general" vertical="bottom" readingOrder="0"/>
      <border outline="0">
        <left/>
      </border>
    </odxf>
    <ndxf>
      <numFmt numFmtId="6" formatCode="#,##0_);[Red]\(#,##0\)"/>
      <alignment horizontal="center" vertical="top" readingOrder="0"/>
      <border outline="0">
        <left style="thin">
          <color indexed="64"/>
        </left>
      </border>
    </ndxf>
  </rcc>
  <rfmt sheetId="1" sqref="AS31" start="0" length="0">
    <dxf>
      <numFmt numFmtId="6" formatCode="#,##0_);[Red]\(#,##0\)"/>
      <alignment horizontal="center" vertical="top" readingOrder="0"/>
    </dxf>
  </rfmt>
  <rfmt sheetId="1" sqref="AT31" start="0" length="0">
    <dxf>
      <numFmt numFmtId="6" formatCode="#,##0_);[Red]\(#,##0\)"/>
      <alignment horizontal="center" vertical="top" readingOrder="0"/>
    </dxf>
  </rfmt>
  <rfmt sheetId="1" sqref="AU31" start="0" length="0">
    <dxf>
      <numFmt numFmtId="6" formatCode="#,##0_);[Red]\(#,##0\)"/>
      <alignment horizontal="center" vertical="top" readingOrder="0"/>
    </dxf>
  </rfmt>
  <rcc rId="971" sId="1" odxf="1" dxf="1">
    <nc r="AV31">
      <f>AS31+AU31</f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cc rId="972" sId="1" odxf="1" dxf="1">
    <nc r="AW31">
      <f>AS31+AT31</f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cc rId="973" sId="1" odxf="1" dxf="1">
    <nc r="AX31">
      <f>AV31-AW31</f>
    </nc>
    <odxf>
      <numFmt numFmtId="0" formatCode="General"/>
      <alignment horizontal="general" vertical="bottom" readingOrder="0"/>
      <border outline="0">
        <right/>
      </border>
    </odxf>
    <ndxf>
      <numFmt numFmtId="6" formatCode="#,##0_);[Red]\(#,##0\)"/>
      <alignment horizontal="center" vertical="top" readingOrder="0"/>
      <border outline="0">
        <right style="thin">
          <color indexed="64"/>
        </right>
      </border>
    </ndxf>
  </rcc>
  <rfmt sheetId="1" sqref="AR32" start="0" length="0">
    <dxf>
      <numFmt numFmtId="6" formatCode="#,##0_);[Red]\(#,##0\)"/>
      <alignment horizontal="center" vertical="top" readingOrder="0"/>
      <border outline="0">
        <left style="thin">
          <color indexed="64"/>
        </left>
      </border>
    </dxf>
  </rfmt>
  <rfmt sheetId="1" sqref="AS32" start="0" length="0">
    <dxf>
      <numFmt numFmtId="6" formatCode="#,##0_);[Red]\(#,##0\)"/>
      <alignment horizontal="center" vertical="top" readingOrder="0"/>
    </dxf>
  </rfmt>
  <rfmt sheetId="1" sqref="AT32" start="0" length="0">
    <dxf>
      <numFmt numFmtId="6" formatCode="#,##0_);[Red]\(#,##0\)"/>
      <alignment horizontal="center" vertical="top" readingOrder="0"/>
    </dxf>
  </rfmt>
  <rfmt sheetId="1" sqref="AU32" start="0" length="0">
    <dxf>
      <numFmt numFmtId="6" formatCode="#,##0_);[Red]\(#,##0\)"/>
      <alignment horizontal="center" vertical="top" readingOrder="0"/>
    </dxf>
  </rfmt>
  <rfmt sheetId="1" sqref="AV32" start="0" length="0">
    <dxf>
      <numFmt numFmtId="6" formatCode="#,##0_);[Red]\(#,##0\)"/>
      <alignment horizontal="center" vertical="top" readingOrder="0"/>
    </dxf>
  </rfmt>
  <rfmt sheetId="1" sqref="AW32" start="0" length="0">
    <dxf>
      <numFmt numFmtId="6" formatCode="#,##0_);[Red]\(#,##0\)"/>
      <alignment horizontal="center" vertical="top" readingOrder="0"/>
    </dxf>
  </rfmt>
  <rfmt sheetId="1" sqref="AX32" start="0" length="0">
    <dxf>
      <numFmt numFmtId="6" formatCode="#,##0_);[Red]\(#,##0\)"/>
      <alignment horizontal="center" vertical="top" readingOrder="0"/>
      <border outline="0">
        <right style="thin">
          <color indexed="64"/>
        </right>
      </border>
    </dxf>
  </rfmt>
  <rfmt sheetId="1" sqref="AR33" start="0" length="0">
    <dxf>
      <numFmt numFmtId="6" formatCode="#,##0_);[Red]\(#,##0\)"/>
      <alignment horizontal="center" vertical="top" readingOrder="0"/>
      <border outline="0">
        <left style="thin">
          <color indexed="64"/>
        </left>
      </border>
    </dxf>
  </rfmt>
  <rfmt sheetId="1" sqref="AS33" start="0" length="0">
    <dxf>
      <numFmt numFmtId="6" formatCode="#,##0_);[Red]\(#,##0\)"/>
      <alignment horizontal="center" vertical="top" readingOrder="0"/>
    </dxf>
  </rfmt>
  <rfmt sheetId="1" sqref="AT33" start="0" length="0">
    <dxf>
      <numFmt numFmtId="6" formatCode="#,##0_);[Red]\(#,##0\)"/>
      <alignment horizontal="center" vertical="top" readingOrder="0"/>
    </dxf>
  </rfmt>
  <rfmt sheetId="1" sqref="AU33" start="0" length="0">
    <dxf>
      <numFmt numFmtId="6" formatCode="#,##0_);[Red]\(#,##0\)"/>
      <alignment horizontal="center" vertical="top" readingOrder="0"/>
    </dxf>
  </rfmt>
  <rfmt sheetId="1" sqref="AV33" start="0" length="0">
    <dxf>
      <numFmt numFmtId="6" formatCode="#,##0_);[Red]\(#,##0\)"/>
      <alignment horizontal="center" vertical="top" readingOrder="0"/>
    </dxf>
  </rfmt>
  <rfmt sheetId="1" sqref="AW33" start="0" length="0">
    <dxf>
      <numFmt numFmtId="6" formatCode="#,##0_);[Red]\(#,##0\)"/>
      <alignment horizontal="center" vertical="top" readingOrder="0"/>
    </dxf>
  </rfmt>
  <rfmt sheetId="1" sqref="AX33" start="0" length="0">
    <dxf>
      <numFmt numFmtId="6" formatCode="#,##0_);[Red]\(#,##0\)"/>
      <alignment horizontal="center" vertical="top" readingOrder="0"/>
      <border outline="0">
        <right style="thin">
          <color indexed="64"/>
        </right>
      </border>
    </dxf>
  </rfmt>
  <rcc rId="974" sId="1" odxf="1" dxf="1" numFmtId="4">
    <nc r="AR34">
      <v>0</v>
    </nc>
    <odxf>
      <numFmt numFmtId="0" formatCode="General"/>
      <alignment horizontal="general" vertical="bottom" readingOrder="0"/>
      <border outline="0">
        <left/>
      </border>
    </odxf>
    <ndxf>
      <numFmt numFmtId="6" formatCode="#,##0_);[Red]\(#,##0\)"/>
      <alignment horizontal="center" vertical="top" readingOrder="0"/>
      <border outline="0">
        <left style="thin">
          <color indexed="64"/>
        </left>
      </border>
    </ndxf>
  </rcc>
  <rfmt sheetId="1" sqref="AS34" start="0" length="0">
    <dxf>
      <numFmt numFmtId="6" formatCode="#,##0_);[Red]\(#,##0\)"/>
      <alignment horizontal="center" vertical="top" readingOrder="0"/>
    </dxf>
  </rfmt>
  <rcc rId="975" sId="1" odxf="1" dxf="1" numFmtId="4">
    <nc r="AT34">
      <v>0</v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cc rId="976" sId="1" odxf="1" dxf="1" numFmtId="4">
    <nc r="AU34">
      <v>0</v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cc rId="977" sId="1" odxf="1" dxf="1">
    <nc r="AV34">
      <f>AS34+AU34</f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cc rId="978" sId="1" odxf="1" dxf="1">
    <nc r="AW34">
      <f>AS34+AT34</f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cc rId="979" sId="1" odxf="1" dxf="1">
    <nc r="AX34">
      <f>AV34-AW34</f>
    </nc>
    <odxf>
      <numFmt numFmtId="0" formatCode="General"/>
      <alignment horizontal="general" vertical="bottom" readingOrder="0"/>
      <border outline="0">
        <right/>
      </border>
    </odxf>
    <ndxf>
      <numFmt numFmtId="6" formatCode="#,##0_);[Red]\(#,##0\)"/>
      <alignment horizontal="center" vertical="top" readingOrder="0"/>
      <border outline="0">
        <right style="thin">
          <color indexed="64"/>
        </right>
      </border>
    </ndxf>
  </rcc>
  <rfmt sheetId="1" sqref="AR35" start="0" length="0">
    <dxf>
      <numFmt numFmtId="6" formatCode="#,##0_);[Red]\(#,##0\)"/>
      <alignment horizontal="center" vertical="top" readingOrder="0"/>
      <border outline="0">
        <left style="thin">
          <color indexed="64"/>
        </left>
      </border>
    </dxf>
  </rfmt>
  <rfmt sheetId="1" sqref="AS35" start="0" length="0">
    <dxf>
      <numFmt numFmtId="6" formatCode="#,##0_);[Red]\(#,##0\)"/>
      <alignment horizontal="center" vertical="top" readingOrder="0"/>
    </dxf>
  </rfmt>
  <rfmt sheetId="1" sqref="AT35" start="0" length="0">
    <dxf>
      <numFmt numFmtId="6" formatCode="#,##0_);[Red]\(#,##0\)"/>
      <alignment horizontal="center" vertical="top" readingOrder="0"/>
    </dxf>
  </rfmt>
  <rfmt sheetId="1" sqref="AU35" start="0" length="0">
    <dxf>
      <numFmt numFmtId="6" formatCode="#,##0_);[Red]\(#,##0\)"/>
      <alignment horizontal="center" vertical="top" readingOrder="0"/>
    </dxf>
  </rfmt>
  <rfmt sheetId="1" sqref="AV35" start="0" length="0">
    <dxf>
      <numFmt numFmtId="6" formatCode="#,##0_);[Red]\(#,##0\)"/>
      <alignment horizontal="center" vertical="top" readingOrder="0"/>
    </dxf>
  </rfmt>
  <rfmt sheetId="1" sqref="AW35" start="0" length="0">
    <dxf>
      <numFmt numFmtId="6" formatCode="#,##0_);[Red]\(#,##0\)"/>
      <alignment horizontal="center" vertical="top" readingOrder="0"/>
    </dxf>
  </rfmt>
  <rfmt sheetId="1" sqref="AX35" start="0" length="0">
    <dxf>
      <numFmt numFmtId="6" formatCode="#,##0_);[Red]\(#,##0\)"/>
      <alignment horizontal="center" vertical="top" readingOrder="0"/>
      <border outline="0">
        <right style="thin">
          <color indexed="64"/>
        </right>
      </border>
    </dxf>
  </rfmt>
  <rcc rId="980" sId="1" odxf="1" dxf="1">
    <nc r="AR36">
      <f>SUM(AR7:AR35)</f>
    </nc>
    <odxf>
      <font>
        <b val="0"/>
        <sz val="11"/>
        <color theme="1"/>
        <name val="Calibri"/>
        <scheme val="minor"/>
      </font>
      <numFmt numFmtId="0" formatCode="General"/>
      <alignment horizontal="general" vertical="bottom" readingOrder="0"/>
      <border outline="0">
        <left/>
        <top/>
        <bottom/>
      </border>
    </odxf>
    <ndxf>
      <font>
        <b/>
        <sz val="11"/>
        <color indexed="8"/>
        <name val="Calibri"/>
        <scheme val="none"/>
      </font>
      <numFmt numFmtId="6" formatCode="#,##0_);[Red]\(#,##0\)"/>
      <alignment horizontal="center" vertical="top" readingOrder="0"/>
      <border outline="0">
        <left style="thin">
          <color indexed="64"/>
        </left>
        <top style="thin">
          <color indexed="64"/>
        </top>
        <bottom style="double">
          <color indexed="64"/>
        </bottom>
      </border>
    </ndxf>
  </rcc>
  <rcc rId="981" sId="1" odxf="1" dxf="1">
    <nc r="AS36">
      <f>SUM(AS7:AS35)</f>
    </nc>
    <odxf>
      <font>
        <b val="0"/>
        <sz val="11"/>
        <color theme="1"/>
        <name val="Calibri"/>
        <scheme val="minor"/>
      </font>
      <numFmt numFmtId="0" formatCode="General"/>
      <alignment horizontal="general" vertical="bottom" readingOrder="0"/>
      <border outline="0">
        <left/>
        <top/>
        <bottom/>
      </border>
    </odxf>
    <ndxf>
      <font>
        <b/>
        <sz val="11"/>
        <color indexed="8"/>
        <name val="Calibri"/>
        <scheme val="none"/>
      </font>
      <numFmt numFmtId="6" formatCode="#,##0_);[Red]\(#,##0\)"/>
      <alignment horizontal="center" vertical="top" readingOrder="0"/>
      <border outline="0">
        <left style="thin">
          <color indexed="64"/>
        </left>
        <top style="thin">
          <color indexed="64"/>
        </top>
        <bottom style="double">
          <color indexed="64"/>
        </bottom>
      </border>
    </ndxf>
  </rcc>
  <rcc rId="982" sId="1" odxf="1" dxf="1">
    <nc r="AT36">
      <f>SUM(AT7:AT35)</f>
    </nc>
    <odxf>
      <font>
        <b val="0"/>
        <sz val="11"/>
        <color theme="1"/>
        <name val="Calibri"/>
        <scheme val="minor"/>
      </font>
      <numFmt numFmtId="0" formatCode="General"/>
      <alignment horizontal="general" vertical="bottom" readingOrder="0"/>
      <border outline="0">
        <left/>
        <top/>
        <bottom/>
      </border>
    </odxf>
    <ndxf>
      <font>
        <b/>
        <sz val="11"/>
        <color indexed="8"/>
        <name val="Calibri"/>
        <scheme val="none"/>
      </font>
      <numFmt numFmtId="6" formatCode="#,##0_);[Red]\(#,##0\)"/>
      <alignment horizontal="center" vertical="top" readingOrder="0"/>
      <border outline="0">
        <left style="thin">
          <color indexed="64"/>
        </left>
        <top style="thin">
          <color indexed="64"/>
        </top>
        <bottom style="double">
          <color indexed="64"/>
        </bottom>
      </border>
    </ndxf>
  </rcc>
  <rcc rId="983" sId="1" odxf="1" dxf="1">
    <nc r="AU36">
      <f>SUM(AU7:AU35)</f>
    </nc>
    <odxf>
      <font>
        <b val="0"/>
        <sz val="11"/>
        <color theme="1"/>
        <name val="Calibri"/>
        <scheme val="minor"/>
      </font>
      <numFmt numFmtId="0" formatCode="General"/>
      <alignment horizontal="general" vertical="bottom" readingOrder="0"/>
      <border outline="0">
        <left/>
        <top/>
        <bottom/>
      </border>
    </odxf>
    <ndxf>
      <font>
        <b/>
        <sz val="11"/>
        <color indexed="8"/>
        <name val="Calibri"/>
        <scheme val="none"/>
      </font>
      <numFmt numFmtId="6" formatCode="#,##0_);[Red]\(#,##0\)"/>
      <alignment horizontal="center" vertical="top" readingOrder="0"/>
      <border outline="0">
        <left style="thin">
          <color indexed="64"/>
        </left>
        <top style="thin">
          <color indexed="64"/>
        </top>
        <bottom style="double">
          <color indexed="64"/>
        </bottom>
      </border>
    </ndxf>
  </rcc>
  <rcc rId="984" sId="1" odxf="1" dxf="1">
    <nc r="AV36">
      <f>SUM(AV7:AV35)</f>
    </nc>
    <odxf>
      <font>
        <b val="0"/>
        <sz val="11"/>
        <color theme="1"/>
        <name val="Calibri"/>
        <scheme val="minor"/>
      </font>
      <numFmt numFmtId="0" formatCode="General"/>
      <alignment horizontal="general" vertical="bottom" readingOrder="0"/>
      <border outline="0">
        <left/>
        <top/>
        <bottom/>
      </border>
    </odxf>
    <ndxf>
      <font>
        <b/>
        <sz val="11"/>
        <color indexed="8"/>
        <name val="Calibri"/>
        <scheme val="none"/>
      </font>
      <numFmt numFmtId="6" formatCode="#,##0_);[Red]\(#,##0\)"/>
      <alignment horizontal="center" vertical="top" readingOrder="0"/>
      <border outline="0">
        <left style="thin">
          <color indexed="64"/>
        </left>
        <top style="thin">
          <color indexed="64"/>
        </top>
        <bottom style="double">
          <color indexed="64"/>
        </bottom>
      </border>
    </ndxf>
  </rcc>
  <rcc rId="985" sId="1" odxf="1" dxf="1">
    <nc r="AW36">
      <f>SUM(AW7:AW35)</f>
    </nc>
    <odxf>
      <font>
        <b val="0"/>
        <sz val="11"/>
        <color theme="1"/>
        <name val="Calibri"/>
        <scheme val="minor"/>
      </font>
      <numFmt numFmtId="0" formatCode="General"/>
      <alignment horizontal="general" vertical="bottom" readingOrder="0"/>
      <border outline="0">
        <left/>
        <top/>
        <bottom/>
      </border>
    </odxf>
    <ndxf>
      <font>
        <b/>
        <sz val="11"/>
        <color indexed="8"/>
        <name val="Calibri"/>
        <scheme val="none"/>
      </font>
      <numFmt numFmtId="6" formatCode="#,##0_);[Red]\(#,##0\)"/>
      <alignment horizontal="center" vertical="top" readingOrder="0"/>
      <border outline="0">
        <left style="thin">
          <color indexed="64"/>
        </left>
        <top style="thin">
          <color indexed="64"/>
        </top>
        <bottom style="double">
          <color indexed="64"/>
        </bottom>
      </border>
    </ndxf>
  </rcc>
  <rcc rId="986" sId="1" odxf="1" dxf="1">
    <nc r="AX36">
      <f>SUM(AX7:AX35)</f>
    </nc>
    <odxf>
      <font>
        <b val="0"/>
        <sz val="11"/>
        <color theme="1"/>
        <name val="Calibri"/>
        <scheme val="minor"/>
      </font>
      <numFmt numFmtId="0" formatCode="General"/>
      <alignment horizontal="general" vertical="bottom" readingOrder="0"/>
      <border outline="0">
        <left/>
        <top/>
        <bottom/>
      </border>
    </odxf>
    <ndxf>
      <font>
        <b/>
        <sz val="11"/>
        <color indexed="8"/>
        <name val="Calibri"/>
        <scheme val="none"/>
      </font>
      <numFmt numFmtId="6" formatCode="#,##0_);[Red]\(#,##0\)"/>
      <alignment horizontal="center" vertical="top" readingOrder="0"/>
      <border outline="0">
        <left style="thin">
          <color indexed="64"/>
        </left>
        <top style="thin">
          <color indexed="64"/>
        </top>
        <bottom style="double">
          <color indexed="64"/>
        </bottom>
      </border>
    </ndxf>
  </rcc>
  <rfmt sheetId="1" sqref="AS37" start="0" length="0">
    <dxf>
      <alignment horizontal="center" vertical="top" readingOrder="0"/>
    </dxf>
  </rfmt>
  <rfmt sheetId="1" sqref="AT37" start="0" length="0">
    <dxf>
      <alignment horizontal="center" vertical="top" readingOrder="0"/>
    </dxf>
  </rfmt>
  <rcc rId="987" sId="1" odxf="1" s="1" dxf="1">
    <nc r="AU37">
      <f>AW36/AR36</f>
    </nc>
    <odxf>
      <numFmt numFmtId="0" formatCode="General"/>
    </odxf>
    <ndxf>
      <numFmt numFmtId="13" formatCode="0%"/>
      <alignment horizontal="center" readingOrder="0"/>
    </ndxf>
  </rcc>
  <rfmt sheetId="1" s="1" sqref="AV37" start="0" length="0">
    <dxf>
      <numFmt numFmtId="13" formatCode="0%"/>
      <alignment horizontal="center" readingOrder="0"/>
    </dxf>
  </rfmt>
  <rfmt sheetId="1" s="1" sqref="AW37" start="0" length="0">
    <dxf>
      <numFmt numFmtId="13" formatCode="0%"/>
      <alignment horizontal="center" readingOrder="0"/>
    </dxf>
  </rfmt>
  <rfmt sheetId="1" sqref="AX37" start="0" length="0">
    <dxf>
      <alignment horizontal="center" vertical="top" readingOrder="0"/>
    </dxf>
  </rfmt>
  <rfmt sheetId="1" sqref="AS38" start="0" length="0">
    <dxf>
      <alignment horizontal="center" vertical="top" readingOrder="0"/>
    </dxf>
  </rfmt>
  <rfmt sheetId="1" sqref="AT38" start="0" length="0">
    <dxf>
      <alignment horizontal="center" vertical="top" readingOrder="0"/>
    </dxf>
  </rfmt>
  <rfmt sheetId="1" sqref="AU38" start="0" length="0">
    <dxf>
      <alignment horizontal="center" vertical="top" readingOrder="0"/>
    </dxf>
  </rfmt>
  <rfmt sheetId="1" sqref="AV38" start="0" length="0">
    <dxf>
      <alignment horizontal="center" vertical="top" readingOrder="0"/>
    </dxf>
  </rfmt>
  <rfmt sheetId="1" sqref="AW38" start="0" length="0">
    <dxf>
      <alignment horizontal="center" vertical="top" readingOrder="0"/>
    </dxf>
  </rfmt>
  <rfmt sheetId="1" sqref="AX38" start="0" length="0">
    <dxf>
      <alignment horizontal="center" vertical="top" readingOrder="0"/>
    </dxf>
  </rfmt>
  <rfmt sheetId="1" sqref="AS39" start="0" length="0">
    <dxf>
      <alignment horizontal="center" vertical="top" readingOrder="0"/>
    </dxf>
  </rfmt>
  <rfmt sheetId="1" sqref="AT39" start="0" length="0">
    <dxf>
      <alignment horizontal="center" vertical="top" readingOrder="0"/>
    </dxf>
  </rfmt>
  <rfmt sheetId="1" sqref="AU39" start="0" length="0">
    <dxf>
      <font>
        <b/>
        <sz val="11"/>
        <color indexed="8"/>
        <name val="Calibri"/>
        <scheme val="none"/>
      </font>
      <numFmt numFmtId="6" formatCode="#,##0_);[Red]\(#,##0\)"/>
      <alignment horizontal="center" vertical="top" readingOrder="0"/>
    </dxf>
  </rfmt>
  <rfmt sheetId="1" sqref="AV39" start="0" length="0">
    <dxf>
      <font>
        <b/>
        <sz val="11"/>
        <color indexed="8"/>
        <name val="Calibri"/>
        <scheme val="none"/>
      </font>
      <numFmt numFmtId="6" formatCode="#,##0_);[Red]\(#,##0\)"/>
      <alignment horizontal="center" vertical="top" readingOrder="0"/>
    </dxf>
  </rfmt>
  <rfmt sheetId="1" sqref="AW39" start="0" length="0">
    <dxf>
      <font>
        <b/>
        <sz val="11"/>
        <color indexed="8"/>
        <name val="Calibri"/>
        <scheme val="none"/>
      </font>
      <numFmt numFmtId="6" formatCode="#,##0_);[Red]\(#,##0\)"/>
      <alignment horizontal="center" vertical="top" readingOrder="0"/>
    </dxf>
  </rfmt>
  <rfmt sheetId="1" sqref="AX39" start="0" length="0">
    <dxf>
      <alignment horizontal="center" vertical="top" readingOrder="0"/>
    </dxf>
  </rfmt>
  <rfmt sheetId="1" sqref="AS1:AS1048576" start="0" length="0">
    <dxf>
      <alignment horizontal="center" vertical="top" readingOrder="0"/>
    </dxf>
  </rfmt>
  <rfmt sheetId="1" sqref="AT1:AT1048576" start="0" length="0">
    <dxf>
      <alignment horizontal="center" vertical="top" readingOrder="0"/>
    </dxf>
  </rfmt>
  <rfmt sheetId="1" sqref="AU1:AU1048576" start="0" length="0">
    <dxf>
      <alignment horizontal="center" vertical="top" readingOrder="0"/>
    </dxf>
  </rfmt>
  <rfmt sheetId="1" sqref="AV1:AV1048576" start="0" length="0">
    <dxf>
      <alignment horizontal="center" vertical="top" readingOrder="0"/>
    </dxf>
  </rfmt>
  <rfmt sheetId="1" sqref="AW1:AW1048576" start="0" length="0">
    <dxf>
      <alignment horizontal="center" vertical="top" readingOrder="0"/>
    </dxf>
  </rfmt>
  <rfmt sheetId="1" sqref="AX1:AX1048576" start="0" length="0">
    <dxf>
      <alignment horizontal="center" vertical="top" readingOrder="0"/>
    </dxf>
  </rfmt>
  <rcc rId="988" sId="1">
    <nc r="AU3" t="inlineStr">
      <is>
        <t>July</t>
      </is>
    </nc>
  </rcc>
  <rcv guid="{F38B4310-E489-43FF-953E-F1582AC83FA0}" action="delete"/>
  <rdn rId="0" localSheetId="1" customView="1" name="Z_F38B4310_E489_43FF_953E_F1582AC83FA0_.wvu.Cols" hidden="1" oldHidden="1">
    <formula>'FY14 '!$B:$O</formula>
    <oldFormula>'FY14 '!$B:$O</oldFormula>
  </rdn>
  <rcv guid="{F38B4310-E489-43FF-953E-F1582AC83FA0}" action="add"/>
</revisions>
</file>

<file path=xl/revisions/revisionLog110211.xml><?xml version="1.0" encoding="utf-8"?>
<revisions xmlns="http://schemas.openxmlformats.org/spreadsheetml/2006/main" xmlns:r="http://schemas.openxmlformats.org/officeDocument/2006/relationships">
  <rcc rId="857" sId="1" numFmtId="4">
    <oc r="AG7">
      <v>85000</v>
    </oc>
    <nc r="AG7">
      <v>75000</v>
    </nc>
  </rcc>
  <rcv guid="{F38B4310-E489-43FF-953E-F1582AC83FA0}" action="delete"/>
  <rdn rId="0" localSheetId="1" customView="1" name="Z_F38B4310_E489_43FF_953E_F1582AC83FA0_.wvu.Cols" hidden="1" oldHidden="1">
    <formula>'FY14 '!$B:$O</formula>
    <oldFormula>'FY14 '!$B:$O</oldFormula>
  </rdn>
  <rcv guid="{F38B4310-E489-43FF-953E-F1582AC83FA0}" action="add"/>
</revisions>
</file>

<file path=xl/revisions/revisionLog11022.xml><?xml version="1.0" encoding="utf-8"?>
<revisions xmlns="http://schemas.openxmlformats.org/spreadsheetml/2006/main" xmlns:r="http://schemas.openxmlformats.org/officeDocument/2006/relationships">
  <rcc rId="990" sId="1" numFmtId="4">
    <oc r="AR9">
      <v>311000</v>
    </oc>
    <nc r="AR9">
      <v>270000</v>
    </nc>
  </rcc>
  <rcc rId="991" sId="1" numFmtId="4">
    <oc r="AR14">
      <v>62500</v>
    </oc>
    <nc r="AR14">
      <v>50000</v>
    </nc>
  </rcc>
  <rcc rId="992" sId="1" numFmtId="4">
    <oc r="AR7">
      <v>170000</v>
    </oc>
    <nc r="AR7">
      <v>180000</v>
    </nc>
  </rcc>
  <rcc rId="993" sId="1" numFmtId="4">
    <oc r="AR26">
      <v>8000</v>
    </oc>
    <nc r="AR26">
      <v>9000</v>
    </nc>
  </rcc>
  <rcc rId="994" sId="1" numFmtId="4">
    <oc r="AR30">
      <v>65000</v>
    </oc>
    <nc r="AR30">
      <v>60000</v>
    </nc>
  </rcc>
  <rcc rId="995" sId="1" numFmtId="4">
    <nc r="AS34">
      <v>0</v>
    </nc>
  </rcc>
  <rcc rId="996" sId="1" numFmtId="4">
    <nc r="AS26">
      <v>0</v>
    </nc>
  </rcc>
  <rcc rId="997" sId="1" numFmtId="4">
    <nc r="AS31">
      <v>0</v>
    </nc>
  </rcc>
  <rcc rId="998" sId="1">
    <nc r="AS29">
      <f>4000</f>
    </nc>
  </rcc>
  <rcc rId="999" sId="1">
    <nc r="AS30">
      <f>32500</f>
    </nc>
  </rcc>
  <rcc rId="1000" sId="1">
    <nc r="AS7">
      <f>90000</f>
    </nc>
  </rcc>
  <rcc rId="1001" sId="1">
    <nc r="AS8">
      <f>52500</f>
    </nc>
  </rcc>
  <rcc rId="1002" sId="1" numFmtId="4">
    <nc r="AS9">
      <v>135000</v>
    </nc>
  </rcc>
  <rcc rId="1003" sId="1" numFmtId="4">
    <nc r="AS12">
      <v>7500</v>
    </nc>
  </rcc>
  <rcc rId="1004" sId="1" numFmtId="4">
    <nc r="AS13">
      <v>9000</v>
    </nc>
  </rcc>
  <rcc rId="1005" sId="1" numFmtId="4">
    <nc r="AS14">
      <v>25000</v>
    </nc>
  </rcc>
  <rcc rId="1006" sId="1" numFmtId="4">
    <nc r="AS15">
      <v>0</v>
    </nc>
  </rcc>
  <rcc rId="1007" sId="1" numFmtId="4">
    <nc r="AS19">
      <v>21000</v>
    </nc>
  </rcc>
  <rcc rId="1008" sId="1" numFmtId="4">
    <nc r="AS23">
      <v>7000</v>
    </nc>
  </rcc>
  <rcc rId="1009" sId="1" numFmtId="4">
    <nc r="AS18">
      <v>4000</v>
    </nc>
  </rcc>
  <rcc rId="1010" sId="1" numFmtId="4">
    <nc r="AS22">
      <v>2500</v>
    </nc>
  </rcc>
  <rcv guid="{F38B4310-E489-43FF-953E-F1582AC83FA0}" action="delete"/>
  <rdn rId="0" localSheetId="1" customView="1" name="Z_F38B4310_E489_43FF_953E_F1582AC83FA0_.wvu.Cols" hidden="1" oldHidden="1">
    <formula>'FY14 '!$B:$O</formula>
    <oldFormula>'FY14 '!$B:$O</oldFormula>
  </rdn>
  <rcv guid="{F38B4310-E489-43FF-953E-F1582AC83FA0}" action="add"/>
</revisions>
</file>

<file path=xl/revisions/revisionLog11023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'FY14 '!$B:$O</formula>
    <oldFormula>'FY14 '!$B:$O</oldFormula>
  </rdn>
  <rcv guid="{F38B4310-E489-43FF-953E-F1582AC83FA0}" action="add"/>
</revisions>
</file>

<file path=xl/revisions/revisionLog1103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'FY14 '!$B:$O</formula>
    <oldFormula>'FY14 '!$B:$O</oldFormula>
  </rdn>
  <rcv guid="{F38B4310-E489-43FF-953E-F1582AC83FA0}" action="add"/>
</revisions>
</file>

<file path=xl/revisions/revisionLog11031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'FY14 '!$B:$O</formula>
    <oldFormula>'FY14 '!$B:$O</oldFormula>
  </rdn>
  <rcv guid="{F38B4310-E489-43FF-953E-F1582AC83FA0}" action="add"/>
</revisions>
</file>

<file path=xl/revisions/revisionLog110311.xml><?xml version="1.0" encoding="utf-8"?>
<revisions xmlns="http://schemas.openxmlformats.org/spreadsheetml/2006/main" xmlns:r="http://schemas.openxmlformats.org/officeDocument/2006/relationships">
  <rcc rId="1241" sId="1" numFmtId="4">
    <oc r="AR7">
      <v>180000</v>
    </oc>
    <nc r="AR7">
      <v>175000</v>
    </nc>
  </rcc>
  <rcc rId="1242" sId="1" numFmtId="4">
    <oc r="AR8">
      <v>105000</v>
    </oc>
    <nc r="AR8">
      <v>114000</v>
    </nc>
  </rcc>
  <rcc rId="1243" sId="1" numFmtId="4">
    <oc r="AR9">
      <v>270000</v>
    </oc>
    <nc r="AR9">
      <v>300000</v>
    </nc>
  </rcc>
  <rcc rId="1244" sId="1" numFmtId="4">
    <oc r="AR12">
      <v>15000</v>
    </oc>
    <nc r="AR12">
      <v>17000</v>
    </nc>
  </rcc>
  <rcc rId="1245" sId="1" numFmtId="4">
    <oc r="AR13">
      <v>18000</v>
    </oc>
    <nc r="AR13">
      <v>19000</v>
    </nc>
  </rcc>
  <rcc rId="1246" sId="1" numFmtId="4">
    <oc r="AR14">
      <v>50000</v>
    </oc>
    <nc r="AR14">
      <v>70000</v>
    </nc>
  </rcc>
  <rcc rId="1247" sId="1" numFmtId="4">
    <oc r="AR18">
      <v>8000</v>
    </oc>
    <nc r="AR18">
      <v>11000</v>
    </nc>
  </rcc>
  <rcc rId="1248" sId="1" numFmtId="4">
    <oc r="AR19">
      <v>42000</v>
    </oc>
    <nc r="AR19">
      <v>46000</v>
    </nc>
  </rcc>
  <rcc rId="1249" sId="1" numFmtId="4">
    <oc r="AR22">
      <v>5000</v>
    </oc>
    <nc r="AR22">
      <v>6500</v>
    </nc>
  </rcc>
  <rcc rId="1250" sId="1" numFmtId="4">
    <oc r="AR26">
      <v>9000</v>
    </oc>
    <nc r="AR26">
      <v>8500</v>
    </nc>
  </rcc>
  <rcc rId="1251" sId="1" numFmtId="4">
    <oc r="AR29">
      <v>8000</v>
    </oc>
    <nc r="AR29">
      <v>10500</v>
    </nc>
  </rcc>
  <rcc rId="1252" sId="1" numFmtId="4">
    <oc r="AR30">
      <v>60000</v>
    </oc>
    <nc r="AR30">
      <v>55000</v>
    </nc>
  </rcc>
  <rcc rId="1253" sId="1" numFmtId="4">
    <oc r="AR31">
      <v>12000</v>
    </oc>
    <nc r="AR31">
      <v>18000</v>
    </nc>
  </rcc>
  <rcv guid="{F38B4310-E489-43FF-953E-F1582AC83FA0}" action="delete"/>
  <rdn rId="0" localSheetId="1" customView="1" name="Z_F38B4310_E489_43FF_953E_F1582AC83FA0_.wvu.Cols" hidden="1" oldHidden="1">
    <formula>'FY14 '!$B:$O</formula>
    <oldFormula>'FY14 '!$B:$O</oldFormula>
  </rdn>
  <rcv guid="{F38B4310-E489-43FF-953E-F1582AC83FA0}" action="add"/>
</revisions>
</file>

<file path=xl/revisions/revisionLog1103111.xml><?xml version="1.0" encoding="utf-8"?>
<revisions xmlns="http://schemas.openxmlformats.org/spreadsheetml/2006/main" xmlns:r="http://schemas.openxmlformats.org/officeDocument/2006/relationships">
  <rcc rId="1038" sId="1">
    <oc r="AU7">
      <f>90000</f>
    </oc>
    <nc r="AU7"/>
  </rcc>
  <rcc rId="1039" sId="1" numFmtId="4">
    <oc r="AU8">
      <v>52500</v>
    </oc>
    <nc r="AU8"/>
  </rcc>
  <rcc rId="1040" sId="1" numFmtId="4">
    <oc r="AU9">
      <v>135000</v>
    </oc>
    <nc r="AU9"/>
  </rcc>
  <rcc rId="1041" sId="1" numFmtId="4">
    <oc r="AU12">
      <v>7500</v>
    </oc>
    <nc r="AU12"/>
  </rcc>
  <rcc rId="1042" sId="1" numFmtId="4">
    <oc r="AU13">
      <v>9000</v>
    </oc>
    <nc r="AU13"/>
  </rcc>
  <rcc rId="1043" sId="1" numFmtId="4">
    <oc r="AU14">
      <v>25000</v>
    </oc>
    <nc r="AU14"/>
  </rcc>
  <rcc rId="1044" sId="1" numFmtId="4">
    <oc r="AU15">
      <v>0</v>
    </oc>
    <nc r="AU15"/>
  </rcc>
  <rcc rId="1045" sId="1" numFmtId="4">
    <oc r="AU18">
      <v>4000</v>
    </oc>
    <nc r="AU18"/>
  </rcc>
  <rcc rId="1046" sId="1" numFmtId="4">
    <oc r="AU19">
      <v>21000</v>
    </oc>
    <nc r="AU19"/>
  </rcc>
  <rcc rId="1047" sId="1" numFmtId="4">
    <oc r="AU22">
      <v>2500</v>
    </oc>
    <nc r="AU22"/>
  </rcc>
  <rcc rId="1048" sId="1" numFmtId="4">
    <oc r="AU23">
      <v>7000</v>
    </oc>
    <nc r="AU23"/>
  </rcc>
  <rcc rId="1049" sId="1" numFmtId="4">
    <oc r="AU26">
      <v>9000</v>
    </oc>
    <nc r="AU26"/>
  </rcc>
  <rcc rId="1050" sId="1" numFmtId="4">
    <oc r="AU29">
      <v>4000</v>
    </oc>
    <nc r="AU29"/>
  </rcc>
  <rcc rId="1051" sId="1" numFmtId="4">
    <oc r="AU30">
      <v>30000</v>
    </oc>
    <nc r="AU30"/>
  </rcc>
  <rcc rId="1052" sId="1" numFmtId="4">
    <oc r="AU31">
      <v>12000</v>
    </oc>
    <nc r="AU31"/>
  </rcc>
  <rcc rId="1053" sId="1" numFmtId="4">
    <oc r="AU34">
      <v>0</v>
    </oc>
    <nc r="AU34"/>
  </rcc>
  <rcc rId="1054" sId="1" numFmtId="4">
    <oc r="AT34">
      <v>0</v>
    </oc>
    <nc r="AT34"/>
  </rcc>
  <rcc rId="1055" sId="1" numFmtId="4">
    <nc r="AN7">
      <v>85000</v>
    </nc>
  </rcc>
  <rcc rId="1056" sId="1" numFmtId="4">
    <nc r="AN8">
      <v>52500</v>
    </nc>
  </rcc>
  <rcc rId="1057" sId="1" numFmtId="4">
    <nc r="AN9">
      <v>155500</v>
    </nc>
  </rcc>
  <rcc rId="1058" sId="1" numFmtId="4">
    <nc r="AN12">
      <v>7500</v>
    </nc>
  </rcc>
  <rcc rId="1059" sId="1" numFmtId="4">
    <nc r="AN13">
      <v>9000</v>
    </nc>
  </rcc>
  <rcc rId="1060" sId="1" numFmtId="4">
    <nc r="AN14">
      <v>31250</v>
    </nc>
  </rcc>
  <rcc rId="1061" sId="1" numFmtId="4">
    <nc r="AN15">
      <v>0</v>
    </nc>
  </rcc>
  <rcc rId="1062" sId="1" numFmtId="4">
    <nc r="AN18">
      <v>4000</v>
    </nc>
  </rcc>
  <rcc rId="1063" sId="1" numFmtId="4">
    <nc r="AN19">
      <v>21000</v>
    </nc>
  </rcc>
  <rcc rId="1064" sId="1" numFmtId="4">
    <nc r="AN22">
      <v>2500</v>
    </nc>
  </rcc>
  <rcc rId="1065" sId="1" numFmtId="4">
    <nc r="AN23">
      <v>7000</v>
    </nc>
  </rcc>
  <rcc rId="1066" sId="1" numFmtId="4">
    <nc r="AN26">
      <v>8000</v>
    </nc>
  </rcc>
  <rcc rId="1067" sId="1" numFmtId="4">
    <nc r="AN29">
      <v>4000</v>
    </nc>
  </rcc>
  <rcc rId="1068" sId="1" numFmtId="4">
    <nc r="AN30">
      <v>32500</v>
    </nc>
  </rcc>
  <rcc rId="1069" sId="1" numFmtId="4">
    <nc r="AN31">
      <v>12000</v>
    </nc>
  </rcc>
  <rcv guid="{F38B4310-E489-43FF-953E-F1582AC83FA0}" action="delete"/>
  <rdn rId="0" localSheetId="1" customView="1" name="Z_F38B4310_E489_43FF_953E_F1582AC83FA0_.wvu.Cols" hidden="1" oldHidden="1">
    <formula>'FY14 '!$B:$O</formula>
    <oldFormula>'FY14 '!$B:$O</oldFormula>
  </rdn>
  <rcv guid="{F38B4310-E489-43FF-953E-F1582AC83FA0}" action="add"/>
</revisions>
</file>

<file path=xl/revisions/revisionLog111.xml><?xml version="1.0" encoding="utf-8"?>
<revisions xmlns="http://schemas.openxmlformats.org/spreadsheetml/2006/main" xmlns:r="http://schemas.openxmlformats.org/officeDocument/2006/relationships">
  <rcc rId="5617" sId="1" numFmtId="4">
    <nc r="BP7">
      <v>0</v>
    </nc>
  </rcc>
  <rcc rId="5618" sId="1" numFmtId="4">
    <nc r="BP8">
      <v>0</v>
    </nc>
  </rcc>
  <rcc rId="5619" sId="1" numFmtId="4">
    <nc r="BP9">
      <v>0</v>
    </nc>
  </rcc>
  <rcc rId="5620" sId="1" numFmtId="4">
    <nc r="BP12">
      <v>0</v>
    </nc>
  </rcc>
  <rcc rId="5621" sId="1" numFmtId="4">
    <nc r="BP13">
      <v>0</v>
    </nc>
  </rcc>
  <rcc rId="5622" sId="1" numFmtId="4">
    <nc r="BP14">
      <v>0</v>
    </nc>
  </rcc>
  <rcc rId="5623" sId="1" numFmtId="4">
    <nc r="BP15">
      <v>0</v>
    </nc>
  </rcc>
  <rcc rId="5624" sId="1" numFmtId="4">
    <nc r="BP18">
      <v>0</v>
    </nc>
  </rcc>
  <rcc rId="5625" sId="1" numFmtId="4">
    <nc r="BP19">
      <v>0</v>
    </nc>
  </rcc>
  <rcc rId="5626" sId="1" numFmtId="4">
    <nc r="BP22">
      <v>0</v>
    </nc>
  </rcc>
  <rcc rId="5627" sId="1" numFmtId="4">
    <nc r="BP23">
      <v>0</v>
    </nc>
  </rcc>
  <rcc rId="5628" sId="1" numFmtId="4">
    <nc r="BP26">
      <v>0</v>
    </nc>
  </rcc>
  <rcc rId="5629" sId="1" numFmtId="4">
    <nc r="BP27">
      <v>0</v>
    </nc>
  </rcc>
  <rcc rId="5630" sId="1" numFmtId="4">
    <nc r="BP30">
      <v>0</v>
    </nc>
  </rcc>
  <rcc rId="5631" sId="1" numFmtId="4">
    <nc r="BP33">
      <v>0</v>
    </nc>
  </rcc>
  <rcc rId="5632" sId="1" numFmtId="4">
    <nc r="BP36">
      <v>0</v>
    </nc>
  </rcc>
  <rcc rId="5633" sId="1" numFmtId="4">
    <nc r="BP37">
      <v>0</v>
    </nc>
  </rcc>
  <rcc rId="5634" sId="1" numFmtId="4">
    <nc r="BP38">
      <v>0</v>
    </nc>
  </rcc>
  <rcv guid="{F38B4310-E489-43FF-953E-F1582AC83FA0}" action="delete"/>
  <rdn rId="0" localSheetId="1" customView="1" name="Z_F38B4310_E489_43FF_953E_F1582AC83FA0_.wvu.Cols" hidden="1" oldHidden="1">
    <formula>'FY15'!$B:$BL</formula>
    <oldFormula>'FY15'!$B:$BL</oldFormula>
  </rdn>
  <rcv guid="{F38B4310-E489-43FF-953E-F1582AC83FA0}" action="add"/>
</revisions>
</file>

<file path=xl/revisions/revisionLog1110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'FY14 '!$B:$O</formula>
    <oldFormula>'FY14 '!$B:$O</oldFormula>
  </rdn>
  <rcv guid="{F38B4310-E489-43FF-953E-F1582AC83FA0}" action="add"/>
</revisions>
</file>

<file path=xl/revisions/revisionLog11101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'FY14 '!$B:$O</formula>
    <oldFormula>'FY14 '!$B:$O</oldFormula>
  </rdn>
  <rcv guid="{F38B4310-E489-43FF-953E-F1582AC83FA0}" action="add"/>
</revisions>
</file>

<file path=xl/revisions/revisionLog11102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'FY14 '!$B:$O</formula>
    <oldFormula>'FY14 '!$B:$O</oldFormula>
  </rdn>
  <rcv guid="{F38B4310-E489-43FF-953E-F1582AC83FA0}" action="add"/>
</revisions>
</file>

<file path=xl/revisions/revisionLog1111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'FY14 '!$B:$O</formula>
    <oldFormula>'FY14 '!$B:$O</oldFormula>
  </rdn>
  <rcv guid="{F38B4310-E489-43FF-953E-F1582AC83FA0}" action="add"/>
</revisions>
</file>

<file path=xl/revisions/revisionLog11111.xml><?xml version="1.0" encoding="utf-8"?>
<revisions xmlns="http://schemas.openxmlformats.org/spreadsheetml/2006/main" xmlns:r="http://schemas.openxmlformats.org/officeDocument/2006/relationships">
  <rfmt sheetId="1" sqref="AD15">
    <dxf>
      <fill>
        <patternFill patternType="solid">
          <bgColor rgb="FFFFFF00"/>
        </patternFill>
      </fill>
    </dxf>
  </rfmt>
  <rcc rId="646" sId="1" numFmtId="4">
    <nc r="AD26">
      <v>8000</v>
    </nc>
  </rcc>
  <rcc rId="647" sId="1" numFmtId="4">
    <nc r="AD31">
      <v>12000</v>
    </nc>
  </rcc>
  <rcc rId="648" sId="1" numFmtId="4">
    <nc r="AE31">
      <v>0</v>
    </nc>
  </rcc>
  <rcc rId="649" sId="1" numFmtId="4">
    <oc r="AG15">
      <v>0</v>
    </oc>
    <nc r="AG15"/>
  </rcc>
  <rcc rId="650" sId="1" numFmtId="4">
    <oc r="AF15">
      <v>0</v>
    </oc>
    <nc r="AF15"/>
  </rcc>
  <rcc rId="651" sId="1" numFmtId="4">
    <oc r="AF31">
      <v>0</v>
    </oc>
    <nc r="AF31"/>
  </rcc>
  <rcc rId="652" sId="1" numFmtId="4">
    <oc r="Y31">
      <v>0</v>
    </oc>
    <nc r="Y31"/>
  </rcc>
  <rcc rId="653" sId="1" numFmtId="4">
    <oc r="Y15">
      <v>0</v>
    </oc>
    <nc r="Y15"/>
  </rcc>
  <rcc rId="654" sId="1" numFmtId="4">
    <oc r="Z15">
      <v>0</v>
    </oc>
    <nc r="Z15"/>
  </rcc>
  <rcv guid="{F38B4310-E489-43FF-953E-F1582AC83FA0}" action="delete"/>
  <rdn rId="0" localSheetId="1" customView="1" name="Z_F38B4310_E489_43FF_953E_F1582AC83FA0_.wvu.Cols" hidden="1" oldHidden="1">
    <formula>'FY14 '!$B:$O</formula>
    <oldFormula>'FY14 '!$B:$O</oldFormula>
  </rdn>
  <rcv guid="{F38B4310-E489-43FF-953E-F1582AC83FA0}" action="add"/>
</revisions>
</file>

<file path=xl/revisions/revisionLog111111.xml><?xml version="1.0" encoding="utf-8"?>
<revisions xmlns="http://schemas.openxmlformats.org/spreadsheetml/2006/main" xmlns:r="http://schemas.openxmlformats.org/officeDocument/2006/relationships">
  <rrc rId="540" sId="1" ref="AD1:AJ1048576" action="insertCol"/>
  <rfmt sheetId="1" sqref="AD1" start="0" length="0">
    <dxf>
      <alignment horizontal="general" vertical="bottom" readingOrder="0"/>
    </dxf>
  </rfmt>
  <rfmt sheetId="1" sqref="AD2" start="0" length="0">
    <dxf>
      <alignment horizontal="general" vertical="bottom" readingOrder="0"/>
    </dxf>
  </rfmt>
  <rfmt sheetId="1" sqref="AD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AE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AF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AG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AH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AI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AJ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AD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541" sId="1" odxf="1" dxf="1">
    <nc r="AE4" t="inlineStr">
      <is>
        <t>A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42" sId="1" odxf="1" dxf="1">
    <nc r="AF4" t="inlineStr">
      <is>
        <t>B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43" sId="1" odxf="1" dxf="1">
    <nc r="AG4" t="inlineStr">
      <is>
        <t>C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44" sId="1" odxf="1" dxf="1" quotePrefix="1">
    <nc r="AH4" t="inlineStr">
      <is>
        <t>D=A+C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45" sId="1" odxf="1" dxf="1" quotePrefix="1">
    <nc r="AI4" t="inlineStr">
      <is>
        <t>E=A+B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46" sId="1" odxf="1" dxf="1" quotePrefix="1">
    <nc r="AJ4" t="inlineStr">
      <is>
        <t>D-E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47" sId="1" odxf="1" dxf="1">
    <nc r="AD5" t="inlineStr">
      <is>
        <t>Budget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48" sId="1" odxf="1" dxf="1">
    <nc r="AE5" t="inlineStr">
      <is>
        <t>1st part invoice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49" sId="1" odxf="1" dxf="1">
    <nc r="AF5" t="inlineStr">
      <is>
        <t>2nd part invoice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50" sId="1" odxf="1" dxf="1">
    <nc r="AG5" t="inlineStr">
      <is>
        <t>Accrual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51" sId="1" odxf="1" dxf="1">
    <nc r="AH5" t="inlineStr">
      <is>
        <t>Spend (1st pt + accrued)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52" sId="1" odxf="1" dxf="1">
    <nc r="AI5" t="inlineStr">
      <is>
        <t>Actuals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53" sId="1" odxf="1" dxf="1">
    <nc r="AJ5" t="inlineStr">
      <is>
        <t>Variance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AD6" start="0" length="0">
    <dxf>
      <border outline="0">
        <left style="thin">
          <color indexed="64"/>
        </left>
      </border>
    </dxf>
  </rfmt>
  <rfmt sheetId="1" sqref="AJ6" start="0" length="0">
    <dxf>
      <border outline="0">
        <right style="thin">
          <color indexed="64"/>
        </right>
      </border>
    </dxf>
  </rfmt>
  <rfmt sheetId="1" sqref="AD7" start="0" length="0">
    <dxf>
      <border outline="0">
        <left style="thin">
          <color indexed="64"/>
        </left>
      </border>
    </dxf>
  </rfmt>
  <rcc rId="554" sId="1" numFmtId="4">
    <nc r="AE7">
      <v>85000</v>
    </nc>
  </rcc>
  <rfmt sheetId="1" sqref="AG7" start="0" length="0">
    <dxf/>
  </rfmt>
  <rcc rId="555" sId="1" odxf="1" dxf="1">
    <nc r="AH7">
      <f>AE7+AG7</f>
    </nc>
    <odxf/>
    <ndxf/>
  </rcc>
  <rcc rId="556" sId="1">
    <nc r="AI7">
      <f>AE7+AF7</f>
    </nc>
  </rcc>
  <rcc rId="557" sId="1" odxf="1" dxf="1">
    <nc r="AJ7">
      <f>AH7-AI7</f>
    </nc>
    <odxf>
      <border outline="0">
        <right/>
      </border>
    </odxf>
    <ndxf>
      <border outline="0">
        <right style="thin">
          <color indexed="64"/>
        </right>
      </border>
    </ndxf>
  </rcc>
  <rcc rId="558" sId="1" odxf="1" dxf="1" numFmtId="4">
    <nc r="AD8">
      <v>105000</v>
    </nc>
    <odxf>
      <border outline="0">
        <left/>
      </border>
    </odxf>
    <ndxf>
      <border outline="0">
        <left style="thin">
          <color indexed="64"/>
        </left>
      </border>
    </ndxf>
  </rcc>
  <rcc rId="559" sId="1" numFmtId="4">
    <nc r="AE8">
      <v>52500</v>
    </nc>
  </rcc>
  <rfmt sheetId="1" sqref="AG8" start="0" length="0">
    <dxf/>
  </rfmt>
  <rcc rId="560" sId="1" odxf="1" dxf="1">
    <nc r="AH8">
      <f>AE8+AG8</f>
    </nc>
    <odxf/>
    <ndxf/>
  </rcc>
  <rcc rId="561" sId="1">
    <nc r="AI8">
      <f>AE8+AF8</f>
    </nc>
  </rcc>
  <rcc rId="562" sId="1" odxf="1" dxf="1">
    <nc r="AJ8">
      <f>AH8-AI8</f>
    </nc>
    <odxf>
      <border outline="0">
        <right/>
      </border>
    </odxf>
    <ndxf>
      <border outline="0">
        <right style="thin">
          <color indexed="64"/>
        </right>
      </border>
    </ndxf>
  </rcc>
  <rcc rId="563" sId="1" odxf="1" dxf="1" numFmtId="4">
    <nc r="AD9">
      <v>270000</v>
    </nc>
    <odxf>
      <border outline="0">
        <left/>
      </border>
    </odxf>
    <ndxf>
      <border outline="0">
        <left style="thin">
          <color indexed="64"/>
        </left>
      </border>
    </ndxf>
  </rcc>
  <rcc rId="564" sId="1" numFmtId="4">
    <nc r="AE9">
      <v>135000</v>
    </nc>
  </rcc>
  <rfmt sheetId="1" sqref="AG9" start="0" length="0">
    <dxf/>
  </rfmt>
  <rcc rId="565" sId="1" odxf="1" dxf="1">
    <nc r="AH9">
      <f>AE9+AG9</f>
    </nc>
    <odxf/>
    <ndxf/>
  </rcc>
  <rcc rId="566" sId="1">
    <nc r="AI9">
      <f>AE9+AF9</f>
    </nc>
  </rcc>
  <rcc rId="567" sId="1" odxf="1" dxf="1">
    <nc r="AJ9">
      <f>AH9-AI9</f>
    </nc>
    <odxf>
      <border outline="0">
        <right/>
      </border>
    </odxf>
    <ndxf>
      <border outline="0">
        <right style="thin">
          <color indexed="64"/>
        </right>
      </border>
    </ndxf>
  </rcc>
  <rfmt sheetId="1" sqref="AD10" start="0" length="0">
    <dxf>
      <border outline="0">
        <left style="thin">
          <color indexed="64"/>
        </left>
      </border>
    </dxf>
  </rfmt>
  <rfmt sheetId="1" sqref="AG10" start="0" length="0">
    <dxf/>
  </rfmt>
  <rfmt sheetId="1" sqref="AH10" start="0" length="0">
    <dxf/>
  </rfmt>
  <rfmt sheetId="1" sqref="AJ10" start="0" length="0">
    <dxf>
      <border outline="0">
        <right style="thin">
          <color indexed="64"/>
        </right>
      </border>
    </dxf>
  </rfmt>
  <rfmt sheetId="1" sqref="AD11" start="0" length="0">
    <dxf>
      <border outline="0">
        <left style="thin">
          <color indexed="64"/>
        </left>
      </border>
    </dxf>
  </rfmt>
  <rfmt sheetId="1" sqref="AG11" start="0" length="0">
    <dxf/>
  </rfmt>
  <rfmt sheetId="1" sqref="AH11" start="0" length="0">
    <dxf/>
  </rfmt>
  <rfmt sheetId="1" sqref="AJ11" start="0" length="0">
    <dxf>
      <border outline="0">
        <right style="thin">
          <color indexed="64"/>
        </right>
      </border>
    </dxf>
  </rfmt>
  <rcc rId="568" sId="1" odxf="1" dxf="1" numFmtId="4">
    <nc r="AD12">
      <v>15000</v>
    </nc>
    <odxf>
      <border outline="0">
        <left/>
      </border>
    </odxf>
    <ndxf>
      <border outline="0">
        <left style="thin">
          <color indexed="64"/>
        </left>
      </border>
    </ndxf>
  </rcc>
  <rcc rId="569" sId="1" numFmtId="4">
    <nc r="AE12">
      <v>7500</v>
    </nc>
  </rcc>
  <rfmt sheetId="1" sqref="AG12" start="0" length="0">
    <dxf/>
  </rfmt>
  <rcc rId="570" sId="1" odxf="1" dxf="1">
    <nc r="AH12">
      <f>AE12+AG12</f>
    </nc>
    <odxf/>
    <ndxf/>
  </rcc>
  <rcc rId="571" sId="1">
    <nc r="AI12">
      <f>AE12+AF12</f>
    </nc>
  </rcc>
  <rcc rId="572" sId="1" odxf="1" dxf="1">
    <nc r="AJ12">
      <f>AH12-AI12</f>
    </nc>
    <odxf>
      <border outline="0">
        <right/>
      </border>
    </odxf>
    <ndxf>
      <border outline="0">
        <right style="thin">
          <color indexed="64"/>
        </right>
      </border>
    </ndxf>
  </rcc>
  <rcc rId="573" sId="1" odxf="1" dxf="1" numFmtId="4">
    <nc r="AD13">
      <v>18000</v>
    </nc>
    <odxf>
      <border outline="0">
        <left/>
      </border>
    </odxf>
    <ndxf>
      <border outline="0">
        <left style="thin">
          <color indexed="64"/>
        </left>
      </border>
    </ndxf>
  </rcc>
  <rcc rId="574" sId="1" numFmtId="4">
    <nc r="AE13">
      <v>9000</v>
    </nc>
  </rcc>
  <rfmt sheetId="1" sqref="AG13" start="0" length="0">
    <dxf/>
  </rfmt>
  <rcc rId="575" sId="1" odxf="1" dxf="1">
    <nc r="AH13">
      <f>AE13+AG13</f>
    </nc>
    <odxf/>
    <ndxf/>
  </rcc>
  <rcc rId="576" sId="1">
    <nc r="AI13">
      <f>AE13+AF13</f>
    </nc>
  </rcc>
  <rcc rId="577" sId="1" odxf="1" dxf="1">
    <nc r="AJ13">
      <f>AH13-AI13</f>
    </nc>
    <odxf>
      <border outline="0">
        <right/>
      </border>
    </odxf>
    <ndxf>
      <border outline="0">
        <right style="thin">
          <color indexed="64"/>
        </right>
      </border>
    </ndxf>
  </rcc>
  <rcc rId="578" sId="1" odxf="1" dxf="1" numFmtId="4">
    <nc r="AD14">
      <v>50000</v>
    </nc>
    <odxf>
      <border outline="0">
        <left/>
      </border>
    </odxf>
    <ndxf>
      <border outline="0">
        <left style="thin">
          <color indexed="64"/>
        </left>
      </border>
    </ndxf>
  </rcc>
  <rcc rId="579" sId="1" numFmtId="4">
    <nc r="AE14">
      <v>25000</v>
    </nc>
  </rcc>
  <rfmt sheetId="1" sqref="AG14" start="0" length="0">
    <dxf/>
  </rfmt>
  <rcc rId="580" sId="1" odxf="1" dxf="1">
    <nc r="AH14">
      <f>AE14+AG14</f>
    </nc>
    <odxf/>
    <ndxf/>
  </rcc>
  <rcc rId="581" sId="1">
    <nc r="AI14">
      <f>AE14+AF14</f>
    </nc>
  </rcc>
  <rcc rId="582" sId="1" odxf="1" dxf="1">
    <nc r="AJ14">
      <f>AH14-AI14</f>
    </nc>
    <odxf>
      <border outline="0">
        <right/>
      </border>
    </odxf>
    <ndxf>
      <border outline="0">
        <right style="thin">
          <color indexed="64"/>
        </right>
      </border>
    </ndxf>
  </rcc>
  <rfmt sheetId="1" sqref="AD15" start="0" length="0">
    <dxf>
      <border outline="0">
        <left style="thin">
          <color indexed="64"/>
        </left>
      </border>
    </dxf>
  </rfmt>
  <rcc rId="583" sId="1" numFmtId="4">
    <nc r="AF15">
      <v>0</v>
    </nc>
  </rcc>
  <rcc rId="584" sId="1" odxf="1" dxf="1" numFmtId="4">
    <nc r="AG15">
      <v>0</v>
    </nc>
    <odxf/>
    <ndxf/>
  </rcc>
  <rcc rId="585" sId="1" odxf="1" dxf="1">
    <nc r="AH15">
      <f>AE15+AG15</f>
    </nc>
    <odxf/>
    <ndxf/>
  </rcc>
  <rcc rId="586" sId="1">
    <nc r="AI15">
      <f>AE15+AF15</f>
    </nc>
  </rcc>
  <rcc rId="587" sId="1" odxf="1" dxf="1">
    <nc r="AJ15">
      <f>AH15-AI15</f>
    </nc>
    <odxf>
      <border outline="0">
        <right/>
      </border>
    </odxf>
    <ndxf>
      <border outline="0">
        <right style="thin">
          <color indexed="64"/>
        </right>
      </border>
    </ndxf>
  </rcc>
  <rfmt sheetId="1" sqref="AD16" start="0" length="0">
    <dxf>
      <border outline="0">
        <left style="thin">
          <color indexed="64"/>
        </left>
      </border>
    </dxf>
  </rfmt>
  <rfmt sheetId="1" sqref="AG16" start="0" length="0">
    <dxf/>
  </rfmt>
  <rfmt sheetId="1" sqref="AH16" start="0" length="0">
    <dxf/>
  </rfmt>
  <rfmt sheetId="1" sqref="AJ16" start="0" length="0">
    <dxf>
      <border outline="0">
        <right style="thin">
          <color indexed="64"/>
        </right>
      </border>
    </dxf>
  </rfmt>
  <rfmt sheetId="1" sqref="AD17" start="0" length="0">
    <dxf>
      <border outline="0">
        <left style="thin">
          <color indexed="64"/>
        </left>
      </border>
    </dxf>
  </rfmt>
  <rfmt sheetId="1" sqref="AG17" start="0" length="0">
    <dxf/>
  </rfmt>
  <rfmt sheetId="1" sqref="AH17" start="0" length="0">
    <dxf/>
  </rfmt>
  <rfmt sheetId="1" sqref="AJ17" start="0" length="0">
    <dxf>
      <border outline="0">
        <right style="thin">
          <color indexed="64"/>
        </right>
      </border>
    </dxf>
  </rfmt>
  <rcc rId="588" sId="1" odxf="1" dxf="1" numFmtId="4">
    <nc r="AD18">
      <v>8000</v>
    </nc>
    <odxf>
      <border outline="0">
        <left/>
      </border>
    </odxf>
    <ndxf>
      <border outline="0">
        <left style="thin">
          <color indexed="64"/>
        </left>
      </border>
    </ndxf>
  </rcc>
  <rcc rId="589" sId="1" numFmtId="4">
    <nc r="AE18">
      <v>4000</v>
    </nc>
  </rcc>
  <rfmt sheetId="1" sqref="AG18" start="0" length="0">
    <dxf/>
  </rfmt>
  <rcc rId="590" sId="1" odxf="1" dxf="1">
    <nc r="AH18">
      <f>AE18+AG18</f>
    </nc>
    <odxf/>
    <ndxf/>
  </rcc>
  <rcc rId="591" sId="1">
    <nc r="AI18">
      <f>AE18+AF18</f>
    </nc>
  </rcc>
  <rcc rId="592" sId="1" odxf="1" dxf="1">
    <nc r="AJ18">
      <f>AH18-AI18</f>
    </nc>
    <odxf>
      <border outline="0">
        <right/>
      </border>
    </odxf>
    <ndxf>
      <border outline="0">
        <right style="thin">
          <color indexed="64"/>
        </right>
      </border>
    </ndxf>
  </rcc>
  <rcc rId="593" sId="1" odxf="1" dxf="1" numFmtId="4">
    <nc r="AD19">
      <v>42000</v>
    </nc>
    <odxf>
      <border outline="0">
        <left/>
      </border>
    </odxf>
    <ndxf>
      <border outline="0">
        <left style="thin">
          <color indexed="64"/>
        </left>
      </border>
    </ndxf>
  </rcc>
  <rcc rId="594" sId="1" numFmtId="4">
    <nc r="AE19">
      <v>21000</v>
    </nc>
  </rcc>
  <rfmt sheetId="1" sqref="AG19" start="0" length="0">
    <dxf/>
  </rfmt>
  <rcc rId="595" sId="1" odxf="1" dxf="1">
    <nc r="AH19">
      <f>AE19+AG19</f>
    </nc>
    <odxf/>
    <ndxf/>
  </rcc>
  <rcc rId="596" sId="1">
    <nc r="AI19">
      <f>AE19+AF19</f>
    </nc>
  </rcc>
  <rcc rId="597" sId="1" odxf="1" dxf="1">
    <nc r="AJ19">
      <f>AH19-AI19</f>
    </nc>
    <odxf>
      <border outline="0">
        <right/>
      </border>
    </odxf>
    <ndxf>
      <border outline="0">
        <right style="thin">
          <color indexed="64"/>
        </right>
      </border>
    </ndxf>
  </rcc>
  <rfmt sheetId="1" sqref="AD20" start="0" length="0">
    <dxf>
      <border outline="0">
        <left style="thin">
          <color indexed="64"/>
        </left>
      </border>
    </dxf>
  </rfmt>
  <rfmt sheetId="1" sqref="AG20" start="0" length="0">
    <dxf/>
  </rfmt>
  <rfmt sheetId="1" sqref="AH20" start="0" length="0">
    <dxf/>
  </rfmt>
  <rfmt sheetId="1" sqref="AJ20" start="0" length="0">
    <dxf>
      <border outline="0">
        <right style="thin">
          <color indexed="64"/>
        </right>
      </border>
    </dxf>
  </rfmt>
  <rfmt sheetId="1" sqref="AD21" start="0" length="0">
    <dxf>
      <border outline="0">
        <left style="thin">
          <color indexed="64"/>
        </left>
      </border>
    </dxf>
  </rfmt>
  <rfmt sheetId="1" sqref="AG21" start="0" length="0">
    <dxf/>
  </rfmt>
  <rfmt sheetId="1" sqref="AH21" start="0" length="0">
    <dxf/>
  </rfmt>
  <rfmt sheetId="1" sqref="AJ21" start="0" length="0">
    <dxf>
      <border outline="0">
        <right style="thin">
          <color indexed="64"/>
        </right>
      </border>
    </dxf>
  </rfmt>
  <rcc rId="598" sId="1" odxf="1" dxf="1" numFmtId="4">
    <nc r="AD22">
      <v>5000</v>
    </nc>
    <odxf>
      <border outline="0">
        <left/>
      </border>
    </odxf>
    <ndxf>
      <border outline="0">
        <left style="thin">
          <color indexed="64"/>
        </left>
      </border>
    </ndxf>
  </rcc>
  <rcc rId="599" sId="1" numFmtId="4">
    <nc r="AE22">
      <v>2500</v>
    </nc>
  </rcc>
  <rfmt sheetId="1" sqref="AG22" start="0" length="0">
    <dxf/>
  </rfmt>
  <rcc rId="600" sId="1" odxf="1" dxf="1">
    <nc r="AH22">
      <f>AE22+AG22</f>
    </nc>
    <odxf/>
    <ndxf/>
  </rcc>
  <rcc rId="601" sId="1">
    <nc r="AI22">
      <f>AE22+AF22</f>
    </nc>
  </rcc>
  <rcc rId="602" sId="1" odxf="1" dxf="1">
    <nc r="AJ22">
      <f>AH22-AI22</f>
    </nc>
    <odxf>
      <border outline="0">
        <right/>
      </border>
    </odxf>
    <ndxf>
      <border outline="0">
        <right style="thin">
          <color indexed="64"/>
        </right>
      </border>
    </ndxf>
  </rcc>
  <rcc rId="603" sId="1" odxf="1" dxf="1" numFmtId="4">
    <nc r="AD23">
      <v>14000</v>
    </nc>
    <odxf>
      <border outline="0">
        <left/>
      </border>
    </odxf>
    <ndxf>
      <border outline="0">
        <left style="thin">
          <color indexed="64"/>
        </left>
      </border>
    </ndxf>
  </rcc>
  <rcc rId="604" sId="1" numFmtId="4">
    <nc r="AE23">
      <v>7000</v>
    </nc>
  </rcc>
  <rfmt sheetId="1" sqref="AG23" start="0" length="0">
    <dxf/>
  </rfmt>
  <rcc rId="605" sId="1" odxf="1" dxf="1">
    <nc r="AH23">
      <f>AE23+AG23</f>
    </nc>
    <odxf/>
    <ndxf/>
  </rcc>
  <rcc rId="606" sId="1">
    <nc r="AI23">
      <f>AE23+AF23</f>
    </nc>
  </rcc>
  <rcc rId="607" sId="1" odxf="1" dxf="1">
    <nc r="AJ23">
      <f>AH23-AI23</f>
    </nc>
    <odxf>
      <border outline="0">
        <right/>
      </border>
    </odxf>
    <ndxf>
      <border outline="0">
        <right style="thin">
          <color indexed="64"/>
        </right>
      </border>
    </ndxf>
  </rcc>
  <rfmt sheetId="1" sqref="AD24" start="0" length="0">
    <dxf>
      <border outline="0">
        <left style="thin">
          <color indexed="64"/>
        </left>
      </border>
    </dxf>
  </rfmt>
  <rfmt sheetId="1" sqref="AG24" start="0" length="0">
    <dxf/>
  </rfmt>
  <rfmt sheetId="1" sqref="AH24" start="0" length="0">
    <dxf/>
  </rfmt>
  <rfmt sheetId="1" sqref="AJ24" start="0" length="0">
    <dxf>
      <border outline="0">
        <right style="thin">
          <color indexed="64"/>
        </right>
      </border>
    </dxf>
  </rfmt>
  <rfmt sheetId="1" sqref="AD25" start="0" length="0">
    <dxf>
      <border outline="0">
        <left style="thin">
          <color indexed="64"/>
        </left>
      </border>
    </dxf>
  </rfmt>
  <rfmt sheetId="1" sqref="AG25" start="0" length="0">
    <dxf/>
  </rfmt>
  <rfmt sheetId="1" sqref="AH25" start="0" length="0">
    <dxf/>
  </rfmt>
  <rfmt sheetId="1" sqref="AJ25" start="0" length="0">
    <dxf>
      <border outline="0">
        <right style="thin">
          <color indexed="64"/>
        </right>
      </border>
    </dxf>
  </rfmt>
  <rfmt sheetId="1" sqref="AD26" start="0" length="0">
    <dxf>
      <border outline="0">
        <left style="thin">
          <color indexed="64"/>
        </left>
      </border>
    </dxf>
  </rfmt>
  <rcc rId="608" sId="1" numFmtId="4">
    <nc r="AE26">
      <v>0</v>
    </nc>
  </rcc>
  <rfmt sheetId="1" sqref="AG26" start="0" length="0">
    <dxf/>
  </rfmt>
  <rcc rId="609" sId="1" odxf="1" dxf="1">
    <nc r="AH26">
      <f>AE26+AG26</f>
    </nc>
    <odxf/>
    <ndxf/>
  </rcc>
  <rcc rId="610" sId="1">
    <nc r="AI26">
      <f>AE26+AF26</f>
    </nc>
  </rcc>
  <rcc rId="611" sId="1" odxf="1" dxf="1">
    <nc r="AJ26">
      <f>AH26-AI26</f>
    </nc>
    <odxf>
      <border outline="0">
        <right/>
      </border>
    </odxf>
    <ndxf>
      <border outline="0">
        <right style="thin">
          <color indexed="64"/>
        </right>
      </border>
    </ndxf>
  </rcc>
  <rfmt sheetId="1" sqref="AD27" start="0" length="0">
    <dxf>
      <border outline="0">
        <left style="thin">
          <color indexed="64"/>
        </left>
      </border>
    </dxf>
  </rfmt>
  <rfmt sheetId="1" sqref="AG27" start="0" length="0">
    <dxf/>
  </rfmt>
  <rfmt sheetId="1" sqref="AH27" start="0" length="0">
    <dxf/>
  </rfmt>
  <rfmt sheetId="1" sqref="AJ27" start="0" length="0">
    <dxf>
      <border outline="0">
        <right style="thin">
          <color indexed="64"/>
        </right>
      </border>
    </dxf>
  </rfmt>
  <rfmt sheetId="1" sqref="AD28" start="0" length="0">
    <dxf>
      <border outline="0">
        <left style="thin">
          <color indexed="64"/>
        </left>
      </border>
    </dxf>
  </rfmt>
  <rfmt sheetId="1" sqref="AG28" start="0" length="0">
    <dxf/>
  </rfmt>
  <rfmt sheetId="1" sqref="AH28" start="0" length="0">
    <dxf/>
  </rfmt>
  <rfmt sheetId="1" sqref="AJ28" start="0" length="0">
    <dxf>
      <border outline="0">
        <right style="thin">
          <color indexed="64"/>
        </right>
      </border>
    </dxf>
  </rfmt>
  <rcc rId="612" sId="1" odxf="1" dxf="1" numFmtId="4">
    <nc r="AD29">
      <v>8000</v>
    </nc>
    <odxf>
      <border outline="0">
        <left/>
      </border>
    </odxf>
    <ndxf>
      <border outline="0">
        <left style="thin">
          <color indexed="64"/>
        </left>
      </border>
    </ndxf>
  </rcc>
  <rcc rId="613" sId="1">
    <nc r="AE29">
      <f>4000</f>
    </nc>
  </rcc>
  <rfmt sheetId="1" sqref="AG29" start="0" length="0">
    <dxf/>
  </rfmt>
  <rcc rId="614" sId="1" odxf="1" dxf="1">
    <nc r="AH29">
      <f>AE29+AG29</f>
    </nc>
    <odxf/>
    <ndxf/>
  </rcc>
  <rcc rId="615" sId="1">
    <nc r="AI29">
      <f>AE29+AF29</f>
    </nc>
  </rcc>
  <rcc rId="616" sId="1" odxf="1" dxf="1">
    <nc r="AJ29">
      <f>AH29-AI29</f>
    </nc>
    <odxf>
      <border outline="0">
        <right/>
      </border>
    </odxf>
    <ndxf>
      <border outline="0">
        <right style="thin">
          <color indexed="64"/>
        </right>
      </border>
    </ndxf>
  </rcc>
  <rfmt sheetId="1" sqref="AD30" start="0" length="0">
    <dxf>
      <border outline="0">
        <left style="thin">
          <color indexed="64"/>
        </left>
      </border>
    </dxf>
  </rfmt>
  <rfmt sheetId="1" sqref="AG30" start="0" length="0">
    <dxf/>
  </rfmt>
  <rcc rId="617" sId="1" odxf="1" dxf="1">
    <nc r="AH30">
      <f>AE30+AG30</f>
    </nc>
    <odxf/>
    <ndxf/>
  </rcc>
  <rcc rId="618" sId="1">
    <nc r="AI30">
      <f>AE30+AF30</f>
    </nc>
  </rcc>
  <rcc rId="619" sId="1" odxf="1" dxf="1">
    <nc r="AJ30">
      <f>AH30-AI30</f>
    </nc>
    <odxf>
      <border outline="0">
        <right/>
      </border>
    </odxf>
    <ndxf>
      <border outline="0">
        <right style="thin">
          <color indexed="64"/>
        </right>
      </border>
    </ndxf>
  </rcc>
  <rfmt sheetId="1" sqref="AD31" start="0" length="0">
    <dxf>
      <border outline="0">
        <left style="thin">
          <color indexed="64"/>
        </left>
      </border>
    </dxf>
  </rfmt>
  <rcc rId="620" sId="1" numFmtId="4">
    <nc r="AF31">
      <v>0</v>
    </nc>
  </rcc>
  <rfmt sheetId="1" sqref="AG31" start="0" length="0">
    <dxf/>
  </rfmt>
  <rcc rId="621" sId="1" odxf="1" dxf="1">
    <nc r="AH31">
      <f>AE31+AG31</f>
    </nc>
    <odxf/>
    <ndxf/>
  </rcc>
  <rcc rId="622" sId="1">
    <nc r="AI31">
      <f>AE31+AF31</f>
    </nc>
  </rcc>
  <rcc rId="623" sId="1" odxf="1" dxf="1">
    <nc r="AJ31">
      <f>AH31-AI31</f>
    </nc>
    <odxf>
      <border outline="0">
        <right/>
      </border>
    </odxf>
    <ndxf>
      <border outline="0">
        <right style="thin">
          <color indexed="64"/>
        </right>
      </border>
    </ndxf>
  </rcc>
  <rfmt sheetId="1" sqref="AD32" start="0" length="0">
    <dxf>
      <border outline="0">
        <left style="thin">
          <color indexed="64"/>
        </left>
      </border>
    </dxf>
  </rfmt>
  <rfmt sheetId="1" sqref="AG32" start="0" length="0">
    <dxf/>
  </rfmt>
  <rfmt sheetId="1" sqref="AH32" start="0" length="0">
    <dxf/>
  </rfmt>
  <rfmt sheetId="1" sqref="AJ32" start="0" length="0">
    <dxf>
      <border outline="0">
        <right style="thin">
          <color indexed="64"/>
        </right>
      </border>
    </dxf>
  </rfmt>
  <rfmt sheetId="1" sqref="AD33" start="0" length="0">
    <dxf>
      <border outline="0">
        <left style="thin">
          <color indexed="64"/>
        </left>
      </border>
    </dxf>
  </rfmt>
  <rfmt sheetId="1" sqref="AH33" start="0" length="0">
    <dxf/>
  </rfmt>
  <rfmt sheetId="1" sqref="AJ33" start="0" length="0">
    <dxf>
      <border outline="0">
        <right style="thin">
          <color indexed="64"/>
        </right>
      </border>
    </dxf>
  </rfmt>
  <rcc rId="624" sId="1" odxf="1" dxf="1" numFmtId="4">
    <nc r="AD34">
      <v>0</v>
    </nc>
    <odxf>
      <border outline="0">
        <left/>
      </border>
    </odxf>
    <ndxf>
      <border outline="0">
        <left style="thin">
          <color indexed="64"/>
        </left>
      </border>
    </ndxf>
  </rcc>
  <rcc rId="625" sId="1" numFmtId="4">
    <nc r="AE34">
      <v>0</v>
    </nc>
  </rcc>
  <rcc rId="626" sId="1" numFmtId="4">
    <nc r="AF34">
      <v>0</v>
    </nc>
  </rcc>
  <rcc rId="627" sId="1" numFmtId="4">
    <nc r="AG34">
      <v>0</v>
    </nc>
  </rcc>
  <rcc rId="628" sId="1" odxf="1" dxf="1">
    <nc r="AH34">
      <f>AE34+AG34</f>
    </nc>
    <odxf/>
    <ndxf/>
  </rcc>
  <rcc rId="629" sId="1">
    <nc r="AI34">
      <f>AE34+AF34</f>
    </nc>
  </rcc>
  <rcc rId="630" sId="1" odxf="1" dxf="1">
    <nc r="AJ34">
      <f>AH34-AI34</f>
    </nc>
    <odxf>
      <border outline="0">
        <right/>
      </border>
    </odxf>
    <ndxf>
      <border outline="0">
        <right style="thin">
          <color indexed="64"/>
        </right>
      </border>
    </ndxf>
  </rcc>
  <rfmt sheetId="1" sqref="AD35" start="0" length="0">
    <dxf>
      <border outline="0">
        <left style="thin">
          <color indexed="64"/>
        </left>
      </border>
    </dxf>
  </rfmt>
  <rfmt sheetId="1" sqref="AJ35" start="0" length="0">
    <dxf>
      <border outline="0">
        <right style="thin">
          <color indexed="64"/>
        </right>
      </border>
    </dxf>
  </rfmt>
  <rcc rId="631" sId="1" odxf="1" dxf="1">
    <nc r="AD36">
      <f>SUM(AD7:AD35)</f>
    </nc>
    <odxf>
      <border outline="0">
        <left/>
        <top/>
        <bottom/>
      </border>
    </odxf>
    <ndxf>
      <border outline="0">
        <left style="thin">
          <color indexed="64"/>
        </left>
        <top style="thin">
          <color indexed="64"/>
        </top>
        <bottom style="double">
          <color indexed="64"/>
        </bottom>
      </border>
    </ndxf>
  </rcc>
  <rcc rId="632" sId="1" odxf="1" dxf="1">
    <nc r="AE36">
      <f>SUM(AE7:AE35)</f>
    </nc>
    <odxf>
      <border outline="0">
        <left/>
        <top/>
        <bottom/>
      </border>
    </odxf>
    <ndxf>
      <border outline="0">
        <left style="thin">
          <color indexed="64"/>
        </left>
        <top style="thin">
          <color indexed="64"/>
        </top>
        <bottom style="double">
          <color indexed="64"/>
        </bottom>
      </border>
    </ndxf>
  </rcc>
  <rcc rId="633" sId="1" odxf="1" dxf="1">
    <nc r="AF36">
      <f>SUM(AF7:AF35)</f>
    </nc>
    <odxf>
      <border outline="0">
        <left/>
        <top/>
        <bottom/>
      </border>
    </odxf>
    <ndxf>
      <border outline="0">
        <left style="thin">
          <color indexed="64"/>
        </left>
        <top style="thin">
          <color indexed="64"/>
        </top>
        <bottom style="double">
          <color indexed="64"/>
        </bottom>
      </border>
    </ndxf>
  </rcc>
  <rcc rId="634" sId="1" odxf="1" dxf="1">
    <nc r="AG36">
      <f>SUM(AG7:AG35)</f>
    </nc>
    <odxf>
      <border outline="0">
        <left/>
        <top/>
        <bottom/>
      </border>
    </odxf>
    <ndxf>
      <border outline="0">
        <left style="thin">
          <color indexed="64"/>
        </left>
        <top style="thin">
          <color indexed="64"/>
        </top>
        <bottom style="double">
          <color indexed="64"/>
        </bottom>
      </border>
    </ndxf>
  </rcc>
  <rcc rId="635" sId="1" odxf="1" dxf="1">
    <nc r="AH36">
      <f>SUM(AH7:AH35)</f>
    </nc>
    <odxf>
      <border outline="0">
        <left/>
        <top/>
        <bottom/>
      </border>
    </odxf>
    <ndxf>
      <border outline="0">
        <left style="thin">
          <color indexed="64"/>
        </left>
        <top style="thin">
          <color indexed="64"/>
        </top>
        <bottom style="double">
          <color indexed="64"/>
        </bottom>
      </border>
    </ndxf>
  </rcc>
  <rcc rId="636" sId="1" odxf="1" dxf="1">
    <nc r="AI36">
      <f>SUM(AI7:AI35)</f>
    </nc>
    <odxf>
      <border outline="0">
        <left/>
        <top/>
        <bottom/>
      </border>
    </odxf>
    <ndxf>
      <border outline="0">
        <left style="thin">
          <color indexed="64"/>
        </left>
        <top style="thin">
          <color indexed="64"/>
        </top>
        <bottom style="double">
          <color indexed="64"/>
        </bottom>
      </border>
    </ndxf>
  </rcc>
  <rcc rId="637" sId="1" odxf="1" dxf="1">
    <nc r="AJ36">
      <f>SUM(AJ7:AJ35)</f>
    </nc>
    <odxf>
      <border outline="0">
        <left/>
        <top/>
        <bottom/>
      </border>
    </odxf>
    <ndxf>
      <border outline="0">
        <left style="thin">
          <color indexed="64"/>
        </left>
        <top style="thin">
          <color indexed="64"/>
        </top>
        <bottom style="double">
          <color indexed="64"/>
        </bottom>
      </border>
    </ndxf>
  </rcc>
  <rfmt sheetId="1" sqref="AD37" start="0" length="0">
    <dxf>
      <alignment horizontal="general" vertical="bottom" readingOrder="0"/>
    </dxf>
  </rfmt>
  <rcc rId="638" sId="1" odxf="1" s="1" dxf="1">
    <nc r="AG37">
      <f>AI36/AD36</f>
    </nc>
    <odxf>
      <numFmt numFmtId="0" formatCode="General"/>
      <alignment horizontal="center" vertical="bottom" textRotation="0" wrapText="0" indent="0" relativeIndent="0" justifyLastLine="0" shrinkToFit="0" mergeCell="0" readingOrder="0"/>
    </odxf>
    <ndxf>
      <numFmt numFmtId="13" formatCode="0%"/>
    </ndxf>
  </rcc>
  <rfmt sheetId="1" s="1" sqref="AH37" start="0" length="0">
    <dxf>
      <numFmt numFmtId="13" formatCode="0%"/>
    </dxf>
  </rfmt>
  <rfmt sheetId="1" s="1" sqref="AI37" start="0" length="0">
    <dxf>
      <numFmt numFmtId="13" formatCode="0%"/>
    </dxf>
  </rfmt>
  <rfmt sheetId="1" sqref="AD38" start="0" length="0">
    <dxf>
      <alignment horizontal="general" vertical="bottom" readingOrder="0"/>
    </dxf>
  </rfmt>
  <rfmt sheetId="1" sqref="AD39" start="0" length="0">
    <dxf>
      <alignment horizontal="general" vertical="bottom" readingOrder="0"/>
    </dxf>
  </rfmt>
  <rfmt sheetId="1" sqref="AG39" start="0" length="0">
    <dxf>
      <font>
        <b/>
        <sz val="11"/>
        <color indexed="8"/>
        <name val="Calibri"/>
        <scheme val="none"/>
      </font>
      <numFmt numFmtId="6" formatCode="#,##0_);[Red]\(#,##0\)"/>
    </dxf>
  </rfmt>
  <rfmt sheetId="1" sqref="AH39" start="0" length="0">
    <dxf>
      <font>
        <b/>
        <sz val="11"/>
        <color indexed="8"/>
        <name val="Calibri"/>
        <scheme val="none"/>
      </font>
      <numFmt numFmtId="6" formatCode="#,##0_);[Red]\(#,##0\)"/>
    </dxf>
  </rfmt>
  <rfmt sheetId="1" sqref="AI39" start="0" length="0">
    <dxf>
      <font>
        <b/>
        <sz val="11"/>
        <color indexed="8"/>
        <name val="Calibri"/>
        <scheme val="none"/>
      </font>
      <numFmt numFmtId="6" formatCode="#,##0_);[Red]\(#,##0\)"/>
    </dxf>
  </rfmt>
  <rfmt sheetId="1" sqref="AD1:AD1048576" start="0" length="0">
    <dxf>
      <alignment horizontal="general" vertical="bottom" readingOrder="0"/>
    </dxf>
  </rfmt>
  <rcc rId="639" sId="1">
    <nc r="AG3" t="inlineStr">
      <is>
        <t>May</t>
      </is>
    </nc>
  </rcc>
  <rcc rId="640" sId="1" numFmtId="4">
    <nc r="AD7">
      <v>160000</v>
    </nc>
  </rcc>
  <rcc rId="641" sId="1" numFmtId="4">
    <nc r="AD30">
      <v>60000</v>
    </nc>
  </rcc>
  <rcc rId="642" sId="1" numFmtId="4">
    <nc r="AE30">
      <v>30000</v>
    </nc>
  </rcc>
  <rcc rId="643" sId="1" numFmtId="4">
    <nc r="AD15">
      <v>0</v>
    </nc>
  </rcc>
  <rcc rId="644" sId="1" numFmtId="4">
    <nc r="AE15">
      <v>0</v>
    </nc>
  </rcc>
  <rfmt sheetId="1" sqref="W15">
    <dxf>
      <fill>
        <patternFill patternType="solid">
          <bgColor rgb="FFFFFF00"/>
        </patternFill>
      </fill>
    </dxf>
  </rfmt>
  <rcmt sheetId="1" cell="W15" guid="{D04A0CDE-9D28-454F-BF66-2D9A916FA769}" author="Yareth Mojica" newLength="84"/>
  <rcv guid="{F38B4310-E489-43FF-953E-F1582AC83FA0}" action="delete"/>
  <rdn rId="0" localSheetId="1" customView="1" name="Z_F38B4310_E489_43FF_953E_F1582AC83FA0_.wvu.Cols" hidden="1" oldHidden="1">
    <formula>'FY14 '!$B:$O</formula>
    <oldFormula>'FY14 '!$B:$H</oldFormula>
  </rdn>
  <rcv guid="{F38B4310-E489-43FF-953E-F1582AC83FA0}" action="add"/>
</revisions>
</file>

<file path=xl/revisions/revisionLog1111111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'FY14 '!$B:$H</formula>
    <oldFormula>'FY14 '!$B:$H</oldFormula>
  </rdn>
  <rcv guid="{F38B4310-E489-43FF-953E-F1582AC83FA0}" action="add"/>
</revisions>
</file>

<file path=xl/revisions/revisionLog11112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'FY14 '!$B:$O</formula>
    <oldFormula>'FY14 '!$B:$O</oldFormula>
  </rdn>
  <rcv guid="{F38B4310-E489-43FF-953E-F1582AC83FA0}" action="add"/>
</revisions>
</file>

<file path=xl/revisions/revisionLog1112.xml><?xml version="1.0" encoding="utf-8"?>
<revisions xmlns="http://schemas.openxmlformats.org/spreadsheetml/2006/main" xmlns:r="http://schemas.openxmlformats.org/officeDocument/2006/relationships">
  <rcc rId="5112" sId="1" numFmtId="4">
    <oc r="AU9">
      <v>130031.74</v>
    </oc>
    <nc r="AU9">
      <v>126000</v>
    </nc>
  </rcc>
  <rfmt sheetId="1" sqref="AU9">
    <dxf>
      <fill>
        <patternFill patternType="none">
          <bgColor auto="1"/>
        </patternFill>
      </fill>
    </dxf>
  </rfmt>
  <rcc rId="5113" sId="1" numFmtId="4">
    <oc r="AU14">
      <v>22006.75</v>
    </oc>
    <nc r="AU14">
      <v>21000</v>
    </nc>
  </rcc>
  <rfmt sheetId="1" sqref="AU14">
    <dxf>
      <fill>
        <patternFill patternType="none">
          <bgColor auto="1"/>
        </patternFill>
      </fill>
    </dxf>
  </rfmt>
  <rcv guid="{F38B4310-E489-43FF-953E-F1582AC83FA0}" action="delete"/>
  <rdn rId="0" localSheetId="1" customView="1" name="Z_F38B4310_E489_43FF_953E_F1582AC83FA0_.wvu.Cols" hidden="1" oldHidden="1">
    <formula>'FY15'!$B:$AQ</formula>
    <oldFormula>'FY15'!$B:$AQ</oldFormula>
  </rdn>
  <rcv guid="{F38B4310-E489-43FF-953E-F1582AC83FA0}" action="add"/>
</revisions>
</file>

<file path=xl/revisions/revisionLog11121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'FY15'!$B:$AC</formula>
    <oldFormula>'FY15'!$B:$AC</oldFormula>
  </rdn>
  <rcv guid="{F38B4310-E489-43FF-953E-F1582AC83FA0}" action="add"/>
</revisions>
</file>

<file path=xl/revisions/revisionLog111211.xml><?xml version="1.0" encoding="utf-8"?>
<revisions xmlns="http://schemas.openxmlformats.org/spreadsheetml/2006/main" xmlns:r="http://schemas.openxmlformats.org/officeDocument/2006/relationships">
  <rcc rId="4747" sId="1" numFmtId="4">
    <oc r="AN8">
      <v>61000</v>
    </oc>
    <nc r="AN8">
      <v>74099</v>
    </nc>
  </rcc>
  <rfmt sheetId="1" sqref="AN8">
    <dxf>
      <fill>
        <patternFill patternType="solid">
          <bgColor theme="9" tint="0.79998168889431442"/>
        </patternFill>
      </fill>
    </dxf>
  </rfmt>
  <rcc rId="4748" sId="1" numFmtId="4">
    <oc r="AN15">
      <v>0</v>
    </oc>
    <nc r="AN15">
      <v>10160</v>
    </nc>
  </rcc>
  <rfmt sheetId="1" sqref="AN15">
    <dxf>
      <fill>
        <patternFill patternType="solid">
          <bgColor theme="9" tint="0.79998168889431442"/>
        </patternFill>
      </fill>
    </dxf>
  </rfmt>
  <rcv guid="{F38B4310-E489-43FF-953E-F1582AC83FA0}" action="delete"/>
  <rdn rId="0" localSheetId="1" customView="1" name="Z_F38B4310_E489_43FF_953E_F1582AC83FA0_.wvu.Cols" hidden="1" oldHidden="1">
    <formula>'FY15'!$B:$AC</formula>
    <oldFormula>'FY15'!$B:$AC</oldFormula>
  </rdn>
  <rcv guid="{F38B4310-E489-43FF-953E-F1582AC83FA0}" action="add"/>
</revisions>
</file>

<file path=xl/revisions/revisionLog1112111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'FY15'!$B:$AC</formula>
    <oldFormula>'FY15'!$B:$AC</oldFormula>
  </rdn>
  <rcv guid="{F38B4310-E489-43FF-953E-F1582AC83FA0}" action="add"/>
</revisions>
</file>

<file path=xl/revisions/revisionLog11121111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'FY14 '!$B:$BE</formula>
    <oldFormula>'FY14 '!$B:$BE</oldFormula>
  </rdn>
  <rcv guid="{F38B4310-E489-43FF-953E-F1582AC83FA0}" action="add"/>
</revisions>
</file>

<file path=xl/revisions/revisionLog111211111.xml><?xml version="1.0" encoding="utf-8"?>
<revisions xmlns="http://schemas.openxmlformats.org/spreadsheetml/2006/main" xmlns:r="http://schemas.openxmlformats.org/officeDocument/2006/relationships">
  <rcc rId="1737" sId="1" numFmtId="4">
    <oc r="BM8">
      <v>105000</v>
    </oc>
    <nc r="BM8">
      <f>105000+5000</f>
    </nc>
  </rcc>
  <rfmt sheetId="1" sqref="BM8">
    <dxf>
      <fill>
        <patternFill patternType="solid">
          <bgColor rgb="FFFFFF00"/>
        </patternFill>
      </fill>
    </dxf>
  </rfmt>
  <rfmt sheetId="1" sqref="BM8">
    <dxf>
      <fill>
        <patternFill patternType="none">
          <bgColor auto="1"/>
        </patternFill>
      </fill>
    </dxf>
  </rfmt>
  <rfmt sheetId="1" sqref="BM7">
    <dxf>
      <fill>
        <patternFill patternType="none">
          <bgColor auto="1"/>
        </patternFill>
      </fill>
    </dxf>
  </rfmt>
  <rcv guid="{F38B4310-E489-43FF-953E-F1582AC83FA0}" action="delete"/>
  <rdn rId="0" localSheetId="1" customView="1" name="Z_F38B4310_E489_43FF_953E_F1582AC83FA0_.wvu.Cols" hidden="1" oldHidden="1">
    <formula>'FY14 '!$B:$BE</formula>
    <oldFormula>'FY14 '!$B:$BE</oldFormula>
  </rdn>
  <rcv guid="{F38B4310-E489-43FF-953E-F1582AC83FA0}" action="add"/>
</revisions>
</file>

<file path=xl/revisions/revisionLog1112111111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'FY14 '!$B:$O</formula>
    <oldFormula>'FY14 '!$B:$O</oldFormula>
  </rdn>
  <rcv guid="{F38B4310-E489-43FF-953E-F1582AC83FA0}" action="add"/>
</revisions>
</file>

<file path=xl/revisions/revisionLog111211112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'FY14 '!$B:$BE</formula>
    <oldFormula>'FY14 '!$B:$BE</oldFormula>
  </rdn>
  <rcv guid="{F38B4310-E489-43FF-953E-F1582AC83FA0}" action="add"/>
</revisions>
</file>

<file path=xl/revisions/revisionLog1112112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'FY14 '!$B:$BE</formula>
    <oldFormula>'FY14 '!$B:$BE</oldFormula>
  </rdn>
  <rcv guid="{F38B4310-E489-43FF-953E-F1582AC83FA0}" action="add"/>
</revisions>
</file>

<file path=xl/revisions/revisionLog11122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'FY15'!$B:$AC</formula>
    <oldFormula>'FY15'!$B:$AC</oldFormula>
  </rdn>
  <rcv guid="{F38B4310-E489-43FF-953E-F1582AC83FA0}" action="add"/>
</revisions>
</file>

<file path=xl/revisions/revisionLog111221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'FY15'!$B:$O</formula>
    <oldFormula>'FY15'!$B:$O</oldFormula>
  </rdn>
  <rcv guid="{F38B4310-E489-43FF-953E-F1582AC83FA0}" action="add"/>
</revisions>
</file>

<file path=xl/revisions/revisionLog1112211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'FY14 '!$B:$BE</formula>
    <oldFormula>'FY14 '!$B:$BE</oldFormula>
  </rdn>
  <rcv guid="{F38B4310-E489-43FF-953E-F1582AC83FA0}" action="add"/>
</revisions>
</file>

<file path=xl/revisions/revisionLog111222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'FY15'!$B:$O</formula>
    <oldFormula>'FY15'!$B:$O</oldFormula>
  </rdn>
  <rcv guid="{F38B4310-E489-43FF-953E-F1582AC83FA0}" action="add"/>
</revisions>
</file>

<file path=xl/revisions/revisionLog1113.xml><?xml version="1.0" encoding="utf-8"?>
<revisions xmlns="http://schemas.openxmlformats.org/spreadsheetml/2006/main" xmlns:r="http://schemas.openxmlformats.org/officeDocument/2006/relationships">
  <rcc rId="4453" sId="1" numFmtId="4">
    <nc r="AK9">
      <v>288000</v>
    </nc>
  </rcc>
  <rcc rId="4454" sId="1" numFmtId="4">
    <nc r="AK14">
      <v>50000</v>
    </nc>
  </rcc>
  <rcc rId="4455" sId="1" numFmtId="4">
    <nc r="AK8">
      <v>122000</v>
    </nc>
  </rcc>
  <rcc rId="4456" sId="1" numFmtId="4">
    <nc r="AK19">
      <v>30000</v>
    </nc>
  </rcc>
  <rcc rId="4457" sId="1" numFmtId="4">
    <nc r="AK23">
      <v>13000</v>
    </nc>
  </rcc>
  <rcc rId="4458" sId="1" numFmtId="4">
    <nc r="AK13">
      <v>17000</v>
    </nc>
  </rcc>
  <rcc rId="4459" sId="1" numFmtId="4">
    <nc r="AK7">
      <v>220000</v>
    </nc>
  </rcc>
  <rcc rId="4460" sId="1" numFmtId="4">
    <nc r="AK18">
      <v>9000</v>
    </nc>
  </rcc>
  <rcc rId="4461" sId="1" numFmtId="4">
    <nc r="AK22">
      <v>3000</v>
    </nc>
  </rcc>
  <rcc rId="4462" sId="1" numFmtId="4">
    <nc r="AK12">
      <v>30000</v>
    </nc>
  </rcc>
  <rcc rId="4463" sId="1" numFmtId="4">
    <nc r="AK15">
      <v>0</v>
    </nc>
  </rcc>
  <rcc rId="4464" sId="1" numFmtId="4">
    <nc r="AK26">
      <v>8000</v>
    </nc>
  </rcc>
  <rcc rId="4465" sId="1" numFmtId="4">
    <nc r="AK27">
      <v>3000</v>
    </nc>
  </rcc>
  <rcc rId="4466" sId="1" numFmtId="4">
    <nc r="AK30">
      <v>0</v>
    </nc>
  </rcc>
  <rcc rId="4467" sId="1" numFmtId="4">
    <nc r="AK33">
      <v>0</v>
    </nc>
  </rcc>
  <rcc rId="4468" sId="1" numFmtId="4">
    <nc r="AK38">
      <v>12000</v>
    </nc>
  </rcc>
  <rcc rId="4469" sId="1" numFmtId="4">
    <nc r="AK37">
      <v>23000</v>
    </nc>
  </rcc>
  <rcc rId="4470" sId="1" numFmtId="4">
    <nc r="AK36">
      <v>35000</v>
    </nc>
  </rcc>
  <rcc rId="4471" sId="1" numFmtId="4">
    <oc r="AK41">
      <v>0</v>
    </oc>
    <nc r="AK41">
      <v>34000</v>
    </nc>
  </rcc>
  <rcc rId="4472" sId="1" numFmtId="4">
    <nc r="AK42">
      <v>61000</v>
    </nc>
  </rcc>
  <rcc rId="4473" sId="1" numFmtId="4">
    <nc r="AK43">
      <v>1000</v>
    </nc>
  </rcc>
  <rcc rId="4474" sId="1" numFmtId="4">
    <nc r="AK44">
      <v>2000</v>
    </nc>
  </rcc>
  <rcv guid="{F38B4310-E489-43FF-953E-F1582AC83FA0}" action="delete"/>
  <rdn rId="0" localSheetId="1" customView="1" name="Z_F38B4310_E489_43FF_953E_F1582AC83FA0_.wvu.Cols" hidden="1" oldHidden="1">
    <formula>'FY15'!$B:$AC</formula>
    <oldFormula>'FY15'!$B:$V</oldFormula>
  </rdn>
  <rcv guid="{F38B4310-E489-43FF-953E-F1582AC83FA0}" action="add"/>
</revisions>
</file>

<file path=xl/revisions/revisionLog11131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'FY15'!$B:$V</formula>
    <oldFormula>'FY15'!$B:$V</oldFormula>
  </rdn>
  <rcv guid="{F38B4310-E489-43FF-953E-F1582AC83FA0}" action="add"/>
</revisions>
</file>

<file path=xl/revisions/revisionLog111311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'FY14 '!$B:$O</formula>
    <oldFormula>'FY14 '!$B:$O</oldFormula>
  </rdn>
  <rcv guid="{F38B4310-E489-43FF-953E-F1582AC83FA0}" action="add"/>
</revisions>
</file>

<file path=xl/revisions/revisionLog111312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'FY14 '!$B:$BE</formula>
    <oldFormula>'FY14 '!$B:$BE</oldFormula>
  </rdn>
  <rcv guid="{F38B4310-E489-43FF-953E-F1582AC83FA0}" action="add"/>
</revisions>
</file>

<file path=xl/revisions/revisionLog11132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'FY14 '!$B:$BS</formula>
    <oldFormula>'FY14 '!$B:$BS</oldFormula>
  </rdn>
  <rcv guid="{F38B4310-E489-43FF-953E-F1582AC83FA0}" action="add"/>
</revisions>
</file>

<file path=xl/revisions/revisionLog1114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'FY15'!$B:$O</formula>
    <oldFormula>'FY15'!$B:$O</oldFormula>
  </rdn>
  <rcv guid="{F38B4310-E489-43FF-953E-F1582AC83FA0}" action="add"/>
</revisions>
</file>

<file path=xl/revisions/revisionLog11141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'FY15'!$B:$O</formula>
    <oldFormula>'FY15'!$B:$O</oldFormula>
  </rdn>
  <rcv guid="{F38B4310-E489-43FF-953E-F1582AC83FA0}" action="add"/>
</revisions>
</file>

<file path=xl/revisions/revisionLog111411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'FY15'!$B:$O</formula>
    <oldFormula>'FY15'!$B:$O</oldFormula>
  </rdn>
  <rcv guid="{F38B4310-E489-43FF-953E-F1582AC83FA0}" action="add"/>
</revisions>
</file>

<file path=xl/revisions/revisionLog1114111.xml><?xml version="1.0" encoding="utf-8"?>
<revisions xmlns="http://schemas.openxmlformats.org/spreadsheetml/2006/main" xmlns:r="http://schemas.openxmlformats.org/officeDocument/2006/relationships">
  <rcc rId="4084" sId="1" numFmtId="4">
    <nc r="X7">
      <v>85000</v>
    </nc>
  </rcc>
  <rcc rId="4085" sId="1" numFmtId="4">
    <nc r="X8">
      <v>50000</v>
    </nc>
  </rcc>
  <rcc rId="4086" sId="1" numFmtId="4">
    <nc r="X9">
      <v>122000</v>
    </nc>
  </rcc>
  <rcc rId="4087" sId="1" numFmtId="4">
    <nc r="X12">
      <v>7500</v>
    </nc>
  </rcc>
  <rcc rId="4088" sId="1" numFmtId="4">
    <nc r="X13">
      <v>8500</v>
    </nc>
  </rcc>
  <rcc rId="4089" sId="1" numFmtId="4">
    <nc r="X14">
      <v>25000</v>
    </nc>
  </rcc>
  <rcc rId="4090" sId="1" numFmtId="4">
    <nc r="X15">
      <v>0</v>
    </nc>
  </rcc>
  <rcc rId="4091" sId="1" numFmtId="4">
    <nc r="X19">
      <v>15000</v>
    </nc>
  </rcc>
  <rcc rId="4092" sId="1" numFmtId="4">
    <nc r="X23">
      <v>6500</v>
    </nc>
  </rcc>
  <rcc rId="4093" sId="1" numFmtId="4">
    <nc r="X18">
      <v>4500</v>
    </nc>
  </rcc>
  <rcc rId="4094" sId="1" numFmtId="4">
    <nc r="X22">
      <v>1500</v>
    </nc>
  </rcc>
  <rcc rId="4095" sId="1" numFmtId="4">
    <nc r="X26">
      <v>0</v>
    </nc>
  </rcc>
  <rcc rId="4096" sId="1" numFmtId="4">
    <nc r="X27">
      <v>0</v>
    </nc>
  </rcc>
  <rcc rId="4097" sId="1" numFmtId="4">
    <nc r="X30">
      <v>0</v>
    </nc>
  </rcc>
  <rcc rId="4098" sId="1" numFmtId="4">
    <nc r="X33">
      <v>0</v>
    </nc>
  </rcc>
  <rcc rId="4099" sId="1" numFmtId="4">
    <nc r="X37">
      <v>17500</v>
    </nc>
  </rcc>
  <rcc rId="4100" sId="1" numFmtId="4">
    <nc r="X36">
      <v>11750</v>
    </nc>
  </rcc>
  <rcc rId="4101" sId="1" numFmtId="4">
    <nc r="X38">
      <v>10000</v>
    </nc>
  </rcc>
  <rcv guid="{F38B4310-E489-43FF-953E-F1582AC83FA0}" action="delete"/>
  <rdn rId="0" localSheetId="1" customView="1" name="Z_F38B4310_E489_43FF_953E_F1582AC83FA0_.wvu.Cols" hidden="1" oldHidden="1">
    <formula>'FY15'!$B:$O</formula>
    <oldFormula>'FY15'!$B:$O</oldFormula>
  </rdn>
  <rcv guid="{F38B4310-E489-43FF-953E-F1582AC83FA0}" action="add"/>
</revisions>
</file>

<file path=xl/revisions/revisionLog11141111.xml><?xml version="1.0" encoding="utf-8"?>
<revisions xmlns="http://schemas.openxmlformats.org/spreadsheetml/2006/main" xmlns:r="http://schemas.openxmlformats.org/officeDocument/2006/relationships">
  <rcc rId="1716" sId="1" numFmtId="4">
    <nc r="BH7">
      <v>103590.21</v>
    </nc>
  </rcc>
  <rcc rId="1717" sId="1" numFmtId="4">
    <nc r="BH8">
      <v>58263.3</v>
    </nc>
  </rcc>
  <rcc rId="1718" sId="1" numFmtId="4">
    <nc r="BH9">
      <v>49706.06</v>
    </nc>
  </rcc>
  <rcc rId="1719" sId="1" numFmtId="4">
    <nc r="BH12">
      <v>5770.05</v>
    </nc>
  </rcc>
  <rcc rId="1720" sId="1" numFmtId="4">
    <nc r="BH13">
      <v>9331.4599999999991</v>
    </nc>
  </rcc>
  <rcc rId="1721" sId="1" numFmtId="4">
    <nc r="BH14">
      <v>37757.800000000003</v>
    </nc>
  </rcc>
  <rcc rId="1722" sId="1" numFmtId="4">
    <nc r="BH15">
      <v>0</v>
    </nc>
  </rcc>
  <rcc rId="1723" sId="1" numFmtId="4">
    <nc r="BH18">
      <v>5061.8599999999997</v>
    </nc>
  </rcc>
  <rcc rId="1724" sId="1" numFmtId="4">
    <nc r="BH19">
      <v>18184.68</v>
    </nc>
  </rcc>
  <rcc rId="1725" sId="1" numFmtId="4">
    <nc r="BH22">
      <v>2742</v>
    </nc>
  </rcc>
  <rcc rId="1726" sId="1" numFmtId="4">
    <nc r="BH23">
      <v>5335.34</v>
    </nc>
  </rcc>
  <rcv guid="{F38B4310-E489-43FF-953E-F1582AC83FA0}" action="delete"/>
  <rdn rId="0" localSheetId="1" customView="1" name="Z_F38B4310_E489_43FF_953E_F1582AC83FA0_.wvu.Cols" hidden="1" oldHidden="1">
    <formula>'FY14 '!$B:$O</formula>
    <oldFormula>'FY14 '!$B:$O</oldFormula>
  </rdn>
  <rcv guid="{F38B4310-E489-43FF-953E-F1582AC83FA0}" action="add"/>
</revisions>
</file>

<file path=xl/revisions/revisionLog1115.xml><?xml version="1.0" encoding="utf-8"?>
<revisions xmlns="http://schemas.openxmlformats.org/spreadsheetml/2006/main" xmlns:r="http://schemas.openxmlformats.org/officeDocument/2006/relationships">
  <rcc rId="1911" sId="1" numFmtId="4">
    <nc r="BO26">
      <v>7980.79</v>
    </nc>
  </rcc>
  <rcc rId="1912" sId="1" numFmtId="4">
    <nc r="BO29">
      <v>1495.75</v>
    </nc>
  </rcc>
  <rcc rId="1913" sId="1" numFmtId="4">
    <nc r="BO30">
      <v>16661.73</v>
    </nc>
  </rcc>
  <rcc rId="1914" sId="1" numFmtId="4">
    <nc r="BO31">
      <v>1890</v>
    </nc>
  </rcc>
  <rcv guid="{F38B4310-E489-43FF-953E-F1582AC83FA0}" action="delete"/>
  <rdn rId="0" localSheetId="1" customView="1" name="Z_F38B4310_E489_43FF_953E_F1582AC83FA0_.wvu.Cols" hidden="1" oldHidden="1">
    <formula>'FY14 '!$B:$BE</formula>
    <oldFormula>'FY14 '!$B:$BE</oldFormula>
  </rdn>
  <rcv guid="{F38B4310-E489-43FF-953E-F1582AC83FA0}" action="add"/>
</revisions>
</file>

<file path=xl/revisions/revisionLog1116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'FY14 '!$B:$O</formula>
    <oldFormula>'FY14 '!$B:$O</oldFormula>
  </rdn>
  <rcv guid="{F38B4310-E489-43FF-953E-F1582AC83FA0}" action="add"/>
</revisions>
</file>

<file path=xl/revisions/revisionLog1117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'FY15'!$B:$O</formula>
    <oldFormula>'FY15'!$B:$O</oldFormula>
  </rdn>
  <rcv guid="{F38B4310-E489-43FF-953E-F1582AC83FA0}" action="add"/>
</revisions>
</file>

<file path=xl/revisions/revisionLog112.xml><?xml version="1.0" encoding="utf-8"?>
<revisions xmlns="http://schemas.openxmlformats.org/spreadsheetml/2006/main" xmlns:r="http://schemas.openxmlformats.org/officeDocument/2006/relationships">
  <rcc rId="5271" sId="1" numFmtId="4">
    <nc r="BA7">
      <v>111346.5</v>
    </nc>
  </rcc>
  <rcc rId="5272" sId="1" numFmtId="4">
    <nc r="BA8">
      <v>57459.45</v>
    </nc>
  </rcc>
  <rcc rId="5273" sId="1" numFmtId="4">
    <nc r="BA9">
      <v>120071.4</v>
    </nc>
  </rcc>
  <rcc rId="5274" sId="1" numFmtId="4">
    <nc r="BA12">
      <v>17479.189999999999</v>
    </nc>
  </rcc>
  <rcc rId="5275" sId="1" numFmtId="4">
    <nc r="BA13">
      <v>7573.68</v>
    </nc>
  </rcc>
  <rcc rId="5276" sId="1" numFmtId="4">
    <nc r="BA14">
      <v>24856.75</v>
    </nc>
  </rcc>
  <rcc rId="5277" sId="1" numFmtId="4">
    <nc r="BA15">
      <v>8210</v>
    </nc>
  </rcc>
  <rcc rId="5278" sId="1" numFmtId="4">
    <nc r="BA18">
      <v>3584.63</v>
    </nc>
  </rcc>
  <rcc rId="5279" sId="1" numFmtId="4">
    <nc r="BA19">
      <v>10134.82</v>
    </nc>
  </rcc>
  <rcc rId="5280" sId="1" numFmtId="4">
    <nc r="BA22">
      <v>6502</v>
    </nc>
  </rcc>
  <rcc rId="5281" sId="1" numFmtId="4">
    <nc r="BA23">
      <v>6030.6</v>
    </nc>
  </rcc>
  <rcc rId="5282" sId="1" numFmtId="4">
    <nc r="BA30">
      <v>607.89</v>
    </nc>
  </rcc>
  <rcc rId="5283" sId="1" numFmtId="4">
    <nc r="BA33">
      <v>506.71</v>
    </nc>
  </rcc>
  <rcc rId="5284" sId="1">
    <nc r="BA26">
      <f>14340.85+5237.16</f>
    </nc>
  </rcc>
  <rcc rId="5285" sId="1">
    <nc r="BA27">
      <f>9810.34+2105.8</f>
    </nc>
  </rcc>
  <rcc rId="5286" sId="1" numFmtId="4">
    <nc r="BA43">
      <v>100</v>
    </nc>
  </rcc>
  <rcc rId="5287" sId="1" numFmtId="4">
    <nc r="BA44">
      <v>495.11</v>
    </nc>
  </rcc>
  <rcc rId="5288" sId="1" numFmtId="4">
    <nc r="BA36">
      <v>4732.22</v>
    </nc>
  </rcc>
  <rcc rId="5289" sId="1" numFmtId="4">
    <nc r="BA37">
      <v>5024.8999999999996</v>
    </nc>
  </rcc>
  <rcc rId="5290" sId="1" numFmtId="4">
    <nc r="BA38">
      <v>5230</v>
    </nc>
  </rcc>
  <rcv guid="{F38B4310-E489-43FF-953E-F1582AC83FA0}" action="delete"/>
  <rdn rId="0" localSheetId="1" customView="1" name="Z_F38B4310_E489_43FF_953E_F1582AC83FA0_.wvu.Cols" hidden="1" oldHidden="1">
    <formula>'FY15'!$B:$AX</formula>
    <oldFormula>'FY15'!$B:$AX</oldFormula>
  </rdn>
  <rcv guid="{F38B4310-E489-43FF-953E-F1582AC83FA0}" action="add"/>
</revisions>
</file>

<file path=xl/revisions/revisionLog1121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'FY15'!$B:$AJ</formula>
    <oldFormula>'FY15'!$B:$AJ</oldFormula>
  </rdn>
  <rcv guid="{F38B4310-E489-43FF-953E-F1582AC83FA0}" action="add"/>
</revisions>
</file>

<file path=xl/revisions/revisionLog11211.xml><?xml version="1.0" encoding="utf-8"?>
<revisions xmlns="http://schemas.openxmlformats.org/spreadsheetml/2006/main" xmlns:r="http://schemas.openxmlformats.org/officeDocument/2006/relationships">
  <rfmt sheetId="1" sqref="BR30:BR32">
    <dxf>
      <fill>
        <patternFill patternType="solid">
          <bgColor rgb="FFFFFF00"/>
        </patternFill>
      </fill>
    </dxf>
  </rfmt>
  <rfmt sheetId="1" sqref="BR30:BR32">
    <dxf>
      <fill>
        <patternFill patternType="none">
          <bgColor auto="1"/>
        </patternFill>
      </fill>
    </dxf>
  </rfmt>
  <rcv guid="{F38B4310-E489-43FF-953E-F1582AC83FA0}" action="delete"/>
  <rdn rId="0" localSheetId="1" customView="1" name="Z_F38B4310_E489_43FF_953E_F1582AC83FA0_.wvu.Cols" hidden="1" oldHidden="1">
    <formula>'FY14 '!$B:$BL</formula>
    <oldFormula>'FY14 '!$B:$BS</oldFormula>
  </rdn>
  <rcv guid="{F38B4310-E489-43FF-953E-F1582AC83FA0}" action="add"/>
</revisions>
</file>

<file path=xl/revisions/revisionLog112111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'FY14 '!$B:$BE</formula>
    <oldFormula>'FY14 '!$B:$BE</oldFormula>
  </rdn>
  <rcv guid="{F38B4310-E489-43FF-953E-F1582AC83FA0}" action="add"/>
</revisions>
</file>

<file path=xl/revisions/revisionLog1121111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'FY14 '!$B:$O</formula>
    <oldFormula>'FY14 '!$B:$O</oldFormula>
  </rdn>
  <rcv guid="{F38B4310-E489-43FF-953E-F1582AC83FA0}" action="add"/>
</revisions>
</file>

<file path=xl/revisions/revisionLog112112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'FY14 '!$B:$O</formula>
    <oldFormula>'FY14 '!$B:$O</oldFormula>
  </rdn>
  <rcv guid="{F38B4310-E489-43FF-953E-F1582AC83FA0}" action="add"/>
</revisions>
</file>

<file path=xl/revisions/revisionLog1121121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'FY14 '!$B:$O</formula>
    <oldFormula>'FY14 '!$B:$O</oldFormula>
  </rdn>
  <rcv guid="{F38B4310-E489-43FF-953E-F1582AC83FA0}" action="add"/>
</revisions>
</file>

<file path=xl/revisions/revisionLog112113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'FY14 '!$B:$BE</formula>
    <oldFormula>'FY14 '!$B:$BE</oldFormula>
  </rdn>
  <rcv guid="{F38B4310-E489-43FF-953E-F1582AC83FA0}" action="add"/>
</revisions>
</file>

<file path=xl/revisions/revisionLog11212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'FY15'!$B:$AC</formula>
    <oldFormula>'FY15'!$B:$AC</oldFormula>
  </rdn>
  <rcv guid="{F38B4310-E489-43FF-953E-F1582AC83FA0}" action="add"/>
</revisions>
</file>

<file path=xl/revisions/revisionLog112121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'FY15'!$B:$O</formula>
    <oldFormula>'FY15'!$B:$O</oldFormula>
  </rdn>
  <rcv guid="{F38B4310-E489-43FF-953E-F1582AC83FA0}" action="add"/>
</revisions>
</file>

<file path=xl/revisions/revisionLog1121211.xml><?xml version="1.0" encoding="utf-8"?>
<revisions xmlns="http://schemas.openxmlformats.org/spreadsheetml/2006/main" xmlns:r="http://schemas.openxmlformats.org/officeDocument/2006/relationships">
  <rcc rId="4277" sId="1" numFmtId="4">
    <oc r="Z9">
      <v>130548.3</v>
    </oc>
    <nc r="Z9">
      <v>150548</v>
    </nc>
  </rcc>
  <rcv guid="{F38B4310-E489-43FF-953E-F1582AC83FA0}" action="delete"/>
  <rdn rId="0" localSheetId="1" customView="1" name="Z_F38B4310_E489_43FF_953E_F1582AC83FA0_.wvu.Cols" hidden="1" oldHidden="1">
    <formula>'FY15'!$B:$O</formula>
    <oldFormula>'FY15'!$B:$O</oldFormula>
  </rdn>
  <rcv guid="{F38B4310-E489-43FF-953E-F1582AC83FA0}" action="add"/>
</revisions>
</file>

<file path=xl/revisions/revisionLog11212111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'FY15'!$B:$O</formula>
    <oldFormula>'FY15'!$B:$O</oldFormula>
  </rdn>
  <rcv guid="{F38B4310-E489-43FF-953E-F1582AC83FA0}" action="add"/>
</revisions>
</file>

<file path=xl/revisions/revisionLog112121111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'FY15'!$B:$O</formula>
    <oldFormula>'FY15'!$B:$O</oldFormula>
  </rdn>
  <rcv guid="{F38B4310-E489-43FF-953E-F1582AC83FA0}" action="add"/>
</revisions>
</file>

<file path=xl/revisions/revisionLog1121211111.xml><?xml version="1.0" encoding="utf-8"?>
<revisions xmlns="http://schemas.openxmlformats.org/spreadsheetml/2006/main" xmlns:r="http://schemas.openxmlformats.org/officeDocument/2006/relationships">
  <rcc rId="3509" sId="1" numFmtId="4">
    <oc r="J36">
      <v>36500</v>
    </oc>
    <nc r="J36">
      <v>31500</v>
    </nc>
  </rcc>
  <rcc rId="3510" sId="1">
    <oc r="L41">
      <f>N40/I40</f>
    </oc>
    <nc r="L41">
      <f>N40/I40</f>
    </nc>
  </rcc>
</revisions>
</file>

<file path=xl/revisions/revisionLog112121112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'FY15'!$B:$O</formula>
    <oldFormula>'FY15'!$B:$O</oldFormula>
  </rdn>
  <rcv guid="{F38B4310-E489-43FF-953E-F1582AC83FA0}" action="add"/>
</revisions>
</file>

<file path=xl/revisions/revisionLog1121212.xml><?xml version="1.0" encoding="utf-8"?>
<revisions xmlns="http://schemas.openxmlformats.org/spreadsheetml/2006/main" xmlns:r="http://schemas.openxmlformats.org/officeDocument/2006/relationships">
  <rcc rId="4159" sId="1" numFmtId="4">
    <nc r="Y30">
      <v>608.4</v>
    </nc>
  </rcc>
  <rcc rId="4160" sId="1" numFmtId="4">
    <nc r="Y33">
      <v>508.62</v>
    </nc>
  </rcc>
  <rcc rId="4161" sId="1" numFmtId="4">
    <nc r="Y43">
      <v>100</v>
    </nc>
  </rcc>
  <rcc rId="4162" sId="1" numFmtId="4">
    <nc r="Y44">
      <v>443.93</v>
    </nc>
  </rcc>
  <rcc rId="4163" sId="1" numFmtId="4">
    <nc r="Y38">
      <v>-5885</v>
    </nc>
  </rcc>
  <rcv guid="{F38B4310-E489-43FF-953E-F1582AC83FA0}" action="delete"/>
  <rdn rId="0" localSheetId="1" customView="1" name="Z_F38B4310_E489_43FF_953E_F1582AC83FA0_.wvu.Cols" hidden="1" oldHidden="1">
    <formula>'FY15'!$B:$O</formula>
    <oldFormula>'FY15'!$B:$O</oldFormula>
  </rdn>
  <rcv guid="{F38B4310-E489-43FF-953E-F1582AC83FA0}" action="add"/>
</revisions>
</file>

<file path=xl/revisions/revisionLog112122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'FY15'!$B:$O</formula>
    <oldFormula>'FY15'!$B:$O</oldFormula>
  </rdn>
  <rcv guid="{F38B4310-E489-43FF-953E-F1582AC83FA0}" action="add"/>
</revisions>
</file>

<file path=xl/revisions/revisionLog1122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'FY14 '!$B:$BE</formula>
    <oldFormula>'FY14 '!$B:$BE</oldFormula>
  </rdn>
  <rcv guid="{F38B4310-E489-43FF-953E-F1582AC83FA0}" action="add"/>
</revisions>
</file>

<file path=xl/revisions/revisionLog11221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'FY14 '!$B:$BE</formula>
    <oldFormula>'FY14 '!$B:$BE</oldFormula>
  </rdn>
  <rcv guid="{F38B4310-E489-43FF-953E-F1582AC83FA0}" action="add"/>
</revisions>
</file>

<file path=xl/revisions/revisionLog112211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'FY14 '!$B:$O</formula>
    <oldFormula>'FY14 '!$B:$O</oldFormula>
  </rdn>
  <rcv guid="{F38B4310-E489-43FF-953E-F1582AC83FA0}" action="add"/>
</revisions>
</file>

<file path=xl/revisions/revisionLog1123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'FY14 '!$B:$BE</formula>
    <oldFormula>'FY14 '!$B:$BE</oldFormula>
  </rdn>
  <rcv guid="{F38B4310-E489-43FF-953E-F1582AC83FA0}" action="add"/>
</revisions>
</file>

<file path=xl/revisions/revisionLog11231.xml><?xml version="1.0" encoding="utf-8"?>
<revisions xmlns="http://schemas.openxmlformats.org/spreadsheetml/2006/main" xmlns:r="http://schemas.openxmlformats.org/officeDocument/2006/relationships">
  <rcc rId="864" sId="1" numFmtId="4">
    <oc r="AG18">
      <v>60000</v>
    </oc>
    <nc r="AG18">
      <v>6000</v>
    </nc>
  </rcc>
  <rcv guid="{F38B4310-E489-43FF-953E-F1582AC83FA0}" action="delete"/>
  <rdn rId="0" localSheetId="1" customView="1" name="Z_F38B4310_E489_43FF_953E_F1582AC83FA0_.wvu.Cols" hidden="1" oldHidden="1">
    <formula>'FY14 '!$B:$O</formula>
    <oldFormula>'FY14 '!$B:$O</oldFormula>
  </rdn>
  <rcv guid="{F38B4310-E489-43FF-953E-F1582AC83FA0}" action="add"/>
</revisions>
</file>

<file path=xl/revisions/revisionLog1124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'FY15'!$B:$O</formula>
    <oldFormula>'FY15'!$B:$O</oldFormula>
  </rdn>
  <rcv guid="{F38B4310-E489-43FF-953E-F1582AC83FA0}" action="add"/>
</revisions>
</file>

<file path=xl/revisions/revisionLog113.xml><?xml version="1.0" encoding="utf-8"?>
<revisions xmlns="http://schemas.openxmlformats.org/spreadsheetml/2006/main" xmlns:r="http://schemas.openxmlformats.org/officeDocument/2006/relationships">
  <rcc rId="3638" sId="1" numFmtId="4">
    <nc r="L41">
      <v>0</v>
    </nc>
  </rcc>
  <rcc rId="3639" sId="1" numFmtId="4">
    <nc r="L42">
      <v>0</v>
    </nc>
  </rcc>
  <rcc rId="3640" sId="1">
    <nc r="K41">
      <f>2970.88</f>
    </nc>
  </rcc>
  <rcc rId="3641" sId="1">
    <nc r="K42">
      <f>29400.21</f>
    </nc>
  </rcc>
</revisions>
</file>

<file path=xl/revisions/revisionLog1131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'FY14 '!$B:$BL</formula>
    <oldFormula>'FY14 '!$B:$BL</oldFormula>
  </rdn>
  <rcv guid="{F38B4310-E489-43FF-953E-F1582AC83FA0}" action="add"/>
</revisions>
</file>

<file path=xl/revisions/revisionLog11311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'FY14 '!$B:$BL</formula>
    <oldFormula>'FY14 '!$B:$BL</oldFormula>
  </rdn>
  <rcv guid="{F38B4310-E489-43FF-953E-F1582AC83FA0}" action="add"/>
</revisions>
</file>

<file path=xl/revisions/revisionLog113111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'FY14 '!$B:$O</formula>
    <oldFormula>'FY14 '!$B:$O</oldFormula>
  </rdn>
  <rcv guid="{F38B4310-E489-43FF-953E-F1582AC83FA0}" action="add"/>
</revisions>
</file>

<file path=xl/revisions/revisionLog11312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'FY14 '!$B:$BE</formula>
    <oldFormula>'FY14 '!$B:$BE</oldFormula>
  </rdn>
  <rcv guid="{F38B4310-E489-43FF-953E-F1582AC83FA0}" action="add"/>
</revisions>
</file>

<file path=xl/revisions/revisionLog113121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'FY14 '!$B:$BE</formula>
    <oldFormula>'FY14 '!$B:$BE</oldFormula>
  </rdn>
  <rcv guid="{F38B4310-E489-43FF-953E-F1582AC83FA0}" action="add"/>
</revisions>
</file>

<file path=xl/revisions/revisionLog1131211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'FY14 '!$B:$BE</formula>
    <oldFormula>'FY14 '!$B:$BE</oldFormula>
  </rdn>
  <rcv guid="{F38B4310-E489-43FF-953E-F1582AC83FA0}" action="add"/>
</revisions>
</file>

<file path=xl/revisions/revisionLog11312111.xml><?xml version="1.0" encoding="utf-8"?>
<revisions xmlns="http://schemas.openxmlformats.org/spreadsheetml/2006/main" xmlns:r="http://schemas.openxmlformats.org/officeDocument/2006/relationships">
  <rcc rId="1859" sId="1" numFmtId="4">
    <oc r="BT7">
      <v>170000</v>
    </oc>
    <nc r="BT7">
      <v>201000</v>
    </nc>
  </rcc>
  <rcv guid="{F38B4310-E489-43FF-953E-F1582AC83FA0}" action="delete"/>
  <rdn rId="0" localSheetId="1" customView="1" name="Z_F38B4310_E489_43FF_953E_F1582AC83FA0_.wvu.Cols" hidden="1" oldHidden="1">
    <formula>'FY14 '!$B:$BE</formula>
    <oldFormula>'FY14 '!$B:$BE</oldFormula>
  </rdn>
  <rcv guid="{F38B4310-E489-43FF-953E-F1582AC83FA0}" action="add"/>
</revisions>
</file>

<file path=xl/revisions/revisionLog113121111.xml><?xml version="1.0" encoding="utf-8"?>
<revisions xmlns="http://schemas.openxmlformats.org/spreadsheetml/2006/main" xmlns:r="http://schemas.openxmlformats.org/officeDocument/2006/relationships">
  <rcc rId="1832" sId="1" numFmtId="4">
    <oc r="BT8">
      <v>110000</v>
    </oc>
    <nc r="BT8">
      <v>113000</v>
    </nc>
  </rcc>
  <rcc rId="1833" sId="1" numFmtId="4">
    <oc r="BT14">
      <v>62500</v>
    </oc>
    <nc r="BT14">
      <v>65000</v>
    </nc>
  </rcc>
  <rcc rId="1834" sId="1" numFmtId="4">
    <oc r="BT18">
      <v>8000</v>
    </oc>
    <nc r="BT18">
      <v>18000</v>
    </nc>
  </rcc>
  <rcc rId="1835" sId="1" numFmtId="4">
    <oc r="BT19">
      <v>42000</v>
    </oc>
    <nc r="BT19">
      <v>30000</v>
    </nc>
  </rcc>
  <rcc rId="1836" sId="1" numFmtId="4">
    <oc r="BT23">
      <v>14000</v>
    </oc>
    <nc r="BT23">
      <v>13000</v>
    </nc>
  </rcc>
  <rcc rId="1837" sId="1" numFmtId="4">
    <oc r="BT29">
      <v>8000</v>
    </oc>
    <nc r="BT29">
      <v>23000</v>
    </nc>
  </rcc>
  <rcc rId="1838" sId="1" numFmtId="4">
    <oc r="BT30">
      <v>55000</v>
    </oc>
    <nc r="BT30">
      <v>40000</v>
    </nc>
  </rcc>
  <rcc rId="1839" sId="1" numFmtId="4">
    <oc r="BT31">
      <v>12000</v>
    </oc>
    <nc r="BT31">
      <v>15000</v>
    </nc>
  </rcc>
  <rcc rId="1840" sId="1">
    <nc r="BU7">
      <f>85000</f>
    </nc>
  </rcc>
  <rcc rId="1841" sId="1" numFmtId="4">
    <nc r="BU8">
      <v>52500</v>
    </nc>
  </rcc>
  <rcc rId="1842" sId="1" numFmtId="4">
    <nc r="BU9">
      <v>220000</v>
    </nc>
  </rcc>
  <rcc rId="1843" sId="1" numFmtId="4">
    <nc r="BU12">
      <v>7500</v>
    </nc>
  </rcc>
  <rcc rId="1844" sId="1" numFmtId="4">
    <nc r="BU13">
      <v>9000</v>
    </nc>
  </rcc>
  <rcc rId="1845" sId="1" numFmtId="4">
    <nc r="BU14">
      <v>31000</v>
    </nc>
  </rcc>
  <rcc rId="1846" sId="1" numFmtId="4">
    <nc r="BU18">
      <v>4000</v>
    </nc>
  </rcc>
  <rcc rId="1847" sId="1" numFmtId="4">
    <nc r="BU19">
      <v>15000</v>
    </nc>
  </rcc>
  <rcc rId="1848" sId="1" numFmtId="4">
    <nc r="BU22">
      <v>2500</v>
    </nc>
  </rcc>
  <rcc rId="1849" sId="1" numFmtId="4">
    <nc r="BU23">
      <v>7000</v>
    </nc>
  </rcc>
  <rcc rId="1850" sId="1" numFmtId="4">
    <nc r="BU26">
      <v>0</v>
    </nc>
  </rcc>
  <rcc rId="1851" sId="1" numFmtId="4">
    <nc r="BU29">
      <v>4000</v>
    </nc>
  </rcc>
  <rcc rId="1852" sId="1" numFmtId="4">
    <nc r="BU30">
      <v>17500</v>
    </nc>
  </rcc>
  <rcc rId="1853" sId="1" numFmtId="4">
    <nc r="BU31">
      <v>10000</v>
    </nc>
  </rcc>
  <rcv guid="{F38B4310-E489-43FF-953E-F1582AC83FA0}" action="delete"/>
  <rdn rId="0" localSheetId="1" customView="1" name="Z_F38B4310_E489_43FF_953E_F1582AC83FA0_.wvu.Cols" hidden="1" oldHidden="1">
    <formula>'FY14 '!$B:$BE</formula>
    <oldFormula>'FY14 '!$B:$BE</oldFormula>
  </rdn>
  <rcv guid="{F38B4310-E489-43FF-953E-F1582AC83FA0}" action="add"/>
</revisions>
</file>

<file path=xl/revisions/revisionLog1131211111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'FY14 '!$B:$O</formula>
    <oldFormula>'FY14 '!$B:$O</oldFormula>
  </rdn>
  <rcv guid="{F38B4310-E489-43FF-953E-F1582AC83FA0}" action="add"/>
</revisions>
</file>

<file path=xl/revisions/revisionLog11312111111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'FY14 '!$B:$O</formula>
    <oldFormula>'FY14 '!$B:$O</oldFormula>
  </rdn>
  <rcv guid="{F38B4310-E489-43FF-953E-F1582AC83FA0}" action="add"/>
</revisions>
</file>

<file path=xl/revisions/revisionLog1132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'FY14 '!$B:$BL</formula>
    <oldFormula>'FY14 '!$B:$BL</oldFormula>
  </rdn>
  <rcv guid="{F38B4310-E489-43FF-953E-F1582AC83FA0}" action="add"/>
</revisions>
</file>

<file path=xl/revisions/revisionLog11321.xml><?xml version="1.0" encoding="utf-8"?>
<revisions xmlns="http://schemas.openxmlformats.org/spreadsheetml/2006/main" xmlns:r="http://schemas.openxmlformats.org/officeDocument/2006/relationships">
  <rfmt sheetId="1" sqref="AR30">
    <dxf>
      <fill>
        <patternFill patternType="none">
          <bgColor auto="1"/>
        </patternFill>
      </fill>
    </dxf>
  </rfmt>
  <rcv guid="{F38B4310-E489-43FF-953E-F1582AC83FA0}" action="delete"/>
  <rdn rId="0" localSheetId="1" customView="1" name="Z_F38B4310_E489_43FF_953E_F1582AC83FA0_.wvu.Cols" hidden="1" oldHidden="1">
    <formula>'FY14 '!$B:$O</formula>
    <oldFormula>'FY14 '!$B:$O</oldFormula>
  </rdn>
  <rcv guid="{F38B4310-E489-43FF-953E-F1582AC83FA0}" action="add"/>
</revisions>
</file>

<file path=xl/revisions/revisionLog113211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'FY14 '!$B:$O</formula>
    <oldFormula>'FY14 '!$B:$O</oldFormula>
  </rdn>
  <rcv guid="{F38B4310-E489-43FF-953E-F1582AC83FA0}" action="add"/>
</revisions>
</file>

<file path=xl/revisions/revisionLog11322.xml><?xml version="1.0" encoding="utf-8"?>
<revisions xmlns="http://schemas.openxmlformats.org/spreadsheetml/2006/main" xmlns:r="http://schemas.openxmlformats.org/officeDocument/2006/relationships">
  <rcc rId="1019" sId="1">
    <nc r="AU7">
      <f>90000</f>
    </nc>
  </rcc>
  <rcc rId="1020" sId="1" numFmtId="4">
    <nc r="AU8">
      <v>52500</v>
    </nc>
  </rcc>
  <rcc rId="1021" sId="1" numFmtId="4">
    <nc r="AU9">
      <v>135000</v>
    </nc>
  </rcc>
  <rcc rId="1022" sId="1" numFmtId="4">
    <nc r="AU12">
      <v>7500</v>
    </nc>
  </rcc>
  <rcc rId="1023" sId="1" numFmtId="4">
    <nc r="AU13">
      <v>9000</v>
    </nc>
  </rcc>
  <rcc rId="1024" sId="1" numFmtId="4">
    <nc r="AU14">
      <v>25000</v>
    </nc>
  </rcc>
  <rcc rId="1025" sId="1" numFmtId="4">
    <nc r="AU15">
      <v>0</v>
    </nc>
  </rcc>
  <rcc rId="1026" sId="1" numFmtId="4">
    <nc r="AU18">
      <v>4000</v>
    </nc>
  </rcc>
  <rcc rId="1027" sId="1" numFmtId="4">
    <nc r="AU19">
      <v>21000</v>
    </nc>
  </rcc>
  <rcc rId="1028" sId="1" numFmtId="4">
    <nc r="AU22">
      <v>2500</v>
    </nc>
  </rcc>
  <rcc rId="1029" sId="1" numFmtId="4">
    <nc r="AU23">
      <v>7000</v>
    </nc>
  </rcc>
  <rcc rId="1030" sId="1" numFmtId="4">
    <nc r="AU26">
      <v>9000</v>
    </nc>
  </rcc>
  <rcc rId="1031" sId="1" numFmtId="4">
    <nc r="AU29">
      <v>4000</v>
    </nc>
  </rcc>
  <rcc rId="1032" sId="1" numFmtId="4">
    <oc r="AS30">
      <f>32500</f>
    </oc>
    <nc r="AS30">
      <v>30000</v>
    </nc>
  </rcc>
  <rcc rId="1033" sId="1" numFmtId="4">
    <nc r="AU30">
      <v>30000</v>
    </nc>
  </rcc>
  <rcc rId="1034" sId="1" numFmtId="4">
    <nc r="AU31">
      <v>12000</v>
    </nc>
  </rcc>
  <rcv guid="{F38B4310-E489-43FF-953E-F1582AC83FA0}" action="delete"/>
  <rdn rId="0" localSheetId="1" customView="1" name="Z_F38B4310_E489_43FF_953E_F1582AC83FA0_.wvu.Cols" hidden="1" oldHidden="1">
    <formula>'FY14 '!$B:$O</formula>
    <oldFormula>'FY14 '!$B:$O</oldFormula>
  </rdn>
  <rcv guid="{F38B4310-E489-43FF-953E-F1582AC83FA0}" action="add"/>
</revisions>
</file>

<file path=xl/revisions/revisionLog1133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'FY14 '!$B:$BS</formula>
  </rdn>
  <rcv guid="{F38B4310-E489-43FF-953E-F1582AC83FA0}" action="add"/>
</revisions>
</file>

<file path=xl/revisions/revisionLog114.xml><?xml version="1.0" encoding="utf-8"?>
<revisions xmlns="http://schemas.openxmlformats.org/spreadsheetml/2006/main" xmlns:r="http://schemas.openxmlformats.org/officeDocument/2006/relationships">
  <rcc rId="5429" sId="1" numFmtId="4">
    <nc r="BN26">
      <v>0</v>
    </nc>
  </rcc>
  <rcc rId="5430" sId="1" numFmtId="4">
    <nc r="BN27">
      <v>0</v>
    </nc>
  </rcc>
  <rcc rId="5431" sId="1" numFmtId="4">
    <nc r="BN30">
      <v>0</v>
    </nc>
  </rcc>
  <rcc rId="5432" sId="1" numFmtId="4">
    <nc r="BN33">
      <v>0</v>
    </nc>
  </rcc>
  <rcc rId="5433" sId="1" numFmtId="4">
    <nc r="BN43">
      <v>0</v>
    </nc>
  </rcc>
  <rcc rId="5434" sId="1" numFmtId="4">
    <nc r="BN44">
      <v>0</v>
    </nc>
  </rcc>
  <rcv guid="{F38B4310-E489-43FF-953E-F1582AC83FA0}" action="delete"/>
  <rdn rId="0" localSheetId="1" customView="1" name="Z_F38B4310_E489_43FF_953E_F1582AC83FA0_.wvu.Cols" hidden="1" oldHidden="1">
    <formula>'FY15'!$B:$AX</formula>
    <oldFormula>'FY15'!$B:$AX</oldFormula>
  </rdn>
  <rcv guid="{F38B4310-E489-43FF-953E-F1582AC83FA0}" action="add"/>
</revisions>
</file>

<file path=xl/revisions/revisionLog1141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'FY15'!$B:$AQ</formula>
    <oldFormula>'FY15'!$B:$AQ</oldFormula>
  </rdn>
  <rcv guid="{F38B4310-E489-43FF-953E-F1582AC83FA0}" action="add"/>
</revisions>
</file>

<file path=xl/revisions/revisionLog11411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'FY14 '!$B:$O</formula>
    <oldFormula>'FY14 '!$B:$O</oldFormula>
  </rdn>
  <rcv guid="{F38B4310-E489-43FF-953E-F1582AC83FA0}" action="add"/>
</revisions>
</file>

<file path=xl/revisions/revisionLog114111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'FY14 '!$B:$O</formula>
    <oldFormula>'FY14 '!$B:$O</oldFormula>
  </rdn>
  <rcv guid="{F38B4310-E489-43FF-953E-F1582AC83FA0}" action="add"/>
</revisions>
</file>

<file path=xl/revisions/revisionLog1141111.xml><?xml version="1.0" encoding="utf-8"?>
<revisions xmlns="http://schemas.openxmlformats.org/spreadsheetml/2006/main" xmlns:r="http://schemas.openxmlformats.org/officeDocument/2006/relationships">
  <rcc rId="662" sId="1" numFmtId="4">
    <nc r="Z26">
      <v>8000</v>
    </nc>
  </rcc>
  <rcc rId="663" sId="1" numFmtId="4">
    <nc r="Y26">
      <v>8352.52</v>
    </nc>
  </rcc>
  <rcc rId="664" sId="1" numFmtId="4">
    <nc r="Y31">
      <v>0</v>
    </nc>
  </rcc>
  <rcc rId="665" sId="1" numFmtId="4">
    <nc r="Z15">
      <v>0</v>
    </nc>
  </rcc>
  <rcc rId="666" sId="1" numFmtId="4">
    <nc r="Z31">
      <v>3000</v>
    </nc>
  </rcc>
  <rcc rId="667" sId="1" numFmtId="4">
    <nc r="Z29">
      <v>4000</v>
    </nc>
  </rcc>
  <rcc rId="668" sId="1" numFmtId="4">
    <nc r="Z30">
      <v>27250</v>
    </nc>
  </rcc>
  <rcc rId="669" sId="1" numFmtId="4">
    <nc r="Y29">
      <v>2869.96</v>
    </nc>
  </rcc>
  <rcc rId="670" sId="1" numFmtId="4">
    <nc r="Y30">
      <v>22586.26</v>
    </nc>
  </rcc>
  <rcc rId="671" sId="1" numFmtId="4">
    <nc r="Y7">
      <v>84938.07</v>
    </nc>
  </rcc>
  <rcc rId="672" sId="1" numFmtId="4">
    <nc r="Y8">
      <v>59048.43</v>
    </nc>
  </rcc>
  <rcc rId="673" sId="1" numFmtId="4">
    <nc r="Y9">
      <v>135549.48000000001</v>
    </nc>
  </rcc>
  <rcc rId="674" sId="1" numFmtId="4">
    <nc r="Y12">
      <v>11336.39</v>
    </nc>
  </rcc>
  <rcc rId="675" sId="1" numFmtId="4">
    <nc r="Y13">
      <v>10553.36</v>
    </nc>
  </rcc>
  <rcc rId="676" sId="1" numFmtId="4">
    <nc r="Y14">
      <v>27306.7</v>
    </nc>
  </rcc>
  <rcc rId="677" sId="1" numFmtId="4">
    <nc r="Y18">
      <v>3750.16</v>
    </nc>
  </rcc>
  <rcc rId="678" sId="1" numFmtId="4">
    <nc r="Y19">
      <v>22579.63</v>
    </nc>
  </rcc>
  <rcc rId="679" sId="1" numFmtId="4">
    <nc r="Y22">
      <v>2902</v>
    </nc>
  </rcc>
  <rcc rId="680" sId="1" numFmtId="4">
    <nc r="Y23">
      <v>7936.63</v>
    </nc>
  </rcc>
  <rcv guid="{F38B4310-E489-43FF-953E-F1582AC83FA0}" action="delete"/>
  <rdn rId="0" localSheetId="1" customView="1" name="Z_F38B4310_E489_43FF_953E_F1582AC83FA0_.wvu.Cols" hidden="1" oldHidden="1">
    <formula>'FY14 '!$B:$O</formula>
    <oldFormula>'FY14 '!$B:$O</oldFormula>
  </rdn>
  <rcv guid="{F38B4310-E489-43FF-953E-F1582AC83FA0}" action="add"/>
</revisions>
</file>

<file path=xl/revisions/revisionLog11412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'FY15'!$B:$AJ</formula>
    <oldFormula>'FY15'!$B:$AJ</oldFormula>
  </rdn>
  <rcv guid="{F38B4310-E489-43FF-953E-F1582AC83FA0}" action="add"/>
</revisions>
</file>

<file path=xl/revisions/revisionLog114121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'FY15'!$B:$AC</formula>
    <oldFormula>'FY15'!$B:$AC</oldFormula>
  </rdn>
  <rcv guid="{F38B4310-E489-43FF-953E-F1582AC83FA0}" action="add"/>
</revisions>
</file>

<file path=xl/revisions/revisionLog1141211.xml><?xml version="1.0" encoding="utf-8"?>
<revisions xmlns="http://schemas.openxmlformats.org/spreadsheetml/2006/main" xmlns:r="http://schemas.openxmlformats.org/officeDocument/2006/relationships">
  <rcc rId="4536" sId="1">
    <oc r="AG27">
      <f>12749.35</f>
    </oc>
    <nc r="AG27">
      <f>12749.35+2264.26</f>
    </nc>
  </rcc>
  <rcv guid="{F38B4310-E489-43FF-953E-F1582AC83FA0}" action="delete"/>
  <rdn rId="0" localSheetId="1" customView="1" name="Z_F38B4310_E489_43FF_953E_F1582AC83FA0_.wvu.Cols" hidden="1" oldHidden="1">
    <formula>'FY15'!$B:$AC</formula>
    <oldFormula>'FY15'!$B:$AC</oldFormula>
  </rdn>
  <rcv guid="{F38B4310-E489-43FF-953E-F1582AC83FA0}" action="add"/>
</revisions>
</file>

<file path=xl/revisions/revisionLog11412111.xml><?xml version="1.0" encoding="utf-8"?>
<revisions xmlns="http://schemas.openxmlformats.org/spreadsheetml/2006/main" xmlns:r="http://schemas.openxmlformats.org/officeDocument/2006/relationships">
  <rcc rId="4404" sId="1">
    <nc r="AJ7">
      <f>AH7-AI7</f>
    </nc>
  </rcc>
  <rcc rId="4405" sId="1">
    <nc r="AJ8">
      <f>AH8-AI8</f>
    </nc>
  </rcc>
  <rcc rId="4406" sId="1">
    <nc r="AJ9">
      <f>AH9-AI9</f>
    </nc>
  </rcc>
  <rcc rId="4407" sId="1">
    <nc r="AJ12">
      <f>AH12-AI12</f>
    </nc>
  </rcc>
  <rcc rId="4408" sId="1">
    <nc r="AJ13">
      <f>AH13-AI13</f>
    </nc>
  </rcc>
  <rcc rId="4409" sId="1">
    <nc r="AJ14">
      <f>AH14-AI14</f>
    </nc>
  </rcc>
  <rcc rId="4410" sId="1">
    <nc r="AJ15">
      <f>AH15-AI15</f>
    </nc>
  </rcc>
  <rcc rId="4411" sId="1">
    <nc r="AJ18">
      <f>AH18-AI18</f>
    </nc>
  </rcc>
  <rcc rId="4412" sId="1">
    <nc r="AJ19">
      <f>AH19-AI19</f>
    </nc>
  </rcc>
  <rcc rId="4413" sId="1">
    <nc r="AJ22">
      <f>AH22-AI22</f>
    </nc>
  </rcc>
  <rcc rId="4414" sId="1">
    <nc r="AJ23">
      <f>AH23-AI23</f>
    </nc>
  </rcc>
  <rcc rId="4415" sId="1">
    <nc r="AJ26">
      <f>AH26-AI26</f>
    </nc>
  </rcc>
  <rcc rId="4416" sId="1">
    <nc r="AJ27">
      <f>AH27-AI27</f>
    </nc>
  </rcc>
  <rcc rId="4417" sId="1">
    <nc r="AJ30">
      <f>AH30-AI30</f>
    </nc>
  </rcc>
  <rcc rId="4418" sId="1">
    <nc r="AJ33">
      <f>AH33-AI33</f>
    </nc>
  </rcc>
  <rcc rId="4419" sId="1">
    <nc r="AJ36">
      <f>AH36-AI36</f>
    </nc>
  </rcc>
  <rcc rId="4420" sId="1">
    <nc r="AJ37">
      <f>AH37-AI37</f>
    </nc>
  </rcc>
  <rcc rId="4421" sId="1">
    <nc r="AJ38">
      <f>AH38-AI38</f>
    </nc>
  </rcc>
  <rcc rId="4422" sId="1">
    <oc r="AJ41">
      <f>AH41-AI41</f>
    </oc>
    <nc r="AJ41">
      <f>AH41-AI41</f>
    </nc>
  </rcc>
  <rcc rId="4423" sId="1">
    <nc r="AJ42">
      <f>AH42-AI42</f>
    </nc>
  </rcc>
  <rcc rId="4424" sId="1">
    <nc r="AJ43">
      <f>AH43-AI43</f>
    </nc>
  </rcc>
  <rcc rId="4425" sId="1">
    <nc r="AJ44">
      <f>AH44-AI44</f>
    </nc>
  </rcc>
  <rcv guid="{F38B4310-E489-43FF-953E-F1582AC83FA0}" action="delete"/>
  <rdn rId="0" localSheetId="1" customView="1" name="Z_F38B4310_E489_43FF_953E_F1582AC83FA0_.wvu.Cols" hidden="1" oldHidden="1">
    <formula>'FY15'!$B:$V</formula>
    <oldFormula>'FY15'!$B:$V</oldFormula>
  </rdn>
  <rcv guid="{F38B4310-E489-43FF-953E-F1582AC83FA0}" action="add"/>
</revisions>
</file>

<file path=xl/revisions/revisionLog114121111.xml><?xml version="1.0" encoding="utf-8"?>
<revisions xmlns="http://schemas.openxmlformats.org/spreadsheetml/2006/main" xmlns:r="http://schemas.openxmlformats.org/officeDocument/2006/relationships">
  <rcc rId="4265" sId="1" numFmtId="4">
    <oc r="Z15">
      <v>1160</v>
    </oc>
    <nc r="Z15">
      <v>0</v>
    </nc>
  </rcc>
  <rcv guid="{F38B4310-E489-43FF-953E-F1582AC83FA0}" action="delete"/>
  <rdn rId="0" localSheetId="1" customView="1" name="Z_F38B4310_E489_43FF_953E_F1582AC83FA0_.wvu.Cols" hidden="1" oldHidden="1">
    <formula>'FY15'!$B:$O</formula>
    <oldFormula>'FY15'!$B:$O</oldFormula>
  </rdn>
  <rcv guid="{F38B4310-E489-43FF-953E-F1582AC83FA0}" action="add"/>
</revisions>
</file>

<file path=xl/revisions/revisionLog1141211111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'FY14 '!$B:$O</formula>
    <oldFormula>'FY14 '!$B:$O</oldFormula>
  </rdn>
  <rcv guid="{F38B4310-E489-43FF-953E-F1582AC83FA0}" action="add"/>
</revisions>
</file>

<file path=xl/revisions/revisionLog11412112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'FY15'!$B:$O</formula>
    <oldFormula>'FY15'!$B:$O</oldFormula>
  </rdn>
  <rcv guid="{F38B4310-E489-43FF-953E-F1582AC83FA0}" action="add"/>
</revisions>
</file>

<file path=xl/revisions/revisionLog114122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'FY15'!$B:$O</formula>
    <oldFormula>'FY15'!$B:$O</oldFormula>
  </rdn>
  <rcv guid="{F38B4310-E489-43FF-953E-F1582AC83FA0}" action="add"/>
</revisions>
</file>

<file path=xl/revisions/revisionLog1142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'FY14 '!$B:$O</formula>
    <oldFormula>'FY14 '!$B:$O</oldFormula>
  </rdn>
  <rcv guid="{F38B4310-E489-43FF-953E-F1582AC83FA0}" action="add"/>
</revisions>
</file>

<file path=xl/revisions/revisionLog11421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'FY14 '!$B:$O</formula>
    <oldFormula>'FY14 '!$B:$O</oldFormula>
  </rdn>
  <rcv guid="{F38B4310-E489-43FF-953E-F1582AC83FA0}" action="add"/>
</revisions>
</file>

<file path=xl/revisions/revisionLog114211.xml><?xml version="1.0" encoding="utf-8"?>
<revisions xmlns="http://schemas.openxmlformats.org/spreadsheetml/2006/main" xmlns:r="http://schemas.openxmlformats.org/officeDocument/2006/relationships">
  <rcc rId="877" sId="1" numFmtId="4">
    <nc r="AF26">
      <v>9373.06</v>
    </nc>
  </rcc>
  <rcc rId="878" sId="1" numFmtId="4">
    <nc r="AF30">
      <v>23355.15</v>
    </nc>
  </rcc>
  <rcc rId="879" sId="1" numFmtId="4">
    <nc r="AF29">
      <v>6461.7</v>
    </nc>
  </rcc>
  <rcc rId="880" sId="1" numFmtId="4">
    <nc r="AF31">
      <v>11565</v>
    </nc>
  </rcc>
  <rcc rId="881" sId="1" numFmtId="4">
    <nc r="AF7">
      <v>87682.8</v>
    </nc>
  </rcc>
  <rcc rId="882" sId="1" numFmtId="4">
    <nc r="AF8">
      <v>58464.5</v>
    </nc>
  </rcc>
  <rcc rId="883" sId="1" numFmtId="4">
    <nc r="AF9">
      <v>134160.54999999999</v>
    </nc>
  </rcc>
  <rcc rId="884" sId="1" numFmtId="4">
    <nc r="AF12">
      <v>11109.71</v>
    </nc>
  </rcc>
  <rcc rId="885" sId="1" numFmtId="4">
    <nc r="AF13">
      <v>11512.71</v>
    </nc>
  </rcc>
  <rcc rId="886" sId="1" numFmtId="4">
    <nc r="AF14">
      <v>27038.2</v>
    </nc>
  </rcc>
  <rcc rId="887" sId="1" numFmtId="4">
    <nc r="AF19">
      <v>17733.5</v>
    </nc>
  </rcc>
  <rcc rId="888" sId="1" numFmtId="4">
    <nc r="AF23">
      <v>6701.78</v>
    </nc>
  </rcc>
  <rcc rId="889" sId="1" numFmtId="4">
    <nc r="AF18">
      <v>7662.77</v>
    </nc>
  </rcc>
  <rcc rId="890" sId="1" numFmtId="4">
    <nc r="AF22">
      <v>5788</v>
    </nc>
  </rcc>
  <rcv guid="{F38B4310-E489-43FF-953E-F1582AC83FA0}" action="delete"/>
  <rdn rId="0" localSheetId="1" customView="1" name="Z_F38B4310_E489_43FF_953E_F1582AC83FA0_.wvu.Cols" hidden="1" oldHidden="1">
    <formula>'FY14 '!$B:$O</formula>
    <oldFormula>'FY14 '!$B:$O</oldFormula>
  </rdn>
  <rcv guid="{F38B4310-E489-43FF-953E-F1582AC83FA0}" action="add"/>
</revisions>
</file>

<file path=xl/revisions/revisionLog11422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'FY14 '!$B:$O</formula>
    <oldFormula>'FY14 '!$B:$O</oldFormula>
  </rdn>
  <rcv guid="{F38B4310-E489-43FF-953E-F1582AC83FA0}" action="add"/>
</revisions>
</file>

<file path=xl/revisions/revisionLog1143.xml><?xml version="1.0" encoding="utf-8"?>
<revisions xmlns="http://schemas.openxmlformats.org/spreadsheetml/2006/main" xmlns:r="http://schemas.openxmlformats.org/officeDocument/2006/relationships">
  <rcc rId="4165" sId="1" numFmtId="4">
    <nc r="Y37">
      <v>8594.43</v>
    </nc>
  </rcc>
  <rcv guid="{F38B4310-E489-43FF-953E-F1582AC83FA0}" action="delete"/>
  <rdn rId="0" localSheetId="1" customView="1" name="Z_F38B4310_E489_43FF_953E_F1582AC83FA0_.wvu.Cols" hidden="1" oldHidden="1">
    <formula>'FY15'!$B:$O</formula>
    <oldFormula>'FY15'!$B:$O</oldFormula>
  </rdn>
  <rcv guid="{F38B4310-E489-43FF-953E-F1582AC83FA0}" action="add"/>
</revisions>
</file>

<file path=xl/revisions/revisionLog11431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'FY15'!$B:$O</formula>
    <oldFormula>'FY15'!$B:$O</oldFormula>
  </rdn>
  <rcv guid="{F38B4310-E489-43FF-953E-F1582AC83FA0}" action="add"/>
</revisions>
</file>

<file path=xl/revisions/revisionLog114311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'FY14 '!$B:$O</formula>
    <oldFormula>'FY14 '!$B:$O</oldFormula>
  </rdn>
  <rcv guid="{F38B4310-E489-43FF-953E-F1582AC83FA0}" action="add"/>
</revisions>
</file>

<file path=xl/revisions/revisionLog114312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'FY15'!$B:$O</formula>
    <oldFormula>'FY15'!$B:$O</oldFormula>
  </rdn>
  <rcv guid="{F38B4310-E489-43FF-953E-F1582AC83FA0}" action="add"/>
</revisions>
</file>

<file path=xl/revisions/revisionLog1143121.xml><?xml version="1.0" encoding="utf-8"?>
<revisions xmlns="http://schemas.openxmlformats.org/spreadsheetml/2006/main" xmlns:r="http://schemas.openxmlformats.org/officeDocument/2006/relationships">
  <rcc rId="4104" sId="1" numFmtId="4">
    <nc r="R7">
      <v>170735.38</v>
    </nc>
  </rcc>
  <rcc rId="4105" sId="1" numFmtId="4">
    <nc r="R8">
      <v>70850.429999999993</v>
    </nc>
  </rcc>
  <rcc rId="4106" sId="1" numFmtId="4">
    <nc r="R9">
      <v>125295.98</v>
    </nc>
  </rcc>
  <rcc rId="4107" sId="1" numFmtId="4">
    <nc r="R12">
      <v>24402.01</v>
    </nc>
  </rcc>
  <rcc rId="4108" sId="1" numFmtId="4">
    <nc r="R13">
      <v>7136.33</v>
    </nc>
  </rcc>
  <rcc rId="4109" sId="1" numFmtId="4">
    <nc r="R14">
      <v>41025</v>
    </nc>
  </rcc>
  <rcc rId="4110" sId="1" numFmtId="4">
    <nc r="R19">
      <v>10295.030000000001</v>
    </nc>
  </rcc>
  <rcc rId="4111" sId="1" numFmtId="4">
    <nc r="R23">
      <v>6820.03</v>
    </nc>
  </rcc>
  <rcc rId="4112" sId="1" numFmtId="4">
    <nc r="R18">
      <v>11025.41</v>
    </nc>
  </rcc>
  <rcc rId="4113" sId="1" numFmtId="4">
    <nc r="R22">
      <v>954</v>
    </nc>
  </rcc>
  <rcc rId="4114" sId="1" numFmtId="4">
    <nc r="R30">
      <v>607.91</v>
    </nc>
  </rcc>
  <rcc rId="4115" sId="1" numFmtId="4">
    <nc r="R33">
      <v>511.01</v>
    </nc>
  </rcc>
  <rcv guid="{F38B4310-E489-43FF-953E-F1582AC83FA0}" action="delete"/>
  <rdn rId="0" localSheetId="1" customView="1" name="Z_F38B4310_E489_43FF_953E_F1582AC83FA0_.wvu.Cols" hidden="1" oldHidden="1">
    <formula>'FY15'!$B:$O</formula>
    <oldFormula>'FY15'!$B:$O</oldFormula>
  </rdn>
  <rcv guid="{F38B4310-E489-43FF-953E-F1582AC83FA0}" action="add"/>
</revisions>
</file>

<file path=xl/revisions/revisionLog11431211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'FY14 '!$B:$O</formula>
    <oldFormula>'FY14 '!$B:$O</oldFormula>
  </rdn>
  <rcv guid="{F38B4310-E489-43FF-953E-F1582AC83FA0}" action="add"/>
</revisions>
</file>

<file path=xl/revisions/revisionLog11432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'FY14 '!$B:$O</formula>
    <oldFormula>'FY14 '!$B:$O</oldFormula>
  </rdn>
  <rcv guid="{F38B4310-E489-43FF-953E-F1582AC83FA0}" action="add"/>
</revisions>
</file>

<file path=xl/revisions/revisionLog1144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'FY14 '!$B:$O</formula>
    <oldFormula>'FY14 '!$B:$O</oldFormula>
  </rdn>
  <rcv guid="{F38B4310-E489-43FF-953E-F1582AC83FA0}" action="add"/>
</revisions>
</file>

<file path=xl/revisions/revisionLog1145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'FY14 '!$B:$O</formula>
    <oldFormula>'FY14 '!$B:$O</oldFormula>
  </rdn>
  <rcv guid="{F38B4310-E489-43FF-953E-F1582AC83FA0}" action="add"/>
</revisions>
</file>

<file path=xl/revisions/revisionLog115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'FY15'!$B:$BL</formula>
    <oldFormula>'FY15'!$B:$BL</oldFormula>
  </rdn>
  <rcv guid="{F38B4310-E489-43FF-953E-F1582AC83FA0}" action="add"/>
</revisions>
</file>

<file path=xl/revisions/revisionLog1151.xml><?xml version="1.0" encoding="utf-8"?>
<revisions xmlns="http://schemas.openxmlformats.org/spreadsheetml/2006/main" xmlns:r="http://schemas.openxmlformats.org/officeDocument/2006/relationships">
  <rcv guid="{F38B4310-E489-43FF-953E-F1582AC83FA0}" action="delete"/>
  <rcv guid="{F38B4310-E489-43FF-953E-F1582AC83FA0}" action="add"/>
</revisions>
</file>

<file path=xl/revisions/revisionLog11511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'FY14 '!$B:$O</formula>
    <oldFormula>'FY14 '!$B:$O</oldFormula>
  </rdn>
  <rcv guid="{F38B4310-E489-43FF-953E-F1582AC83FA0}" action="add"/>
</revisions>
</file>

<file path=xl/revisions/revisionLog115111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'FY14 '!$B:$O</formula>
    <oldFormula>'FY14 '!$B:$O</oldFormula>
  </rdn>
  <rcv guid="{F38B4310-E489-43FF-953E-F1582AC83FA0}" action="add"/>
</revisions>
</file>

<file path=xl/revisions/revisionLog1151111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'FY14 '!$B:$O</formula>
    <oldFormula>'FY14 '!$B:$O</oldFormula>
  </rdn>
  <rcv guid="{F38B4310-E489-43FF-953E-F1582AC83FA0}" action="add"/>
</revisions>
</file>

<file path=xl/revisions/revisionLog11512.xml><?xml version="1.0" encoding="utf-8"?>
<revisions xmlns="http://schemas.openxmlformats.org/spreadsheetml/2006/main" xmlns:r="http://schemas.openxmlformats.org/officeDocument/2006/relationships">
  <rcv guid="{F38B4310-E489-43FF-953E-F1582AC83FA0}" action="delete"/>
  <rcv guid="{F38B4310-E489-43FF-953E-F1582AC83FA0}" action="add"/>
</revisions>
</file>

<file path=xl/revisions/revisionLog115121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'FY14 '!$B:$BL</formula>
    <oldFormula>'FY14 '!$B:$BL</oldFormula>
  </rdn>
  <rcv guid="{F38B4310-E489-43FF-953E-F1582AC83FA0}" action="add"/>
</revisions>
</file>

<file path=xl/revisions/revisionLog1151211.xml><?xml version="1.0" encoding="utf-8"?>
<revisions xmlns="http://schemas.openxmlformats.org/spreadsheetml/2006/main" xmlns:r="http://schemas.openxmlformats.org/officeDocument/2006/relationships">
  <rcc rId="1876" sId="1" numFmtId="4">
    <oc r="BU29">
      <v>4000</v>
    </oc>
    <nc r="BU29">
      <v>11500</v>
    </nc>
  </rcc>
  <rcc rId="1877" sId="1" numFmtId="4">
    <oc r="BU30">
      <v>17500</v>
    </oc>
    <nc r="BU30">
      <v>20000</v>
    </nc>
  </rcc>
  <rcv guid="{F38B4310-E489-43FF-953E-F1582AC83FA0}" action="delete"/>
  <rdn rId="0" localSheetId="1" customView="1" name="Z_F38B4310_E489_43FF_953E_F1582AC83FA0_.wvu.Cols" hidden="1" oldHidden="1">
    <formula>'FY14 '!$B:$BE</formula>
    <oldFormula>'FY14 '!$B:$BE</oldFormula>
  </rdn>
  <rcv guid="{F38B4310-E489-43FF-953E-F1582AC83FA0}" action="add"/>
</revisions>
</file>

<file path=xl/revisions/revisionLog11512111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'FY14 '!$B:$BE</formula>
    <oldFormula>'FY14 '!$B:$BE</oldFormula>
  </rdn>
  <rcv guid="{F38B4310-E489-43FF-953E-F1582AC83FA0}" action="add"/>
</revisions>
</file>

<file path=xl/revisions/revisionLog115121111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'FY14 '!$B:$O</formula>
    <oldFormula>'FY14 '!$B:$O</oldFormula>
  </rdn>
  <rcv guid="{F38B4310-E489-43FF-953E-F1582AC83FA0}" action="add"/>
</revisions>
</file>

<file path=xl/revisions/revisionLog1151211111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'FY14 '!$B:$O</formula>
    <oldFormula>'FY14 '!$B:$O</oldFormula>
  </rdn>
  <rcv guid="{F38B4310-E489-43FF-953E-F1582AC83FA0}" action="add"/>
</revisions>
</file>

<file path=xl/revisions/revisionLog1151212.xml><?xml version="1.0" encoding="utf-8"?>
<revisions xmlns="http://schemas.openxmlformats.org/spreadsheetml/2006/main" xmlns:r="http://schemas.openxmlformats.org/officeDocument/2006/relationships">
  <rcc rId="1885" sId="1" numFmtId="4">
    <nc r="BP9">
      <v>50000</v>
    </nc>
  </rcc>
  <rcc rId="1886" sId="1" numFmtId="4">
    <oc r="BM12">
      <v>15000</v>
    </oc>
    <nc r="BM12">
      <v>25000</v>
    </nc>
  </rcc>
  <rcc rId="1887" sId="1" numFmtId="4">
    <nc r="BP12">
      <v>17500</v>
    </nc>
  </rcc>
  <rcc rId="1888" sId="1" numFmtId="4">
    <nc r="BP13">
      <v>9000</v>
    </nc>
  </rcc>
  <rcc rId="1889" sId="1" numFmtId="4">
    <nc r="BP14">
      <v>25000</v>
    </nc>
  </rcc>
  <rcc rId="1890" sId="1" numFmtId="4">
    <nc r="BP15">
      <v>0</v>
    </nc>
  </rcc>
  <rcc rId="1891" sId="1" numFmtId="4">
    <nc r="BP18">
      <v>4000</v>
    </nc>
  </rcc>
  <rcc rId="1892" sId="1" numFmtId="4">
    <nc r="BP19">
      <v>21000</v>
    </nc>
  </rcc>
  <rcv guid="{F38B4310-E489-43FF-953E-F1582AC83FA0}" action="delete"/>
  <rdn rId="0" localSheetId="1" customView="1" name="Z_F38B4310_E489_43FF_953E_F1582AC83FA0_.wvu.Cols" hidden="1" oldHidden="1">
    <formula>'FY14 '!$B:$BE</formula>
    <oldFormula>'FY14 '!$B:$BE</oldFormula>
  </rdn>
  <rcv guid="{F38B4310-E489-43FF-953E-F1582AC83FA0}" action="add"/>
</revisions>
</file>

<file path=xl/revisions/revisionLog11513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'FY14 '!$B:$BE</formula>
    <oldFormula>'FY14 '!$B:$BE</oldFormula>
  </rdn>
  <rcv guid="{F38B4310-E489-43FF-953E-F1582AC83FA0}" action="add"/>
</revisions>
</file>

<file path=xl/revisions/revisionLog1152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'FY15'!$B:$BE</formula>
    <oldFormula>'FY15'!$B:$BE</oldFormula>
  </rdn>
  <rcv guid="{F38B4310-E489-43FF-953E-F1582AC83FA0}" action="add"/>
</revisions>
</file>

<file path=xl/revisions/revisionLog11521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'FY15'!$B:$AX</formula>
    <oldFormula>'FY15'!$B:$AX</oldFormula>
  </rdn>
  <rcv guid="{F38B4310-E489-43FF-953E-F1582AC83FA0}" action="add"/>
</revisions>
</file>

<file path=xl/revisions/revisionLog115211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'FY15'!$B:$AQ</formula>
    <oldFormula>'FY15'!$B:$AJ</oldFormula>
  </rdn>
  <rcv guid="{F38B4310-E489-43FF-953E-F1582AC83FA0}" action="add"/>
</revisions>
</file>

<file path=xl/revisions/revisionLog1152111.xml><?xml version="1.0" encoding="utf-8"?>
<revisions xmlns="http://schemas.openxmlformats.org/spreadsheetml/2006/main" xmlns:r="http://schemas.openxmlformats.org/officeDocument/2006/relationships">
  <rfmt sheetId="1" sqref="AN26:AN27">
    <dxf>
      <fill>
        <patternFill patternType="solid">
          <bgColor theme="9" tint="0.79998168889431442"/>
        </patternFill>
      </fill>
    </dxf>
  </rfmt>
  <rfmt sheetId="1" sqref="AN41:AN44">
    <dxf>
      <fill>
        <patternFill patternType="solid">
          <bgColor theme="9" tint="0.79998168889431442"/>
        </patternFill>
      </fill>
    </dxf>
  </rfmt>
  <rcv guid="{F38B4310-E489-43FF-953E-F1582AC83FA0}" action="delete"/>
  <rdn rId="0" localSheetId="1" customView="1" name="Z_F38B4310_E489_43FF_953E_F1582AC83FA0_.wvu.Cols" hidden="1" oldHidden="1">
    <formula>'FY15'!$B:$AC</formula>
    <oldFormula>'FY15'!$B:$AC</oldFormula>
  </rdn>
  <rcv guid="{F38B4310-E489-43FF-953E-F1582AC83FA0}" action="add"/>
</revisions>
</file>

<file path=xl/revisions/revisionLog11521111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'FY15'!$B:$AC</formula>
    <oldFormula>'FY15'!$B:$AC</oldFormula>
  </rdn>
  <rcv guid="{F38B4310-E489-43FF-953E-F1582AC83FA0}" action="add"/>
</revisions>
</file>

<file path=xl/revisions/revisionLog115211111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'FY14 '!$B:$BL</formula>
    <oldFormula>'FY14 '!$B:$BL</oldFormula>
  </rdn>
  <rcv guid="{F38B4310-E489-43FF-953E-F1582AC83FA0}" action="add"/>
</revisions>
</file>

<file path=xl/revisions/revisionLog1152111111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'FY14 '!$B:$O</formula>
    <oldFormula>'FY14 '!$B:$O</oldFormula>
  </rdn>
  <rcv guid="{F38B4310-E489-43FF-953E-F1582AC83FA0}" action="add"/>
</revisions>
</file>

<file path=xl/revisions/revisionLog11521111111.xml><?xml version="1.0" encoding="utf-8"?>
<revisions xmlns="http://schemas.openxmlformats.org/spreadsheetml/2006/main" xmlns:r="http://schemas.openxmlformats.org/officeDocument/2006/relationships">
  <rcc rId="1076" sId="1" numFmtId="4">
    <oc r="AK7">
      <v>170000</v>
    </oc>
    <nc r="AK7">
      <v>165000</v>
    </nc>
  </rcc>
  <rcc rId="1077" sId="1" numFmtId="4">
    <oc r="AN7">
      <v>85000</v>
    </oc>
    <nc r="AN7">
      <v>80000</v>
    </nc>
  </rcc>
  <rfmt sheetId="1" sqref="AK7">
    <dxf>
      <fill>
        <patternFill patternType="solid">
          <bgColor rgb="FFFFFF00"/>
        </patternFill>
      </fill>
    </dxf>
  </rfmt>
  <rcc rId="1078" sId="1" numFmtId="4">
    <oc r="AK30">
      <v>65000</v>
    </oc>
    <nc r="AK30">
      <v>60000</v>
    </nc>
  </rcc>
  <rcc rId="1079" sId="1" numFmtId="4">
    <oc r="AN30">
      <v>32500</v>
    </oc>
    <nc r="AN30">
      <v>27500</v>
    </nc>
  </rcc>
  <rfmt sheetId="1" sqref="AK30">
    <dxf>
      <fill>
        <patternFill patternType="solid">
          <bgColor rgb="FFFFFF00"/>
        </patternFill>
      </fill>
    </dxf>
  </rfmt>
  <rcv guid="{F38B4310-E489-43FF-953E-F1582AC83FA0}" action="delete"/>
  <rdn rId="0" localSheetId="1" customView="1" name="Z_F38B4310_E489_43FF_953E_F1582AC83FA0_.wvu.Cols" hidden="1" oldHidden="1">
    <formula>'FY14 '!$B:$O</formula>
    <oldFormula>'FY14 '!$B:$O</oldFormula>
  </rdn>
  <rcv guid="{F38B4310-E489-43FF-953E-F1582AC83FA0}" action="add"/>
</revisions>
</file>

<file path=xl/revisions/revisionLog115212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'FY15'!$B:$AC</formula>
    <oldFormula>'FY15'!$B:$AC</oldFormula>
  </rdn>
  <rcv guid="{F38B4310-E489-43FF-953E-F1582AC83FA0}" action="add"/>
</revisions>
</file>

<file path=xl/revisions/revisionLog1152121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'FY14 '!$B:$O</formula>
    <oldFormula>'FY14 '!$B:$O</oldFormula>
  </rdn>
  <rcv guid="{F38B4310-E489-43FF-953E-F1582AC83FA0}" action="add"/>
</revisions>
</file>

<file path=xl/revisions/revisionLog115213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'FY15'!$B:$V</formula>
    <oldFormula>'FY15'!$B:$V</oldFormula>
  </rdn>
  <rcv guid="{F38B4310-E489-43FF-953E-F1582AC83FA0}" action="add"/>
</revisions>
</file>

<file path=xl/revisions/revisionLog11522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'FY14 '!$B:$O</formula>
    <oldFormula>'FY14 '!$B:$O</oldFormula>
  </rdn>
  <rcv guid="{F38B4310-E489-43FF-953E-F1582AC83FA0}" action="add"/>
</revisions>
</file>

<file path=xl/revisions/revisionLog11523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'FY14 '!$B:$BL</formula>
    <oldFormula>'FY14 '!$B:$BL</oldFormula>
  </rdn>
  <rcv guid="{F38B4310-E489-43FF-953E-F1582AC83FA0}" action="add"/>
</revisions>
</file>

<file path=xl/revisions/revisionLog1153.xml><?xml version="1.0" encoding="utf-8"?>
<revisions xmlns="http://schemas.openxmlformats.org/spreadsheetml/2006/main" xmlns:r="http://schemas.openxmlformats.org/officeDocument/2006/relationships">
  <rcc rId="4284" sId="1" numFmtId="4">
    <nc r="AD9">
      <v>350000</v>
    </nc>
  </rcc>
  <rcc rId="4285" sId="1" numFmtId="4">
    <nc r="AD14">
      <v>62500</v>
    </nc>
  </rcc>
  <rcc rId="4286" sId="1" numFmtId="4">
    <nc r="AD8">
      <v>122000</v>
    </nc>
  </rcc>
  <rcc rId="4287" sId="1" numFmtId="4">
    <nc r="AD19">
      <v>30000</v>
    </nc>
  </rcc>
  <rcc rId="4288" sId="1" numFmtId="4">
    <nc r="AD23">
      <v>13000</v>
    </nc>
  </rcc>
  <rcc rId="4289" sId="1" numFmtId="4">
    <nc r="AD13">
      <v>17000</v>
    </nc>
  </rcc>
  <rcc rId="4290" sId="1" numFmtId="4">
    <nc r="AD7">
      <v>230000</v>
    </nc>
  </rcc>
  <rcc rId="4291" sId="1" numFmtId="4">
    <nc r="AD18">
      <v>9000</v>
    </nc>
  </rcc>
  <rcc rId="4292" sId="1" numFmtId="4">
    <nc r="AD22">
      <v>3000</v>
    </nc>
  </rcc>
  <rcc rId="4293" sId="1" numFmtId="4">
    <nc r="AD12">
      <v>30000</v>
    </nc>
  </rcc>
  <rcc rId="4294" sId="1" numFmtId="4">
    <nc r="AD15">
      <v>8000</v>
    </nc>
  </rcc>
  <rcc rId="4295" sId="1" numFmtId="4">
    <nc r="AD26">
      <v>8000</v>
    </nc>
  </rcc>
  <rcc rId="4296" sId="1" numFmtId="4">
    <nc r="AD27">
      <v>3000</v>
    </nc>
  </rcc>
  <rcc rId="4297" sId="1" numFmtId="4">
    <nc r="AD30">
      <v>0</v>
    </nc>
  </rcc>
  <rcc rId="4298" sId="1" numFmtId="4">
    <nc r="AD33">
      <v>0</v>
    </nc>
  </rcc>
  <rcc rId="4299" sId="1" numFmtId="4">
    <nc r="AD36">
      <v>35000</v>
    </nc>
  </rcc>
  <rcc rId="4300" sId="1" numFmtId="4">
    <nc r="AD37">
      <v>23000</v>
    </nc>
  </rcc>
  <rcc rId="4301" sId="1" numFmtId="4">
    <nc r="AD38">
      <v>12000</v>
    </nc>
  </rcc>
  <rcc rId="4302" sId="1" numFmtId="4">
    <oc r="AD41">
      <v>0</v>
    </oc>
    <nc r="AD41">
      <v>34000</v>
    </nc>
  </rcc>
  <rcc rId="4303" sId="1" numFmtId="4">
    <nc r="AD42">
      <v>61000</v>
    </nc>
  </rcc>
  <rcc rId="4304" sId="1" numFmtId="4">
    <nc r="AD43">
      <v>100</v>
    </nc>
  </rcc>
  <rcc rId="4305" sId="1" numFmtId="4">
    <nc r="AD44">
      <v>400</v>
    </nc>
  </rcc>
  <rcv guid="{F38B4310-E489-43FF-953E-F1582AC83FA0}" action="delete"/>
  <rdn rId="0" localSheetId="1" customView="1" name="Z_F38B4310_E489_43FF_953E_F1582AC83FA0_.wvu.Cols" hidden="1" oldHidden="1">
    <formula>'FY15'!$B:$V</formula>
    <oldFormula>'FY15'!$B:$O</oldFormula>
  </rdn>
  <rcv guid="{F38B4310-E489-43FF-953E-F1582AC83FA0}" action="add"/>
</revisions>
</file>

<file path=xl/revisions/revisionLog11531.xml><?xml version="1.0" encoding="utf-8"?>
<revisions xmlns="http://schemas.openxmlformats.org/spreadsheetml/2006/main" xmlns:r="http://schemas.openxmlformats.org/officeDocument/2006/relationships">
  <rcc rId="4267" sId="1" numFmtId="4">
    <oc r="Z14">
      <v>44670</v>
    </oc>
    <nc r="Z14">
      <v>43290</v>
    </nc>
  </rcc>
  <rcc rId="4268" sId="1" numFmtId="4">
    <oc r="Z9">
      <v>147762</v>
    </oc>
    <nc r="Z9">
      <v>130548.3</v>
    </nc>
  </rcc>
  <rcv guid="{F38B4310-E489-43FF-953E-F1582AC83FA0}" action="delete"/>
  <rdn rId="0" localSheetId="1" customView="1" name="Z_F38B4310_E489_43FF_953E_F1582AC83FA0_.wvu.Cols" hidden="1" oldHidden="1">
    <formula>'FY15'!$B:$O</formula>
    <oldFormula>'FY15'!$B:$O</oldFormula>
  </rdn>
  <rcv guid="{F38B4310-E489-43FF-953E-F1582AC83FA0}" action="add"/>
</revisions>
</file>

<file path=xl/revisions/revisionLog115311.xml><?xml version="1.0" encoding="utf-8"?>
<revisions xmlns="http://schemas.openxmlformats.org/spreadsheetml/2006/main" xmlns:r="http://schemas.openxmlformats.org/officeDocument/2006/relationships">
  <rcc rId="4252" sId="1" numFmtId="4">
    <oc r="Z8">
      <v>99080</v>
    </oc>
    <nc r="Z8">
      <v>91572.2</v>
    </nc>
  </rcc>
  <rcc rId="4253" sId="1" numFmtId="4">
    <oc r="Z12">
      <v>20459</v>
    </oc>
    <nc r="Z12">
      <v>18771.53</v>
    </nc>
  </rcc>
  <rcc rId="4254" sId="1" numFmtId="4">
    <oc r="Z22">
      <v>-224</v>
    </oc>
    <nc r="Z22">
      <v>781</v>
    </nc>
  </rcc>
  <rcv guid="{F38B4310-E489-43FF-953E-F1582AC83FA0}" action="delete"/>
  <rdn rId="0" localSheetId="1" customView="1" name="Z_F38B4310_E489_43FF_953E_F1582AC83FA0_.wvu.Cols" hidden="1" oldHidden="1">
    <formula>'FY15'!$B:$O</formula>
    <oldFormula>'FY15'!$B:$O</oldFormula>
  </rdn>
  <rcv guid="{F38B4310-E489-43FF-953E-F1582AC83FA0}" action="add"/>
</revisions>
</file>

<file path=xl/revisions/revisionLog1153111.xml><?xml version="1.0" encoding="utf-8"?>
<revisions xmlns="http://schemas.openxmlformats.org/spreadsheetml/2006/main" xmlns:r="http://schemas.openxmlformats.org/officeDocument/2006/relationships">
  <rcc rId="4167" sId="1" numFmtId="4">
    <nc r="Z30">
      <v>0</v>
    </nc>
  </rcc>
  <rcc rId="4168" sId="1" numFmtId="4">
    <nc r="Z33">
      <v>0</v>
    </nc>
  </rcc>
  <rcc rId="4169" sId="1" numFmtId="4">
    <nc r="Z43">
      <v>0</v>
    </nc>
  </rcc>
  <rcc rId="4170" sId="1" numFmtId="4">
    <nc r="Z44">
      <v>0</v>
    </nc>
  </rcc>
  <rcc rId="4171" sId="1">
    <nc r="AA7">
      <f>X7+Z7</f>
    </nc>
  </rcc>
  <rcc rId="4172" sId="1">
    <nc r="AA8">
      <f>X8+Z8</f>
    </nc>
  </rcc>
  <rcc rId="4173" sId="1">
    <nc r="AA9">
      <f>X9+Z9</f>
    </nc>
  </rcc>
  <rcc rId="4174" sId="1">
    <nc r="AA12">
      <f>X12+Z12</f>
    </nc>
  </rcc>
  <rcc rId="4175" sId="1">
    <nc r="AA13">
      <f>X13+Z13</f>
    </nc>
  </rcc>
  <rcc rId="4176" sId="1">
    <nc r="AA14">
      <f>X14+Z14</f>
    </nc>
  </rcc>
  <rcc rId="4177" sId="1">
    <nc r="AA15">
      <f>X15+Z15</f>
    </nc>
  </rcc>
  <rcc rId="4178" sId="1">
    <nc r="AA18">
      <f>X18+Z18</f>
    </nc>
  </rcc>
  <rcc rId="4179" sId="1">
    <nc r="AA19">
      <f>X19+Z19</f>
    </nc>
  </rcc>
  <rcc rId="4180" sId="1">
    <nc r="AA22">
      <f>X22+Z22</f>
    </nc>
  </rcc>
  <rcc rId="4181" sId="1">
    <nc r="AA23">
      <f>X23+Z23</f>
    </nc>
  </rcc>
  <rcc rId="4182" sId="1">
    <nc r="AA26">
      <f>X26+Z26</f>
    </nc>
  </rcc>
  <rcc rId="4183" sId="1">
    <nc r="AA27">
      <f>X27+Z27</f>
    </nc>
  </rcc>
  <rcc rId="4184" sId="1">
    <nc r="AA30">
      <f>X30+Z30</f>
    </nc>
  </rcc>
  <rcc rId="4185" sId="1">
    <nc r="AA33">
      <f>X33+Z33</f>
    </nc>
  </rcc>
  <rcc rId="4186" sId="1">
    <nc r="AA36">
      <f>X36+Z36</f>
    </nc>
  </rcc>
  <rcc rId="4187" sId="1">
    <nc r="AA37">
      <f>X37+Z37</f>
    </nc>
  </rcc>
  <rcc rId="4188" sId="1">
    <nc r="AA38">
      <f>X38+Z38</f>
    </nc>
  </rcc>
  <rcc rId="4189" sId="1">
    <oc r="AA41">
      <f>X41+Z41</f>
    </oc>
    <nc r="AA41">
      <f>X41+Z41</f>
    </nc>
  </rcc>
  <rcc rId="4190" sId="1">
    <oc r="AA42">
      <f>X42+Z42</f>
    </oc>
    <nc r="AA42">
      <f>X42+Z42</f>
    </nc>
  </rcc>
  <rcc rId="4191" sId="1">
    <nc r="AA43">
      <f>X43+Z43</f>
    </nc>
  </rcc>
  <rcc rId="4192" sId="1">
    <nc r="AA44">
      <f>X44+Z44</f>
    </nc>
  </rcc>
  <rcc rId="4193" sId="1">
    <nc r="AB7">
      <f>X7+Y7</f>
    </nc>
  </rcc>
  <rcc rId="4194" sId="1">
    <nc r="AB8">
      <f>X8+Y8</f>
    </nc>
  </rcc>
  <rcc rId="4195" sId="1">
    <nc r="AB9">
      <f>X9+Y9</f>
    </nc>
  </rcc>
  <rcc rId="4196" sId="1">
    <nc r="AB12">
      <f>X12+Y12</f>
    </nc>
  </rcc>
  <rcc rId="4197" sId="1">
    <nc r="AB13">
      <f>X13+Y13</f>
    </nc>
  </rcc>
  <rcc rId="4198" sId="1">
    <nc r="AB14">
      <f>X14+Y14</f>
    </nc>
  </rcc>
  <rcc rId="4199" sId="1">
    <nc r="AB15">
      <f>X15+Y15</f>
    </nc>
  </rcc>
  <rcc rId="4200" sId="1">
    <nc r="AB18">
      <f>X18+Y18</f>
    </nc>
  </rcc>
  <rcc rId="4201" sId="1">
    <nc r="AB19">
      <f>X19+Y19</f>
    </nc>
  </rcc>
  <rcc rId="4202" sId="1">
    <nc r="AB22">
      <f>X22+Y22</f>
    </nc>
  </rcc>
  <rcc rId="4203" sId="1">
    <nc r="AB23">
      <f>X23+Y23</f>
    </nc>
  </rcc>
  <rcc rId="4204" sId="1">
    <nc r="AB26">
      <f>X26+Y26</f>
    </nc>
  </rcc>
  <rcc rId="4205" sId="1">
    <nc r="AB27">
      <f>X27+Y27</f>
    </nc>
  </rcc>
  <rcc rId="4206" sId="1">
    <nc r="AB30">
      <f>X30+Y30</f>
    </nc>
  </rcc>
  <rcc rId="4207" sId="1">
    <nc r="AB33">
      <f>X33+Y33</f>
    </nc>
  </rcc>
  <rcc rId="4208" sId="1">
    <nc r="AB36">
      <f>X36+Y36</f>
    </nc>
  </rcc>
  <rcc rId="4209" sId="1">
    <nc r="AB37">
      <f>X37+Y37</f>
    </nc>
  </rcc>
  <rcc rId="4210" sId="1">
    <nc r="AB38">
      <f>X38+Y38</f>
    </nc>
  </rcc>
  <rcc rId="4211" sId="1">
    <oc r="AB41">
      <f>X41+Y41</f>
    </oc>
    <nc r="AB41">
      <f>X41+Y41</f>
    </nc>
  </rcc>
  <rcc rId="4212" sId="1">
    <oc r="AB42">
      <f>X42+Y42</f>
    </oc>
    <nc r="AB42">
      <f>X42+Y42</f>
    </nc>
  </rcc>
  <rcc rId="4213" sId="1">
    <nc r="AB43">
      <f>X43+Y43</f>
    </nc>
  </rcc>
  <rcc rId="4214" sId="1">
    <nc r="AB44">
      <f>X44+Y44</f>
    </nc>
  </rcc>
  <rcv guid="{F38B4310-E489-43FF-953E-F1582AC83FA0}" action="delete"/>
  <rdn rId="0" localSheetId="1" customView="1" name="Z_F38B4310_E489_43FF_953E_F1582AC83FA0_.wvu.Cols" hidden="1" oldHidden="1">
    <formula>'FY15'!$B:$O</formula>
    <oldFormula>'FY15'!$B:$O</oldFormula>
  </rdn>
  <rcv guid="{F38B4310-E489-43FF-953E-F1582AC83FA0}" action="add"/>
</revisions>
</file>

<file path=xl/revisions/revisionLog11531111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'FY14 '!$B:$BS</formula>
    <oldFormula>'FY14 '!$B:$BS</oldFormula>
  </rdn>
  <rcv guid="{F38B4310-E489-43FF-953E-F1582AC83FA0}" action="add"/>
</revisions>
</file>

<file path=xl/revisions/revisionLog1154.xml><?xml version="1.0" encoding="utf-8"?>
<revisions xmlns="http://schemas.openxmlformats.org/spreadsheetml/2006/main" xmlns:r="http://schemas.openxmlformats.org/officeDocument/2006/relationships">
  <rcc rId="4139" sId="1" numFmtId="4">
    <oc r="W27">
      <v>1000</v>
    </oc>
    <nc r="W27">
      <v>3000</v>
    </nc>
  </rcc>
  <rcv guid="{F38B4310-E489-43FF-953E-F1582AC83FA0}" action="delete"/>
  <rdn rId="0" localSheetId="1" customView="1" name="Z_F38B4310_E489_43FF_953E_F1582AC83FA0_.wvu.Cols" hidden="1" oldHidden="1">
    <formula>'FY15'!$B:$O</formula>
    <oldFormula>'FY15'!$B:$O</oldFormula>
  </rdn>
  <rcv guid="{F38B4310-E489-43FF-953E-F1582AC83FA0}" action="add"/>
</revisions>
</file>

<file path=xl/revisions/revisionLog11541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'FY15'!$B:$O</formula>
    <oldFormula>'FY15'!$B:$O</oldFormula>
  </rdn>
  <rcv guid="{F38B4310-E489-43FF-953E-F1582AC83FA0}" action="add"/>
</revisions>
</file>

<file path=xl/revisions/revisionLog115411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'FY15'!$B:$O</formula>
    <oldFormula>'FY15'!$B:$O</oldFormula>
  </rdn>
  <rcv guid="{F38B4310-E489-43FF-953E-F1582AC83FA0}" action="add"/>
</revisions>
</file>

<file path=xl/revisions/revisionLog1155.xml><?xml version="1.0" encoding="utf-8"?>
<revisions xmlns="http://schemas.openxmlformats.org/spreadsheetml/2006/main" xmlns:r="http://schemas.openxmlformats.org/officeDocument/2006/relationships">
  <rcc rId="4507" sId="1">
    <nc r="AG36">
      <f>25100.42-17500</f>
    </nc>
  </rcc>
  <rcc rId="4508" sId="1">
    <nc r="AG37">
      <f>18131.08-11500</f>
    </nc>
  </rcc>
  <rcc rId="4509" sId="1">
    <nc r="AG38">
      <f>4340-10000</f>
    </nc>
  </rcc>
  <rcc rId="4510" sId="1">
    <nc r="AG26">
      <f>13547.57+6511.75</f>
    </nc>
  </rcc>
  <rcc rId="4511" sId="1">
    <nc r="AG27">
      <f>12749.35</f>
    </nc>
  </rcc>
  <rcv guid="{F38B4310-E489-43FF-953E-F1582AC83FA0}" action="delete"/>
  <rdn rId="0" localSheetId="1" customView="1" name="Z_F38B4310_E489_43FF_953E_F1582AC83FA0_.wvu.Cols" hidden="1" oldHidden="1">
    <formula>'FY15'!$B:$AC</formula>
    <oldFormula>'FY15'!$B:$AC</oldFormula>
  </rdn>
  <rcv guid="{F38B4310-E489-43FF-953E-F1582AC83FA0}" action="add"/>
</revisions>
</file>

<file path=xl/revisions/revisionLog116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'FY15'!$B:$BS</formula>
    <oldFormula>'FY15'!$B:$O</oldFormula>
  </rdn>
  <rcv guid="{F38B4310-E489-43FF-953E-F1582AC83FA0}" action="add"/>
</revisions>
</file>

<file path=xl/revisions/revisionLog1161.xml><?xml version="1.0" encoding="utf-8"?>
<revisions xmlns="http://schemas.openxmlformats.org/spreadsheetml/2006/main" xmlns:r="http://schemas.openxmlformats.org/officeDocument/2006/relationships">
  <rcv guid="{F38B4310-E489-43FF-953E-F1582AC83FA0}" action="delete"/>
  <rcv guid="{F38B4310-E489-43FF-953E-F1582AC83FA0}" action="add"/>
</revisions>
</file>

<file path=xl/revisions/revisionLog11611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'FY15'!$B:$AX</formula>
    <oldFormula>'FY15'!$B:$AX</oldFormula>
  </rdn>
  <rcv guid="{F38B4310-E489-43FF-953E-F1582AC83FA0}" action="add"/>
</revisions>
</file>

<file path=xl/revisions/revisionLog116111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'FY15'!$B:$AC</formula>
    <oldFormula>'FY15'!$B:$AC</oldFormula>
  </rdn>
  <rcv guid="{F38B4310-E489-43FF-953E-F1582AC83FA0}" action="add"/>
</revisions>
</file>

<file path=xl/revisions/revisionLog1161111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'FY15'!$B:$AC</formula>
    <oldFormula>'FY15'!$B:$AC</oldFormula>
  </rdn>
  <rcv guid="{F38B4310-E489-43FF-953E-F1582AC83FA0}" action="add"/>
</revisions>
</file>

<file path=xl/revisions/revisionLog11611111.xml><?xml version="1.0" encoding="utf-8"?>
<revisions xmlns="http://schemas.openxmlformats.org/spreadsheetml/2006/main" xmlns:r="http://schemas.openxmlformats.org/officeDocument/2006/relationships">
  <rcc rId="4608" sId="1" numFmtId="4">
    <oc r="AN41">
      <v>0</v>
    </oc>
    <nc r="AN41">
      <v>31833.66</v>
    </nc>
  </rcc>
  <rcc rId="4609" sId="1" numFmtId="4">
    <nc r="AN42">
      <v>59554.39</v>
    </nc>
  </rcc>
  <rcc rId="4610" sId="1" numFmtId="4">
    <nc r="AN43">
      <v>100</v>
    </nc>
  </rcc>
  <rcc rId="4611" sId="1" numFmtId="4">
    <nc r="AN44">
      <v>423.55</v>
    </nc>
  </rcc>
  <rcc rId="4612" sId="1" numFmtId="4">
    <nc r="AN30">
      <v>607.86</v>
    </nc>
  </rcc>
  <rcc rId="4613" sId="1" numFmtId="4">
    <nc r="AN33">
      <v>506.75</v>
    </nc>
  </rcc>
  <rcc rId="4614" sId="1" numFmtId="4">
    <oc r="AK12">
      <v>30000</v>
    </oc>
    <nc r="AK12">
      <v>25000</v>
    </nc>
  </rcc>
  <rcv guid="{F38B4310-E489-43FF-953E-F1582AC83FA0}" action="delete"/>
  <rdn rId="0" localSheetId="1" customView="1" name="Z_F38B4310_E489_43FF_953E_F1582AC83FA0_.wvu.Cols" hidden="1" oldHidden="1">
    <formula>'FY15'!$B:$AC</formula>
    <oldFormula>'FY15'!$B:$AC</oldFormula>
  </rdn>
  <rcv guid="{F38B4310-E489-43FF-953E-F1582AC83FA0}" action="add"/>
</revisions>
</file>

<file path=xl/revisions/revisionLog116111111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'FY14 '!$B:$O</formula>
    <oldFormula>'FY14 '!$B:$O</oldFormula>
  </rdn>
  <rcv guid="{F38B4310-E489-43FF-953E-F1582AC83FA0}" action="add"/>
</revisions>
</file>

<file path=xl/revisions/revisionLog11612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'FY15'!$B:$AC</formula>
    <oldFormula>'FY15'!$B:$AC</oldFormula>
  </rdn>
  <rcv guid="{F38B4310-E489-43FF-953E-F1582AC83FA0}" action="add"/>
</revisions>
</file>

<file path=xl/revisions/revisionLog116121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'FY15'!$B:$AC</formula>
    <oldFormula>'FY15'!$B:$AC</oldFormula>
  </rdn>
  <rcv guid="{F38B4310-E489-43FF-953E-F1582AC83FA0}" action="add"/>
</revisions>
</file>

<file path=xl/revisions/revisionLog1161211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'FY15'!$B:$V</formula>
    <oldFormula>'FY15'!$B:$V</oldFormula>
  </rdn>
  <rcv guid="{F38B4310-E489-43FF-953E-F1582AC83FA0}" action="add"/>
</revisions>
</file>

<file path=xl/revisions/revisionLog11612111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'FY15'!$B:$O</formula>
    <oldFormula>'FY15'!$B:$O</oldFormula>
  </rdn>
  <rcv guid="{F38B4310-E489-43FF-953E-F1582AC83FA0}" action="add"/>
</revisions>
</file>

<file path=xl/revisions/revisionLog116121111.xml><?xml version="1.0" encoding="utf-8"?>
<revisions xmlns="http://schemas.openxmlformats.org/spreadsheetml/2006/main" xmlns:r="http://schemas.openxmlformats.org/officeDocument/2006/relationships">
  <rcc rId="4256" sId="1" numFmtId="4">
    <oc r="Z7">
      <v>160125</v>
    </oc>
    <nc r="Z7">
      <v>140379.07</v>
    </nc>
  </rcc>
  <rcv guid="{F38B4310-E489-43FF-953E-F1582AC83FA0}" action="delete"/>
  <rdn rId="0" localSheetId="1" customView="1" name="Z_F38B4310_E489_43FF_953E_F1582AC83FA0_.wvu.Cols" hidden="1" oldHidden="1">
    <formula>'FY15'!$B:$O</formula>
    <oldFormula>'FY15'!$B:$O</oldFormula>
  </rdn>
  <rcv guid="{F38B4310-E489-43FF-953E-F1582AC83FA0}" action="add"/>
</revisions>
</file>

<file path=xl/revisions/revisionLog1161211111.xml><?xml version="1.0" encoding="utf-8"?>
<revisions xmlns="http://schemas.openxmlformats.org/spreadsheetml/2006/main" xmlns:r="http://schemas.openxmlformats.org/officeDocument/2006/relationships">
  <rcc rId="4216" sId="1" numFmtId="4">
    <nc r="Z9">
      <v>147762</v>
    </nc>
  </rcc>
  <rcc rId="4217" sId="1" numFmtId="4">
    <nc r="Z14">
      <v>44670</v>
    </nc>
  </rcc>
  <rcc rId="4218" sId="1" numFmtId="4">
    <oc r="U15">
      <v>5000</v>
    </oc>
    <nc r="U15">
      <v>0</v>
    </nc>
  </rcc>
  <rcc rId="4219" sId="1" numFmtId="4">
    <oc r="X15">
      <v>0</v>
    </oc>
    <nc r="X15">
      <f>5000</f>
    </nc>
  </rcc>
  <rcc rId="4220" sId="1" numFmtId="4">
    <nc r="Z15">
      <v>1160</v>
    </nc>
  </rcc>
  <rcc rId="4221" sId="1" numFmtId="4">
    <oc r="AC15">
      <v>0</v>
    </oc>
    <nc r="AC15">
      <f>W15-AB15</f>
    </nc>
  </rcc>
  <rcc rId="4222" sId="1" numFmtId="4">
    <nc r="Z7">
      <v>160125</v>
    </nc>
  </rcc>
  <rcc rId="4223" sId="1" numFmtId="4">
    <oc r="Z30">
      <v>0</v>
    </oc>
    <nc r="Z30">
      <v>608</v>
    </nc>
  </rcc>
  <rcc rId="4224" sId="1" numFmtId="4">
    <oc r="Y30">
      <v>608.4</v>
    </oc>
    <nc r="Y30"/>
  </rcc>
  <rcc rId="4225" sId="1" numFmtId="4">
    <oc r="Y33">
      <v>508.62</v>
    </oc>
    <nc r="Y33"/>
  </rcc>
  <rcc rId="4226" sId="1" numFmtId="4">
    <nc r="Z18">
      <v>1580</v>
    </nc>
  </rcc>
  <rcc rId="4227" sId="1" numFmtId="4">
    <nc r="Z22">
      <v>-224</v>
    </nc>
  </rcc>
  <rcc rId="4228" sId="1" numFmtId="4">
    <nc r="Z12">
      <v>20459</v>
    </nc>
  </rcc>
  <rcc rId="4229" sId="1" numFmtId="4">
    <oc r="Z33">
      <v>0</v>
    </oc>
    <nc r="Z33">
      <v>509</v>
    </nc>
  </rcc>
  <rcc rId="4230" sId="1" numFmtId="4">
    <nc r="Z8">
      <v>99080</v>
    </nc>
  </rcc>
  <rcc rId="4231" sId="1" numFmtId="4">
    <nc r="Z19">
      <v>14587</v>
    </nc>
  </rcc>
  <rcc rId="4232" sId="1" numFmtId="4">
    <nc r="Z23">
      <v>8447</v>
    </nc>
  </rcc>
  <rcc rId="4233" sId="1" numFmtId="4">
    <nc r="Z13">
      <v>8302</v>
    </nc>
  </rcc>
  <rcv guid="{F38B4310-E489-43FF-953E-F1582AC83FA0}" action="delete"/>
  <rdn rId="0" localSheetId="1" customView="1" name="Z_F38B4310_E489_43FF_953E_F1582AC83FA0_.wvu.Cols" hidden="1" oldHidden="1">
    <formula>'FY15'!$B:$O</formula>
    <oldFormula>'FY15'!$B:$O</oldFormula>
  </rdn>
  <rcv guid="{F38B4310-E489-43FF-953E-F1582AC83FA0}" action="add"/>
</revisions>
</file>

<file path=xl/revisions/revisionLog11612111111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'FY15'!$B:$O</formula>
    <oldFormula>'FY15'!$B:$O</oldFormula>
  </rdn>
  <rcv guid="{F38B4310-E489-43FF-953E-F1582AC83FA0}" action="add"/>
</revisions>
</file>

<file path=xl/revisions/revisionLog116121111111.xml><?xml version="1.0" encoding="utf-8"?>
<revisions xmlns="http://schemas.openxmlformats.org/spreadsheetml/2006/main" xmlns:r="http://schemas.openxmlformats.org/officeDocument/2006/relationships">
  <rfmt sheetId="1" sqref="AR30">
    <dxf>
      <fill>
        <patternFill patternType="solid">
          <bgColor rgb="FFFFFF00"/>
        </patternFill>
      </fill>
    </dxf>
  </rfmt>
  <rcv guid="{F38B4310-E489-43FF-953E-F1582AC83FA0}" action="delete"/>
  <rdn rId="0" localSheetId="1" customView="1" name="Z_F38B4310_E489_43FF_953E_F1582AC83FA0_.wvu.Cols" hidden="1" oldHidden="1">
    <formula>'FY14 '!$B:$O</formula>
    <oldFormula>'FY14 '!$B:$O</oldFormula>
  </rdn>
  <rcv guid="{F38B4310-E489-43FF-953E-F1582AC83FA0}" action="add"/>
</revisions>
</file>

<file path=xl/revisions/revisionLog1162.xml><?xml version="1.0" encoding="utf-8"?>
<revisions xmlns="http://schemas.openxmlformats.org/spreadsheetml/2006/main" xmlns:r="http://schemas.openxmlformats.org/officeDocument/2006/relationships">
  <rcc rId="1432" sId="1" numFmtId="4">
    <nc r="BG26">
      <v>0</v>
    </nc>
  </rcc>
  <rcv guid="{F38B4310-E489-43FF-953E-F1582AC83FA0}" action="delete"/>
  <rdn rId="0" localSheetId="1" customView="1" name="Z_F38B4310_E489_43FF_953E_F1582AC83FA0_.wvu.Cols" hidden="1" oldHidden="1">
    <formula>'FY14 '!$B:$O</formula>
    <oldFormula>'FY14 '!$B:$O</oldFormula>
  </rdn>
  <rcv guid="{F38B4310-E489-43FF-953E-F1582AC83FA0}" action="add"/>
</revisions>
</file>

<file path=xl/revisions/revisionLog11621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'FY14 '!$B:$O</formula>
    <oldFormula>'FY14 '!$B:$O</oldFormula>
  </rdn>
  <rcv guid="{F38B4310-E489-43FF-953E-F1582AC83FA0}" action="add"/>
</revisions>
</file>

<file path=xl/revisions/revisionLog116211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'FY14 '!$B:$O</formula>
    <oldFormula>'FY14 '!$B:$O</oldFormula>
  </rdn>
  <rcv guid="{F38B4310-E489-43FF-953E-F1582AC83FA0}" action="add"/>
</revisions>
</file>

<file path=xl/revisions/revisionLog1162111.xml><?xml version="1.0" encoding="utf-8"?>
<revisions xmlns="http://schemas.openxmlformats.org/spreadsheetml/2006/main" xmlns:r="http://schemas.openxmlformats.org/officeDocument/2006/relationships">
  <rcc rId="1085" sId="1">
    <nc r="AM26">
      <f>7894.65</f>
    </nc>
  </rcc>
  <rcc rId="1086" sId="1" numFmtId="4">
    <nc r="AM29">
      <v>5178.6400000000003</v>
    </nc>
  </rcc>
  <rcc rId="1087" sId="1" numFmtId="4">
    <nc r="AM30">
      <v>20211.900000000001</v>
    </nc>
  </rcc>
  <rcc rId="1088" sId="1" numFmtId="4">
    <nc r="AM31">
      <v>10195</v>
    </nc>
  </rcc>
  <rcv guid="{F38B4310-E489-43FF-953E-F1582AC83FA0}" action="delete"/>
  <rdn rId="0" localSheetId="1" customView="1" name="Z_F38B4310_E489_43FF_953E_F1582AC83FA0_.wvu.Cols" hidden="1" oldHidden="1">
    <formula>'FY14 '!$B:$O</formula>
    <oldFormula>'FY14 '!$B:$O</oldFormula>
  </rdn>
  <rcv guid="{F38B4310-E489-43FF-953E-F1582AC83FA0}" action="add"/>
</revisions>
</file>

<file path=xl/revisions/revisionLog11622.xml><?xml version="1.0" encoding="utf-8"?>
<revisions xmlns="http://schemas.openxmlformats.org/spreadsheetml/2006/main" xmlns:r="http://schemas.openxmlformats.org/officeDocument/2006/relationships">
  <rfmt sheetId="1" sqref="AZ7">
    <dxf>
      <fill>
        <patternFill patternType="solid">
          <bgColor rgb="FFFFFF00"/>
        </patternFill>
      </fill>
    </dxf>
  </rfmt>
  <rcv guid="{F38B4310-E489-43FF-953E-F1582AC83FA0}" action="delete"/>
  <rdn rId="0" localSheetId="1" customView="1" name="Z_F38B4310_E489_43FF_953E_F1582AC83FA0_.wvu.Cols" hidden="1" oldHidden="1">
    <formula>'FY14 '!$B:$O</formula>
    <oldFormula>'FY14 '!$B:$O</oldFormula>
  </rdn>
  <rcv guid="{F38B4310-E489-43FF-953E-F1582AC83FA0}" action="add"/>
</revisions>
</file>

<file path=xl/revisions/revisionLog1163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'FY14 '!$B:$O</formula>
    <oldFormula>'FY14 '!$B:$O</oldFormula>
  </rdn>
  <rcv guid="{F38B4310-E489-43FF-953E-F1582AC83FA0}" action="add"/>
</revisions>
</file>

<file path=xl/revisions/revisionLog117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'FY14 '!$B:$O</formula>
    <oldFormula>'FY14 '!$B:$O</oldFormula>
  </rdn>
  <rcv guid="{F38B4310-E489-43FF-953E-F1582AC83FA0}" action="add"/>
</revisions>
</file>

<file path=xl/revisions/revisionLog1171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'FY14 '!$B:$O</formula>
    <oldFormula>'FY14 '!$B:$O</oldFormula>
  </rdn>
  <rcv guid="{F38B4310-E489-43FF-953E-F1582AC83FA0}" action="add"/>
</revisions>
</file>

<file path=xl/revisions/revisionLog11711.xml><?xml version="1.0" encoding="utf-8"?>
<revisions xmlns="http://schemas.openxmlformats.org/spreadsheetml/2006/main" xmlns:r="http://schemas.openxmlformats.org/officeDocument/2006/relationships">
  <rcc rId="1656" sId="1" numFmtId="4">
    <nc r="BN7">
      <v>85000</v>
    </nc>
  </rcc>
  <rcc rId="1657" sId="1" numFmtId="4">
    <nc r="BN8">
      <v>52500</v>
    </nc>
  </rcc>
  <rcc rId="1658" sId="1" numFmtId="4">
    <nc r="BN9">
      <v>220000</v>
    </nc>
  </rcc>
  <rcc rId="1659" sId="1" numFmtId="4">
    <nc r="BN12">
      <v>7500</v>
    </nc>
  </rcc>
  <rcc rId="1660" sId="1" numFmtId="4">
    <nc r="BN13">
      <v>9000</v>
    </nc>
  </rcc>
  <rcc rId="1661" sId="1" numFmtId="4">
    <nc r="BN14">
      <v>25000</v>
    </nc>
  </rcc>
  <rcc rId="1662" sId="1" numFmtId="4">
    <nc r="BN15">
      <v>0</v>
    </nc>
  </rcc>
  <rcc rId="1663" sId="1" numFmtId="4">
    <oc r="BM8">
      <v>110000</v>
    </oc>
    <nc r="BM8">
      <v>105000</v>
    </nc>
  </rcc>
  <rcc rId="1664" sId="1" numFmtId="4">
    <oc r="BM31">
      <v>12000</v>
    </oc>
    <nc r="BM31">
      <v>15000</v>
    </nc>
  </rcc>
  <rfmt sheetId="1" sqref="BM8:BN8">
    <dxf>
      <fill>
        <patternFill patternType="solid">
          <bgColor rgb="FFFFFF00"/>
        </patternFill>
      </fill>
    </dxf>
  </rfmt>
  <rcv guid="{F38B4310-E489-43FF-953E-F1582AC83FA0}" action="delete"/>
  <rdn rId="0" localSheetId="1" customView="1" name="Z_F38B4310_E489_43FF_953E_F1582AC83FA0_.wvu.Cols" hidden="1" oldHidden="1">
    <formula>'FY14 '!$B:$O</formula>
    <oldFormula>'FY14 '!$B:$O</oldFormula>
  </rdn>
  <rcv guid="{F38B4310-E489-43FF-953E-F1582AC83FA0}" action="add"/>
</revisions>
</file>

<file path=xl/revisions/revisionLog117111.xml><?xml version="1.0" encoding="utf-8"?>
<revisions xmlns="http://schemas.openxmlformats.org/spreadsheetml/2006/main" xmlns:r="http://schemas.openxmlformats.org/officeDocument/2006/relationships">
  <rcc rId="1630" sId="1" numFmtId="4">
    <oc r="BN7">
      <v>82500</v>
    </oc>
    <nc r="BN7"/>
  </rcc>
  <rcc rId="1631" sId="1" numFmtId="4">
    <oc r="BN8">
      <v>55000</v>
    </oc>
    <nc r="BN8"/>
  </rcc>
  <rcc rId="1632" sId="1" numFmtId="4">
    <oc r="BN9">
      <v>220000</v>
    </oc>
    <nc r="BN9"/>
  </rcc>
  <rcc rId="1633" sId="1" numFmtId="4">
    <oc r="BN12">
      <v>7500</v>
    </oc>
    <nc r="BN12"/>
  </rcc>
  <rcc rId="1634" sId="1" numFmtId="4">
    <oc r="BN13">
      <v>9000</v>
    </oc>
    <nc r="BN13"/>
  </rcc>
  <rcc rId="1635" sId="1" numFmtId="4">
    <oc r="BN14">
      <v>25000</v>
    </oc>
    <nc r="BN14"/>
  </rcc>
  <rcc rId="1636" sId="1" numFmtId="4">
    <oc r="BN15">
      <v>0</v>
    </oc>
    <nc r="BN15"/>
  </rcc>
  <rcc rId="1637" sId="1" numFmtId="4">
    <oc r="BN18">
      <v>4000</v>
    </oc>
    <nc r="BN18"/>
  </rcc>
  <rcc rId="1638" sId="1" numFmtId="4">
    <oc r="BN19">
      <v>21000</v>
    </oc>
    <nc r="BN19"/>
  </rcc>
  <rcc rId="1639" sId="1" numFmtId="4">
    <oc r="BN22">
      <v>2500</v>
    </oc>
    <nc r="BN22"/>
  </rcc>
  <rcc rId="1640" sId="1" numFmtId="4">
    <oc r="BN23">
      <v>7000</v>
    </oc>
    <nc r="BN23"/>
  </rcc>
  <rcc rId="1641" sId="1" numFmtId="4">
    <oc r="BN26">
      <v>0</v>
    </oc>
    <nc r="BN26"/>
  </rcc>
  <rcc rId="1642" sId="1">
    <oc r="BN29">
      <f>4000</f>
    </oc>
    <nc r="BN29"/>
  </rcc>
  <rcc rId="1643" sId="1" numFmtId="4">
    <oc r="BN30">
      <v>28500</v>
    </oc>
    <nc r="BN30"/>
  </rcc>
  <rcc rId="1644" sId="1">
    <oc r="BN31">
      <f>10000</f>
    </oc>
    <nc r="BN31"/>
  </rcc>
  <rcc rId="1645" sId="1" numFmtId="4">
    <oc r="BM7">
      <v>165000</v>
    </oc>
    <nc r="BM7">
      <v>170000</v>
    </nc>
  </rcc>
  <rcc rId="1646" sId="1" numFmtId="4">
    <oc r="BM31">
      <v>15000</v>
    </oc>
    <nc r="BM31">
      <v>12000</v>
    </nc>
  </rcc>
  <rcc rId="1647" sId="1" numFmtId="4">
    <oc r="BM30">
      <v>57000</v>
    </oc>
    <nc r="BM30">
      <v>55000</v>
    </nc>
  </rcc>
  <rcv guid="{F38B4310-E489-43FF-953E-F1582AC83FA0}" action="delete"/>
  <rdn rId="0" localSheetId="1" customView="1" name="Z_F38B4310_E489_43FF_953E_F1582AC83FA0_.wvu.Cols" hidden="1" oldHidden="1">
    <formula>'FY14 '!$B:$O</formula>
    <oldFormula>'FY14 '!$B:$O</oldFormula>
  </rdn>
  <rcv guid="{F38B4310-E489-43FF-953E-F1582AC83FA0}" action="add"/>
</revisions>
</file>

<file path=xl/revisions/revisionLog1171111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'FY14 '!$B:$O</formula>
    <oldFormula>'FY14 '!$B:$O</oldFormula>
  </rdn>
  <rcv guid="{F38B4310-E489-43FF-953E-F1582AC83FA0}" action="add"/>
</revisions>
</file>

<file path=xl/revisions/revisionLog11711111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'FY14 '!$B:$O</formula>
    <oldFormula>'FY14 '!$B:$O</oldFormula>
  </rdn>
  <rcv guid="{F38B4310-E489-43FF-953E-F1582AC83FA0}" action="add"/>
</revisions>
</file>

<file path=xl/revisions/revisionLog118.xml><?xml version="1.0" encoding="utf-8"?>
<revisions xmlns="http://schemas.openxmlformats.org/spreadsheetml/2006/main" xmlns:r="http://schemas.openxmlformats.org/officeDocument/2006/relationships">
  <rcc rId="3911" sId="1" numFmtId="4">
    <nc r="S26">
      <v>11300</v>
    </nc>
  </rcc>
  <rcc rId="3912" sId="1" numFmtId="4">
    <nc r="S27">
      <v>14600</v>
    </nc>
  </rcc>
  <rcc rId="3913" sId="1">
    <oc r="U43">
      <f>Q43+R43</f>
    </oc>
    <nc r="U43"/>
  </rcc>
  <rcc rId="3914" sId="1">
    <oc r="U44">
      <f>Q44+R44</f>
    </oc>
    <nc r="U44"/>
  </rcc>
  <rcv guid="{F38B4310-E489-43FF-953E-F1582AC83FA0}" action="delete"/>
  <rdn rId="0" localSheetId="1" customView="1" name="Z_F38B4310_E489_43FF_953E_F1582AC83FA0_.wvu.Cols" hidden="1" oldHidden="1">
    <formula>'FY15'!$B:$O</formula>
    <oldFormula>'FY15'!$B:$O</oldFormula>
  </rdn>
  <rcv guid="{F38B4310-E489-43FF-953E-F1582AC83FA0}" action="add"/>
</revisions>
</file>

<file path=xl/revisions/revisionLog1181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'FY14 '!$B:$O</formula>
    <oldFormula>'FY14 '!$B:$O</oldFormula>
  </rdn>
  <rcv guid="{F38B4310-E489-43FF-953E-F1582AC83FA0}" action="add"/>
</revisions>
</file>

<file path=xl/revisions/revisionLog11811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'FY14 '!$B:$O</formula>
    <oldFormula>'FY14 '!$B:$O</oldFormula>
  </rdn>
  <rcv guid="{F38B4310-E489-43FF-953E-F1582AC83FA0}" action="add"/>
</revisions>
</file>

<file path=xl/revisions/revisionLog118111.xml><?xml version="1.0" encoding="utf-8"?>
<revisions xmlns="http://schemas.openxmlformats.org/spreadsheetml/2006/main" xmlns:r="http://schemas.openxmlformats.org/officeDocument/2006/relationships">
  <rcv guid="{CFE925A5-1DC8-413C-B238-342567D07E98}" action="delete"/>
  <rcv guid="{CFE925A5-1DC8-413C-B238-342567D07E98}" action="add"/>
</revisions>
</file>

<file path=xl/revisions/revisionLog1182.xml><?xml version="1.0" encoding="utf-8"?>
<revisions xmlns="http://schemas.openxmlformats.org/spreadsheetml/2006/main" xmlns:r="http://schemas.openxmlformats.org/officeDocument/2006/relationships">
  <rcc rId="3565" sId="1" numFmtId="4">
    <nc r="E22">
      <v>2232</v>
    </nc>
  </rcc>
  <rcc rId="3566" sId="1" numFmtId="4">
    <nc r="E12">
      <v>16262</v>
    </nc>
  </rcc>
  <rcc rId="3567" sId="1" numFmtId="4">
    <nc r="E9">
      <v>158505</v>
    </nc>
  </rcc>
  <rcc rId="3568" sId="1" numFmtId="4">
    <nc r="E14">
      <v>36170</v>
    </nc>
  </rcc>
</revisions>
</file>

<file path=xl/revisions/revisionLog11821.xml><?xml version="1.0" encoding="utf-8"?>
<revisions xmlns="http://schemas.openxmlformats.org/spreadsheetml/2006/main" xmlns:r="http://schemas.openxmlformats.org/officeDocument/2006/relationships">
  <rcc rId="3511" sId="1" numFmtId="4">
    <oc r="J7">
      <v>85000</v>
    </oc>
    <nc r="J7">
      <v>127500</v>
    </nc>
  </rcc>
  <rcc rId="3512" sId="1" numFmtId="4">
    <oc r="J9">
      <v>120000</v>
    </oc>
    <nc r="J9">
      <v>159500</v>
    </nc>
  </rcc>
  <rcc rId="3513" sId="1" numFmtId="4">
    <oc r="J18">
      <v>5000</v>
    </oc>
    <nc r="J18">
      <v>4500</v>
    </nc>
  </rcc>
</revisions>
</file>

<file path=xl/revisions/revisionLog118211.xml><?xml version="1.0" encoding="utf-8"?>
<revisions xmlns="http://schemas.openxmlformats.org/spreadsheetml/2006/main" xmlns:r="http://schemas.openxmlformats.org/officeDocument/2006/relationships">
  <rcc rId="2114" sId="1" numFmtId="4">
    <nc r="BV31">
      <v>4080.8</v>
    </nc>
  </rcc>
  <rcc rId="2115" sId="1" numFmtId="4">
    <nc r="BV30">
      <v>-1240.6300000000001</v>
    </nc>
  </rcc>
  <rcc rId="2116" sId="1" numFmtId="4">
    <nc r="BV32">
      <v>4125</v>
    </nc>
  </rcc>
  <rcv guid="{F38B4310-E489-43FF-953E-F1582AC83FA0}" action="delete"/>
  <rdn rId="0" localSheetId="1" customView="1" name="Z_F38B4310_E489_43FF_953E_F1582AC83FA0_.wvu.Cols" hidden="1" oldHidden="1">
    <formula>'FY14 '!$B:$BL</formula>
    <oldFormula>'FY14 '!$B:$BL</oldFormula>
  </rdn>
  <rcv guid="{F38B4310-E489-43FF-953E-F1582AC83FA0}" action="add"/>
</revisions>
</file>

<file path=xl/revisions/revisionLog1182111.xml><?xml version="1.0" encoding="utf-8"?>
<revisions xmlns="http://schemas.openxmlformats.org/spreadsheetml/2006/main" xmlns:r="http://schemas.openxmlformats.org/officeDocument/2006/relationships">
  <rcc rId="2068" sId="1" numFmtId="4">
    <oc r="BT7">
      <v>201000</v>
    </oc>
    <nc r="BT7">
      <v>175000</v>
    </nc>
  </rcc>
  <rcc rId="2069" sId="1" numFmtId="4">
    <oc r="BT8">
      <v>113000</v>
    </oc>
    <nc r="BT8">
      <v>120000</v>
    </nc>
  </rcc>
  <rcc rId="2070" sId="1" numFmtId="4">
    <oc r="BT9">
      <v>311000</v>
    </oc>
    <nc r="BT9">
      <v>370000</v>
    </nc>
  </rcc>
  <rcc rId="2071" sId="1" numFmtId="4">
    <oc r="BT12">
      <v>15000</v>
    </oc>
    <nc r="BT12">
      <v>30000</v>
    </nc>
  </rcc>
  <rcc rId="2072" sId="1" numFmtId="4">
    <oc r="BT14">
      <v>65000</v>
    </oc>
    <nc r="BT14">
      <v>64000</v>
    </nc>
  </rcc>
  <rcc rId="2073" sId="1" numFmtId="4">
    <nc r="BU15">
      <v>0</v>
    </nc>
  </rcc>
  <rcc rId="2074" sId="1" numFmtId="4">
    <oc r="BT18">
      <v>18000</v>
    </oc>
    <nc r="BT18">
      <v>21000</v>
    </nc>
  </rcc>
  <rcc rId="2075" sId="1" numFmtId="4">
    <oc r="BT19">
      <v>30000</v>
    </oc>
    <nc r="BT19">
      <v>27000</v>
    </nc>
  </rcc>
  <rcc rId="2076" sId="1" numFmtId="4">
    <oc r="BT22">
      <v>5000</v>
    </oc>
    <nc r="BT22">
      <v>2500</v>
    </nc>
  </rcc>
  <rcc rId="2077" sId="1" numFmtId="4">
    <oc r="BT30">
      <v>23000</v>
    </oc>
    <nc r="BT30">
      <v>10000</v>
    </nc>
  </rcc>
  <rcc rId="2078" sId="1" numFmtId="4">
    <oc r="BT31">
      <v>40000</v>
    </oc>
    <nc r="BT31">
      <v>24000</v>
    </nc>
  </rcc>
  <rcc rId="2079" sId="1" numFmtId="4">
    <oc r="BT32">
      <v>15000</v>
    </oc>
    <nc r="BT32">
      <v>14000</v>
    </nc>
  </rcc>
  <rcc rId="2080" sId="1" numFmtId="4">
    <oc r="BV35">
      <v>0</v>
    </oc>
    <nc r="BV35"/>
  </rcc>
  <rcc rId="2081" sId="1" numFmtId="4">
    <oc r="BW26">
      <v>0</v>
    </oc>
    <nc r="BW26"/>
  </rcc>
  <rcc rId="2082" sId="1" numFmtId="4">
    <oc r="BW27">
      <v>0</v>
    </oc>
    <nc r="BW27"/>
  </rcc>
  <rcv guid="{F38B4310-E489-43FF-953E-F1582AC83FA0}" action="delete"/>
  <rdn rId="0" localSheetId="1" customView="1" name="Z_F38B4310_E489_43FF_953E_F1582AC83FA0_.wvu.Cols" hidden="1" oldHidden="1">
    <formula>'FY14 '!$B:$BS</formula>
    <oldFormula>'FY14 '!$B:$BS</oldFormula>
  </rdn>
  <rcv guid="{F38B4310-E489-43FF-953E-F1582AC83FA0}" action="add"/>
</revisions>
</file>

<file path=xl/revisions/revisionLog11821111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'FY14 '!$B:$BE</formula>
    <oldFormula>'FY14 '!$B:$BE</oldFormula>
  </rdn>
  <rcv guid="{F38B4310-E489-43FF-953E-F1582AC83FA0}" action="add"/>
</revisions>
</file>

<file path=xl/revisions/revisionLog118211111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'FY14 '!$B:$BE</formula>
    <oldFormula>'FY14 '!$B:$BE</oldFormula>
  </rdn>
  <rcv guid="{F38B4310-E489-43FF-953E-F1582AC83FA0}" action="add"/>
</revisions>
</file>

<file path=xl/revisions/revisionLog1182111111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'FY14 '!$B:$O</formula>
    <oldFormula>'FY14 '!$B:$O</oldFormula>
  </rdn>
  <rcv guid="{F38B4310-E489-43FF-953E-F1582AC83FA0}" action="add"/>
</revisions>
</file>

<file path=xl/revisions/revisionLog118211112.xml><?xml version="1.0" encoding="utf-8"?>
<revisions xmlns="http://schemas.openxmlformats.org/spreadsheetml/2006/main" xmlns:r="http://schemas.openxmlformats.org/officeDocument/2006/relationships">
  <rcc rId="1894" sId="1" numFmtId="4">
    <nc r="BP22">
      <v>2500</v>
    </nc>
  </rcc>
  <rcc rId="1895" sId="1" numFmtId="4">
    <nc r="BP23">
      <v>7000</v>
    </nc>
  </rcc>
  <rcc rId="1896" sId="1" numFmtId="4">
    <nc r="BP26">
      <v>8000</v>
    </nc>
  </rcc>
  <rcc rId="1897" sId="1" numFmtId="4">
    <nc r="BP34">
      <v>0</v>
    </nc>
  </rcc>
  <rcc rId="1898" sId="1" numFmtId="4">
    <nc r="BP31">
      <v>5000</v>
    </nc>
  </rcc>
  <rcc rId="1899" sId="1" numFmtId="4">
    <oc r="BM30">
      <v>55000</v>
    </oc>
    <nc r="BM30">
      <v>45000</v>
    </nc>
  </rcc>
  <rcc rId="1900" sId="1" numFmtId="4">
    <nc r="BP30">
      <v>17500</v>
    </nc>
  </rcc>
  <rcc rId="1901" sId="1" numFmtId="4">
    <oc r="BM29">
      <v>8000</v>
    </oc>
    <nc r="BM29">
      <v>23000</v>
    </nc>
  </rcc>
  <rcc rId="1902" sId="1" numFmtId="4">
    <nc r="BP29">
      <v>19000</v>
    </nc>
  </rcc>
  <rcv guid="{F38B4310-E489-43FF-953E-F1582AC83FA0}" action="delete"/>
  <rdn rId="0" localSheetId="1" customView="1" name="Z_F38B4310_E489_43FF_953E_F1582AC83FA0_.wvu.Cols" hidden="1" oldHidden="1">
    <formula>'FY14 '!$B:$BE</formula>
    <oldFormula>'FY14 '!$B:$BE</oldFormula>
  </rdn>
  <rcv guid="{F38B4310-E489-43FF-953E-F1582AC83FA0}" action="add"/>
</revisions>
</file>

<file path=xl/revisions/revisionLog119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'FY15'!$B:$BS</formula>
    <oldFormula>'FY15'!$B:$BS</oldFormula>
  </rdn>
  <rcv guid="{F38B4310-E489-43FF-953E-F1582AC83FA0}" action="add"/>
</revisions>
</file>

<file path=xl/revisions/revisionLog1191.xml><?xml version="1.0" encoding="utf-8"?>
<revisions xmlns="http://schemas.openxmlformats.org/spreadsheetml/2006/main" xmlns:r="http://schemas.openxmlformats.org/officeDocument/2006/relationships">
  <rcc rId="3807" sId="1" numFmtId="4">
    <oc r="K9">
      <v>84982.61</v>
    </oc>
    <nc r="K9">
      <v>84928.61</v>
    </nc>
  </rcc>
</revisions>
</file>

<file path=xl/revisions/revisionLog11911.xml><?xml version="1.0" encoding="utf-8"?>
<revisions xmlns="http://schemas.openxmlformats.org/spreadsheetml/2006/main" xmlns:r="http://schemas.openxmlformats.org/officeDocument/2006/relationships">
  <rcc rId="1473" sId="1" numFmtId="4">
    <oc r="BG30">
      <f>30000</f>
    </oc>
    <nc r="BG30">
      <v>28500</v>
    </nc>
  </rcc>
  <rfmt sheetId="1" sqref="BG30:BG31">
    <dxf>
      <fill>
        <patternFill patternType="none">
          <bgColor auto="1"/>
        </patternFill>
      </fill>
    </dxf>
  </rfmt>
  <rcv guid="{F38B4310-E489-43FF-953E-F1582AC83FA0}" action="delete"/>
  <rdn rId="0" localSheetId="1" customView="1" name="Z_F38B4310_E489_43FF_953E_F1582AC83FA0_.wvu.Cols" hidden="1" oldHidden="1">
    <formula>'FY14 '!$B:$O</formula>
    <oldFormula>'FY14 '!$B:$O</oldFormula>
  </rdn>
  <rcv guid="{F38B4310-E489-43FF-953E-F1582AC83FA0}" action="add"/>
</revisions>
</file>

<file path=xl/revisions/revisionLog119111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'FY14 '!$B:$O</formula>
    <oldFormula>'FY14 '!$B:$O</oldFormula>
  </rdn>
  <rcv guid="{F38B4310-E489-43FF-953E-F1582AC83FA0}" action="add"/>
</revisions>
</file>

<file path=xl/revisions/revisionLog11912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'FY14 '!$B:$O</formula>
    <oldFormula>'FY14 '!$B:$O</oldFormula>
  </rdn>
  <rcv guid="{F38B4310-E489-43FF-953E-F1582AC83FA0}" action="add"/>
</revisions>
</file>

<file path=xl/revisions/revisionLog1192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'FY15'!$B:$BL</formula>
    <oldFormula>'FY15'!$B:$BL</oldFormula>
  </rdn>
  <rcv guid="{F38B4310-E489-43FF-953E-F1582AC83FA0}" action="add"/>
</revisions>
</file>

<file path=xl/revisions/revisionLog11921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'FY15'!$B:$AQ</formula>
    <oldFormula>'FY15'!$B:$AQ</oldFormula>
  </rdn>
  <rcv guid="{F38B4310-E489-43FF-953E-F1582AC83FA0}" action="add"/>
</revisions>
</file>

<file path=xl/revisions/revisionLog119211.xml><?xml version="1.0" encoding="utf-8"?>
<revisions xmlns="http://schemas.openxmlformats.org/spreadsheetml/2006/main" xmlns:r="http://schemas.openxmlformats.org/officeDocument/2006/relationships">
  <rcc rId="4829" sId="1" numFmtId="4">
    <nc r="AR38">
      <v>0</v>
    </nc>
  </rcc>
  <rcc rId="4830" sId="1" numFmtId="4">
    <nc r="AR36">
      <v>40000</v>
    </nc>
  </rcc>
  <rcc rId="4831" sId="1" numFmtId="4">
    <nc r="AR37">
      <v>30000</v>
    </nc>
  </rcc>
  <rcc rId="4832" sId="1" numFmtId="4">
    <nc r="AR30">
      <v>0</v>
    </nc>
  </rcc>
  <rcc rId="4833" sId="1" numFmtId="4">
    <nc r="AR33">
      <v>0</v>
    </nc>
  </rcc>
  <rcc rId="4834" sId="1" numFmtId="4">
    <nc r="AR7">
      <v>230000</v>
    </nc>
  </rcc>
  <rcc rId="4835" sId="1" numFmtId="4">
    <nc r="AR8">
      <v>122000</v>
    </nc>
  </rcc>
  <rcc rId="4836" sId="1" numFmtId="4">
    <nc r="AR9">
      <v>340000</v>
    </nc>
  </rcc>
  <rcc rId="4837" sId="1" numFmtId="4">
    <nc r="AR12">
      <v>25000</v>
    </nc>
  </rcc>
  <rcc rId="4838" sId="1" numFmtId="4">
    <nc r="AR13">
      <v>17000</v>
    </nc>
  </rcc>
  <rcc rId="4839" sId="1" numFmtId="4">
    <nc r="AR14">
      <v>31250</v>
    </nc>
  </rcc>
  <rcc rId="4840" sId="1" numFmtId="4">
    <nc r="AR15">
      <v>0</v>
    </nc>
  </rcc>
  <rcc rId="4841" sId="1" numFmtId="4">
    <nc r="AR22">
      <v>3000</v>
    </nc>
  </rcc>
  <rcc rId="4842" sId="1" numFmtId="4">
    <nc r="AR18">
      <v>9000</v>
    </nc>
  </rcc>
  <rcc rId="4843" sId="1" numFmtId="4">
    <nc r="AR19">
      <v>30000</v>
    </nc>
  </rcc>
  <rcc rId="4844" sId="1" numFmtId="4">
    <nc r="AR23">
      <v>13000</v>
    </nc>
  </rcc>
  <rcc rId="4845" sId="1" numFmtId="4">
    <nc r="AR26">
      <v>10000</v>
    </nc>
  </rcc>
  <rcc rId="4846" sId="1" numFmtId="4">
    <nc r="AR27">
      <v>3000</v>
    </nc>
  </rcc>
  <rcc rId="4847" sId="1" numFmtId="4">
    <oc r="AR41">
      <v>0</v>
    </oc>
    <nc r="AR41">
      <v>34000</v>
    </nc>
  </rcc>
  <rcc rId="4848" sId="1" numFmtId="4">
    <nc r="AR42">
      <v>61000</v>
    </nc>
  </rcc>
  <rcc rId="4849" sId="1" numFmtId="4">
    <nc r="AR43">
      <v>1000</v>
    </nc>
  </rcc>
  <rcc rId="4850" sId="1" numFmtId="4">
    <nc r="AR44">
      <v>2000</v>
    </nc>
  </rcc>
  <rcv guid="{F38B4310-E489-43FF-953E-F1582AC83FA0}" action="delete"/>
  <rdn rId="0" localSheetId="1" customView="1" name="Z_F38B4310_E489_43FF_953E_F1582AC83FA0_.wvu.Cols" hidden="1" oldHidden="1">
    <formula>'FY15'!$B:$AJ</formula>
    <oldFormula>'FY15'!$B:$AJ</oldFormula>
  </rdn>
  <rcv guid="{F38B4310-E489-43FF-953E-F1582AC83FA0}" action="add"/>
</revisions>
</file>

<file path=xl/revisions/revisionLog1192111.xml><?xml version="1.0" encoding="utf-8"?>
<revisions xmlns="http://schemas.openxmlformats.org/spreadsheetml/2006/main" xmlns:r="http://schemas.openxmlformats.org/officeDocument/2006/relationships">
  <rcc rId="4757" sId="1" numFmtId="4">
    <oc r="AO7">
      <f>AL7+AN7</f>
    </oc>
    <nc r="AO7">
      <f>AL7+AN7</f>
    </nc>
  </rcc>
  <rcv guid="{F38B4310-E489-43FF-953E-F1582AC83FA0}" action="delete"/>
  <rdn rId="0" localSheetId="1" customView="1" name="Z_F38B4310_E489_43FF_953E_F1582AC83FA0_.wvu.Cols" hidden="1" oldHidden="1">
    <formula>'FY15'!$B:$AC</formula>
    <oldFormula>'FY15'!$B:$AC</oldFormula>
  </rdn>
  <rcv guid="{F38B4310-E489-43FF-953E-F1582AC83FA0}" action="add"/>
</revisions>
</file>

<file path=xl/revisions/revisionLog11921111.xml><?xml version="1.0" encoding="utf-8"?>
<revisions xmlns="http://schemas.openxmlformats.org/spreadsheetml/2006/main" xmlns:r="http://schemas.openxmlformats.org/officeDocument/2006/relationships">
  <rcc rId="4539" sId="1">
    <nc r="AG19">
      <f>25922.5-15000</f>
    </nc>
  </rcc>
  <rcc rId="4540" sId="1">
    <nc r="AG9">
      <f>283004.45-175000</f>
    </nc>
  </rcc>
  <rcc rId="4541" sId="1" numFmtId="4">
    <oc r="AF15">
      <v>0</v>
    </oc>
    <nc r="AF15"/>
  </rcc>
  <rcv guid="{F38B4310-E489-43FF-953E-F1582AC83FA0}" action="delete"/>
  <rdn rId="0" localSheetId="1" customView="1" name="Z_F38B4310_E489_43FF_953E_F1582AC83FA0_.wvu.Cols" hidden="1" oldHidden="1">
    <formula>'FY15'!$B:$AC</formula>
    <oldFormula>'FY15'!$B:$AC</oldFormula>
  </rdn>
  <rcv guid="{F38B4310-E489-43FF-953E-F1582AC83FA0}" action="add"/>
</revisions>
</file>

<file path=xl/revisions/revisionLog119211111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'FY14 '!$B:$O</formula>
    <oldFormula>'FY14 '!$B:$O</oldFormula>
  </rdn>
  <rcv guid="{F38B4310-E489-43FF-953E-F1582AC83FA0}" action="add"/>
</revisions>
</file>

<file path=xl/revisions/revisionLog1192111111.xml><?xml version="1.0" encoding="utf-8"?>
<revisions xmlns="http://schemas.openxmlformats.org/spreadsheetml/2006/main" xmlns:r="http://schemas.openxmlformats.org/officeDocument/2006/relationships">
  <rfmt sheetId="1" sqref="AO39" start="0" length="0">
    <dxf>
      <font>
        <b val="0"/>
        <sz val="11"/>
        <color theme="1"/>
        <name val="Calibri"/>
        <scheme val="minor"/>
      </font>
      <numFmt numFmtId="0" formatCode="General"/>
    </dxf>
  </rfmt>
  <rrc rId="1106" sId="1" eol="1" ref="A40:XFD40" action="insertRow">
    <undo index="0" exp="area" ref3D="1" dr="$B$1:$O$1048576" dn="Z_F38B4310_E489_43FF_953E_F1582AC83FA0_.wvu.Cols" sId="1"/>
  </rrc>
  <rcc rId="1107" sId="1">
    <nc r="AP38">
      <v>846795</v>
    </nc>
  </rcc>
  <rcc rId="1108" sId="1">
    <nc r="AO38" t="inlineStr">
      <is>
        <t>s/b:</t>
      </is>
    </nc>
  </rcc>
  <rfmt sheetId="1" sqref="AP38">
    <dxf>
      <numFmt numFmtId="35" formatCode="_(* #,##0.00_);_(* \(#,##0.00\);_(* &quot;-&quot;??_);_(@_)"/>
    </dxf>
  </rfmt>
  <rfmt sheetId="1" sqref="AP38">
    <dxf>
      <numFmt numFmtId="164" formatCode="_(* #,##0.0_);_(* \(#,##0.0\);_(* &quot;-&quot;??_);_(@_)"/>
    </dxf>
  </rfmt>
  <rfmt sheetId="1" sqref="AP38">
    <dxf>
      <numFmt numFmtId="165" formatCode="_(* #,##0_);_(* \(#,##0\);_(* &quot;-&quot;??_);_(@_)"/>
    </dxf>
  </rfmt>
  <rcc rId="1109" sId="1">
    <nc r="AP39">
      <f>AP36-AP38</f>
    </nc>
  </rcc>
  <rcv guid="{CFE925A5-1DC8-413C-B238-342567D07E98}" action="delete"/>
  <rcv guid="{CFE925A5-1DC8-413C-B238-342567D07E98}" action="add"/>
</revisions>
</file>

<file path=xl/revisions/revisionLog11922.xml><?xml version="1.0" encoding="utf-8"?>
<revisions xmlns="http://schemas.openxmlformats.org/spreadsheetml/2006/main" xmlns:r="http://schemas.openxmlformats.org/officeDocument/2006/relationships">
  <rcc rId="4514" sId="1" numFmtId="4">
    <nc r="AG30">
      <v>607.91999999999996</v>
    </nc>
  </rcc>
  <rcc rId="4515" sId="1" numFmtId="4">
    <nc r="AG33">
      <v>509.75</v>
    </nc>
  </rcc>
  <rcc rId="4516" sId="1" numFmtId="4">
    <nc r="AF15">
      <v>0</v>
    </nc>
  </rcc>
  <rcc rId="4517" sId="1" numFmtId="4">
    <nc r="AG15">
      <v>0</v>
    </nc>
  </rcc>
  <rcv guid="{F38B4310-E489-43FF-953E-F1582AC83FA0}" action="delete"/>
  <rdn rId="0" localSheetId="1" customView="1" name="Z_F38B4310_E489_43FF_953E_F1582AC83FA0_.wvu.Cols" hidden="1" oldHidden="1">
    <formula>'FY15'!$B:$AC</formula>
    <oldFormula>'FY15'!$B:$AC</oldFormula>
  </rdn>
  <rcv guid="{F38B4310-E489-43FF-953E-F1582AC83FA0}" action="add"/>
</revisions>
</file>

<file path=xl/revisions/revisionLog119221.xml><?xml version="1.0" encoding="utf-8"?>
<revisions xmlns="http://schemas.openxmlformats.org/spreadsheetml/2006/main" xmlns:r="http://schemas.openxmlformats.org/officeDocument/2006/relationships">
  <rcc rId="4477" sId="1">
    <nc r="AL7">
      <f>110000</f>
    </nc>
  </rcc>
  <rcc rId="4478" sId="1">
    <nc r="AL8">
      <f>61000</f>
    </nc>
  </rcc>
  <rcc rId="4479" sId="1">
    <nc r="AL9">
      <f>144000</f>
    </nc>
  </rcc>
  <rcc rId="4480" sId="1" numFmtId="4">
    <nc r="AL12">
      <v>7500</v>
    </nc>
  </rcc>
  <rcc rId="4481" sId="1" numFmtId="4">
    <nc r="AL13">
      <v>8500</v>
    </nc>
  </rcc>
  <rcc rId="4482" sId="1" numFmtId="4">
    <nc r="AL14">
      <v>25000</v>
    </nc>
  </rcc>
  <rcc rId="4483" sId="1" numFmtId="4">
    <nc r="AL15">
      <v>0</v>
    </nc>
  </rcc>
  <rcc rId="4484" sId="1" numFmtId="4">
    <nc r="AL19">
      <v>15000</v>
    </nc>
  </rcc>
  <rcc rId="4485" sId="1" numFmtId="4">
    <nc r="AL23">
      <v>6500</v>
    </nc>
  </rcc>
  <rcc rId="4486" sId="1" numFmtId="4">
    <nc r="AL18">
      <v>4500</v>
    </nc>
  </rcc>
  <rcc rId="4487" sId="1" numFmtId="4">
    <nc r="AL22">
      <v>1500</v>
    </nc>
  </rcc>
  <rcc rId="4488" sId="1" numFmtId="4">
    <nc r="AL26">
      <v>0</v>
    </nc>
  </rcc>
  <rcc rId="4489" sId="1" numFmtId="4">
    <nc r="AL27">
      <v>0</v>
    </nc>
  </rcc>
  <rcc rId="4490" sId="1" numFmtId="4">
    <nc r="AL30">
      <v>0</v>
    </nc>
  </rcc>
  <rcc rId="4491" sId="1" numFmtId="4">
    <nc r="AL33">
      <v>0</v>
    </nc>
  </rcc>
  <rcc rId="4492" sId="1">
    <nc r="AL36">
      <f>17500</f>
    </nc>
  </rcc>
  <rcc rId="4493" sId="1">
    <nc r="AL37">
      <f>11500</f>
    </nc>
  </rcc>
  <rcc rId="4494" sId="1" numFmtId="4">
    <nc r="AL38">
      <v>10000</v>
    </nc>
  </rcc>
  <rcv guid="{F38B4310-E489-43FF-953E-F1582AC83FA0}" action="delete"/>
  <rdn rId="0" localSheetId="1" customView="1" name="Z_F38B4310_E489_43FF_953E_F1582AC83FA0_.wvu.Cols" hidden="1" oldHidden="1">
    <formula>'FY15'!$B:$AC</formula>
    <oldFormula>'FY15'!$B:$AC</oldFormula>
  </rdn>
  <rcv guid="{F38B4310-E489-43FF-953E-F1582AC83FA0}" action="add"/>
</revisions>
</file>

<file path=xl/revisions/revisionLog1192211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'FY15'!$B:$V</formula>
    <oldFormula>'FY15'!$B:$V</oldFormula>
  </rdn>
  <rcv guid="{F38B4310-E489-43FF-953E-F1582AC83FA0}" action="add"/>
</revisions>
</file>

<file path=xl/revisions/revisionLog11922111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'FY15'!$B:$V</formula>
    <oldFormula>'FY15'!$B:$V</oldFormula>
  </rdn>
  <rcv guid="{F38B4310-E489-43FF-953E-F1582AC83FA0}" action="add"/>
</revisions>
</file>

<file path=xl/revisions/revisionLog119221111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'FY14 '!$B:$O</formula>
    <oldFormula>'FY14 '!$B:$O</oldFormula>
  </rdn>
  <rcv guid="{F38B4310-E489-43FF-953E-F1582AC83FA0}" action="add"/>
</revisions>
</file>

<file path=xl/revisions/revisionLog1193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'FY15'!$B:$AC</formula>
    <oldFormula>'FY15'!$B:$AC</oldFormula>
  </rdn>
  <rcv guid="{F38B4310-E489-43FF-953E-F1582AC83FA0}" action="add"/>
</revisions>
</file>

<file path=xl/revisions/revisionLog11931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'FY15'!$B:$O</formula>
    <oldFormula>'FY15'!$B:$O</oldFormula>
  </rdn>
  <rcv guid="{F38B4310-E489-43FF-953E-F1582AC83FA0}" action="add"/>
</revisions>
</file>

<file path=xl/revisions/revisionLog119311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'FY15'!$B:$O</formula>
    <oldFormula>'FY15'!$B:$O</oldFormula>
  </rdn>
  <rcv guid="{F38B4310-E489-43FF-953E-F1582AC83FA0}" action="add"/>
</revisions>
</file>

<file path=xl/revisions/revisionLog1193111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'FY15'!$B:$O</formula>
    <oldFormula>'FY15'!$B:$O</oldFormula>
  </rdn>
  <rcv guid="{F38B4310-E489-43FF-953E-F1582AC83FA0}" action="add"/>
</revisions>
</file>

<file path=xl/revisions/revisionLog1194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'FY15'!$B:$AC</formula>
    <oldFormula>'FY15'!$B:$AC</oldFormula>
  </rdn>
  <rcv guid="{F38B4310-E489-43FF-953E-F1582AC83FA0}" action="add"/>
</revisions>
</file>

<file path=xl/revisions/revisionLog11941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'FY15'!$B:$AC</formula>
    <oldFormula>'FY15'!$B:$AC</oldFormula>
  </rdn>
  <rcv guid="{F38B4310-E489-43FF-953E-F1582AC83FA0}" action="add"/>
</revisions>
</file>

<file path=xl/revisions/revisionLog12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'FY14 '!$B:$O</formula>
    <oldFormula>'FY14 '!$B:$O</oldFormula>
  </rdn>
  <rcv guid="{F38B4310-E489-43FF-953E-F1582AC83FA0}" action="add"/>
</revisions>
</file>

<file path=xl/revisions/revisionLog120.xml><?xml version="1.0" encoding="utf-8"?>
<revisions xmlns="http://schemas.openxmlformats.org/spreadsheetml/2006/main" xmlns:r="http://schemas.openxmlformats.org/officeDocument/2006/relationships">
  <rcc rId="3977" sId="1" numFmtId="4">
    <oc r="R43">
      <v>0</v>
    </oc>
    <nc r="R43">
      <v>100</v>
    </nc>
  </rcc>
  <rcc rId="3978" sId="1" numFmtId="4">
    <oc r="R44">
      <v>0</v>
    </oc>
    <nc r="R44">
      <v>483</v>
    </nc>
  </rcc>
  <rcc rId="3979" sId="1" numFmtId="4">
    <oc r="U43">
      <v>100</v>
    </oc>
    <nc r="U43">
      <f>Q43+R43</f>
    </nc>
  </rcc>
  <rcc rId="3980" sId="1" numFmtId="4">
    <oc r="U44">
      <v>483.08</v>
    </oc>
    <nc r="U44">
      <f>Q44+R44</f>
    </nc>
  </rcc>
  <rcv guid="{F38B4310-E489-43FF-953E-F1582AC83FA0}" action="delete"/>
  <rdn rId="0" localSheetId="1" customView="1" name="Z_F38B4310_E489_43FF_953E_F1582AC83FA0_.wvu.Cols" hidden="1" oldHidden="1">
    <formula>'FY15'!$B:$O</formula>
    <oldFormula>'FY15'!$B:$O</oldFormula>
  </rdn>
  <rcv guid="{F38B4310-E489-43FF-953E-F1582AC83FA0}" action="add"/>
</revisions>
</file>

<file path=xl/revisions/revisionLog1201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'FY14 '!$B:$O</formula>
    <oldFormula>'FY14 '!$B:$O</oldFormula>
  </rdn>
  <rcv guid="{F38B4310-E489-43FF-953E-F1582AC83FA0}" action="add"/>
</revisions>
</file>

<file path=xl/revisions/revisionLog12011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'FY14 '!$B:$O</formula>
    <oldFormula>'FY14 '!$B:$O</oldFormula>
  </rdn>
  <rcv guid="{F38B4310-E489-43FF-953E-F1582AC83FA0}" action="add"/>
</revisions>
</file>

<file path=xl/revisions/revisionLog1202.xml><?xml version="1.0" encoding="utf-8"?>
<revisions xmlns="http://schemas.openxmlformats.org/spreadsheetml/2006/main" xmlns:r="http://schemas.openxmlformats.org/officeDocument/2006/relationships">
  <rcc rId="3642" sId="1" numFmtId="4">
    <nc r="J43">
      <v>0</v>
    </nc>
  </rcc>
  <rcc rId="3643" sId="1" numFmtId="4">
    <nc r="J44">
      <v>0</v>
    </nc>
  </rcc>
  <rcc rId="3644" sId="1" numFmtId="4">
    <nc r="J26">
      <v>0</v>
    </nc>
  </rcc>
  <rcc rId="3645" sId="1" numFmtId="4">
    <nc r="J27">
      <v>0</v>
    </nc>
  </rcc>
  <rcc rId="3646" sId="1" numFmtId="4">
    <nc r="J30">
      <v>0</v>
    </nc>
  </rcc>
  <rcc rId="3647" sId="1" numFmtId="4">
    <nc r="J33">
      <v>0</v>
    </nc>
  </rcc>
  <rcc rId="3648" sId="1">
    <nc r="K26">
      <f>9024.35</f>
    </nc>
  </rcc>
  <rcc rId="3649" sId="1" numFmtId="4">
    <nc r="L26">
      <v>0</v>
    </nc>
  </rcc>
</revisions>
</file>

<file path=xl/revisions/revisionLog12021.xml><?xml version="1.0" encoding="utf-8"?>
<revisions xmlns="http://schemas.openxmlformats.org/spreadsheetml/2006/main" xmlns:r="http://schemas.openxmlformats.org/officeDocument/2006/relationships">
  <rcv guid="{F38B4310-E489-43FF-953E-F1582AC83FA0}" action="delete"/>
  <rcv guid="{F38B4310-E489-43FF-953E-F1582AC83FA0}" action="add"/>
</revisions>
</file>

<file path=xl/revisions/revisionLog120211.xml><?xml version="1.0" encoding="utf-8"?>
<revisions xmlns="http://schemas.openxmlformats.org/spreadsheetml/2006/main" xmlns:r="http://schemas.openxmlformats.org/officeDocument/2006/relationships">
  <rcv guid="{F38B4310-E489-43FF-953E-F1582AC83FA0}" action="delete"/>
  <rcv guid="{F38B4310-E489-43FF-953E-F1582AC83FA0}" action="add"/>
</revisions>
</file>

<file path=xl/revisions/revisionLog1202111.xml><?xml version="1.0" encoding="utf-8"?>
<revisions xmlns="http://schemas.openxmlformats.org/spreadsheetml/2006/main" xmlns:r="http://schemas.openxmlformats.org/officeDocument/2006/relationships">
  <rcc rId="1453" sId="1" numFmtId="4">
    <nc r="BG7">
      <v>82500</v>
    </nc>
  </rcc>
  <rcc rId="1454" sId="1" numFmtId="4">
    <nc r="BG8">
      <v>52500</v>
    </nc>
  </rcc>
  <rfmt sheetId="1" sqref="BG8">
    <dxf>
      <fill>
        <patternFill patternType="solid">
          <bgColor theme="9" tint="0.79998168889431442"/>
        </patternFill>
      </fill>
    </dxf>
  </rfmt>
  <rcc rId="1455" sId="1" numFmtId="4">
    <nc r="BG9">
      <v>220000</v>
    </nc>
  </rcc>
  <rcc rId="1456" sId="1" numFmtId="4">
    <nc r="BG12">
      <v>7500</v>
    </nc>
  </rcc>
  <rcc rId="1457" sId="1" numFmtId="4">
    <nc r="BG13">
      <v>9000</v>
    </nc>
  </rcc>
  <rcc rId="1458" sId="1" numFmtId="4">
    <nc r="BG14">
      <v>25000</v>
    </nc>
  </rcc>
  <rcc rId="1459" sId="1" numFmtId="4">
    <nc r="BG15">
      <v>0</v>
    </nc>
  </rcc>
  <rcc rId="1460" sId="1" numFmtId="4">
    <nc r="BG18">
      <v>4000</v>
    </nc>
  </rcc>
  <rcc rId="1461" sId="1" numFmtId="4">
    <nc r="BG22">
      <v>2500</v>
    </nc>
  </rcc>
  <rcc rId="1462" sId="1" numFmtId="4">
    <nc r="BG19">
      <v>21000</v>
    </nc>
  </rcc>
  <rcc rId="1463" sId="1" numFmtId="4">
    <nc r="BG23">
      <v>7000</v>
    </nc>
  </rcc>
  <rcv guid="{F38B4310-E489-43FF-953E-F1582AC83FA0}" action="delete"/>
  <rdn rId="0" localSheetId="1" customView="1" name="Z_F38B4310_E489_43FF_953E_F1582AC83FA0_.wvu.Cols" hidden="1" oldHidden="1">
    <formula>'FY14 '!$B:$O</formula>
    <oldFormula>'FY14 '!$B:$O</oldFormula>
  </rdn>
  <rcv guid="{F38B4310-E489-43FF-953E-F1582AC83FA0}" action="add"/>
</revisions>
</file>

<file path=xl/revisions/revisionLog1202112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'FY14 '!$B:$BS</formula>
    <oldFormula>'FY14 '!$B:$BS</oldFormula>
  </rdn>
  <rcv guid="{F38B4310-E489-43FF-953E-F1582AC83FA0}" action="add"/>
</revisions>
</file>

<file path=xl/revisions/revisionLog12021121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'FY14 '!$B:$O</formula>
    <oldFormula>'FY14 '!$B:$O</oldFormula>
  </rdn>
  <rcv guid="{F38B4310-E489-43FF-953E-F1582AC83FA0}" action="add"/>
</revisions>
</file>

<file path=xl/revisions/revisionLog120212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'FY14 '!$B:$O</formula>
    <oldFormula>'FY14 '!$B:$O</oldFormula>
  </rdn>
  <rcv guid="{F38B4310-E489-43FF-953E-F1582AC83FA0}" action="add"/>
</revisions>
</file>

<file path=xl/revisions/revisionLog1202121.xml><?xml version="1.0" encoding="utf-8"?>
<revisions xmlns="http://schemas.openxmlformats.org/spreadsheetml/2006/main" xmlns:r="http://schemas.openxmlformats.org/officeDocument/2006/relationships">
  <rcc rId="1470" sId="1" numFmtId="4">
    <oc r="BG8">
      <v>52500</v>
    </oc>
    <nc r="BG8">
      <v>55000</v>
    </nc>
  </rcc>
  <rfmt sheetId="1" sqref="BG8">
    <dxf>
      <fill>
        <patternFill patternType="none">
          <bgColor auto="1"/>
        </patternFill>
      </fill>
    </dxf>
  </rfmt>
  <rcv guid="{F38B4310-E489-43FF-953E-F1582AC83FA0}" action="delete"/>
  <rdn rId="0" localSheetId="1" customView="1" name="Z_F38B4310_E489_43FF_953E_F1582AC83FA0_.wvu.Cols" hidden="1" oldHidden="1">
    <formula>'FY14 '!$B:$O</formula>
    <oldFormula>'FY14 '!$B:$O</oldFormula>
  </rdn>
  <rcv guid="{F38B4310-E489-43FF-953E-F1582AC83FA0}" action="add"/>
</revisions>
</file>

<file path=xl/revisions/revisionLog12022.xml><?xml version="1.0" encoding="utf-8"?>
<revisions xmlns="http://schemas.openxmlformats.org/spreadsheetml/2006/main" xmlns:r="http://schemas.openxmlformats.org/officeDocument/2006/relationships">
  <rcc rId="2095" sId="1" numFmtId="4">
    <nc r="BW7">
      <v>74500</v>
    </nc>
  </rcc>
  <rcv guid="{F38B4310-E489-43FF-953E-F1582AC83FA0}" action="delete"/>
  <rdn rId="0" localSheetId="1" customView="1" name="Z_F38B4310_E489_43FF_953E_F1582AC83FA0_.wvu.Cols" hidden="1" oldHidden="1">
    <formula>'FY14 '!$B:$BS</formula>
    <oldFormula>'FY14 '!$B:$BS</oldFormula>
  </rdn>
  <rcv guid="{F38B4310-E489-43FF-953E-F1582AC83FA0}" action="add"/>
</revisions>
</file>

<file path=xl/revisions/revisionLog1203.xml><?xml version="1.0" encoding="utf-8"?>
<revisions xmlns="http://schemas.openxmlformats.org/spreadsheetml/2006/main" xmlns:r="http://schemas.openxmlformats.org/officeDocument/2006/relationships">
  <rcc rId="1918" sId="1" numFmtId="4">
    <nc r="BO7">
      <v>95026.42</v>
    </nc>
  </rcc>
  <rcc rId="1919" sId="1" numFmtId="4">
    <nc r="BO8">
      <v>76336.27</v>
    </nc>
  </rcc>
  <rcc rId="1920" sId="1" numFmtId="4">
    <nc r="BO9">
      <v>50812.54</v>
    </nc>
  </rcc>
  <rcc rId="1921" sId="1" numFmtId="4">
    <nc r="BO12">
      <v>4935.63</v>
    </nc>
  </rcc>
  <rcc rId="1922" sId="1" numFmtId="4">
    <nc r="BO13">
      <v>14795.39</v>
    </nc>
  </rcc>
  <rcc rId="1923" sId="1" numFmtId="4">
    <nc r="BO14">
      <v>24658.25</v>
    </nc>
  </rcc>
  <rcc rId="1924" sId="1" numFmtId="4">
    <nc r="BO15">
      <v>0</v>
    </nc>
  </rcc>
  <rcc rId="1925" sId="1" numFmtId="4">
    <nc r="BO18">
      <v>6934.26</v>
    </nc>
  </rcc>
  <rcc rId="1926" sId="1" numFmtId="4">
    <nc r="BO19">
      <v>20762.72</v>
    </nc>
  </rcc>
  <rcc rId="1927" sId="1" numFmtId="4">
    <nc r="BO22">
      <v>1796</v>
    </nc>
  </rcc>
  <rcc rId="1928" sId="1" numFmtId="4">
    <nc r="BO23">
      <v>8021.71</v>
    </nc>
  </rcc>
  <rcv guid="{F38B4310-E489-43FF-953E-F1582AC83FA0}" action="delete"/>
  <rdn rId="0" localSheetId="1" customView="1" name="Z_F38B4310_E489_43FF_953E_F1582AC83FA0_.wvu.Cols" hidden="1" oldHidden="1">
    <formula>'FY14 '!$B:$BE</formula>
    <oldFormula>'FY14 '!$B:$BE</oldFormula>
  </rdn>
  <rcv guid="{F38B4310-E489-43FF-953E-F1582AC83FA0}" action="add"/>
</revisions>
</file>

<file path=xl/revisions/revisionLog12031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'FY14 '!$B:$BE</formula>
    <oldFormula>'FY14 '!$B:$BE</oldFormula>
  </rdn>
  <rcv guid="{F38B4310-E489-43FF-953E-F1582AC83FA0}" action="add"/>
</revisions>
</file>

<file path=xl/revisions/revisionLog120311.xml><?xml version="1.0" encoding="utf-8"?>
<revisions xmlns="http://schemas.openxmlformats.org/spreadsheetml/2006/main" xmlns:r="http://schemas.openxmlformats.org/officeDocument/2006/relationships">
  <rcc rId="1479" sId="1" numFmtId="4">
    <oc r="AY7">
      <v>170000</v>
    </oc>
    <nc r="AY7">
      <v>210000</v>
    </nc>
  </rcc>
  <rcc rId="1480" sId="1" numFmtId="4">
    <oc r="AY9">
      <v>310000</v>
    </oc>
    <nc r="AY9">
      <v>320000</v>
    </nc>
  </rcc>
  <rcc rId="1481" sId="1" numFmtId="4">
    <nc r="BB34">
      <v>0</v>
    </nc>
  </rcc>
  <rcc rId="1482" sId="1" numFmtId="4">
    <nc r="BB7">
      <v>125000</v>
    </nc>
  </rcc>
  <rcc rId="1483" sId="1" numFmtId="4">
    <nc r="BB8">
      <v>55000</v>
    </nc>
  </rcc>
  <rcc rId="1484" sId="1" numFmtId="4">
    <nc r="BB9">
      <v>165000</v>
    </nc>
  </rcc>
  <rcc rId="1485" sId="1" numFmtId="4">
    <nc r="BB12">
      <v>8500</v>
    </nc>
  </rcc>
  <rcc rId="1486" sId="1" numFmtId="4">
    <nc r="BB13">
      <v>9000</v>
    </nc>
  </rcc>
  <rcc rId="1487" sId="1" numFmtId="4">
    <nc r="BB14">
      <v>31250</v>
    </nc>
  </rcc>
  <rcc rId="1488" sId="1" numFmtId="4">
    <nc r="BB15">
      <v>0</v>
    </nc>
  </rcc>
  <rcc rId="1489" sId="1" numFmtId="4">
    <nc r="BB18">
      <v>5500</v>
    </nc>
  </rcc>
  <rcc rId="1490" sId="1" numFmtId="4">
    <nc r="BB19">
      <v>21000</v>
    </nc>
  </rcc>
  <rcc rId="1491" sId="1" numFmtId="4">
    <nc r="BB22">
      <v>3250</v>
    </nc>
  </rcc>
  <rcc rId="1492" sId="1" numFmtId="4">
    <nc r="BB23">
      <v>7000</v>
    </nc>
  </rcc>
  <rcc rId="1493" sId="1" numFmtId="4">
    <nc r="BB26">
      <v>8500</v>
    </nc>
  </rcc>
  <rcc rId="1494" sId="1" numFmtId="4">
    <nc r="BB29">
      <v>5250</v>
    </nc>
  </rcc>
  <rcc rId="1495" sId="1" numFmtId="4">
    <nc r="BB30">
      <v>27500</v>
    </nc>
  </rcc>
  <rcc rId="1496" sId="1" numFmtId="4">
    <nc r="BB31">
      <v>7500</v>
    </nc>
  </rcc>
  <rcv guid="{F38B4310-E489-43FF-953E-F1582AC83FA0}" action="delete"/>
  <rdn rId="0" localSheetId="1" customView="1" name="Z_F38B4310_E489_43FF_953E_F1582AC83FA0_.wvu.Cols" hidden="1" oldHidden="1">
    <formula>'FY14 '!$B:$O</formula>
    <oldFormula>'FY14 '!$B:$O</oldFormula>
  </rdn>
  <rcv guid="{F38B4310-E489-43FF-953E-F1582AC83FA0}" action="add"/>
</revisions>
</file>

<file path=xl/revisions/revisionLog1204.xml><?xml version="1.0" encoding="utf-8"?>
<revisions xmlns="http://schemas.openxmlformats.org/spreadsheetml/2006/main" xmlns:r="http://schemas.openxmlformats.org/officeDocument/2006/relationships">
  <rfmt sheetId="1" sqref="W15">
    <dxf>
      <fill>
        <patternFill patternType="none">
          <bgColor auto="1"/>
        </patternFill>
      </fill>
    </dxf>
  </rfmt>
  <rcmt sheetId="1" cell="W15" guid="{00000000-0000-0000-0000-000000000000}" action="delete" author="Yareth Mojica"/>
  <rfmt sheetId="1" sqref="AK7">
    <dxf>
      <fill>
        <patternFill patternType="none">
          <bgColor auto="1"/>
        </patternFill>
      </fill>
    </dxf>
  </rfmt>
  <rfmt sheetId="1" sqref="AK31">
    <dxf>
      <fill>
        <patternFill patternType="none">
          <bgColor auto="1"/>
        </patternFill>
      </fill>
    </dxf>
  </rfmt>
  <rcc rId="3176" sId="1">
    <oc r="AO39" t="inlineStr">
      <is>
        <t>s/b:</t>
      </is>
    </oc>
    <nc r="AO39"/>
  </rcc>
  <rcc rId="3177" sId="1" numFmtId="34">
    <oc r="AP39">
      <v>846795</v>
    </oc>
    <nc r="AP39"/>
  </rcc>
  <rcc rId="3178" sId="1">
    <oc r="AP40">
      <f>AP37-AP39</f>
    </oc>
    <nc r="AP40"/>
  </rcc>
  <rfmt sheetId="1" sqref="AZ7">
    <dxf>
      <fill>
        <patternFill patternType="none">
          <bgColor auto="1"/>
        </patternFill>
      </fill>
    </dxf>
  </rfmt>
  <rcmt sheetId="1" cell="AZ7" guid="{00000000-0000-0000-0000-000000000000}" action="delete" author="Yareth Mojica"/>
  <rcc rId="3179" sId="1" numFmtId="4">
    <oc r="BT7">
      <v>175000</v>
    </oc>
    <nc r="BT7"/>
  </rcc>
  <rcc rId="3180" sId="1" numFmtId="4">
    <oc r="BU7">
      <v>100500</v>
    </oc>
    <nc r="BU7"/>
  </rcc>
  <rcc rId="3181" sId="1" numFmtId="4">
    <oc r="BV7">
      <v>74506.73</v>
    </oc>
    <nc r="BV7"/>
  </rcc>
  <rcc rId="3182" sId="1" numFmtId="4">
    <oc r="BW7">
      <v>74500</v>
    </oc>
    <nc r="BW7"/>
  </rcc>
  <rcc rId="3183" sId="1">
    <oc r="BX7">
      <f>BU7+BW7</f>
    </oc>
    <nc r="BX7"/>
  </rcc>
  <rcc rId="3184" sId="1">
    <oc r="BY7">
      <f>BU7+BV7</f>
    </oc>
    <nc r="BY7"/>
  </rcc>
  <rcc rId="3185" sId="1">
    <oc r="BZ7">
      <f>BX7-BY7</f>
    </oc>
    <nc r="BZ7"/>
  </rcc>
  <rcc rId="3186" sId="1" numFmtId="4">
    <oc r="CA7">
      <v>190000</v>
    </oc>
    <nc r="CA7"/>
  </rcc>
  <rcc rId="3187" sId="1" numFmtId="4">
    <oc r="CB7">
      <v>95000</v>
    </oc>
    <nc r="CB7"/>
  </rcc>
  <rcc rId="3188" sId="1" numFmtId="4">
    <oc r="BT8">
      <v>120000</v>
    </oc>
    <nc r="BT8"/>
  </rcc>
  <rcc rId="3189" sId="1" numFmtId="4">
    <oc r="BU8">
      <v>56500</v>
    </oc>
    <nc r="BU8"/>
  </rcc>
  <rcc rId="3190" sId="1" numFmtId="4">
    <oc r="BV8">
      <v>64070.17</v>
    </oc>
    <nc r="BV8"/>
  </rcc>
  <rcc rId="3191" sId="1" numFmtId="4">
    <oc r="BW8">
      <v>63500</v>
    </oc>
    <nc r="BW8"/>
  </rcc>
  <rcc rId="3192" sId="1">
    <oc r="BX8">
      <f>BU8+BW8</f>
    </oc>
    <nc r="BX8"/>
  </rcc>
  <rcc rId="3193" sId="1">
    <oc r="BY8">
      <f>BU8+BV8</f>
    </oc>
    <nc r="BY8"/>
  </rcc>
  <rcc rId="3194" sId="1">
    <oc r="BZ8">
      <f>BX8-BY8</f>
    </oc>
    <nc r="BZ8"/>
  </rcc>
  <rcc rId="3195" sId="1" numFmtId="4">
    <oc r="CA8">
      <v>123000</v>
    </oc>
    <nc r="CA8"/>
  </rcc>
  <rcc rId="3196" sId="1" numFmtId="4">
    <oc r="CB8">
      <v>61500</v>
    </oc>
    <nc r="CB8"/>
  </rcc>
  <rcc rId="3197" sId="1" numFmtId="4">
    <oc r="BT9">
      <v>370000</v>
    </oc>
    <nc r="BT9"/>
  </rcc>
  <rcc rId="3198" sId="1" numFmtId="4">
    <oc r="BU9">
      <v>220000</v>
    </oc>
    <nc r="BU9"/>
  </rcc>
  <rcc rId="3199" sId="1" numFmtId="4">
    <oc r="BV9">
      <v>146481.32</v>
    </oc>
    <nc r="BV9"/>
  </rcc>
  <rcc rId="3200" sId="1" numFmtId="4">
    <oc r="BW9">
      <v>150000</v>
    </oc>
    <nc r="BW9"/>
  </rcc>
  <rcc rId="3201" sId="1">
    <oc r="BX9">
      <f>BU9+BW9</f>
    </oc>
    <nc r="BX9"/>
  </rcc>
  <rcc rId="3202" sId="1">
    <oc r="BY9">
      <f>BU9+BV9</f>
    </oc>
    <nc r="BY9"/>
  </rcc>
  <rcc rId="3203" sId="1">
    <oc r="BZ9">
      <f>BX9-BY9</f>
    </oc>
    <nc r="BZ9"/>
  </rcc>
  <rcc rId="3204" sId="1" numFmtId="4">
    <oc r="CA9">
      <v>300000</v>
    </oc>
    <nc r="CA9"/>
  </rcc>
  <rcc rId="3205" sId="1" numFmtId="4">
    <oc r="CB9">
      <v>150000</v>
    </oc>
    <nc r="CB9"/>
  </rcc>
  <rcc rId="3206" sId="1" numFmtId="4">
    <oc r="BT12">
      <v>30000</v>
    </oc>
    <nc r="BT12"/>
  </rcc>
  <rcc rId="3207" sId="1" numFmtId="4">
    <oc r="BU12">
      <v>7500</v>
    </oc>
    <nc r="BU12"/>
  </rcc>
  <rcc rId="3208" sId="1" numFmtId="4">
    <oc r="BV12">
      <v>22421.59</v>
    </oc>
    <nc r="BV12"/>
  </rcc>
  <rcc rId="3209" sId="1" numFmtId="4">
    <oc r="BW12">
      <v>22500</v>
    </oc>
    <nc r="BW12"/>
  </rcc>
  <rcc rId="3210" sId="1">
    <oc r="BX12">
      <f>BU12+BW12</f>
    </oc>
    <nc r="BX12"/>
  </rcc>
  <rcc rId="3211" sId="1">
    <oc r="BY12">
      <f>BU12+BV12</f>
    </oc>
    <nc r="BY12"/>
  </rcc>
  <rcc rId="3212" sId="1">
    <oc r="BZ12">
      <f>BX12-BY12</f>
    </oc>
    <nc r="BZ12"/>
  </rcc>
  <rcc rId="3213" sId="1" numFmtId="4">
    <oc r="CA12">
      <v>20000</v>
    </oc>
    <nc r="CA12"/>
  </rcc>
  <rcc rId="3214" sId="1" numFmtId="4">
    <oc r="CB12">
      <v>10000</v>
    </oc>
    <nc r="CB12"/>
  </rcc>
  <rcc rId="3215" sId="1" numFmtId="4">
    <oc r="BT13">
      <v>18000</v>
    </oc>
    <nc r="BT13"/>
  </rcc>
  <rcc rId="3216" sId="1" numFmtId="4">
    <oc r="BU13">
      <v>9000</v>
    </oc>
    <nc r="BU13"/>
  </rcc>
  <rcc rId="3217" sId="1" numFmtId="4">
    <oc r="BV13">
      <v>8821.4699999999993</v>
    </oc>
    <nc r="BV13"/>
  </rcc>
  <rcc rId="3218" sId="1" numFmtId="4">
    <oc r="BW13">
      <v>9000</v>
    </oc>
    <nc r="BW13"/>
  </rcc>
  <rcc rId="3219" sId="1">
    <oc r="BX13">
      <f>BU13+BW13</f>
    </oc>
    <nc r="BX13"/>
  </rcc>
  <rcc rId="3220" sId="1">
    <oc r="BY13">
      <f>BU13+BV13</f>
    </oc>
    <nc r="BY13"/>
  </rcc>
  <rcc rId="3221" sId="1">
    <oc r="BZ13">
      <f>BX13-BY13</f>
    </oc>
    <nc r="BZ13"/>
  </rcc>
  <rcc rId="3222" sId="1" numFmtId="4">
    <oc r="CA13">
      <v>18000</v>
    </oc>
    <nc r="CA13"/>
  </rcc>
  <rcc rId="3223" sId="1" numFmtId="4">
    <oc r="CB13">
      <v>9000</v>
    </oc>
    <nc r="CB13"/>
  </rcc>
  <rcc rId="3224" sId="1" numFmtId="4">
    <oc r="BT14">
      <v>64000</v>
    </oc>
    <nc r="BT14"/>
  </rcc>
  <rcc rId="3225" sId="1" numFmtId="4">
    <oc r="BU14">
      <v>32500</v>
    </oc>
    <nc r="BU14"/>
  </rcc>
  <rcc rId="3226" sId="1" numFmtId="4">
    <oc r="BV14">
      <v>29961.02</v>
    </oc>
    <nc r="BV14"/>
  </rcc>
  <rcc rId="3227" sId="1" numFmtId="4">
    <oc r="BW14">
      <v>31500</v>
    </oc>
    <nc r="BW14"/>
  </rcc>
  <rcc rId="3228" sId="1">
    <oc r="BX14">
      <f>BU14+BW14</f>
    </oc>
    <nc r="BX14"/>
  </rcc>
  <rcc rId="3229" sId="1">
    <oc r="BY14">
      <f>BU14+BV14</f>
    </oc>
    <nc r="BY14"/>
  </rcc>
  <rcc rId="3230" sId="1">
    <oc r="BZ14">
      <f>BX14-BY14</f>
    </oc>
    <nc r="BZ14"/>
  </rcc>
  <rcc rId="3231" sId="1" numFmtId="4">
    <oc r="CA14">
      <v>60000</v>
    </oc>
    <nc r="CA14"/>
  </rcc>
  <rcc rId="3232" sId="1" numFmtId="4">
    <oc r="CB14">
      <v>30000</v>
    </oc>
    <nc r="CB14"/>
  </rcc>
  <rcc rId="3233" sId="1" numFmtId="4">
    <oc r="BT15">
      <v>0</v>
    </oc>
    <nc r="BT15"/>
  </rcc>
  <rcc rId="3234" sId="1" numFmtId="4">
    <oc r="BU15">
      <v>0</v>
    </oc>
    <nc r="BU15"/>
  </rcc>
  <rcc rId="3235" sId="1" numFmtId="4">
    <oc r="BW15">
      <v>0</v>
    </oc>
    <nc r="BW15"/>
  </rcc>
  <rcc rId="3236" sId="1">
    <oc r="BX15">
      <f>BU15+BW15</f>
    </oc>
    <nc r="BX15"/>
  </rcc>
  <rcc rId="3237" sId="1">
    <oc r="BY15">
      <f>BU15+BV15</f>
    </oc>
    <nc r="BY15"/>
  </rcc>
  <rcc rId="3238" sId="1">
    <oc r="BZ15">
      <f>BX15-BY15</f>
    </oc>
    <nc r="BZ15"/>
  </rcc>
  <rcc rId="3239" sId="1" numFmtId="4">
    <oc r="CA15">
      <v>0</v>
    </oc>
    <nc r="CA15"/>
  </rcc>
  <rcc rId="3240" sId="1" numFmtId="4">
    <oc r="CB15">
      <v>0</v>
    </oc>
    <nc r="CB15"/>
  </rcc>
  <rcc rId="3241" sId="1" numFmtId="4">
    <oc r="BT18">
      <v>21000</v>
    </oc>
    <nc r="BT18"/>
  </rcc>
  <rcc rId="3242" sId="1" numFmtId="4">
    <oc r="BU18">
      <v>9000</v>
    </oc>
    <nc r="BU18"/>
  </rcc>
  <rcc rId="3243" sId="1" numFmtId="4">
    <oc r="BV18">
      <v>11696.55</v>
    </oc>
    <nc r="BV18"/>
  </rcc>
  <rcc rId="3244" sId="1" numFmtId="4">
    <oc r="BW18">
      <v>12000</v>
    </oc>
    <nc r="BW18"/>
  </rcc>
  <rcc rId="3245" sId="1">
    <oc r="BX18">
      <f>BU18+BW18</f>
    </oc>
    <nc r="BX18"/>
  </rcc>
  <rcc rId="3246" sId="1">
    <oc r="BY18">
      <f>BU18+BV18</f>
    </oc>
    <nc r="BY18"/>
  </rcc>
  <rcc rId="3247" sId="1">
    <oc r="BZ18">
      <f>BX18-BY18</f>
    </oc>
    <nc r="BZ18"/>
  </rcc>
  <rcc rId="3248" sId="1" numFmtId="4">
    <oc r="CA18">
      <v>20000</v>
    </oc>
    <nc r="CA18"/>
  </rcc>
  <rcc rId="3249" sId="1" numFmtId="4">
    <oc r="CB18">
      <v>10000</v>
    </oc>
    <nc r="CB18"/>
  </rcc>
  <rcc rId="3250" sId="1" numFmtId="4">
    <oc r="BT19">
      <v>27000</v>
    </oc>
    <nc r="BT19"/>
  </rcc>
  <rcc rId="3251" sId="1" numFmtId="4">
    <oc r="BU19">
      <v>15000</v>
    </oc>
    <nc r="BU19"/>
  </rcc>
  <rcc rId="3252" sId="1" numFmtId="4">
    <oc r="BV19">
      <v>11839.06</v>
    </oc>
    <nc r="BV19"/>
  </rcc>
  <rcc rId="3253" sId="1" numFmtId="4">
    <oc r="BW19">
      <v>12000</v>
    </oc>
    <nc r="BW19"/>
  </rcc>
  <rcc rId="3254" sId="1">
    <oc r="BX19">
      <f>BU19+BW19</f>
    </oc>
    <nc r="BX19"/>
  </rcc>
  <rcc rId="3255" sId="1">
    <oc r="BY19">
      <f>BU19+BV19</f>
    </oc>
    <nc r="BY19"/>
  </rcc>
  <rcc rId="3256" sId="1">
    <oc r="BZ19">
      <f>BX19-BY19</f>
    </oc>
    <nc r="BZ19"/>
  </rcc>
  <rcc rId="3257" sId="1" numFmtId="4">
    <oc r="CA19">
      <v>27000</v>
    </oc>
    <nc r="CA19"/>
  </rcc>
  <rcc rId="3258" sId="1" numFmtId="4">
    <oc r="CB19">
      <v>13500</v>
    </oc>
    <nc r="CB19"/>
  </rcc>
  <rcc rId="3259" sId="1" numFmtId="4">
    <oc r="BT22">
      <v>2500</v>
    </oc>
    <nc r="BT22"/>
  </rcc>
  <rcc rId="3260" sId="1" numFmtId="4">
    <oc r="BU22">
      <v>2500</v>
    </oc>
    <nc r="BU22"/>
  </rcc>
  <rcc rId="3261" sId="1" numFmtId="4">
    <oc r="BV22">
      <v>2230.25</v>
    </oc>
    <nc r="BV22"/>
  </rcc>
  <rcc rId="3262" sId="1" numFmtId="4">
    <oc r="BW22">
      <v>0</v>
    </oc>
    <nc r="BW22"/>
  </rcc>
  <rcc rId="3263" sId="1">
    <oc r="BX22">
      <f>BU22+BW22</f>
    </oc>
    <nc r="BX22"/>
  </rcc>
  <rcc rId="3264" sId="1">
    <oc r="BY22">
      <f>BU22+BV22</f>
    </oc>
    <nc r="BY22"/>
  </rcc>
  <rcc rId="3265" sId="1">
    <oc r="BZ22">
      <f>BX22-BY22</f>
    </oc>
    <nc r="BZ22"/>
  </rcc>
  <rcc rId="3266" sId="1" numFmtId="4">
    <oc r="CA22">
      <v>7000</v>
    </oc>
    <nc r="CA22"/>
  </rcc>
  <rcc rId="3267" sId="1" numFmtId="4">
    <oc r="CB22">
      <v>3500</v>
    </oc>
    <nc r="CB22"/>
  </rcc>
  <rcc rId="3268" sId="1" numFmtId="4">
    <oc r="BT23">
      <v>13000</v>
    </oc>
    <nc r="BT23"/>
  </rcc>
  <rcc rId="3269" sId="1" numFmtId="4">
    <oc r="BU23">
      <v>6500</v>
    </oc>
    <nc r="BU23"/>
  </rcc>
  <rcc rId="3270" sId="1" numFmtId="4">
    <oc r="BV23">
      <v>6462.43</v>
    </oc>
    <nc r="BV23"/>
  </rcc>
  <rcc rId="3271" sId="1" numFmtId="4">
    <oc r="BW23">
      <v>6500</v>
    </oc>
    <nc r="BW23"/>
  </rcc>
  <rcc rId="3272" sId="1">
    <oc r="BX23">
      <f>BU23+BW23</f>
    </oc>
    <nc r="BX23"/>
  </rcc>
  <rcc rId="3273" sId="1">
    <oc r="BY23">
      <f>BU23+BV23</f>
    </oc>
    <nc r="BY23"/>
  </rcc>
  <rcc rId="3274" sId="1">
    <oc r="BZ23">
      <f>BX23-BY23</f>
    </oc>
    <nc r="BZ23"/>
  </rcc>
  <rcc rId="3275" sId="1" numFmtId="4">
    <oc r="CA23">
      <v>13000</v>
    </oc>
    <nc r="CA23"/>
  </rcc>
  <rcc rId="3276" sId="1" numFmtId="4">
    <oc r="CB23">
      <v>6500</v>
    </oc>
    <nc r="CB23"/>
  </rcc>
  <rcc rId="3277" sId="1" numFmtId="4">
    <oc r="BT26">
      <v>8000</v>
    </oc>
    <nc r="BT26"/>
  </rcc>
  <rcc rId="3278" sId="1" numFmtId="4">
    <oc r="BU26">
      <v>7934</v>
    </oc>
    <nc r="BU26"/>
  </rcc>
  <rcc rId="3279" sId="1" numFmtId="4">
    <oc r="BV26">
      <v>0</v>
    </oc>
    <nc r="BV26"/>
  </rcc>
  <rcc rId="3280" sId="1" numFmtId="4">
    <oc r="BW26">
      <v>0</v>
    </oc>
    <nc r="BW26"/>
  </rcc>
  <rcc rId="3281" sId="1">
    <oc r="BX26">
      <f>BU26+BW26</f>
    </oc>
    <nc r="BX26"/>
  </rcc>
  <rcc rId="3282" sId="1">
    <oc r="BY26">
      <f>BU26+BV26</f>
    </oc>
    <nc r="BY26"/>
  </rcc>
  <rcc rId="3283" sId="1">
    <oc r="BZ26">
      <f>BX26-BY26</f>
    </oc>
    <nc r="BZ26"/>
  </rcc>
  <rcc rId="3284" sId="1" numFmtId="4">
    <oc r="CA26">
      <v>8000</v>
    </oc>
    <nc r="CA26"/>
  </rcc>
  <rcc rId="3285" sId="1" numFmtId="4">
    <oc r="CB26">
      <v>0</v>
    </oc>
    <nc r="CB26"/>
  </rcc>
  <rcc rId="3286" sId="1" numFmtId="4">
    <oc r="BT27">
      <v>3000</v>
    </oc>
    <nc r="BT27"/>
  </rcc>
  <rcc rId="3287" sId="1" numFmtId="4">
    <oc r="BU27">
      <v>3779</v>
    </oc>
    <nc r="BU27"/>
  </rcc>
  <rcc rId="3288" sId="1" numFmtId="4">
    <oc r="BV27">
      <v>0</v>
    </oc>
    <nc r="BV27"/>
  </rcc>
  <rcc rId="3289" sId="1" numFmtId="4">
    <oc r="BW27">
      <v>0</v>
    </oc>
    <nc r="BW27"/>
  </rcc>
  <rcc rId="3290" sId="1">
    <oc r="BX27">
      <f>BU27+BW27</f>
    </oc>
    <nc r="BX27"/>
  </rcc>
  <rcc rId="3291" sId="1">
    <oc r="BY27">
      <f>BU27+BV27</f>
    </oc>
    <nc r="BY27"/>
  </rcc>
  <rcc rId="3292" sId="1">
    <oc r="BZ27">
      <f>BX27-BY27</f>
    </oc>
    <nc r="BZ27"/>
  </rcc>
  <rcc rId="3293" sId="1" numFmtId="4">
    <oc r="CA27">
      <v>3000</v>
    </oc>
    <nc r="CA27"/>
  </rcc>
  <rcc rId="3294" sId="1" numFmtId="4">
    <oc r="CB27">
      <v>0</v>
    </oc>
    <nc r="CB27"/>
  </rcc>
  <rcc rId="3295" sId="1" numFmtId="4">
    <oc r="BT30">
      <v>10000</v>
    </oc>
    <nc r="BT30"/>
  </rcc>
  <rcc rId="3296" sId="1" numFmtId="4">
    <oc r="BU30">
      <v>11500</v>
    </oc>
    <nc r="BU30"/>
  </rcc>
  <rcc rId="3297" sId="1" numFmtId="4">
    <oc r="BV30">
      <v>-1240.6300000000001</v>
    </oc>
    <nc r="BV30"/>
  </rcc>
  <rcc rId="3298" sId="1" numFmtId="4">
    <oc r="BW30">
      <v>0</v>
    </oc>
    <nc r="BW30"/>
  </rcc>
  <rcc rId="3299" sId="1">
    <oc r="BX30">
      <f>BU30+BW30</f>
    </oc>
    <nc r="BX30"/>
  </rcc>
  <rcc rId="3300" sId="1">
    <oc r="BY30">
      <f>BU30+BV30</f>
    </oc>
    <nc r="BY30"/>
  </rcc>
  <rcc rId="3301" sId="1">
    <oc r="BZ30">
      <f>BX30-BY30</f>
    </oc>
    <nc r="BZ30"/>
  </rcc>
  <rcc rId="3302" sId="1" numFmtId="4">
    <oc r="CA30">
      <v>23000</v>
    </oc>
    <nc r="CA30"/>
  </rcc>
  <rcc rId="3303" sId="1" numFmtId="4">
    <oc r="CB30">
      <v>11500</v>
    </oc>
    <nc r="CB30"/>
  </rcc>
  <rcc rId="3304" sId="1" numFmtId="4">
    <oc r="BT31">
      <v>24000</v>
    </oc>
    <nc r="BT31"/>
  </rcc>
  <rcc rId="3305" sId="1" numFmtId="4">
    <oc r="BU31">
      <v>20000</v>
    </oc>
    <nc r="BU31"/>
  </rcc>
  <rcc rId="3306" sId="1" numFmtId="4">
    <oc r="BV31">
      <v>4080.8</v>
    </oc>
    <nc r="BV31"/>
  </rcc>
  <rcc rId="3307" sId="1" numFmtId="4">
    <oc r="BW31">
      <v>4000</v>
    </oc>
    <nc r="BW31"/>
  </rcc>
  <rcc rId="3308" sId="1">
    <oc r="BX31">
      <f>BU31+BW31</f>
    </oc>
    <nc r="BX31"/>
  </rcc>
  <rcc rId="3309" sId="1">
    <oc r="BY31">
      <f>BU31+BV31</f>
    </oc>
    <nc r="BY31"/>
  </rcc>
  <rcc rId="3310" sId="1">
    <oc r="BZ31">
      <f>BX31-BY31</f>
    </oc>
    <nc r="BZ31"/>
  </rcc>
  <rcc rId="3311" sId="1" numFmtId="4">
    <oc r="CA31">
      <v>27000</v>
    </oc>
    <nc r="CA31"/>
  </rcc>
  <rcc rId="3312" sId="1" numFmtId="4">
    <oc r="CB31">
      <v>13500</v>
    </oc>
    <nc r="CB31"/>
  </rcc>
  <rcc rId="3313" sId="1" numFmtId="4">
    <oc r="BT32">
      <v>14000</v>
    </oc>
    <nc r="BT32"/>
  </rcc>
  <rcc rId="3314" sId="1" numFmtId="4">
    <oc r="BU32">
      <v>10000</v>
    </oc>
    <nc r="BU32"/>
  </rcc>
  <rcc rId="3315" sId="1" numFmtId="4">
    <oc r="BV32">
      <v>4125</v>
    </oc>
    <nc r="BV32"/>
  </rcc>
  <rcc rId="3316" sId="1" numFmtId="4">
    <oc r="BW32">
      <v>4000</v>
    </oc>
    <nc r="BW32"/>
  </rcc>
  <rcc rId="3317" sId="1">
    <oc r="BX32">
      <f>BU32+BW32</f>
    </oc>
    <nc r="BX32"/>
  </rcc>
  <rcc rId="3318" sId="1">
    <oc r="BY32">
      <f>BU32+BV32</f>
    </oc>
    <nc r="BY32"/>
  </rcc>
  <rcc rId="3319" sId="1">
    <oc r="BZ32">
      <f>BX32-BY32</f>
    </oc>
    <nc r="BZ32"/>
  </rcc>
  <rcc rId="3320" sId="1" numFmtId="4">
    <oc r="CA32">
      <v>15000</v>
    </oc>
    <nc r="CA32"/>
  </rcc>
  <rcc rId="3321" sId="1" numFmtId="4">
    <oc r="CB32">
      <v>10000</v>
    </oc>
    <nc r="CB32"/>
  </rcc>
  <rcv guid="{F38B4310-E489-43FF-953E-F1582AC83FA0}" action="delete"/>
  <rdn rId="0" localSheetId="1" customView="1" name="Z_F38B4310_E489_43FF_953E_F1582AC83FA0_.wvu.Cols" hidden="1" oldHidden="1">
    <formula>'FY15'!$B:$BL</formula>
  </rdn>
  <rcv guid="{F38B4310-E489-43FF-953E-F1582AC83FA0}" action="add"/>
</revisions>
</file>

<file path=xl/revisions/revisionLog121.xml><?xml version="1.0" encoding="utf-8"?>
<revisions xmlns="http://schemas.openxmlformats.org/spreadsheetml/2006/main" xmlns:r="http://schemas.openxmlformats.org/officeDocument/2006/relationships">
  <rcc rId="1510" sId="1" numFmtId="4">
    <nc r="BA7">
      <v>111924.93</v>
    </nc>
  </rcc>
  <rcc rId="1511" sId="1" numFmtId="4">
    <nc r="BA8">
      <v>59933.120000000003</v>
    </nc>
  </rcc>
  <rcc rId="1512" sId="1" numFmtId="4">
    <nc r="BA9">
      <v>156702.14000000001</v>
    </nc>
  </rcc>
  <rcc rId="1513" sId="1" numFmtId="4">
    <nc r="BA12">
      <v>7861.41</v>
    </nc>
  </rcc>
  <rcc rId="1514" sId="1" numFmtId="4">
    <nc r="BA13">
      <v>10449.73</v>
    </nc>
  </rcc>
  <rcc rId="1515" sId="1" numFmtId="4">
    <nc r="BA14">
      <v>37482</v>
    </nc>
  </rcc>
  <rcc rId="1516" sId="1" numFmtId="4">
    <nc r="BA15">
      <v>0</v>
    </nc>
  </rcc>
  <rcc rId="1517" sId="1" numFmtId="4">
    <nc r="BA18">
      <v>7697.57</v>
    </nc>
  </rcc>
  <rcc rId="1518" sId="1" numFmtId="4">
    <nc r="BA19">
      <v>17935.240000000002</v>
    </nc>
  </rcc>
  <rcc rId="1519" sId="1" numFmtId="4">
    <nc r="BA22">
      <v>3020</v>
    </nc>
  </rcc>
  <rcc rId="1520" sId="1" numFmtId="4">
    <nc r="BA23">
      <v>5690.31</v>
    </nc>
  </rcc>
  <rcv guid="{F38B4310-E489-43FF-953E-F1582AC83FA0}" action="delete"/>
  <rdn rId="0" localSheetId="1" customView="1" name="Z_F38B4310_E489_43FF_953E_F1582AC83FA0_.wvu.Cols" hidden="1" oldHidden="1">
    <formula>'FY14 '!$B:$O</formula>
    <oldFormula>'FY14 '!$B:$O</oldFormula>
  </rdn>
  <rcv guid="{F38B4310-E489-43FF-953E-F1582AC83FA0}" action="add"/>
</revisions>
</file>

<file path=xl/revisions/revisionLog1211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'FY14 '!$B:$O</formula>
    <oldFormula>'FY14 '!$B:$O</oldFormula>
  </rdn>
  <rcv guid="{F38B4310-E489-43FF-953E-F1582AC83FA0}" action="add"/>
</revisions>
</file>

<file path=xl/revisions/revisionLog12111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'FY14 '!$B:$O</formula>
    <oldFormula>'FY14 '!$B:$O</oldFormula>
  </rdn>
  <rcv guid="{F38B4310-E489-43FF-953E-F1582AC83FA0}" action="add"/>
</revisions>
</file>

<file path=xl/revisions/revisionLog12112.xml><?xml version="1.0" encoding="utf-8"?>
<revisions xmlns="http://schemas.openxmlformats.org/spreadsheetml/2006/main" xmlns:r="http://schemas.openxmlformats.org/officeDocument/2006/relationships">
  <rcc rId="1448" sId="1">
    <nc r="BG29">
      <f>4000</f>
    </nc>
  </rcc>
  <rcc rId="1449" sId="1">
    <nc r="BG30">
      <f>30000</f>
    </nc>
  </rcc>
  <rcc rId="1450" sId="1">
    <nc r="BG31">
      <f>10000</f>
    </nc>
  </rcc>
  <rfmt sheetId="1" sqref="BG30:BG31">
    <dxf>
      <fill>
        <patternFill patternType="solid">
          <bgColor theme="9" tint="0.79998168889431442"/>
        </patternFill>
      </fill>
    </dxf>
  </rfmt>
  <rcv guid="{F38B4310-E489-43FF-953E-F1582AC83FA0}" action="delete"/>
  <rdn rId="0" localSheetId="1" customView="1" name="Z_F38B4310_E489_43FF_953E_F1582AC83FA0_.wvu.Cols" hidden="1" oldHidden="1">
    <formula>'FY14 '!$B:$O</formula>
    <oldFormula>'FY14 '!$B:$O</oldFormula>
  </rdn>
  <rcv guid="{F38B4310-E489-43FF-953E-F1582AC83FA0}" action="add"/>
</revisions>
</file>

<file path=xl/revisions/revisionLog121121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'FY14 '!$B:$O</formula>
    <oldFormula>'FY14 '!$B:$O</oldFormula>
  </rdn>
  <rcv guid="{F38B4310-E489-43FF-953E-F1582AC83FA0}" action="add"/>
</revisions>
</file>

<file path=xl/revisions/revisionLog1212.xml><?xml version="1.0" encoding="utf-8"?>
<revisions xmlns="http://schemas.openxmlformats.org/spreadsheetml/2006/main" xmlns:r="http://schemas.openxmlformats.org/officeDocument/2006/relationships">
  <rcc rId="1434" sId="1" numFmtId="4">
    <oc r="BF7">
      <v>170000</v>
    </oc>
    <nc r="BF7">
      <v>165000</v>
    </nc>
  </rcc>
  <rcc rId="1435" sId="1" numFmtId="4">
    <oc r="BF9">
      <v>310000</v>
    </oc>
    <nc r="BF9">
      <v>270000</v>
    </nc>
  </rcc>
  <rcc rId="1436" sId="1" numFmtId="4">
    <oc r="BF12">
      <v>17000</v>
    </oc>
    <nc r="BF12">
      <v>15000</v>
    </nc>
  </rcc>
  <rcc rId="1437" sId="1" numFmtId="4">
    <oc r="BF14">
      <v>62500</v>
    </oc>
    <nc r="BF14">
      <v>50000</v>
    </nc>
  </rcc>
  <rcc rId="1438" sId="1" numFmtId="4">
    <oc r="BF18">
      <v>11000</v>
    </oc>
    <nc r="BF18">
      <v>8000</v>
    </nc>
  </rcc>
  <rcc rId="1439" sId="1" numFmtId="4">
    <oc r="BF22">
      <v>6500</v>
    </oc>
    <nc r="BF22">
      <v>5000</v>
    </nc>
  </rcc>
  <rcc rId="1440" sId="1" numFmtId="4">
    <oc r="BF26">
      <v>8500</v>
    </oc>
    <nc r="BF26">
      <v>8000</v>
    </nc>
  </rcc>
  <rcc rId="1441" sId="1" numFmtId="4">
    <oc r="BF29">
      <v>10500</v>
    </oc>
    <nc r="BF29">
      <v>8000</v>
    </nc>
  </rcc>
  <rcc rId="1442" sId="1" numFmtId="4">
    <oc r="BF30">
      <v>55000</v>
    </oc>
    <nc r="BF30">
      <v>57000</v>
    </nc>
  </rcc>
  <rcv guid="{F38B4310-E489-43FF-953E-F1582AC83FA0}" action="delete"/>
  <rdn rId="0" localSheetId="1" customView="1" name="Z_F38B4310_E489_43FF_953E_F1582AC83FA0_.wvu.Cols" hidden="1" oldHidden="1">
    <formula>'FY14 '!$B:$O</formula>
    <oldFormula>'FY14 '!$B:$O</oldFormula>
  </rdn>
  <rcv guid="{F38B4310-E489-43FF-953E-F1582AC83FA0}" action="add"/>
</revisions>
</file>

<file path=xl/revisions/revisionLog12121.xml><?xml version="1.0" encoding="utf-8"?>
<revisions xmlns="http://schemas.openxmlformats.org/spreadsheetml/2006/main" xmlns:r="http://schemas.openxmlformats.org/officeDocument/2006/relationships">
  <rcc rId="1412" sId="1" numFmtId="4">
    <oc r="BG7">
      <v>85000</v>
    </oc>
    <nc r="BG7"/>
  </rcc>
  <rcc rId="1413" sId="1" numFmtId="4">
    <oc r="BG8">
      <v>55000</v>
    </oc>
    <nc r="BG8"/>
  </rcc>
  <rcc rId="1414" sId="1" numFmtId="4">
    <oc r="BG9">
      <v>155000</v>
    </oc>
    <nc r="BG9"/>
  </rcc>
  <rcc rId="1415" sId="1" numFmtId="4">
    <oc r="BG12">
      <v>8500</v>
    </oc>
    <nc r="BG12"/>
  </rcc>
  <rcc rId="1416" sId="1" numFmtId="4">
    <oc r="BG13">
      <v>9000</v>
    </oc>
    <nc r="BG13"/>
  </rcc>
  <rcc rId="1417" sId="1" numFmtId="4">
    <oc r="BG14">
      <v>31250</v>
    </oc>
    <nc r="BG14"/>
  </rcc>
  <rcc rId="1418" sId="1" numFmtId="4">
    <oc r="BG15">
      <v>0</v>
    </oc>
    <nc r="BG15"/>
  </rcc>
  <rcc rId="1419" sId="1" numFmtId="4">
    <oc r="BG18">
      <v>5500</v>
    </oc>
    <nc r="BG18"/>
  </rcc>
  <rcc rId="1420" sId="1" numFmtId="4">
    <oc r="BG19">
      <v>21000</v>
    </oc>
    <nc r="BG19"/>
  </rcc>
  <rcc rId="1421" sId="1" numFmtId="4">
    <oc r="BG22">
      <v>3250</v>
    </oc>
    <nc r="BG22"/>
  </rcc>
  <rcc rId="1422" sId="1" numFmtId="4">
    <oc r="BG23">
      <v>7000</v>
    </oc>
    <nc r="BG23"/>
  </rcc>
  <rcc rId="1423" sId="1" numFmtId="4">
    <oc r="BG26">
      <v>0</v>
    </oc>
    <nc r="BG26"/>
  </rcc>
  <rcc rId="1424" sId="1" numFmtId="4">
    <oc r="BG29">
      <v>5250</v>
    </oc>
    <nc r="BG29"/>
  </rcc>
  <rcc rId="1425" sId="1" numFmtId="4">
    <oc r="BG30">
      <v>27500</v>
    </oc>
    <nc r="BG30"/>
  </rcc>
  <rcc rId="1426" sId="1" numFmtId="4">
    <oc r="BG31">
      <v>7500</v>
    </oc>
    <nc r="BG31"/>
  </rcc>
  <rcv guid="{F38B4310-E489-43FF-953E-F1582AC83FA0}" action="delete"/>
  <rdn rId="0" localSheetId="1" customView="1" name="Z_F38B4310_E489_43FF_953E_F1582AC83FA0_.wvu.Cols" hidden="1" oldHidden="1">
    <formula>'FY14 '!$B:$O</formula>
    <oldFormula>'FY14 '!$B:$O</oldFormula>
  </rdn>
  <rcv guid="{F38B4310-E489-43FF-953E-F1582AC83FA0}" action="add"/>
</revisions>
</file>

<file path=xl/revisions/revisionLog121211.xml><?xml version="1.0" encoding="utf-8"?>
<revisions xmlns="http://schemas.openxmlformats.org/spreadsheetml/2006/main" xmlns:r="http://schemas.openxmlformats.org/officeDocument/2006/relationships">
  <rcc rId="660" sId="1" numFmtId="4">
    <nc r="Y15">
      <v>0</v>
    </nc>
  </rcc>
  <rcv guid="{F38B4310-E489-43FF-953E-F1582AC83FA0}" action="delete"/>
  <rdn rId="0" localSheetId="1" customView="1" name="Z_F38B4310_E489_43FF_953E_F1582AC83FA0_.wvu.Cols" hidden="1" oldHidden="1">
    <formula>'FY14 '!$B:$O</formula>
    <oldFormula>'FY14 '!$B:$O</oldFormula>
  </rdn>
  <rcv guid="{F38B4310-E489-43FF-953E-F1582AC83FA0}" action="add"/>
</revisions>
</file>

<file path=xl/revisions/revisionLog122.xml><?xml version="1.0" encoding="utf-8"?>
<revisions xmlns="http://schemas.openxmlformats.org/spreadsheetml/2006/main" xmlns:r="http://schemas.openxmlformats.org/officeDocument/2006/relationships">
  <rcmt sheetId="1" cell="BT7" guid="{00000000-0000-0000-0000-000000000000}" action="delete" author="Yareth Mojica"/>
  <rcc rId="6347" sId="1" numFmtId="4">
    <oc r="BT7">
      <v>235000</v>
    </oc>
    <nc r="BT7">
      <v>200000</v>
    </nc>
  </rcc>
  <rcc rId="6348" sId="1" numFmtId="4">
    <oc r="BT38">
      <v>0</v>
    </oc>
    <nc r="BT38">
      <v>8000</v>
    </nc>
  </rcc>
  <rcc rId="6349" sId="1">
    <nc r="BZ7">
      <f>BX7-BY7</f>
    </nc>
  </rcc>
  <rcc rId="6350" sId="1">
    <nc r="BZ8">
      <f>BX8-BY8</f>
    </nc>
  </rcc>
  <rcc rId="6351" sId="1">
    <nc r="BZ9">
      <f>BX9-BY9</f>
    </nc>
  </rcc>
  <rcc rId="6352" sId="1">
    <nc r="BZ12">
      <f>BX12-BY12</f>
    </nc>
  </rcc>
  <rcc rId="6353" sId="1">
    <nc r="BZ13">
      <f>BX13-BY13</f>
    </nc>
  </rcc>
  <rcc rId="6354" sId="1">
    <nc r="BZ14">
      <f>BX14-BY14</f>
    </nc>
  </rcc>
  <rcc rId="6355" sId="1">
    <nc r="BZ15">
      <f>BX15-BY15</f>
    </nc>
  </rcc>
  <rcc rId="6356" sId="1">
    <nc r="BZ18">
      <f>BX18-BY18</f>
    </nc>
  </rcc>
  <rcc rId="6357" sId="1">
    <nc r="BZ19">
      <f>BX19-BY19</f>
    </nc>
  </rcc>
  <rcc rId="6358" sId="1">
    <nc r="BZ22">
      <f>BX22-BY22</f>
    </nc>
  </rcc>
  <rcc rId="6359" sId="1">
    <nc r="BZ23">
      <f>BX23-BY23</f>
    </nc>
  </rcc>
  <rcc rId="6360" sId="1">
    <nc r="BZ26">
      <f>BX26-BY26</f>
    </nc>
  </rcc>
  <rcc rId="6361" sId="1">
    <nc r="BZ27">
      <f>BX27-BY27</f>
    </nc>
  </rcc>
  <rcc rId="6362" sId="1">
    <nc r="BZ30">
      <f>BX30-BY30</f>
    </nc>
  </rcc>
  <rcc rId="6363" sId="1">
    <nc r="BZ33">
      <f>BX33-BY33</f>
    </nc>
  </rcc>
  <rcc rId="6364" sId="1">
    <nc r="BZ36">
      <f>BX36-BY36</f>
    </nc>
  </rcc>
  <rcc rId="6365" sId="1">
    <nc r="BZ37">
      <f>BX37-BY37</f>
    </nc>
  </rcc>
  <rcc rId="6366" sId="1">
    <nc r="BZ38">
      <f>BX38-BY38</f>
    </nc>
  </rcc>
  <rcc rId="6367" sId="1">
    <nc r="BZ41">
      <f>BX41-BY41</f>
    </nc>
  </rcc>
  <rcc rId="6368" sId="1">
    <nc r="BZ42">
      <f>BX42-BY42</f>
    </nc>
  </rcc>
  <rcc rId="6369" sId="1">
    <nc r="BZ43">
      <f>BX43-BY43</f>
    </nc>
  </rcc>
  <rcc rId="6370" sId="1">
    <nc r="BZ44">
      <f>BX44-BY44</f>
    </nc>
  </rcc>
  <rcv guid="{F38B4310-E489-43FF-953E-F1582AC83FA0}" action="delete"/>
  <rdn rId="0" localSheetId="1" customView="1" name="Z_F38B4310_E489_43FF_953E_F1582AC83FA0_.wvu.Cols" hidden="1" oldHidden="1">
    <formula>'FY15'!$B:$BS</formula>
    <oldFormula>'FY15'!$B:$BS</oldFormula>
  </rdn>
  <rcv guid="{F38B4310-E489-43FF-953E-F1582AC83FA0}" action="add"/>
</revisions>
</file>

<file path=xl/revisions/revisionLog1221.xml><?xml version="1.0" encoding="utf-8"?>
<revisions xmlns="http://schemas.openxmlformats.org/spreadsheetml/2006/main" xmlns:r="http://schemas.openxmlformats.org/officeDocument/2006/relationships">
  <rcc rId="5697" sId="1" numFmtId="4">
    <nc r="BU43">
      <v>0</v>
    </nc>
  </rcc>
  <rcc rId="5698" sId="1" numFmtId="4">
    <nc r="BU44">
      <v>0</v>
    </nc>
  </rcc>
  <rcc rId="5699" sId="1" numFmtId="4">
    <nc r="BU41">
      <v>30741.69</v>
    </nc>
  </rcc>
  <rcc rId="5700" sId="1" numFmtId="4">
    <nc r="BU42">
      <v>63544.62</v>
    </nc>
  </rcc>
  <rcv guid="{F38B4310-E489-43FF-953E-F1582AC83FA0}" action="delete"/>
  <rdn rId="0" localSheetId="1" customView="1" name="Z_F38B4310_E489_43FF_953E_F1582AC83FA0_.wvu.Cols" hidden="1" oldHidden="1">
    <formula>'FY15'!$B:$BL</formula>
    <oldFormula>'FY15'!$B:$BL</oldFormula>
  </rdn>
  <rcv guid="{F38B4310-E489-43FF-953E-F1582AC83FA0}" action="add"/>
</revisions>
</file>

<file path=xl/revisions/revisionLog12211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'FY15'!$B:$AX</formula>
    <oldFormula>'FY15'!$B:$AX</oldFormula>
  </rdn>
  <rcv guid="{F38B4310-E489-43FF-953E-F1582AC83FA0}" action="add"/>
</revisions>
</file>

<file path=xl/revisions/revisionLog122111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'FY15'!$B:$AQ</formula>
    <oldFormula>'FY15'!$B:$AQ</oldFormula>
  </rdn>
  <rcv guid="{F38B4310-E489-43FF-953E-F1582AC83FA0}" action="add"/>
</revisions>
</file>

<file path=xl/revisions/revisionLog1221111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'FY15'!$B:$AJ</formula>
    <oldFormula>'FY15'!$B:$AJ</oldFormula>
  </rdn>
  <rcv guid="{F38B4310-E489-43FF-953E-F1582AC83FA0}" action="add"/>
</revisions>
</file>

<file path=xl/revisions/revisionLog12211111.xml><?xml version="1.0" encoding="utf-8"?>
<revisions xmlns="http://schemas.openxmlformats.org/spreadsheetml/2006/main" xmlns:r="http://schemas.openxmlformats.org/officeDocument/2006/relationships">
  <rcc rId="4697" sId="1">
    <nc r="AQ7">
      <f>AO7-AP7</f>
    </nc>
  </rcc>
  <rcc rId="4698" sId="1">
    <nc r="AQ8">
      <f>AO8-AP8</f>
    </nc>
  </rcc>
  <rcc rId="4699" sId="1">
    <nc r="AQ9">
      <f>AO9-AP9</f>
    </nc>
  </rcc>
  <rcc rId="4700" sId="1">
    <nc r="AQ12">
      <f>AO12-AP12</f>
    </nc>
  </rcc>
  <rcc rId="4701" sId="1">
    <nc r="AQ13">
      <f>AO13-AP13</f>
    </nc>
  </rcc>
  <rcc rId="4702" sId="1">
    <nc r="AQ14">
      <f>AO14-AP14</f>
    </nc>
  </rcc>
  <rcc rId="4703" sId="1">
    <nc r="AQ15">
      <f>AO15-AP15</f>
    </nc>
  </rcc>
  <rcc rId="4704" sId="1">
    <nc r="AQ18">
      <f>AO18-AP18</f>
    </nc>
  </rcc>
  <rcc rId="4705" sId="1">
    <nc r="AQ19">
      <f>AO19-AP19</f>
    </nc>
  </rcc>
  <rcc rId="4706" sId="1">
    <nc r="AQ22">
      <f>AO22-AP22</f>
    </nc>
  </rcc>
  <rcc rId="4707" sId="1">
    <nc r="AQ23">
      <f>AO23-AP23</f>
    </nc>
  </rcc>
  <rcc rId="4708" sId="1">
    <nc r="AQ26">
      <f>AO26-AP26</f>
    </nc>
  </rcc>
  <rcc rId="4709" sId="1">
    <nc r="AQ27">
      <f>AO27-AP27</f>
    </nc>
  </rcc>
  <rcc rId="4710" sId="1">
    <nc r="AQ30">
      <f>AO30-AP30</f>
    </nc>
  </rcc>
  <rcc rId="4711" sId="1">
    <nc r="AQ33">
      <f>AO33-AP33</f>
    </nc>
  </rcc>
  <rcc rId="4712" sId="1">
    <nc r="AQ36">
      <f>AO36-AP36</f>
    </nc>
  </rcc>
  <rcc rId="4713" sId="1">
    <nc r="AQ37">
      <f>AO37-AP37</f>
    </nc>
  </rcc>
  <rcc rId="4714" sId="1">
    <nc r="AQ38">
      <f>AO38-AP38</f>
    </nc>
  </rcc>
  <rcc rId="4715" sId="1">
    <oc r="AQ41">
      <f>AO41-AP41</f>
    </oc>
    <nc r="AQ41">
      <f>AO41-AP41</f>
    </nc>
  </rcc>
  <rcc rId="4716" sId="1">
    <nc r="AQ42">
      <f>AO42-AP42</f>
    </nc>
  </rcc>
  <rcc rId="4717" sId="1">
    <nc r="AQ43">
      <f>AO43-AP43</f>
    </nc>
  </rcc>
  <rcc rId="4718" sId="1">
    <nc r="AQ44">
      <f>AO44-AP44</f>
    </nc>
  </rcc>
  <rcc rId="4719" sId="1">
    <oc r="AP41">
      <f>AL41+AM41</f>
    </oc>
    <nc r="AP41"/>
  </rcc>
  <rcv guid="{F38B4310-E489-43FF-953E-F1582AC83FA0}" action="delete"/>
  <rdn rId="0" localSheetId="1" customView="1" name="Z_F38B4310_E489_43FF_953E_F1582AC83FA0_.wvu.Cols" hidden="1" oldHidden="1">
    <formula>'FY15'!$B:$AC</formula>
    <oldFormula>'FY15'!$B:$AC</oldFormula>
  </rdn>
  <rcv guid="{F38B4310-E489-43FF-953E-F1582AC83FA0}" action="add"/>
</revisions>
</file>

<file path=xl/revisions/revisionLog122111111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'FY15'!$B:$AC</formula>
    <oldFormula>'FY15'!$B:$AC</oldFormula>
  </rdn>
  <rcv guid="{F38B4310-E489-43FF-953E-F1582AC83FA0}" action="add"/>
</revisions>
</file>

<file path=xl/revisions/revisionLog1221111111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'FY14 '!$B:$O</formula>
    <oldFormula>'FY14 '!$B:$O</oldFormula>
  </rdn>
  <rcv guid="{F38B4310-E489-43FF-953E-F1582AC83FA0}" action="add"/>
</revisions>
</file>

<file path=xl/revisions/revisionLog12211112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'FY15'!$B:$AC</formula>
    <oldFormula>'FY15'!$B:$AC</oldFormula>
  </rdn>
  <rcv guid="{F38B4310-E489-43FF-953E-F1582AC83FA0}" action="add"/>
</revisions>
</file>

<file path=xl/revisions/revisionLog122111121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'FY14 '!$B:$O</formula>
    <oldFormula>'FY14 '!$B:$O</oldFormula>
  </rdn>
  <rcv guid="{F38B4310-E489-43FF-953E-F1582AC83FA0}" action="add"/>
</revisions>
</file>

<file path=xl/revisions/revisionLog12212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'FY15'!$B:$AC</formula>
    <oldFormula>'FY15'!$B:$AC</oldFormula>
  </rdn>
  <rcv guid="{F38B4310-E489-43FF-953E-F1582AC83FA0}" action="add"/>
</revisions>
</file>

<file path=xl/revisions/revisionLog122121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'FY14 '!$B:$O</formula>
    <oldFormula>'FY14 '!$B:$O</oldFormula>
  </rdn>
  <rcv guid="{F38B4310-E489-43FF-953E-F1582AC83FA0}" action="add"/>
</revisions>
</file>

<file path=xl/revisions/revisionLog1221211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'FY14 '!$B:$O</formula>
    <oldFormula>'FY14 '!$B:$O</oldFormula>
  </rdn>
  <rcv guid="{F38B4310-E489-43FF-953E-F1582AC83FA0}" action="add"/>
</revisions>
</file>

<file path=xl/revisions/revisionLog12213.xml><?xml version="1.0" encoding="utf-8"?>
<revisions xmlns="http://schemas.openxmlformats.org/spreadsheetml/2006/main" xmlns:r="http://schemas.openxmlformats.org/officeDocument/2006/relationships">
  <rcc rId="1666" sId="1" numFmtId="4">
    <nc r="BN18">
      <v>4000</v>
    </nc>
  </rcc>
  <rcc rId="1667" sId="1" numFmtId="4">
    <nc r="BN19">
      <v>21000</v>
    </nc>
  </rcc>
  <rcc rId="1668" sId="1" numFmtId="4">
    <nc r="BN22">
      <v>2500</v>
    </nc>
  </rcc>
  <rcc rId="1669" sId="1" numFmtId="4">
    <nc r="BN23">
      <v>7000</v>
    </nc>
  </rcc>
  <rcc rId="1670" sId="1" numFmtId="4">
    <nc r="BN26">
      <v>0</v>
    </nc>
  </rcc>
  <rcv guid="{F38B4310-E489-43FF-953E-F1582AC83FA0}" action="delete"/>
  <rdn rId="0" localSheetId="1" customView="1" name="Z_F38B4310_E489_43FF_953E_F1582AC83FA0_.wvu.Cols" hidden="1" oldHidden="1">
    <formula>'FY14 '!$B:$O</formula>
    <oldFormula>'FY14 '!$B:$O</oldFormula>
  </rdn>
  <rcv guid="{F38B4310-E489-43FF-953E-F1582AC83FA0}" action="add"/>
</revisions>
</file>

<file path=xl/revisions/revisionLog122131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'FY14 '!$B:$O</formula>
    <oldFormula>'FY14 '!$B:$O</oldFormula>
  </rdn>
  <rcv guid="{F38B4310-E489-43FF-953E-F1582AC83FA0}" action="add"/>
</revisions>
</file>

<file path=xl/revisions/revisionLog1221311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'FY14 '!$B:$O</formula>
    <oldFormula>'FY14 '!$B:$O</oldFormula>
  </rdn>
  <rcv guid="{F38B4310-E489-43FF-953E-F1582AC83FA0}" action="add"/>
</revisions>
</file>

<file path=xl/revisions/revisionLog12213111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'FY14 '!$B:$O</formula>
    <oldFormula>'FY14 '!$B:$O</oldFormula>
  </rdn>
  <rcv guid="{F38B4310-E489-43FF-953E-F1582AC83FA0}" action="add"/>
</revisions>
</file>

<file path=xl/revisions/revisionLog122131111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'FY14 '!$B:$O</formula>
    <oldFormula>'FY14 '!$B:$O</oldFormula>
  </rdn>
  <rcv guid="{F38B4310-E489-43FF-953E-F1582AC83FA0}" action="add"/>
</revisions>
</file>

<file path=xl/revisions/revisionLog12213112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'FY14 '!$B:$O</formula>
    <oldFormula>'FY14 '!$B:$O</oldFormula>
  </rdn>
  <rcv guid="{F38B4310-E489-43FF-953E-F1582AC83FA0}" action="add"/>
</revisions>
</file>

<file path=xl/revisions/revisionLog12214.xml><?xml version="1.0" encoding="utf-8"?>
<revisions xmlns="http://schemas.openxmlformats.org/spreadsheetml/2006/main" xmlns:r="http://schemas.openxmlformats.org/officeDocument/2006/relationships">
  <rcc rId="4616" sId="1" numFmtId="4">
    <nc r="AN7">
      <v>110000</v>
    </nc>
  </rcc>
  <rcc rId="4617" sId="1" numFmtId="4">
    <nc r="AN8">
      <v>61000</v>
    </nc>
  </rcc>
  <rcc rId="4618" sId="1" numFmtId="4">
    <nc r="AN9">
      <v>144000</v>
    </nc>
  </rcc>
  <rcc rId="4619" sId="1" numFmtId="4">
    <nc r="AN12">
      <v>17500</v>
    </nc>
  </rcc>
  <rcc rId="4620" sId="1" numFmtId="4">
    <nc r="AN13">
      <v>8500</v>
    </nc>
  </rcc>
  <rcc rId="4621" sId="1" numFmtId="4">
    <nc r="AN14">
      <v>25000</v>
    </nc>
  </rcc>
  <rcc rId="4622" sId="1" numFmtId="4">
    <nc r="AN15">
      <v>0</v>
    </nc>
  </rcc>
  <rcc rId="4623" sId="1" numFmtId="4">
    <nc r="AN18">
      <v>4500</v>
    </nc>
  </rcc>
  <rcc rId="4624" sId="1" numFmtId="4">
    <nc r="AN19">
      <v>15000</v>
    </nc>
  </rcc>
  <rcc rId="4625" sId="1" numFmtId="4">
    <nc r="AN22">
      <v>1500</v>
    </nc>
  </rcc>
  <rcc rId="4626" sId="1" numFmtId="4">
    <nc r="AN23">
      <v>6500</v>
    </nc>
  </rcc>
  <rcc rId="4627" sId="1">
    <nc r="AN26">
      <f>8393.17+14171.68</f>
    </nc>
  </rcc>
  <rcc rId="4628" sId="1">
    <nc r="AN27">
      <f>11041.56+1362.48</f>
    </nc>
  </rcc>
  <rcc rId="4629" sId="1" numFmtId="4">
    <nc r="AN36">
      <v>17500</v>
    </nc>
  </rcc>
  <rcc rId="4630" sId="1" numFmtId="4">
    <nc r="AN37">
      <v>11500</v>
    </nc>
  </rcc>
  <rcc rId="4631" sId="1" numFmtId="4">
    <nc r="AN38">
      <v>2000</v>
    </nc>
  </rcc>
  <rcv guid="{F38B4310-E489-43FF-953E-F1582AC83FA0}" action="delete"/>
  <rdn rId="0" localSheetId="1" customView="1" name="Z_F38B4310_E489_43FF_953E_F1582AC83FA0_.wvu.Cols" hidden="1" oldHidden="1">
    <formula>'FY15'!$B:$AC</formula>
    <oldFormula>'FY15'!$B:$AC</oldFormula>
  </rdn>
  <rcv guid="{F38B4310-E489-43FF-953E-F1582AC83FA0}" action="add"/>
</revisions>
</file>

<file path=xl/revisions/revisionLog1222.xml><?xml version="1.0" encoding="utf-8"?>
<revisions xmlns="http://schemas.openxmlformats.org/spreadsheetml/2006/main" xmlns:r="http://schemas.openxmlformats.org/officeDocument/2006/relationships">
  <rrc rId="1525" sId="1" ref="BM1:BS1048576" action="insertCol"/>
  <rfmt sheetId="1" sqref="BM1" start="0" length="0">
    <dxf>
      <alignment horizontal="general" vertical="bottom" readingOrder="0"/>
    </dxf>
  </rfmt>
  <rfmt sheetId="1" sqref="BM2" start="0" length="0">
    <dxf>
      <alignment horizontal="general" vertical="bottom" readingOrder="0"/>
    </dxf>
  </rfmt>
  <rfmt sheetId="1" sqref="BM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BN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BO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BP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BQ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BR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BS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BM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526" sId="1" odxf="1" dxf="1">
    <nc r="BN4" t="inlineStr">
      <is>
        <t>A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27" sId="1" odxf="1" dxf="1">
    <nc r="BO4" t="inlineStr">
      <is>
        <t>B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28" sId="1" odxf="1" dxf="1">
    <nc r="BP4" t="inlineStr">
      <is>
        <t>C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29" sId="1" odxf="1" dxf="1" quotePrefix="1">
    <nc r="BQ4" t="inlineStr">
      <is>
        <t>D=A+C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30" sId="1" odxf="1" dxf="1" quotePrefix="1">
    <nc r="BR4" t="inlineStr">
      <is>
        <t>E=A+B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31" sId="1" odxf="1" dxf="1" quotePrefix="1">
    <nc r="BS4" t="inlineStr">
      <is>
        <t>D-E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32" sId="1" odxf="1" dxf="1">
    <nc r="BM5" t="inlineStr">
      <is>
        <t>Budget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33" sId="1" odxf="1" dxf="1">
    <nc r="BN5" t="inlineStr">
      <is>
        <t>1st part invoice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34" sId="1" odxf="1" dxf="1">
    <nc r="BO5" t="inlineStr">
      <is>
        <t>2nd part invoice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35" sId="1" odxf="1" dxf="1">
    <nc r="BP5" t="inlineStr">
      <is>
        <t>Accrual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36" sId="1" odxf="1" dxf="1">
    <nc r="BQ5" t="inlineStr">
      <is>
        <t>Spend (1st pt + accrued)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37" sId="1" odxf="1" dxf="1">
    <nc r="BR5" t="inlineStr">
      <is>
        <t>Actuals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38" sId="1" odxf="1" dxf="1">
    <nc r="BS5" t="inlineStr">
      <is>
        <t>Variance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BM6" start="0" length="0">
    <dxf>
      <border outline="0">
        <left style="thin">
          <color indexed="64"/>
        </left>
      </border>
    </dxf>
  </rfmt>
  <rfmt sheetId="1" sqref="BS6" start="0" length="0">
    <dxf>
      <border outline="0">
        <right style="thin">
          <color indexed="64"/>
        </right>
      </border>
    </dxf>
  </rfmt>
  <rcc rId="1539" sId="1" odxf="1" dxf="1" numFmtId="4">
    <nc r="BM7">
      <v>165000</v>
    </nc>
    <odxf>
      <border outline="0">
        <left/>
      </border>
    </odxf>
    <ndxf>
      <border outline="0">
        <left style="thin">
          <color indexed="64"/>
        </left>
      </border>
    </ndxf>
  </rcc>
  <rcc rId="1540" sId="1" numFmtId="4">
    <nc r="BN7">
      <v>82500</v>
    </nc>
  </rcc>
  <rfmt sheetId="1" sqref="BP7" start="0" length="0">
    <dxf/>
  </rfmt>
  <rcc rId="1541" sId="1" odxf="1" dxf="1">
    <nc r="BQ7">
      <f>BN7+BP7</f>
    </nc>
    <odxf/>
    <ndxf/>
  </rcc>
  <rcc rId="1542" sId="1">
    <nc r="BR7">
      <f>BN7+BO7</f>
    </nc>
  </rcc>
  <rcc rId="1543" sId="1" odxf="1" dxf="1">
    <nc r="BS7">
      <f>BQ7-BR7</f>
    </nc>
    <odxf>
      <border outline="0">
        <right/>
      </border>
    </odxf>
    <ndxf>
      <border outline="0">
        <right style="thin">
          <color indexed="64"/>
        </right>
      </border>
    </ndxf>
  </rcc>
  <rcc rId="1544" sId="1" odxf="1" dxf="1" numFmtId="4">
    <nc r="BM8">
      <v>110000</v>
    </nc>
    <odxf>
      <border outline="0">
        <left/>
      </border>
    </odxf>
    <ndxf>
      <border outline="0">
        <left style="thin">
          <color indexed="64"/>
        </left>
      </border>
    </ndxf>
  </rcc>
  <rcc rId="1545" sId="1" odxf="1" dxf="1" numFmtId="4">
    <nc r="BN8">
      <v>55000</v>
    </nc>
    <odxf/>
    <ndxf/>
  </rcc>
  <rfmt sheetId="1" sqref="BP8" start="0" length="0">
    <dxf/>
  </rfmt>
  <rcc rId="1546" sId="1" odxf="1" dxf="1">
    <nc r="BQ8">
      <f>BN8+BP8</f>
    </nc>
    <odxf/>
    <ndxf/>
  </rcc>
  <rcc rId="1547" sId="1">
    <nc r="BR8">
      <f>BN8+BO8</f>
    </nc>
  </rcc>
  <rcc rId="1548" sId="1" odxf="1" dxf="1">
    <nc r="BS8">
      <f>BQ8-BR8</f>
    </nc>
    <odxf>
      <border outline="0">
        <right/>
      </border>
    </odxf>
    <ndxf>
      <border outline="0">
        <right style="thin">
          <color indexed="64"/>
        </right>
      </border>
    </ndxf>
  </rcc>
  <rcc rId="1549" sId="1" odxf="1" dxf="1" numFmtId="4">
    <nc r="BM9">
      <v>270000</v>
    </nc>
    <odxf>
      <border outline="0">
        <left/>
      </border>
    </odxf>
    <ndxf>
      <border outline="0">
        <left style="thin">
          <color indexed="64"/>
        </left>
      </border>
    </ndxf>
  </rcc>
  <rcc rId="1550" sId="1" numFmtId="4">
    <nc r="BN9">
      <v>220000</v>
    </nc>
  </rcc>
  <rfmt sheetId="1" sqref="BP9" start="0" length="0">
    <dxf/>
  </rfmt>
  <rcc rId="1551" sId="1" odxf="1" dxf="1">
    <nc r="BQ9">
      <f>BN9+BP9</f>
    </nc>
    <odxf/>
    <ndxf/>
  </rcc>
  <rcc rId="1552" sId="1">
    <nc r="BR9">
      <f>BN9+BO9</f>
    </nc>
  </rcc>
  <rcc rId="1553" sId="1" odxf="1" dxf="1">
    <nc r="BS9">
      <f>BQ9-BR9</f>
    </nc>
    <odxf>
      <border outline="0">
        <right/>
      </border>
    </odxf>
    <ndxf>
      <border outline="0">
        <right style="thin">
          <color indexed="64"/>
        </right>
      </border>
    </ndxf>
  </rcc>
  <rfmt sheetId="1" sqref="BM10" start="0" length="0">
    <dxf>
      <border outline="0">
        <left style="thin">
          <color indexed="64"/>
        </left>
      </border>
    </dxf>
  </rfmt>
  <rfmt sheetId="1" sqref="BP10" start="0" length="0">
    <dxf/>
  </rfmt>
  <rfmt sheetId="1" sqref="BQ10" start="0" length="0">
    <dxf/>
  </rfmt>
  <rfmt sheetId="1" sqref="BS10" start="0" length="0">
    <dxf>
      <border outline="0">
        <right style="thin">
          <color indexed="64"/>
        </right>
      </border>
    </dxf>
  </rfmt>
  <rfmt sheetId="1" sqref="BM11" start="0" length="0">
    <dxf>
      <border outline="0">
        <left style="thin">
          <color indexed="64"/>
        </left>
      </border>
    </dxf>
  </rfmt>
  <rfmt sheetId="1" sqref="BP11" start="0" length="0">
    <dxf/>
  </rfmt>
  <rfmt sheetId="1" sqref="BQ11" start="0" length="0">
    <dxf/>
  </rfmt>
  <rfmt sheetId="1" sqref="BS11" start="0" length="0">
    <dxf>
      <border outline="0">
        <right style="thin">
          <color indexed="64"/>
        </right>
      </border>
    </dxf>
  </rfmt>
  <rcc rId="1554" sId="1" odxf="1" dxf="1" numFmtId="4">
    <nc r="BM12">
      <v>15000</v>
    </nc>
    <odxf>
      <border outline="0">
        <left/>
      </border>
    </odxf>
    <ndxf>
      <border outline="0">
        <left style="thin">
          <color indexed="64"/>
        </left>
      </border>
    </ndxf>
  </rcc>
  <rcc rId="1555" sId="1" numFmtId="4">
    <nc r="BN12">
      <v>7500</v>
    </nc>
  </rcc>
  <rfmt sheetId="1" sqref="BP12" start="0" length="0">
    <dxf/>
  </rfmt>
  <rcc rId="1556" sId="1" odxf="1" dxf="1">
    <nc r="BQ12">
      <f>BN12+BP12</f>
    </nc>
    <odxf/>
    <ndxf/>
  </rcc>
  <rcc rId="1557" sId="1">
    <nc r="BR12">
      <f>BN12+BO12</f>
    </nc>
  </rcc>
  <rcc rId="1558" sId="1" odxf="1" dxf="1">
    <nc r="BS12">
      <f>BQ12-BR12</f>
    </nc>
    <odxf>
      <border outline="0">
        <right/>
      </border>
    </odxf>
    <ndxf>
      <border outline="0">
        <right style="thin">
          <color indexed="64"/>
        </right>
      </border>
    </ndxf>
  </rcc>
  <rcc rId="1559" sId="1" odxf="1" dxf="1" numFmtId="4">
    <nc r="BM13">
      <v>18000</v>
    </nc>
    <odxf>
      <border outline="0">
        <left/>
      </border>
    </odxf>
    <ndxf>
      <border outline="0">
        <left style="thin">
          <color indexed="64"/>
        </left>
      </border>
    </ndxf>
  </rcc>
  <rcc rId="1560" sId="1" numFmtId="4">
    <nc r="BN13">
      <v>9000</v>
    </nc>
  </rcc>
  <rfmt sheetId="1" sqref="BP13" start="0" length="0">
    <dxf/>
  </rfmt>
  <rcc rId="1561" sId="1" odxf="1" dxf="1">
    <nc r="BQ13">
      <f>BN13+BP13</f>
    </nc>
    <odxf/>
    <ndxf/>
  </rcc>
  <rcc rId="1562" sId="1">
    <nc r="BR13">
      <f>BN13+BO13</f>
    </nc>
  </rcc>
  <rcc rId="1563" sId="1" odxf="1" dxf="1">
    <nc r="BS13">
      <f>BQ13-BR13</f>
    </nc>
    <odxf>
      <border outline="0">
        <right/>
      </border>
    </odxf>
    <ndxf>
      <border outline="0">
        <right style="thin">
          <color indexed="64"/>
        </right>
      </border>
    </ndxf>
  </rcc>
  <rcc rId="1564" sId="1" odxf="1" dxf="1" numFmtId="4">
    <nc r="BM14">
      <v>50000</v>
    </nc>
    <odxf>
      <border outline="0">
        <left/>
      </border>
    </odxf>
    <ndxf>
      <border outline="0">
        <left style="thin">
          <color indexed="64"/>
        </left>
      </border>
    </ndxf>
  </rcc>
  <rcc rId="1565" sId="1" numFmtId="4">
    <nc r="BN14">
      <v>25000</v>
    </nc>
  </rcc>
  <rfmt sheetId="1" sqref="BP14" start="0" length="0">
    <dxf/>
  </rfmt>
  <rcc rId="1566" sId="1" odxf="1" dxf="1">
    <nc r="BQ14">
      <f>BN14+BP14</f>
    </nc>
    <odxf/>
    <ndxf/>
  </rcc>
  <rcc rId="1567" sId="1">
    <nc r="BR14">
      <f>BN14+BO14</f>
    </nc>
  </rcc>
  <rcc rId="1568" sId="1" odxf="1" dxf="1">
    <nc r="BS14">
      <f>BQ14-BR14</f>
    </nc>
    <odxf>
      <border outline="0">
        <right/>
      </border>
    </odxf>
    <ndxf>
      <border outline="0">
        <right style="thin">
          <color indexed="64"/>
        </right>
      </border>
    </ndxf>
  </rcc>
  <rcc rId="1569" sId="1" numFmtId="4">
    <nc r="BM15">
      <v>0</v>
    </nc>
  </rcc>
  <rcc rId="1570" sId="1" numFmtId="4">
    <nc r="BN15">
      <v>0</v>
    </nc>
  </rcc>
  <rfmt sheetId="1" sqref="BP15" start="0" length="0">
    <dxf/>
  </rfmt>
  <rcc rId="1571" sId="1" odxf="1" dxf="1">
    <nc r="BQ15">
      <f>BN15+BP15</f>
    </nc>
    <odxf/>
    <ndxf/>
  </rcc>
  <rcc rId="1572" sId="1">
    <nc r="BR15">
      <f>BN15+BO15</f>
    </nc>
  </rcc>
  <rcc rId="1573" sId="1" odxf="1" dxf="1">
    <nc r="BS15">
      <f>BQ15-BR15</f>
    </nc>
    <odxf>
      <border outline="0">
        <right/>
      </border>
    </odxf>
    <ndxf>
      <border outline="0">
        <right style="thin">
          <color indexed="64"/>
        </right>
      </border>
    </ndxf>
  </rcc>
  <rfmt sheetId="1" sqref="BM16" start="0" length="0">
    <dxf>
      <border outline="0">
        <left style="thin">
          <color indexed="64"/>
        </left>
      </border>
    </dxf>
  </rfmt>
  <rfmt sheetId="1" sqref="BP16" start="0" length="0">
    <dxf/>
  </rfmt>
  <rfmt sheetId="1" sqref="BQ16" start="0" length="0">
    <dxf/>
  </rfmt>
  <rfmt sheetId="1" sqref="BS16" start="0" length="0">
    <dxf>
      <border outline="0">
        <right style="thin">
          <color indexed="64"/>
        </right>
      </border>
    </dxf>
  </rfmt>
  <rfmt sheetId="1" sqref="BM17" start="0" length="0">
    <dxf>
      <border outline="0">
        <left style="thin">
          <color indexed="64"/>
        </left>
      </border>
    </dxf>
  </rfmt>
  <rfmt sheetId="1" sqref="BP17" start="0" length="0">
    <dxf/>
  </rfmt>
  <rfmt sheetId="1" sqref="BQ17" start="0" length="0">
    <dxf/>
  </rfmt>
  <rfmt sheetId="1" sqref="BS17" start="0" length="0">
    <dxf>
      <border outline="0">
        <right style="thin">
          <color indexed="64"/>
        </right>
      </border>
    </dxf>
  </rfmt>
  <rcc rId="1574" sId="1" odxf="1" dxf="1" numFmtId="4">
    <nc r="BM18">
      <v>8000</v>
    </nc>
    <odxf>
      <border outline="0">
        <left/>
      </border>
    </odxf>
    <ndxf>
      <border outline="0">
        <left style="thin">
          <color indexed="64"/>
        </left>
      </border>
    </ndxf>
  </rcc>
  <rcc rId="1575" sId="1" numFmtId="4">
    <nc r="BN18">
      <v>4000</v>
    </nc>
  </rcc>
  <rfmt sheetId="1" sqref="BP18" start="0" length="0">
    <dxf/>
  </rfmt>
  <rcc rId="1576" sId="1" odxf="1" dxf="1">
    <nc r="BQ18">
      <f>BN18+BP18</f>
    </nc>
    <odxf/>
    <ndxf/>
  </rcc>
  <rcc rId="1577" sId="1">
    <nc r="BR18">
      <f>BN18+BO18</f>
    </nc>
  </rcc>
  <rcc rId="1578" sId="1" odxf="1" dxf="1">
    <nc r="BS18">
      <f>BQ18-BR18</f>
    </nc>
    <odxf>
      <border outline="0">
        <right/>
      </border>
    </odxf>
    <ndxf>
      <border outline="0">
        <right style="thin">
          <color indexed="64"/>
        </right>
      </border>
    </ndxf>
  </rcc>
  <rcc rId="1579" sId="1" odxf="1" dxf="1" numFmtId="4">
    <nc r="BM19">
      <v>42000</v>
    </nc>
    <odxf>
      <border outline="0">
        <left/>
      </border>
    </odxf>
    <ndxf>
      <border outline="0">
        <left style="thin">
          <color indexed="64"/>
        </left>
      </border>
    </ndxf>
  </rcc>
  <rcc rId="1580" sId="1" numFmtId="4">
    <nc r="BN19">
      <v>21000</v>
    </nc>
  </rcc>
  <rfmt sheetId="1" sqref="BP19" start="0" length="0">
    <dxf/>
  </rfmt>
  <rcc rId="1581" sId="1" odxf="1" dxf="1">
    <nc r="BQ19">
      <f>BN19+BP19</f>
    </nc>
    <odxf/>
    <ndxf/>
  </rcc>
  <rcc rId="1582" sId="1">
    <nc r="BR19">
      <f>BN19+BO19</f>
    </nc>
  </rcc>
  <rcc rId="1583" sId="1" odxf="1" dxf="1">
    <nc r="BS19">
      <f>BQ19-BR19</f>
    </nc>
    <odxf>
      <border outline="0">
        <right/>
      </border>
    </odxf>
    <ndxf>
      <border outline="0">
        <right style="thin">
          <color indexed="64"/>
        </right>
      </border>
    </ndxf>
  </rcc>
  <rfmt sheetId="1" sqref="BM20" start="0" length="0">
    <dxf>
      <border outline="0">
        <left style="thin">
          <color indexed="64"/>
        </left>
      </border>
    </dxf>
  </rfmt>
  <rfmt sheetId="1" sqref="BP20" start="0" length="0">
    <dxf/>
  </rfmt>
  <rfmt sheetId="1" sqref="BQ20" start="0" length="0">
    <dxf/>
  </rfmt>
  <rfmt sheetId="1" sqref="BS20" start="0" length="0">
    <dxf>
      <border outline="0">
        <right style="thin">
          <color indexed="64"/>
        </right>
      </border>
    </dxf>
  </rfmt>
  <rfmt sheetId="1" sqref="BM21" start="0" length="0">
    <dxf>
      <border outline="0">
        <left style="thin">
          <color indexed="64"/>
        </left>
      </border>
    </dxf>
  </rfmt>
  <rfmt sheetId="1" sqref="BP21" start="0" length="0">
    <dxf/>
  </rfmt>
  <rfmt sheetId="1" sqref="BQ21" start="0" length="0">
    <dxf/>
  </rfmt>
  <rfmt sheetId="1" sqref="BS21" start="0" length="0">
    <dxf>
      <border outline="0">
        <right style="thin">
          <color indexed="64"/>
        </right>
      </border>
    </dxf>
  </rfmt>
  <rcc rId="1584" sId="1" odxf="1" dxf="1" numFmtId="4">
    <nc r="BM22">
      <v>5000</v>
    </nc>
    <odxf>
      <border outline="0">
        <left/>
      </border>
    </odxf>
    <ndxf>
      <border outline="0">
        <left style="thin">
          <color indexed="64"/>
        </left>
      </border>
    </ndxf>
  </rcc>
  <rcc rId="1585" sId="1" numFmtId="4">
    <nc r="BN22">
      <v>2500</v>
    </nc>
  </rcc>
  <rfmt sheetId="1" sqref="BP22" start="0" length="0">
    <dxf/>
  </rfmt>
  <rcc rId="1586" sId="1" odxf="1" dxf="1">
    <nc r="BQ22">
      <f>BN22+BP22</f>
    </nc>
    <odxf/>
    <ndxf/>
  </rcc>
  <rcc rId="1587" sId="1">
    <nc r="BR22">
      <f>BN22+BO22</f>
    </nc>
  </rcc>
  <rcc rId="1588" sId="1" odxf="1" dxf="1">
    <nc r="BS22">
      <f>BQ22-BR22</f>
    </nc>
    <odxf>
      <border outline="0">
        <right/>
      </border>
    </odxf>
    <ndxf>
      <border outline="0">
        <right style="thin">
          <color indexed="64"/>
        </right>
      </border>
    </ndxf>
  </rcc>
  <rcc rId="1589" sId="1" odxf="1" dxf="1" numFmtId="4">
    <nc r="BM23">
      <v>14000</v>
    </nc>
    <odxf>
      <border outline="0">
        <left/>
      </border>
    </odxf>
    <ndxf>
      <border outline="0">
        <left style="thin">
          <color indexed="64"/>
        </left>
      </border>
    </ndxf>
  </rcc>
  <rcc rId="1590" sId="1" numFmtId="4">
    <nc r="BN23">
      <v>7000</v>
    </nc>
  </rcc>
  <rfmt sheetId="1" sqref="BP23" start="0" length="0">
    <dxf/>
  </rfmt>
  <rcc rId="1591" sId="1" odxf="1" dxf="1">
    <nc r="BQ23">
      <f>BN23+BP23</f>
    </nc>
    <odxf/>
    <ndxf/>
  </rcc>
  <rcc rId="1592" sId="1">
    <nc r="BR23">
      <f>BN23+BO23</f>
    </nc>
  </rcc>
  <rcc rId="1593" sId="1" odxf="1" dxf="1">
    <nc r="BS23">
      <f>BQ23-BR23</f>
    </nc>
    <odxf>
      <border outline="0">
        <right/>
      </border>
    </odxf>
    <ndxf>
      <border outline="0">
        <right style="thin">
          <color indexed="64"/>
        </right>
      </border>
    </ndxf>
  </rcc>
  <rfmt sheetId="1" sqref="BM24" start="0" length="0">
    <dxf>
      <border outline="0">
        <left style="thin">
          <color indexed="64"/>
        </left>
      </border>
    </dxf>
  </rfmt>
  <rfmt sheetId="1" sqref="BP24" start="0" length="0">
    <dxf/>
  </rfmt>
  <rfmt sheetId="1" sqref="BQ24" start="0" length="0">
    <dxf/>
  </rfmt>
  <rfmt sheetId="1" sqref="BS24" start="0" length="0">
    <dxf>
      <border outline="0">
        <right style="thin">
          <color indexed="64"/>
        </right>
      </border>
    </dxf>
  </rfmt>
  <rfmt sheetId="1" sqref="BM25" start="0" length="0">
    <dxf>
      <border outline="0">
        <left style="thin">
          <color indexed="64"/>
        </left>
      </border>
    </dxf>
  </rfmt>
  <rfmt sheetId="1" sqref="BP25" start="0" length="0">
    <dxf/>
  </rfmt>
  <rfmt sheetId="1" sqref="BQ25" start="0" length="0">
    <dxf/>
  </rfmt>
  <rfmt sheetId="1" sqref="BS25" start="0" length="0">
    <dxf>
      <border outline="0">
        <right style="thin">
          <color indexed="64"/>
        </right>
      </border>
    </dxf>
  </rfmt>
  <rcc rId="1594" sId="1" odxf="1" dxf="1" numFmtId="4">
    <nc r="BM26">
      <v>8000</v>
    </nc>
    <odxf>
      <border outline="0">
        <left/>
      </border>
    </odxf>
    <ndxf>
      <border outline="0">
        <left style="thin">
          <color indexed="64"/>
        </left>
      </border>
    </ndxf>
  </rcc>
  <rcc rId="1595" sId="1" numFmtId="4">
    <nc r="BN26">
      <v>0</v>
    </nc>
  </rcc>
  <rfmt sheetId="1" sqref="BP26" start="0" length="0">
    <dxf/>
  </rfmt>
  <rcc rId="1596" sId="1" odxf="1" dxf="1">
    <nc r="BQ26">
      <f>BN26+BP26</f>
    </nc>
    <odxf/>
    <ndxf/>
  </rcc>
  <rcc rId="1597" sId="1">
    <nc r="BR26">
      <f>BN26+BO26</f>
    </nc>
  </rcc>
  <rcc rId="1598" sId="1" odxf="1" dxf="1">
    <nc r="BS26">
      <f>BQ26-BR26</f>
    </nc>
    <odxf>
      <border outline="0">
        <right/>
      </border>
    </odxf>
    <ndxf>
      <border outline="0">
        <right style="thin">
          <color indexed="64"/>
        </right>
      </border>
    </ndxf>
  </rcc>
  <rfmt sheetId="1" sqref="BM27" start="0" length="0">
    <dxf>
      <border outline="0">
        <left style="thin">
          <color indexed="64"/>
        </left>
      </border>
    </dxf>
  </rfmt>
  <rfmt sheetId="1" sqref="BP27" start="0" length="0">
    <dxf/>
  </rfmt>
  <rfmt sheetId="1" sqref="BQ27" start="0" length="0">
    <dxf/>
  </rfmt>
  <rfmt sheetId="1" sqref="BS27" start="0" length="0">
    <dxf>
      <border outline="0">
        <right style="thin">
          <color indexed="64"/>
        </right>
      </border>
    </dxf>
  </rfmt>
  <rfmt sheetId="1" sqref="BM28" start="0" length="0">
    <dxf>
      <border outline="0">
        <left style="thin">
          <color indexed="64"/>
        </left>
      </border>
    </dxf>
  </rfmt>
  <rfmt sheetId="1" sqref="BP28" start="0" length="0">
    <dxf/>
  </rfmt>
  <rfmt sheetId="1" sqref="BQ28" start="0" length="0">
    <dxf/>
  </rfmt>
  <rfmt sheetId="1" sqref="BS28" start="0" length="0">
    <dxf>
      <border outline="0">
        <right style="thin">
          <color indexed="64"/>
        </right>
      </border>
    </dxf>
  </rfmt>
  <rcc rId="1599" sId="1" odxf="1" dxf="1" numFmtId="4">
    <nc r="BM29">
      <v>8000</v>
    </nc>
    <odxf>
      <border outline="0">
        <left/>
      </border>
    </odxf>
    <ndxf>
      <border outline="0">
        <left style="thin">
          <color indexed="64"/>
        </left>
      </border>
    </ndxf>
  </rcc>
  <rcc rId="1600" sId="1">
    <nc r="BN29">
      <f>4000</f>
    </nc>
  </rcc>
  <rfmt sheetId="1" sqref="BP29" start="0" length="0">
    <dxf/>
  </rfmt>
  <rcc rId="1601" sId="1" odxf="1" dxf="1">
    <nc r="BQ29">
      <f>BN29+BP29</f>
    </nc>
    <odxf/>
    <ndxf/>
  </rcc>
  <rcc rId="1602" sId="1">
    <nc r="BR29">
      <f>BN29+BO29</f>
    </nc>
  </rcc>
  <rcc rId="1603" sId="1" odxf="1" dxf="1">
    <nc r="BS29">
      <f>BQ29-BR29</f>
    </nc>
    <odxf>
      <border outline="0">
        <right/>
      </border>
    </odxf>
    <ndxf>
      <border outline="0">
        <right style="thin">
          <color indexed="64"/>
        </right>
      </border>
    </ndxf>
  </rcc>
  <rcc rId="1604" sId="1" odxf="1" dxf="1" numFmtId="4">
    <nc r="BM30">
      <v>57000</v>
    </nc>
    <odxf>
      <border outline="0">
        <left/>
      </border>
    </odxf>
    <ndxf>
      <border outline="0">
        <left style="thin">
          <color indexed="64"/>
        </left>
      </border>
    </ndxf>
  </rcc>
  <rcc rId="1605" sId="1" odxf="1" dxf="1" numFmtId="4">
    <nc r="BN30">
      <v>28500</v>
    </nc>
    <odxf/>
    <ndxf/>
  </rcc>
  <rfmt sheetId="1" sqref="BP30" start="0" length="0">
    <dxf/>
  </rfmt>
  <rcc rId="1606" sId="1" odxf="1" dxf="1">
    <nc r="BQ30">
      <f>BN30+BP30</f>
    </nc>
    <odxf/>
    <ndxf/>
  </rcc>
  <rcc rId="1607" sId="1">
    <nc r="BR30">
      <f>BN30+BO30</f>
    </nc>
  </rcc>
  <rcc rId="1608" sId="1" odxf="1" dxf="1">
    <nc r="BS30">
      <f>BQ30-BR30</f>
    </nc>
    <odxf>
      <border outline="0">
        <right/>
      </border>
    </odxf>
    <ndxf>
      <border outline="0">
        <right style="thin">
          <color indexed="64"/>
        </right>
      </border>
    </ndxf>
  </rcc>
  <rcc rId="1609" sId="1" odxf="1" dxf="1" numFmtId="4">
    <nc r="BM31">
      <v>15000</v>
    </nc>
    <odxf>
      <border outline="0">
        <left/>
      </border>
    </odxf>
    <ndxf>
      <border outline="0">
        <left style="thin">
          <color indexed="64"/>
        </left>
      </border>
    </ndxf>
  </rcc>
  <rcc rId="1610" sId="1" odxf="1" dxf="1">
    <nc r="BN31">
      <f>10000</f>
    </nc>
    <odxf/>
    <ndxf/>
  </rcc>
  <rfmt sheetId="1" sqref="BP31" start="0" length="0">
    <dxf/>
  </rfmt>
  <rcc rId="1611" sId="1" odxf="1" dxf="1">
    <nc r="BQ31">
      <f>BN31+BP31</f>
    </nc>
    <odxf/>
    <ndxf/>
  </rcc>
  <rcc rId="1612" sId="1">
    <nc r="BR31">
      <f>BN31+BO31</f>
    </nc>
  </rcc>
  <rcc rId="1613" sId="1" odxf="1" dxf="1">
    <nc r="BS31">
      <f>BQ31-BR31</f>
    </nc>
    <odxf>
      <border outline="0">
        <right/>
      </border>
    </odxf>
    <ndxf>
      <border outline="0">
        <right style="thin">
          <color indexed="64"/>
        </right>
      </border>
    </ndxf>
  </rcc>
  <rfmt sheetId="1" sqref="BM32" start="0" length="0">
    <dxf>
      <border outline="0">
        <left style="thin">
          <color indexed="64"/>
        </left>
      </border>
    </dxf>
  </rfmt>
  <rfmt sheetId="1" sqref="BP32" start="0" length="0">
    <dxf/>
  </rfmt>
  <rfmt sheetId="1" sqref="BQ32" start="0" length="0">
    <dxf/>
  </rfmt>
  <rfmt sheetId="1" sqref="BS32" start="0" length="0">
    <dxf>
      <border outline="0">
        <right style="thin">
          <color indexed="64"/>
        </right>
      </border>
    </dxf>
  </rfmt>
  <rfmt sheetId="1" sqref="BM33" start="0" length="0">
    <dxf>
      <border outline="0">
        <left style="thin">
          <color indexed="64"/>
        </left>
      </border>
    </dxf>
  </rfmt>
  <rfmt sheetId="1" sqref="BQ33" start="0" length="0">
    <dxf/>
  </rfmt>
  <rfmt sheetId="1" sqref="BS33" start="0" length="0">
    <dxf>
      <border outline="0">
        <right style="thin">
          <color indexed="64"/>
        </right>
      </border>
    </dxf>
  </rfmt>
  <rcc rId="1614" sId="1" odxf="1" dxf="1" numFmtId="4">
    <nc r="BM34">
      <v>0</v>
    </nc>
    <odxf>
      <border outline="0">
        <left/>
      </border>
    </odxf>
    <ndxf>
      <border outline="0">
        <left style="thin">
          <color indexed="64"/>
        </left>
      </border>
    </ndxf>
  </rcc>
  <rcc rId="1615" sId="1" numFmtId="4">
    <nc r="BN34">
      <v>0</v>
    </nc>
  </rcc>
  <rcc rId="1616" sId="1" numFmtId="4">
    <nc r="BO34">
      <v>0</v>
    </nc>
  </rcc>
  <rcc rId="1617" sId="1" odxf="1" dxf="1">
    <nc r="BQ34">
      <f>BN34+BP34</f>
    </nc>
    <odxf/>
    <ndxf/>
  </rcc>
  <rcc rId="1618" sId="1">
    <nc r="BR34">
      <f>BN34+BO34</f>
    </nc>
  </rcc>
  <rcc rId="1619" sId="1" odxf="1" dxf="1">
    <nc r="BS34">
      <f>BQ34-BR34</f>
    </nc>
    <odxf>
      <border outline="0">
        <right/>
      </border>
    </odxf>
    <ndxf>
      <border outline="0">
        <right style="thin">
          <color indexed="64"/>
        </right>
      </border>
    </ndxf>
  </rcc>
  <rfmt sheetId="1" sqref="BM35" start="0" length="0">
    <dxf>
      <border outline="0">
        <left style="thin">
          <color indexed="64"/>
        </left>
      </border>
    </dxf>
  </rfmt>
  <rfmt sheetId="1" sqref="BS35" start="0" length="0">
    <dxf>
      <border outline="0">
        <right style="thin">
          <color indexed="64"/>
        </right>
      </border>
    </dxf>
  </rfmt>
  <rcc rId="1620" sId="1" odxf="1" dxf="1">
    <nc r="BM36">
      <f>SUM(BM7:BM35)</f>
    </nc>
    <odxf>
      <border outline="0">
        <left/>
        <top/>
        <bottom/>
      </border>
    </odxf>
    <ndxf>
      <border outline="0">
        <left style="thin">
          <color indexed="64"/>
        </left>
        <top style="thin">
          <color indexed="64"/>
        </top>
        <bottom style="double">
          <color indexed="64"/>
        </bottom>
      </border>
    </ndxf>
  </rcc>
  <rcc rId="1621" sId="1" odxf="1" dxf="1">
    <nc r="BN36">
      <f>SUM(BN7:BN35)</f>
    </nc>
    <odxf>
      <border outline="0">
        <left/>
        <top/>
        <bottom/>
      </border>
    </odxf>
    <ndxf>
      <border outline="0">
        <left style="thin">
          <color indexed="64"/>
        </left>
        <top style="thin">
          <color indexed="64"/>
        </top>
        <bottom style="double">
          <color indexed="64"/>
        </bottom>
      </border>
    </ndxf>
  </rcc>
  <rcc rId="1622" sId="1" odxf="1" dxf="1">
    <nc r="BO36">
      <f>SUM(BO7:BO35)</f>
    </nc>
    <odxf>
      <border outline="0">
        <left/>
        <top/>
        <bottom/>
      </border>
    </odxf>
    <ndxf>
      <border outline="0">
        <left style="thin">
          <color indexed="64"/>
        </left>
        <top style="thin">
          <color indexed="64"/>
        </top>
        <bottom style="double">
          <color indexed="64"/>
        </bottom>
      </border>
    </ndxf>
  </rcc>
  <rcc rId="1623" sId="1" odxf="1" dxf="1">
    <nc r="BP36">
      <f>SUM(BP7:BP35)</f>
    </nc>
    <odxf>
      <border outline="0">
        <left/>
        <top/>
        <bottom/>
      </border>
    </odxf>
    <ndxf>
      <border outline="0">
        <left style="thin">
          <color indexed="64"/>
        </left>
        <top style="thin">
          <color indexed="64"/>
        </top>
        <bottom style="double">
          <color indexed="64"/>
        </bottom>
      </border>
    </ndxf>
  </rcc>
  <rcc rId="1624" sId="1" odxf="1" dxf="1">
    <nc r="BQ36">
      <f>SUM(BQ7:BQ35)</f>
    </nc>
    <odxf>
      <border outline="0">
        <left/>
        <top/>
        <bottom/>
      </border>
    </odxf>
    <ndxf>
      <border outline="0">
        <left style="thin">
          <color indexed="64"/>
        </left>
        <top style="thin">
          <color indexed="64"/>
        </top>
        <bottom style="double">
          <color indexed="64"/>
        </bottom>
      </border>
    </ndxf>
  </rcc>
  <rcc rId="1625" sId="1" odxf="1" dxf="1">
    <nc r="BR36">
      <f>SUM(BR7:BR35)</f>
    </nc>
    <odxf>
      <border outline="0">
        <left/>
        <top/>
        <bottom/>
      </border>
    </odxf>
    <ndxf>
      <border outline="0">
        <left style="thin">
          <color indexed="64"/>
        </left>
        <top style="thin">
          <color indexed="64"/>
        </top>
        <bottom style="double">
          <color indexed="64"/>
        </bottom>
      </border>
    </ndxf>
  </rcc>
  <rcc rId="1626" sId="1" odxf="1" dxf="1">
    <nc r="BS36">
      <f>SUM(BS7:BS35)</f>
    </nc>
    <odxf>
      <border outline="0">
        <left/>
        <top/>
        <bottom/>
      </border>
    </odxf>
    <ndxf>
      <border outline="0">
        <left style="thin">
          <color indexed="64"/>
        </left>
        <top style="thin">
          <color indexed="64"/>
        </top>
        <bottom style="double">
          <color indexed="64"/>
        </bottom>
      </border>
    </ndxf>
  </rcc>
  <rfmt sheetId="1" sqref="BM37" start="0" length="0">
    <dxf>
      <alignment horizontal="general" vertical="bottom" readingOrder="0"/>
    </dxf>
  </rfmt>
  <rcc rId="1627" sId="1" odxf="1" s="1" dxf="1">
    <nc r="BP37">
      <f>BR36/BM36</f>
    </nc>
    <odxf>
      <numFmt numFmtId="0" formatCode="General"/>
      <alignment horizontal="center" vertical="bottom" textRotation="0" wrapText="0" indent="0" relativeIndent="0" justifyLastLine="0" shrinkToFit="0" mergeCell="0" readingOrder="0"/>
    </odxf>
    <ndxf>
      <numFmt numFmtId="13" formatCode="0%"/>
    </ndxf>
  </rcc>
  <rfmt sheetId="1" s="1" sqref="BQ37" start="0" length="0">
    <dxf>
      <numFmt numFmtId="13" formatCode="0%"/>
    </dxf>
  </rfmt>
  <rfmt sheetId="1" s="1" sqref="BR37" start="0" length="0">
    <dxf>
      <numFmt numFmtId="13" formatCode="0%"/>
    </dxf>
  </rfmt>
  <rfmt sheetId="1" sqref="BM38" start="0" length="0">
    <dxf>
      <alignment horizontal="general" vertical="bottom" readingOrder="0"/>
    </dxf>
  </rfmt>
  <rfmt sheetId="1" sqref="BM39" start="0" length="0">
    <dxf>
      <alignment horizontal="general" vertical="bottom" readingOrder="0"/>
    </dxf>
  </rfmt>
  <rfmt sheetId="1" sqref="BP39" start="0" length="0">
    <dxf>
      <font>
        <b/>
        <sz val="11"/>
        <color indexed="8"/>
        <name val="Calibri"/>
        <scheme val="none"/>
      </font>
      <numFmt numFmtId="6" formatCode="#,##0_);[Red]\(#,##0\)"/>
    </dxf>
  </rfmt>
  <rfmt sheetId="1" sqref="BQ39" start="0" length="0">
    <dxf>
      <font>
        <b/>
        <sz val="11"/>
        <color indexed="8"/>
        <name val="Calibri"/>
        <scheme val="none"/>
      </font>
      <numFmt numFmtId="6" formatCode="#,##0_);[Red]\(#,##0\)"/>
    </dxf>
  </rfmt>
  <rfmt sheetId="1" sqref="BR39" start="0" length="0">
    <dxf>
      <font>
        <b/>
        <sz val="11"/>
        <color indexed="8"/>
        <name val="Calibri"/>
        <scheme val="none"/>
      </font>
      <numFmt numFmtId="6" formatCode="#,##0_);[Red]\(#,##0\)"/>
    </dxf>
  </rfmt>
  <rfmt sheetId="1" sqref="BM1:BM1048576" start="0" length="0">
    <dxf>
      <alignment horizontal="general" vertical="bottom" readingOrder="0"/>
    </dxf>
  </rfmt>
  <rcc rId="1628" sId="1">
    <nc r="BP3" t="inlineStr">
      <is>
        <t>October</t>
      </is>
    </nc>
  </rcc>
  <rcv guid="{F38B4310-E489-43FF-953E-F1582AC83FA0}" action="delete"/>
  <rdn rId="0" localSheetId="1" customView="1" name="Z_F38B4310_E489_43FF_953E_F1582AC83FA0_.wvu.Cols" hidden="1" oldHidden="1">
    <formula>'FY14 '!$B:$O</formula>
    <oldFormula>'FY14 '!$B:$O</oldFormula>
  </rdn>
  <rcv guid="{F38B4310-E489-43FF-953E-F1582AC83FA0}" action="add"/>
</revisions>
</file>

<file path=xl/revisions/revisionLog12221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'FY14 '!$B:$O</formula>
    <oldFormula>'FY14 '!$B:$O</oldFormula>
  </rdn>
  <rcv guid="{F38B4310-E489-43FF-953E-F1582AC83FA0}" action="add"/>
</revisions>
</file>

<file path=xl/revisions/revisionLog122211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'FY14 '!$B:$O</formula>
    <oldFormula>'FY14 '!$B:$O</oldFormula>
  </rdn>
  <rcv guid="{F38B4310-E489-43FF-953E-F1582AC83FA0}" action="add"/>
</revisions>
</file>

<file path=xl/revisions/revisionLog1223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'FY15'!$B:$AC</formula>
    <oldFormula>'FY15'!$B:$AC</oldFormula>
  </rdn>
  <rcv guid="{F38B4310-E489-43FF-953E-F1582AC83FA0}" action="add"/>
</revisions>
</file>

<file path=xl/revisions/revisionLog12231.xml><?xml version="1.0" encoding="utf-8"?>
<revisions xmlns="http://schemas.openxmlformats.org/spreadsheetml/2006/main" xmlns:r="http://schemas.openxmlformats.org/officeDocument/2006/relationships">
  <rcc rId="4430" sId="1" numFmtId="4">
    <nc r="AE37">
      <v>11500</v>
    </nc>
  </rcc>
  <rcc rId="4431" sId="1" numFmtId="4">
    <nc r="AE36">
      <v>17500</v>
    </nc>
  </rcc>
  <rcc rId="4432" sId="1" numFmtId="4">
    <nc r="AE38">
      <v>10000</v>
    </nc>
  </rcc>
  <rcc rId="4433" sId="1" numFmtId="4">
    <nc r="AG42">
      <v>0</v>
    </nc>
  </rcc>
  <rcc rId="4434" sId="1" numFmtId="4">
    <nc r="AG43">
      <v>0</v>
    </nc>
  </rcc>
  <rcc rId="4435" sId="1" numFmtId="4">
    <nc r="AG44">
      <v>0</v>
    </nc>
  </rcc>
  <rcc rId="4436" sId="1" numFmtId="4">
    <oc r="AE41">
      <v>0</v>
    </oc>
    <nc r="AE41">
      <v>30000</v>
    </nc>
  </rcc>
  <rcc rId="4437" sId="1" numFmtId="4">
    <oc r="AF41">
      <v>0</v>
    </oc>
    <nc r="AF41">
      <v>1393.61</v>
    </nc>
  </rcc>
  <rcc rId="4438" sId="1" numFmtId="4">
    <nc r="AE42">
      <v>31500</v>
    </nc>
  </rcc>
  <rcc rId="4439" sId="1" numFmtId="4">
    <nc r="AF42">
      <v>29531.61</v>
    </nc>
  </rcc>
  <rcv guid="{F38B4310-E489-43FF-953E-F1582AC83FA0}" action="delete"/>
  <rdn rId="0" localSheetId="1" customView="1" name="Z_F38B4310_E489_43FF_953E_F1582AC83FA0_.wvu.Cols" hidden="1" oldHidden="1">
    <formula>'FY15'!$B:$V</formula>
    <oldFormula>'FY15'!$B:$V</oldFormula>
  </rdn>
  <rcv guid="{F38B4310-E489-43FF-953E-F1582AC83FA0}" action="add"/>
</revisions>
</file>

<file path=xl/revisions/revisionLog122311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'FY15'!$B:$V</formula>
    <oldFormula>'FY15'!$B:$V</oldFormula>
  </rdn>
  <rcv guid="{F38B4310-E489-43FF-953E-F1582AC83FA0}" action="add"/>
</revisions>
</file>

<file path=xl/revisions/revisionLog1223111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'FY15'!$B:$O</formula>
    <oldFormula>'FY15'!$B:$O</oldFormula>
  </rdn>
  <rcv guid="{F38B4310-E489-43FF-953E-F1582AC83FA0}" action="add"/>
</revisions>
</file>

<file path=xl/revisions/revisionLog12231111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'FY15'!$B:$O</formula>
    <oldFormula>'FY15'!$B:$O</oldFormula>
  </rdn>
  <rcv guid="{F38B4310-E489-43FF-953E-F1582AC83FA0}" action="add"/>
</revisions>
</file>

<file path=xl/revisions/revisionLog122311111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'FY14 '!$B:$O</formula>
    <oldFormula>'FY14 '!$B:$O</oldFormula>
  </rdn>
  <rcv guid="{F38B4310-E489-43FF-953E-F1582AC83FA0}" action="add"/>
</revisions>
</file>

<file path=xl/revisions/revisionLog123.xml><?xml version="1.0" encoding="utf-8"?>
<revisions xmlns="http://schemas.openxmlformats.org/spreadsheetml/2006/main" xmlns:r="http://schemas.openxmlformats.org/officeDocument/2006/relationships">
  <rcc rId="3881" sId="1" numFmtId="4">
    <oc r="P43">
      <v>100</v>
    </oc>
    <nc r="P43">
      <v>1000</v>
    </nc>
  </rcc>
  <rcc rId="3882" sId="1" numFmtId="4">
    <oc r="P44">
      <v>500</v>
    </oc>
    <nc r="P44">
      <v>2000</v>
    </nc>
  </rcc>
  <rcv guid="{F38B4310-E489-43FF-953E-F1582AC83FA0}" action="delete"/>
  <rdn rId="0" localSheetId="1" customView="1" name="Z_F38B4310_E489_43FF_953E_F1582AC83FA0_.wvu.Cols" hidden="1" oldHidden="1">
    <formula>'FY15'!$B:$O</formula>
    <oldFormula>'FY15'!$B:$O</oldFormula>
  </rdn>
  <rcv guid="{F38B4310-E489-43FF-953E-F1582AC83FA0}" action="add"/>
</revisions>
</file>

<file path=xl/revisions/revisionLog1231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'FY14 '!$B:$O</formula>
    <oldFormula>'FY14 '!$B:$O</oldFormula>
  </rdn>
  <rcv guid="{F38B4310-E489-43FF-953E-F1582AC83FA0}" action="add"/>
</revisions>
</file>

<file path=xl/revisions/revisionLog12311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'FY14 '!$B:$O</formula>
    <oldFormula>'FY14 '!$B:$O</oldFormula>
  </rdn>
  <rcv guid="{F38B4310-E489-43FF-953E-F1582AC83FA0}" action="add"/>
</revisions>
</file>

<file path=xl/revisions/revisionLog1232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'FY14 '!$B:$O</formula>
    <oldFormula>'FY14 '!$B:$O</oldFormula>
  </rdn>
  <rcv guid="{F38B4310-E489-43FF-953E-F1582AC83FA0}" action="add"/>
</revisions>
</file>

<file path=xl/revisions/revisionLog12321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'FY14 '!$B:$O</formula>
    <oldFormula>'FY14 '!$B:$O</oldFormula>
  </rdn>
  <rcv guid="{F38B4310-E489-43FF-953E-F1582AC83FA0}" action="add"/>
</revisions>
</file>

<file path=xl/revisions/revisionLog123211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'FY14 '!$B:$O</formula>
    <oldFormula>'FY14 '!$B:$O</oldFormula>
  </rdn>
  <rcv guid="{F38B4310-E489-43FF-953E-F1582AC83FA0}" action="add"/>
</revisions>
</file>

<file path=xl/revisions/revisionLog124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'FY15'!$B:$AX</formula>
    <oldFormula>'FY15'!$B:$AX</oldFormula>
  </rdn>
  <rcv guid="{F38B4310-E489-43FF-953E-F1582AC83FA0}" action="add"/>
</revisions>
</file>

<file path=xl/revisions/revisionLog1241.xml><?xml version="1.0" encoding="utf-8"?>
<revisions xmlns="http://schemas.openxmlformats.org/spreadsheetml/2006/main" xmlns:r="http://schemas.openxmlformats.org/officeDocument/2006/relationships">
  <rcc rId="5196" sId="1">
    <nc r="BB7">
      <f>223000-115000</f>
    </nc>
  </rcc>
  <rcc rId="5197" sId="1">
    <nc r="BB18">
      <f>9600-4500</f>
    </nc>
  </rcc>
  <rcv guid="{F38B4310-E489-43FF-953E-F1582AC83FA0}" action="delete"/>
  <rdn rId="0" localSheetId="1" customView="1" name="Z_F38B4310_E489_43FF_953E_F1582AC83FA0_.wvu.Cols" hidden="1" oldHidden="1">
    <formula>'FY15'!$B:$AX</formula>
    <oldFormula>'FY15'!$B:$AX</oldFormula>
  </rdn>
  <rcv guid="{F38B4310-E489-43FF-953E-F1582AC83FA0}" action="add"/>
</revisions>
</file>

<file path=xl/revisions/revisionLog12411.xml><?xml version="1.0" encoding="utf-8"?>
<revisions xmlns="http://schemas.openxmlformats.org/spreadsheetml/2006/main" xmlns:r="http://schemas.openxmlformats.org/officeDocument/2006/relationships">
  <rcc rId="5083" sId="1" numFmtId="4">
    <nc r="AU7">
      <v>90939.6</v>
    </nc>
  </rcc>
  <rcv guid="{F38B4310-E489-43FF-953E-F1582AC83FA0}" action="delete"/>
  <rdn rId="0" localSheetId="1" customView="1" name="Z_F38B4310_E489_43FF_953E_F1582AC83FA0_.wvu.Cols" hidden="1" oldHidden="1">
    <formula>'FY15'!$B:$AQ</formula>
    <oldFormula>'FY15'!$B:$AQ</oldFormula>
  </rdn>
  <rcv guid="{F38B4310-E489-43FF-953E-F1582AC83FA0}" action="add"/>
</revisions>
</file>

<file path=xl/revisions/revisionLog124111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'FY15'!$B:$AC</formula>
    <oldFormula>'FY15'!$B:$AC</oldFormula>
  </rdn>
  <rcv guid="{F38B4310-E489-43FF-953E-F1582AC83FA0}" action="add"/>
</revisions>
</file>

<file path=xl/revisions/revisionLog1241111.xml><?xml version="1.0" encoding="utf-8"?>
<revisions xmlns="http://schemas.openxmlformats.org/spreadsheetml/2006/main" xmlns:r="http://schemas.openxmlformats.org/officeDocument/2006/relationships">
  <rcc rId="4633" sId="2" odxf="1" dxf="1">
    <nc r="B4" t="inlineStr">
      <is>
        <t>LLK</t>
      </is>
    </nc>
    <odxf>
      <font>
        <b val="0"/>
        <sz val="11"/>
        <color theme="1"/>
        <name val="Calibri"/>
        <scheme val="minor"/>
      </font>
      <border outline="0">
        <left/>
        <right/>
        <top/>
      </border>
    </odxf>
    <ndxf>
      <font>
        <b/>
        <sz val="11"/>
        <color indexed="8"/>
        <name val="Calibri"/>
        <scheme val="none"/>
      </font>
      <border outline="0">
        <left style="thin">
          <color indexed="64"/>
        </left>
        <right style="thin">
          <color indexed="64"/>
        </right>
        <top style="thin">
          <color indexed="64"/>
        </top>
      </border>
    </ndxf>
  </rcc>
  <rcc rId="4634" sId="2" odxf="1" dxf="1">
    <nc r="B5" t="inlineStr">
      <is>
        <t>Online</t>
      </is>
    </nc>
    <odxf>
      <border outline="0">
        <left/>
        <right/>
      </border>
    </odxf>
    <ndxf>
      <border outline="0">
        <left style="thin">
          <color indexed="64"/>
        </left>
        <right style="thin">
          <color indexed="64"/>
        </right>
      </border>
    </ndxf>
  </rcc>
  <rcc rId="4635" sId="2" odxf="1" dxf="1">
    <nc r="B6" t="inlineStr">
      <is>
        <t>Print</t>
      </is>
    </nc>
    <odxf>
      <border outline="0">
        <left/>
        <right/>
      </border>
    </odxf>
    <ndxf>
      <border outline="0">
        <left style="thin">
          <color indexed="64"/>
        </left>
        <right style="thin">
          <color indexed="64"/>
        </right>
      </border>
    </ndxf>
  </rcc>
  <rcc rId="4636" sId="2" odxf="1" dxf="1">
    <nc r="B7" t="inlineStr">
      <is>
        <t>TV</t>
      </is>
    </nc>
    <odxf>
      <border outline="0">
        <left/>
        <right/>
      </border>
    </odxf>
    <ndxf>
      <border outline="0">
        <left style="thin">
          <color indexed="64"/>
        </left>
        <right style="thin">
          <color indexed="64"/>
        </right>
      </border>
    </ndxf>
  </rcc>
  <rfmt sheetId="2" sqref="B8" start="0" length="0">
    <dxf>
      <border outline="0">
        <left style="thin">
          <color indexed="64"/>
        </left>
        <right style="thin">
          <color indexed="64"/>
        </right>
      </border>
    </dxf>
  </rfmt>
  <rcc rId="4637" sId="2" odxf="1" dxf="1">
    <nc r="B9" t="inlineStr">
      <is>
        <t>FONO</t>
      </is>
    </nc>
    <odxf>
      <font>
        <b val="0"/>
        <sz val="11"/>
        <color theme="1"/>
        <name val="Calibri"/>
        <scheme val="minor"/>
      </font>
      <border outline="0">
        <left/>
        <right/>
      </border>
    </odxf>
    <ndxf>
      <font>
        <b/>
        <sz val="11"/>
        <color indexed="8"/>
        <name val="Calibri"/>
        <scheme val="none"/>
      </font>
      <border outline="0">
        <left style="thin">
          <color indexed="64"/>
        </left>
        <right style="thin">
          <color indexed="64"/>
        </right>
      </border>
    </ndxf>
  </rcc>
  <rcc rId="4638" sId="2" odxf="1" dxf="1">
    <nc r="B10" t="inlineStr">
      <is>
        <t>Online</t>
      </is>
    </nc>
    <odxf>
      <border outline="0">
        <left/>
        <right/>
      </border>
    </odxf>
    <ndxf>
      <border outline="0">
        <left style="thin">
          <color indexed="64"/>
        </left>
        <right style="thin">
          <color indexed="64"/>
        </right>
      </border>
    </ndxf>
  </rcc>
  <rcc rId="4639" sId="2" odxf="1" dxf="1">
    <nc r="B11" t="inlineStr">
      <is>
        <t>Print</t>
      </is>
    </nc>
    <odxf>
      <border outline="0">
        <left/>
        <right/>
      </border>
    </odxf>
    <ndxf>
      <border outline="0">
        <left style="thin">
          <color indexed="64"/>
        </left>
        <right style="thin">
          <color indexed="64"/>
        </right>
      </border>
    </ndxf>
  </rcc>
  <rcc rId="4640" sId="2" odxf="1" dxf="1">
    <nc r="B12" t="inlineStr">
      <is>
        <t>TV</t>
      </is>
    </nc>
    <odxf>
      <border outline="0">
        <left/>
        <right/>
      </border>
    </odxf>
    <ndxf>
      <border outline="0">
        <left style="thin">
          <color indexed="64"/>
        </left>
        <right style="thin">
          <color indexed="64"/>
        </right>
      </border>
    </ndxf>
  </rcc>
  <rcc rId="4641" sId="2" odxf="1" dxf="1">
    <nc r="B13" t="inlineStr">
      <is>
        <t>Radio</t>
      </is>
    </nc>
    <odxf>
      <border outline="0">
        <left/>
        <right/>
      </border>
    </odxf>
    <ndxf>
      <border outline="0">
        <left style="thin">
          <color indexed="64"/>
        </left>
        <right style="thin">
          <color indexed="64"/>
        </right>
      </border>
    </ndxf>
  </rcc>
  <rfmt sheetId="2" sqref="B14" start="0" length="0">
    <dxf>
      <border outline="0">
        <left style="thin">
          <color indexed="64"/>
        </left>
        <right style="thin">
          <color indexed="64"/>
        </right>
      </border>
    </dxf>
  </rfmt>
  <rcc rId="4642" sId="2" odxf="1" dxf="1">
    <nc r="B15" t="inlineStr">
      <is>
        <t>RDL</t>
      </is>
    </nc>
    <odxf>
      <font>
        <b val="0"/>
        <sz val="11"/>
        <color theme="1"/>
        <name val="Calibri"/>
        <scheme val="minor"/>
      </font>
      <border outline="0">
        <left/>
        <right/>
      </border>
    </odxf>
    <ndxf>
      <font>
        <b/>
        <sz val="11"/>
        <color indexed="8"/>
        <name val="Calibri"/>
        <scheme val="none"/>
      </font>
      <border outline="0">
        <left style="thin">
          <color indexed="64"/>
        </left>
        <right style="thin">
          <color indexed="64"/>
        </right>
      </border>
    </ndxf>
  </rcc>
  <rcc rId="4643" sId="2" odxf="1" dxf="1">
    <nc r="B16" t="inlineStr">
      <is>
        <t>Online</t>
      </is>
    </nc>
    <odxf>
      <border outline="0">
        <left/>
        <right/>
      </border>
    </odxf>
    <ndxf>
      <border outline="0">
        <left style="thin">
          <color indexed="64"/>
        </left>
        <right style="thin">
          <color indexed="64"/>
        </right>
      </border>
    </ndxf>
  </rcc>
  <rcc rId="4644" sId="2" odxf="1" dxf="1">
    <nc r="B17" t="inlineStr">
      <is>
        <t>Print</t>
      </is>
    </nc>
    <odxf>
      <border outline="0">
        <left/>
        <right/>
      </border>
    </odxf>
    <ndxf>
      <border outline="0">
        <left style="thin">
          <color indexed="64"/>
        </left>
        <right style="thin">
          <color indexed="64"/>
        </right>
      </border>
    </ndxf>
  </rcc>
  <rfmt sheetId="2" sqref="B18" start="0" length="0">
    <dxf>
      <border outline="0">
        <left style="thin">
          <color indexed="64"/>
        </left>
        <right style="thin">
          <color indexed="64"/>
        </right>
      </border>
    </dxf>
  </rfmt>
  <rcc rId="4645" sId="2" odxf="1" dxf="1">
    <nc r="B19" t="inlineStr">
      <is>
        <t>VBL</t>
      </is>
    </nc>
    <odxf>
      <font>
        <b val="0"/>
        <sz val="11"/>
        <color theme="1"/>
        <name val="Calibri"/>
        <scheme val="minor"/>
      </font>
      <border outline="0">
        <left/>
        <right/>
      </border>
    </odxf>
    <ndxf>
      <font>
        <b/>
        <sz val="11"/>
        <color indexed="8"/>
        <name val="Calibri"/>
        <scheme val="none"/>
      </font>
      <border outline="0">
        <left style="thin">
          <color indexed="64"/>
        </left>
        <right style="thin">
          <color indexed="64"/>
        </right>
      </border>
    </ndxf>
  </rcc>
  <rcc rId="4646" sId="2" odxf="1" dxf="1">
    <nc r="B20" t="inlineStr">
      <is>
        <t>Online</t>
      </is>
    </nc>
    <odxf>
      <border outline="0">
        <left/>
        <right/>
      </border>
    </odxf>
    <ndxf>
      <border outline="0">
        <left style="thin">
          <color indexed="64"/>
        </left>
        <right style="thin">
          <color indexed="64"/>
        </right>
      </border>
    </ndxf>
  </rcc>
  <rcc rId="4647" sId="2" odxf="1" dxf="1">
    <nc r="B21" t="inlineStr">
      <is>
        <t>Print</t>
      </is>
    </nc>
    <odxf>
      <border outline="0">
        <left/>
        <right/>
      </border>
    </odxf>
    <ndxf>
      <border outline="0">
        <left style="thin">
          <color indexed="64"/>
        </left>
        <right style="thin">
          <color indexed="64"/>
        </right>
      </border>
    </ndxf>
  </rcc>
  <rfmt sheetId="2" sqref="B22" start="0" length="0">
    <dxf>
      <border outline="0">
        <left style="thin">
          <color indexed="64"/>
        </left>
        <right style="thin">
          <color indexed="64"/>
        </right>
      </border>
    </dxf>
  </rfmt>
  <rcc rId="4648" sId="2" odxf="1" dxf="1">
    <nc r="B23" t="inlineStr">
      <is>
        <t>IML</t>
      </is>
    </nc>
    <odxf>
      <font>
        <b val="0"/>
        <sz val="11"/>
        <color theme="1"/>
        <name val="Calibri"/>
        <scheme val="minor"/>
      </font>
      <border outline="0">
        <left/>
        <right/>
      </border>
    </odxf>
    <ndxf>
      <font>
        <b/>
        <sz val="11"/>
        <color indexed="8"/>
        <name val="Calibri"/>
        <scheme val="none"/>
      </font>
      <border outline="0">
        <left style="thin">
          <color indexed="64"/>
        </left>
        <right style="thin">
          <color indexed="64"/>
        </right>
      </border>
    </ndxf>
  </rcc>
  <rcc rId="4649" sId="2" odxf="1" dxf="1">
    <nc r="B24" t="inlineStr">
      <is>
        <t>Print</t>
      </is>
    </nc>
    <odxf>
      <border outline="0">
        <left/>
        <right/>
      </border>
    </odxf>
    <ndxf>
      <border outline="0">
        <left style="thin">
          <color indexed="64"/>
        </left>
        <right style="thin">
          <color indexed="64"/>
        </right>
      </border>
    </ndxf>
  </rcc>
  <rcc rId="4650" sId="2" odxf="1" dxf="1">
    <nc r="B25" t="inlineStr">
      <is>
        <t>Online</t>
      </is>
    </nc>
    <odxf>
      <border outline="0">
        <left/>
        <right/>
      </border>
    </odxf>
    <ndxf>
      <border outline="0">
        <left style="thin">
          <color indexed="64"/>
        </left>
        <right style="thin">
          <color indexed="64"/>
        </right>
      </border>
    </ndxf>
  </rcc>
  <rfmt sheetId="2" sqref="B26" start="0" length="0">
    <dxf>
      <border outline="0">
        <left style="thin">
          <color indexed="64"/>
        </left>
        <right style="thin">
          <color indexed="64"/>
        </right>
      </border>
    </dxf>
  </rfmt>
  <rcc rId="4651" sId="2" odxf="1" dxf="1">
    <nc r="B27" t="inlineStr">
      <is>
        <t>TGO</t>
      </is>
    </nc>
    <odxf>
      <font>
        <b val="0"/>
        <sz val="11"/>
        <color theme="1"/>
        <name val="Calibri"/>
        <scheme val="minor"/>
      </font>
      <border outline="0">
        <left/>
        <right/>
      </border>
    </odxf>
    <ndxf>
      <font>
        <b/>
        <sz val="11"/>
        <color theme="1"/>
        <name val="Calibri"/>
        <scheme val="minor"/>
      </font>
      <border outline="0">
        <left style="thin">
          <color indexed="64"/>
        </left>
        <right style="thin">
          <color indexed="64"/>
        </right>
      </border>
    </ndxf>
  </rcc>
  <rcc rId="4652" sId="2" odxf="1" dxf="1">
    <nc r="B28" t="inlineStr">
      <is>
        <t>Online</t>
      </is>
    </nc>
    <odxf>
      <border outline="0">
        <left/>
        <right/>
      </border>
    </odxf>
    <ndxf>
      <border outline="0">
        <left style="thin">
          <color indexed="64"/>
        </left>
        <right style="thin">
          <color indexed="64"/>
        </right>
      </border>
    </ndxf>
  </rcc>
  <rfmt sheetId="2" sqref="B29" start="0" length="0">
    <dxf>
      <border outline="0">
        <left style="thin">
          <color indexed="64"/>
        </left>
        <right style="thin">
          <color indexed="64"/>
        </right>
      </border>
    </dxf>
  </rfmt>
  <rcc rId="4653" sId="2" odxf="1" dxf="1">
    <nc r="B30" t="inlineStr">
      <is>
        <t>LBL</t>
      </is>
    </nc>
    <odxf>
      <font>
        <b val="0"/>
        <sz val="11"/>
        <color theme="1"/>
        <name val="Calibri"/>
        <scheme val="minor"/>
      </font>
      <border outline="0">
        <left/>
        <right/>
      </border>
    </odxf>
    <ndxf>
      <font>
        <b/>
        <sz val="11"/>
        <color theme="1"/>
        <name val="Calibri"/>
        <scheme val="minor"/>
      </font>
      <border outline="0">
        <left style="thin">
          <color indexed="64"/>
        </left>
        <right style="thin">
          <color indexed="64"/>
        </right>
      </border>
    </ndxf>
  </rcc>
  <rcc rId="4654" sId="2" odxf="1" dxf="1">
    <nc r="B31" t="inlineStr">
      <is>
        <t>Online</t>
      </is>
    </nc>
    <odxf>
      <border outline="0">
        <left/>
        <right/>
      </border>
    </odxf>
    <ndxf>
      <border outline="0">
        <left style="thin">
          <color indexed="64"/>
        </left>
        <right style="thin">
          <color indexed="64"/>
        </right>
      </border>
    </ndxf>
  </rcc>
  <rfmt sheetId="2" sqref="B32" start="0" length="0">
    <dxf>
      <border outline="0">
        <left style="thin">
          <color indexed="64"/>
        </left>
        <right style="thin">
          <color indexed="64"/>
        </right>
      </border>
    </dxf>
  </rfmt>
  <rcc rId="4655" sId="2" odxf="1" dxf="1">
    <nc r="B33" t="inlineStr">
      <is>
        <t>GSV</t>
      </is>
    </nc>
    <odxf>
      <font>
        <b val="0"/>
        <sz val="11"/>
        <color theme="1"/>
        <name val="Calibri"/>
        <scheme val="minor"/>
      </font>
      <border outline="0">
        <left/>
        <right/>
      </border>
    </odxf>
    <ndxf>
      <font>
        <b/>
        <sz val="11"/>
        <color indexed="8"/>
        <name val="Calibri"/>
        <scheme val="none"/>
      </font>
      <border outline="0">
        <left style="thin">
          <color indexed="64"/>
        </left>
        <right style="thin">
          <color indexed="64"/>
        </right>
      </border>
    </ndxf>
  </rcc>
  <rcc rId="4656" sId="2" odxf="1" dxf="1">
    <nc r="B34" t="inlineStr">
      <is>
        <t>Online</t>
      </is>
    </nc>
    <odxf>
      <border outline="0">
        <left/>
        <right/>
      </border>
    </odxf>
    <ndxf>
      <border outline="0">
        <left style="thin">
          <color indexed="64"/>
        </left>
        <right style="thin">
          <color indexed="64"/>
        </right>
      </border>
    </ndxf>
  </rcc>
  <rcc rId="4657" sId="2" odxf="1" dxf="1">
    <nc r="B35" t="inlineStr">
      <is>
        <t>Print</t>
      </is>
    </nc>
    <odxf>
      <border outline="0">
        <left/>
        <right/>
      </border>
    </odxf>
    <ndxf>
      <border outline="0">
        <left style="thin">
          <color indexed="64"/>
        </left>
        <right style="thin">
          <color indexed="64"/>
        </right>
      </border>
    </ndxf>
  </rcc>
  <rcc rId="4658" sId="2" odxf="1" dxf="1">
    <nc r="B36" t="inlineStr">
      <is>
        <t>TV</t>
      </is>
    </nc>
    <odxf>
      <border outline="0">
        <left/>
        <right/>
      </border>
    </odxf>
    <ndxf>
      <border outline="0">
        <left style="thin">
          <color indexed="64"/>
        </left>
        <right style="thin">
          <color indexed="64"/>
        </right>
      </border>
    </ndxf>
  </rcc>
  <rfmt sheetId="2" sqref="C5" start="0" length="0">
    <dxf>
      <numFmt numFmtId="6" formatCode="#,##0_);[Red]\(#,##0\)"/>
      <alignment horizontal="center" vertical="top" readingOrder="0"/>
    </dxf>
  </rfmt>
  <rfmt sheetId="2" sqref="C6" start="0" length="0">
    <dxf>
      <numFmt numFmtId="6" formatCode="#,##0_);[Red]\(#,##0\)"/>
      <alignment horizontal="center" vertical="top" readingOrder="0"/>
    </dxf>
  </rfmt>
  <rfmt sheetId="2" sqref="C7" start="0" length="0">
    <dxf>
      <numFmt numFmtId="6" formatCode="#,##0_);[Red]\(#,##0\)"/>
      <alignment horizontal="center" vertical="top" readingOrder="0"/>
    </dxf>
  </rfmt>
  <rfmt sheetId="2" sqref="C8" start="0" length="0">
    <dxf>
      <numFmt numFmtId="6" formatCode="#,##0_);[Red]\(#,##0\)"/>
      <alignment horizontal="center" vertical="top" readingOrder="0"/>
    </dxf>
  </rfmt>
  <rfmt sheetId="2" sqref="C9" start="0" length="0">
    <dxf>
      <numFmt numFmtId="6" formatCode="#,##0_);[Red]\(#,##0\)"/>
      <alignment horizontal="center" vertical="top" readingOrder="0"/>
    </dxf>
  </rfmt>
  <rfmt sheetId="2" sqref="C10" start="0" length="0">
    <dxf>
      <numFmt numFmtId="6" formatCode="#,##0_);[Red]\(#,##0\)"/>
      <alignment horizontal="center" vertical="top" readingOrder="0"/>
    </dxf>
  </rfmt>
  <rfmt sheetId="2" sqref="C11" start="0" length="0">
    <dxf>
      <numFmt numFmtId="6" formatCode="#,##0_);[Red]\(#,##0\)"/>
      <alignment horizontal="center" vertical="top" readingOrder="0"/>
    </dxf>
  </rfmt>
  <rfmt sheetId="2" sqref="C12" start="0" length="0">
    <dxf>
      <numFmt numFmtId="6" formatCode="#,##0_);[Red]\(#,##0\)"/>
      <alignment horizontal="center" vertical="top" readingOrder="0"/>
    </dxf>
  </rfmt>
  <rfmt sheetId="2" sqref="C13" start="0" length="0">
    <dxf>
      <numFmt numFmtId="6" formatCode="#,##0_);[Red]\(#,##0\)"/>
      <alignment horizontal="center" vertical="top" readingOrder="0"/>
    </dxf>
  </rfmt>
  <rfmt sheetId="2" sqref="C14" start="0" length="0">
    <dxf>
      <numFmt numFmtId="6" formatCode="#,##0_);[Red]\(#,##0\)"/>
      <alignment horizontal="center" vertical="top" readingOrder="0"/>
    </dxf>
  </rfmt>
  <rfmt sheetId="2" sqref="C15" start="0" length="0">
    <dxf>
      <numFmt numFmtId="6" formatCode="#,##0_);[Red]\(#,##0\)"/>
      <alignment horizontal="center" vertical="top" readingOrder="0"/>
    </dxf>
  </rfmt>
  <rfmt sheetId="2" sqref="C16" start="0" length="0">
    <dxf>
      <numFmt numFmtId="6" formatCode="#,##0_);[Red]\(#,##0\)"/>
      <alignment horizontal="center" vertical="top" readingOrder="0"/>
    </dxf>
  </rfmt>
  <rfmt sheetId="2" sqref="C17" start="0" length="0">
    <dxf>
      <numFmt numFmtId="6" formatCode="#,##0_);[Red]\(#,##0\)"/>
      <alignment horizontal="center" vertical="top" readingOrder="0"/>
    </dxf>
  </rfmt>
  <rfmt sheetId="2" sqref="C18" start="0" length="0">
    <dxf>
      <numFmt numFmtId="6" formatCode="#,##0_);[Red]\(#,##0\)"/>
      <alignment horizontal="center" vertical="top" readingOrder="0"/>
    </dxf>
  </rfmt>
  <rfmt sheetId="2" sqref="C19" start="0" length="0">
    <dxf>
      <numFmt numFmtId="6" formatCode="#,##0_);[Red]\(#,##0\)"/>
      <alignment horizontal="center" vertical="top" readingOrder="0"/>
    </dxf>
  </rfmt>
  <rfmt sheetId="2" sqref="C20" start="0" length="0">
    <dxf>
      <numFmt numFmtId="6" formatCode="#,##0_);[Red]\(#,##0\)"/>
      <alignment horizontal="center" vertical="top" readingOrder="0"/>
    </dxf>
  </rfmt>
  <rfmt sheetId="2" sqref="C21" start="0" length="0">
    <dxf>
      <numFmt numFmtId="6" formatCode="#,##0_);[Red]\(#,##0\)"/>
      <alignment horizontal="center" vertical="top" readingOrder="0"/>
    </dxf>
  </rfmt>
  <rfmt sheetId="2" sqref="C22" start="0" length="0">
    <dxf>
      <numFmt numFmtId="6" formatCode="#,##0_);[Red]\(#,##0\)"/>
      <alignment horizontal="center" vertical="top" readingOrder="0"/>
    </dxf>
  </rfmt>
  <rfmt sheetId="2" sqref="C23" start="0" length="0">
    <dxf>
      <numFmt numFmtId="6" formatCode="#,##0_);[Red]\(#,##0\)"/>
      <alignment horizontal="center" vertical="top" readingOrder="0"/>
    </dxf>
  </rfmt>
  <rfmt sheetId="2" sqref="C24" start="0" length="0">
    <dxf>
      <numFmt numFmtId="6" formatCode="#,##0_);[Red]\(#,##0\)"/>
      <alignment horizontal="center" vertical="top" readingOrder="0"/>
    </dxf>
  </rfmt>
  <rfmt sheetId="2" sqref="C25" start="0" length="0">
    <dxf>
      <numFmt numFmtId="6" formatCode="#,##0_);[Red]\(#,##0\)"/>
      <alignment horizontal="center" vertical="top" readingOrder="0"/>
    </dxf>
  </rfmt>
  <rfmt sheetId="2" sqref="C26" start="0" length="0">
    <dxf>
      <numFmt numFmtId="6" formatCode="#,##0_);[Red]\(#,##0\)"/>
      <alignment horizontal="center" vertical="top" readingOrder="0"/>
    </dxf>
  </rfmt>
  <rfmt sheetId="2" sqref="C27" start="0" length="0">
    <dxf>
      <numFmt numFmtId="6" formatCode="#,##0_);[Red]\(#,##0\)"/>
      <alignment horizontal="center" vertical="top" readingOrder="0"/>
    </dxf>
  </rfmt>
  <rfmt sheetId="2" sqref="C28" start="0" length="0">
    <dxf>
      <numFmt numFmtId="6" formatCode="#,##0_);[Red]\(#,##0\)"/>
      <alignment horizontal="center" vertical="top" readingOrder="0"/>
    </dxf>
  </rfmt>
  <rfmt sheetId="2" sqref="C29" start="0" length="0">
    <dxf>
      <numFmt numFmtId="6" formatCode="#,##0_);[Red]\(#,##0\)"/>
      <alignment horizontal="center" vertical="top" readingOrder="0"/>
    </dxf>
  </rfmt>
  <rfmt sheetId="2" sqref="C30" start="0" length="0">
    <dxf>
      <numFmt numFmtId="6" formatCode="#,##0_);[Red]\(#,##0\)"/>
      <alignment horizontal="center" vertical="top" readingOrder="0"/>
    </dxf>
  </rfmt>
  <rfmt sheetId="2" sqref="C31" start="0" length="0">
    <dxf>
      <numFmt numFmtId="6" formatCode="#,##0_);[Red]\(#,##0\)"/>
      <alignment horizontal="center" vertical="top" readingOrder="0"/>
    </dxf>
  </rfmt>
  <rfmt sheetId="2" sqref="C32" start="0" length="0">
    <dxf>
      <numFmt numFmtId="6" formatCode="#,##0_);[Red]\(#,##0\)"/>
      <alignment horizontal="center" vertical="top" readingOrder="0"/>
    </dxf>
  </rfmt>
  <rfmt sheetId="2" sqref="C33" start="0" length="0">
    <dxf>
      <numFmt numFmtId="6" formatCode="#,##0_);[Red]\(#,##0\)"/>
      <alignment horizontal="center" vertical="top" readingOrder="0"/>
    </dxf>
  </rfmt>
  <rfmt sheetId="2" sqref="C34" start="0" length="0">
    <dxf>
      <numFmt numFmtId="6" formatCode="#,##0_);[Red]\(#,##0\)"/>
      <alignment horizontal="center" vertical="top" readingOrder="0"/>
    </dxf>
  </rfmt>
  <rfmt sheetId="2" sqref="C35" start="0" length="0">
    <dxf>
      <numFmt numFmtId="6" formatCode="#,##0_);[Red]\(#,##0\)"/>
      <alignment horizontal="center" vertical="top" readingOrder="0"/>
    </dxf>
  </rfmt>
  <rfmt sheetId="2" sqref="C36" start="0" length="0">
    <dxf>
      <numFmt numFmtId="6" formatCode="#,##0_);[Red]\(#,##0\)"/>
      <alignment horizontal="center" vertical="top" readingOrder="0"/>
    </dxf>
  </rfmt>
  <rcc rId="4659" sId="2" numFmtId="4">
    <nc r="C5">
      <v>220000</v>
    </nc>
  </rcc>
  <rcc rId="4660" sId="2" numFmtId="4">
    <nc r="C6">
      <v>122000</v>
    </nc>
  </rcc>
  <rcc rId="4661" sId="2" numFmtId="4">
    <nc r="C7">
      <v>288000</v>
    </nc>
  </rcc>
  <rcc rId="4662" sId="2" numFmtId="4">
    <nc r="C10">
      <v>25000</v>
    </nc>
  </rcc>
  <rcc rId="4663" sId="2" numFmtId="4">
    <nc r="C11">
      <v>17000</v>
    </nc>
  </rcc>
  <rcc rId="4664" sId="2" numFmtId="4">
    <nc r="C12">
      <v>50000</v>
    </nc>
  </rcc>
  <rcc rId="4665" sId="2" numFmtId="4">
    <nc r="C13">
      <v>0</v>
    </nc>
  </rcc>
  <rcc rId="4666" sId="2" numFmtId="4">
    <nc r="C16">
      <v>9000</v>
    </nc>
  </rcc>
  <rcc rId="4667" sId="2" numFmtId="4">
    <nc r="C17">
      <v>30000</v>
    </nc>
  </rcc>
  <rcc rId="4668" sId="2" numFmtId="4">
    <nc r="C20">
      <v>3000</v>
    </nc>
  </rcc>
  <rcc rId="4669" sId="2" numFmtId="4">
    <nc r="C21">
      <v>13000</v>
    </nc>
  </rcc>
  <rcc rId="4670" sId="2" numFmtId="4">
    <nc r="C24">
      <v>22564.85</v>
    </nc>
  </rcc>
  <rcc rId="4671" sId="2" numFmtId="4">
    <nc r="C25">
      <v>12404.039999999999</v>
    </nc>
  </rcc>
  <rcc rId="4672" sId="2" numFmtId="4">
    <nc r="C28">
      <v>607.86</v>
    </nc>
  </rcc>
  <rcc rId="4673" sId="2" numFmtId="4">
    <nc r="C31">
      <v>506.75</v>
    </nc>
  </rcc>
  <rcc rId="4674" sId="2" numFmtId="4">
    <nc r="C34">
      <v>35000</v>
    </nc>
  </rcc>
  <rcc rId="4675" sId="2" numFmtId="4">
    <nc r="C35">
      <v>23000</v>
    </nc>
  </rcc>
  <rcc rId="4676" sId="2" numFmtId="4">
    <nc r="C36">
      <v>12000</v>
    </nc>
  </rcc>
  <rfmt sheetId="2" sqref="B4:C4" start="0" length="0">
    <dxf>
      <border>
        <top style="thin">
          <color indexed="64"/>
        </top>
      </border>
    </dxf>
  </rfmt>
  <rfmt sheetId="2" sqref="C4:C36" start="0" length="0">
    <dxf>
      <border>
        <right style="thin">
          <color indexed="64"/>
        </right>
      </border>
    </dxf>
  </rfmt>
  <rfmt sheetId="2" sqref="B36:C36" start="0" length="0">
    <dxf>
      <border>
        <bottom style="thin">
          <color indexed="64"/>
        </bottom>
      </border>
    </dxf>
  </rfmt>
  <rrc rId="4677" sId="2" ref="A8:XFD8" action="deleteRow">
    <rfmt sheetId="2" xfDxf="1" sqref="A8:XFD8" start="0" length="0"/>
    <rfmt sheetId="2" sqref="B8" start="0" length="0">
      <dxf>
        <border outline="0">
          <left style="thin">
            <color indexed="64"/>
          </left>
          <right style="thin">
            <color indexed="64"/>
          </right>
        </border>
      </dxf>
    </rfmt>
    <rfmt sheetId="2" sqref="C8" start="0" length="0">
      <dxf>
        <numFmt numFmtId="6" formatCode="#,##0_);[Red]\(#,##0\)"/>
        <alignment horizontal="center" vertical="top" readingOrder="0"/>
        <border outline="0">
          <right style="thin">
            <color indexed="64"/>
          </right>
        </border>
      </dxf>
    </rfmt>
  </rrc>
  <rrc rId="4678" sId="2" ref="A12:XFD12" action="deleteRow">
    <rfmt sheetId="2" xfDxf="1" sqref="A12:XFD12" start="0" length="0"/>
    <rcc rId="0" sId="2" dxf="1">
      <nc r="B12" t="inlineStr">
        <is>
          <t>Radio</t>
        </is>
      </nc>
      <ndxf>
        <border outline="0">
          <left style="thin">
            <color indexed="64"/>
          </left>
          <right style="thin">
            <color indexed="64"/>
          </right>
        </border>
      </ndxf>
    </rcc>
    <rcc rId="0" sId="2" dxf="1" numFmtId="4">
      <nc r="C12">
        <v>0</v>
      </nc>
      <ndxf>
        <numFmt numFmtId="6" formatCode="#,##0_);[Red]\(#,##0\)"/>
        <alignment horizontal="center" vertical="top" readingOrder="0"/>
        <border outline="0">
          <right style="thin">
            <color indexed="64"/>
          </right>
        </border>
      </ndxf>
    </rcc>
  </rrc>
  <rrc rId="4679" sId="2" ref="A12:XFD12" action="deleteRow">
    <rfmt sheetId="2" xfDxf="1" sqref="A12:XFD12" start="0" length="0"/>
    <rfmt sheetId="2" sqref="B12" start="0" length="0">
      <dxf>
        <border outline="0">
          <left style="thin">
            <color indexed="64"/>
          </left>
          <right style="thin">
            <color indexed="64"/>
          </right>
        </border>
      </dxf>
    </rfmt>
    <rfmt sheetId="2" sqref="C12" start="0" length="0">
      <dxf>
        <numFmt numFmtId="6" formatCode="#,##0_);[Red]\(#,##0\)"/>
        <alignment horizontal="center" vertical="top" readingOrder="0"/>
        <border outline="0">
          <right style="thin">
            <color indexed="64"/>
          </right>
        </border>
      </dxf>
    </rfmt>
  </rrc>
  <rrc rId="4680" sId="2" ref="A15:XFD15" action="deleteRow">
    <rfmt sheetId="2" xfDxf="1" sqref="A15:XFD15" start="0" length="0"/>
    <rfmt sheetId="2" sqref="B15" start="0" length="0">
      <dxf>
        <border outline="0">
          <left style="thin">
            <color indexed="64"/>
          </left>
          <right style="thin">
            <color indexed="64"/>
          </right>
        </border>
      </dxf>
    </rfmt>
    <rfmt sheetId="2" sqref="C15" start="0" length="0">
      <dxf>
        <numFmt numFmtId="6" formatCode="#,##0_);[Red]\(#,##0\)"/>
        <alignment horizontal="center" vertical="top" readingOrder="0"/>
        <border outline="0">
          <right style="thin">
            <color indexed="64"/>
          </right>
        </border>
      </dxf>
    </rfmt>
  </rrc>
  <rrc rId="4681" sId="2" ref="A18:XFD18" action="deleteRow">
    <rfmt sheetId="2" xfDxf="1" sqref="A18:XFD18" start="0" length="0"/>
    <rfmt sheetId="2" sqref="B18" start="0" length="0">
      <dxf>
        <border outline="0">
          <left style="thin">
            <color indexed="64"/>
          </left>
          <right style="thin">
            <color indexed="64"/>
          </right>
        </border>
      </dxf>
    </rfmt>
    <rfmt sheetId="2" sqref="C18" start="0" length="0">
      <dxf>
        <numFmt numFmtId="6" formatCode="#,##0_);[Red]\(#,##0\)"/>
        <alignment horizontal="center" vertical="top" readingOrder="0"/>
        <border outline="0">
          <right style="thin">
            <color indexed="64"/>
          </right>
        </border>
      </dxf>
    </rfmt>
  </rrc>
  <rrc rId="4682" sId="2" ref="A21:XFD21" action="deleteRow">
    <rfmt sheetId="2" xfDxf="1" sqref="A21:XFD21" start="0" length="0"/>
    <rfmt sheetId="2" sqref="B21" start="0" length="0">
      <dxf>
        <border outline="0">
          <left style="thin">
            <color indexed="64"/>
          </left>
          <right style="thin">
            <color indexed="64"/>
          </right>
        </border>
      </dxf>
    </rfmt>
    <rfmt sheetId="2" sqref="C21" start="0" length="0">
      <dxf>
        <numFmt numFmtId="6" formatCode="#,##0_);[Red]\(#,##0\)"/>
        <alignment horizontal="center" vertical="top" readingOrder="0"/>
        <border outline="0">
          <right style="thin">
            <color indexed="64"/>
          </right>
        </border>
      </dxf>
    </rfmt>
  </rrc>
  <rrc rId="4683" sId="2" ref="A23:XFD23" action="deleteRow">
    <rfmt sheetId="2" xfDxf="1" sqref="A23:XFD23" start="0" length="0"/>
    <rfmt sheetId="2" sqref="B23" start="0" length="0">
      <dxf>
        <border outline="0">
          <left style="thin">
            <color indexed="64"/>
          </left>
          <right style="thin">
            <color indexed="64"/>
          </right>
        </border>
      </dxf>
    </rfmt>
    <rfmt sheetId="2" sqref="C23" start="0" length="0">
      <dxf>
        <numFmt numFmtId="6" formatCode="#,##0_);[Red]\(#,##0\)"/>
        <alignment horizontal="center" vertical="top" readingOrder="0"/>
        <border outline="0">
          <right style="thin">
            <color indexed="64"/>
          </right>
        </border>
      </dxf>
    </rfmt>
  </rrc>
  <rrc rId="4684" sId="2" ref="A25:XFD25" action="deleteRow">
    <rfmt sheetId="2" xfDxf="1" sqref="A25:XFD25" start="0" length="0"/>
    <rfmt sheetId="2" sqref="B25" start="0" length="0">
      <dxf>
        <border outline="0">
          <left style="thin">
            <color indexed="64"/>
          </left>
          <right style="thin">
            <color indexed="64"/>
          </right>
        </border>
      </dxf>
    </rfmt>
    <rfmt sheetId="2" sqref="C25" start="0" length="0">
      <dxf>
        <numFmt numFmtId="6" formatCode="#,##0_);[Red]\(#,##0\)"/>
        <alignment horizontal="center" vertical="top" readingOrder="0"/>
        <border outline="0">
          <right style="thin">
            <color indexed="64"/>
          </right>
        </border>
      </dxf>
    </rfmt>
  </rrc>
  <rrc rId="4685" sId="2" eol="1" ref="A29:XFD29" action="insertRow"/>
  <rcc rId="4686" sId="2">
    <nc r="B29" t="inlineStr">
      <is>
        <t>Total</t>
      </is>
    </nc>
  </rcc>
  <rfmt sheetId="2" sqref="B29"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rfmt>
  <rfmt sheetId="2" sqref="B29" start="0" length="0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29" start="0" length="2147483647">
    <dxf>
      <font>
        <b/>
      </font>
    </dxf>
  </rfmt>
  <rcc rId="4687" sId="2" odxf="1" dxf="1">
    <nc r="C29">
      <f>SUM(C5:C28)</f>
    </nc>
    <odxf>
      <numFmt numFmtId="0" formatCode="General"/>
    </odxf>
    <ndxf>
      <numFmt numFmtId="6" formatCode="#,##0_);[Red]\(#,##0\)"/>
    </ndxf>
  </rcc>
  <rfmt sheetId="2" sqref="C29" start="0" length="2147483647">
    <dxf>
      <font>
        <b/>
      </font>
    </dxf>
  </rfmt>
  <rfmt sheetId="2" sqref="C29">
    <dxf>
      <fill>
        <patternFill patternType="solid">
          <bgColor rgb="FFFFFF00"/>
        </patternFill>
      </fill>
    </dxf>
  </rfmt>
  <rfmt sheetId="2" sqref="C29" start="0" length="0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v guid="{F38B4310-E489-43FF-953E-F1582AC83FA0}" action="delete"/>
  <rdn rId="0" localSheetId="1" customView="1" name="Z_F38B4310_E489_43FF_953E_F1582AC83FA0_.wvu.Cols" hidden="1" oldHidden="1">
    <formula>'FY15'!$B:$AC</formula>
    <oldFormula>'FY15'!$B:$AC</oldFormula>
  </rdn>
  <rcv guid="{F38B4310-E489-43FF-953E-F1582AC83FA0}" action="add"/>
</revisions>
</file>

<file path=xl/revisions/revisionLog12411111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'FY15'!$B:$AC</formula>
    <oldFormula>'FY15'!$B:$AC</oldFormula>
  </rdn>
  <rcv guid="{F38B4310-E489-43FF-953E-F1582AC83FA0}" action="add"/>
</revisions>
</file>

<file path=xl/revisions/revisionLog124111111.xml><?xml version="1.0" encoding="utf-8"?>
<revisions xmlns="http://schemas.openxmlformats.org/spreadsheetml/2006/main" xmlns:r="http://schemas.openxmlformats.org/officeDocument/2006/relationships">
  <rcc rId="4520" sId="1">
    <nc r="AG13">
      <f>17161.47-8500</f>
    </nc>
  </rcc>
  <rcc rId="4521" sId="1">
    <nc r="AG23">
      <f>12637.76-6500</f>
    </nc>
  </rcc>
  <rcc rId="4522" sId="1">
    <nc r="AG8">
      <f>138607.65-61000</f>
    </nc>
  </rcc>
  <rcc rId="4523" sId="1" numFmtId="4">
    <oc r="AG15">
      <v>0</v>
    </oc>
    <nc r="AG15">
      <v>5000</v>
    </nc>
  </rcc>
  <rcc rId="4524" sId="1">
    <nc r="AG12">
      <f>33621.2-7500</f>
    </nc>
  </rcc>
  <rcc rId="4525" sId="1">
    <nc r="AG22">
      <f>2307-1500</f>
    </nc>
  </rcc>
  <rcc rId="4526" sId="1">
    <nc r="AG18">
      <f>6092.34-4500</f>
    </nc>
  </rcc>
  <rcc rId="4527" sId="1">
    <nc r="AG7">
      <f>260036.36-115000</f>
    </nc>
  </rcc>
  <rcc rId="4528" sId="1">
    <nc r="AG14">
      <f>71490-31250</f>
    </nc>
  </rcc>
  <rcv guid="{F38B4310-E489-43FF-953E-F1582AC83FA0}" action="delete"/>
  <rdn rId="0" localSheetId="1" customView="1" name="Z_F38B4310_E489_43FF_953E_F1582AC83FA0_.wvu.Cols" hidden="1" oldHidden="1">
    <formula>'FY15'!$B:$AC</formula>
    <oldFormula>'FY15'!$B:$AC</oldFormula>
  </rdn>
  <rcv guid="{F38B4310-E489-43FF-953E-F1582AC83FA0}" action="add"/>
</revisions>
</file>

<file path=xl/revisions/revisionLog1241111111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'FY14 '!$B:$O</formula>
    <oldFormula>'FY14 '!$B:$O</oldFormula>
  </rdn>
  <rcv guid="{F38B4310-E489-43FF-953E-F1582AC83FA0}" action="add"/>
</revisions>
</file>

<file path=xl/revisions/revisionLog1241112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'FY15'!$B:$AC</formula>
    <oldFormula>'FY15'!$B:$AC</oldFormula>
  </rdn>
  <rcv guid="{F38B4310-E489-43FF-953E-F1582AC83FA0}" action="add"/>
</revisions>
</file>

<file path=xl/revisions/revisionLog12412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'FY15'!$B:$AC</formula>
    <oldFormula>'FY15'!$B:$AC</oldFormula>
  </rdn>
  <rcv guid="{F38B4310-E489-43FF-953E-F1582AC83FA0}" action="add"/>
</revisions>
</file>

<file path=xl/revisions/revisionLog1242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'FY15'!$B:$AC</formula>
    <oldFormula>'FY15'!$B:$AC</oldFormula>
  </rdn>
  <rcv guid="{F38B4310-E489-43FF-953E-F1582AC83FA0}" action="add"/>
</revisions>
</file>

<file path=xl/revisions/revisionLog12421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'FY15'!$B:$V</formula>
    <oldFormula>'FY15'!$B:$V</oldFormula>
  </rdn>
  <rcv guid="{F38B4310-E489-43FF-953E-F1582AC83FA0}" action="add"/>
</revisions>
</file>

<file path=xl/revisions/revisionLog124211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'FY15'!$B:$O</formula>
    <oldFormula>'FY15'!$B:$O</oldFormula>
  </rdn>
  <rcv guid="{F38B4310-E489-43FF-953E-F1582AC83FA0}" action="add"/>
</revisions>
</file>

<file path=xl/revisions/revisionLog1242111.xml><?xml version="1.0" encoding="utf-8"?>
<revisions xmlns="http://schemas.openxmlformats.org/spreadsheetml/2006/main" xmlns:r="http://schemas.openxmlformats.org/officeDocument/2006/relationships">
  <rcc rId="1093" sId="1" numFmtId="4">
    <nc r="AM7">
      <v>99898.74</v>
    </nc>
  </rcc>
  <rcc rId="1094" sId="1" numFmtId="4">
    <nc r="AM8">
      <v>54516.01</v>
    </nc>
  </rcc>
  <rcc rId="1095" sId="1" numFmtId="4">
    <nc r="AM9">
      <v>140301.4</v>
    </nc>
  </rcc>
  <rcc rId="1096" sId="1" numFmtId="4">
    <nc r="AM12">
      <v>10659.16</v>
    </nc>
  </rcc>
  <rcc rId="1097" sId="1" numFmtId="4">
    <nc r="AM13">
      <v>6655.02</v>
    </nc>
  </rcc>
  <rcc rId="1098" sId="1" numFmtId="4">
    <nc r="AM14">
      <v>45223</v>
    </nc>
  </rcc>
  <rcc rId="1099" sId="1" numFmtId="4">
    <nc r="AM15">
      <v>0</v>
    </nc>
  </rcc>
  <rcc rId="1100" sId="1" numFmtId="4">
    <nc r="AM18">
      <v>5262.05</v>
    </nc>
  </rcc>
  <rcc rId="1101" sId="1" numFmtId="4">
    <nc r="AM19">
      <v>24814.65</v>
    </nc>
  </rcc>
  <rcc rId="1102" sId="1" numFmtId="4">
    <nc r="AM22">
      <v>6558</v>
    </nc>
  </rcc>
  <rcc rId="1103" sId="1" numFmtId="4">
    <nc r="AM23">
      <v>5178.18</v>
    </nc>
  </rcc>
  <rcv guid="{F38B4310-E489-43FF-953E-F1582AC83FA0}" action="delete"/>
  <rdn rId="0" localSheetId="1" customView="1" name="Z_F38B4310_E489_43FF_953E_F1582AC83FA0_.wvu.Cols" hidden="1" oldHidden="1">
    <formula>'FY14 '!$B:$O</formula>
    <oldFormula>'FY14 '!$B:$O</oldFormula>
  </rdn>
  <rcv guid="{F38B4310-E489-43FF-953E-F1582AC83FA0}" action="add"/>
</revisions>
</file>

<file path=xl/revisions/revisionLog125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'FY15'!$B:$BE</formula>
    <oldFormula>'FY15'!$B:$BE</oldFormula>
  </rdn>
  <rcv guid="{F38B4310-E489-43FF-953E-F1582AC83FA0}" action="add"/>
</revisions>
</file>

<file path=xl/revisions/revisionLog1251.xml><?xml version="1.0" encoding="utf-8"?>
<revisions xmlns="http://schemas.openxmlformats.org/spreadsheetml/2006/main" xmlns:r="http://schemas.openxmlformats.org/officeDocument/2006/relationships">
  <rcc rId="3569" sId="1" numFmtId="4">
    <nc r="D30">
      <v>1824.91</v>
    </nc>
  </rcc>
  <rcc rId="3570" sId="1" numFmtId="4">
    <nc r="D31">
      <v>3181.9</v>
    </nc>
  </rcc>
  <rcc rId="3571" sId="1" numFmtId="4">
    <nc r="D32">
      <v>-655</v>
    </nc>
  </rcc>
  <rcc rId="3572" sId="1">
    <oc r="H7">
      <f>E7-G7</f>
    </oc>
    <nc r="H7">
      <f>F7-G7</f>
    </nc>
  </rcc>
  <rcc rId="3573" sId="1">
    <oc r="H8">
      <f>E8-G8</f>
    </oc>
    <nc r="H8">
      <f>F8-G8</f>
    </nc>
  </rcc>
  <rcc rId="3574" sId="1">
    <oc r="H9">
      <f>E9-G9</f>
    </oc>
    <nc r="H9">
      <f>F9-G9</f>
    </nc>
  </rcc>
  <rcc rId="3575" sId="1">
    <oc r="H12">
      <f>E12-G12</f>
    </oc>
    <nc r="H12">
      <f>F12-G12</f>
    </nc>
  </rcc>
  <rcc rId="3576" sId="1">
    <oc r="H13">
      <f>E13-G13</f>
    </oc>
    <nc r="H13">
      <f>F13-G13</f>
    </nc>
  </rcc>
  <rcc rId="3577" sId="1">
    <oc r="H14">
      <f>E14-G14</f>
    </oc>
    <nc r="H14">
      <f>F14-G14</f>
    </nc>
  </rcc>
  <rcc rId="3578" sId="1">
    <oc r="H15">
      <f>E15-G15</f>
    </oc>
    <nc r="H15">
      <f>F15-G15</f>
    </nc>
  </rcc>
  <rcc rId="3579" sId="1">
    <oc r="H18">
      <f>E18-G18</f>
    </oc>
    <nc r="H18">
      <f>F18-G18</f>
    </nc>
  </rcc>
  <rcc rId="3580" sId="1">
    <oc r="H19">
      <f>E19-G19</f>
    </oc>
    <nc r="H19">
      <f>F19-G19</f>
    </nc>
  </rcc>
  <rcc rId="3581" sId="1">
    <oc r="H22">
      <f>E22-G22</f>
    </oc>
    <nc r="H22">
      <f>F22-G22</f>
    </nc>
  </rcc>
  <rcc rId="3582" sId="1">
    <oc r="H23">
      <f>E23-G23</f>
    </oc>
    <nc r="H23">
      <f>F23-G23</f>
    </nc>
  </rcc>
  <rcc rId="3583" sId="1">
    <oc r="H26">
      <f>E26-B26</f>
    </oc>
    <nc r="H26">
      <f>F26-G26</f>
    </nc>
  </rcc>
  <rcc rId="3584" sId="1">
    <oc r="H27">
      <f>E27-B27</f>
    </oc>
    <nc r="H27">
      <f>F27-G27</f>
    </nc>
  </rcc>
  <rcc rId="3585" sId="1">
    <oc r="H30">
      <f>E30-G30</f>
    </oc>
    <nc r="H30">
      <f>F30-G30</f>
    </nc>
  </rcc>
  <rcc rId="3586" sId="1">
    <oc r="H31">
      <f>E31-G31</f>
    </oc>
    <nc r="H31">
      <f>F31-G31</f>
    </nc>
  </rcc>
  <rcc rId="3587" sId="1">
    <oc r="H32">
      <f>E32-G32</f>
    </oc>
    <nc r="H32">
      <f>F32-G32</f>
    </nc>
  </rcc>
  <rcc rId="3588" sId="1">
    <oc r="H35">
      <f>B35-G35</f>
    </oc>
    <nc r="H35">
      <f>F35-G35</f>
    </nc>
  </rcc>
  <rcc rId="3589" sId="1">
    <oc r="H36">
      <f>B36-G36</f>
    </oc>
    <nc r="H36">
      <f>F36-G36</f>
    </nc>
  </rcc>
  <rcc rId="3590" sId="1">
    <oc r="H37">
      <f>B37-G37</f>
    </oc>
    <nc r="H37">
      <f>F37-G37</f>
    </nc>
  </rcc>
  <rcc rId="3591" sId="1">
    <oc r="H38">
      <f>B38-G38</f>
    </oc>
    <nc r="H38">
      <f>F38-G38</f>
    </nc>
  </rcc>
</revisions>
</file>

<file path=xl/revisions/revisionLog12511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'FY14 '!$B:$O</formula>
    <oldFormula>'FY14 '!$B:$O</oldFormula>
  </rdn>
  <rcv guid="{F38B4310-E489-43FF-953E-F1582AC83FA0}" action="add"/>
</revisions>
</file>

<file path=xl/revisions/revisionLog125111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'FY14 '!$B:$O</formula>
    <oldFormula>'FY14 '!$B:$O</oldFormula>
  </rdn>
  <rcv guid="{F38B4310-E489-43FF-953E-F1582AC83FA0}" action="add"/>
</revisions>
</file>

<file path=xl/revisions/revisionLog1252.xml><?xml version="1.0" encoding="utf-8"?>
<revisions xmlns="http://schemas.openxmlformats.org/spreadsheetml/2006/main" xmlns:r="http://schemas.openxmlformats.org/officeDocument/2006/relationships">
  <rcc rId="5382" sId="1" numFmtId="4">
    <nc r="BI43">
      <v>100</v>
    </nc>
  </rcc>
  <rcc rId="5383" sId="1" numFmtId="4">
    <nc r="BI44">
      <v>468</v>
    </nc>
  </rcc>
  <rcc rId="5384" sId="1">
    <nc r="BI27">
      <f>11827</f>
    </nc>
  </rcc>
  <rcc rId="5385" sId="1">
    <nc r="BI26">
      <f>6189</f>
    </nc>
  </rcc>
  <rcc rId="5386" sId="1" numFmtId="4">
    <nc r="BI36">
      <v>11997</v>
    </nc>
  </rcc>
  <rcc rId="5387" sId="1" numFmtId="4">
    <nc r="BI37">
      <v>2575</v>
    </nc>
  </rcc>
  <rcc rId="5388" sId="1" numFmtId="4">
    <nc r="BI38">
      <v>-495</v>
    </nc>
  </rcc>
  <rcv guid="{F38B4310-E489-43FF-953E-F1582AC83FA0}" action="delete"/>
  <rdn rId="0" localSheetId="1" customView="1" name="Z_F38B4310_E489_43FF_953E_F1582AC83FA0_.wvu.Cols" hidden="1" oldHidden="1">
    <formula>'FY15'!$B:$AX</formula>
    <oldFormula>'FY15'!$B:$AX</oldFormula>
  </rdn>
  <rcv guid="{F38B4310-E489-43FF-953E-F1582AC83FA0}" action="add"/>
</revisions>
</file>

<file path=xl/revisions/revisionLog12521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'FY15'!$B:$AX</formula>
    <oldFormula>'FY15'!$B:$AX</oldFormula>
  </rdn>
  <rcv guid="{F38B4310-E489-43FF-953E-F1582AC83FA0}" action="add"/>
</revisions>
</file>

<file path=xl/revisions/revisionLog125211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'FY15'!$B:$AQ</formula>
    <oldFormula>'FY15'!$B:$AQ</oldFormula>
  </rdn>
  <rcv guid="{F38B4310-E489-43FF-953E-F1582AC83FA0}" action="add"/>
</revisions>
</file>

<file path=xl/revisions/revisionLog1252111.xml><?xml version="1.0" encoding="utf-8"?>
<revisions xmlns="http://schemas.openxmlformats.org/spreadsheetml/2006/main" xmlns:r="http://schemas.openxmlformats.org/officeDocument/2006/relationships">
  <rcc rId="4753" sId="1" numFmtId="4">
    <oc r="AN12">
      <v>17500</v>
    </oc>
    <nc r="AN12">
      <v>23649</v>
    </nc>
  </rcc>
  <rfmt sheetId="1" sqref="AN12">
    <dxf>
      <fill>
        <patternFill patternType="solid">
          <bgColor theme="9" tint="0.79998168889431442"/>
        </patternFill>
      </fill>
    </dxf>
  </rfmt>
  <rcv guid="{F38B4310-E489-43FF-953E-F1582AC83FA0}" action="delete"/>
  <rdn rId="0" localSheetId="1" customView="1" name="Z_F38B4310_E489_43FF_953E_F1582AC83FA0_.wvu.Cols" hidden="1" oldHidden="1">
    <formula>'FY15'!$B:$AC</formula>
    <oldFormula>'FY15'!$B:$AC</oldFormula>
  </rdn>
  <rcv guid="{F38B4310-E489-43FF-953E-F1582AC83FA0}" action="add"/>
</revisions>
</file>

<file path=xl/revisions/revisionLog12521111.xml><?xml version="1.0" encoding="utf-8"?>
<revisions xmlns="http://schemas.openxmlformats.org/spreadsheetml/2006/main" xmlns:r="http://schemas.openxmlformats.org/officeDocument/2006/relationships">
  <rcc rId="4722" sId="1" numFmtId="4">
    <oc r="AN9">
      <v>144000</v>
    </oc>
    <nc r="AN9">
      <f>144000-16500</f>
    </nc>
  </rcc>
  <rcc rId="4723" sId="1" numFmtId="4">
    <oc r="AN7">
      <v>110000</v>
    </oc>
    <nc r="AN7">
      <f>110000-16500</f>
    </nc>
  </rcc>
  <rcv guid="{F38B4310-E489-43FF-953E-F1582AC83FA0}" action="delete"/>
  <rdn rId="0" localSheetId="1" customView="1" name="Z_F38B4310_E489_43FF_953E_F1582AC83FA0_.wvu.Cols" hidden="1" oldHidden="1">
    <formula>'FY15'!$B:$AC</formula>
    <oldFormula>'FY15'!$B:$AC</oldFormula>
  </rdn>
  <rcv guid="{F38B4310-E489-43FF-953E-F1582AC83FA0}" action="add"/>
</revisions>
</file>

<file path=xl/revisions/revisionLog125211111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'FY15'!$B:$AC</formula>
    <oldFormula>'FY15'!$B:$AC</oldFormula>
  </rdn>
  <rcv guid="{F38B4310-E489-43FF-953E-F1582AC83FA0}" action="add"/>
</revisions>
</file>

<file path=xl/revisions/revisionLog1252111111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'FY15'!$B:$AC</formula>
    <oldFormula>'FY15'!$B:$AC</oldFormula>
  </rdn>
  <rcv guid="{F38B4310-E489-43FF-953E-F1582AC83FA0}" action="add"/>
</revisions>
</file>

<file path=xl/revisions/revisionLog12521111111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'FY15'!$B:$V</formula>
    <oldFormula>'FY15'!$B:$V</oldFormula>
  </rdn>
  <rcv guid="{F38B4310-E489-43FF-953E-F1582AC83FA0}" action="add"/>
</revisions>
</file>

<file path=xl/revisions/revisionLog125211111111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'FY15'!$B:$O</formula>
    <oldFormula>'FY15'!$B:$O</oldFormula>
  </rdn>
  <rcv guid="{F38B4310-E489-43FF-953E-F1582AC83FA0}" action="add"/>
</revisions>
</file>

<file path=xl/revisions/revisionLog1252111111111.xml><?xml version="1.0" encoding="utf-8"?>
<revisions xmlns="http://schemas.openxmlformats.org/spreadsheetml/2006/main" xmlns:r="http://schemas.openxmlformats.org/officeDocument/2006/relationships">
  <rcc rId="3916" sId="1" numFmtId="4">
    <nc r="P15">
      <v>0</v>
    </nc>
  </rcc>
  <rcc rId="3917" sId="1" numFmtId="4">
    <nc r="Q15">
      <v>0</v>
    </nc>
  </rcc>
  <rcc rId="3918" sId="1" numFmtId="4">
    <nc r="R15">
      <v>0</v>
    </nc>
  </rcc>
  <rcc rId="3919" sId="1" numFmtId="4">
    <nc r="S15">
      <v>0</v>
    </nc>
  </rcc>
  <rcc rId="3920" sId="1" numFmtId="4">
    <nc r="T15">
      <v>0</v>
    </nc>
  </rcc>
  <rcc rId="3921" sId="1" numFmtId="4">
    <nc r="U15">
      <v>0</v>
    </nc>
  </rcc>
  <rcc rId="3922" sId="1" numFmtId="4">
    <nc r="V15">
      <v>0</v>
    </nc>
  </rcc>
  <rcc rId="3923" sId="1" numFmtId="4">
    <nc r="S14">
      <v>31750</v>
    </nc>
  </rcc>
  <rcc rId="3924" sId="1" numFmtId="4">
    <nc r="S7">
      <v>140000</v>
    </nc>
  </rcc>
  <rcc rId="3925" sId="1" numFmtId="4">
    <nc r="S30">
      <v>600</v>
    </nc>
  </rcc>
  <rcc rId="3926" sId="1" numFmtId="4">
    <nc r="S18">
      <v>4500</v>
    </nc>
  </rcc>
  <rcc rId="3927" sId="1" numFmtId="4">
    <nc r="S22">
      <v>1500</v>
    </nc>
  </rcc>
  <rcc rId="3928" sId="1" numFmtId="4">
    <nc r="S12">
      <v>7500</v>
    </nc>
  </rcc>
  <rcc rId="3929" sId="1" numFmtId="4">
    <nc r="S33">
      <v>500</v>
    </nc>
  </rcc>
  <rcc rId="3930" sId="1" numFmtId="4">
    <nc r="S8">
      <v>75000</v>
    </nc>
  </rcc>
  <rcc rId="3931" sId="1" numFmtId="4">
    <nc r="S19">
      <v>14000</v>
    </nc>
  </rcc>
  <rcc rId="3932" sId="1" numFmtId="4">
    <nc r="S23">
      <v>8500</v>
    </nc>
  </rcc>
  <rcc rId="3933" sId="1" numFmtId="4">
    <nc r="S13">
      <v>8500</v>
    </nc>
  </rcc>
  <rcv guid="{F38B4310-E489-43FF-953E-F1582AC83FA0}" action="delete"/>
  <rdn rId="0" localSheetId="1" customView="1" name="Z_F38B4310_E489_43FF_953E_F1582AC83FA0_.wvu.Cols" hidden="1" oldHidden="1">
    <formula>'FY15'!$B:$O</formula>
    <oldFormula>'FY15'!$B:$O</oldFormula>
  </rdn>
  <rcv guid="{F38B4310-E489-43FF-953E-F1582AC83FA0}" action="add"/>
</revisions>
</file>

<file path=xl/revisions/revisionLog1252111112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'FY15'!$B:$AC</formula>
    <oldFormula>'FY15'!$B:$AC</oldFormula>
  </rdn>
  <rcv guid="{F38B4310-E489-43FF-953E-F1582AC83FA0}" action="add"/>
</revisions>
</file>

<file path=xl/revisions/revisionLog1252112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'FY15'!$B:$AC</formula>
    <oldFormula>'FY15'!$B:$AC</oldFormula>
  </rdn>
  <rcv guid="{F38B4310-E489-43FF-953E-F1582AC83FA0}" action="add"/>
</revisions>
</file>

<file path=xl/revisions/revisionLog12522.xml><?xml version="1.0" encoding="utf-8"?>
<revisions xmlns="http://schemas.openxmlformats.org/spreadsheetml/2006/main" xmlns:r="http://schemas.openxmlformats.org/officeDocument/2006/relationships">
  <rcc rId="4734" sId="1" numFmtId="4">
    <oc r="AN37">
      <v>11500</v>
    </oc>
    <nc r="AN37">
      <v>7020</v>
    </nc>
  </rcc>
  <rfmt sheetId="1" sqref="AN37">
    <dxf>
      <fill>
        <patternFill patternType="solid">
          <bgColor theme="9" tint="0.79998168889431442"/>
        </patternFill>
      </fill>
    </dxf>
  </rfmt>
  <rcv guid="{F38B4310-E489-43FF-953E-F1582AC83FA0}" action="delete"/>
  <rdn rId="0" localSheetId="1" customView="1" name="Z_F38B4310_E489_43FF_953E_F1582AC83FA0_.wvu.Cols" hidden="1" oldHidden="1">
    <formula>'FY15'!$B:$AC</formula>
    <oldFormula>'FY15'!$B:$AC</oldFormula>
  </rdn>
  <rcv guid="{F38B4310-E489-43FF-953E-F1582AC83FA0}" action="add"/>
</revisions>
</file>

<file path=xl/revisions/revisionLog126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'FY15'!$B:$O</formula>
    <oldFormula>'FY15'!$B:$O</oldFormula>
  </rdn>
  <rcv guid="{F38B4310-E489-43FF-953E-F1582AC83FA0}" action="add"/>
</revisions>
</file>

<file path=xl/revisions/revisionLog1261.xml><?xml version="1.0" encoding="utf-8"?>
<revisions xmlns="http://schemas.openxmlformats.org/spreadsheetml/2006/main" xmlns:r="http://schemas.openxmlformats.org/officeDocument/2006/relationships">
  <rcc rId="3808" sId="1" numFmtId="4">
    <oc r="K30">
      <v>0</v>
    </oc>
    <nc r="K30">
      <v>608.14</v>
    </nc>
  </rcc>
  <rcc rId="3809" sId="1">
    <oc r="H30">
      <f>F30-B30</f>
    </oc>
    <nc r="H30">
      <f>F30-D30</f>
    </nc>
  </rcc>
  <rcc rId="3810" sId="1">
    <oc r="H33">
      <f>F33-B33</f>
    </oc>
    <nc r="H33">
      <f>F33-D33</f>
    </nc>
  </rcc>
  <rcc rId="3811" sId="1">
    <oc r="O30">
      <f>M30-I30</f>
    </oc>
    <nc r="O30">
      <f>M30-K30</f>
    </nc>
  </rcc>
  <rcc rId="3812" sId="1">
    <oc r="O33">
      <f>M33-I33</f>
    </oc>
    <nc r="O33">
      <f>M33-K33</f>
    </nc>
  </rcc>
  <rcc rId="3813" sId="1" numFmtId="4">
    <oc r="K33">
      <v>0</v>
    </oc>
    <nc r="K33">
      <v>506.7</v>
    </nc>
  </rcc>
</revisions>
</file>

<file path=xl/revisions/revisionLog12611.xml><?xml version="1.0" encoding="utf-8"?>
<revisions xmlns="http://schemas.openxmlformats.org/spreadsheetml/2006/main" xmlns:r="http://schemas.openxmlformats.org/officeDocument/2006/relationships">
  <rcc rId="3514" sId="1" numFmtId="4">
    <nc r="E32">
      <v>-655</v>
    </nc>
  </rcc>
  <rcc rId="3515" sId="1" numFmtId="4">
    <nc r="E31">
      <v>3182</v>
    </nc>
  </rcc>
  <rcc rId="3516" sId="1" numFmtId="4">
    <nc r="E26">
      <v>7920</v>
    </nc>
  </rcc>
  <rcc rId="3517" sId="1" numFmtId="4">
    <nc r="E27">
      <v>2480</v>
    </nc>
  </rcc>
  <rcc rId="3518" sId="1">
    <oc r="H26">
      <f>F26-G26</f>
    </oc>
    <nc r="H26">
      <f>E26-B26</f>
    </nc>
  </rcc>
  <rcc rId="3519" sId="1">
    <oc r="H27">
      <f>F27-G27</f>
    </oc>
    <nc r="H27">
      <f>E27-B27</f>
    </nc>
  </rcc>
</revisions>
</file>

<file path=xl/revisions/revisionLog126111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'FY14 '!$B:$O</formula>
    <oldFormula>'FY14 '!$B:$O</oldFormula>
  </rdn>
  <rcv guid="{F38B4310-E489-43FF-953E-F1582AC83FA0}" action="add"/>
</revisions>
</file>

<file path=xl/revisions/revisionLog1261111.xml><?xml version="1.0" encoding="utf-8"?>
<revisions xmlns="http://schemas.openxmlformats.org/spreadsheetml/2006/main" xmlns:r="http://schemas.openxmlformats.org/officeDocument/2006/relationships">
  <rcc rId="1428" sId="1" numFmtId="4">
    <oc r="AZ7">
      <v>85000</v>
    </oc>
    <nc r="AZ7">
      <f>85000-10000</f>
    </nc>
  </rcc>
  <rcmt sheetId="1" cell="AZ7" guid="{233391F3-5F1C-4D9E-9874-08A8A3A61316}" author="Yareth Mojica" newLength="44"/>
  <rcv guid="{F38B4310-E489-43FF-953E-F1582AC83FA0}" action="delete"/>
  <rdn rId="0" localSheetId="1" customView="1" name="Z_F38B4310_E489_43FF_953E_F1582AC83FA0_.wvu.Cols" hidden="1" oldHidden="1">
    <formula>'FY14 '!$B:$O</formula>
    <oldFormula>'FY14 '!$B:$O</oldFormula>
  </rdn>
  <rcv guid="{F38B4310-E489-43FF-953E-F1582AC83FA0}" action="add"/>
</revisions>
</file>

<file path=xl/revisions/revisionLog126112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'FY14 '!$B:$O</formula>
    <oldFormula>'FY14 '!$B:$O</oldFormula>
  </rdn>
  <rcv guid="{F38B4310-E489-43FF-953E-F1582AC83FA0}" action="add"/>
</revisions>
</file>

<file path=xl/revisions/revisionLog1262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'FY14 '!$B:$BL</formula>
    <oldFormula>'FY14 '!$B:$BL</oldFormula>
  </rdn>
  <rcv guid="{F38B4310-E489-43FF-953E-F1582AC83FA0}" action="add"/>
</revisions>
</file>

<file path=xl/revisions/revisionLog12621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'FY14 '!$B:$BL</formula>
    <oldFormula>'FY14 '!$B:$BL</oldFormula>
  </rdn>
  <rcv guid="{F38B4310-E489-43FF-953E-F1582AC83FA0}" action="add"/>
</revisions>
</file>

<file path=xl/revisions/revisionLog126211.xml><?xml version="1.0" encoding="utf-8"?>
<revisions xmlns="http://schemas.openxmlformats.org/spreadsheetml/2006/main" xmlns:r="http://schemas.openxmlformats.org/officeDocument/2006/relationships">
  <rcc rId="1502" sId="1" numFmtId="4">
    <nc r="BA26">
      <v>8515.91</v>
    </nc>
  </rcc>
  <rcc rId="1503" sId="1" numFmtId="4">
    <nc r="BA29">
      <v>4824.01</v>
    </nc>
  </rcc>
  <rcc rId="1504" sId="1" numFmtId="4">
    <nc r="BA30">
      <v>28347.46</v>
    </nc>
  </rcc>
  <rcc rId="1505" sId="1" numFmtId="4">
    <nc r="BA31">
      <v>11390</v>
    </nc>
  </rcc>
  <rcv guid="{F38B4310-E489-43FF-953E-F1582AC83FA0}" action="delete"/>
  <rdn rId="0" localSheetId="1" customView="1" name="Z_F38B4310_E489_43FF_953E_F1582AC83FA0_.wvu.Cols" hidden="1" oldHidden="1">
    <formula>'FY14 '!$B:$O</formula>
    <oldFormula>'FY14 '!$B:$O</oldFormula>
  </rdn>
  <rcv guid="{F38B4310-E489-43FF-953E-F1582AC83FA0}" action="add"/>
</revisions>
</file>

<file path=xl/revisions/revisionLog127.xml><?xml version="1.0" encoding="utf-8"?>
<revisions xmlns="http://schemas.openxmlformats.org/spreadsheetml/2006/main" xmlns:r="http://schemas.openxmlformats.org/officeDocument/2006/relationships">
  <rcc rId="1682" sId="1" numFmtId="4">
    <nc r="BI8">
      <v>55000</v>
    </nc>
  </rcc>
  <rcc rId="1683" sId="1" numFmtId="4">
    <nc r="BI9">
      <v>50000</v>
    </nc>
  </rcc>
  <rcc rId="1684" sId="1" odxf="1" dxf="1" numFmtId="4">
    <nc r="BI12">
      <v>7500</v>
    </nc>
    <odxf/>
    <ndxf/>
  </rcc>
  <rcc rId="1685" sId="1" odxf="1" dxf="1" numFmtId="4">
    <nc r="BI13">
      <v>9000</v>
    </nc>
    <odxf/>
    <ndxf/>
  </rcc>
  <rcc rId="1686" sId="1" odxf="1" dxf="1" numFmtId="4">
    <nc r="BI14">
      <v>25000</v>
    </nc>
    <odxf/>
    <ndxf/>
  </rcc>
  <rcc rId="1687" sId="1" odxf="1" dxf="1" numFmtId="4">
    <nc r="BI15">
      <v>0</v>
    </nc>
    <odxf/>
    <ndxf/>
  </rcc>
  <rfmt sheetId="1" sqref="BI16" start="0" length="0">
    <dxf/>
  </rfmt>
  <rfmt sheetId="1" sqref="BI17" start="0" length="0">
    <dxf/>
  </rfmt>
  <rcc rId="1688" sId="1" odxf="1" dxf="1" numFmtId="4">
    <nc r="BI18">
      <v>4000</v>
    </nc>
    <odxf/>
    <ndxf/>
  </rcc>
  <rcc rId="1689" sId="1" odxf="1" dxf="1" numFmtId="4">
    <nc r="BI19">
      <v>21000</v>
    </nc>
    <odxf/>
    <ndxf/>
  </rcc>
  <rfmt sheetId="1" sqref="BI20" start="0" length="0">
    <dxf/>
  </rfmt>
  <rfmt sheetId="1" sqref="BI21" start="0" length="0">
    <dxf/>
  </rfmt>
  <rcc rId="1690" sId="1" odxf="1" dxf="1" numFmtId="4">
    <nc r="BI22">
      <v>2500</v>
    </nc>
    <odxf/>
    <ndxf/>
  </rcc>
  <rcc rId="1691" sId="1" odxf="1" dxf="1" numFmtId="4">
    <nc r="BI23">
      <v>7000</v>
    </nc>
    <odxf/>
    <ndxf/>
  </rcc>
  <rfmt sheetId="1" sqref="BI24" start="0" length="0">
    <dxf/>
  </rfmt>
  <rfmt sheetId="1" sqref="BI25" start="0" length="0">
    <dxf/>
  </rfmt>
  <rcc rId="1692" sId="1" odxf="1" dxf="1" numFmtId="4">
    <nc r="BI26">
      <v>8000</v>
    </nc>
    <odxf/>
    <ndxf/>
  </rcc>
  <rfmt sheetId="1" sqref="BI27" start="0" length="0">
    <dxf/>
  </rfmt>
  <rfmt sheetId="1" sqref="BI28" start="0" length="0">
    <dxf/>
  </rfmt>
  <rcc rId="1693" sId="1" odxf="1" dxf="1" numFmtId="4">
    <nc r="BI29">
      <v>4000</v>
    </nc>
    <odxf/>
    <ndxf/>
  </rcc>
  <rcc rId="1694" sId="1" odxf="1" dxf="1" numFmtId="4">
    <nc r="BI30">
      <v>28500</v>
    </nc>
    <odxf/>
    <ndxf/>
  </rcc>
  <rcc rId="1695" sId="1" odxf="1" dxf="1" numFmtId="4">
    <nc r="BI31">
      <v>5000</v>
    </nc>
    <odxf/>
    <ndxf/>
  </rcc>
  <rcc rId="1696" sId="1" numFmtId="4">
    <nc r="BI34">
      <v>0</v>
    </nc>
  </rcc>
  <rcc rId="1697" sId="1" numFmtId="4">
    <nc r="BI7">
      <v>98800</v>
    </nc>
  </rcc>
  <rcv guid="{F38B4310-E489-43FF-953E-F1582AC83FA0}" action="delete"/>
  <rdn rId="0" localSheetId="1" customView="1" name="Z_F38B4310_E489_43FF_953E_F1582AC83FA0_.wvu.Cols" hidden="1" oldHidden="1">
    <formula>'FY14 '!$B:$O</formula>
    <oldFormula>'FY14 '!$B:$O</oldFormula>
  </rdn>
  <rcv guid="{F38B4310-E489-43FF-953E-F1582AC83FA0}" action="add"/>
</revisions>
</file>

<file path=xl/revisions/revisionLog1271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'FY14 '!$B:$O</formula>
    <oldFormula>'FY14 '!$B:$O</oldFormula>
  </rdn>
  <rcv guid="{F38B4310-E489-43FF-953E-F1582AC83FA0}" action="add"/>
</revisions>
</file>

<file path=xl/revisions/revisionLog12711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'FY14 '!$B:$O</formula>
    <oldFormula>'FY14 '!$B:$O</oldFormula>
  </rdn>
  <rcv guid="{F38B4310-E489-43FF-953E-F1582AC83FA0}" action="add"/>
</revisions>
</file>

<file path=xl/revisions/revisionLog127111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'FY14 '!$B:$O</formula>
    <oldFormula>'FY14 '!$B:$O</oldFormula>
  </rdn>
  <rcv guid="{F38B4310-E489-43FF-953E-F1582AC83FA0}" action="add"/>
</revisions>
</file>

<file path=xl/revisions/revisionLog1272.xml><?xml version="1.0" encoding="utf-8"?>
<revisions xmlns="http://schemas.openxmlformats.org/spreadsheetml/2006/main" xmlns:r="http://schemas.openxmlformats.org/officeDocument/2006/relationships">
  <rcc rId="1652" sId="1" numFmtId="4">
    <nc r="BN29">
      <v>4000</v>
    </nc>
  </rcc>
  <rcc rId="1653" sId="1" numFmtId="4">
    <nc r="BN30">
      <v>27500</v>
    </nc>
  </rcc>
  <rcc rId="1654" sId="1" numFmtId="4">
    <nc r="BN31">
      <v>10000</v>
    </nc>
  </rcc>
  <rfmt sheetId="1" sqref="BM31:BN31">
    <dxf>
      <fill>
        <patternFill patternType="solid">
          <bgColor rgb="FFFFFF00"/>
        </patternFill>
      </fill>
    </dxf>
  </rfmt>
  <rcv guid="{F38B4310-E489-43FF-953E-F1582AC83FA0}" action="delete"/>
  <rdn rId="0" localSheetId="1" customView="1" name="Z_F38B4310_E489_43FF_953E_F1582AC83FA0_.wvu.Cols" hidden="1" oldHidden="1">
    <formula>'FY14 '!$B:$O</formula>
    <oldFormula>'FY14 '!$B:$O</oldFormula>
  </rdn>
  <rcv guid="{F38B4310-E489-43FF-953E-F1582AC83FA0}" action="add"/>
</revisions>
</file>

<file path=xl/revisions/revisionLog128.xml><?xml version="1.0" encoding="utf-8"?>
<revisions xmlns="http://schemas.openxmlformats.org/spreadsheetml/2006/main" xmlns:r="http://schemas.openxmlformats.org/officeDocument/2006/relationships">
  <rcc rId="5764" sId="1">
    <nc r="BW7">
      <f>214639.69-100000</f>
    </nc>
  </rcc>
  <rcc rId="5765" sId="1">
    <nc r="BW18">
      <f>13788.25-4500</f>
    </nc>
  </rcc>
  <rcc rId="5766" sId="1">
    <nc r="BW22">
      <f>13147.38-3500</f>
    </nc>
  </rcc>
  <rcc rId="5767" sId="1">
    <nc r="BW9">
      <f>248615.45-162500</f>
    </nc>
  </rcc>
  <rcc rId="5768" sId="1">
    <nc r="BW14">
      <f>55567-25000</f>
    </nc>
  </rcc>
  <rcc rId="5769" sId="1">
    <nc r="BW8">
      <f>121596.38-61000</f>
    </nc>
  </rcc>
  <rcc rId="5770" sId="1">
    <nc r="BW19">
      <f>23456.44-15000</f>
    </nc>
  </rcc>
  <rcc rId="5771" sId="1">
    <nc r="BW37">
      <f>17000-16500</f>
    </nc>
  </rcc>
  <rcc rId="5772" sId="1">
    <nc r="BW36">
      <f>19956.45-17500</f>
    </nc>
  </rcc>
  <rcc rId="5773" sId="1">
    <nc r="BW38">
      <f>5000-4000</f>
    </nc>
  </rcc>
  <rcc rId="5774" sId="1">
    <nc r="BW12">
      <f>42064.8-20000</f>
    </nc>
  </rcc>
  <rcc rId="5775" sId="1" numFmtId="4">
    <nc r="BW15">
      <v>12482.58</v>
    </nc>
  </rcc>
  <rcc rId="5776" sId="1">
    <nc r="BW27">
      <f>11624.72+1764.48</f>
    </nc>
  </rcc>
  <rcc rId="5777" sId="1" numFmtId="4">
    <nc r="BW30">
      <v>608.19000000000005</v>
    </nc>
  </rcc>
  <rcc rId="5778" sId="1" numFmtId="4">
    <nc r="BW33">
      <v>507.3</v>
    </nc>
  </rcc>
  <rcc rId="5779" sId="1" numFmtId="4">
    <nc r="BW26">
      <v>10350.31</v>
    </nc>
  </rcc>
  <rfmt sheetId="1" sqref="BW26">
    <dxf>
      <fill>
        <patternFill patternType="solid">
          <bgColor rgb="FFFFFF00"/>
        </patternFill>
      </fill>
    </dxf>
  </rfmt>
  <rcc rId="5780" sId="1" numFmtId="4">
    <nc r="BW13">
      <v>14716.84</v>
    </nc>
  </rcc>
  <rfmt sheetId="1" sqref="BW13">
    <dxf>
      <fill>
        <patternFill patternType="solid">
          <bgColor rgb="FFFFFF00"/>
        </patternFill>
      </fill>
    </dxf>
  </rfmt>
  <rfmt sheetId="1" sqref="BW23">
    <dxf>
      <fill>
        <patternFill patternType="solid">
          <bgColor rgb="FFFFFF00"/>
        </patternFill>
      </fill>
    </dxf>
  </rfmt>
  <rcc rId="5781" sId="1" numFmtId="4">
    <nc r="BW23">
      <v>11134.48</v>
    </nc>
  </rcc>
  <rcc rId="5782" sId="1">
    <nc r="BX7">
      <f>BU7+BW7</f>
    </nc>
  </rcc>
  <rcc rId="5783" sId="1">
    <nc r="BX8">
      <f>BU8+BW8</f>
    </nc>
  </rcc>
  <rcc rId="5784" sId="1">
    <nc r="BX9">
      <f>BU9+BW9</f>
    </nc>
  </rcc>
  <rcc rId="5785" sId="1">
    <nc r="BX12">
      <f>BU12+BW12</f>
    </nc>
  </rcc>
  <rcc rId="5786" sId="1">
    <nc r="BX13">
      <f>BU13+BW13</f>
    </nc>
  </rcc>
  <rcc rId="5787" sId="1">
    <nc r="BX14">
      <f>BU14+BW14</f>
    </nc>
  </rcc>
  <rcc rId="5788" sId="1">
    <nc r="BX15">
      <f>BU15+BW15</f>
    </nc>
  </rcc>
  <rcc rId="5789" sId="1">
    <nc r="BX18">
      <f>BU18+BW18</f>
    </nc>
  </rcc>
  <rcc rId="5790" sId="1">
    <nc r="BX19">
      <f>BU19+BW19</f>
    </nc>
  </rcc>
  <rcc rId="5791" sId="1">
    <nc r="BX22">
      <f>BU22+BW22</f>
    </nc>
  </rcc>
  <rcc rId="5792" sId="1">
    <nc r="BX23">
      <f>BU23+BW23</f>
    </nc>
  </rcc>
  <rcc rId="5793" sId="1">
    <nc r="BX26">
      <f>BU26+BW26</f>
    </nc>
  </rcc>
  <rcc rId="5794" sId="1">
    <nc r="BX27">
      <f>BU27+BW27</f>
    </nc>
  </rcc>
  <rcc rId="5795" sId="1">
    <nc r="BX30">
      <f>BU30+BW30</f>
    </nc>
  </rcc>
  <rcc rId="5796" sId="1">
    <nc r="BX33">
      <f>BU33+BW33</f>
    </nc>
  </rcc>
  <rcc rId="5797" sId="1">
    <nc r="BX36">
      <f>BU36+BW36</f>
    </nc>
  </rcc>
  <rcc rId="5798" sId="1">
    <nc r="BX37">
      <f>BU37+BW37</f>
    </nc>
  </rcc>
  <rcc rId="5799" sId="1">
    <nc r="BX38">
      <f>BU38+BW38</f>
    </nc>
  </rcc>
  <rcc rId="5800" sId="1">
    <nc r="BX41">
      <f>BU41+BW41</f>
    </nc>
  </rcc>
  <rcc rId="5801" sId="1">
    <nc r="BX42">
      <f>BU42+BW42</f>
    </nc>
  </rcc>
  <rcc rId="5802" sId="1">
    <nc r="BX43">
      <f>BU43+BW43</f>
    </nc>
  </rcc>
  <rcc rId="5803" sId="1">
    <nc r="BX44">
      <f>BU44+BW44</f>
    </nc>
  </rcc>
  <rcv guid="{F38B4310-E489-43FF-953E-F1582AC83FA0}" action="delete"/>
  <rdn rId="0" localSheetId="1" customView="1" name="Z_F38B4310_E489_43FF_953E_F1582AC83FA0_.wvu.Cols" hidden="1" oldHidden="1">
    <formula>'FY15'!$B:$BS</formula>
    <oldFormula>'FY15'!$B:$BS</oldFormula>
  </rdn>
  <rcv guid="{F38B4310-E489-43FF-953E-F1582AC83FA0}" action="add"/>
</revisions>
</file>

<file path=xl/revisions/revisionLog1281.xml><?xml version="1.0" encoding="utf-8"?>
<revisions xmlns="http://schemas.openxmlformats.org/spreadsheetml/2006/main" xmlns:r="http://schemas.openxmlformats.org/officeDocument/2006/relationships">
  <rcc rId="3650" sId="1" numFmtId="4">
    <nc r="P9">
      <v>350000</v>
    </nc>
  </rcc>
  <rcc rId="3651" sId="1">
    <nc r="Q9">
      <f>175000</f>
    </nc>
  </rcc>
  <rcc rId="3652" sId="1" numFmtId="4">
    <nc r="P14">
      <v>62500</v>
    </nc>
  </rcc>
  <rcc rId="3653" sId="1">
    <nc r="Q14">
      <f>31250</f>
    </nc>
  </rcc>
  <rcc rId="3654" sId="1" numFmtId="4">
    <nc r="P8">
      <v>100000</v>
    </nc>
  </rcc>
  <rcc rId="3655" sId="1" numFmtId="4">
    <nc r="Q8">
      <v>50000</v>
    </nc>
  </rcc>
  <rcc rId="3656" sId="1" numFmtId="4">
    <nc r="P19">
      <v>30000</v>
    </nc>
  </rcc>
  <rcc rId="3657" sId="1" numFmtId="4">
    <nc r="Q19">
      <v>15000</v>
    </nc>
  </rcc>
  <rcc rId="3658" sId="1" numFmtId="4">
    <nc r="P23">
      <v>13000</v>
    </nc>
  </rcc>
  <rcc rId="3659" sId="1" numFmtId="4">
    <nc r="Q23">
      <v>6500</v>
    </nc>
  </rcc>
  <rcc rId="3660" sId="1" numFmtId="4">
    <nc r="P13">
      <v>17000</v>
    </nc>
  </rcc>
  <rcc rId="3661" sId="1" numFmtId="4">
    <nc r="Q13">
      <v>8500</v>
    </nc>
  </rcc>
  <rcc rId="3662" sId="1" numFmtId="4">
    <nc r="P7">
      <v>190000</v>
    </nc>
  </rcc>
  <rcc rId="3663" sId="1" numFmtId="4">
    <nc r="Q7">
      <v>95000</v>
    </nc>
  </rcc>
  <rcc rId="3664" sId="1" numFmtId="4">
    <nc r="P18">
      <v>9000</v>
    </nc>
  </rcc>
  <rcc rId="3665" sId="1" numFmtId="4">
    <nc r="Q18">
      <v>4500</v>
    </nc>
  </rcc>
  <rcc rId="3666" sId="1" numFmtId="4">
    <nc r="P22">
      <v>3000</v>
    </nc>
  </rcc>
  <rcc rId="3667" sId="1" numFmtId="4">
    <nc r="Q22">
      <v>1500</v>
    </nc>
  </rcc>
  <rcc rId="3668" sId="1" numFmtId="4">
    <nc r="P12">
      <v>15000</v>
    </nc>
  </rcc>
  <rcc rId="3669" sId="1" numFmtId="4">
    <nc r="Q12">
      <v>7500</v>
    </nc>
  </rcc>
</revisions>
</file>

<file path=xl/revisions/revisionLog12811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'FY14 '!$B:$O</formula>
    <oldFormula>'FY14 '!$B:$O</oldFormula>
  </rdn>
  <rcv guid="{F38B4310-E489-43FF-953E-F1582AC83FA0}" action="add"/>
</revisions>
</file>

<file path=xl/revisions/revisionLog128111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'FY14 '!$B:$O</formula>
    <oldFormula>'FY14 '!$B:$O</oldFormula>
  </rdn>
  <rcv guid="{F38B4310-E489-43FF-953E-F1582AC83FA0}" action="add"/>
</revisions>
</file>

<file path=xl/revisions/revisionLog1282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'FY15'!$B:$BL</formula>
    <oldFormula>'FY15'!$B:$BL</oldFormula>
  </rdn>
  <rcv guid="{F38B4310-E489-43FF-953E-F1582AC83FA0}" action="add"/>
</revisions>
</file>

<file path=xl/revisions/revisionLog12821.xml><?xml version="1.0" encoding="utf-8"?>
<revisions xmlns="http://schemas.openxmlformats.org/spreadsheetml/2006/main" xmlns:r="http://schemas.openxmlformats.org/officeDocument/2006/relationships">
  <rcc rId="2152" sId="1" numFmtId="4">
    <oc r="BU26">
      <v>0</v>
    </oc>
    <nc r="BU26">
      <v>7934</v>
    </nc>
  </rcc>
  <rcc rId="2153" sId="1" numFmtId="4">
    <oc r="BU27">
      <v>0</v>
    </oc>
    <nc r="BU27">
      <v>3779</v>
    </nc>
  </rcc>
  <rcc rId="2154" sId="1" numFmtId="4">
    <oc r="BV26">
      <v>7933.96</v>
    </oc>
    <nc r="BV26">
      <v>0</v>
    </nc>
  </rcc>
  <rcc rId="2155" sId="1" numFmtId="4">
    <oc r="BV27">
      <v>3778.89</v>
    </oc>
    <nc r="BV27">
      <v>0</v>
    </nc>
  </rcc>
  <rcc rId="2156" sId="1">
    <oc r="BZ26">
      <f>BT26-BV26</f>
    </oc>
    <nc r="BZ26">
      <f>BX26-BY26</f>
    </nc>
  </rcc>
  <rcc rId="2157" sId="1">
    <oc r="BZ27">
      <f>BT27-BV27</f>
    </oc>
    <nc r="BZ27">
      <f>BX27-BY27</f>
    </nc>
  </rcc>
  <rcv guid="{CFE925A5-1DC8-413C-B238-342567D07E98}" action="delete"/>
  <rcv guid="{CFE925A5-1DC8-413C-B238-342567D07E98}" action="add"/>
</revisions>
</file>

<file path=xl/revisions/revisionLog128211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'FY14 '!$B:$O</formula>
    <oldFormula>'FY14 '!$B:$O</oldFormula>
  </rdn>
  <rcv guid="{F38B4310-E489-43FF-953E-F1582AC83FA0}" action="add"/>
</revisions>
</file>

<file path=xl/revisions/revisionLog12822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'FY15'!$B:$AX</formula>
    <oldFormula>'FY15'!$B:$AX</oldFormula>
  </rdn>
  <rcv guid="{F38B4310-E489-43FF-953E-F1582AC83FA0}" action="add"/>
</revisions>
</file>

<file path=xl/revisions/revisionLog128221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'FY15'!$B:$AX</formula>
    <oldFormula>'FY15'!$B:$AX</oldFormula>
  </rdn>
  <rcv guid="{F38B4310-E489-43FF-953E-F1582AC83FA0}" action="add"/>
</revisions>
</file>

<file path=xl/revisions/revisionLog1282211.xml><?xml version="1.0" encoding="utf-8"?>
<revisions xmlns="http://schemas.openxmlformats.org/spreadsheetml/2006/main" xmlns:r="http://schemas.openxmlformats.org/officeDocument/2006/relationships">
  <rcc rId="5151" sId="1" numFmtId="4">
    <oc r="BA41">
      <v>0</v>
    </oc>
    <nc r="BA41"/>
  </rcc>
  <rcc rId="5152" sId="1" numFmtId="4">
    <oc r="BA38">
      <v>0</v>
    </oc>
    <nc r="BA38"/>
  </rcc>
  <rcc rId="5153" sId="1" numFmtId="4">
    <oc r="BB38">
      <v>0</v>
    </oc>
    <nc r="BB38"/>
  </rcc>
  <rcc rId="5154" sId="1" numFmtId="4">
    <oc r="BB41">
      <v>0</v>
    </oc>
    <nc r="BB41"/>
  </rcc>
  <rcc rId="5155" sId="1" numFmtId="4">
    <oc r="BA15">
      <v>0</v>
    </oc>
    <nc r="BA15"/>
  </rcc>
  <rcc rId="5156" sId="1" numFmtId="4">
    <oc r="BB15">
      <v>0</v>
    </oc>
    <nc r="BB15"/>
  </rcc>
  <rcc rId="5157" sId="1" numFmtId="4">
    <oc r="AZ41">
      <v>0</v>
    </oc>
    <nc r="AZ41">
      <v>29247.63</v>
    </nc>
  </rcc>
  <rcc rId="5158" sId="1" numFmtId="4">
    <oc r="AZ42">
      <v>0</v>
    </oc>
    <nc r="AZ42">
      <v>61877.67</v>
    </nc>
  </rcc>
  <rcv guid="{F38B4310-E489-43FF-953E-F1582AC83FA0}" action="delete"/>
  <rdn rId="0" localSheetId="1" customView="1" name="Z_F38B4310_E489_43FF_953E_F1582AC83FA0_.wvu.Cols" hidden="1" oldHidden="1">
    <formula>'FY15'!$B:$AQ</formula>
    <oldFormula>'FY15'!$B:$AQ</oldFormula>
  </rdn>
  <rcv guid="{F38B4310-E489-43FF-953E-F1582AC83FA0}" action="add"/>
</revisions>
</file>

<file path=xl/revisions/revisionLog12822111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'FY15'!$B:$AJ</formula>
    <oldFormula>'FY15'!$B:$AJ</oldFormula>
  </rdn>
  <rcv guid="{F38B4310-E489-43FF-953E-F1582AC83FA0}" action="add"/>
</revisions>
</file>

<file path=xl/revisions/revisionLog128221111.xml><?xml version="1.0" encoding="utf-8"?>
<revisions xmlns="http://schemas.openxmlformats.org/spreadsheetml/2006/main" xmlns:r="http://schemas.openxmlformats.org/officeDocument/2006/relationships">
  <rcc rId="4736" sId="1" numFmtId="4">
    <oc r="AN36">
      <v>17500</v>
    </oc>
    <nc r="AN36">
      <v>5116</v>
    </nc>
  </rcc>
  <rfmt sheetId="1" sqref="AN36">
    <dxf>
      <fill>
        <patternFill patternType="solid">
          <bgColor theme="9" tint="0.79998168889431442"/>
        </patternFill>
      </fill>
    </dxf>
  </rfmt>
  <rcv guid="{F38B4310-E489-43FF-953E-F1582AC83FA0}" action="delete"/>
  <rdn rId="0" localSheetId="1" customView="1" name="Z_F38B4310_E489_43FF_953E_F1582AC83FA0_.wvu.Cols" hidden="1" oldHidden="1">
    <formula>'FY15'!$B:$AC</formula>
    <oldFormula>'FY15'!$B:$AC</oldFormula>
  </rdn>
  <rcv guid="{F38B4310-E489-43FF-953E-F1582AC83FA0}" action="add"/>
</revisions>
</file>

<file path=xl/revisions/revisionLog1282211111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'FY15'!$B:$AC</formula>
    <oldFormula>'FY15'!$B:$AC</oldFormula>
  </rdn>
  <rcv guid="{F38B4310-E489-43FF-953E-F1582AC83FA0}" action="add"/>
</revisions>
</file>

<file path=xl/revisions/revisionLog12822111111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'FY15'!$B:$AC</formula>
    <oldFormula>'FY15'!$B:$AC</oldFormula>
  </rdn>
  <rcv guid="{F38B4310-E489-43FF-953E-F1582AC83FA0}" action="add"/>
</revisions>
</file>

<file path=xl/revisions/revisionLog128221111111.xml><?xml version="1.0" encoding="utf-8"?>
<revisions xmlns="http://schemas.openxmlformats.org/spreadsheetml/2006/main" xmlns:r="http://schemas.openxmlformats.org/officeDocument/2006/relationships">
  <rcc rId="4498" sId="1" numFmtId="4">
    <oc r="AG43">
      <v>0</v>
    </oc>
    <nc r="AG43">
      <v>100</v>
    </nc>
  </rcc>
  <rcc rId="4499" sId="1" numFmtId="4">
    <oc r="AG44">
      <v>0</v>
    </oc>
    <nc r="AG44">
      <v>400</v>
    </nc>
  </rcc>
  <rcc rId="4500" sId="1" numFmtId="4">
    <oc r="AD9">
      <v>350000</v>
    </oc>
    <nc r="AD9">
      <v>340000</v>
    </nc>
  </rcc>
  <rcc rId="4501" sId="1" numFmtId="4">
    <oc r="AD7">
      <v>230000</v>
    </oc>
    <nc r="AD7">
      <v>220000</v>
    </nc>
  </rcc>
  <rcv guid="{F38B4310-E489-43FF-953E-F1582AC83FA0}" action="delete"/>
  <rdn rId="0" localSheetId="1" customView="1" name="Z_F38B4310_E489_43FF_953E_F1582AC83FA0_.wvu.Cols" hidden="1" oldHidden="1">
    <formula>'FY15'!$B:$AC</formula>
    <oldFormula>'FY15'!$B:$AC</oldFormula>
  </rdn>
  <rcv guid="{F38B4310-E489-43FF-953E-F1582AC83FA0}" action="add"/>
</revisions>
</file>

<file path=xl/revisions/revisionLog1282211111111.xml><?xml version="1.0" encoding="utf-8"?>
<revisions xmlns="http://schemas.openxmlformats.org/spreadsheetml/2006/main" xmlns:r="http://schemas.openxmlformats.org/officeDocument/2006/relationships">
  <rdn rId="0" localSheetId="1" customView="1" name="Z_F38B4310_E489_43FF_953E_F1582AC83FA0_.wvu.Cols" hidden="1" oldHidden="1">
    <oldFormula>'FY15'!$B:$BL</oldFormula>
  </rdn>
  <rcv guid="{F38B4310-E489-43FF-953E-F1582AC83FA0}" action="delete"/>
  <rcv guid="{F38B4310-E489-43FF-953E-F1582AC83FA0}" action="add"/>
</revisions>
</file>

<file path=xl/revisions/revisionLog1282211112.xml><?xml version="1.0" encoding="utf-8"?>
<revisions xmlns="http://schemas.openxmlformats.org/spreadsheetml/2006/main" xmlns:r="http://schemas.openxmlformats.org/officeDocument/2006/relationships">
  <rcc rId="4576" sId="1">
    <nc r="AO7">
      <f>AL7+AN7</f>
    </nc>
  </rcc>
  <rcc rId="4577" sId="1">
    <nc r="AO8">
      <f>AL8+AN8</f>
    </nc>
  </rcc>
  <rcc rId="4578" sId="1">
    <nc r="AO9">
      <f>AL9+AN9</f>
    </nc>
  </rcc>
  <rcc rId="4579" sId="1">
    <nc r="AO12">
      <f>AL12+AN12</f>
    </nc>
  </rcc>
  <rcc rId="4580" sId="1">
    <nc r="AO13">
      <f>AL13+AN13</f>
    </nc>
  </rcc>
  <rcc rId="4581" sId="1">
    <nc r="AO14">
      <f>AL14+AN14</f>
    </nc>
  </rcc>
  <rcc rId="4582" sId="1">
    <nc r="AO15">
      <f>AL15+AN15</f>
    </nc>
  </rcc>
  <rcc rId="4583" sId="1">
    <nc r="AO18">
      <f>AL18+AN18</f>
    </nc>
  </rcc>
  <rcc rId="4584" sId="1">
    <nc r="AO19">
      <f>AL19+AN19</f>
    </nc>
  </rcc>
  <rcc rId="4585" sId="1">
    <nc r="AO22">
      <f>AL22+AN22</f>
    </nc>
  </rcc>
  <rcc rId="4586" sId="1">
    <nc r="AO23">
      <f>AL23+AN23</f>
    </nc>
  </rcc>
  <rcc rId="4587" sId="1">
    <nc r="AO26">
      <f>AL26+AN26</f>
    </nc>
  </rcc>
  <rcc rId="4588" sId="1">
    <nc r="AO27">
      <f>AL27+AN27</f>
    </nc>
  </rcc>
  <rcc rId="4589" sId="1">
    <nc r="AO30">
      <f>AL30+AN30</f>
    </nc>
  </rcc>
  <rcc rId="4590" sId="1">
    <nc r="AO33">
      <f>AL33+AN33</f>
    </nc>
  </rcc>
  <rcc rId="4591" sId="1">
    <nc r="AO36">
      <f>AL36+AN36</f>
    </nc>
  </rcc>
  <rcc rId="4592" sId="1">
    <nc r="AO37">
      <f>AL37+AN37</f>
    </nc>
  </rcc>
  <rcc rId="4593" sId="1">
    <nc r="AO38">
      <f>AL38+AN38</f>
    </nc>
  </rcc>
  <rcc rId="4594" sId="1">
    <oc r="AO41">
      <f>AL41+AN41</f>
    </oc>
    <nc r="AO41">
      <f>AL41+AN41</f>
    </nc>
  </rcc>
  <rcc rId="4595" sId="1">
    <nc r="AO42">
      <f>AL42+AN42</f>
    </nc>
  </rcc>
  <rcc rId="4596" sId="1">
    <nc r="AO43">
      <f>AL43+AN43</f>
    </nc>
  </rcc>
  <rcc rId="4597" sId="1">
    <nc r="AO44">
      <f>AL44+AN44</f>
    </nc>
  </rcc>
  <rcv guid="{F38B4310-E489-43FF-953E-F1582AC83FA0}" action="delete"/>
  <rdn rId="0" localSheetId="1" customView="1" name="Z_F38B4310_E489_43FF_953E_F1582AC83FA0_.wvu.Cols" hidden="1" oldHidden="1">
    <formula>'FY15'!$B:$AC</formula>
    <oldFormula>'FY15'!$B:$AC</oldFormula>
  </rdn>
  <rcv guid="{F38B4310-E489-43FF-953E-F1582AC83FA0}" action="add"/>
</revisions>
</file>

<file path=xl/revisions/revisionLog1282212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'FY15'!$B:$AC</formula>
    <oldFormula>'FY15'!$B:$AC</oldFormula>
  </rdn>
  <rcv guid="{F38B4310-E489-43FF-953E-F1582AC83FA0}" action="add"/>
</revisions>
</file>

<file path=xl/revisions/revisionLog12823.xml><?xml version="1.0" encoding="utf-8"?>
<revisions xmlns="http://schemas.openxmlformats.org/spreadsheetml/2006/main" xmlns:r="http://schemas.openxmlformats.org/officeDocument/2006/relationships">
  <rcc rId="3592" sId="1">
    <oc r="H35">
      <f>F35-G35</f>
    </oc>
    <nc r="H35">
      <f>B35-G35</f>
    </nc>
  </rcc>
  <rcc rId="3593" sId="1">
    <oc r="H36">
      <f>F36-G36</f>
    </oc>
    <nc r="H36">
      <f>B36-G36</f>
    </nc>
  </rcc>
  <rcc rId="3594" sId="1">
    <oc r="H37">
      <f>F37-G37</f>
    </oc>
    <nc r="H37">
      <f>B37-G37</f>
    </nc>
  </rcc>
  <rcc rId="3595" sId="1">
    <oc r="H38">
      <f>F38-G38</f>
    </oc>
    <nc r="H38">
      <f>B38-G38</f>
    </nc>
  </rcc>
</revisions>
</file>

<file path=xl/revisions/revisionLog1283.xml><?xml version="1.0" encoding="utf-8"?>
<revisions xmlns="http://schemas.openxmlformats.org/spreadsheetml/2006/main" xmlns:r="http://schemas.openxmlformats.org/officeDocument/2006/relationships">
  <rcc rId="3494" sId="1">
    <nc r="J32">
      <f>10000</f>
    </nc>
  </rcc>
  <rcc rId="3495" sId="1" numFmtId="4">
    <nc r="J30">
      <v>11750</v>
    </nc>
  </rcc>
  <rcc rId="3496" sId="1" numFmtId="4">
    <nc r="J31">
      <v>17500</v>
    </nc>
  </rcc>
  <rcc rId="3497" sId="1" numFmtId="4">
    <nc r="J35">
      <v>30000</v>
    </nc>
  </rcc>
  <rcc rId="3498" sId="1" numFmtId="4">
    <nc r="J36">
      <v>36500</v>
    </nc>
  </rcc>
</revisions>
</file>

<file path=xl/revisions/revisionLog12831.xml><?xml version="1.0" encoding="utf-8"?>
<revisions xmlns="http://schemas.openxmlformats.org/spreadsheetml/2006/main" xmlns:r="http://schemas.openxmlformats.org/officeDocument/2006/relationships">
  <rcc rId="3488" sId="1">
    <oc r="O35">
      <f>M35-N35</f>
    </oc>
    <nc r="O35"/>
  </rcc>
  <rcc rId="3489" sId="1" numFmtId="4">
    <oc r="J35">
      <v>0</v>
    </oc>
    <nc r="J35"/>
  </rcc>
  <rcc rId="3490" sId="1" numFmtId="4">
    <oc r="K35">
      <v>0</v>
    </oc>
    <nc r="K35"/>
  </rcc>
  <rcc rId="3491" sId="1" numFmtId="4">
    <oc r="L35">
      <v>0</v>
    </oc>
    <nc r="L35"/>
  </rcc>
  <rcc rId="3492" sId="1">
    <oc r="M35">
      <f>J35+L35</f>
    </oc>
    <nc r="M35"/>
  </rcc>
  <rcc rId="3493" sId="1">
    <oc r="N35">
      <f>J35+K35</f>
    </oc>
    <nc r="N35"/>
  </rcc>
</revisions>
</file>

<file path=xl/revisions/revisionLog128311.xml><?xml version="1.0" encoding="utf-8"?>
<revisions xmlns="http://schemas.openxmlformats.org/spreadsheetml/2006/main" xmlns:r="http://schemas.openxmlformats.org/officeDocument/2006/relationships">
  <rcv guid="{F38B4310-E489-43FF-953E-F1582AC83FA0}" action="delete"/>
  <rcv guid="{F38B4310-E489-43FF-953E-F1582AC83FA0}" action="add"/>
</revisions>
</file>

<file path=xl/revisions/revisionLog1284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'FY15'!$B:$V</formula>
    <oldFormula>'FY15'!$B:$V</oldFormula>
  </rdn>
  <rcv guid="{F38B4310-E489-43FF-953E-F1582AC83FA0}" action="add"/>
</revisions>
</file>

<file path=xl/revisions/revisionLog12841.xml><?xml version="1.0" encoding="utf-8"?>
<revisions xmlns="http://schemas.openxmlformats.org/spreadsheetml/2006/main" xmlns:r="http://schemas.openxmlformats.org/officeDocument/2006/relationships">
  <rcc rId="3982" sId="1">
    <nc r="U36">
      <f>Q36+R36</f>
    </nc>
  </rcc>
  <rcc rId="3983" sId="1">
    <nc r="U37">
      <f>Q37+R37</f>
    </nc>
  </rcc>
  <rcc rId="3984" sId="1">
    <nc r="U38">
      <f>Q38+R38</f>
    </nc>
  </rcc>
  <rcc rId="3985" sId="1" numFmtId="4">
    <nc r="R36">
      <v>15123</v>
    </nc>
  </rcc>
  <rcc rId="3986" sId="1" numFmtId="4">
    <nc r="R37">
      <v>4775.49</v>
    </nc>
  </rcc>
  <rcc rId="3987" sId="1" numFmtId="4">
    <nc r="R38">
      <v>-3490</v>
    </nc>
  </rcc>
  <rcv guid="{F38B4310-E489-43FF-953E-F1582AC83FA0}" action="delete"/>
  <rdn rId="0" localSheetId="1" customView="1" name="Z_F38B4310_E489_43FF_953E_F1582AC83FA0_.wvu.Cols" hidden="1" oldHidden="1">
    <formula>'FY15'!$B:$O</formula>
    <oldFormula>'FY15'!$B:$O</oldFormula>
  </rdn>
  <rcv guid="{F38B4310-E489-43FF-953E-F1582AC83FA0}" action="add"/>
</revisions>
</file>

<file path=xl/revisions/revisionLog1285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'FY15'!$B:$AJ</formula>
    <oldFormula>'FY15'!$B:$AJ</oldFormula>
  </rdn>
  <rcv guid="{F38B4310-E489-43FF-953E-F1582AC83FA0}" action="add"/>
</revisions>
</file>

<file path=xl/revisions/revisionLog12851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'FY15'!$B:$AC</formula>
    <oldFormula>'FY15'!$B:$AC</oldFormula>
  </rdn>
  <rcv guid="{F38B4310-E489-43FF-953E-F1582AC83FA0}" action="add"/>
</revisions>
</file>

<file path=xl/revisions/revisionLog129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'FY15'!$B:$H</formula>
  </rdn>
  <rcv guid="{F38B4310-E489-43FF-953E-F1582AC83FA0}" action="add"/>
</revisions>
</file>

<file path=xl/revisions/revisionLog1291.xml><?xml version="1.0" encoding="utf-8"?>
<revisions xmlns="http://schemas.openxmlformats.org/spreadsheetml/2006/main" xmlns:r="http://schemas.openxmlformats.org/officeDocument/2006/relationships">
  <rcv guid="{F38B4310-E489-43FF-953E-F1582AC83FA0}" action="delete"/>
  <rcv guid="{F38B4310-E489-43FF-953E-F1582AC83FA0}" action="add"/>
</revisions>
</file>

<file path=xl/revisions/revisionLog12911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'FY14 '!$B:$O</formula>
    <oldFormula>'FY14 '!$B:$O</oldFormula>
  </rdn>
  <rcv guid="{F38B4310-E489-43FF-953E-F1582AC83FA0}" action="add"/>
</revisions>
</file>

<file path=xl/revisions/revisionLog1292.xml><?xml version="1.0" encoding="utf-8"?>
<revisions xmlns="http://schemas.openxmlformats.org/spreadsheetml/2006/main" xmlns:r="http://schemas.openxmlformats.org/officeDocument/2006/relationships">
  <rcc rId="3435" sId="1" numFmtId="4">
    <nc r="B37">
      <v>100</v>
    </nc>
  </rcc>
  <rcc rId="3436" sId="1" numFmtId="4">
    <nc r="B38">
      <v>500</v>
    </nc>
  </rcc>
  <rcv guid="{F38B4310-E489-43FF-953E-F1582AC83FA0}" action="delete"/>
  <rcv guid="{F38B4310-E489-43FF-953E-F1582AC83FA0}" action="add"/>
</revisions>
</file>

<file path=xl/revisions/revisionLog12921.xml><?xml version="1.0" encoding="utf-8"?>
<revisions xmlns="http://schemas.openxmlformats.org/spreadsheetml/2006/main" xmlns:r="http://schemas.openxmlformats.org/officeDocument/2006/relationships">
  <rcv guid="{F38B4310-E489-43FF-953E-F1582AC83FA0}" action="delete"/>
  <rcv guid="{F38B4310-E489-43FF-953E-F1582AC83FA0}" action="add"/>
</revisions>
</file>

<file path=xl/revisions/revisionLog129211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'FY14 '!$B:$O</formula>
    <oldFormula>'FY14 '!$B:$O</oldFormula>
  </rdn>
  <rcv guid="{F38B4310-E489-43FF-953E-F1582AC83FA0}" action="add"/>
</revisions>
</file>

<file path=xl/revisions/revisionLog13.xml><?xml version="1.0" encoding="utf-8"?>
<revisions xmlns="http://schemas.openxmlformats.org/spreadsheetml/2006/main" xmlns:r="http://schemas.openxmlformats.org/officeDocument/2006/relationships">
  <rcc rId="5164" sId="1" numFmtId="4">
    <nc r="BF9">
      <v>280000</v>
    </nc>
  </rcc>
  <rcc rId="5165" sId="1" numFmtId="4">
    <nc r="BF14">
      <v>48000</v>
    </nc>
  </rcc>
  <rcc rId="5166" sId="1" numFmtId="4">
    <nc r="BF15">
      <v>0</v>
    </nc>
  </rcc>
  <rcc rId="5167" sId="1" numFmtId="4">
    <nc r="BF8">
      <v>122000</v>
    </nc>
  </rcc>
  <rcc rId="5168" sId="1" numFmtId="4">
    <nc r="BF19">
      <v>30000</v>
    </nc>
  </rcc>
  <rcc rId="5169" sId="1" numFmtId="4">
    <nc r="BF23">
      <v>13000</v>
    </nc>
  </rcc>
  <rcc rId="5170" sId="1" numFmtId="4">
    <nc r="BF13">
      <v>17000</v>
    </nc>
  </rcc>
  <rcc rId="5171" sId="1" numFmtId="4">
    <nc r="BF7">
      <v>200000</v>
    </nc>
  </rcc>
  <rcc rId="5172" sId="1" numFmtId="4">
    <nc r="BF18">
      <v>9000</v>
    </nc>
  </rcc>
  <rcc rId="5173" sId="1" numFmtId="4">
    <nc r="BF22">
      <v>3000</v>
    </nc>
  </rcc>
  <rcc rId="5174" sId="1" numFmtId="4">
    <nc r="BF12">
      <v>25000</v>
    </nc>
  </rcc>
  <rcc rId="5175" sId="1" numFmtId="4">
    <nc r="BF38">
      <v>0</v>
    </nc>
  </rcc>
  <rcc rId="5176" sId="1" numFmtId="4">
    <nc r="BF37">
      <v>33000</v>
    </nc>
  </rcc>
  <rcc rId="5177" sId="1" numFmtId="4">
    <nc r="BF36">
      <v>35000</v>
    </nc>
  </rcc>
  <rcc rId="5178" sId="1" numFmtId="4">
    <nc r="BG7">
      <v>100000</v>
    </nc>
  </rcc>
  <rcc rId="5179" sId="1" numFmtId="4">
    <nc r="BG8">
      <v>61000</v>
    </nc>
  </rcc>
  <rcc rId="5180" sId="1" numFmtId="4">
    <nc r="BG9">
      <v>140000</v>
    </nc>
  </rcc>
  <rcc rId="5181" sId="1" numFmtId="4">
    <nc r="BG12">
      <v>12500</v>
    </nc>
  </rcc>
  <rcc rId="5182" sId="1" numFmtId="4">
    <nc r="BG13">
      <v>8500</v>
    </nc>
  </rcc>
  <rcc rId="5183" sId="1" numFmtId="4">
    <nc r="BG14">
      <v>24000</v>
    </nc>
  </rcc>
  <rcc rId="5184" sId="1" numFmtId="4">
    <nc r="BG15">
      <v>0</v>
    </nc>
  </rcc>
  <rcc rId="5185" sId="1" numFmtId="4">
    <nc r="BG19">
      <v>15000</v>
    </nc>
  </rcc>
  <rcc rId="5186" sId="1" numFmtId="4">
    <nc r="BG23">
      <v>6500</v>
    </nc>
  </rcc>
  <rcc rId="5187" sId="1" numFmtId="4">
    <nc r="BG18">
      <v>4500</v>
    </nc>
  </rcc>
  <rcc rId="5188" sId="1" numFmtId="4">
    <nc r="BG22">
      <v>1500</v>
    </nc>
  </rcc>
  <rcc rId="5189" sId="1" numFmtId="4">
    <nc r="BG38">
      <v>4000</v>
    </nc>
  </rcc>
  <rcc rId="5190" sId="1" numFmtId="4">
    <nc r="BG36">
      <v>17500</v>
    </nc>
  </rcc>
  <rcc rId="5191" sId="1" numFmtId="4">
    <nc r="BG37">
      <v>16500</v>
    </nc>
  </rcc>
  <rcv guid="{F38B4310-E489-43FF-953E-F1582AC83FA0}" action="delete"/>
  <rdn rId="0" localSheetId="1" customView="1" name="Z_F38B4310_E489_43FF_953E_F1582AC83FA0_.wvu.Cols" hidden="1" oldHidden="1">
    <formula>'FY15'!$B:$AX</formula>
    <oldFormula>'FY15'!$B:$AQ</oldFormula>
  </rdn>
  <rcv guid="{F38B4310-E489-43FF-953E-F1582AC83FA0}" action="add"/>
</revisions>
</file>

<file path=xl/revisions/revisionLog130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'FY15'!$B:$O</formula>
    <oldFormula>'FY15'!$B:$O</oldFormula>
  </rdn>
  <rcv guid="{F38B4310-E489-43FF-953E-F1582AC83FA0}" action="add"/>
</revisions>
</file>

<file path=xl/revisions/revisionLog1301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'FY14 '!$B:$BL</formula>
    <oldFormula>'FY14 '!$B:$BL</oldFormula>
  </rdn>
  <rcv guid="{F38B4310-E489-43FF-953E-F1582AC83FA0}" action="add"/>
</revisions>
</file>

<file path=xl/revisions/revisionLog13011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'FY14 '!$B:$O</formula>
    <oldFormula>'FY14 '!$B:$O</oldFormula>
  </rdn>
  <rcv guid="{F38B4310-E489-43FF-953E-F1582AC83FA0}" action="add"/>
</revisions>
</file>

<file path=xl/revisions/revisionLog130111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'FY14 '!$B:$O</formula>
    <oldFormula>'FY14 '!$B:$O</oldFormula>
  </rdn>
  <rcv guid="{F38B4310-E489-43FF-953E-F1582AC83FA0}" action="add"/>
</revisions>
</file>

<file path=xl/revisions/revisionLog1301111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'FY14 '!$B:$O</formula>
    <oldFormula>'FY14 '!$B:$O</oldFormula>
  </rdn>
  <rcv guid="{F38B4310-E489-43FF-953E-F1582AC83FA0}" action="add"/>
</revisions>
</file>

<file path=xl/revisions/revisionLog13011111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'FY14 '!$B:$O</formula>
    <oldFormula>'FY14 '!$B:$O</oldFormula>
  </rdn>
  <rcv guid="{F38B4310-E489-43FF-953E-F1582AC83FA0}" action="add"/>
</revisions>
</file>

<file path=xl/revisions/revisionLog13012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'FY14 '!$B:$BS</formula>
    <oldFormula>'FY14 '!$B:$BS</oldFormula>
  </rdn>
  <rcv guid="{F38B4310-E489-43FF-953E-F1582AC83FA0}" action="add"/>
</revisions>
</file>

<file path=xl/revisions/revisionLog131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'FY15'!$B:$AC</formula>
    <oldFormula>'FY15'!$B:$AC</oldFormula>
  </rdn>
  <rcv guid="{F38B4310-E489-43FF-953E-F1582AC83FA0}" action="add"/>
</revisions>
</file>

<file path=xl/revisions/revisionLog1310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'FY14 '!$B:$BS</formula>
    <oldFormula>'FY14 '!$B:$BS</oldFormula>
  </rdn>
  <rcv guid="{F38B4310-E489-43FF-953E-F1582AC83FA0}" action="add"/>
</revisions>
</file>

<file path=xl/revisions/revisionLog1311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'FY15'!$B:$O</formula>
    <oldFormula>'FY15'!$B:$O</oldFormula>
  </rdn>
  <rcv guid="{F38B4310-E489-43FF-953E-F1582AC83FA0}" action="add"/>
</revisions>
</file>

<file path=xl/revisions/revisionLog13111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'FY14 '!$B:$BE</formula>
    <oldFormula>'FY14 '!$B:$BE</oldFormula>
  </rdn>
  <rcv guid="{F38B4310-E489-43FF-953E-F1582AC83FA0}" action="add"/>
</revisions>
</file>

<file path=xl/revisions/revisionLog131111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'FY14 '!$B:$O</formula>
    <oldFormula>'FY14 '!$B:$O</oldFormula>
  </rdn>
  <rcv guid="{F38B4310-E489-43FF-953E-F1582AC83FA0}" action="add"/>
</revisions>
</file>

<file path=xl/revisions/revisionLog1311111.xml><?xml version="1.0" encoding="utf-8"?>
<revisions xmlns="http://schemas.openxmlformats.org/spreadsheetml/2006/main" xmlns:r="http://schemas.openxmlformats.org/officeDocument/2006/relationships">
  <rcc rId="682" sId="1" numFmtId="4">
    <nc r="Z7">
      <v>80000</v>
    </nc>
  </rcc>
  <rcc rId="683" sId="1" numFmtId="4">
    <nc r="Z12">
      <v>12500</v>
    </nc>
  </rcc>
  <rcc rId="684" sId="1" numFmtId="4">
    <nc r="Z18">
      <v>4000</v>
    </nc>
  </rcc>
  <rcc rId="685" sId="1" numFmtId="4">
    <nc r="Z22">
      <v>2500</v>
    </nc>
  </rcc>
  <rcc rId="686" sId="1" numFmtId="4">
    <nc r="Z8">
      <v>52500</v>
    </nc>
  </rcc>
  <rcc rId="687" sId="1" numFmtId="4">
    <nc r="Z13">
      <v>9000</v>
    </nc>
  </rcc>
  <rcc rId="688" sId="1" numFmtId="4">
    <nc r="Z19">
      <v>21000</v>
    </nc>
  </rcc>
  <rcc rId="689" sId="1" numFmtId="4">
    <nc r="Z23">
      <v>7000</v>
    </nc>
  </rcc>
  <rcc rId="690" sId="1" numFmtId="4">
    <nc r="Z9">
      <v>135000</v>
    </nc>
  </rcc>
  <rcc rId="691" sId="1" numFmtId="4">
    <nc r="Z14">
      <v>25000</v>
    </nc>
  </rcc>
  <rcv guid="{F38B4310-E489-43FF-953E-F1582AC83FA0}" action="delete"/>
  <rdn rId="0" localSheetId="1" customView="1" name="Z_F38B4310_E489_43FF_953E_F1582AC83FA0_.wvu.Cols" hidden="1" oldHidden="1">
    <formula>'FY14 '!$B:$O</formula>
    <oldFormula>'FY14 '!$B:$O</oldFormula>
  </rdn>
  <rcv guid="{F38B4310-E489-43FF-953E-F1582AC83FA0}" action="add"/>
</revisions>
</file>

<file path=xl/revisions/revisionLog131112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'FY14 '!$B:$O</formula>
    <oldFormula>'FY14 '!$B:$O</oldFormula>
  </rdn>
  <rcv guid="{F38B4310-E489-43FF-953E-F1582AC83FA0}" action="add"/>
</revisions>
</file>

<file path=xl/revisions/revisionLog1312.xml><?xml version="1.0" encoding="utf-8"?>
<revisions xmlns="http://schemas.openxmlformats.org/spreadsheetml/2006/main" xmlns:r="http://schemas.openxmlformats.org/officeDocument/2006/relationships">
  <rcc rId="2097" sId="1" numFmtId="4">
    <nc r="BW8">
      <v>63500</v>
    </nc>
  </rcc>
  <rcc rId="2098" sId="1" numFmtId="4">
    <nc r="BW9">
      <v>150000</v>
    </nc>
  </rcc>
  <rcc rId="2099" sId="1" numFmtId="4">
    <nc r="BW12">
      <v>22500</v>
    </nc>
  </rcc>
  <rcc rId="2100" sId="1" numFmtId="4">
    <nc r="BW13">
      <v>9000</v>
    </nc>
  </rcc>
  <rcc rId="2101" sId="1" numFmtId="4">
    <nc r="BW14">
      <v>31500</v>
    </nc>
  </rcc>
  <rcc rId="2102" sId="1" numFmtId="4">
    <nc r="BW15">
      <v>0</v>
    </nc>
  </rcc>
  <rcc rId="2103" sId="1" numFmtId="4">
    <nc r="BW18">
      <v>12000</v>
    </nc>
  </rcc>
  <rcc rId="2104" sId="1" numFmtId="4">
    <nc r="BW19">
      <v>12000</v>
    </nc>
  </rcc>
  <rcc rId="2105" sId="1" numFmtId="4">
    <nc r="BW22">
      <v>0</v>
    </nc>
  </rcc>
  <rcc rId="2106" sId="1" numFmtId="4">
    <nc r="BW23">
      <v>6500</v>
    </nc>
  </rcc>
  <rcv guid="{F38B4310-E489-43FF-953E-F1582AC83FA0}" action="delete"/>
  <rdn rId="0" localSheetId="1" customView="1" name="Z_F38B4310_E489_43FF_953E_F1582AC83FA0_.wvu.Cols" hidden="1" oldHidden="1">
    <formula>'FY14 '!$B:$BS</formula>
    <oldFormula>'FY14 '!$B:$BS</oldFormula>
  </rdn>
  <rcv guid="{F38B4310-E489-43FF-953E-F1582AC83FA0}" action="add"/>
</revisions>
</file>

<file path=xl/revisions/revisionLog13121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'FY14 '!$B:$O</formula>
    <oldFormula>'FY14 '!$B:$O</oldFormula>
  </rdn>
  <rcv guid="{F38B4310-E489-43FF-953E-F1582AC83FA0}" action="add"/>
</revisions>
</file>

<file path=xl/revisions/revisionLog13122.xml><?xml version="1.0" encoding="utf-8"?>
<revisions xmlns="http://schemas.openxmlformats.org/spreadsheetml/2006/main" xmlns:r="http://schemas.openxmlformats.org/officeDocument/2006/relationships">
  <rfmt sheetId="1" sqref="AZ1" start="0" length="0">
    <dxf>
      <alignment horizontal="center" vertical="top" readingOrder="0"/>
    </dxf>
  </rfmt>
  <rfmt sheetId="1" sqref="BA1" start="0" length="0">
    <dxf>
      <alignment horizontal="center" vertical="top" readingOrder="0"/>
    </dxf>
  </rfmt>
  <rfmt sheetId="1" sqref="BB1" start="0" length="0">
    <dxf>
      <alignment horizontal="center" vertical="top" readingOrder="0"/>
    </dxf>
  </rfmt>
  <rfmt sheetId="1" sqref="BC1" start="0" length="0">
    <dxf>
      <alignment horizontal="center" vertical="top" readingOrder="0"/>
    </dxf>
  </rfmt>
  <rfmt sheetId="1" sqref="BD1" start="0" length="0">
    <dxf>
      <alignment horizontal="center" vertical="top" readingOrder="0"/>
    </dxf>
  </rfmt>
  <rfmt sheetId="1" sqref="BE1" start="0" length="0">
    <dxf>
      <alignment horizontal="center" vertical="top" readingOrder="0"/>
    </dxf>
  </rfmt>
  <rfmt sheetId="1" sqref="AZ2" start="0" length="0">
    <dxf>
      <alignment horizontal="center" vertical="top" readingOrder="0"/>
    </dxf>
  </rfmt>
  <rfmt sheetId="1" sqref="BA2" start="0" length="0">
    <dxf>
      <alignment horizontal="center" vertical="top" readingOrder="0"/>
    </dxf>
  </rfmt>
  <rfmt sheetId="1" sqref="BB2" start="0" length="0">
    <dxf>
      <alignment horizontal="center" vertical="top" readingOrder="0"/>
    </dxf>
  </rfmt>
  <rfmt sheetId="1" sqref="BC2" start="0" length="0">
    <dxf>
      <alignment horizontal="center" vertical="top" readingOrder="0"/>
    </dxf>
  </rfmt>
  <rfmt sheetId="1" sqref="BD2" start="0" length="0">
    <dxf>
      <alignment horizontal="center" vertical="top" readingOrder="0"/>
    </dxf>
  </rfmt>
  <rfmt sheetId="1" sqref="BE2" start="0" length="0">
    <dxf>
      <alignment horizontal="center" vertical="top" readingOrder="0"/>
    </dxf>
  </rfmt>
  <rfmt sheetId="1" sqref="AY3" start="0" length="0">
    <dxf>
      <font>
        <b/>
        <sz val="11"/>
        <color indexed="9"/>
        <name val="Calibri"/>
        <scheme val="none"/>
      </font>
      <fill>
        <patternFill patternType="solid">
          <bgColor indexed="8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AZ3" start="0" length="0">
    <dxf>
      <font>
        <b/>
        <sz val="11"/>
        <color indexed="9"/>
        <name val="Calibri"/>
        <scheme val="none"/>
      </font>
      <fill>
        <patternFill patternType="solid">
          <bgColor indexed="8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BA3" start="0" length="0">
    <dxf>
      <font>
        <b/>
        <sz val="11"/>
        <color indexed="9"/>
        <name val="Calibri"/>
        <scheme val="none"/>
      </font>
      <fill>
        <patternFill patternType="solid">
          <bgColor indexed="8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BB3" start="0" length="0">
    <dxf>
      <font>
        <b/>
        <sz val="11"/>
        <color indexed="9"/>
        <name val="Calibri"/>
        <scheme val="none"/>
      </font>
      <fill>
        <patternFill patternType="solid">
          <bgColor indexed="8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BC3" start="0" length="0">
    <dxf>
      <font>
        <b/>
        <sz val="11"/>
        <color indexed="9"/>
        <name val="Calibri"/>
        <scheme val="none"/>
      </font>
      <fill>
        <patternFill patternType="solid">
          <bgColor indexed="8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BD3" start="0" length="0">
    <dxf>
      <font>
        <b/>
        <sz val="11"/>
        <color indexed="9"/>
        <name val="Calibri"/>
        <scheme val="none"/>
      </font>
      <fill>
        <patternFill patternType="solid">
          <bgColor indexed="8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BE3" start="0" length="0">
    <dxf>
      <font>
        <b/>
        <sz val="11"/>
        <color indexed="9"/>
        <name val="Calibri"/>
        <scheme val="none"/>
      </font>
      <fill>
        <patternFill patternType="solid">
          <bgColor indexed="8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AY4" start="0" length="0">
    <dxf>
      <fill>
        <patternFill patternType="solid">
          <bgColor indexed="55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110" sId="1" odxf="1" dxf="1">
    <nc r="AZ4" t="inlineStr">
      <is>
        <t>A</t>
      </is>
    </nc>
    <odxf>
      <fill>
        <patternFill patternType="none">
          <bgColor indexed="65"/>
        </patternFill>
      </fill>
      <alignment horizontal="general" readingOrder="0"/>
      <border outline="0">
        <left/>
        <right/>
        <top/>
        <bottom/>
      </border>
    </odxf>
    <ndxf>
      <fill>
        <patternFill patternType="solid">
          <bgColor indexed="55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11" sId="1" odxf="1" dxf="1">
    <nc r="BA4" t="inlineStr">
      <is>
        <t>B</t>
      </is>
    </nc>
    <odxf>
      <fill>
        <patternFill patternType="none">
          <bgColor indexed="65"/>
        </patternFill>
      </fill>
      <alignment horizontal="general" readingOrder="0"/>
      <border outline="0">
        <left/>
        <right/>
        <top/>
        <bottom/>
      </border>
    </odxf>
    <ndxf>
      <fill>
        <patternFill patternType="solid">
          <bgColor indexed="55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12" sId="1" odxf="1" dxf="1">
    <nc r="BB4" t="inlineStr">
      <is>
        <t>C</t>
      </is>
    </nc>
    <odxf>
      <fill>
        <patternFill patternType="none">
          <bgColor indexed="65"/>
        </patternFill>
      </fill>
      <alignment horizontal="general" readingOrder="0"/>
      <border outline="0">
        <left/>
        <right/>
        <top/>
        <bottom/>
      </border>
    </odxf>
    <ndxf>
      <fill>
        <patternFill patternType="solid">
          <bgColor indexed="55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13" sId="1" odxf="1" dxf="1" quotePrefix="1">
    <nc r="BC4" t="inlineStr">
      <is>
        <t>D=A+C</t>
      </is>
    </nc>
    <odxf>
      <fill>
        <patternFill patternType="none">
          <bgColor indexed="65"/>
        </patternFill>
      </fill>
      <alignment horizontal="general" readingOrder="0"/>
      <border outline="0">
        <left/>
        <right/>
        <top/>
        <bottom/>
      </border>
    </odxf>
    <ndxf>
      <fill>
        <patternFill patternType="solid">
          <bgColor indexed="55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14" sId="1" odxf="1" dxf="1" quotePrefix="1">
    <nc r="BD4" t="inlineStr">
      <is>
        <t>E=A+B</t>
      </is>
    </nc>
    <odxf>
      <fill>
        <patternFill patternType="none">
          <bgColor indexed="65"/>
        </patternFill>
      </fill>
      <alignment horizontal="general" readingOrder="0"/>
      <border outline="0">
        <left/>
        <right/>
        <top/>
        <bottom/>
      </border>
    </odxf>
    <ndxf>
      <fill>
        <patternFill patternType="solid">
          <bgColor indexed="55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15" sId="1" odxf="1" dxf="1" quotePrefix="1">
    <nc r="BE4" t="inlineStr">
      <is>
        <t>D-E</t>
      </is>
    </nc>
    <odxf>
      <fill>
        <patternFill patternType="none">
          <bgColor indexed="65"/>
        </patternFill>
      </fill>
      <alignment horizontal="general" readingOrder="0"/>
      <border outline="0">
        <left/>
        <right/>
        <top/>
        <bottom/>
      </border>
    </odxf>
    <ndxf>
      <fill>
        <patternFill patternType="solid">
          <bgColor indexed="55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16" sId="1" odxf="1" dxf="1">
    <nc r="AY5" t="inlineStr">
      <is>
        <t>Budget</t>
      </is>
    </nc>
    <odxf>
      <fill>
        <patternFill patternType="none">
          <bgColor indexed="65"/>
        </patternFill>
      </fill>
      <alignment horizontal="general" readingOrder="0"/>
      <border outline="0">
        <left/>
        <right/>
        <top/>
        <bottom/>
      </border>
    </odxf>
    <ndxf>
      <fill>
        <patternFill patternType="solid">
          <bgColor indexed="55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17" sId="1" odxf="1" dxf="1">
    <nc r="AZ5" t="inlineStr">
      <is>
        <t>1st part invoice</t>
      </is>
    </nc>
    <odxf>
      <fill>
        <patternFill patternType="none">
          <bgColor indexed="65"/>
        </patternFill>
      </fill>
      <alignment horizontal="general" readingOrder="0"/>
      <border outline="0">
        <left/>
        <right/>
        <top/>
        <bottom/>
      </border>
    </odxf>
    <ndxf>
      <fill>
        <patternFill patternType="solid">
          <bgColor indexed="55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18" sId="1" odxf="1" dxf="1">
    <nc r="BA5" t="inlineStr">
      <is>
        <t>2nd part invoice</t>
      </is>
    </nc>
    <odxf>
      <fill>
        <patternFill patternType="none">
          <bgColor indexed="65"/>
        </patternFill>
      </fill>
      <alignment horizontal="general" readingOrder="0"/>
      <border outline="0">
        <left/>
        <right/>
        <top/>
        <bottom/>
      </border>
    </odxf>
    <ndxf>
      <fill>
        <patternFill patternType="solid">
          <bgColor indexed="55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19" sId="1" odxf="1" dxf="1">
    <nc r="BB5" t="inlineStr">
      <is>
        <t>Accrual</t>
      </is>
    </nc>
    <odxf>
      <fill>
        <patternFill patternType="none">
          <bgColor indexed="65"/>
        </patternFill>
      </fill>
      <alignment horizontal="general" readingOrder="0"/>
      <border outline="0">
        <left/>
        <right/>
        <top/>
        <bottom/>
      </border>
    </odxf>
    <ndxf>
      <fill>
        <patternFill patternType="solid">
          <bgColor indexed="55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20" sId="1" odxf="1" dxf="1">
    <nc r="BC5" t="inlineStr">
      <is>
        <t>Spend (1st pt + accrued)</t>
      </is>
    </nc>
    <odxf>
      <fill>
        <patternFill patternType="none">
          <bgColor indexed="65"/>
        </patternFill>
      </fill>
      <alignment horizontal="general" readingOrder="0"/>
      <border outline="0">
        <left/>
        <right/>
        <top/>
        <bottom/>
      </border>
    </odxf>
    <ndxf>
      <fill>
        <patternFill patternType="solid">
          <bgColor indexed="55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21" sId="1" odxf="1" dxf="1">
    <nc r="BD5" t="inlineStr">
      <is>
        <t>Actuals</t>
      </is>
    </nc>
    <odxf>
      <fill>
        <patternFill patternType="none">
          <bgColor indexed="65"/>
        </patternFill>
      </fill>
      <alignment horizontal="general" readingOrder="0"/>
      <border outline="0">
        <left/>
        <right/>
        <top/>
        <bottom/>
      </border>
    </odxf>
    <ndxf>
      <fill>
        <patternFill patternType="solid">
          <bgColor indexed="55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22" sId="1" odxf="1" dxf="1">
    <nc r="BE5" t="inlineStr">
      <is>
        <t>Variance</t>
      </is>
    </nc>
    <odxf>
      <fill>
        <patternFill patternType="none">
          <bgColor indexed="65"/>
        </patternFill>
      </fill>
      <alignment horizontal="general" readingOrder="0"/>
      <border outline="0">
        <left/>
        <right/>
        <top/>
        <bottom/>
      </border>
    </odxf>
    <ndxf>
      <fill>
        <patternFill patternType="solid">
          <bgColor indexed="55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AY6" start="0" length="0">
    <dxf>
      <alignment horizontal="center" vertical="top" readingOrder="0"/>
      <border outline="0">
        <left style="thin">
          <color indexed="64"/>
        </left>
      </border>
    </dxf>
  </rfmt>
  <rfmt sheetId="1" sqref="AZ6" start="0" length="0">
    <dxf>
      <alignment horizontal="center" vertical="top" readingOrder="0"/>
    </dxf>
  </rfmt>
  <rfmt sheetId="1" sqref="BA6" start="0" length="0">
    <dxf>
      <alignment horizontal="center" vertical="top" readingOrder="0"/>
    </dxf>
  </rfmt>
  <rfmt sheetId="1" sqref="BB6" start="0" length="0">
    <dxf>
      <alignment horizontal="center" vertical="top" readingOrder="0"/>
    </dxf>
  </rfmt>
  <rfmt sheetId="1" sqref="BC6" start="0" length="0">
    <dxf>
      <alignment horizontal="center" vertical="top" readingOrder="0"/>
    </dxf>
  </rfmt>
  <rfmt sheetId="1" sqref="BD6" start="0" length="0">
    <dxf>
      <alignment horizontal="center" vertical="top" readingOrder="0"/>
    </dxf>
  </rfmt>
  <rfmt sheetId="1" sqref="BE6" start="0" length="0">
    <dxf>
      <alignment horizontal="center" vertical="top" readingOrder="0"/>
      <border outline="0">
        <right style="thin">
          <color indexed="64"/>
        </right>
      </border>
    </dxf>
  </rfmt>
  <rcc rId="1123" sId="1" odxf="1" dxf="1" numFmtId="4">
    <nc r="AY7">
      <v>180000</v>
    </nc>
    <odxf>
      <numFmt numFmtId="0" formatCode="General"/>
      <alignment horizontal="general" vertical="bottom" readingOrder="0"/>
      <border outline="0">
        <left/>
      </border>
    </odxf>
    <ndxf>
      <numFmt numFmtId="6" formatCode="#,##0_);[Red]\(#,##0\)"/>
      <alignment horizontal="center" vertical="top" readingOrder="0"/>
      <border outline="0">
        <left style="thin">
          <color indexed="64"/>
        </left>
      </border>
    </ndxf>
  </rcc>
  <rcc rId="1124" sId="1" odxf="1" dxf="1">
    <nc r="AZ7">
      <f>90000</f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fmt sheetId="1" sqref="BA7" start="0" length="0">
    <dxf>
      <numFmt numFmtId="6" formatCode="#,##0_);[Red]\(#,##0\)"/>
      <alignment horizontal="center" vertical="top" readingOrder="0"/>
    </dxf>
  </rfmt>
  <rfmt sheetId="1" sqref="BB7" start="0" length="0">
    <dxf>
      <numFmt numFmtId="6" formatCode="#,##0_);[Red]\(#,##0\)"/>
      <alignment horizontal="center" vertical="top" readingOrder="0"/>
    </dxf>
  </rfmt>
  <rcc rId="1125" sId="1" odxf="1" dxf="1">
    <nc r="BC7">
      <f>AZ7+BB7</f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cc rId="1126" sId="1" odxf="1" dxf="1">
    <nc r="BD7">
      <f>AZ7+BA7</f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cc rId="1127" sId="1" odxf="1" dxf="1">
    <nc r="BE7">
      <f>BC7-BD7</f>
    </nc>
    <odxf>
      <numFmt numFmtId="0" formatCode="General"/>
      <alignment horizontal="general" vertical="bottom" readingOrder="0"/>
      <border outline="0">
        <right/>
      </border>
    </odxf>
    <ndxf>
      <numFmt numFmtId="6" formatCode="#,##0_);[Red]\(#,##0\)"/>
      <alignment horizontal="center" vertical="top" readingOrder="0"/>
      <border outline="0">
        <right style="thin">
          <color indexed="64"/>
        </right>
      </border>
    </ndxf>
  </rcc>
  <rcc rId="1128" sId="1" odxf="1" dxf="1" numFmtId="4">
    <nc r="AY8">
      <v>105000</v>
    </nc>
    <odxf>
      <numFmt numFmtId="0" formatCode="General"/>
      <alignment horizontal="general" vertical="bottom" readingOrder="0"/>
      <border outline="0">
        <left/>
      </border>
    </odxf>
    <ndxf>
      <numFmt numFmtId="6" formatCode="#,##0_);[Red]\(#,##0\)"/>
      <alignment horizontal="center" vertical="top" readingOrder="0"/>
      <border outline="0">
        <left style="thin">
          <color indexed="64"/>
        </left>
      </border>
    </ndxf>
  </rcc>
  <rcc rId="1129" sId="1" odxf="1" dxf="1">
    <nc r="AZ8">
      <f>52500</f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fmt sheetId="1" sqref="BA8" start="0" length="0">
    <dxf>
      <numFmt numFmtId="6" formatCode="#,##0_);[Red]\(#,##0\)"/>
      <alignment horizontal="center" vertical="top" readingOrder="0"/>
    </dxf>
  </rfmt>
  <rfmt sheetId="1" sqref="BB8" start="0" length="0">
    <dxf>
      <numFmt numFmtId="6" formatCode="#,##0_);[Red]\(#,##0\)"/>
      <alignment horizontal="center" vertical="top" readingOrder="0"/>
    </dxf>
  </rfmt>
  <rcc rId="1130" sId="1" odxf="1" dxf="1">
    <nc r="BC8">
      <f>AZ8+BB8</f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cc rId="1131" sId="1" odxf="1" dxf="1">
    <nc r="BD8">
      <f>AZ8+BA8</f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cc rId="1132" sId="1" odxf="1" dxf="1">
    <nc r="BE8">
      <f>BC8-BD8</f>
    </nc>
    <odxf>
      <numFmt numFmtId="0" formatCode="General"/>
      <alignment horizontal="general" vertical="bottom" readingOrder="0"/>
      <border outline="0">
        <right/>
      </border>
    </odxf>
    <ndxf>
      <numFmt numFmtId="6" formatCode="#,##0_);[Red]\(#,##0\)"/>
      <alignment horizontal="center" vertical="top" readingOrder="0"/>
      <border outline="0">
        <right style="thin">
          <color indexed="64"/>
        </right>
      </border>
    </ndxf>
  </rcc>
  <rcc rId="1133" sId="1" odxf="1" dxf="1" numFmtId="4">
    <nc r="AY9">
      <v>270000</v>
    </nc>
    <odxf>
      <numFmt numFmtId="0" formatCode="General"/>
      <alignment horizontal="general" vertical="bottom" readingOrder="0"/>
      <border outline="0">
        <left/>
      </border>
    </odxf>
    <ndxf>
      <numFmt numFmtId="6" formatCode="#,##0_);[Red]\(#,##0\)"/>
      <alignment horizontal="center" vertical="top" readingOrder="0"/>
      <border outline="0">
        <left style="thin">
          <color indexed="64"/>
        </left>
      </border>
    </ndxf>
  </rcc>
  <rcc rId="1134" sId="1" odxf="1" dxf="1" numFmtId="4">
    <nc r="AZ9">
      <v>135000</v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fmt sheetId="1" sqref="BA9" start="0" length="0">
    <dxf>
      <numFmt numFmtId="6" formatCode="#,##0_);[Red]\(#,##0\)"/>
      <alignment horizontal="center" vertical="top" readingOrder="0"/>
    </dxf>
  </rfmt>
  <rfmt sheetId="1" sqref="BB9" start="0" length="0">
    <dxf>
      <numFmt numFmtId="6" formatCode="#,##0_);[Red]\(#,##0\)"/>
      <alignment horizontal="center" vertical="top" readingOrder="0"/>
    </dxf>
  </rfmt>
  <rcc rId="1135" sId="1" odxf="1" dxf="1">
    <nc r="BC9">
      <f>AZ9+BB9</f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cc rId="1136" sId="1" odxf="1" dxf="1">
    <nc r="BD9">
      <f>AZ9+BA9</f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cc rId="1137" sId="1" odxf="1" dxf="1">
    <nc r="BE9">
      <f>BC9-BD9</f>
    </nc>
    <odxf>
      <numFmt numFmtId="0" formatCode="General"/>
      <alignment horizontal="general" vertical="bottom" readingOrder="0"/>
      <border outline="0">
        <right/>
      </border>
    </odxf>
    <ndxf>
      <numFmt numFmtId="6" formatCode="#,##0_);[Red]\(#,##0\)"/>
      <alignment horizontal="center" vertical="top" readingOrder="0"/>
      <border outline="0">
        <right style="thin">
          <color indexed="64"/>
        </right>
      </border>
    </ndxf>
  </rcc>
  <rfmt sheetId="1" sqref="AY10" start="0" length="0">
    <dxf>
      <numFmt numFmtId="6" formatCode="#,##0_);[Red]\(#,##0\)"/>
      <alignment horizontal="center" vertical="top" readingOrder="0"/>
      <border outline="0">
        <left style="thin">
          <color indexed="64"/>
        </left>
      </border>
    </dxf>
  </rfmt>
  <rfmt sheetId="1" sqref="AZ10" start="0" length="0">
    <dxf>
      <numFmt numFmtId="6" formatCode="#,##0_);[Red]\(#,##0\)"/>
      <alignment horizontal="center" vertical="top" readingOrder="0"/>
    </dxf>
  </rfmt>
  <rfmt sheetId="1" sqref="BA10" start="0" length="0">
    <dxf>
      <numFmt numFmtId="6" formatCode="#,##0_);[Red]\(#,##0\)"/>
      <alignment horizontal="center" vertical="top" readingOrder="0"/>
    </dxf>
  </rfmt>
  <rfmt sheetId="1" sqref="BB10" start="0" length="0">
    <dxf>
      <numFmt numFmtId="6" formatCode="#,##0_);[Red]\(#,##0\)"/>
      <alignment horizontal="center" vertical="top" readingOrder="0"/>
    </dxf>
  </rfmt>
  <rfmt sheetId="1" sqref="BC10" start="0" length="0">
    <dxf>
      <numFmt numFmtId="6" formatCode="#,##0_);[Red]\(#,##0\)"/>
      <alignment horizontal="center" vertical="top" readingOrder="0"/>
    </dxf>
  </rfmt>
  <rfmt sheetId="1" sqref="BD10" start="0" length="0">
    <dxf>
      <numFmt numFmtId="6" formatCode="#,##0_);[Red]\(#,##0\)"/>
      <alignment horizontal="center" vertical="top" readingOrder="0"/>
    </dxf>
  </rfmt>
  <rfmt sheetId="1" sqref="BE10" start="0" length="0">
    <dxf>
      <numFmt numFmtId="6" formatCode="#,##0_);[Red]\(#,##0\)"/>
      <alignment horizontal="center" vertical="top" readingOrder="0"/>
      <border outline="0">
        <right style="thin">
          <color indexed="64"/>
        </right>
      </border>
    </dxf>
  </rfmt>
  <rfmt sheetId="1" sqref="AY11" start="0" length="0">
    <dxf>
      <numFmt numFmtId="6" formatCode="#,##0_);[Red]\(#,##0\)"/>
      <alignment horizontal="center" vertical="top" readingOrder="0"/>
      <border outline="0">
        <left style="thin">
          <color indexed="64"/>
        </left>
      </border>
    </dxf>
  </rfmt>
  <rfmt sheetId="1" sqref="AZ11" start="0" length="0">
    <dxf>
      <numFmt numFmtId="6" formatCode="#,##0_);[Red]\(#,##0\)"/>
      <alignment horizontal="center" vertical="top" readingOrder="0"/>
    </dxf>
  </rfmt>
  <rfmt sheetId="1" sqref="BA11" start="0" length="0">
    <dxf>
      <numFmt numFmtId="6" formatCode="#,##0_);[Red]\(#,##0\)"/>
      <alignment horizontal="center" vertical="top" readingOrder="0"/>
    </dxf>
  </rfmt>
  <rfmt sheetId="1" sqref="BB11" start="0" length="0">
    <dxf>
      <numFmt numFmtId="6" formatCode="#,##0_);[Red]\(#,##0\)"/>
      <alignment horizontal="center" vertical="top" readingOrder="0"/>
    </dxf>
  </rfmt>
  <rfmt sheetId="1" sqref="BC11" start="0" length="0">
    <dxf>
      <numFmt numFmtId="6" formatCode="#,##0_);[Red]\(#,##0\)"/>
      <alignment horizontal="center" vertical="top" readingOrder="0"/>
    </dxf>
  </rfmt>
  <rfmt sheetId="1" sqref="BD11" start="0" length="0">
    <dxf>
      <numFmt numFmtId="6" formatCode="#,##0_);[Red]\(#,##0\)"/>
      <alignment horizontal="center" vertical="top" readingOrder="0"/>
    </dxf>
  </rfmt>
  <rfmt sheetId="1" sqref="BE11" start="0" length="0">
    <dxf>
      <numFmt numFmtId="6" formatCode="#,##0_);[Red]\(#,##0\)"/>
      <alignment horizontal="center" vertical="top" readingOrder="0"/>
      <border outline="0">
        <right style="thin">
          <color indexed="64"/>
        </right>
      </border>
    </dxf>
  </rfmt>
  <rcc rId="1138" sId="1" odxf="1" dxf="1" numFmtId="4">
    <nc r="AY12">
      <v>15000</v>
    </nc>
    <odxf>
      <numFmt numFmtId="0" formatCode="General"/>
      <alignment horizontal="general" vertical="bottom" readingOrder="0"/>
      <border outline="0">
        <left/>
      </border>
    </odxf>
    <ndxf>
      <numFmt numFmtId="6" formatCode="#,##0_);[Red]\(#,##0\)"/>
      <alignment horizontal="center" vertical="top" readingOrder="0"/>
      <border outline="0">
        <left style="thin">
          <color indexed="64"/>
        </left>
      </border>
    </ndxf>
  </rcc>
  <rcc rId="1139" sId="1" odxf="1" dxf="1" numFmtId="4">
    <nc r="AZ12">
      <v>7500</v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fmt sheetId="1" sqref="BA12" start="0" length="0">
    <dxf>
      <numFmt numFmtId="6" formatCode="#,##0_);[Red]\(#,##0\)"/>
      <alignment horizontal="center" vertical="top" readingOrder="0"/>
    </dxf>
  </rfmt>
  <rfmt sheetId="1" sqref="BB12" start="0" length="0">
    <dxf>
      <numFmt numFmtId="6" formatCode="#,##0_);[Red]\(#,##0\)"/>
      <alignment horizontal="center" vertical="top" readingOrder="0"/>
    </dxf>
  </rfmt>
  <rcc rId="1140" sId="1" odxf="1" dxf="1">
    <nc r="BC12">
      <f>AZ12+BB12</f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cc rId="1141" sId="1" odxf="1" dxf="1">
    <nc r="BD12">
      <f>AZ12+BA12</f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cc rId="1142" sId="1" odxf="1" dxf="1">
    <nc r="BE12">
      <f>BC12-BD12</f>
    </nc>
    <odxf>
      <numFmt numFmtId="0" formatCode="General"/>
      <alignment horizontal="general" vertical="bottom" readingOrder="0"/>
      <border outline="0">
        <right/>
      </border>
    </odxf>
    <ndxf>
      <numFmt numFmtId="6" formatCode="#,##0_);[Red]\(#,##0\)"/>
      <alignment horizontal="center" vertical="top" readingOrder="0"/>
      <border outline="0">
        <right style="thin">
          <color indexed="64"/>
        </right>
      </border>
    </ndxf>
  </rcc>
  <rcc rId="1143" sId="1" odxf="1" dxf="1" numFmtId="4">
    <nc r="AY13">
      <v>18000</v>
    </nc>
    <odxf>
      <numFmt numFmtId="0" formatCode="General"/>
      <alignment horizontal="general" vertical="bottom" readingOrder="0"/>
      <border outline="0">
        <left/>
      </border>
    </odxf>
    <ndxf>
      <numFmt numFmtId="6" formatCode="#,##0_);[Red]\(#,##0\)"/>
      <alignment horizontal="center" vertical="top" readingOrder="0"/>
      <border outline="0">
        <left style="thin">
          <color indexed="64"/>
        </left>
      </border>
    </ndxf>
  </rcc>
  <rcc rId="1144" sId="1" odxf="1" dxf="1" numFmtId="4">
    <nc r="AZ13">
      <v>9000</v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fmt sheetId="1" sqref="BA13" start="0" length="0">
    <dxf>
      <numFmt numFmtId="6" formatCode="#,##0_);[Red]\(#,##0\)"/>
      <alignment horizontal="center" vertical="top" readingOrder="0"/>
    </dxf>
  </rfmt>
  <rfmt sheetId="1" sqref="BB13" start="0" length="0">
    <dxf>
      <numFmt numFmtId="6" formatCode="#,##0_);[Red]\(#,##0\)"/>
      <alignment horizontal="center" vertical="top" readingOrder="0"/>
    </dxf>
  </rfmt>
  <rcc rId="1145" sId="1" odxf="1" dxf="1">
    <nc r="BC13">
      <f>AZ13+BB13</f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cc rId="1146" sId="1" odxf="1" dxf="1">
    <nc r="BD13">
      <f>AZ13+BA13</f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cc rId="1147" sId="1" odxf="1" dxf="1">
    <nc r="BE13">
      <f>BC13-BD13</f>
    </nc>
    <odxf>
      <numFmt numFmtId="0" formatCode="General"/>
      <alignment horizontal="general" vertical="bottom" readingOrder="0"/>
      <border outline="0">
        <right/>
      </border>
    </odxf>
    <ndxf>
      <numFmt numFmtId="6" formatCode="#,##0_);[Red]\(#,##0\)"/>
      <alignment horizontal="center" vertical="top" readingOrder="0"/>
      <border outline="0">
        <right style="thin">
          <color indexed="64"/>
        </right>
      </border>
    </ndxf>
  </rcc>
  <rcc rId="1148" sId="1" odxf="1" dxf="1" numFmtId="4">
    <nc r="AY14">
      <v>50000</v>
    </nc>
    <odxf>
      <numFmt numFmtId="0" formatCode="General"/>
      <alignment horizontal="general" vertical="bottom" readingOrder="0"/>
      <border outline="0">
        <left/>
      </border>
    </odxf>
    <ndxf>
      <numFmt numFmtId="6" formatCode="#,##0_);[Red]\(#,##0\)"/>
      <alignment horizontal="center" vertical="top" readingOrder="0"/>
      <border outline="0">
        <left style="thin">
          <color indexed="64"/>
        </left>
      </border>
    </ndxf>
  </rcc>
  <rcc rId="1149" sId="1" odxf="1" dxf="1" numFmtId="4">
    <nc r="AZ14">
      <v>25000</v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fmt sheetId="1" sqref="BA14" start="0" length="0">
    <dxf>
      <numFmt numFmtId="6" formatCode="#,##0_);[Red]\(#,##0\)"/>
      <alignment horizontal="center" vertical="top" readingOrder="0"/>
    </dxf>
  </rfmt>
  <rfmt sheetId="1" sqref="BB14" start="0" length="0">
    <dxf>
      <numFmt numFmtId="6" formatCode="#,##0_);[Red]\(#,##0\)"/>
      <alignment horizontal="center" vertical="top" readingOrder="0"/>
    </dxf>
  </rfmt>
  <rcc rId="1150" sId="1" odxf="1" dxf="1">
    <nc r="BC14">
      <f>AZ14+BB14</f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cc rId="1151" sId="1" odxf="1" dxf="1">
    <nc r="BD14">
      <f>AZ14+BA14</f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cc rId="1152" sId="1" odxf="1" dxf="1">
    <nc r="BE14">
      <f>BC14-BD14</f>
    </nc>
    <odxf>
      <numFmt numFmtId="0" formatCode="General"/>
      <alignment horizontal="general" vertical="bottom" readingOrder="0"/>
      <border outline="0">
        <right/>
      </border>
    </odxf>
    <ndxf>
      <numFmt numFmtId="6" formatCode="#,##0_);[Red]\(#,##0\)"/>
      <alignment horizontal="center" vertical="top" readingOrder="0"/>
      <border outline="0">
        <right style="thin">
          <color indexed="64"/>
        </right>
      </border>
    </ndxf>
  </rcc>
  <rcc rId="1153" sId="1" odxf="1" dxf="1" numFmtId="4">
    <nc r="AY15">
      <v>0</v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cc rId="1154" sId="1" odxf="1" dxf="1" numFmtId="4">
    <nc r="AZ15">
      <v>0</v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fmt sheetId="1" sqref="BA15" start="0" length="0">
    <dxf>
      <numFmt numFmtId="6" formatCode="#,##0_);[Red]\(#,##0\)"/>
      <alignment horizontal="center" vertical="top" readingOrder="0"/>
    </dxf>
  </rfmt>
  <rfmt sheetId="1" sqref="BB15" start="0" length="0">
    <dxf>
      <numFmt numFmtId="6" formatCode="#,##0_);[Red]\(#,##0\)"/>
      <alignment horizontal="center" vertical="top" readingOrder="0"/>
    </dxf>
  </rfmt>
  <rcc rId="1155" sId="1" odxf="1" dxf="1">
    <nc r="BC15">
      <f>AZ15+BB15</f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cc rId="1156" sId="1" odxf="1" dxf="1">
    <nc r="BD15">
      <f>AZ15+BA15</f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cc rId="1157" sId="1" odxf="1" dxf="1">
    <nc r="BE15">
      <f>BC15-BD15</f>
    </nc>
    <odxf>
      <numFmt numFmtId="0" formatCode="General"/>
      <alignment horizontal="general" vertical="bottom" readingOrder="0"/>
      <border outline="0">
        <right/>
      </border>
    </odxf>
    <ndxf>
      <numFmt numFmtId="6" formatCode="#,##0_);[Red]\(#,##0\)"/>
      <alignment horizontal="center" vertical="top" readingOrder="0"/>
      <border outline="0">
        <right style="thin">
          <color indexed="64"/>
        </right>
      </border>
    </ndxf>
  </rcc>
  <rfmt sheetId="1" sqref="AY16" start="0" length="0">
    <dxf>
      <numFmt numFmtId="6" formatCode="#,##0_);[Red]\(#,##0\)"/>
      <alignment horizontal="center" vertical="top" readingOrder="0"/>
      <border outline="0">
        <left style="thin">
          <color indexed="64"/>
        </left>
      </border>
    </dxf>
  </rfmt>
  <rfmt sheetId="1" sqref="AZ16" start="0" length="0">
    <dxf>
      <numFmt numFmtId="6" formatCode="#,##0_);[Red]\(#,##0\)"/>
      <alignment horizontal="center" vertical="top" readingOrder="0"/>
    </dxf>
  </rfmt>
  <rfmt sheetId="1" sqref="BA16" start="0" length="0">
    <dxf>
      <numFmt numFmtId="6" formatCode="#,##0_);[Red]\(#,##0\)"/>
      <alignment horizontal="center" vertical="top" readingOrder="0"/>
    </dxf>
  </rfmt>
  <rfmt sheetId="1" sqref="BB16" start="0" length="0">
    <dxf>
      <numFmt numFmtId="6" formatCode="#,##0_);[Red]\(#,##0\)"/>
      <alignment horizontal="center" vertical="top" readingOrder="0"/>
    </dxf>
  </rfmt>
  <rfmt sheetId="1" sqref="BC16" start="0" length="0">
    <dxf>
      <numFmt numFmtId="6" formatCode="#,##0_);[Red]\(#,##0\)"/>
      <alignment horizontal="center" vertical="top" readingOrder="0"/>
    </dxf>
  </rfmt>
  <rfmt sheetId="1" sqref="BD16" start="0" length="0">
    <dxf>
      <numFmt numFmtId="6" formatCode="#,##0_);[Red]\(#,##0\)"/>
      <alignment horizontal="center" vertical="top" readingOrder="0"/>
    </dxf>
  </rfmt>
  <rfmt sheetId="1" sqref="BE16" start="0" length="0">
    <dxf>
      <numFmt numFmtId="6" formatCode="#,##0_);[Red]\(#,##0\)"/>
      <alignment horizontal="center" vertical="top" readingOrder="0"/>
      <border outline="0">
        <right style="thin">
          <color indexed="64"/>
        </right>
      </border>
    </dxf>
  </rfmt>
  <rfmt sheetId="1" sqref="AY17" start="0" length="0">
    <dxf>
      <numFmt numFmtId="6" formatCode="#,##0_);[Red]\(#,##0\)"/>
      <alignment horizontal="center" vertical="top" readingOrder="0"/>
      <border outline="0">
        <left style="thin">
          <color indexed="64"/>
        </left>
      </border>
    </dxf>
  </rfmt>
  <rfmt sheetId="1" sqref="AZ17" start="0" length="0">
    <dxf>
      <numFmt numFmtId="6" formatCode="#,##0_);[Red]\(#,##0\)"/>
      <alignment horizontal="center" vertical="top" readingOrder="0"/>
    </dxf>
  </rfmt>
  <rfmt sheetId="1" sqref="BA17" start="0" length="0">
    <dxf>
      <numFmt numFmtId="6" formatCode="#,##0_);[Red]\(#,##0\)"/>
      <alignment horizontal="center" vertical="top" readingOrder="0"/>
    </dxf>
  </rfmt>
  <rfmt sheetId="1" sqref="BB17" start="0" length="0">
    <dxf>
      <numFmt numFmtId="6" formatCode="#,##0_);[Red]\(#,##0\)"/>
      <alignment horizontal="center" vertical="top" readingOrder="0"/>
    </dxf>
  </rfmt>
  <rfmt sheetId="1" sqref="BC17" start="0" length="0">
    <dxf>
      <numFmt numFmtId="6" formatCode="#,##0_);[Red]\(#,##0\)"/>
      <alignment horizontal="center" vertical="top" readingOrder="0"/>
    </dxf>
  </rfmt>
  <rfmt sheetId="1" sqref="BD17" start="0" length="0">
    <dxf>
      <numFmt numFmtId="6" formatCode="#,##0_);[Red]\(#,##0\)"/>
      <alignment horizontal="center" vertical="top" readingOrder="0"/>
    </dxf>
  </rfmt>
  <rfmt sheetId="1" sqref="BE17" start="0" length="0">
    <dxf>
      <numFmt numFmtId="6" formatCode="#,##0_);[Red]\(#,##0\)"/>
      <alignment horizontal="center" vertical="top" readingOrder="0"/>
      <border outline="0">
        <right style="thin">
          <color indexed="64"/>
        </right>
      </border>
    </dxf>
  </rfmt>
  <rcc rId="1158" sId="1" odxf="1" dxf="1" numFmtId="4">
    <nc r="AY18">
      <v>8000</v>
    </nc>
    <odxf>
      <numFmt numFmtId="0" formatCode="General"/>
      <alignment horizontal="general" vertical="bottom" readingOrder="0"/>
      <border outline="0">
        <left/>
      </border>
    </odxf>
    <ndxf>
      <numFmt numFmtId="6" formatCode="#,##0_);[Red]\(#,##0\)"/>
      <alignment horizontal="center" vertical="top" readingOrder="0"/>
      <border outline="0">
        <left style="thin">
          <color indexed="64"/>
        </left>
      </border>
    </ndxf>
  </rcc>
  <rcc rId="1159" sId="1" odxf="1" dxf="1" numFmtId="4">
    <nc r="AZ18">
      <v>4000</v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fmt sheetId="1" sqref="BA18" start="0" length="0">
    <dxf>
      <numFmt numFmtId="6" formatCode="#,##0_);[Red]\(#,##0\)"/>
      <alignment horizontal="center" vertical="top" readingOrder="0"/>
    </dxf>
  </rfmt>
  <rfmt sheetId="1" sqref="BB18" start="0" length="0">
    <dxf>
      <numFmt numFmtId="6" formatCode="#,##0_);[Red]\(#,##0\)"/>
      <alignment horizontal="center" vertical="top" readingOrder="0"/>
    </dxf>
  </rfmt>
  <rcc rId="1160" sId="1" odxf="1" dxf="1">
    <nc r="BC18">
      <f>AZ18+BB18</f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cc rId="1161" sId="1" odxf="1" dxf="1">
    <nc r="BD18">
      <f>AZ18+BA18</f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cc rId="1162" sId="1" odxf="1" dxf="1">
    <nc r="BE18">
      <f>BC18-BD18</f>
    </nc>
    <odxf>
      <numFmt numFmtId="0" formatCode="General"/>
      <alignment horizontal="general" vertical="bottom" readingOrder="0"/>
      <border outline="0">
        <right/>
      </border>
    </odxf>
    <ndxf>
      <numFmt numFmtId="6" formatCode="#,##0_);[Red]\(#,##0\)"/>
      <alignment horizontal="center" vertical="top" readingOrder="0"/>
      <border outline="0">
        <right style="thin">
          <color indexed="64"/>
        </right>
      </border>
    </ndxf>
  </rcc>
  <rcc rId="1163" sId="1" odxf="1" dxf="1" numFmtId="4">
    <nc r="AY19">
      <v>42000</v>
    </nc>
    <odxf>
      <numFmt numFmtId="0" formatCode="General"/>
      <alignment horizontal="general" vertical="bottom" readingOrder="0"/>
      <border outline="0">
        <left/>
      </border>
    </odxf>
    <ndxf>
      <numFmt numFmtId="6" formatCode="#,##0_);[Red]\(#,##0\)"/>
      <alignment horizontal="center" vertical="top" readingOrder="0"/>
      <border outline="0">
        <left style="thin">
          <color indexed="64"/>
        </left>
      </border>
    </ndxf>
  </rcc>
  <rcc rId="1164" sId="1" odxf="1" dxf="1" numFmtId="4">
    <nc r="AZ19">
      <v>21000</v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fmt sheetId="1" sqref="BA19" start="0" length="0">
    <dxf>
      <numFmt numFmtId="6" formatCode="#,##0_);[Red]\(#,##0\)"/>
      <alignment horizontal="center" vertical="top" readingOrder="0"/>
    </dxf>
  </rfmt>
  <rfmt sheetId="1" sqref="BB19" start="0" length="0">
    <dxf>
      <numFmt numFmtId="6" formatCode="#,##0_);[Red]\(#,##0\)"/>
      <alignment horizontal="center" vertical="top" readingOrder="0"/>
    </dxf>
  </rfmt>
  <rcc rId="1165" sId="1" odxf="1" dxf="1">
    <nc r="BC19">
      <f>AZ19+BB19</f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cc rId="1166" sId="1" odxf="1" dxf="1">
    <nc r="BD19">
      <f>AZ19+BA19</f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cc rId="1167" sId="1" odxf="1" dxf="1">
    <nc r="BE19">
      <f>BC19-BD19</f>
    </nc>
    <odxf>
      <numFmt numFmtId="0" formatCode="General"/>
      <alignment horizontal="general" vertical="bottom" readingOrder="0"/>
      <border outline="0">
        <right/>
      </border>
    </odxf>
    <ndxf>
      <numFmt numFmtId="6" formatCode="#,##0_);[Red]\(#,##0\)"/>
      <alignment horizontal="center" vertical="top" readingOrder="0"/>
      <border outline="0">
        <right style="thin">
          <color indexed="64"/>
        </right>
      </border>
    </ndxf>
  </rcc>
  <rfmt sheetId="1" sqref="AY20" start="0" length="0">
    <dxf>
      <numFmt numFmtId="6" formatCode="#,##0_);[Red]\(#,##0\)"/>
      <alignment horizontal="center" vertical="top" readingOrder="0"/>
      <border outline="0">
        <left style="thin">
          <color indexed="64"/>
        </left>
      </border>
    </dxf>
  </rfmt>
  <rfmt sheetId="1" sqref="AZ20" start="0" length="0">
    <dxf>
      <numFmt numFmtId="6" formatCode="#,##0_);[Red]\(#,##0\)"/>
      <alignment horizontal="center" vertical="top" readingOrder="0"/>
    </dxf>
  </rfmt>
  <rfmt sheetId="1" sqref="BA20" start="0" length="0">
    <dxf>
      <numFmt numFmtId="6" formatCode="#,##0_);[Red]\(#,##0\)"/>
      <alignment horizontal="center" vertical="top" readingOrder="0"/>
    </dxf>
  </rfmt>
  <rfmt sheetId="1" sqref="BB20" start="0" length="0">
    <dxf>
      <numFmt numFmtId="6" formatCode="#,##0_);[Red]\(#,##0\)"/>
      <alignment horizontal="center" vertical="top" readingOrder="0"/>
    </dxf>
  </rfmt>
  <rfmt sheetId="1" sqref="BC20" start="0" length="0">
    <dxf>
      <numFmt numFmtId="6" formatCode="#,##0_);[Red]\(#,##0\)"/>
      <alignment horizontal="center" vertical="top" readingOrder="0"/>
    </dxf>
  </rfmt>
  <rfmt sheetId="1" sqref="BD20" start="0" length="0">
    <dxf>
      <numFmt numFmtId="6" formatCode="#,##0_);[Red]\(#,##0\)"/>
      <alignment horizontal="center" vertical="top" readingOrder="0"/>
    </dxf>
  </rfmt>
  <rfmt sheetId="1" sqref="BE20" start="0" length="0">
    <dxf>
      <numFmt numFmtId="6" formatCode="#,##0_);[Red]\(#,##0\)"/>
      <alignment horizontal="center" vertical="top" readingOrder="0"/>
      <border outline="0">
        <right style="thin">
          <color indexed="64"/>
        </right>
      </border>
    </dxf>
  </rfmt>
  <rfmt sheetId="1" sqref="AY21" start="0" length="0">
    <dxf>
      <numFmt numFmtId="6" formatCode="#,##0_);[Red]\(#,##0\)"/>
      <alignment horizontal="center" vertical="top" readingOrder="0"/>
      <border outline="0">
        <left style="thin">
          <color indexed="64"/>
        </left>
      </border>
    </dxf>
  </rfmt>
  <rfmt sheetId="1" sqref="AZ21" start="0" length="0">
    <dxf>
      <numFmt numFmtId="6" formatCode="#,##0_);[Red]\(#,##0\)"/>
      <alignment horizontal="center" vertical="top" readingOrder="0"/>
    </dxf>
  </rfmt>
  <rfmt sheetId="1" sqref="BA21" start="0" length="0">
    <dxf>
      <numFmt numFmtId="6" formatCode="#,##0_);[Red]\(#,##0\)"/>
      <alignment horizontal="center" vertical="top" readingOrder="0"/>
    </dxf>
  </rfmt>
  <rfmt sheetId="1" sqref="BB21" start="0" length="0">
    <dxf>
      <numFmt numFmtId="6" formatCode="#,##0_);[Red]\(#,##0\)"/>
      <alignment horizontal="center" vertical="top" readingOrder="0"/>
    </dxf>
  </rfmt>
  <rfmt sheetId="1" sqref="BC21" start="0" length="0">
    <dxf>
      <numFmt numFmtId="6" formatCode="#,##0_);[Red]\(#,##0\)"/>
      <alignment horizontal="center" vertical="top" readingOrder="0"/>
    </dxf>
  </rfmt>
  <rfmt sheetId="1" sqref="BD21" start="0" length="0">
    <dxf>
      <numFmt numFmtId="6" formatCode="#,##0_);[Red]\(#,##0\)"/>
      <alignment horizontal="center" vertical="top" readingOrder="0"/>
    </dxf>
  </rfmt>
  <rfmt sheetId="1" sqref="BE21" start="0" length="0">
    <dxf>
      <numFmt numFmtId="6" formatCode="#,##0_);[Red]\(#,##0\)"/>
      <alignment horizontal="center" vertical="top" readingOrder="0"/>
      <border outline="0">
        <right style="thin">
          <color indexed="64"/>
        </right>
      </border>
    </dxf>
  </rfmt>
  <rcc rId="1168" sId="1" odxf="1" dxf="1" numFmtId="4">
    <nc r="AY22">
      <v>5000</v>
    </nc>
    <odxf>
      <numFmt numFmtId="0" formatCode="General"/>
      <alignment horizontal="general" vertical="bottom" readingOrder="0"/>
      <border outline="0">
        <left/>
      </border>
    </odxf>
    <ndxf>
      <numFmt numFmtId="6" formatCode="#,##0_);[Red]\(#,##0\)"/>
      <alignment horizontal="center" vertical="top" readingOrder="0"/>
      <border outline="0">
        <left style="thin">
          <color indexed="64"/>
        </left>
      </border>
    </ndxf>
  </rcc>
  <rcc rId="1169" sId="1" odxf="1" dxf="1" numFmtId="4">
    <nc r="AZ22">
      <v>2500</v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fmt sheetId="1" sqref="BA22" start="0" length="0">
    <dxf>
      <numFmt numFmtId="6" formatCode="#,##0_);[Red]\(#,##0\)"/>
      <alignment horizontal="center" vertical="top" readingOrder="0"/>
    </dxf>
  </rfmt>
  <rfmt sheetId="1" sqref="BB22" start="0" length="0">
    <dxf>
      <numFmt numFmtId="6" formatCode="#,##0_);[Red]\(#,##0\)"/>
      <alignment horizontal="center" vertical="top" readingOrder="0"/>
    </dxf>
  </rfmt>
  <rcc rId="1170" sId="1" odxf="1" dxf="1">
    <nc r="BC22">
      <f>AZ22+BB22</f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cc rId="1171" sId="1" odxf="1" dxf="1">
    <nc r="BD22">
      <f>AZ22+BA22</f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cc rId="1172" sId="1" odxf="1" dxf="1">
    <nc r="BE22">
      <f>BC22-BD22</f>
    </nc>
    <odxf>
      <numFmt numFmtId="0" formatCode="General"/>
      <alignment horizontal="general" vertical="bottom" readingOrder="0"/>
      <border outline="0">
        <right/>
      </border>
    </odxf>
    <ndxf>
      <numFmt numFmtId="6" formatCode="#,##0_);[Red]\(#,##0\)"/>
      <alignment horizontal="center" vertical="top" readingOrder="0"/>
      <border outline="0">
        <right style="thin">
          <color indexed="64"/>
        </right>
      </border>
    </ndxf>
  </rcc>
  <rcc rId="1173" sId="1" odxf="1" dxf="1" numFmtId="4">
    <nc r="AY23">
      <v>14000</v>
    </nc>
    <odxf>
      <numFmt numFmtId="0" formatCode="General"/>
      <alignment horizontal="general" vertical="bottom" readingOrder="0"/>
      <border outline="0">
        <left/>
      </border>
    </odxf>
    <ndxf>
      <numFmt numFmtId="6" formatCode="#,##0_);[Red]\(#,##0\)"/>
      <alignment horizontal="center" vertical="top" readingOrder="0"/>
      <border outline="0">
        <left style="thin">
          <color indexed="64"/>
        </left>
      </border>
    </ndxf>
  </rcc>
  <rcc rId="1174" sId="1" odxf="1" dxf="1" numFmtId="4">
    <nc r="AZ23">
      <v>7000</v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fmt sheetId="1" sqref="BA23" start="0" length="0">
    <dxf>
      <numFmt numFmtId="6" formatCode="#,##0_);[Red]\(#,##0\)"/>
      <alignment horizontal="center" vertical="top" readingOrder="0"/>
    </dxf>
  </rfmt>
  <rfmt sheetId="1" sqref="BB23" start="0" length="0">
    <dxf>
      <numFmt numFmtId="6" formatCode="#,##0_);[Red]\(#,##0\)"/>
      <alignment horizontal="center" vertical="top" readingOrder="0"/>
    </dxf>
  </rfmt>
  <rcc rId="1175" sId="1" odxf="1" dxf="1">
    <nc r="BC23">
      <f>AZ23+BB23</f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cc rId="1176" sId="1" odxf="1" dxf="1">
    <nc r="BD23">
      <f>AZ23+BA23</f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cc rId="1177" sId="1" odxf="1" dxf="1">
    <nc r="BE23">
      <f>BC23-BD23</f>
    </nc>
    <odxf>
      <numFmt numFmtId="0" formatCode="General"/>
      <alignment horizontal="general" vertical="bottom" readingOrder="0"/>
      <border outline="0">
        <right/>
      </border>
    </odxf>
    <ndxf>
      <numFmt numFmtId="6" formatCode="#,##0_);[Red]\(#,##0\)"/>
      <alignment horizontal="center" vertical="top" readingOrder="0"/>
      <border outline="0">
        <right style="thin">
          <color indexed="64"/>
        </right>
      </border>
    </ndxf>
  </rcc>
  <rfmt sheetId="1" sqref="AY24" start="0" length="0">
    <dxf>
      <numFmt numFmtId="6" formatCode="#,##0_);[Red]\(#,##0\)"/>
      <alignment horizontal="center" vertical="top" readingOrder="0"/>
      <border outline="0">
        <left style="thin">
          <color indexed="64"/>
        </left>
      </border>
    </dxf>
  </rfmt>
  <rfmt sheetId="1" sqref="AZ24" start="0" length="0">
    <dxf>
      <numFmt numFmtId="6" formatCode="#,##0_);[Red]\(#,##0\)"/>
      <alignment horizontal="center" vertical="top" readingOrder="0"/>
    </dxf>
  </rfmt>
  <rfmt sheetId="1" sqref="BA24" start="0" length="0">
    <dxf>
      <numFmt numFmtId="6" formatCode="#,##0_);[Red]\(#,##0\)"/>
      <alignment horizontal="center" vertical="top" readingOrder="0"/>
    </dxf>
  </rfmt>
  <rfmt sheetId="1" sqref="BB24" start="0" length="0">
    <dxf>
      <numFmt numFmtId="6" formatCode="#,##0_);[Red]\(#,##0\)"/>
      <alignment horizontal="center" vertical="top" readingOrder="0"/>
    </dxf>
  </rfmt>
  <rfmt sheetId="1" sqref="BC24" start="0" length="0">
    <dxf>
      <numFmt numFmtId="6" formatCode="#,##0_);[Red]\(#,##0\)"/>
      <alignment horizontal="center" vertical="top" readingOrder="0"/>
    </dxf>
  </rfmt>
  <rfmt sheetId="1" sqref="BD24" start="0" length="0">
    <dxf>
      <numFmt numFmtId="6" formatCode="#,##0_);[Red]\(#,##0\)"/>
      <alignment horizontal="center" vertical="top" readingOrder="0"/>
    </dxf>
  </rfmt>
  <rfmt sheetId="1" sqref="BE24" start="0" length="0">
    <dxf>
      <numFmt numFmtId="6" formatCode="#,##0_);[Red]\(#,##0\)"/>
      <alignment horizontal="center" vertical="top" readingOrder="0"/>
      <border outline="0">
        <right style="thin">
          <color indexed="64"/>
        </right>
      </border>
    </dxf>
  </rfmt>
  <rfmt sheetId="1" sqref="AY25" start="0" length="0">
    <dxf>
      <numFmt numFmtId="6" formatCode="#,##0_);[Red]\(#,##0\)"/>
      <alignment horizontal="center" vertical="top" readingOrder="0"/>
      <border outline="0">
        <left style="thin">
          <color indexed="64"/>
        </left>
      </border>
    </dxf>
  </rfmt>
  <rfmt sheetId="1" sqref="AZ25" start="0" length="0">
    <dxf>
      <numFmt numFmtId="6" formatCode="#,##0_);[Red]\(#,##0\)"/>
      <alignment horizontal="center" vertical="top" readingOrder="0"/>
    </dxf>
  </rfmt>
  <rfmt sheetId="1" sqref="BA25" start="0" length="0">
    <dxf>
      <numFmt numFmtId="6" formatCode="#,##0_);[Red]\(#,##0\)"/>
      <alignment horizontal="center" vertical="top" readingOrder="0"/>
    </dxf>
  </rfmt>
  <rfmt sheetId="1" sqref="BB25" start="0" length="0">
    <dxf>
      <numFmt numFmtId="6" formatCode="#,##0_);[Red]\(#,##0\)"/>
      <alignment horizontal="center" vertical="top" readingOrder="0"/>
    </dxf>
  </rfmt>
  <rfmt sheetId="1" sqref="BC25" start="0" length="0">
    <dxf>
      <numFmt numFmtId="6" formatCode="#,##0_);[Red]\(#,##0\)"/>
      <alignment horizontal="center" vertical="top" readingOrder="0"/>
    </dxf>
  </rfmt>
  <rfmt sheetId="1" sqref="BD25" start="0" length="0">
    <dxf>
      <numFmt numFmtId="6" formatCode="#,##0_);[Red]\(#,##0\)"/>
      <alignment horizontal="center" vertical="top" readingOrder="0"/>
    </dxf>
  </rfmt>
  <rfmt sheetId="1" sqref="BE25" start="0" length="0">
    <dxf>
      <numFmt numFmtId="6" formatCode="#,##0_);[Red]\(#,##0\)"/>
      <alignment horizontal="center" vertical="top" readingOrder="0"/>
      <border outline="0">
        <right style="thin">
          <color indexed="64"/>
        </right>
      </border>
    </dxf>
  </rfmt>
  <rcc rId="1178" sId="1" odxf="1" dxf="1" numFmtId="4">
    <nc r="AY26">
      <v>9000</v>
    </nc>
    <odxf>
      <numFmt numFmtId="0" formatCode="General"/>
      <alignment horizontal="general" vertical="bottom" readingOrder="0"/>
      <border outline="0">
        <left/>
      </border>
    </odxf>
    <ndxf>
      <numFmt numFmtId="6" formatCode="#,##0_);[Red]\(#,##0\)"/>
      <alignment horizontal="center" vertical="top" readingOrder="0"/>
      <border outline="0">
        <left style="thin">
          <color indexed="64"/>
        </left>
      </border>
    </ndxf>
  </rcc>
  <rcc rId="1179" sId="1" odxf="1" dxf="1" numFmtId="4">
    <nc r="AZ26">
      <v>0</v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fmt sheetId="1" sqref="BA26" start="0" length="0">
    <dxf>
      <numFmt numFmtId="6" formatCode="#,##0_);[Red]\(#,##0\)"/>
      <alignment horizontal="center" vertical="top" readingOrder="0"/>
    </dxf>
  </rfmt>
  <rfmt sheetId="1" sqref="BB26" start="0" length="0">
    <dxf>
      <numFmt numFmtId="6" formatCode="#,##0_);[Red]\(#,##0\)"/>
      <alignment horizontal="center" vertical="top" readingOrder="0"/>
    </dxf>
  </rfmt>
  <rcc rId="1180" sId="1" odxf="1" dxf="1">
    <nc r="BC26">
      <f>AZ26+BB26</f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cc rId="1181" sId="1" odxf="1" dxf="1">
    <nc r="BD26">
      <f>AZ26+BA26</f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cc rId="1182" sId="1" odxf="1" dxf="1">
    <nc r="BE26">
      <f>BC26-BD26</f>
    </nc>
    <odxf>
      <numFmt numFmtId="0" formatCode="General"/>
      <alignment horizontal="general" vertical="bottom" readingOrder="0"/>
      <border outline="0">
        <right/>
      </border>
    </odxf>
    <ndxf>
      <numFmt numFmtId="6" formatCode="#,##0_);[Red]\(#,##0\)"/>
      <alignment horizontal="center" vertical="top" readingOrder="0"/>
      <border outline="0">
        <right style="thin">
          <color indexed="64"/>
        </right>
      </border>
    </ndxf>
  </rcc>
  <rfmt sheetId="1" sqref="AY27" start="0" length="0">
    <dxf>
      <numFmt numFmtId="6" formatCode="#,##0_);[Red]\(#,##0\)"/>
      <alignment horizontal="center" vertical="top" readingOrder="0"/>
      <border outline="0">
        <left style="thin">
          <color indexed="64"/>
        </left>
      </border>
    </dxf>
  </rfmt>
  <rfmt sheetId="1" sqref="AZ27" start="0" length="0">
    <dxf>
      <numFmt numFmtId="6" formatCode="#,##0_);[Red]\(#,##0\)"/>
      <alignment horizontal="center" vertical="top" readingOrder="0"/>
    </dxf>
  </rfmt>
  <rfmt sheetId="1" sqref="BA27" start="0" length="0">
    <dxf>
      <numFmt numFmtId="6" formatCode="#,##0_);[Red]\(#,##0\)"/>
      <alignment horizontal="center" vertical="top" readingOrder="0"/>
    </dxf>
  </rfmt>
  <rfmt sheetId="1" sqref="BB27" start="0" length="0">
    <dxf>
      <numFmt numFmtId="6" formatCode="#,##0_);[Red]\(#,##0\)"/>
      <alignment horizontal="center" vertical="top" readingOrder="0"/>
    </dxf>
  </rfmt>
  <rfmt sheetId="1" sqref="BC27" start="0" length="0">
    <dxf>
      <numFmt numFmtId="6" formatCode="#,##0_);[Red]\(#,##0\)"/>
      <alignment horizontal="center" vertical="top" readingOrder="0"/>
    </dxf>
  </rfmt>
  <rfmt sheetId="1" sqref="BD27" start="0" length="0">
    <dxf>
      <numFmt numFmtId="6" formatCode="#,##0_);[Red]\(#,##0\)"/>
      <alignment horizontal="center" vertical="top" readingOrder="0"/>
    </dxf>
  </rfmt>
  <rfmt sheetId="1" sqref="BE27" start="0" length="0">
    <dxf>
      <numFmt numFmtId="6" formatCode="#,##0_);[Red]\(#,##0\)"/>
      <alignment horizontal="center" vertical="top" readingOrder="0"/>
      <border outline="0">
        <right style="thin">
          <color indexed="64"/>
        </right>
      </border>
    </dxf>
  </rfmt>
  <rfmt sheetId="1" sqref="AY28" start="0" length="0">
    <dxf>
      <numFmt numFmtId="6" formatCode="#,##0_);[Red]\(#,##0\)"/>
      <alignment horizontal="center" vertical="top" readingOrder="0"/>
      <border outline="0">
        <left style="thin">
          <color indexed="64"/>
        </left>
      </border>
    </dxf>
  </rfmt>
  <rfmt sheetId="1" sqref="AZ28" start="0" length="0">
    <dxf>
      <numFmt numFmtId="6" formatCode="#,##0_);[Red]\(#,##0\)"/>
      <alignment horizontal="center" vertical="top" readingOrder="0"/>
    </dxf>
  </rfmt>
  <rfmt sheetId="1" sqref="BA28" start="0" length="0">
    <dxf>
      <numFmt numFmtId="6" formatCode="#,##0_);[Red]\(#,##0\)"/>
      <alignment horizontal="center" vertical="top" readingOrder="0"/>
    </dxf>
  </rfmt>
  <rfmt sheetId="1" sqref="BB28" start="0" length="0">
    <dxf>
      <numFmt numFmtId="6" formatCode="#,##0_);[Red]\(#,##0\)"/>
      <alignment horizontal="center" vertical="top" readingOrder="0"/>
    </dxf>
  </rfmt>
  <rfmt sheetId="1" sqref="BC28" start="0" length="0">
    <dxf>
      <numFmt numFmtId="6" formatCode="#,##0_);[Red]\(#,##0\)"/>
      <alignment horizontal="center" vertical="top" readingOrder="0"/>
    </dxf>
  </rfmt>
  <rfmt sheetId="1" sqref="BD28" start="0" length="0">
    <dxf>
      <numFmt numFmtId="6" formatCode="#,##0_);[Red]\(#,##0\)"/>
      <alignment horizontal="center" vertical="top" readingOrder="0"/>
    </dxf>
  </rfmt>
  <rfmt sheetId="1" sqref="BE28" start="0" length="0">
    <dxf>
      <numFmt numFmtId="6" formatCode="#,##0_);[Red]\(#,##0\)"/>
      <alignment horizontal="center" vertical="top" readingOrder="0"/>
      <border outline="0">
        <right style="thin">
          <color indexed="64"/>
        </right>
      </border>
    </dxf>
  </rfmt>
  <rcc rId="1183" sId="1" odxf="1" dxf="1" numFmtId="4">
    <nc r="AY29">
      <v>8000</v>
    </nc>
    <odxf>
      <numFmt numFmtId="0" formatCode="General"/>
      <alignment horizontal="general" vertical="bottom" readingOrder="0"/>
      <border outline="0">
        <left/>
      </border>
    </odxf>
    <ndxf>
      <numFmt numFmtId="6" formatCode="#,##0_);[Red]\(#,##0\)"/>
      <alignment horizontal="center" vertical="top" readingOrder="0"/>
      <border outline="0">
        <left style="thin">
          <color indexed="64"/>
        </left>
      </border>
    </ndxf>
  </rcc>
  <rcc rId="1184" sId="1" odxf="1" dxf="1">
    <nc r="AZ29">
      <f>4000</f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fmt sheetId="1" sqref="BA29" start="0" length="0">
    <dxf>
      <numFmt numFmtId="6" formatCode="#,##0_);[Red]\(#,##0\)"/>
      <alignment horizontal="center" vertical="top" readingOrder="0"/>
    </dxf>
  </rfmt>
  <rfmt sheetId="1" sqref="BB29" start="0" length="0">
    <dxf>
      <numFmt numFmtId="6" formatCode="#,##0_);[Red]\(#,##0\)"/>
      <alignment horizontal="center" vertical="top" readingOrder="0"/>
    </dxf>
  </rfmt>
  <rcc rId="1185" sId="1" odxf="1" dxf="1">
    <nc r="BC29">
      <f>AZ29+BB29</f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cc rId="1186" sId="1" odxf="1" dxf="1">
    <nc r="BD29">
      <f>AZ29+BA29</f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cc rId="1187" sId="1" odxf="1" dxf="1">
    <nc r="BE29">
      <f>BC29-BD29</f>
    </nc>
    <odxf>
      <numFmt numFmtId="0" formatCode="General"/>
      <alignment horizontal="general" vertical="bottom" readingOrder="0"/>
      <border outline="0">
        <right/>
      </border>
    </odxf>
    <ndxf>
      <numFmt numFmtId="6" formatCode="#,##0_);[Red]\(#,##0\)"/>
      <alignment horizontal="center" vertical="top" readingOrder="0"/>
      <border outline="0">
        <right style="thin">
          <color indexed="64"/>
        </right>
      </border>
    </ndxf>
  </rcc>
  <rcc rId="1188" sId="1" odxf="1" dxf="1" numFmtId="4">
    <nc r="AY30">
      <v>60000</v>
    </nc>
    <odxf>
      <numFmt numFmtId="0" formatCode="General"/>
      <alignment horizontal="general" vertical="bottom" readingOrder="0"/>
      <border outline="0">
        <left/>
      </border>
    </odxf>
    <ndxf>
      <numFmt numFmtId="6" formatCode="#,##0_);[Red]\(#,##0\)"/>
      <alignment horizontal="center" vertical="top" readingOrder="0"/>
      <border outline="0">
        <left style="thin">
          <color indexed="64"/>
        </left>
      </border>
    </ndxf>
  </rcc>
  <rcc rId="1189" sId="1" odxf="1" dxf="1" numFmtId="4">
    <nc r="AZ30">
      <v>30000</v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fmt sheetId="1" sqref="BA30" start="0" length="0">
    <dxf>
      <numFmt numFmtId="6" formatCode="#,##0_);[Red]\(#,##0\)"/>
      <alignment horizontal="center" vertical="top" readingOrder="0"/>
    </dxf>
  </rfmt>
  <rfmt sheetId="1" sqref="BB30" start="0" length="0">
    <dxf>
      <numFmt numFmtId="6" formatCode="#,##0_);[Red]\(#,##0\)"/>
      <alignment horizontal="center" vertical="top" readingOrder="0"/>
    </dxf>
  </rfmt>
  <rcc rId="1190" sId="1" odxf="1" dxf="1">
    <nc r="BC30">
      <f>AZ30+BB30</f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cc rId="1191" sId="1" odxf="1" dxf="1">
    <nc r="BD30">
      <f>AZ30+BA30</f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cc rId="1192" sId="1" odxf="1" dxf="1">
    <nc r="BE30">
      <f>BC30-BD30</f>
    </nc>
    <odxf>
      <numFmt numFmtId="0" formatCode="General"/>
      <alignment horizontal="general" vertical="bottom" readingOrder="0"/>
      <border outline="0">
        <right/>
      </border>
    </odxf>
    <ndxf>
      <numFmt numFmtId="6" formatCode="#,##0_);[Red]\(#,##0\)"/>
      <alignment horizontal="center" vertical="top" readingOrder="0"/>
      <border outline="0">
        <right style="thin">
          <color indexed="64"/>
        </right>
      </border>
    </ndxf>
  </rcc>
  <rcc rId="1193" sId="1" odxf="1" dxf="1" numFmtId="4">
    <nc r="AY31">
      <v>12000</v>
    </nc>
    <odxf>
      <numFmt numFmtId="0" formatCode="General"/>
      <alignment horizontal="general" vertical="bottom" readingOrder="0"/>
      <border outline="0">
        <left/>
      </border>
    </odxf>
    <ndxf>
      <numFmt numFmtId="6" formatCode="#,##0_);[Red]\(#,##0\)"/>
      <alignment horizontal="center" vertical="top" readingOrder="0"/>
      <border outline="0">
        <left style="thin">
          <color indexed="64"/>
        </left>
      </border>
    </ndxf>
  </rcc>
  <rcc rId="1194" sId="1" odxf="1" dxf="1" numFmtId="4">
    <nc r="AZ31">
      <v>0</v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fmt sheetId="1" sqref="BA31" start="0" length="0">
    <dxf>
      <numFmt numFmtId="6" formatCode="#,##0_);[Red]\(#,##0\)"/>
      <alignment horizontal="center" vertical="top" readingOrder="0"/>
    </dxf>
  </rfmt>
  <rfmt sheetId="1" sqref="BB31" start="0" length="0">
    <dxf>
      <numFmt numFmtId="6" formatCode="#,##0_);[Red]\(#,##0\)"/>
      <alignment horizontal="center" vertical="top" readingOrder="0"/>
    </dxf>
  </rfmt>
  <rcc rId="1195" sId="1" odxf="1" dxf="1">
    <nc r="BC31">
      <f>AZ31+BB31</f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cc rId="1196" sId="1" odxf="1" dxf="1">
    <nc r="BD31">
      <f>AZ31+BA31</f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cc rId="1197" sId="1" odxf="1" dxf="1">
    <nc r="BE31">
      <f>BC31-BD31</f>
    </nc>
    <odxf>
      <numFmt numFmtId="0" formatCode="General"/>
      <alignment horizontal="general" vertical="bottom" readingOrder="0"/>
      <border outline="0">
        <right/>
      </border>
    </odxf>
    <ndxf>
      <numFmt numFmtId="6" formatCode="#,##0_);[Red]\(#,##0\)"/>
      <alignment horizontal="center" vertical="top" readingOrder="0"/>
      <border outline="0">
        <right style="thin">
          <color indexed="64"/>
        </right>
      </border>
    </ndxf>
  </rcc>
  <rfmt sheetId="1" sqref="AY32" start="0" length="0">
    <dxf>
      <numFmt numFmtId="6" formatCode="#,##0_);[Red]\(#,##0\)"/>
      <alignment horizontal="center" vertical="top" readingOrder="0"/>
      <border outline="0">
        <left style="thin">
          <color indexed="64"/>
        </left>
      </border>
    </dxf>
  </rfmt>
  <rfmt sheetId="1" sqref="AZ32" start="0" length="0">
    <dxf>
      <numFmt numFmtId="6" formatCode="#,##0_);[Red]\(#,##0\)"/>
      <alignment horizontal="center" vertical="top" readingOrder="0"/>
    </dxf>
  </rfmt>
  <rfmt sheetId="1" sqref="BA32" start="0" length="0">
    <dxf>
      <numFmt numFmtId="6" formatCode="#,##0_);[Red]\(#,##0\)"/>
      <alignment horizontal="center" vertical="top" readingOrder="0"/>
    </dxf>
  </rfmt>
  <rfmt sheetId="1" sqref="BB32" start="0" length="0">
    <dxf>
      <numFmt numFmtId="6" formatCode="#,##0_);[Red]\(#,##0\)"/>
      <alignment horizontal="center" vertical="top" readingOrder="0"/>
    </dxf>
  </rfmt>
  <rfmt sheetId="1" sqref="BC32" start="0" length="0">
    <dxf>
      <numFmt numFmtId="6" formatCode="#,##0_);[Red]\(#,##0\)"/>
      <alignment horizontal="center" vertical="top" readingOrder="0"/>
    </dxf>
  </rfmt>
  <rfmt sheetId="1" sqref="BD32" start="0" length="0">
    <dxf>
      <numFmt numFmtId="6" formatCode="#,##0_);[Red]\(#,##0\)"/>
      <alignment horizontal="center" vertical="top" readingOrder="0"/>
    </dxf>
  </rfmt>
  <rfmt sheetId="1" sqref="BE32" start="0" length="0">
    <dxf>
      <numFmt numFmtId="6" formatCode="#,##0_);[Red]\(#,##0\)"/>
      <alignment horizontal="center" vertical="top" readingOrder="0"/>
      <border outline="0">
        <right style="thin">
          <color indexed="64"/>
        </right>
      </border>
    </dxf>
  </rfmt>
  <rfmt sheetId="1" sqref="AY33" start="0" length="0">
    <dxf>
      <numFmt numFmtId="6" formatCode="#,##0_);[Red]\(#,##0\)"/>
      <alignment horizontal="center" vertical="top" readingOrder="0"/>
      <border outline="0">
        <left style="thin">
          <color indexed="64"/>
        </left>
      </border>
    </dxf>
  </rfmt>
  <rfmt sheetId="1" sqref="AZ33" start="0" length="0">
    <dxf>
      <numFmt numFmtId="6" formatCode="#,##0_);[Red]\(#,##0\)"/>
      <alignment horizontal="center" vertical="top" readingOrder="0"/>
    </dxf>
  </rfmt>
  <rfmt sheetId="1" sqref="BA33" start="0" length="0">
    <dxf>
      <numFmt numFmtId="6" formatCode="#,##0_);[Red]\(#,##0\)"/>
      <alignment horizontal="center" vertical="top" readingOrder="0"/>
    </dxf>
  </rfmt>
  <rfmt sheetId="1" sqref="BB33" start="0" length="0">
    <dxf>
      <numFmt numFmtId="6" formatCode="#,##0_);[Red]\(#,##0\)"/>
      <alignment horizontal="center" vertical="top" readingOrder="0"/>
    </dxf>
  </rfmt>
  <rfmt sheetId="1" sqref="BC33" start="0" length="0">
    <dxf>
      <numFmt numFmtId="6" formatCode="#,##0_);[Red]\(#,##0\)"/>
      <alignment horizontal="center" vertical="top" readingOrder="0"/>
    </dxf>
  </rfmt>
  <rfmt sheetId="1" sqref="BD33" start="0" length="0">
    <dxf>
      <numFmt numFmtId="6" formatCode="#,##0_);[Red]\(#,##0\)"/>
      <alignment horizontal="center" vertical="top" readingOrder="0"/>
    </dxf>
  </rfmt>
  <rfmt sheetId="1" sqref="BE33" start="0" length="0">
    <dxf>
      <numFmt numFmtId="6" formatCode="#,##0_);[Red]\(#,##0\)"/>
      <alignment horizontal="center" vertical="top" readingOrder="0"/>
      <border outline="0">
        <right style="thin">
          <color indexed="64"/>
        </right>
      </border>
    </dxf>
  </rfmt>
  <rcc rId="1198" sId="1" odxf="1" dxf="1" numFmtId="4">
    <nc r="AY34">
      <v>0</v>
    </nc>
    <odxf>
      <numFmt numFmtId="0" formatCode="General"/>
      <alignment horizontal="general" vertical="bottom" readingOrder="0"/>
      <border outline="0">
        <left/>
      </border>
    </odxf>
    <ndxf>
      <numFmt numFmtId="6" formatCode="#,##0_);[Red]\(#,##0\)"/>
      <alignment horizontal="center" vertical="top" readingOrder="0"/>
      <border outline="0">
        <left style="thin">
          <color indexed="64"/>
        </left>
      </border>
    </ndxf>
  </rcc>
  <rcc rId="1199" sId="1" odxf="1" dxf="1" numFmtId="4">
    <nc r="AZ34">
      <v>0</v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fmt sheetId="1" sqref="BA34" start="0" length="0">
    <dxf>
      <numFmt numFmtId="6" formatCode="#,##0_);[Red]\(#,##0\)"/>
      <alignment horizontal="center" vertical="top" readingOrder="0"/>
    </dxf>
  </rfmt>
  <rfmt sheetId="1" sqref="BB34" start="0" length="0">
    <dxf>
      <numFmt numFmtId="6" formatCode="#,##0_);[Red]\(#,##0\)"/>
      <alignment horizontal="center" vertical="top" readingOrder="0"/>
    </dxf>
  </rfmt>
  <rcc rId="1200" sId="1" odxf="1" dxf="1">
    <nc r="BC34">
      <f>AZ34+BB34</f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cc rId="1201" sId="1" odxf="1" dxf="1">
    <nc r="BD34">
      <f>AZ34+BA34</f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cc rId="1202" sId="1" odxf="1" dxf="1">
    <nc r="BE34">
      <f>BC34-BD34</f>
    </nc>
    <odxf>
      <numFmt numFmtId="0" formatCode="General"/>
      <alignment horizontal="general" vertical="bottom" readingOrder="0"/>
      <border outline="0">
        <right/>
      </border>
    </odxf>
    <ndxf>
      <numFmt numFmtId="6" formatCode="#,##0_);[Red]\(#,##0\)"/>
      <alignment horizontal="center" vertical="top" readingOrder="0"/>
      <border outline="0">
        <right style="thin">
          <color indexed="64"/>
        </right>
      </border>
    </ndxf>
  </rcc>
  <rfmt sheetId="1" sqref="AY35" start="0" length="0">
    <dxf>
      <numFmt numFmtId="6" formatCode="#,##0_);[Red]\(#,##0\)"/>
      <alignment horizontal="center" vertical="top" readingOrder="0"/>
      <border outline="0">
        <left style="thin">
          <color indexed="64"/>
        </left>
      </border>
    </dxf>
  </rfmt>
  <rfmt sheetId="1" sqref="AZ35" start="0" length="0">
    <dxf>
      <numFmt numFmtId="6" formatCode="#,##0_);[Red]\(#,##0\)"/>
      <alignment horizontal="center" vertical="top" readingOrder="0"/>
    </dxf>
  </rfmt>
  <rfmt sheetId="1" sqref="BA35" start="0" length="0">
    <dxf>
      <numFmt numFmtId="6" formatCode="#,##0_);[Red]\(#,##0\)"/>
      <alignment horizontal="center" vertical="top" readingOrder="0"/>
    </dxf>
  </rfmt>
  <rfmt sheetId="1" sqref="BB35" start="0" length="0">
    <dxf>
      <numFmt numFmtId="6" formatCode="#,##0_);[Red]\(#,##0\)"/>
      <alignment horizontal="center" vertical="top" readingOrder="0"/>
    </dxf>
  </rfmt>
  <rfmt sheetId="1" sqref="BC35" start="0" length="0">
    <dxf>
      <numFmt numFmtId="6" formatCode="#,##0_);[Red]\(#,##0\)"/>
      <alignment horizontal="center" vertical="top" readingOrder="0"/>
    </dxf>
  </rfmt>
  <rfmt sheetId="1" sqref="BD35" start="0" length="0">
    <dxf>
      <numFmt numFmtId="6" formatCode="#,##0_);[Red]\(#,##0\)"/>
      <alignment horizontal="center" vertical="top" readingOrder="0"/>
    </dxf>
  </rfmt>
  <rfmt sheetId="1" sqref="BE35" start="0" length="0">
    <dxf>
      <numFmt numFmtId="6" formatCode="#,##0_);[Red]\(#,##0\)"/>
      <alignment horizontal="center" vertical="top" readingOrder="0"/>
      <border outline="0">
        <right style="thin">
          <color indexed="64"/>
        </right>
      </border>
    </dxf>
  </rfmt>
  <rcc rId="1203" sId="1" odxf="1" dxf="1">
    <nc r="AY36">
      <f>SUM(AY7:AY35)</f>
    </nc>
    <odxf>
      <font>
        <b val="0"/>
        <sz val="11"/>
        <color theme="1"/>
        <name val="Calibri"/>
        <scheme val="minor"/>
      </font>
      <numFmt numFmtId="0" formatCode="General"/>
      <alignment horizontal="general" vertical="bottom" readingOrder="0"/>
      <border outline="0">
        <left/>
        <top/>
        <bottom/>
      </border>
    </odxf>
    <ndxf>
      <font>
        <b/>
        <sz val="11"/>
        <color indexed="8"/>
        <name val="Calibri"/>
        <scheme val="none"/>
      </font>
      <numFmt numFmtId="6" formatCode="#,##0_);[Red]\(#,##0\)"/>
      <alignment horizontal="center" vertical="top" readingOrder="0"/>
      <border outline="0">
        <left style="thin">
          <color indexed="64"/>
        </left>
        <top style="thin">
          <color indexed="64"/>
        </top>
        <bottom style="double">
          <color indexed="64"/>
        </bottom>
      </border>
    </ndxf>
  </rcc>
  <rcc rId="1204" sId="1" odxf="1" dxf="1">
    <nc r="AZ36">
      <f>SUM(AZ7:AZ35)</f>
    </nc>
    <odxf>
      <font>
        <b val="0"/>
        <sz val="11"/>
        <color theme="1"/>
        <name val="Calibri"/>
        <scheme val="minor"/>
      </font>
      <numFmt numFmtId="0" formatCode="General"/>
      <alignment horizontal="general" vertical="bottom" readingOrder="0"/>
      <border outline="0">
        <left/>
        <top/>
        <bottom/>
      </border>
    </odxf>
    <ndxf>
      <font>
        <b/>
        <sz val="11"/>
        <color indexed="8"/>
        <name val="Calibri"/>
        <scheme val="none"/>
      </font>
      <numFmt numFmtId="6" formatCode="#,##0_);[Red]\(#,##0\)"/>
      <alignment horizontal="center" vertical="top" readingOrder="0"/>
      <border outline="0">
        <left style="thin">
          <color indexed="64"/>
        </left>
        <top style="thin">
          <color indexed="64"/>
        </top>
        <bottom style="double">
          <color indexed="64"/>
        </bottom>
      </border>
    </ndxf>
  </rcc>
  <rcc rId="1205" sId="1" odxf="1" dxf="1">
    <nc r="BA36">
      <f>SUM(BA7:BA35)</f>
    </nc>
    <odxf>
      <font>
        <b val="0"/>
        <sz val="11"/>
        <color theme="1"/>
        <name val="Calibri"/>
        <scheme val="minor"/>
      </font>
      <numFmt numFmtId="0" formatCode="General"/>
      <alignment horizontal="general" vertical="bottom" readingOrder="0"/>
      <border outline="0">
        <left/>
        <top/>
        <bottom/>
      </border>
    </odxf>
    <ndxf>
      <font>
        <b/>
        <sz val="11"/>
        <color indexed="8"/>
        <name val="Calibri"/>
        <scheme val="none"/>
      </font>
      <numFmt numFmtId="6" formatCode="#,##0_);[Red]\(#,##0\)"/>
      <alignment horizontal="center" vertical="top" readingOrder="0"/>
      <border outline="0">
        <left style="thin">
          <color indexed="64"/>
        </left>
        <top style="thin">
          <color indexed="64"/>
        </top>
        <bottom style="double">
          <color indexed="64"/>
        </bottom>
      </border>
    </ndxf>
  </rcc>
  <rcc rId="1206" sId="1" odxf="1" dxf="1">
    <nc r="BB36">
      <f>SUM(BB7:BB35)</f>
    </nc>
    <odxf>
      <font>
        <b val="0"/>
        <sz val="11"/>
        <color theme="1"/>
        <name val="Calibri"/>
        <scheme val="minor"/>
      </font>
      <numFmt numFmtId="0" formatCode="General"/>
      <alignment horizontal="general" vertical="bottom" readingOrder="0"/>
      <border outline="0">
        <left/>
        <top/>
        <bottom/>
      </border>
    </odxf>
    <ndxf>
      <font>
        <b/>
        <sz val="11"/>
        <color indexed="8"/>
        <name val="Calibri"/>
        <scheme val="none"/>
      </font>
      <numFmt numFmtId="6" formatCode="#,##0_);[Red]\(#,##0\)"/>
      <alignment horizontal="center" vertical="top" readingOrder="0"/>
      <border outline="0">
        <left style="thin">
          <color indexed="64"/>
        </left>
        <top style="thin">
          <color indexed="64"/>
        </top>
        <bottom style="double">
          <color indexed="64"/>
        </bottom>
      </border>
    </ndxf>
  </rcc>
  <rcc rId="1207" sId="1" odxf="1" dxf="1">
    <nc r="BC36">
      <f>SUM(BC7:BC35)</f>
    </nc>
    <odxf>
      <font>
        <b val="0"/>
        <sz val="11"/>
        <color theme="1"/>
        <name val="Calibri"/>
        <scheme val="minor"/>
      </font>
      <numFmt numFmtId="0" formatCode="General"/>
      <alignment horizontal="general" vertical="bottom" readingOrder="0"/>
      <border outline="0">
        <left/>
        <top/>
        <bottom/>
      </border>
    </odxf>
    <ndxf>
      <font>
        <b/>
        <sz val="11"/>
        <color indexed="8"/>
        <name val="Calibri"/>
        <scheme val="none"/>
      </font>
      <numFmt numFmtId="6" formatCode="#,##0_);[Red]\(#,##0\)"/>
      <alignment horizontal="center" vertical="top" readingOrder="0"/>
      <border outline="0">
        <left style="thin">
          <color indexed="64"/>
        </left>
        <top style="thin">
          <color indexed="64"/>
        </top>
        <bottom style="double">
          <color indexed="64"/>
        </bottom>
      </border>
    </ndxf>
  </rcc>
  <rcc rId="1208" sId="1" odxf="1" dxf="1">
    <nc r="BD36">
      <f>SUM(BD7:BD35)</f>
    </nc>
    <odxf>
      <font>
        <b val="0"/>
        <sz val="11"/>
        <color theme="1"/>
        <name val="Calibri"/>
        <scheme val="minor"/>
      </font>
      <numFmt numFmtId="0" formatCode="General"/>
      <alignment horizontal="general" vertical="bottom" readingOrder="0"/>
      <border outline="0">
        <left/>
        <top/>
        <bottom/>
      </border>
    </odxf>
    <ndxf>
      <font>
        <b/>
        <sz val="11"/>
        <color indexed="8"/>
        <name val="Calibri"/>
        <scheme val="none"/>
      </font>
      <numFmt numFmtId="6" formatCode="#,##0_);[Red]\(#,##0\)"/>
      <alignment horizontal="center" vertical="top" readingOrder="0"/>
      <border outline="0">
        <left style="thin">
          <color indexed="64"/>
        </left>
        <top style="thin">
          <color indexed="64"/>
        </top>
        <bottom style="double">
          <color indexed="64"/>
        </bottom>
      </border>
    </ndxf>
  </rcc>
  <rcc rId="1209" sId="1" odxf="1" dxf="1">
    <nc r="BE36">
      <f>SUM(BE7:BE35)</f>
    </nc>
    <odxf>
      <font>
        <b val="0"/>
        <sz val="11"/>
        <color theme="1"/>
        <name val="Calibri"/>
        <scheme val="minor"/>
      </font>
      <numFmt numFmtId="0" formatCode="General"/>
      <alignment horizontal="general" vertical="bottom" readingOrder="0"/>
      <border outline="0">
        <left/>
        <top/>
        <bottom/>
      </border>
    </odxf>
    <ndxf>
      <font>
        <b/>
        <sz val="11"/>
        <color indexed="8"/>
        <name val="Calibri"/>
        <scheme val="none"/>
      </font>
      <numFmt numFmtId="6" formatCode="#,##0_);[Red]\(#,##0\)"/>
      <alignment horizontal="center" vertical="top" readingOrder="0"/>
      <border outline="0">
        <left style="thin">
          <color indexed="64"/>
        </left>
        <top style="thin">
          <color indexed="64"/>
        </top>
        <bottom style="double">
          <color indexed="64"/>
        </bottom>
      </border>
    </ndxf>
  </rcc>
  <rfmt sheetId="1" sqref="AZ37" start="0" length="0">
    <dxf>
      <alignment horizontal="center" vertical="top" readingOrder="0"/>
    </dxf>
  </rfmt>
  <rfmt sheetId="1" sqref="BA37" start="0" length="0">
    <dxf>
      <alignment horizontal="center" vertical="top" readingOrder="0"/>
    </dxf>
  </rfmt>
  <rcc rId="1210" sId="1" odxf="1" s="1" dxf="1">
    <nc r="BB37">
      <f>BD36/AY36</f>
    </nc>
    <odxf>
      <numFmt numFmtId="0" formatCode="General"/>
    </odxf>
    <ndxf>
      <numFmt numFmtId="13" formatCode="0%"/>
      <alignment horizontal="center" readingOrder="0"/>
    </ndxf>
  </rcc>
  <rfmt sheetId="1" s="1" sqref="BC37" start="0" length="0">
    <dxf>
      <numFmt numFmtId="13" formatCode="0%"/>
      <alignment horizontal="center" readingOrder="0"/>
    </dxf>
  </rfmt>
  <rfmt sheetId="1" s="1" sqref="BD37" start="0" length="0">
    <dxf>
      <numFmt numFmtId="13" formatCode="0%"/>
      <alignment horizontal="center" readingOrder="0"/>
    </dxf>
  </rfmt>
  <rfmt sheetId="1" sqref="BE37" start="0" length="0">
    <dxf>
      <alignment horizontal="center" vertical="top" readingOrder="0"/>
    </dxf>
  </rfmt>
  <rfmt sheetId="1" sqref="AZ38" start="0" length="0">
    <dxf>
      <alignment horizontal="center" vertical="top" readingOrder="0"/>
    </dxf>
  </rfmt>
  <rfmt sheetId="1" sqref="BA38" start="0" length="0">
    <dxf>
      <alignment horizontal="center" vertical="top" readingOrder="0"/>
    </dxf>
  </rfmt>
  <rfmt sheetId="1" sqref="BB38" start="0" length="0">
    <dxf>
      <alignment horizontal="center" vertical="top" readingOrder="0"/>
    </dxf>
  </rfmt>
  <rfmt sheetId="1" sqref="BC38" start="0" length="0">
    <dxf>
      <alignment horizontal="center" vertical="top" readingOrder="0"/>
    </dxf>
  </rfmt>
  <rfmt sheetId="1" sqref="BD38" start="0" length="0">
    <dxf>
      <alignment horizontal="center" vertical="top" readingOrder="0"/>
    </dxf>
  </rfmt>
  <rfmt sheetId="1" sqref="BE38" start="0" length="0">
    <dxf>
      <alignment horizontal="center" vertical="top" readingOrder="0"/>
    </dxf>
  </rfmt>
  <rfmt sheetId="1" sqref="AZ39" start="0" length="0">
    <dxf>
      <alignment horizontal="center" vertical="top" readingOrder="0"/>
    </dxf>
  </rfmt>
  <rfmt sheetId="1" sqref="BA39" start="0" length="0">
    <dxf>
      <alignment horizontal="center" vertical="top" readingOrder="0"/>
    </dxf>
  </rfmt>
  <rfmt sheetId="1" sqref="BB39" start="0" length="0">
    <dxf>
      <font>
        <b/>
        <sz val="11"/>
        <color indexed="8"/>
        <name val="Calibri"/>
        <scheme val="none"/>
      </font>
      <numFmt numFmtId="6" formatCode="#,##0_);[Red]\(#,##0\)"/>
      <alignment horizontal="center" vertical="top" readingOrder="0"/>
    </dxf>
  </rfmt>
  <rfmt sheetId="1" sqref="BC39" start="0" length="0">
    <dxf>
      <font>
        <b/>
        <sz val="11"/>
        <color indexed="8"/>
        <name val="Calibri"/>
        <scheme val="none"/>
      </font>
      <numFmt numFmtId="6" formatCode="#,##0_);[Red]\(#,##0\)"/>
      <alignment horizontal="center" vertical="top" readingOrder="0"/>
    </dxf>
  </rfmt>
  <rfmt sheetId="1" sqref="BD39" start="0" length="0">
    <dxf>
      <font>
        <b/>
        <sz val="11"/>
        <color indexed="8"/>
        <name val="Calibri"/>
        <scheme val="none"/>
      </font>
      <numFmt numFmtId="6" formatCode="#,##0_);[Red]\(#,##0\)"/>
      <alignment horizontal="center" vertical="top" readingOrder="0"/>
    </dxf>
  </rfmt>
  <rfmt sheetId="1" sqref="BE39" start="0" length="0">
    <dxf>
      <alignment horizontal="center" vertical="top" readingOrder="0"/>
    </dxf>
  </rfmt>
  <rfmt sheetId="1" sqref="AZ40" start="0" length="0">
    <dxf>
      <alignment horizontal="center" vertical="top" readingOrder="0"/>
    </dxf>
  </rfmt>
  <rfmt sheetId="1" sqref="BA40" start="0" length="0">
    <dxf>
      <alignment horizontal="center" vertical="top" readingOrder="0"/>
    </dxf>
  </rfmt>
  <rfmt sheetId="1" sqref="BB40" start="0" length="0">
    <dxf>
      <alignment horizontal="center" vertical="top" readingOrder="0"/>
    </dxf>
  </rfmt>
  <rfmt sheetId="1" sqref="BC40" start="0" length="0">
    <dxf>
      <alignment horizontal="center" vertical="top" readingOrder="0"/>
    </dxf>
  </rfmt>
  <rfmt sheetId="1" sqref="BD40" start="0" length="0">
    <dxf>
      <alignment horizontal="center" vertical="top" readingOrder="0"/>
    </dxf>
  </rfmt>
  <rfmt sheetId="1" sqref="BE40" start="0" length="0">
    <dxf>
      <alignment horizontal="center" vertical="top" readingOrder="0"/>
    </dxf>
  </rfmt>
  <rfmt sheetId="1" sqref="AZ1:AZ1048576" start="0" length="0">
    <dxf>
      <alignment horizontal="center" vertical="top" readingOrder="0"/>
    </dxf>
  </rfmt>
  <rfmt sheetId="1" sqref="BA1:BA1048576" start="0" length="0">
    <dxf>
      <alignment horizontal="center" vertical="top" readingOrder="0"/>
    </dxf>
  </rfmt>
  <rfmt sheetId="1" sqref="BB1:BB1048576" start="0" length="0">
    <dxf>
      <alignment horizontal="center" vertical="top" readingOrder="0"/>
    </dxf>
  </rfmt>
  <rfmt sheetId="1" sqref="BC1:BC1048576" start="0" length="0">
    <dxf>
      <alignment horizontal="center" vertical="top" readingOrder="0"/>
    </dxf>
  </rfmt>
  <rfmt sheetId="1" sqref="BD1:BD1048576" start="0" length="0">
    <dxf>
      <alignment horizontal="center" vertical="top" readingOrder="0"/>
    </dxf>
  </rfmt>
  <rfmt sheetId="1" sqref="BE1:BE1048576" start="0" length="0">
    <dxf>
      <alignment horizontal="center" vertical="top" readingOrder="0"/>
    </dxf>
  </rfmt>
  <rcc rId="1211" sId="1">
    <nc r="BB3" t="inlineStr">
      <is>
        <t>August</t>
      </is>
    </nc>
  </rcc>
  <rcv guid="{F38B4310-E489-43FF-953E-F1582AC83FA0}" action="delete"/>
  <rdn rId="0" localSheetId="1" customView="1" name="Z_F38B4310_E489_43FF_953E_F1582AC83FA0_.wvu.Cols" hidden="1" oldHidden="1">
    <formula>'FY14 '!$B:$O</formula>
    <oldFormula>'FY14 '!$B:$O</oldFormula>
  </rdn>
  <rcv guid="{F38B4310-E489-43FF-953E-F1582AC83FA0}" action="add"/>
</revisions>
</file>

<file path=xl/revisions/revisionLog1313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'FY14 '!$B:$BE</formula>
    <oldFormula>'FY14 '!$B:$BE</oldFormula>
  </rdn>
  <rcv guid="{F38B4310-E489-43FF-953E-F1582AC83FA0}" action="add"/>
</revisions>
</file>

<file path=xl/revisions/revisionLog13131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'FY14 '!$B:$BE</formula>
    <oldFormula>'FY14 '!$B:$BE</oldFormula>
  </rdn>
  <rcv guid="{F38B4310-E489-43FF-953E-F1582AC83FA0}" action="add"/>
</revisions>
</file>

<file path=xl/revisions/revisionLog131311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'FY14 '!$B:$O</formula>
    <oldFormula>'FY14 '!$B:$O</oldFormula>
  </rdn>
  <rcv guid="{F38B4310-E489-43FF-953E-F1582AC83FA0}" action="add"/>
</revisions>
</file>

<file path=xl/revisions/revisionLog1314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'FY14 '!$B:$BE</formula>
    <oldFormula>'FY14 '!$B:$BE</oldFormula>
  </rdn>
  <rcv guid="{F38B4310-E489-43FF-953E-F1582AC83FA0}" action="add"/>
</revisions>
</file>

<file path=xl/revisions/revisionLog132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'FY15'!$B:$BS</formula>
    <oldFormula>'FY15'!$B:$BS</oldFormula>
  </rdn>
  <rcv guid="{F38B4310-E489-43FF-953E-F1582AC83FA0}" action="add"/>
</revisions>
</file>

<file path=xl/revisions/revisionLog1321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'FY15'!$B:$BL</formula>
    <oldFormula>'FY15'!$B:$BL</oldFormula>
  </rdn>
  <rcv guid="{F38B4310-E489-43FF-953E-F1582AC83FA0}" action="add"/>
</revisions>
</file>

<file path=xl/revisions/revisionLog13211.xml><?xml version="1.0" encoding="utf-8"?>
<revisions xmlns="http://schemas.openxmlformats.org/spreadsheetml/2006/main" xmlns:r="http://schemas.openxmlformats.org/officeDocument/2006/relationships">
  <rcc rId="5559" sId="1" numFmtId="4">
    <oc r="BT38">
      <v>8000</v>
    </oc>
    <nc r="BT38">
      <v>0</v>
    </nc>
  </rcc>
  <rcc rId="5560" sId="1" numFmtId="4">
    <nc r="BT41">
      <v>30000</v>
    </nc>
  </rcc>
  <rcc rId="5561" sId="1" numFmtId="4">
    <nc r="BT42">
      <v>61000</v>
    </nc>
  </rcc>
  <rcc rId="5562" sId="1" numFmtId="4">
    <nc r="BT43">
      <v>100</v>
    </nc>
  </rcc>
  <rcc rId="5563" sId="1" numFmtId="4">
    <nc r="BT44">
      <v>500</v>
    </nc>
  </rcc>
  <rcv guid="{F38B4310-E489-43FF-953E-F1582AC83FA0}" action="delete"/>
  <rdn rId="0" localSheetId="1" customView="1" name="Z_F38B4310_E489_43FF_953E_F1582AC83FA0_.wvu.Cols" hidden="1" oldHidden="1">
    <formula>'FY15'!$B:$BL</formula>
    <oldFormula>'FY15'!$B:$BL</oldFormula>
  </rdn>
  <rcv guid="{F38B4310-E489-43FF-953E-F1582AC83FA0}" action="add"/>
</revisions>
</file>

<file path=xl/revisions/revisionLog132111.xml><?xml version="1.0" encoding="utf-8"?>
<revisions xmlns="http://schemas.openxmlformats.org/spreadsheetml/2006/main" xmlns:r="http://schemas.openxmlformats.org/officeDocument/2006/relationships">
  <rcc rId="4853" sId="1" numFmtId="4">
    <nc r="AY7">
      <v>230000</v>
    </nc>
  </rcc>
  <rcc rId="4854" sId="1" numFmtId="4">
    <nc r="AY8">
      <v>122000</v>
    </nc>
  </rcc>
  <rcc rId="4855" sId="1" numFmtId="4">
    <nc r="AY9">
      <v>340000</v>
    </nc>
  </rcc>
  <rcc rId="4856" sId="1" numFmtId="4">
    <nc r="AY12">
      <v>25000</v>
    </nc>
  </rcc>
  <rcc rId="4857" sId="1" numFmtId="4">
    <nc r="AY13">
      <v>17000</v>
    </nc>
  </rcc>
  <rcc rId="4858" sId="1" numFmtId="4">
    <nc r="AY14">
      <v>31250</v>
    </nc>
  </rcc>
  <rcc rId="4859" sId="1" numFmtId="4">
    <nc r="AY15">
      <v>0</v>
    </nc>
  </rcc>
  <rcc rId="4860" sId="1" numFmtId="4">
    <nc r="AY18">
      <v>9000</v>
    </nc>
  </rcc>
  <rcc rId="4861" sId="1" numFmtId="4">
    <nc r="AY19">
      <v>30000</v>
    </nc>
  </rcc>
  <rcc rId="4862" sId="1" numFmtId="4">
    <nc r="AY22">
      <v>3000</v>
    </nc>
  </rcc>
  <rcc rId="4863" sId="1" numFmtId="4">
    <nc r="AY23">
      <v>13000</v>
    </nc>
  </rcc>
  <rcc rId="4864" sId="1" numFmtId="4">
    <nc r="AY26">
      <v>10000</v>
    </nc>
  </rcc>
  <rcc rId="4865" sId="1" numFmtId="4">
    <nc r="AY27">
      <v>3000</v>
    </nc>
  </rcc>
  <rcc rId="4866" sId="1" numFmtId="4">
    <nc r="AY30">
      <v>0</v>
    </nc>
  </rcc>
  <rcc rId="4867" sId="1" numFmtId="4">
    <nc r="AY33">
      <v>0</v>
    </nc>
  </rcc>
  <rcc rId="4868" sId="1" numFmtId="4">
    <nc r="AY36">
      <v>40000</v>
    </nc>
  </rcc>
  <rcc rId="4869" sId="1" numFmtId="4">
    <nc r="AY37">
      <v>30000</v>
    </nc>
  </rcc>
  <rcc rId="4870" sId="1" numFmtId="4">
    <nc r="AY38">
      <v>0</v>
    </nc>
  </rcc>
  <rcc rId="4871" sId="1" numFmtId="4">
    <oc r="AY41">
      <v>0</v>
    </oc>
    <nc r="AY41">
      <v>34000</v>
    </nc>
  </rcc>
  <rcc rId="4872" sId="1" numFmtId="4">
    <nc r="AY42">
      <v>61000</v>
    </nc>
  </rcc>
  <rcc rId="4873" sId="1" numFmtId="4">
    <nc r="AY43">
      <v>1000</v>
    </nc>
  </rcc>
  <rcc rId="4874" sId="1" numFmtId="4">
    <nc r="AY44">
      <v>2000</v>
    </nc>
  </rcc>
  <rcv guid="{F38B4310-E489-43FF-953E-F1582AC83FA0}" action="delete"/>
  <rdn rId="0" localSheetId="1" customView="1" name="Z_F38B4310_E489_43FF_953E_F1582AC83FA0_.wvu.Cols" hidden="1" oldHidden="1">
    <formula>'FY15'!$B:$AJ</formula>
    <oldFormula>'FY15'!$B:$AJ</oldFormula>
  </rdn>
  <rcv guid="{F38B4310-E489-43FF-953E-F1582AC83FA0}" action="add"/>
</revisions>
</file>

<file path=xl/revisions/revisionLog1321111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'FY14 '!$B:$O</formula>
    <oldFormula>'FY14 '!$B:$O</oldFormula>
  </rdn>
  <rcv guid="{F38B4310-E489-43FF-953E-F1582AC83FA0}" action="add"/>
</revisions>
</file>

<file path=xl/revisions/revisionLog132112.xml><?xml version="1.0" encoding="utf-8"?>
<revisions xmlns="http://schemas.openxmlformats.org/spreadsheetml/2006/main" xmlns:r="http://schemas.openxmlformats.org/officeDocument/2006/relationships">
  <rcc rId="4760" sId="1" numFmtId="4">
    <oc r="AN9">
      <f>144000-16500</f>
    </oc>
    <nc r="AN9">
      <v>123641</v>
    </nc>
  </rcc>
  <rcc rId="4761" sId="1" numFmtId="4">
    <oc r="AN14">
      <v>25000</v>
    </oc>
    <nc r="AN14">
      <v>22150</v>
    </nc>
  </rcc>
  <rcc rId="4762" sId="1" numFmtId="4">
    <oc r="AN7">
      <f>110000-16500</f>
    </oc>
    <nc r="AN7">
      <v>95342</v>
    </nc>
  </rcc>
  <rcc rId="4763" sId="1" numFmtId="4">
    <oc r="AN18">
      <v>1476</v>
    </oc>
    <nc r="AN18">
      <v>1511</v>
    </nc>
  </rcc>
  <rcc rId="4764" sId="1" numFmtId="4">
    <oc r="AN38">
      <v>2000</v>
    </oc>
    <nc r="AN38">
      <v>-5800</v>
    </nc>
  </rcc>
  <rfmt sheetId="1" sqref="AN7:AN44">
    <dxf>
      <fill>
        <patternFill patternType="none">
          <bgColor auto="1"/>
        </patternFill>
      </fill>
    </dxf>
  </rfmt>
  <rcv guid="{F38B4310-E489-43FF-953E-F1582AC83FA0}" action="delete"/>
  <rdn rId="0" localSheetId="1" customView="1" name="Z_F38B4310_E489_43FF_953E_F1582AC83FA0_.wvu.Cols" hidden="1" oldHidden="1">
    <formula>'FY15'!$B:$AC</formula>
    <oldFormula>'FY15'!$B:$AC</oldFormula>
  </rdn>
  <rcv guid="{F38B4310-E489-43FF-953E-F1582AC83FA0}" action="add"/>
</revisions>
</file>

<file path=xl/revisions/revisionLog1321121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'FY15'!$B:$AC</formula>
    <oldFormula>'FY15'!$B:$AC</oldFormula>
  </rdn>
  <rcv guid="{F38B4310-E489-43FF-953E-F1582AC83FA0}" action="add"/>
</revisions>
</file>

<file path=xl/revisions/revisionLog13211211.xml><?xml version="1.0" encoding="utf-8"?>
<revisions xmlns="http://schemas.openxmlformats.org/spreadsheetml/2006/main" xmlns:r="http://schemas.openxmlformats.org/officeDocument/2006/relationships">
  <rcc rId="4531" sId="1" numFmtId="4">
    <oc r="AG44">
      <v>400</v>
    </oc>
    <nc r="AG44">
      <v>642.13</v>
    </nc>
  </rcc>
  <rcv guid="{F38B4310-E489-43FF-953E-F1582AC83FA0}" action="delete"/>
  <rdn rId="0" localSheetId="1" customView="1" name="Z_F38B4310_E489_43FF_953E_F1582AC83FA0_.wvu.Cols" hidden="1" oldHidden="1">
    <formula>'FY15'!$B:$AC</formula>
    <oldFormula>'FY15'!$B:$AC</oldFormula>
  </rdn>
  <rcv guid="{F38B4310-E489-43FF-953E-F1582AC83FA0}" action="add"/>
</revisions>
</file>

<file path=xl/revisions/revisionLog132112111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'FY14 '!$B:$O</formula>
    <oldFormula>'FY14 '!$B:$O</oldFormula>
  </rdn>
  <rcv guid="{F38B4310-E489-43FF-953E-F1582AC83FA0}" action="add"/>
</revisions>
</file>

<file path=xl/revisions/revisionLog1321122.xml><?xml version="1.0" encoding="utf-8"?>
<revisions xmlns="http://schemas.openxmlformats.org/spreadsheetml/2006/main" xmlns:r="http://schemas.openxmlformats.org/officeDocument/2006/relationships">
  <rfmt sheetId="1" sqref="AN30">
    <dxf>
      <fill>
        <patternFill patternType="solid">
          <bgColor theme="9" tint="0.79998168889431442"/>
        </patternFill>
      </fill>
    </dxf>
  </rfmt>
  <rfmt sheetId="1" sqref="AN33">
    <dxf>
      <fill>
        <patternFill patternType="solid">
          <bgColor theme="9" tint="0.79998168889431442"/>
        </patternFill>
      </fill>
    </dxf>
  </rfmt>
  <rcv guid="{F38B4310-E489-43FF-953E-F1582AC83FA0}" action="delete"/>
  <rdn rId="0" localSheetId="1" customView="1" name="Z_F38B4310_E489_43FF_953E_F1582AC83FA0_.wvu.Cols" hidden="1" oldHidden="1">
    <formula>'FY15'!$B:$AC</formula>
    <oldFormula>'FY15'!$B:$AC</oldFormula>
  </rdn>
  <rcv guid="{F38B4310-E489-43FF-953E-F1582AC83FA0}" action="add"/>
</revisions>
</file>

<file path=xl/revisions/revisionLog13212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'FY14 '!$B:$O</formula>
    <oldFormula>'FY14 '!$B:$O</oldFormula>
  </rdn>
  <rcv guid="{F38B4310-E489-43FF-953E-F1582AC83FA0}" action="add"/>
</revisions>
</file>

<file path=xl/revisions/revisionLog13213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'FY15'!$B:$AC</formula>
    <oldFormula>'FY15'!$B:$AC</oldFormula>
  </rdn>
  <rcv guid="{F38B4310-E489-43FF-953E-F1582AC83FA0}" action="add"/>
</revisions>
</file>

<file path=xl/revisions/revisionLog1322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'FY14 '!$B:$O</formula>
    <oldFormula>'FY14 '!$B:$O</oldFormula>
  </rdn>
  <rcv guid="{F38B4310-E489-43FF-953E-F1582AC83FA0}" action="add"/>
</revisions>
</file>

<file path=xl/revisions/revisionLog1323.xml><?xml version="1.0" encoding="utf-8"?>
<revisions xmlns="http://schemas.openxmlformats.org/spreadsheetml/2006/main" xmlns:r="http://schemas.openxmlformats.org/officeDocument/2006/relationships">
  <rcc rId="3670" sId="1" numFmtId="4">
    <nc r="P30">
      <v>0</v>
    </nc>
  </rcc>
  <rcc rId="3671" sId="1" numFmtId="4">
    <nc r="P33">
      <v>0</v>
    </nc>
  </rcc>
</revisions>
</file>

<file path=xl/revisions/revisionLog13231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'FY14 '!$B:$BL</formula>
    <oldFormula>'FY14 '!$B:$BL</oldFormula>
  </rdn>
  <rcv guid="{F38B4310-E489-43FF-953E-F1582AC83FA0}" action="add"/>
</revisions>
</file>

<file path=xl/revisions/revisionLog132311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'FY14 '!$B:$BS</formula>
    <oldFormula>'FY14 '!$B:$BS</oldFormula>
  </rdn>
  <rcv guid="{F38B4310-E489-43FF-953E-F1582AC83FA0}" action="add"/>
</revisions>
</file>

<file path=xl/revisions/revisionLog1323111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'FY14 '!$B:$O</formula>
    <oldFormula>'FY14 '!$B:$O</oldFormula>
  </rdn>
  <rcv guid="{F38B4310-E489-43FF-953E-F1582AC83FA0}" action="add"/>
</revisions>
</file>

<file path=xl/revisions/revisionLog132312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'FY14 '!$B:$BS</formula>
    <oldFormula>'FY14 '!$B:$BS</oldFormula>
  </rdn>
  <rcv guid="{F38B4310-E489-43FF-953E-F1582AC83FA0}" action="add"/>
</revisions>
</file>

<file path=xl/revisions/revisionLog1324.xml><?xml version="1.0" encoding="utf-8"?>
<revisions xmlns="http://schemas.openxmlformats.org/spreadsheetml/2006/main" xmlns:r="http://schemas.openxmlformats.org/officeDocument/2006/relationships">
  <rcc rId="3520" sId="1" numFmtId="4">
    <nc r="E13">
      <v>12484</v>
    </nc>
  </rcc>
  <rcc rId="3521" sId="1">
    <oc r="H7">
      <f>F7-G7</f>
    </oc>
    <nc r="H7">
      <f>F7-G7</f>
    </nc>
  </rcc>
  <rcc rId="3522" sId="1">
    <oc r="H8">
      <f>F8-G8</f>
    </oc>
    <nc r="H8">
      <f>F8-G8</f>
    </nc>
  </rcc>
  <rcc rId="3523" sId="1">
    <oc r="H9">
      <f>F9-G9</f>
    </oc>
    <nc r="H9">
      <f>F9-G9</f>
    </nc>
  </rcc>
  <rcc rId="3524" sId="1">
    <oc r="H12">
      <f>F12-G12</f>
    </oc>
    <nc r="H12">
      <f>F12-G12</f>
    </nc>
  </rcc>
  <rcc rId="3525" sId="1">
    <oc r="H13">
      <f>F13-G13</f>
    </oc>
    <nc r="H13">
      <f>F13-G13</f>
    </nc>
  </rcc>
  <rcc rId="3526" sId="1">
    <oc r="H14">
      <f>F14-G14</f>
    </oc>
    <nc r="H14">
      <f>F14-G14</f>
    </nc>
  </rcc>
  <rcc rId="3527" sId="1">
    <oc r="H15">
      <f>F15-G15</f>
    </oc>
    <nc r="H15">
      <f>F15-G15</f>
    </nc>
  </rcc>
  <rcc rId="3528" sId="1">
    <oc r="H18">
      <f>F18-G18</f>
    </oc>
    <nc r="H18">
      <f>F18-G18</f>
    </nc>
  </rcc>
  <rcc rId="3529" sId="1">
    <oc r="H19">
      <f>F19-G19</f>
    </oc>
    <nc r="H19">
      <f>F19-G19</f>
    </nc>
  </rcc>
  <rcc rId="3530" sId="1">
    <oc r="H22">
      <f>F22-G22</f>
    </oc>
    <nc r="H22">
      <f>F22-G22</f>
    </nc>
  </rcc>
  <rcc rId="3531" sId="1">
    <oc r="H23">
      <f>F23-G23</f>
    </oc>
    <nc r="H23">
      <f>F23-G23</f>
    </nc>
  </rcc>
  <rcc rId="3532" sId="1">
    <oc r="G26">
      <f>C26+D26</f>
    </oc>
    <nc r="G26">
      <f>C26+D26</f>
    </nc>
  </rcc>
  <rcc rId="3533" sId="1">
    <oc r="G27">
      <f>C27+D27</f>
    </oc>
    <nc r="G27">
      <f>C27+D27</f>
    </nc>
  </rcc>
  <rcc rId="3534" sId="1">
    <oc r="F21">
      <f>C21+E21</f>
    </oc>
    <nc r="F21"/>
  </rcc>
  <rcc rId="3535" sId="1">
    <oc r="G21">
      <f>C21+D21</f>
    </oc>
    <nc r="G21"/>
  </rcc>
  <rcc rId="3536" sId="1">
    <oc r="H21">
      <f>F21-G21</f>
    </oc>
    <nc r="H21"/>
  </rcc>
  <rcc rId="3537" sId="1">
    <oc r="F17">
      <f>C17+E17</f>
    </oc>
    <nc r="F17"/>
  </rcc>
  <rcc rId="3538" sId="1">
    <oc r="G17">
      <f>C17+D17</f>
    </oc>
    <nc r="G17"/>
  </rcc>
  <rcc rId="3539" sId="1">
    <oc r="H17">
      <f>F17-G17</f>
    </oc>
    <nc r="H17"/>
  </rcc>
</revisions>
</file>

<file path=xl/revisions/revisionLog13241.xml><?xml version="1.0" encoding="utf-8"?>
<revisions xmlns="http://schemas.openxmlformats.org/spreadsheetml/2006/main" xmlns:r="http://schemas.openxmlformats.org/officeDocument/2006/relationships">
  <rcc rId="3499" sId="1" numFmtId="4">
    <nc r="J7">
      <v>85000</v>
    </nc>
  </rcc>
  <rcc rId="3500" sId="1" numFmtId="4">
    <nc r="J8">
      <v>50000</v>
    </nc>
  </rcc>
  <rcc rId="3501" sId="1" numFmtId="4">
    <nc r="J9">
      <v>120000</v>
    </nc>
  </rcc>
  <rcc rId="3502" sId="1" numFmtId="4">
    <nc r="J12">
      <v>7500</v>
    </nc>
  </rcc>
  <rcc rId="3503" sId="1" numFmtId="4">
    <nc r="J13">
      <v>8500</v>
    </nc>
  </rcc>
  <rcc rId="3504" sId="1" numFmtId="4">
    <nc r="J14">
      <v>25000</v>
    </nc>
  </rcc>
  <rcc rId="3505" sId="1" numFmtId="4">
    <nc r="J19">
      <v>15000</v>
    </nc>
  </rcc>
  <rcc rId="3506" sId="1" numFmtId="4">
    <nc r="J23">
      <v>6500</v>
    </nc>
  </rcc>
  <rcc rId="3507" sId="1" numFmtId="4">
    <nc r="J18">
      <v>5000</v>
    </nc>
  </rcc>
  <rcc rId="3508" sId="1" numFmtId="4">
    <nc r="J22">
      <v>1500</v>
    </nc>
  </rcc>
</revisions>
</file>

<file path=xl/revisions/revisionLog132411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'FY14 '!$B:$BL</formula>
    <oldFormula>'FY14 '!$B:$BL</oldFormula>
  </rdn>
  <rcv guid="{F38B4310-E489-43FF-953E-F1582AC83FA0}" action="add"/>
</revisions>
</file>

<file path=xl/revisions/revisionLog1325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'FY15'!$B:$O</formula>
    <oldFormula>'FY15'!$B:$O</oldFormula>
  </rdn>
  <rcv guid="{F38B4310-E489-43FF-953E-F1582AC83FA0}" action="add"/>
</revisions>
</file>

<file path=xl/revisions/revisionLog133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'FY15'!$B:$O</formula>
    <oldFormula>'FY15'!$B:$O</oldFormula>
  </rdn>
  <rcv guid="{F38B4310-E489-43FF-953E-F1582AC83FA0}" action="add"/>
</revisions>
</file>

<file path=xl/revisions/revisionLog1331.xml><?xml version="1.0" encoding="utf-8"?>
<revisions xmlns="http://schemas.openxmlformats.org/spreadsheetml/2006/main" xmlns:r="http://schemas.openxmlformats.org/officeDocument/2006/relationships">
  <rcv guid="{F38B4310-E489-43FF-953E-F1582AC83FA0}" action="delete"/>
  <rcv guid="{F38B4310-E489-43FF-953E-F1582AC83FA0}" action="add"/>
</revisions>
</file>

<file path=xl/revisions/revisionLog13311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'FY14 '!$B:$O</formula>
    <oldFormula>'FY14 '!$B:$O</oldFormula>
  </rdn>
  <rcv guid="{F38B4310-E489-43FF-953E-F1582AC83FA0}" action="add"/>
</revisions>
</file>

<file path=xl/revisions/revisionLog134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'FY14 '!$B:$O</formula>
    <oldFormula>'FY14 '!$B:$O</oldFormula>
  </rdn>
  <rcv guid="{F38B4310-E489-43FF-953E-F1582AC83FA0}" action="add"/>
</revisions>
</file>

<file path=xl/revisions/revisionLog1341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'FY14 '!$B:$O</formula>
    <oldFormula>'FY14 '!$B:$O</oldFormula>
  </rdn>
  <rcv guid="{F38B4310-E489-43FF-953E-F1582AC83FA0}" action="add"/>
</revisions>
</file>

<file path=xl/revisions/revisionLog13411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'FY14 '!$B:$O</formula>
    <oldFormula>'FY14 '!$B:$O</oldFormula>
  </rdn>
  <rcv guid="{F38B4310-E489-43FF-953E-F1582AC83FA0}" action="add"/>
</revisions>
</file>

<file path=xl/revisions/revisionLog135.xml><?xml version="1.0" encoding="utf-8"?>
<revisions xmlns="http://schemas.openxmlformats.org/spreadsheetml/2006/main" xmlns:r="http://schemas.openxmlformats.org/officeDocument/2006/relationships">
  <rcc rId="3596" sId="1" numFmtId="4">
    <nc r="D26">
      <v>0</v>
    </nc>
  </rcc>
  <rcc rId="3597" sId="1" numFmtId="4">
    <nc r="D27">
      <v>0</v>
    </nc>
  </rcc>
</revisions>
</file>

<file path=xl/revisions/revisionLog1351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'FY14 '!$B:$O</formula>
    <oldFormula>'FY14 '!$B:$O</oldFormula>
  </rdn>
  <rcv guid="{F38B4310-E489-43FF-953E-F1582AC83FA0}" action="add"/>
</revisions>
</file>

<file path=xl/revisions/revisionLog13511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'FY14 '!$B:$O</formula>
    <oldFormula>'FY14 '!$B:$O</oldFormula>
  </rdn>
  <rcv guid="{F38B4310-E489-43FF-953E-F1582AC83FA0}" action="add"/>
</revisions>
</file>

<file path=xl/revisions/revisionLog136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'FY15'!$B:$BS</formula>
    <oldFormula>'FY15'!$B:$BS</oldFormula>
  </rdn>
  <rcv guid="{F38B4310-E489-43FF-953E-F1582AC83FA0}" action="add"/>
</revisions>
</file>

<file path=xl/revisions/revisionLog1361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'FY15'!$B:$BL</formula>
    <oldFormula>'FY15'!$B:$BL</oldFormula>
  </rdn>
  <rcv guid="{F38B4310-E489-43FF-953E-F1582AC83FA0}" action="add"/>
</revisions>
</file>

<file path=xl/revisions/revisionLog13611.xml><?xml version="1.0" encoding="utf-8"?>
<revisions xmlns="http://schemas.openxmlformats.org/spreadsheetml/2006/main" xmlns:r="http://schemas.openxmlformats.org/officeDocument/2006/relationships">
  <rcc rId="5594" sId="1">
    <nc r="BO26">
      <f>5048.09</f>
    </nc>
  </rcc>
  <rcc rId="5595" sId="1">
    <nc r="BO27">
      <f>12734.08</f>
    </nc>
  </rcc>
  <rcc rId="5596" sId="1" numFmtId="4">
    <nc r="BO7">
      <v>142500.15</v>
    </nc>
  </rcc>
  <rcc rId="5597" sId="1" numFmtId="4">
    <nc r="BO8">
      <v>73043.98</v>
    </nc>
  </rcc>
  <rcc rId="5598" sId="1" numFmtId="4">
    <nc r="BO9">
      <v>83673.09</v>
    </nc>
  </rcc>
  <rcc rId="5599" sId="1" numFmtId="4">
    <nc r="BO12">
      <v>24083.5</v>
    </nc>
  </rcc>
  <rcc rId="5600" sId="1" numFmtId="4">
    <nc r="BO13">
      <v>10048.75</v>
    </nc>
  </rcc>
  <rcc rId="5601" sId="1" numFmtId="4">
    <nc r="BO14">
      <v>26235</v>
    </nc>
  </rcc>
  <rcc rId="5602" sId="1" numFmtId="4">
    <nc r="BO15">
      <v>12315</v>
    </nc>
  </rcc>
  <rcc rId="5603" sId="1" numFmtId="4">
    <nc r="BO19">
      <v>13128.94</v>
    </nc>
  </rcc>
  <rcc rId="5604" sId="1" numFmtId="4">
    <nc r="BO23">
      <v>6538.25</v>
    </nc>
  </rcc>
  <rcc rId="5605" sId="1" numFmtId="4">
    <nc r="BO18">
      <v>4595.6099999999997</v>
    </nc>
  </rcc>
  <rcc rId="5606" sId="1" numFmtId="4">
    <nc r="BO22">
      <v>4063.13</v>
    </nc>
  </rcc>
  <rcc rId="5607" sId="1" numFmtId="4">
    <nc r="BO30">
      <v>607.97</v>
    </nc>
  </rcc>
  <rcc rId="5608" sId="1" numFmtId="4">
    <nc r="BO33">
      <v>506.73</v>
    </nc>
  </rcc>
  <rcv guid="{F38B4310-E489-43FF-953E-F1582AC83FA0}" action="delete"/>
  <rdn rId="0" localSheetId="1" customView="1" name="Z_F38B4310_E489_43FF_953E_F1582AC83FA0_.wvu.Cols" hidden="1" oldHidden="1">
    <formula>'FY15'!$B:$BL</formula>
    <oldFormula>'FY15'!$B:$BL</oldFormula>
  </rdn>
  <rcv guid="{F38B4310-E489-43FF-953E-F1582AC83FA0}" action="add"/>
</revisions>
</file>

<file path=xl/revisions/revisionLog136111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'FY15'!$B:$AX</formula>
    <oldFormula>'FY15'!$B:$AX</oldFormula>
  </rdn>
  <rcv guid="{F38B4310-E489-43FF-953E-F1582AC83FA0}" action="add"/>
</revisions>
</file>

<file path=xl/revisions/revisionLog1361111.xml><?xml version="1.0" encoding="utf-8"?>
<revisions xmlns="http://schemas.openxmlformats.org/spreadsheetml/2006/main" xmlns:r="http://schemas.openxmlformats.org/officeDocument/2006/relationships">
  <rcc rId="4776" sId="1" numFmtId="4">
    <oc r="AN7">
      <v>95342</v>
    </oc>
    <nc r="AN7">
      <v>123641</v>
    </nc>
  </rcc>
  <rcc rId="4777" sId="1" numFmtId="4">
    <nc r="AM7">
      <v>123641.1</v>
    </nc>
  </rcc>
  <rcc rId="4778" sId="1" numFmtId="4">
    <nc r="AM8">
      <v>74098.679999999993</v>
    </nc>
  </rcc>
  <rcc rId="4779" sId="1" numFmtId="4">
    <nc r="AM9">
      <v>95342.26</v>
    </nc>
  </rcc>
  <rcc rId="4780" sId="1" numFmtId="4">
    <oc r="AN9">
      <v>123641</v>
    </oc>
    <nc r="AN9">
      <v>95342</v>
    </nc>
  </rcc>
  <rcc rId="4781" sId="1" numFmtId="4">
    <nc r="AM12">
      <v>23649.21</v>
    </nc>
  </rcc>
  <rcc rId="4782" sId="1" numFmtId="4">
    <nc r="AM13">
      <v>7502.06</v>
    </nc>
  </rcc>
  <rcc rId="4783" sId="1" numFmtId="4">
    <nc r="AM14">
      <v>22150</v>
    </nc>
  </rcc>
  <rcc rId="4784" sId="1" numFmtId="4">
    <nc r="AM15">
      <v>10160</v>
    </nc>
  </rcc>
  <rcc rId="4785" sId="1" numFmtId="4">
    <nc r="AM18">
      <v>1511.5</v>
    </nc>
  </rcc>
  <rcc rId="4786" sId="1" numFmtId="4">
    <nc r="AM19">
      <v>9996.6200000000008</v>
    </nc>
  </rcc>
  <rcc rId="4787" sId="1" numFmtId="4">
    <nc r="AM22">
      <v>4323</v>
    </nc>
  </rcc>
  <rcc rId="4788" sId="1" numFmtId="4">
    <nc r="AM23">
      <v>5775.27</v>
    </nc>
  </rcc>
  <rcc rId="4789" sId="1" numFmtId="4">
    <nc r="AM30">
      <v>607.86</v>
    </nc>
  </rcc>
  <rcc rId="4790" sId="1" numFmtId="4">
    <nc r="AM33">
      <v>506.75</v>
    </nc>
  </rcc>
  <rcc rId="4791" sId="1">
    <nc r="AM26">
      <f>14171.68+8393.17</f>
    </nc>
  </rcc>
  <rcc rId="4792" sId="1">
    <nc r="AM27">
      <f>11041.56+1362.48</f>
    </nc>
  </rcc>
  <rcc rId="4793" sId="1" numFmtId="4">
    <nc r="AM37">
      <v>7019.9</v>
    </nc>
  </rcc>
  <rcc rId="4794" sId="1" numFmtId="4">
    <nc r="AM36">
      <v>5115.96</v>
    </nc>
  </rcc>
  <rcc rId="4795" sId="1" numFmtId="4">
    <nc r="AM38">
      <v>-5800</v>
    </nc>
  </rcc>
  <rcc rId="4796" sId="1" numFmtId="4">
    <nc r="AM41">
      <v>31833.66</v>
    </nc>
  </rcc>
  <rcc rId="4797" sId="1" numFmtId="4">
    <nc r="AM42">
      <v>59554.39</v>
    </nc>
  </rcc>
  <rcc rId="4798" sId="1" numFmtId="4">
    <nc r="AM43">
      <v>100</v>
    </nc>
  </rcc>
  <rcc rId="4799" sId="1" numFmtId="4">
    <nc r="AM44">
      <v>423.55</v>
    </nc>
  </rcc>
  <rcc rId="4800" sId="1">
    <nc r="AP7">
      <f>AL7+AM7</f>
    </nc>
  </rcc>
  <rcc rId="4801" sId="1">
    <nc r="AP8">
      <f>AL8+AM8</f>
    </nc>
  </rcc>
  <rcc rId="4802" sId="1">
    <nc r="AP9">
      <f>AL9+AM9</f>
    </nc>
  </rcc>
  <rcc rId="4803" sId="1">
    <nc r="AP12">
      <f>AL12+AM12</f>
    </nc>
  </rcc>
  <rcc rId="4804" sId="1">
    <nc r="AP13">
      <f>AL13+AM13</f>
    </nc>
  </rcc>
  <rcc rId="4805" sId="1">
    <nc r="AP14">
      <f>AL14+AM14</f>
    </nc>
  </rcc>
  <rcc rId="4806" sId="1">
    <nc r="AP15">
      <f>AL15+AM15</f>
    </nc>
  </rcc>
  <rcc rId="4807" sId="1">
    <nc r="AP18">
      <f>AL18+AM18</f>
    </nc>
  </rcc>
  <rcc rId="4808" sId="1">
    <nc r="AP19">
      <f>AL19+AM19</f>
    </nc>
  </rcc>
  <rcc rId="4809" sId="1">
    <nc r="AP22">
      <f>AL22+AM22</f>
    </nc>
  </rcc>
  <rcc rId="4810" sId="1">
    <nc r="AP23">
      <f>AL23+AM23</f>
    </nc>
  </rcc>
  <rcc rId="4811" sId="1">
    <nc r="AP26">
      <f>AL26+AM26</f>
    </nc>
  </rcc>
  <rcc rId="4812" sId="1">
    <nc r="AP27">
      <f>AL27+AM27</f>
    </nc>
  </rcc>
  <rcc rId="4813" sId="1">
    <nc r="AP30">
      <f>AL30+AM30</f>
    </nc>
  </rcc>
  <rcc rId="4814" sId="1">
    <nc r="AP33">
      <f>AL33+AM33</f>
    </nc>
  </rcc>
  <rcc rId="4815" sId="1">
    <nc r="AP36">
      <f>AL36+AM36</f>
    </nc>
  </rcc>
  <rcc rId="4816" sId="1">
    <nc r="AP37">
      <f>AL37+AM37</f>
    </nc>
  </rcc>
  <rcc rId="4817" sId="1">
    <nc r="AP38">
      <f>AL38+AM38</f>
    </nc>
  </rcc>
  <rcc rId="4818" sId="1">
    <nc r="AP41">
      <f>AL41+AM41</f>
    </nc>
  </rcc>
  <rcc rId="4819" sId="1">
    <nc r="AP42">
      <f>AL42+AM42</f>
    </nc>
  </rcc>
  <rcc rId="4820" sId="1">
    <nc r="AP43">
      <f>AL43+AM43</f>
    </nc>
  </rcc>
  <rcc rId="4821" sId="1">
    <nc r="AP44">
      <f>AL44+AM44</f>
    </nc>
  </rcc>
  <rcv guid="{F38B4310-E489-43FF-953E-F1582AC83FA0}" action="delete"/>
  <rdn rId="0" localSheetId="1" customView="1" name="Z_F38B4310_E489_43FF_953E_F1582AC83FA0_.wvu.Cols" hidden="1" oldHidden="1">
    <formula>'FY15'!$B:$AC</formula>
    <oldFormula>'FY15'!$B:$AC</oldFormula>
  </rdn>
  <rcv guid="{F38B4310-E489-43FF-953E-F1582AC83FA0}" action="add"/>
</revisions>
</file>

<file path=xl/revisions/revisionLog13611111.xml><?xml version="1.0" encoding="utf-8"?>
<revisions xmlns="http://schemas.openxmlformats.org/spreadsheetml/2006/main" xmlns:r="http://schemas.openxmlformats.org/officeDocument/2006/relationships">
  <rcc rId="4739" sId="1" numFmtId="4">
    <oc r="AN13">
      <v>8500</v>
    </oc>
    <nc r="AN13">
      <v>7502</v>
    </nc>
  </rcc>
  <rfmt sheetId="1" sqref="AN13">
    <dxf>
      <fill>
        <patternFill patternType="solid">
          <bgColor theme="9" tint="0.79998168889431442"/>
        </patternFill>
      </fill>
    </dxf>
  </rfmt>
  <rcv guid="{F38B4310-E489-43FF-953E-F1582AC83FA0}" action="delete"/>
  <rdn rId="0" localSheetId="1" customView="1" name="Z_F38B4310_E489_43FF_953E_F1582AC83FA0_.wvu.Cols" hidden="1" oldHidden="1">
    <formula>'FY15'!$B:$AC</formula>
    <oldFormula>'FY15'!$B:$AC</oldFormula>
  </rdn>
  <rcv guid="{F38B4310-E489-43FF-953E-F1582AC83FA0}" action="add"/>
</revisions>
</file>

<file path=xl/revisions/revisionLog136111111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'FY15'!$B:$AC</formula>
    <oldFormula>'FY15'!$B:$AC</oldFormula>
  </rdn>
  <rcv guid="{F38B4310-E489-43FF-953E-F1582AC83FA0}" action="add"/>
</revisions>
</file>

<file path=xl/revisions/revisionLog1361111111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'FY14 '!$B:$O</formula>
    <oldFormula>'FY14 '!$B:$O</oldFormula>
  </rdn>
  <rcv guid="{F38B4310-E489-43FF-953E-F1582AC83FA0}" action="add"/>
</revisions>
</file>

<file path=xl/revisions/revisionLog136111112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'FY15'!$B:$AC</formula>
    <oldFormula>'FY15'!$B:$AC</oldFormula>
  </rdn>
  <rcv guid="{F38B4310-E489-43FF-953E-F1582AC83FA0}" action="add"/>
</revisions>
</file>

<file path=xl/revisions/revisionLog136112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'FY15'!$B:$AC</formula>
    <oldFormula>'FY15'!$B:$AC</oldFormula>
  </rdn>
  <rcv guid="{F38B4310-E489-43FF-953E-F1582AC83FA0}" action="add"/>
</revisions>
</file>

<file path=xl/revisions/revisionLog13612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'FY14 '!$B:$BL</formula>
    <oldFormula>'FY14 '!$B:$BL</oldFormula>
  </rdn>
  <rcv guid="{F38B4310-E489-43FF-953E-F1582AC83FA0}" action="add"/>
</revisions>
</file>

<file path=xl/revisions/revisionLog1362.xml><?xml version="1.0" encoding="utf-8"?>
<revisions xmlns="http://schemas.openxmlformats.org/spreadsheetml/2006/main" xmlns:r="http://schemas.openxmlformats.org/officeDocument/2006/relationships">
  <rcc rId="3672" sId="1" numFmtId="4">
    <nc r="P26">
      <v>8000</v>
    </nc>
  </rcc>
  <rcc rId="3673" sId="1" numFmtId="4">
    <nc r="P27">
      <v>1000</v>
    </nc>
  </rcc>
  <rcc rId="3674" sId="1" numFmtId="4">
    <nc r="P38">
      <v>12000</v>
    </nc>
  </rcc>
  <rcc rId="3675" sId="1" numFmtId="4">
    <nc r="P37">
      <v>35000</v>
    </nc>
  </rcc>
  <rcc rId="3676" sId="1" numFmtId="4">
    <nc r="P36">
      <v>23500</v>
    </nc>
  </rcc>
  <rcc rId="3677" sId="1" numFmtId="4">
    <nc r="Q37">
      <v>17500</v>
    </nc>
  </rcc>
  <rcc rId="3678" sId="1" numFmtId="4">
    <nc r="Q36">
      <v>11750</v>
    </nc>
  </rcc>
  <rcc rId="3679" sId="1" numFmtId="4">
    <nc r="Q38">
      <v>10000</v>
    </nc>
  </rcc>
</revisions>
</file>

<file path=xl/revisions/revisionLog13621.xml><?xml version="1.0" encoding="utf-8"?>
<revisions xmlns="http://schemas.openxmlformats.org/spreadsheetml/2006/main" xmlns:r="http://schemas.openxmlformats.org/officeDocument/2006/relationships">
  <rcc rId="3634" sId="1">
    <oc r="H30">
      <f>F30-G30</f>
    </oc>
    <nc r="H30">
      <f>F30-B30</f>
    </nc>
  </rcc>
  <rcc rId="3635" sId="1">
    <oc r="H33">
      <f>F33-G33</f>
    </oc>
    <nc r="H33">
      <f>F33-B33</f>
    </nc>
  </rcc>
</revisions>
</file>

<file path=xl/revisions/revisionLog1363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'FY15'!$B:$AX</formula>
    <oldFormula>'FY15'!$B:$AX</oldFormula>
  </rdn>
  <rcv guid="{F38B4310-E489-43FF-953E-F1582AC83FA0}" action="add"/>
</revisions>
</file>

<file path=xl/revisions/revisionLog13631.xml><?xml version="1.0" encoding="utf-8"?>
<revisions xmlns="http://schemas.openxmlformats.org/spreadsheetml/2006/main" xmlns:r="http://schemas.openxmlformats.org/officeDocument/2006/relationships">
  <rcc rId="3815" sId="1" numFmtId="4">
    <nc r="S9">
      <v>175000</v>
    </nc>
  </rcc>
  <rcc rId="3816" sId="1">
    <nc r="T7">
      <f>Q7+S7</f>
    </nc>
  </rcc>
  <rcc rId="3817" sId="1">
    <nc r="T8">
      <f>Q8+S8</f>
    </nc>
  </rcc>
  <rcc rId="3818" sId="1">
    <nc r="T9">
      <f>Q9+S9</f>
    </nc>
  </rcc>
  <rcc rId="3819" sId="1">
    <nc r="T12">
      <f>Q12+S12</f>
    </nc>
  </rcc>
  <rcc rId="3820" sId="1">
    <nc r="T13">
      <f>Q13+S13</f>
    </nc>
  </rcc>
  <rcc rId="3821" sId="1">
    <nc r="T14">
      <f>Q14+S14</f>
    </nc>
  </rcc>
  <rcc rId="3822" sId="1">
    <nc r="T18">
      <f>Q18+S18</f>
    </nc>
  </rcc>
  <rcc rId="3823" sId="1">
    <nc r="T19">
      <f>Q19+S19</f>
    </nc>
  </rcc>
  <rcc rId="3824" sId="1">
    <nc r="T22">
      <f>Q22+S22</f>
    </nc>
  </rcc>
  <rcc rId="3825" sId="1">
    <nc r="T23">
      <f>Q23+S23</f>
    </nc>
  </rcc>
  <rcc rId="3826" sId="1">
    <nc r="T26">
      <f>Q26+S26</f>
    </nc>
  </rcc>
  <rcc rId="3827" sId="1">
    <nc r="T27">
      <f>Q27+S27</f>
    </nc>
  </rcc>
  <rcc rId="3828" sId="1">
    <nc r="T30">
      <f>Q30+S30</f>
    </nc>
  </rcc>
  <rcc rId="3829" sId="1">
    <nc r="T33">
      <f>Q33+S33</f>
    </nc>
  </rcc>
  <rcc rId="3830" sId="1">
    <nc r="T36">
      <f>Q36+S36</f>
    </nc>
  </rcc>
  <rcc rId="3831" sId="1">
    <nc r="T37">
      <f>Q37+S37</f>
    </nc>
  </rcc>
  <rcc rId="3832" sId="1">
    <nc r="T38">
      <f>Q38+S38</f>
    </nc>
  </rcc>
  <rcc rId="3833" sId="1">
    <nc r="T42">
      <f>Q42+S42</f>
    </nc>
  </rcc>
  <rcc rId="3834" sId="1">
    <nc r="T43">
      <f>Q43+S43</f>
    </nc>
  </rcc>
  <rcc rId="3835" sId="1">
    <nc r="T44">
      <f>Q44+S44</f>
    </nc>
  </rcc>
  <rcv guid="{F38B4310-E489-43FF-953E-F1582AC83FA0}" action="delete"/>
  <rdn rId="0" localSheetId="1" customView="1" name="Z_F38B4310_E489_43FF_953E_F1582AC83FA0_.wvu.Cols" hidden="1" oldHidden="1">
    <formula>'FY15'!$B:$H</formula>
    <oldFormula>'FY15'!$B:$H</oldFormula>
  </rdn>
  <rcv guid="{F38B4310-E489-43FF-953E-F1582AC83FA0}" action="add"/>
</revisions>
</file>

<file path=xl/revisions/revisionLog1364.xml><?xml version="1.0" encoding="utf-8"?>
<revisions xmlns="http://schemas.openxmlformats.org/spreadsheetml/2006/main" xmlns:r="http://schemas.openxmlformats.org/officeDocument/2006/relationships">
  <rcc rId="5130" sId="1" numFmtId="4">
    <nc r="AT43">
      <v>100</v>
    </nc>
  </rcc>
  <rcc rId="5131" sId="1" numFmtId="4">
    <nc r="AT44">
      <v>284.62</v>
    </nc>
  </rcc>
  <rcc rId="5132" sId="1" numFmtId="4">
    <nc r="AT7">
      <v>94977.8</v>
    </nc>
  </rcc>
  <rcc rId="5133" sId="1" numFmtId="4">
    <nc r="AT8">
      <v>67979.34</v>
    </nc>
  </rcc>
  <rcc rId="5134" sId="1" numFmtId="4">
    <nc r="AT9">
      <v>126912.49</v>
    </nc>
  </rcc>
  <rcc rId="5135" sId="1" numFmtId="4">
    <nc r="AT12">
      <v>32567.58</v>
    </nc>
  </rcc>
  <rcc rId="5136" sId="1" numFmtId="4">
    <nc r="AT13">
      <v>11593.49</v>
    </nc>
  </rcc>
  <rcc rId="5137" sId="1" numFmtId="4">
    <nc r="AT14">
      <v>21646.75</v>
    </nc>
  </rcc>
  <rcc rId="5138" sId="1" numFmtId="4">
    <nc r="AT15">
      <v>8315</v>
    </nc>
  </rcc>
  <rcc rId="5139" sId="1" numFmtId="4">
    <nc r="AT18">
      <v>5706.85</v>
    </nc>
  </rcc>
  <rcc rId="5140" sId="1" numFmtId="4">
    <nc r="AT19">
      <v>13446.87</v>
    </nc>
  </rcc>
  <rcc rId="5141" sId="1" numFmtId="4">
    <nc r="AT22">
      <v>6498</v>
    </nc>
  </rcc>
  <rcc rId="5142" sId="1" numFmtId="4">
    <nc r="AT23">
      <v>8758.42</v>
    </nc>
  </rcc>
  <rcc rId="5143" sId="1" numFmtId="4">
    <nc r="AT30">
      <v>608</v>
    </nc>
  </rcc>
  <rcc rId="5144" sId="1" numFmtId="4">
    <nc r="AT33">
      <v>506.89</v>
    </nc>
  </rcc>
  <rcc rId="5145" sId="1">
    <nc r="AT27">
      <f>9918.34+1789.24</f>
    </nc>
  </rcc>
  <rcc rId="5146" sId="1">
    <nc r="AT26">
      <f>12372.72+15906.07</f>
    </nc>
  </rcc>
  <rcc rId="5147" sId="1" numFmtId="4">
    <nc r="AT36">
      <v>-14.04</v>
    </nc>
  </rcc>
  <rcc rId="5148" sId="1" numFmtId="4">
    <nc r="AT37">
      <v>5591.66</v>
    </nc>
  </rcc>
  <rcc rId="5149" sId="1" numFmtId="4">
    <nc r="AT38">
      <v>-1000</v>
    </nc>
  </rcc>
  <rcv guid="{F38B4310-E489-43FF-953E-F1582AC83FA0}" action="delete"/>
  <rdn rId="0" localSheetId="1" customView="1" name="Z_F38B4310_E489_43FF_953E_F1582AC83FA0_.wvu.Cols" hidden="1" oldHidden="1">
    <formula>'FY15'!$B:$AQ</formula>
    <oldFormula>'FY15'!$B:$AQ</oldFormula>
  </rdn>
  <rcv guid="{F38B4310-E489-43FF-953E-F1582AC83FA0}" action="add"/>
</revisions>
</file>

<file path=xl/revisions/revisionLog13641.xml><?xml version="1.0" encoding="utf-8"?>
<revisions xmlns="http://schemas.openxmlformats.org/spreadsheetml/2006/main" xmlns:r="http://schemas.openxmlformats.org/officeDocument/2006/relationships">
  <rcc rId="4876" sId="1" numFmtId="4">
    <oc r="AR7">
      <v>230000</v>
    </oc>
    <nc r="AR7">
      <v>250000</v>
    </nc>
  </rcc>
  <rcc rId="4877" sId="1" numFmtId="4">
    <oc r="AR9">
      <v>340000</v>
    </oc>
    <nc r="AR9">
      <v>288000</v>
    </nc>
  </rcc>
  <rcc rId="4878" sId="1" numFmtId="4">
    <oc r="AY14">
      <v>31250</v>
    </oc>
    <nc r="AY14">
      <v>60000</v>
    </nc>
  </rcc>
  <rcc rId="4879" sId="1" numFmtId="4">
    <oc r="AR14">
      <v>31250</v>
    </oc>
    <nc r="AR14">
      <v>48000</v>
    </nc>
  </rcc>
  <rcc rId="4880" sId="1" numFmtId="4">
    <oc r="AR38">
      <v>0</v>
    </oc>
    <nc r="AR38">
      <v>2000</v>
    </nc>
  </rcc>
  <rcc rId="4881" sId="1" numFmtId="4">
    <oc r="AR41">
      <v>34000</v>
    </oc>
    <nc r="AR41">
      <v>37000</v>
    </nc>
  </rcc>
  <rcc rId="4882" sId="1" numFmtId="4">
    <oc r="AR42">
      <v>61000</v>
    </oc>
    <nc r="AR42">
      <v>71000</v>
    </nc>
  </rcc>
  <rcv guid="{F38B4310-E489-43FF-953E-F1582AC83FA0}" action="delete"/>
  <rdn rId="0" localSheetId="1" customView="1" name="Z_F38B4310_E489_43FF_953E_F1582AC83FA0_.wvu.Cols" hidden="1" oldHidden="1">
    <formula>'FY15'!$B:$AJ</formula>
    <oldFormula>'FY15'!$B:$AJ</oldFormula>
  </rdn>
  <rcv guid="{F38B4310-E489-43FF-953E-F1582AC83FA0}" action="add"/>
</revisions>
</file>

<file path=xl/revisions/revisionLog1365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'FY15'!$B:$AQ</formula>
    <oldFormula>'FY15'!$B:$AQ</oldFormula>
  </rdn>
  <rcv guid="{F38B4310-E489-43FF-953E-F1582AC83FA0}" action="add"/>
</revisions>
</file>

<file path=xl/revisions/revisionLog137.xml><?xml version="1.0" encoding="utf-8"?>
<revisions xmlns="http://schemas.openxmlformats.org/spreadsheetml/2006/main" xmlns:r="http://schemas.openxmlformats.org/officeDocument/2006/relationships">
  <rfmt sheetId="1" sqref="BW23">
    <dxf>
      <fill>
        <patternFill patternType="none">
          <bgColor auto="1"/>
        </patternFill>
      </fill>
    </dxf>
  </rfmt>
  <rfmt sheetId="1" sqref="BW13">
    <dxf>
      <fill>
        <patternFill patternType="none">
          <bgColor auto="1"/>
        </patternFill>
      </fill>
    </dxf>
  </rfmt>
  <rcv guid="{F38B4310-E489-43FF-953E-F1582AC83FA0}" action="delete"/>
  <rdn rId="0" localSheetId="1" customView="1" name="Z_F38B4310_E489_43FF_953E_F1582AC83FA0_.wvu.Cols" hidden="1" oldHidden="1">
    <formula>'FY15'!$B:$BS</formula>
    <oldFormula>'FY15'!$B:$BS</oldFormula>
  </rdn>
  <rcv guid="{F38B4310-E489-43FF-953E-F1582AC83FA0}" action="add"/>
</revisions>
</file>

<file path=xl/revisions/revisionLog1371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'FY15'!$B:$AX</formula>
    <oldFormula>'FY15'!$B:$AX</oldFormula>
  </rdn>
  <rcv guid="{F38B4310-E489-43FF-953E-F1582AC83FA0}" action="add"/>
</revisions>
</file>

<file path=xl/revisions/revisionLog13711.xml><?xml version="1.0" encoding="utf-8"?>
<revisions xmlns="http://schemas.openxmlformats.org/spreadsheetml/2006/main" xmlns:r="http://schemas.openxmlformats.org/officeDocument/2006/relationships">
  <rcc rId="5089" sId="1" numFmtId="4">
    <nc r="AU12">
      <v>32537.58</v>
    </nc>
  </rcc>
  <rcc rId="5090" sId="1" numFmtId="4">
    <nc r="AU13">
      <v>11593.49</v>
    </nc>
  </rcc>
  <rcc rId="5091" sId="1" numFmtId="4">
    <nc r="AU15">
      <v>8315</v>
    </nc>
  </rcc>
  <rcc rId="5092" sId="1" numFmtId="4">
    <nc r="AU18">
      <v>7706.85</v>
    </nc>
  </rcc>
  <rcc rId="5093" sId="1" numFmtId="4">
    <nc r="AU19">
      <v>13446.87</v>
    </nc>
  </rcc>
  <rcc rId="5094" sId="1" numFmtId="4">
    <nc r="AU22">
      <v>6494</v>
    </nc>
  </rcc>
  <rcc rId="5095" sId="1" numFmtId="4">
    <nc r="AU23">
      <v>8758.42</v>
    </nc>
  </rcc>
  <rcc rId="5096" sId="1" numFmtId="4">
    <nc r="AU27">
      <v>11708.16</v>
    </nc>
  </rcc>
  <rcc rId="5097" sId="1">
    <nc r="AU26">
      <f>12372.72+15906.07</f>
    </nc>
  </rcc>
  <rcc rId="5098" sId="1" numFmtId="4">
    <nc r="AU30">
      <v>608</v>
    </nc>
  </rcc>
  <rcc rId="5099" sId="1" numFmtId="4">
    <nc r="AU33">
      <v>506.89</v>
    </nc>
  </rcc>
  <rcc rId="5100" sId="1" numFmtId="4">
    <nc r="AU38">
      <v>0</v>
    </nc>
  </rcc>
  <rcc rId="5101" sId="1" numFmtId="4">
    <nc r="AU36">
      <v>3688.96</v>
    </nc>
  </rcc>
  <rcc rId="5102" sId="1" numFmtId="4">
    <nc r="AU37">
      <v>5591.66</v>
    </nc>
  </rcc>
  <rfmt sheetId="1" sqref="AU9">
    <dxf>
      <fill>
        <patternFill patternType="none">
          <bgColor auto="1"/>
        </patternFill>
      </fill>
    </dxf>
  </rfmt>
  <rfmt sheetId="1" sqref="AU14">
    <dxf>
      <fill>
        <patternFill patternType="none">
          <bgColor auto="1"/>
        </patternFill>
      </fill>
    </dxf>
  </rfmt>
  <rcc rId="5103" sId="1" numFmtId="4">
    <oc r="AU9">
      <v>144000</v>
    </oc>
    <nc r="AU9">
      <v>130031.74</v>
    </nc>
  </rcc>
  <rcc rId="5104" sId="1" numFmtId="4">
    <oc r="AU14">
      <v>24000</v>
    </oc>
    <nc r="AU14">
      <v>22006.75</v>
    </nc>
  </rcc>
  <rcv guid="{F38B4310-E489-43FF-953E-F1582AC83FA0}" action="delete"/>
  <rdn rId="0" localSheetId="1" customView="1" name="Z_F38B4310_E489_43FF_953E_F1582AC83FA0_.wvu.Cols" hidden="1" oldHidden="1">
    <formula>'FY15'!$B:$AQ</formula>
    <oldFormula>'FY15'!$B:$AQ</oldFormula>
  </rdn>
  <rcv guid="{F38B4310-E489-43FF-953E-F1582AC83FA0}" action="add"/>
</revisions>
</file>

<file path=xl/revisions/revisionLog137111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'FY14 '!$B:$BL</formula>
    <oldFormula>'FY14 '!$B:$BL</oldFormula>
  </rdn>
  <rcv guid="{F38B4310-E489-43FF-953E-F1582AC83FA0}" action="add"/>
</revisions>
</file>

<file path=xl/revisions/revisionLog1371111.xml><?xml version="1.0" encoding="utf-8"?>
<revisions xmlns="http://schemas.openxmlformats.org/spreadsheetml/2006/main" xmlns:r="http://schemas.openxmlformats.org/officeDocument/2006/relationships">
  <rcc rId="1257" sId="1" numFmtId="4">
    <nc r="AU7">
      <v>85000</v>
    </nc>
  </rcc>
  <rcc rId="1258" sId="1">
    <nc r="AU8">
      <f>61500</f>
    </nc>
  </rcc>
  <rcc rId="1259" sId="1">
    <nc r="AU9">
      <f>165000</f>
    </nc>
  </rcc>
  <rcc rId="1260" sId="1">
    <nc r="AU12">
      <f>9500</f>
    </nc>
  </rcc>
  <rcc rId="1261" sId="1">
    <nc r="AU13">
      <f>10000</f>
    </nc>
  </rcc>
  <rcc rId="1262" sId="1">
    <nc r="AU14">
      <f>45000</f>
    </nc>
  </rcc>
  <rcc rId="1263" sId="1" numFmtId="4">
    <nc r="AU15">
      <v>0</v>
    </nc>
  </rcc>
  <rcc rId="1264" sId="1">
    <nc r="AU18">
      <f>7000</f>
    </nc>
  </rcc>
  <rcc rId="1265" sId="1">
    <nc r="AU19">
      <f>25000</f>
    </nc>
  </rcc>
  <rcc rId="1266" sId="1">
    <nc r="AU22">
      <f>4000</f>
    </nc>
  </rcc>
  <rcc rId="1267" sId="1">
    <nc r="AU23">
      <f>7000</f>
    </nc>
  </rcc>
  <rcc rId="1268" sId="1" numFmtId="4">
    <nc r="AU26">
      <v>8500</v>
    </nc>
  </rcc>
  <rcc rId="1269" sId="1">
    <nc r="AU29">
      <f>6500</f>
    </nc>
  </rcc>
  <rcc rId="1270" sId="1">
    <nc r="AU30">
      <f>25000</f>
    </nc>
  </rcc>
  <rcc rId="1271" sId="1" numFmtId="4">
    <nc r="AU31">
      <v>18000</v>
    </nc>
  </rcc>
  <rcv guid="{F38B4310-E489-43FF-953E-F1582AC83FA0}" action="delete"/>
  <rdn rId="0" localSheetId="1" customView="1" name="Z_F38B4310_E489_43FF_953E_F1582AC83FA0_.wvu.Cols" hidden="1" oldHidden="1">
    <formula>'FY14 '!$B:$O</formula>
    <oldFormula>'FY14 '!$B:$O</oldFormula>
  </rdn>
  <rcv guid="{F38B4310-E489-43FF-953E-F1582AC83FA0}" action="add"/>
</revisions>
</file>

<file path=xl/revisions/revisionLog137112.xml><?xml version="1.0" encoding="utf-8"?>
<revisions xmlns="http://schemas.openxmlformats.org/spreadsheetml/2006/main" xmlns:r="http://schemas.openxmlformats.org/officeDocument/2006/relationships">
  <rcc rId="4884" sId="1">
    <nc r="AV7">
      <f>AS7+AU7</f>
    </nc>
  </rcc>
  <rcc rId="4885" sId="1">
    <nc r="AV8">
      <f>AS8+AU8</f>
    </nc>
  </rcc>
  <rcc rId="4886" sId="1">
    <nc r="AV9">
      <f>AS9+AU9</f>
    </nc>
  </rcc>
  <rcc rId="4887" sId="1">
    <nc r="AV12">
      <f>AS12+AU12</f>
    </nc>
  </rcc>
  <rcc rId="4888" sId="1">
    <nc r="AV13">
      <f>AS13+AU13</f>
    </nc>
  </rcc>
  <rcc rId="4889" sId="1">
    <nc r="AV14">
      <f>AS14+AU14</f>
    </nc>
  </rcc>
  <rcc rId="4890" sId="1">
    <nc r="AV15">
      <f>AS15+AU15</f>
    </nc>
  </rcc>
  <rcc rId="4891" sId="1">
    <nc r="AV18">
      <f>AS18+AU18</f>
    </nc>
  </rcc>
  <rcc rId="4892" sId="1">
    <nc r="AV19">
      <f>AS19+AU19</f>
    </nc>
  </rcc>
  <rcc rId="4893" sId="1">
    <nc r="AV22">
      <f>AS22+AU22</f>
    </nc>
  </rcc>
  <rcc rId="4894" sId="1">
    <nc r="AV23">
      <f>AS23+AU23</f>
    </nc>
  </rcc>
  <rcc rId="4895" sId="1">
    <nc r="AV26">
      <f>AS26+AU26</f>
    </nc>
  </rcc>
  <rcc rId="4896" sId="1">
    <nc r="AV27">
      <f>AS27+AU27</f>
    </nc>
  </rcc>
  <rcc rId="4897" sId="1">
    <nc r="AV30">
      <f>AS30+AU30</f>
    </nc>
  </rcc>
  <rcc rId="4898" sId="1">
    <nc r="AV33">
      <f>AS33+AU33</f>
    </nc>
  </rcc>
  <rcc rId="4899" sId="1">
    <nc r="AV36">
      <f>AS36+AU36</f>
    </nc>
  </rcc>
  <rcc rId="4900" sId="1">
    <nc r="AV37">
      <f>AS37+AU37</f>
    </nc>
  </rcc>
  <rcc rId="4901" sId="1">
    <nc r="AV38">
      <f>AS38+AU38</f>
    </nc>
  </rcc>
  <rcc rId="4902" sId="1">
    <oc r="AV41">
      <f>AS41+AU41</f>
    </oc>
    <nc r="AV41">
      <f>AS41+AU41</f>
    </nc>
  </rcc>
  <rcc rId="4903" sId="1">
    <nc r="AV42">
      <f>AS42+AU42</f>
    </nc>
  </rcc>
  <rcc rId="4904" sId="1">
    <nc r="AV43">
      <f>AS43+AU43</f>
    </nc>
  </rcc>
  <rcc rId="4905" sId="1">
    <nc r="AV44">
      <f>AS44+AU44</f>
    </nc>
  </rcc>
  <rcv guid="{F38B4310-E489-43FF-953E-F1582AC83FA0}" action="delete"/>
  <rdn rId="0" localSheetId="1" customView="1" name="Z_F38B4310_E489_43FF_953E_F1582AC83FA0_.wvu.Cols" hidden="1" oldHidden="1">
    <formula>'FY15'!$B:$AJ</formula>
    <oldFormula>'FY15'!$B:$AJ</oldFormula>
  </rdn>
  <rcv guid="{F38B4310-E489-43FF-953E-F1582AC83FA0}" action="add"/>
</revisions>
</file>

<file path=xl/revisions/revisionLog1371121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'FY15'!$B:$AC</formula>
    <oldFormula>'FY15'!$B:$AC</oldFormula>
  </rdn>
  <rcv guid="{F38B4310-E489-43FF-953E-F1582AC83FA0}" action="add"/>
</revisions>
</file>

<file path=xl/revisions/revisionLog13711211.xml><?xml version="1.0" encoding="utf-8"?>
<revisions xmlns="http://schemas.openxmlformats.org/spreadsheetml/2006/main" xmlns:r="http://schemas.openxmlformats.org/officeDocument/2006/relationships">
  <rcc rId="4741" sId="1" numFmtId="4">
    <oc r="AN23">
      <v>6500</v>
    </oc>
    <nc r="AN23">
      <v>5775</v>
    </nc>
  </rcc>
  <rfmt sheetId="1" sqref="AN23">
    <dxf>
      <fill>
        <patternFill patternType="solid">
          <bgColor theme="9" tint="0.79998168889431442"/>
        </patternFill>
      </fill>
    </dxf>
  </rfmt>
  <rcc rId="4742" sId="1" numFmtId="4">
    <oc r="AN22">
      <v>1500</v>
    </oc>
    <nc r="AN22">
      <v>4323</v>
    </nc>
  </rcc>
  <rfmt sheetId="1" sqref="AN22">
    <dxf>
      <fill>
        <patternFill patternType="solid">
          <bgColor theme="9" tint="0.79998168889431442"/>
        </patternFill>
      </fill>
    </dxf>
  </rfmt>
  <rcv guid="{F38B4310-E489-43FF-953E-F1582AC83FA0}" action="delete"/>
  <rdn rId="0" localSheetId="1" customView="1" name="Z_F38B4310_E489_43FF_953E_F1582AC83FA0_.wvu.Cols" hidden="1" oldHidden="1">
    <formula>'FY15'!$B:$AC</formula>
    <oldFormula>'FY15'!$B:$AC</oldFormula>
  </rdn>
  <rcv guid="{F38B4310-E489-43FF-953E-F1582AC83FA0}" action="add"/>
</revisions>
</file>

<file path=xl/revisions/revisionLog137112111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'FY14 '!$B:$BL</formula>
    <oldFormula>'FY14 '!$B:$BL</oldFormula>
  </rdn>
  <rcv guid="{F38B4310-E489-43FF-953E-F1582AC83FA0}" action="add"/>
</revisions>
</file>

<file path=xl/revisions/revisionLog1371122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'FY15'!$B:$AC</formula>
    <oldFormula>'FY15'!$B:$AC</oldFormula>
  </rdn>
  <rcv guid="{F38B4310-E489-43FF-953E-F1582AC83FA0}" action="add"/>
</revisions>
</file>

<file path=xl/revisions/revisionLog13712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'FY15'!$B:$AC</formula>
    <oldFormula>'FY15'!$B:$AC</oldFormula>
  </rdn>
  <rcv guid="{F38B4310-E489-43FF-953E-F1582AC83FA0}" action="add"/>
</revisions>
</file>

<file path=xl/revisions/revisionLog137121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'FY15'!$B:$AC</formula>
    <oldFormula>'FY15'!$B:$AC</oldFormula>
  </rdn>
  <rcv guid="{F38B4310-E489-43FF-953E-F1582AC83FA0}" action="add"/>
</revisions>
</file>

<file path=xl/revisions/revisionLog1371211.xml><?xml version="1.0" encoding="utf-8"?>
<revisions xmlns="http://schemas.openxmlformats.org/spreadsheetml/2006/main" xmlns:r="http://schemas.openxmlformats.org/officeDocument/2006/relationships">
  <rcc rId="3437" sId="1" numFmtId="4">
    <nc r="C26">
      <v>0</v>
    </nc>
  </rcc>
  <rcc rId="3438" sId="1" numFmtId="4">
    <nc r="C27">
      <v>0</v>
    </nc>
  </rcc>
  <rcc rId="3439" sId="1" numFmtId="4">
    <nc r="C37">
      <v>0</v>
    </nc>
  </rcc>
  <rcc rId="3440" sId="1" numFmtId="4">
    <nc r="C38">
      <v>0</v>
    </nc>
  </rcc>
  <rcc rId="3441" sId="1" numFmtId="4">
    <nc r="D37">
      <v>100</v>
    </nc>
  </rcc>
  <rcc rId="3442" sId="1" numFmtId="4">
    <nc r="D38">
      <v>510.64</v>
    </nc>
  </rcc>
  <rcc rId="3443" sId="1">
    <oc r="F37">
      <f>C37+E37</f>
    </oc>
    <nc r="F37">
      <f>C37+E37</f>
    </nc>
  </rcc>
  <rcc rId="3444" sId="1">
    <oc r="G37">
      <f>C37+D37</f>
    </oc>
    <nc r="G37">
      <f>C37+D37</f>
    </nc>
  </rcc>
  <rcc rId="3445" sId="1">
    <oc r="H37">
      <f>F37-G37</f>
    </oc>
    <nc r="H37">
      <f>B37-G37</f>
    </nc>
  </rcc>
  <rcc rId="3446" sId="1">
    <oc r="F38">
      <f>C38+E38</f>
    </oc>
    <nc r="F38">
      <f>C38+E38</f>
    </nc>
  </rcc>
  <rcc rId="3447" sId="1">
    <oc r="G38">
      <f>C38+D38</f>
    </oc>
    <nc r="G38">
      <f>C38+D38</f>
    </nc>
  </rcc>
  <rcc rId="3448" sId="1">
    <oc r="H38">
      <f>F38-G38</f>
    </oc>
    <nc r="H38">
      <f>B38-G38</f>
    </nc>
  </rcc>
  <rcc rId="3449" sId="1" numFmtId="4">
    <nc r="E37">
      <v>0</v>
    </nc>
  </rcc>
  <rcc rId="3450" sId="1" numFmtId="4">
    <nc r="E38">
      <v>0</v>
    </nc>
  </rcc>
</revisions>
</file>

<file path=xl/revisions/revisionLog13713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'FY15'!$B:$AJ</formula>
    <oldFormula>'FY15'!$B:$AJ</oldFormula>
  </rdn>
  <rcv guid="{F38B4310-E489-43FF-953E-F1582AC83FA0}" action="add"/>
</revisions>
</file>

<file path=xl/revisions/revisionLog1372.xml><?xml version="1.0" encoding="utf-8"?>
<revisions xmlns="http://schemas.openxmlformats.org/spreadsheetml/2006/main" xmlns:r="http://schemas.openxmlformats.org/officeDocument/2006/relationships">
  <rcc rId="3936" sId="1">
    <oc r="Q46">
      <f>SUM(Q7:Q45)</f>
    </oc>
    <nc r="Q46">
      <f>SUM(Q7:Q45)</f>
    </nc>
  </rcc>
  <rcc rId="3937" sId="1">
    <oc r="R46">
      <f>SUM(R7:R45)</f>
    </oc>
    <nc r="R46">
      <f>SUM(R7:R45)</f>
    </nc>
  </rcc>
  <rcc rId="3938" sId="1">
    <oc r="S46">
      <f>SUM(S7:S45)</f>
    </oc>
    <nc r="S46">
      <f>SUM(S7:S45)</f>
    </nc>
  </rcc>
  <rcc rId="3939" sId="1">
    <oc r="T46">
      <f>SUM(T7:T45)</f>
    </oc>
    <nc r="T46">
      <f>SUM(T7:T45)</f>
    </nc>
  </rcc>
  <rcc rId="3940" sId="1">
    <oc r="U46">
      <f>SUM(U7:U45)</f>
    </oc>
    <nc r="U46">
      <f>SUM(U7:U45)</f>
    </nc>
  </rcc>
  <rcc rId="3941" sId="1">
    <oc r="V46">
      <f>SUM(V7:V45)</f>
    </oc>
    <nc r="V46">
      <f>SUM(V7:V45)</f>
    </nc>
  </rcc>
  <rcv guid="{F38B4310-E489-43FF-953E-F1582AC83FA0}" action="delete"/>
  <rdn rId="0" localSheetId="1" customView="1" name="Z_F38B4310_E489_43FF_953E_F1582AC83FA0_.wvu.Cols" hidden="1" oldHidden="1">
    <formula>'FY15'!$B:$O</formula>
    <oldFormula>'FY15'!$B:$O</oldFormula>
  </rdn>
  <rcv guid="{F38B4310-E489-43FF-953E-F1582AC83FA0}" action="add"/>
</revisions>
</file>

<file path=xl/revisions/revisionLog138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'FY15'!$B:$O</formula>
    <oldFormula>'FY15'!$B:$O</oldFormula>
  </rdn>
  <rcv guid="{F38B4310-E489-43FF-953E-F1582AC83FA0}" action="add"/>
</revisions>
</file>

<file path=xl/revisions/revisionLog1381.xml><?xml version="1.0" encoding="utf-8"?>
<revisions xmlns="http://schemas.openxmlformats.org/spreadsheetml/2006/main" xmlns:r="http://schemas.openxmlformats.org/officeDocument/2006/relationships">
  <rfmt sheetId="1" sqref="F13">
    <dxf>
      <fill>
        <patternFill patternType="solid">
          <bgColor rgb="FFFFFF00"/>
        </patternFill>
      </fill>
    </dxf>
  </rfmt>
  <rfmt sheetId="1" sqref="F31">
    <dxf>
      <fill>
        <patternFill patternType="solid">
          <bgColor rgb="FFFFFF00"/>
        </patternFill>
      </fill>
    </dxf>
  </rfmt>
  <rfmt sheetId="1" sqref="F32">
    <dxf>
      <fill>
        <patternFill patternType="solid">
          <bgColor rgb="FFFFFF00"/>
        </patternFill>
      </fill>
    </dxf>
  </rfmt>
  <rfmt sheetId="1" sqref="F26:F27">
    <dxf>
      <fill>
        <patternFill patternType="solid">
          <bgColor rgb="FFFFFF00"/>
        </patternFill>
      </fill>
    </dxf>
  </rfmt>
  <rfmt sheetId="1" sqref="F23">
    <dxf>
      <fill>
        <patternFill patternType="solid">
          <bgColor rgb="FFFFFF00"/>
        </patternFill>
      </fill>
    </dxf>
  </rfmt>
  <rcc rId="3540" sId="1" numFmtId="4">
    <nc r="E23">
      <v>7871</v>
    </nc>
  </rcc>
  <rfmt sheetId="1" sqref="F19">
    <dxf>
      <fill>
        <patternFill patternType="solid">
          <bgColor rgb="FFFFFF00"/>
        </patternFill>
      </fill>
    </dxf>
  </rfmt>
  <rcc rId="3541" sId="1" numFmtId="4">
    <nc r="E19">
      <v>13613</v>
    </nc>
  </rcc>
  <rcc rId="3542" sId="1" numFmtId="4">
    <nc r="E8">
      <v>74381</v>
    </nc>
  </rcc>
  <rfmt sheetId="1" sqref="F8">
    <dxf>
      <fill>
        <patternFill patternType="solid">
          <bgColor rgb="FFFFFF00"/>
        </patternFill>
      </fill>
    </dxf>
  </rfmt>
</revisions>
</file>

<file path=xl/revisions/revisionLog13811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'FY14 '!$B:$BL</formula>
    <oldFormula>'FY14 '!$B:$BL</oldFormula>
  </rdn>
  <rcv guid="{F38B4310-E489-43FF-953E-F1582AC83FA0}" action="add"/>
</revisions>
</file>

<file path=xl/revisions/revisionLog138111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'FY14 '!$B:$BE</formula>
    <oldFormula>'FY14 '!$B:$BE</oldFormula>
  </rdn>
  <rcv guid="{F38B4310-E489-43FF-953E-F1582AC83FA0}" action="add"/>
</revisions>
</file>

<file path=xl/revisions/revisionLog1381111.xml><?xml version="1.0" encoding="utf-8"?>
<revisions xmlns="http://schemas.openxmlformats.org/spreadsheetml/2006/main" xmlns:r="http://schemas.openxmlformats.org/officeDocument/2006/relationships">
  <rcc rId="1880" sId="1" numFmtId="4">
    <oc r="BM7">
      <f>170000+50000</f>
    </oc>
    <nc r="BM7">
      <v>200000</v>
    </nc>
  </rcc>
  <rcc rId="1881" sId="1" numFmtId="4">
    <nc r="BP7">
      <v>115000</v>
    </nc>
  </rcc>
  <rcc rId="1882" sId="1" numFmtId="4">
    <nc r="BP8">
      <v>57500</v>
    </nc>
  </rcc>
  <rcv guid="{F38B4310-E489-43FF-953E-F1582AC83FA0}" action="delete"/>
  <rdn rId="0" localSheetId="1" customView="1" name="Z_F38B4310_E489_43FF_953E_F1582AC83FA0_.wvu.Cols" hidden="1" oldHidden="1">
    <formula>'FY14 '!$B:$BE</formula>
    <oldFormula>'FY14 '!$B:$BE</oldFormula>
  </rdn>
  <rcv guid="{F38B4310-E489-43FF-953E-F1582AC83FA0}" action="add"/>
</revisions>
</file>

<file path=xl/revisions/revisionLog139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'FY15'!$B:$BS</formula>
    <oldFormula>'FY15'!$B:$BS</oldFormula>
  </rdn>
  <rcv guid="{F38B4310-E489-43FF-953E-F1582AC83FA0}" action="add"/>
</revisions>
</file>

<file path=xl/revisions/revisionLog1391.xml><?xml version="1.0" encoding="utf-8"?>
<revisions xmlns="http://schemas.openxmlformats.org/spreadsheetml/2006/main" xmlns:r="http://schemas.openxmlformats.org/officeDocument/2006/relationships">
  <rcv guid="{F38B4310-E489-43FF-953E-F1582AC83FA0}" action="delete"/>
  <rcv guid="{F38B4310-E489-43FF-953E-F1582AC83FA0}" action="add"/>
</revisions>
</file>

<file path=xl/revisions/revisionLog13911.xml><?xml version="1.0" encoding="utf-8"?>
<revisions xmlns="http://schemas.openxmlformats.org/spreadsheetml/2006/main" xmlns:r="http://schemas.openxmlformats.org/officeDocument/2006/relationships">
  <rcv guid="{F38B4310-E489-43FF-953E-F1582AC83FA0}" action="delete"/>
  <rcv guid="{F38B4310-E489-43FF-953E-F1582AC83FA0}" action="add"/>
</revisions>
</file>

<file path=xl/revisions/revisionLog139111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'FY14 '!$B:$BL</formula>
    <oldFormula>'FY14 '!$B:$BL</oldFormula>
  </rdn>
  <rcv guid="{F38B4310-E489-43FF-953E-F1582AC83FA0}" action="add"/>
</revisions>
</file>

<file path=xl/revisions/revisionLog1391111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'FY14 '!$B:$BL</formula>
    <oldFormula>'FY14 '!$B:$BL</oldFormula>
  </rdn>
  <rcv guid="{F38B4310-E489-43FF-953E-F1582AC83FA0}" action="add"/>
</revisions>
</file>

<file path=xl/revisions/revisionLog13911111.xml><?xml version="1.0" encoding="utf-8"?>
<revisions xmlns="http://schemas.openxmlformats.org/spreadsheetml/2006/main" xmlns:r="http://schemas.openxmlformats.org/officeDocument/2006/relationships">
  <rcc rId="2086" sId="1" numFmtId="4">
    <nc r="BW30">
      <v>0</v>
    </nc>
  </rcc>
  <rcc rId="2087" sId="1" numFmtId="4">
    <nc r="BW31">
      <v>4000</v>
    </nc>
  </rcc>
  <rcc rId="2088" sId="1" numFmtId="4">
    <nc r="BW32">
      <v>4000</v>
    </nc>
  </rcc>
  <rcc rId="2089" sId="1" numFmtId="4">
    <nc r="BW26">
      <v>0</v>
    </nc>
  </rcc>
  <rcc rId="2090" sId="1" numFmtId="4">
    <nc r="BW27">
      <v>0</v>
    </nc>
  </rcc>
  <rcc rId="2091" sId="1" numFmtId="4">
    <nc r="BV26">
      <v>7933.96</v>
    </nc>
  </rcc>
  <rcc rId="2092" sId="1" numFmtId="4">
    <nc r="BV27">
      <v>3778.89</v>
    </nc>
  </rcc>
  <rdn rId="0" localSheetId="1" customView="1" name="Z_F38B4310_E489_43FF_953E_F1582AC83FA0_.wvu.Cols" hidden="1" oldHidden="1">
    <oldFormula>'FY14 '!$B:$BS</oldFormula>
  </rdn>
  <rcv guid="{F38B4310-E489-43FF-953E-F1582AC83FA0}" action="delete"/>
  <rcv guid="{F38B4310-E489-43FF-953E-F1582AC83FA0}" action="add"/>
</revisions>
</file>

<file path=xl/revisions/revisionLog1392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'FY15'!$B:$BL</formula>
    <oldFormula>'FY15'!$B:$BL</oldFormula>
  </rdn>
  <rcv guid="{F38B4310-E489-43FF-953E-F1582AC83FA0}" action="add"/>
</revisions>
</file>

<file path=xl/revisions/revisionLog13921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'FY15'!$B:$AX</formula>
    <oldFormula>'FY15'!$B:$AX</oldFormula>
  </rdn>
  <rcv guid="{F38B4310-E489-43FF-953E-F1582AC83FA0}" action="add"/>
</revisions>
</file>

<file path=xl/revisions/revisionLog139211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'FY15'!$B:$AQ</formula>
    <oldFormula>'FY15'!$B:$AQ</oldFormula>
  </rdn>
  <rcv guid="{F38B4310-E489-43FF-953E-F1582AC83FA0}" action="add"/>
</revisions>
</file>

<file path=xl/revisions/revisionLog1392111.xml><?xml version="1.0" encoding="utf-8"?>
<revisions xmlns="http://schemas.openxmlformats.org/spreadsheetml/2006/main" xmlns:r="http://schemas.openxmlformats.org/officeDocument/2006/relationships">
  <rcc rId="3563" sId="1" numFmtId="4">
    <nc r="E7">
      <v>147620</v>
    </nc>
  </rcc>
</revisions>
</file>

<file path=xl/revisions/revisionLog1392112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'FY15'!$B:$AQ</formula>
    <oldFormula>'FY15'!$B:$AQ</oldFormula>
  </rdn>
  <rcv guid="{F38B4310-E489-43FF-953E-F1582AC83FA0}" action="add"/>
</revisions>
</file>

<file path=xl/revisions/revisionLog13921121.xml><?xml version="1.0" encoding="utf-8"?>
<revisions xmlns="http://schemas.openxmlformats.org/spreadsheetml/2006/main" xmlns:r="http://schemas.openxmlformats.org/officeDocument/2006/relationships">
  <rcc rId="3840" sId="1" numFmtId="4">
    <nc r="S43">
      <v>100</v>
    </nc>
  </rcc>
  <rcc rId="3841" sId="1" numFmtId="4">
    <nc r="S44">
      <v>500</v>
    </nc>
  </rcc>
  <rcc rId="3842" sId="1">
    <nc r="U43">
      <f>Q43+R43</f>
    </nc>
  </rcc>
  <rcc rId="3843" sId="1">
    <nc r="U44">
      <f>Q44+R44</f>
    </nc>
  </rcc>
  <rcc rId="3844" sId="1">
    <nc r="V43">
      <f>P43-U43</f>
    </nc>
  </rcc>
  <rcc rId="3845" sId="1">
    <nc r="V44">
      <f>P44-U44</f>
    </nc>
  </rcc>
  <rcv guid="{F38B4310-E489-43FF-953E-F1582AC83FA0}" action="delete"/>
  <rdn rId="0" localSheetId="1" customView="1" name="Z_F38B4310_E489_43FF_953E_F1582AC83FA0_.wvu.Cols" hidden="1" oldHidden="1">
    <formula>'FY15'!$B:$H</formula>
    <oldFormula>'FY15'!$B:$H</oldFormula>
  </rdn>
  <rcv guid="{F38B4310-E489-43FF-953E-F1582AC83FA0}" action="add"/>
</revisions>
</file>

<file path=xl/revisions/revisionLog1393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'FY15'!$B:$AJ</formula>
    <oldFormula>'FY15'!$B:$AJ</oldFormula>
  </rdn>
  <rcv guid="{F38B4310-E489-43FF-953E-F1582AC83FA0}" action="add"/>
</revisions>
</file>

<file path=xl/revisions/revisionLog13931.xml><?xml version="1.0" encoding="utf-8"?>
<revisions xmlns="http://schemas.openxmlformats.org/spreadsheetml/2006/main" xmlns:r="http://schemas.openxmlformats.org/officeDocument/2006/relationships">
  <rcc rId="4907" sId="1">
    <nc r="AW7">
      <f>AS7+AT7</f>
    </nc>
  </rcc>
  <rcc rId="4908" sId="1">
    <nc r="AW8">
      <f>AS8+AT8</f>
    </nc>
  </rcc>
  <rcc rId="4909" sId="1">
    <nc r="AW9">
      <f>AS9+AT9</f>
    </nc>
  </rcc>
  <rcc rId="4910" sId="1">
    <nc r="AW12">
      <f>AS12+AT12</f>
    </nc>
  </rcc>
  <rcc rId="4911" sId="1">
    <nc r="AW13">
      <f>AS13+AT13</f>
    </nc>
  </rcc>
  <rcc rId="4912" sId="1">
    <nc r="AW14">
      <f>AS14+AT14</f>
    </nc>
  </rcc>
  <rcc rId="4913" sId="1">
    <nc r="AW15">
      <f>AS15+AT15</f>
    </nc>
  </rcc>
  <rcc rId="4914" sId="1">
    <nc r="AW18">
      <f>AS18+AT18</f>
    </nc>
  </rcc>
  <rcc rId="4915" sId="1">
    <nc r="AW19">
      <f>AS19+AT19</f>
    </nc>
  </rcc>
  <rcc rId="4916" sId="1">
    <nc r="AW22">
      <f>AS22+AT22</f>
    </nc>
  </rcc>
  <rcc rId="4917" sId="1">
    <nc r="AW23">
      <f>AS23+AT23</f>
    </nc>
  </rcc>
  <rcc rId="4918" sId="1">
    <nc r="AW26">
      <f>AS26+AT26</f>
    </nc>
  </rcc>
  <rcc rId="4919" sId="1">
    <nc r="AW27">
      <f>AS27+AT27</f>
    </nc>
  </rcc>
  <rcc rId="4920" sId="1">
    <nc r="AW30">
      <f>AS30+AT30</f>
    </nc>
  </rcc>
  <rcc rId="4921" sId="1">
    <nc r="AW33">
      <f>AS33+AT33</f>
    </nc>
  </rcc>
  <rcc rId="4922" sId="1">
    <nc r="AW36">
      <f>AS36+AT36</f>
    </nc>
  </rcc>
  <rcc rId="4923" sId="1">
    <nc r="AW37">
      <f>AS37+AT37</f>
    </nc>
  </rcc>
  <rcc rId="4924" sId="1">
    <nc r="AW38">
      <f>AS38+AT38</f>
    </nc>
  </rcc>
  <rcc rId="4925" sId="1">
    <oc r="AW41">
      <f>AS41+AT41</f>
    </oc>
    <nc r="AW41">
      <f>AS41+AT41</f>
    </nc>
  </rcc>
  <rcc rId="4926" sId="1">
    <nc r="AW42">
      <f>AS42+AT42</f>
    </nc>
  </rcc>
  <rcc rId="4927" sId="1">
    <nc r="AW43">
      <f>AS43+AT43</f>
    </nc>
  </rcc>
  <rcc rId="4928" sId="1">
    <nc r="AW44">
      <f>AS44+AT44</f>
    </nc>
  </rcc>
  <rcc rId="4929" sId="1">
    <nc r="AX7">
      <f>AV7-AW7</f>
    </nc>
  </rcc>
  <rcc rId="4930" sId="1">
    <nc r="AX8">
      <f>AV8-AW8</f>
    </nc>
  </rcc>
  <rcc rId="4931" sId="1">
    <nc r="AX9">
      <f>AV9-AW9</f>
    </nc>
  </rcc>
  <rcc rId="4932" sId="1">
    <nc r="AX12">
      <f>AV12-AW12</f>
    </nc>
  </rcc>
  <rcc rId="4933" sId="1">
    <nc r="AX13">
      <f>AV13-AW13</f>
    </nc>
  </rcc>
  <rcc rId="4934" sId="1">
    <nc r="AX14">
      <f>AV14-AW14</f>
    </nc>
  </rcc>
  <rcc rId="4935" sId="1">
    <nc r="AX15">
      <f>AV15-AW15</f>
    </nc>
  </rcc>
  <rcc rId="4936" sId="1">
    <nc r="AX18">
      <f>AV18-AW18</f>
    </nc>
  </rcc>
  <rcc rId="4937" sId="1">
    <nc r="AX19">
      <f>AV19-AW19</f>
    </nc>
  </rcc>
  <rcc rId="4938" sId="1">
    <nc r="AX22">
      <f>AV22-AW22</f>
    </nc>
  </rcc>
  <rcc rId="4939" sId="1">
    <nc r="AX23">
      <f>AV23-AW23</f>
    </nc>
  </rcc>
  <rcc rId="4940" sId="1">
    <nc r="AX26">
      <f>AV26-AW26</f>
    </nc>
  </rcc>
  <rcc rId="4941" sId="1">
    <nc r="AX27">
      <f>AV27-AW27</f>
    </nc>
  </rcc>
  <rcc rId="4942" sId="1">
    <nc r="AX30">
      <f>AV30-AW30</f>
    </nc>
  </rcc>
  <rcc rId="4943" sId="1">
    <nc r="AX33">
      <f>AV33-AW33</f>
    </nc>
  </rcc>
  <rcc rId="4944" sId="1">
    <nc r="AX36">
      <f>AV36-AW36</f>
    </nc>
  </rcc>
  <rcc rId="4945" sId="1">
    <nc r="AX37">
      <f>AV37-AW37</f>
    </nc>
  </rcc>
  <rcc rId="4946" sId="1">
    <nc r="AX38">
      <f>AV38-AW38</f>
    </nc>
  </rcc>
  <rcc rId="4947" sId="1">
    <oc r="AX41">
      <f>AV41-AW41</f>
    </oc>
    <nc r="AX41">
      <f>AV41-AW41</f>
    </nc>
  </rcc>
  <rcc rId="4948" sId="1">
    <nc r="AX42">
      <f>AV42-AW42</f>
    </nc>
  </rcc>
  <rcc rId="4949" sId="1">
    <nc r="AX43">
      <f>AV43-AW43</f>
    </nc>
  </rcc>
  <rcc rId="4950" sId="1">
    <nc r="AX44">
      <f>AV44-AW44</f>
    </nc>
  </rcc>
  <rcv guid="{F38B4310-E489-43FF-953E-F1582AC83FA0}" action="delete"/>
  <rdn rId="0" localSheetId="1" customView="1" name="Z_F38B4310_E489_43FF_953E_F1582AC83FA0_.wvu.Cols" hidden="1" oldHidden="1">
    <formula>'FY15'!$B:$AJ</formula>
    <oldFormula>'FY15'!$B:$AJ</oldFormula>
  </rdn>
  <rcv guid="{F38B4310-E489-43FF-953E-F1582AC83FA0}" action="add"/>
</revisions>
</file>

<file path=xl/revisions/revisionLog139311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'FY15'!$B:$AC</formula>
    <oldFormula>'FY15'!$B:$AC</oldFormula>
  </rdn>
  <rcv guid="{F38B4310-E489-43FF-953E-F1582AC83FA0}" action="add"/>
</revisions>
</file>

<file path=xl/revisions/revisionLog1393111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'FY15'!$B:$AC</formula>
    <oldFormula>'FY15'!$B:$AC</oldFormula>
  </rdn>
  <rcv guid="{F38B4310-E489-43FF-953E-F1582AC83FA0}" action="add"/>
</revisions>
</file>

<file path=xl/revisions/revisionLog13931111.xml><?xml version="1.0" encoding="utf-8"?>
<revisions xmlns="http://schemas.openxmlformats.org/spreadsheetml/2006/main" xmlns:r="http://schemas.openxmlformats.org/officeDocument/2006/relationships">
  <rcc rId="3855" sId="1" quotePrefix="1">
    <oc r="V4" t="inlineStr">
      <is>
        <t>D-E</t>
      </is>
    </oc>
    <nc r="V4" t="inlineStr">
      <is>
        <t>E-Budget</t>
      </is>
    </nc>
  </rcc>
  <rcc rId="3856" sId="1">
    <nc r="V7">
      <f>U7-P7</f>
    </nc>
  </rcc>
  <rcc rId="3857" sId="1">
    <nc r="V8">
      <f>U8-P8</f>
    </nc>
  </rcc>
  <rcc rId="3858" sId="1">
    <nc r="V9">
      <f>U9-P9</f>
    </nc>
  </rcc>
  <rcc rId="3859" sId="1">
    <nc r="V12">
      <f>U12-P12</f>
    </nc>
  </rcc>
  <rcc rId="3860" sId="1">
    <nc r="V13">
      <f>U13-P13</f>
    </nc>
  </rcc>
  <rcc rId="3861" sId="1">
    <nc r="V14">
      <f>U14-P14</f>
    </nc>
  </rcc>
  <rcc rId="3862" sId="1">
    <nc r="V18">
      <f>U18-P18</f>
    </nc>
  </rcc>
  <rcc rId="3863" sId="1">
    <nc r="V19">
      <f>U19-P19</f>
    </nc>
  </rcc>
  <rcc rId="3864" sId="1">
    <nc r="V22">
      <f>U22-P22</f>
    </nc>
  </rcc>
  <rcc rId="3865" sId="1">
    <nc r="V23">
      <f>U23-P23</f>
    </nc>
  </rcc>
  <rcc rId="3866" sId="1">
    <nc r="V26">
      <f>U26-P26</f>
    </nc>
  </rcc>
  <rcc rId="3867" sId="1">
    <nc r="V27">
      <f>U27-P27</f>
    </nc>
  </rcc>
  <rcc rId="3868" sId="1">
    <nc r="V30">
      <f>U30-P30</f>
    </nc>
  </rcc>
  <rcc rId="3869" sId="1">
    <nc r="V33">
      <f>U33-P33</f>
    </nc>
  </rcc>
  <rcc rId="3870" sId="1">
    <nc r="V36">
      <f>U36-P36</f>
    </nc>
  </rcc>
  <rcc rId="3871" sId="1">
    <nc r="V37">
      <f>U37-P37</f>
    </nc>
  </rcc>
  <rcc rId="3872" sId="1">
    <nc r="V38">
      <f>U38-P38</f>
    </nc>
  </rcc>
  <rcc rId="3873" sId="1">
    <oc r="V41">
      <f>U41-P41</f>
    </oc>
    <nc r="V41">
      <f>U41-P41</f>
    </nc>
  </rcc>
  <rcc rId="3874" sId="1">
    <oc r="V42">
      <f>U42-P42</f>
    </oc>
    <nc r="V42">
      <f>U42-P42</f>
    </nc>
  </rcc>
  <rcc rId="3875" sId="1">
    <oc r="V43">
      <f>P43-U43</f>
    </oc>
    <nc r="V43">
      <f>U43-P43</f>
    </nc>
  </rcc>
  <rcc rId="3876" sId="1">
    <oc r="V44">
      <f>P44-U44</f>
    </oc>
    <nc r="V44">
      <f>U44-P44</f>
    </nc>
  </rcc>
  <rcc rId="3877" sId="1" numFmtId="4">
    <oc r="P43">
      <v>1000</v>
    </oc>
    <nc r="P43">
      <v>100</v>
    </nc>
  </rcc>
  <rcc rId="3878" sId="1" numFmtId="4">
    <oc r="P44">
      <v>2000</v>
    </oc>
    <nc r="P44">
      <v>500</v>
    </nc>
  </rcc>
  <rcv guid="{F38B4310-E489-43FF-953E-F1582AC83FA0}" action="delete"/>
  <rdn rId="0" localSheetId="1" customView="1" name="Z_F38B4310_E489_43FF_953E_F1582AC83FA0_.wvu.Cols" hidden="1" oldHidden="1">
    <formula>'FY15'!$B:$O</formula>
    <oldFormula>'FY15'!$B:$H</oldFormula>
  </rdn>
  <rcv guid="{F38B4310-E489-43FF-953E-F1582AC83FA0}" action="add"/>
</revisions>
</file>

<file path=xl/revisions/revisionLog1394.xml><?xml version="1.0" encoding="utf-8"?>
<revisions xmlns="http://schemas.openxmlformats.org/spreadsheetml/2006/main" xmlns:r="http://schemas.openxmlformats.org/officeDocument/2006/relationships">
  <rcc rId="4744" sId="1" numFmtId="4">
    <oc r="AN19">
      <v>15000</v>
    </oc>
    <nc r="AN19">
      <v>9997</v>
    </nc>
  </rcc>
  <rfmt sheetId="1" sqref="AN19">
    <dxf>
      <fill>
        <patternFill patternType="solid">
          <bgColor theme="9" tint="0.79998168889431442"/>
        </patternFill>
      </fill>
    </dxf>
  </rfmt>
  <rcc rId="4745" sId="1" numFmtId="4">
    <oc r="AN18">
      <v>4500</v>
    </oc>
    <nc r="AN18">
      <v>1476</v>
    </nc>
  </rcc>
  <rfmt sheetId="1" sqref="AN18">
    <dxf>
      <fill>
        <patternFill patternType="solid">
          <bgColor theme="9" tint="0.79998168889431442"/>
        </patternFill>
      </fill>
    </dxf>
  </rfmt>
  <rcv guid="{F38B4310-E489-43FF-953E-F1582AC83FA0}" action="delete"/>
  <rdn rId="0" localSheetId="1" customView="1" name="Z_F38B4310_E489_43FF_953E_F1582AC83FA0_.wvu.Cols" hidden="1" oldHidden="1">
    <formula>'FY15'!$B:$AC</formula>
    <oldFormula>'FY15'!$B:$AC</oldFormula>
  </rdn>
  <rcv guid="{F38B4310-E489-43FF-953E-F1582AC83FA0}" action="add"/>
</revisions>
</file>

<file path=xl/revisions/revisionLog13941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'FY15'!$B:$AC</formula>
    <oldFormula>'FY15'!$B:$AC</oldFormula>
  </rdn>
  <rcv guid="{F38B4310-E489-43FF-953E-F1582AC83FA0}" action="add"/>
</revisions>
</file>

<file path=xl/revisions/revisionLog139411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'FY15'!$B:$O</formula>
    <oldFormula>'FY15'!$B:$O</oldFormula>
  </rdn>
  <rcv guid="{F38B4310-E489-43FF-953E-F1582AC83FA0}" action="add"/>
</revisions>
</file>

<file path=xl/revisions/revisionLog14.xml><?xml version="1.0" encoding="utf-8"?>
<revisions xmlns="http://schemas.openxmlformats.org/spreadsheetml/2006/main" xmlns:r="http://schemas.openxmlformats.org/officeDocument/2006/relationships">
  <rcv guid="{F38B4310-E489-43FF-953E-F1582AC83FA0}" action="delete"/>
  <rcv guid="{F38B4310-E489-43FF-953E-F1582AC83FA0}" action="add"/>
</revisions>
</file>

<file path=xl/revisions/revisionLog140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'FY15'!$B:$O</formula>
    <oldFormula>'FY15'!$B:$O</oldFormula>
  </rdn>
  <rcv guid="{F38B4310-E489-43FF-953E-F1582AC83FA0}" action="add"/>
</revisions>
</file>

<file path=xl/revisions/revisionLog1401.xml><?xml version="1.0" encoding="utf-8"?>
<revisions xmlns="http://schemas.openxmlformats.org/spreadsheetml/2006/main" xmlns:r="http://schemas.openxmlformats.org/officeDocument/2006/relationships">
  <rcc rId="3451" sId="1" numFmtId="4">
    <nc r="E36">
      <v>0</v>
    </nc>
  </rcc>
  <rcc rId="3452" sId="1" numFmtId="4">
    <oc r="D35">
      <v>0</v>
    </oc>
    <nc r="D35">
      <v>-2979.3</v>
    </nc>
  </rcc>
  <rcc rId="3453" sId="1" numFmtId="4">
    <nc r="D36">
      <v>32272.28</v>
    </nc>
  </rcc>
  <rcc rId="3454" sId="1">
    <oc r="F35">
      <f>C35+E35</f>
    </oc>
    <nc r="F35">
      <f>C35+E35</f>
    </nc>
  </rcc>
  <rcc rId="3455" sId="1">
    <oc r="G35">
      <f>C35+D35</f>
    </oc>
    <nc r="G35">
      <f>C35+D35</f>
    </nc>
  </rcc>
  <rcc rId="3456" sId="1">
    <oc r="H35">
      <f>F35-G35</f>
    </oc>
    <nc r="H35">
      <f>F35-G35</f>
    </nc>
  </rcc>
  <rcc rId="3457" sId="1">
    <oc r="F36">
      <f>C36+E36</f>
    </oc>
    <nc r="F36">
      <f>C36+E36</f>
    </nc>
  </rcc>
  <rcc rId="3458" sId="1">
    <oc r="G36">
      <f>C36+D36</f>
    </oc>
    <nc r="G36">
      <f>C36+D36</f>
    </nc>
  </rcc>
  <rcc rId="3459" sId="1">
    <oc r="H36">
      <f>F36-G36</f>
    </oc>
    <nc r="H36">
      <f>F36-G36</f>
    </nc>
  </rcc>
</revisions>
</file>

<file path=xl/revisions/revisionLog14011.xml><?xml version="1.0" encoding="utf-8"?>
<revisions xmlns="http://schemas.openxmlformats.org/spreadsheetml/2006/main" xmlns:r="http://schemas.openxmlformats.org/officeDocument/2006/relationships">
  <rcc rId="3414" sId="1">
    <oc r="A34" t="inlineStr">
      <is>
        <t>GS App</t>
      </is>
    </oc>
    <nc r="A34" t="inlineStr">
      <is>
        <t>MM</t>
      </is>
    </nc>
  </rcc>
  <rrc rId="3415" sId="1" ref="A36:XFD36" action="insertRow"/>
  <rrc rId="3416" sId="1" ref="A36:XFD36" action="insertRow"/>
  <rrc rId="3417" sId="1" ref="A36:XFD36" action="insertRow"/>
  <rcc rId="3418" sId="1">
    <oc r="A35" t="inlineStr">
      <is>
        <t>Print</t>
      </is>
    </oc>
    <nc r="A35" t="inlineStr">
      <is>
        <t>Print Straight</t>
      </is>
    </nc>
  </rcc>
  <rcc rId="3419" sId="1">
    <nc r="A36" t="inlineStr">
      <is>
        <t>Print Gay</t>
      </is>
    </nc>
  </rcc>
  <rcc rId="3420" sId="1">
    <nc r="A37" t="inlineStr">
      <is>
        <t>Online Straight</t>
      </is>
    </nc>
  </rcc>
  <rcc rId="3421" sId="1">
    <nc r="A38" t="inlineStr">
      <is>
        <t>Online Gay</t>
      </is>
    </nc>
  </rcc>
  <rcv guid="{F38B4310-E489-43FF-953E-F1582AC83FA0}" action="delete"/>
  <rcv guid="{F38B4310-E489-43FF-953E-F1582AC83FA0}" action="add"/>
</revisions>
</file>

<file path=xl/revisions/revisionLog140111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'FY14 '!$B:$BL</formula>
    <oldFormula>'FY14 '!$B:$BL</oldFormula>
  </rdn>
  <rcv guid="{F38B4310-E489-43FF-953E-F1582AC83FA0}" action="add"/>
</revisions>
</file>

<file path=xl/revisions/revisionLog1401111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'FY14 '!$B:$BL</formula>
    <oldFormula>'FY14 '!$B:$BL</oldFormula>
  </rdn>
  <rcv guid="{F38B4310-E489-43FF-953E-F1582AC83FA0}" action="add"/>
</revisions>
</file>

<file path=xl/revisions/revisionLog1402.xml><?xml version="1.0" encoding="utf-8"?>
<revisions xmlns="http://schemas.openxmlformats.org/spreadsheetml/2006/main" xmlns:r="http://schemas.openxmlformats.org/officeDocument/2006/relationships">
  <rcc rId="3908" sId="1" numFmtId="4">
    <oc r="P27">
      <v>1000</v>
    </oc>
    <nc r="P27">
      <v>14600</v>
    </nc>
  </rcc>
  <rcc rId="3909" sId="1" numFmtId="4">
    <oc r="P26">
      <v>8000</v>
    </oc>
    <nc r="P26">
      <v>11300</v>
    </nc>
  </rcc>
  <rcv guid="{F38B4310-E489-43FF-953E-F1582AC83FA0}" action="delete"/>
  <rdn rId="0" localSheetId="1" customView="1" name="Z_F38B4310_E489_43FF_953E_F1582AC83FA0_.wvu.Cols" hidden="1" oldHidden="1">
    <formula>'FY15'!$B:$O</formula>
    <oldFormula>'FY15'!$B:$O</oldFormula>
  </rdn>
  <rcv guid="{F38B4310-E489-43FF-953E-F1582AC83FA0}" action="add"/>
</revisions>
</file>

<file path=xl/revisions/revisionLog14021.xml><?xml version="1.0" encoding="utf-8"?>
<revisions xmlns="http://schemas.openxmlformats.org/spreadsheetml/2006/main" xmlns:r="http://schemas.openxmlformats.org/officeDocument/2006/relationships">
  <rcc rId="3847" sId="1" numFmtId="4">
    <nc r="R41">
      <v>3155.19</v>
    </nc>
  </rcc>
  <rcc rId="3848" sId="1" numFmtId="4">
    <nc r="S41">
      <v>0</v>
    </nc>
  </rcc>
  <rcc rId="3849" sId="1" numFmtId="4">
    <nc r="S42">
      <v>0</v>
    </nc>
  </rcc>
  <rcc rId="3850" sId="1" numFmtId="4">
    <nc r="R42">
      <v>29438.99</v>
    </nc>
  </rcc>
  <rcc rId="3851" sId="1">
    <nc r="U42">
      <f>Q42+R42</f>
    </nc>
  </rcc>
  <rcc rId="3852" sId="1">
    <nc r="V42">
      <f>U42-P42</f>
    </nc>
  </rcc>
  <rcc rId="3853" sId="1">
    <oc r="V41">
      <f>T41-U41</f>
    </oc>
    <nc r="V41">
      <f>U41-P41</f>
    </nc>
  </rcc>
  <rcv guid="{F38B4310-E489-43FF-953E-F1582AC83FA0}" action="delete"/>
  <rdn rId="0" localSheetId="1" customView="1" name="Z_F38B4310_E489_43FF_953E_F1582AC83FA0_.wvu.Cols" hidden="1" oldHidden="1">
    <formula>'FY15'!$B:$H</formula>
    <oldFormula>'FY15'!$B:$H</oldFormula>
  </rdn>
  <rcv guid="{F38B4310-E489-43FF-953E-F1582AC83FA0}" action="add"/>
</revisions>
</file>

<file path=xl/revisions/revisionLog140211.xml><?xml version="1.0" encoding="utf-8"?>
<revisions xmlns="http://schemas.openxmlformats.org/spreadsheetml/2006/main" xmlns:r="http://schemas.openxmlformats.org/officeDocument/2006/relationships">
  <rcc rId="3726" sId="1" numFmtId="4">
    <nc r="K27">
      <v>7320</v>
    </nc>
  </rcc>
  <rcc rId="3727" sId="1" numFmtId="4">
    <nc r="K37">
      <v>644</v>
    </nc>
  </rcc>
  <rcc rId="3728" sId="1" numFmtId="4">
    <nc r="K36">
      <v>2298</v>
    </nc>
  </rcc>
  <rcc rId="3729" sId="1" numFmtId="4">
    <nc r="K38">
      <v>-2310</v>
    </nc>
  </rcc>
  <rcc rId="3730" sId="1">
    <nc r="M18">
      <f>J18+L18</f>
    </nc>
  </rcc>
  <rcc rId="3731" sId="1">
    <nc r="N18">
      <f>J18+K18</f>
    </nc>
  </rcc>
  <rcc rId="3732" sId="1">
    <nc r="O18">
      <f>M18-N18</f>
    </nc>
  </rcc>
  <rcc rId="3733" sId="1">
    <nc r="M19">
      <f>J19+L19</f>
    </nc>
  </rcc>
  <rcc rId="3734" sId="1">
    <nc r="N19">
      <f>J19+K19</f>
    </nc>
  </rcc>
  <rcc rId="3735" sId="1">
    <nc r="O19">
      <f>M19-N19</f>
    </nc>
  </rcc>
  <rcc rId="3736" sId="1">
    <nc r="M22">
      <f>J22+L22</f>
    </nc>
  </rcc>
  <rcc rId="3737" sId="1">
    <nc r="N22">
      <f>J22+K22</f>
    </nc>
  </rcc>
  <rcc rId="3738" sId="1">
    <nc r="O22">
      <f>M22-N22</f>
    </nc>
  </rcc>
  <rcc rId="3739" sId="1">
    <nc r="M23">
      <f>J23+L23</f>
    </nc>
  </rcc>
  <rcc rId="3740" sId="1">
    <nc r="N23">
      <f>J23+K23</f>
    </nc>
  </rcc>
  <rcc rId="3741" sId="1">
    <nc r="O23">
      <f>M23-N23</f>
    </nc>
  </rcc>
  <rcc rId="3742" sId="1">
    <nc r="M26">
      <f>J26+L26</f>
    </nc>
  </rcc>
  <rcc rId="3743" sId="1">
    <nc r="N26">
      <f>J26+K26</f>
    </nc>
  </rcc>
  <rcc rId="3744" sId="1">
    <nc r="O26">
      <f>N26-I26</f>
    </nc>
  </rcc>
  <rcc rId="3745" sId="1">
    <nc r="M27">
      <f>J27+L27</f>
    </nc>
  </rcc>
  <rcc rId="3746" sId="1">
    <nc r="N27">
      <f>J27+K27</f>
    </nc>
  </rcc>
  <rcc rId="3747" sId="1">
    <nc r="O27">
      <f>N27-I27</f>
    </nc>
  </rcc>
  <rcc rId="3748" sId="1">
    <nc r="M30">
      <f>J30+L30</f>
    </nc>
  </rcc>
  <rcc rId="3749" sId="1">
    <nc r="N30">
      <f>J30+K30</f>
    </nc>
  </rcc>
  <rcc rId="3750" sId="1">
    <nc r="O30">
      <f>M30-I30</f>
    </nc>
  </rcc>
  <rcc rId="3751" sId="1">
    <nc r="M33">
      <f>J33+L33</f>
    </nc>
  </rcc>
  <rcc rId="3752" sId="1">
    <nc r="N33">
      <f>J33+K33</f>
    </nc>
  </rcc>
  <rcc rId="3753" sId="1">
    <nc r="O33">
      <f>M33-I33</f>
    </nc>
  </rcc>
  <rcc rId="3754" sId="1">
    <nc r="M36">
      <f>J36+L36</f>
    </nc>
  </rcc>
  <rcc rId="3755" sId="1">
    <nc r="N36">
      <f>J36+K36</f>
    </nc>
  </rcc>
  <rcc rId="3756" sId="1">
    <nc r="O36">
      <f>M36-N36</f>
    </nc>
  </rcc>
  <rcc rId="3757" sId="1">
    <nc r="M37">
      <f>J37+L37</f>
    </nc>
  </rcc>
  <rcc rId="3758" sId="1">
    <nc r="N37">
      <f>J37+K37</f>
    </nc>
  </rcc>
  <rcc rId="3759" sId="1">
    <nc r="O37">
      <f>M37-N37</f>
    </nc>
  </rcc>
  <rcc rId="3760" sId="1">
    <nc r="M38">
      <f>J38+L38</f>
    </nc>
  </rcc>
  <rcc rId="3761" sId="1">
    <nc r="N38">
      <f>J38+K38</f>
    </nc>
  </rcc>
  <rcc rId="3762" sId="1">
    <nc r="O38">
      <f>M38-N38</f>
    </nc>
  </rcc>
  <rcc rId="3763" sId="1">
    <nc r="M41">
      <f>J41+L41</f>
    </nc>
  </rcc>
  <rcc rId="3764" sId="1">
    <nc r="N41">
      <f>J41+K41</f>
    </nc>
  </rcc>
  <rcc rId="3765" sId="1">
    <nc r="O41">
      <f>I41-N41</f>
    </nc>
  </rcc>
  <rcc rId="3766" sId="1">
    <nc r="M42">
      <f>J42+L42</f>
    </nc>
  </rcc>
  <rcc rId="3767" sId="1">
    <nc r="N42">
      <f>J42+K42</f>
    </nc>
  </rcc>
  <rcc rId="3768" sId="1">
    <nc r="O42">
      <f>I42-N42</f>
    </nc>
  </rcc>
  <rcc rId="3769" sId="1">
    <nc r="M43">
      <f>J43+L43</f>
    </nc>
  </rcc>
  <rcc rId="3770" sId="1">
    <nc r="N43">
      <f>J43+K43</f>
    </nc>
  </rcc>
  <rcc rId="3771" sId="1">
    <nc r="O43">
      <f>I43-N43</f>
    </nc>
  </rcc>
  <rcc rId="3772" sId="1">
    <nc r="M44">
      <f>J44+L44</f>
    </nc>
  </rcc>
  <rcc rId="3773" sId="1">
    <nc r="N44">
      <f>J44+K44</f>
    </nc>
  </rcc>
  <rcc rId="3774" sId="1">
    <nc r="O44">
      <f>I44-N44</f>
    </nc>
  </rcc>
</revisions>
</file>

<file path=xl/revisions/revisionLog141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'FY14 '!$B:$O</formula>
    <oldFormula>'FY14 '!$B:$O</oldFormula>
  </rdn>
  <rcv guid="{F38B4310-E489-43FF-953E-F1582AC83FA0}" action="add"/>
</revisions>
</file>

<file path=xl/revisions/revisionLog1411.xml><?xml version="1.0" encoding="utf-8"?>
<revisions xmlns="http://schemas.openxmlformats.org/spreadsheetml/2006/main" xmlns:r="http://schemas.openxmlformats.org/officeDocument/2006/relationships">
  <rfmt sheetId="1" sqref="AL1" start="0" length="0">
    <dxf>
      <alignment horizontal="center" vertical="top" readingOrder="0"/>
    </dxf>
  </rfmt>
  <rfmt sheetId="1" sqref="AM1" start="0" length="0">
    <dxf>
      <alignment horizontal="center" vertical="top" readingOrder="0"/>
    </dxf>
  </rfmt>
  <rfmt sheetId="1" sqref="AN1" start="0" length="0">
    <dxf>
      <alignment horizontal="center" vertical="top" readingOrder="0"/>
    </dxf>
  </rfmt>
  <rfmt sheetId="1" sqref="AO1" start="0" length="0">
    <dxf>
      <alignment horizontal="center" vertical="top" readingOrder="0"/>
    </dxf>
  </rfmt>
  <rfmt sheetId="1" sqref="AP1" start="0" length="0">
    <dxf>
      <alignment horizontal="center" vertical="top" readingOrder="0"/>
    </dxf>
  </rfmt>
  <rfmt sheetId="1" sqref="AQ1" start="0" length="0">
    <dxf>
      <alignment horizontal="center" vertical="top" readingOrder="0"/>
    </dxf>
  </rfmt>
  <rfmt sheetId="1" sqref="AL2" start="0" length="0">
    <dxf>
      <alignment horizontal="center" vertical="top" readingOrder="0"/>
    </dxf>
  </rfmt>
  <rfmt sheetId="1" sqref="AM2" start="0" length="0">
    <dxf>
      <alignment horizontal="center" vertical="top" readingOrder="0"/>
    </dxf>
  </rfmt>
  <rfmt sheetId="1" sqref="AN2" start="0" length="0">
    <dxf>
      <alignment horizontal="center" vertical="top" readingOrder="0"/>
    </dxf>
  </rfmt>
  <rfmt sheetId="1" sqref="AO2" start="0" length="0">
    <dxf>
      <alignment horizontal="center" vertical="top" readingOrder="0"/>
    </dxf>
  </rfmt>
  <rfmt sheetId="1" sqref="AP2" start="0" length="0">
    <dxf>
      <alignment horizontal="center" vertical="top" readingOrder="0"/>
    </dxf>
  </rfmt>
  <rfmt sheetId="1" sqref="AQ2" start="0" length="0">
    <dxf>
      <alignment horizontal="center" vertical="top" readingOrder="0"/>
    </dxf>
  </rfmt>
  <rfmt sheetId="1" sqref="AK3" start="0" length="0">
    <dxf>
      <font>
        <b/>
        <sz val="11"/>
        <color indexed="9"/>
        <name val="Calibri"/>
        <scheme val="none"/>
      </font>
      <fill>
        <patternFill patternType="solid">
          <bgColor indexed="8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AL3" start="0" length="0">
    <dxf>
      <font>
        <b/>
        <sz val="11"/>
        <color indexed="9"/>
        <name val="Calibri"/>
        <scheme val="none"/>
      </font>
      <fill>
        <patternFill patternType="solid">
          <bgColor indexed="8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AM3" start="0" length="0">
    <dxf>
      <font>
        <b/>
        <sz val="11"/>
        <color indexed="9"/>
        <name val="Calibri"/>
        <scheme val="none"/>
      </font>
      <fill>
        <patternFill patternType="solid">
          <bgColor indexed="8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AN3" start="0" length="0">
    <dxf>
      <font>
        <b/>
        <sz val="11"/>
        <color indexed="9"/>
        <name val="Calibri"/>
        <scheme val="none"/>
      </font>
      <fill>
        <patternFill patternType="solid">
          <bgColor indexed="8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AO3" start="0" length="0">
    <dxf>
      <font>
        <b/>
        <sz val="11"/>
        <color indexed="9"/>
        <name val="Calibri"/>
        <scheme val="none"/>
      </font>
      <fill>
        <patternFill patternType="solid">
          <bgColor indexed="8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AP3" start="0" length="0">
    <dxf>
      <font>
        <b/>
        <sz val="11"/>
        <color indexed="9"/>
        <name val="Calibri"/>
        <scheme val="none"/>
      </font>
      <fill>
        <patternFill patternType="solid">
          <bgColor indexed="8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AQ3" start="0" length="0">
    <dxf>
      <font>
        <b/>
        <sz val="11"/>
        <color indexed="9"/>
        <name val="Calibri"/>
        <scheme val="none"/>
      </font>
      <fill>
        <patternFill patternType="solid">
          <bgColor indexed="8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AK4" start="0" length="0">
    <dxf>
      <fill>
        <patternFill patternType="solid">
          <bgColor indexed="55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700" sId="1" odxf="1" dxf="1">
    <nc r="AL4" t="inlineStr">
      <is>
        <t>A</t>
      </is>
    </nc>
    <odxf>
      <fill>
        <patternFill patternType="none">
          <bgColor indexed="65"/>
        </patternFill>
      </fill>
      <alignment horizontal="general" readingOrder="0"/>
      <border outline="0">
        <left/>
        <right/>
        <top/>
        <bottom/>
      </border>
    </odxf>
    <ndxf>
      <fill>
        <patternFill patternType="solid">
          <bgColor indexed="55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01" sId="1" odxf="1" dxf="1">
    <nc r="AM4" t="inlineStr">
      <is>
        <t>B</t>
      </is>
    </nc>
    <odxf>
      <fill>
        <patternFill patternType="none">
          <bgColor indexed="65"/>
        </patternFill>
      </fill>
      <alignment horizontal="general" readingOrder="0"/>
      <border outline="0">
        <left/>
        <right/>
        <top/>
        <bottom/>
      </border>
    </odxf>
    <ndxf>
      <fill>
        <patternFill patternType="solid">
          <bgColor indexed="55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02" sId="1" odxf="1" dxf="1">
    <nc r="AN4" t="inlineStr">
      <is>
        <t>C</t>
      </is>
    </nc>
    <odxf>
      <fill>
        <patternFill patternType="none">
          <bgColor indexed="65"/>
        </patternFill>
      </fill>
      <alignment horizontal="general" readingOrder="0"/>
      <border outline="0">
        <left/>
        <right/>
        <top/>
        <bottom/>
      </border>
    </odxf>
    <ndxf>
      <fill>
        <patternFill patternType="solid">
          <bgColor indexed="55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03" sId="1" odxf="1" dxf="1" quotePrefix="1">
    <nc r="AO4" t="inlineStr">
      <is>
        <t>D=A+C</t>
      </is>
    </nc>
    <odxf>
      <fill>
        <patternFill patternType="none">
          <bgColor indexed="65"/>
        </patternFill>
      </fill>
      <alignment horizontal="general" readingOrder="0"/>
      <border outline="0">
        <left/>
        <right/>
        <top/>
        <bottom/>
      </border>
    </odxf>
    <ndxf>
      <fill>
        <patternFill patternType="solid">
          <bgColor indexed="55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04" sId="1" odxf="1" dxf="1" quotePrefix="1">
    <nc r="AP4" t="inlineStr">
      <is>
        <t>E=A+B</t>
      </is>
    </nc>
    <odxf>
      <fill>
        <patternFill patternType="none">
          <bgColor indexed="65"/>
        </patternFill>
      </fill>
      <alignment horizontal="general" readingOrder="0"/>
      <border outline="0">
        <left/>
        <right/>
        <top/>
        <bottom/>
      </border>
    </odxf>
    <ndxf>
      <fill>
        <patternFill patternType="solid">
          <bgColor indexed="55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05" sId="1" odxf="1" dxf="1" quotePrefix="1">
    <nc r="AQ4" t="inlineStr">
      <is>
        <t>D-E</t>
      </is>
    </nc>
    <odxf>
      <fill>
        <patternFill patternType="none">
          <bgColor indexed="65"/>
        </patternFill>
      </fill>
      <alignment horizontal="general" readingOrder="0"/>
      <border outline="0">
        <left/>
        <right/>
        <top/>
        <bottom/>
      </border>
    </odxf>
    <ndxf>
      <fill>
        <patternFill patternType="solid">
          <bgColor indexed="55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06" sId="1" odxf="1" dxf="1">
    <nc r="AK5" t="inlineStr">
      <is>
        <t>Budget</t>
      </is>
    </nc>
    <odxf>
      <fill>
        <patternFill patternType="none">
          <bgColor indexed="65"/>
        </patternFill>
      </fill>
      <alignment horizontal="general" readingOrder="0"/>
      <border outline="0">
        <left/>
        <right/>
        <top/>
        <bottom/>
      </border>
    </odxf>
    <ndxf>
      <fill>
        <patternFill patternType="solid">
          <bgColor indexed="55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07" sId="1" odxf="1" dxf="1">
    <nc r="AL5" t="inlineStr">
      <is>
        <t>1st part invoice</t>
      </is>
    </nc>
    <odxf>
      <fill>
        <patternFill patternType="none">
          <bgColor indexed="65"/>
        </patternFill>
      </fill>
      <alignment horizontal="general" readingOrder="0"/>
      <border outline="0">
        <left/>
        <right/>
        <top/>
        <bottom/>
      </border>
    </odxf>
    <ndxf>
      <fill>
        <patternFill patternType="solid">
          <bgColor indexed="55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08" sId="1" odxf="1" dxf="1">
    <nc r="AM5" t="inlineStr">
      <is>
        <t>2nd part invoice</t>
      </is>
    </nc>
    <odxf>
      <fill>
        <patternFill patternType="none">
          <bgColor indexed="65"/>
        </patternFill>
      </fill>
      <alignment horizontal="general" readingOrder="0"/>
      <border outline="0">
        <left/>
        <right/>
        <top/>
        <bottom/>
      </border>
    </odxf>
    <ndxf>
      <fill>
        <patternFill patternType="solid">
          <bgColor indexed="55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09" sId="1" odxf="1" dxf="1">
    <nc r="AN5" t="inlineStr">
      <is>
        <t>Accrual</t>
      </is>
    </nc>
    <odxf>
      <fill>
        <patternFill patternType="none">
          <bgColor indexed="65"/>
        </patternFill>
      </fill>
      <alignment horizontal="general" readingOrder="0"/>
      <border outline="0">
        <left/>
        <right/>
        <top/>
        <bottom/>
      </border>
    </odxf>
    <ndxf>
      <fill>
        <patternFill patternType="solid">
          <bgColor indexed="55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10" sId="1" odxf="1" dxf="1">
    <nc r="AO5" t="inlineStr">
      <is>
        <t>Spend (1st pt + accrued)</t>
      </is>
    </nc>
    <odxf>
      <fill>
        <patternFill patternType="none">
          <bgColor indexed="65"/>
        </patternFill>
      </fill>
      <alignment horizontal="general" readingOrder="0"/>
      <border outline="0">
        <left/>
        <right/>
        <top/>
        <bottom/>
      </border>
    </odxf>
    <ndxf>
      <fill>
        <patternFill patternType="solid">
          <bgColor indexed="55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11" sId="1" odxf="1" dxf="1">
    <nc r="AP5" t="inlineStr">
      <is>
        <t>Actuals</t>
      </is>
    </nc>
    <odxf>
      <fill>
        <patternFill patternType="none">
          <bgColor indexed="65"/>
        </patternFill>
      </fill>
      <alignment horizontal="general" readingOrder="0"/>
      <border outline="0">
        <left/>
        <right/>
        <top/>
        <bottom/>
      </border>
    </odxf>
    <ndxf>
      <fill>
        <patternFill patternType="solid">
          <bgColor indexed="55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12" sId="1" odxf="1" dxf="1">
    <nc r="AQ5" t="inlineStr">
      <is>
        <t>Variance</t>
      </is>
    </nc>
    <odxf>
      <fill>
        <patternFill patternType="none">
          <bgColor indexed="65"/>
        </patternFill>
      </fill>
      <alignment horizontal="general" readingOrder="0"/>
      <border outline="0">
        <left/>
        <right/>
        <top/>
        <bottom/>
      </border>
    </odxf>
    <ndxf>
      <fill>
        <patternFill patternType="solid">
          <bgColor indexed="55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AK6" start="0" length="0">
    <dxf>
      <alignment horizontal="center" vertical="top" readingOrder="0"/>
      <border outline="0">
        <left style="thin">
          <color indexed="64"/>
        </left>
      </border>
    </dxf>
  </rfmt>
  <rfmt sheetId="1" sqref="AL6" start="0" length="0">
    <dxf>
      <alignment horizontal="center" vertical="top" readingOrder="0"/>
    </dxf>
  </rfmt>
  <rfmt sheetId="1" sqref="AM6" start="0" length="0">
    <dxf>
      <alignment horizontal="center" vertical="top" readingOrder="0"/>
    </dxf>
  </rfmt>
  <rfmt sheetId="1" sqref="AN6" start="0" length="0">
    <dxf>
      <alignment horizontal="center" vertical="top" readingOrder="0"/>
    </dxf>
  </rfmt>
  <rfmt sheetId="1" sqref="AO6" start="0" length="0">
    <dxf>
      <alignment horizontal="center" vertical="top" readingOrder="0"/>
    </dxf>
  </rfmt>
  <rfmt sheetId="1" sqref="AP6" start="0" length="0">
    <dxf>
      <alignment horizontal="center" vertical="top" readingOrder="0"/>
    </dxf>
  </rfmt>
  <rfmt sheetId="1" sqref="AQ6" start="0" length="0">
    <dxf>
      <alignment horizontal="center" vertical="top" readingOrder="0"/>
      <border outline="0">
        <right style="thin">
          <color indexed="64"/>
        </right>
      </border>
    </dxf>
  </rfmt>
  <rcc rId="713" sId="1" odxf="1" dxf="1" numFmtId="4">
    <nc r="AK7">
      <v>160000</v>
    </nc>
    <odxf>
      <numFmt numFmtId="0" formatCode="General"/>
      <alignment horizontal="general" vertical="bottom" readingOrder="0"/>
      <border outline="0">
        <left/>
      </border>
    </odxf>
    <ndxf>
      <numFmt numFmtId="6" formatCode="#,##0_);[Red]\(#,##0\)"/>
      <alignment horizontal="center" vertical="top" readingOrder="0"/>
      <border outline="0">
        <left style="thin">
          <color indexed="64"/>
        </left>
      </border>
    </ndxf>
  </rcc>
  <rcc rId="714" sId="1" odxf="1" dxf="1" numFmtId="4">
    <nc r="AL7">
      <v>85000</v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fmt sheetId="1" sqref="AM7" start="0" length="0">
    <dxf>
      <numFmt numFmtId="6" formatCode="#,##0_);[Red]\(#,##0\)"/>
      <alignment horizontal="center" vertical="top" readingOrder="0"/>
    </dxf>
  </rfmt>
  <rfmt sheetId="1" sqref="AN7" start="0" length="0">
    <dxf>
      <numFmt numFmtId="6" formatCode="#,##0_);[Red]\(#,##0\)"/>
      <alignment horizontal="center" vertical="top" readingOrder="0"/>
    </dxf>
  </rfmt>
  <rcc rId="715" sId="1" odxf="1" dxf="1">
    <nc r="AO7">
      <f>AL7+AN7</f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cc rId="716" sId="1" odxf="1" dxf="1">
    <nc r="AP7">
      <f>AL7+AM7</f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cc rId="717" sId="1" odxf="1" dxf="1">
    <nc r="AQ7">
      <f>AO7-AP7</f>
    </nc>
    <odxf>
      <numFmt numFmtId="0" formatCode="General"/>
      <alignment horizontal="general" vertical="bottom" readingOrder="0"/>
      <border outline="0">
        <right/>
      </border>
    </odxf>
    <ndxf>
      <numFmt numFmtId="6" formatCode="#,##0_);[Red]\(#,##0\)"/>
      <alignment horizontal="center" vertical="top" readingOrder="0"/>
      <border outline="0">
        <right style="thin">
          <color indexed="64"/>
        </right>
      </border>
    </ndxf>
  </rcc>
  <rcc rId="718" sId="1" odxf="1" dxf="1" numFmtId="4">
    <nc r="AK8">
      <v>105000</v>
    </nc>
    <odxf>
      <numFmt numFmtId="0" formatCode="General"/>
      <alignment horizontal="general" vertical="bottom" readingOrder="0"/>
      <border outline="0">
        <left/>
      </border>
    </odxf>
    <ndxf>
      <numFmt numFmtId="6" formatCode="#,##0_);[Red]\(#,##0\)"/>
      <alignment horizontal="center" vertical="top" readingOrder="0"/>
      <border outline="0">
        <left style="thin">
          <color indexed="64"/>
        </left>
      </border>
    </ndxf>
  </rcc>
  <rcc rId="719" sId="1" odxf="1" dxf="1" numFmtId="4">
    <nc r="AL8">
      <v>52500</v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fmt sheetId="1" sqref="AM8" start="0" length="0">
    <dxf>
      <numFmt numFmtId="6" formatCode="#,##0_);[Red]\(#,##0\)"/>
      <alignment horizontal="center" vertical="top" readingOrder="0"/>
    </dxf>
  </rfmt>
  <rfmt sheetId="1" sqref="AN8" start="0" length="0">
    <dxf>
      <numFmt numFmtId="6" formatCode="#,##0_);[Red]\(#,##0\)"/>
      <alignment horizontal="center" vertical="top" readingOrder="0"/>
    </dxf>
  </rfmt>
  <rcc rId="720" sId="1" odxf="1" dxf="1">
    <nc r="AO8">
      <f>AL8+AN8</f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cc rId="721" sId="1" odxf="1" dxf="1">
    <nc r="AP8">
      <f>AL8+AM8</f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cc rId="722" sId="1" odxf="1" dxf="1">
    <nc r="AQ8">
      <f>AO8-AP8</f>
    </nc>
    <odxf>
      <numFmt numFmtId="0" formatCode="General"/>
      <alignment horizontal="general" vertical="bottom" readingOrder="0"/>
      <border outline="0">
        <right/>
      </border>
    </odxf>
    <ndxf>
      <numFmt numFmtId="6" formatCode="#,##0_);[Red]\(#,##0\)"/>
      <alignment horizontal="center" vertical="top" readingOrder="0"/>
      <border outline="0">
        <right style="thin">
          <color indexed="64"/>
        </right>
      </border>
    </ndxf>
  </rcc>
  <rcc rId="723" sId="1" odxf="1" dxf="1" numFmtId="4">
    <nc r="AK9">
      <v>270000</v>
    </nc>
    <odxf>
      <numFmt numFmtId="0" formatCode="General"/>
      <alignment horizontal="general" vertical="bottom" readingOrder="0"/>
      <border outline="0">
        <left/>
      </border>
    </odxf>
    <ndxf>
      <numFmt numFmtId="6" formatCode="#,##0_);[Red]\(#,##0\)"/>
      <alignment horizontal="center" vertical="top" readingOrder="0"/>
      <border outline="0">
        <left style="thin">
          <color indexed="64"/>
        </left>
      </border>
    </ndxf>
  </rcc>
  <rcc rId="724" sId="1" odxf="1" dxf="1" numFmtId="4">
    <nc r="AL9">
      <v>135000</v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fmt sheetId="1" sqref="AM9" start="0" length="0">
    <dxf>
      <numFmt numFmtId="6" formatCode="#,##0_);[Red]\(#,##0\)"/>
      <alignment horizontal="center" vertical="top" readingOrder="0"/>
    </dxf>
  </rfmt>
  <rfmt sheetId="1" sqref="AN9" start="0" length="0">
    <dxf>
      <numFmt numFmtId="6" formatCode="#,##0_);[Red]\(#,##0\)"/>
      <alignment horizontal="center" vertical="top" readingOrder="0"/>
    </dxf>
  </rfmt>
  <rcc rId="725" sId="1" odxf="1" dxf="1">
    <nc r="AO9">
      <f>AL9+AN9</f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cc rId="726" sId="1" odxf="1" dxf="1">
    <nc r="AP9">
      <f>AL9+AM9</f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cc rId="727" sId="1" odxf="1" dxf="1">
    <nc r="AQ9">
      <f>AO9-AP9</f>
    </nc>
    <odxf>
      <numFmt numFmtId="0" formatCode="General"/>
      <alignment horizontal="general" vertical="bottom" readingOrder="0"/>
      <border outline="0">
        <right/>
      </border>
    </odxf>
    <ndxf>
      <numFmt numFmtId="6" formatCode="#,##0_);[Red]\(#,##0\)"/>
      <alignment horizontal="center" vertical="top" readingOrder="0"/>
      <border outline="0">
        <right style="thin">
          <color indexed="64"/>
        </right>
      </border>
    </ndxf>
  </rcc>
  <rfmt sheetId="1" sqref="AK10" start="0" length="0">
    <dxf>
      <numFmt numFmtId="6" formatCode="#,##0_);[Red]\(#,##0\)"/>
      <alignment horizontal="center" vertical="top" readingOrder="0"/>
      <border outline="0">
        <left style="thin">
          <color indexed="64"/>
        </left>
      </border>
    </dxf>
  </rfmt>
  <rfmt sheetId="1" sqref="AL10" start="0" length="0">
    <dxf>
      <numFmt numFmtId="6" formatCode="#,##0_);[Red]\(#,##0\)"/>
      <alignment horizontal="center" vertical="top" readingOrder="0"/>
    </dxf>
  </rfmt>
  <rfmt sheetId="1" sqref="AM10" start="0" length="0">
    <dxf>
      <numFmt numFmtId="6" formatCode="#,##0_);[Red]\(#,##0\)"/>
      <alignment horizontal="center" vertical="top" readingOrder="0"/>
    </dxf>
  </rfmt>
  <rfmt sheetId="1" sqref="AN10" start="0" length="0">
    <dxf>
      <numFmt numFmtId="6" formatCode="#,##0_);[Red]\(#,##0\)"/>
      <alignment horizontal="center" vertical="top" readingOrder="0"/>
    </dxf>
  </rfmt>
  <rfmt sheetId="1" sqref="AO10" start="0" length="0">
    <dxf>
      <numFmt numFmtId="6" formatCode="#,##0_);[Red]\(#,##0\)"/>
      <alignment horizontal="center" vertical="top" readingOrder="0"/>
    </dxf>
  </rfmt>
  <rfmt sheetId="1" sqref="AP10" start="0" length="0">
    <dxf>
      <numFmt numFmtId="6" formatCode="#,##0_);[Red]\(#,##0\)"/>
      <alignment horizontal="center" vertical="top" readingOrder="0"/>
    </dxf>
  </rfmt>
  <rfmt sheetId="1" sqref="AQ10" start="0" length="0">
    <dxf>
      <numFmt numFmtId="6" formatCode="#,##0_);[Red]\(#,##0\)"/>
      <alignment horizontal="center" vertical="top" readingOrder="0"/>
      <border outline="0">
        <right style="thin">
          <color indexed="64"/>
        </right>
      </border>
    </dxf>
  </rfmt>
  <rfmt sheetId="1" sqref="AK11" start="0" length="0">
    <dxf>
      <numFmt numFmtId="6" formatCode="#,##0_);[Red]\(#,##0\)"/>
      <alignment horizontal="center" vertical="top" readingOrder="0"/>
      <border outline="0">
        <left style="thin">
          <color indexed="64"/>
        </left>
      </border>
    </dxf>
  </rfmt>
  <rfmt sheetId="1" sqref="AL11" start="0" length="0">
    <dxf>
      <numFmt numFmtId="6" formatCode="#,##0_);[Red]\(#,##0\)"/>
      <alignment horizontal="center" vertical="top" readingOrder="0"/>
    </dxf>
  </rfmt>
  <rfmt sheetId="1" sqref="AM11" start="0" length="0">
    <dxf>
      <numFmt numFmtId="6" formatCode="#,##0_);[Red]\(#,##0\)"/>
      <alignment horizontal="center" vertical="top" readingOrder="0"/>
    </dxf>
  </rfmt>
  <rfmt sheetId="1" sqref="AN11" start="0" length="0">
    <dxf>
      <numFmt numFmtId="6" formatCode="#,##0_);[Red]\(#,##0\)"/>
      <alignment horizontal="center" vertical="top" readingOrder="0"/>
    </dxf>
  </rfmt>
  <rfmt sheetId="1" sqref="AO11" start="0" length="0">
    <dxf>
      <numFmt numFmtId="6" formatCode="#,##0_);[Red]\(#,##0\)"/>
      <alignment horizontal="center" vertical="top" readingOrder="0"/>
    </dxf>
  </rfmt>
  <rfmt sheetId="1" sqref="AP11" start="0" length="0">
    <dxf>
      <numFmt numFmtId="6" formatCode="#,##0_);[Red]\(#,##0\)"/>
      <alignment horizontal="center" vertical="top" readingOrder="0"/>
    </dxf>
  </rfmt>
  <rfmt sheetId="1" sqref="AQ11" start="0" length="0">
    <dxf>
      <numFmt numFmtId="6" formatCode="#,##0_);[Red]\(#,##0\)"/>
      <alignment horizontal="center" vertical="top" readingOrder="0"/>
      <border outline="0">
        <right style="thin">
          <color indexed="64"/>
        </right>
      </border>
    </dxf>
  </rfmt>
  <rcc rId="728" sId="1" odxf="1" dxf="1" numFmtId="4">
    <nc r="AK12">
      <v>15000</v>
    </nc>
    <odxf>
      <numFmt numFmtId="0" formatCode="General"/>
      <alignment horizontal="general" vertical="bottom" readingOrder="0"/>
      <border outline="0">
        <left/>
      </border>
    </odxf>
    <ndxf>
      <numFmt numFmtId="6" formatCode="#,##0_);[Red]\(#,##0\)"/>
      <alignment horizontal="center" vertical="top" readingOrder="0"/>
      <border outline="0">
        <left style="thin">
          <color indexed="64"/>
        </left>
      </border>
    </ndxf>
  </rcc>
  <rcc rId="729" sId="1" odxf="1" dxf="1" numFmtId="4">
    <nc r="AL12">
      <v>7500</v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fmt sheetId="1" sqref="AM12" start="0" length="0">
    <dxf>
      <numFmt numFmtId="6" formatCode="#,##0_);[Red]\(#,##0\)"/>
      <alignment horizontal="center" vertical="top" readingOrder="0"/>
    </dxf>
  </rfmt>
  <rfmt sheetId="1" sqref="AN12" start="0" length="0">
    <dxf>
      <numFmt numFmtId="6" formatCode="#,##0_);[Red]\(#,##0\)"/>
      <alignment horizontal="center" vertical="top" readingOrder="0"/>
    </dxf>
  </rfmt>
  <rcc rId="730" sId="1" odxf="1" dxf="1">
    <nc r="AO12">
      <f>AL12+AN12</f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cc rId="731" sId="1" odxf="1" dxf="1">
    <nc r="AP12">
      <f>AL12+AM12</f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cc rId="732" sId="1" odxf="1" dxf="1">
    <nc r="AQ12">
      <f>AO12-AP12</f>
    </nc>
    <odxf>
      <numFmt numFmtId="0" formatCode="General"/>
      <alignment horizontal="general" vertical="bottom" readingOrder="0"/>
      <border outline="0">
        <right/>
      </border>
    </odxf>
    <ndxf>
      <numFmt numFmtId="6" formatCode="#,##0_);[Red]\(#,##0\)"/>
      <alignment horizontal="center" vertical="top" readingOrder="0"/>
      <border outline="0">
        <right style="thin">
          <color indexed="64"/>
        </right>
      </border>
    </ndxf>
  </rcc>
  <rcc rId="733" sId="1" odxf="1" dxf="1" numFmtId="4">
    <nc r="AK13">
      <v>18000</v>
    </nc>
    <odxf>
      <numFmt numFmtId="0" formatCode="General"/>
      <alignment horizontal="general" vertical="bottom" readingOrder="0"/>
      <border outline="0">
        <left/>
      </border>
    </odxf>
    <ndxf>
      <numFmt numFmtId="6" formatCode="#,##0_);[Red]\(#,##0\)"/>
      <alignment horizontal="center" vertical="top" readingOrder="0"/>
      <border outline="0">
        <left style="thin">
          <color indexed="64"/>
        </left>
      </border>
    </ndxf>
  </rcc>
  <rcc rId="734" sId="1" odxf="1" dxf="1" numFmtId="4">
    <nc r="AL13">
      <v>9000</v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fmt sheetId="1" sqref="AM13" start="0" length="0">
    <dxf>
      <numFmt numFmtId="6" formatCode="#,##0_);[Red]\(#,##0\)"/>
      <alignment horizontal="center" vertical="top" readingOrder="0"/>
    </dxf>
  </rfmt>
  <rfmt sheetId="1" sqref="AN13" start="0" length="0">
    <dxf>
      <numFmt numFmtId="6" formatCode="#,##0_);[Red]\(#,##0\)"/>
      <alignment horizontal="center" vertical="top" readingOrder="0"/>
    </dxf>
  </rfmt>
  <rcc rId="735" sId="1" odxf="1" dxf="1">
    <nc r="AO13">
      <f>AL13+AN13</f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cc rId="736" sId="1" odxf="1" dxf="1">
    <nc r="AP13">
      <f>AL13+AM13</f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cc rId="737" sId="1" odxf="1" dxf="1">
    <nc r="AQ13">
      <f>AO13-AP13</f>
    </nc>
    <odxf>
      <numFmt numFmtId="0" formatCode="General"/>
      <alignment horizontal="general" vertical="bottom" readingOrder="0"/>
      <border outline="0">
        <right/>
      </border>
    </odxf>
    <ndxf>
      <numFmt numFmtId="6" formatCode="#,##0_);[Red]\(#,##0\)"/>
      <alignment horizontal="center" vertical="top" readingOrder="0"/>
      <border outline="0">
        <right style="thin">
          <color indexed="64"/>
        </right>
      </border>
    </ndxf>
  </rcc>
  <rcc rId="738" sId="1" odxf="1" dxf="1" numFmtId="4">
    <nc r="AK14">
      <v>50000</v>
    </nc>
    <odxf>
      <numFmt numFmtId="0" formatCode="General"/>
      <alignment horizontal="general" vertical="bottom" readingOrder="0"/>
      <border outline="0">
        <left/>
      </border>
    </odxf>
    <ndxf>
      <numFmt numFmtId="6" formatCode="#,##0_);[Red]\(#,##0\)"/>
      <alignment horizontal="center" vertical="top" readingOrder="0"/>
      <border outline="0">
        <left style="thin">
          <color indexed="64"/>
        </left>
      </border>
    </ndxf>
  </rcc>
  <rcc rId="739" sId="1" odxf="1" dxf="1" numFmtId="4">
    <nc r="AL14">
      <v>25000</v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fmt sheetId="1" sqref="AM14" start="0" length="0">
    <dxf>
      <numFmt numFmtId="6" formatCode="#,##0_);[Red]\(#,##0\)"/>
      <alignment horizontal="center" vertical="top" readingOrder="0"/>
    </dxf>
  </rfmt>
  <rfmt sheetId="1" sqref="AN14" start="0" length="0">
    <dxf>
      <numFmt numFmtId="6" formatCode="#,##0_);[Red]\(#,##0\)"/>
      <alignment horizontal="center" vertical="top" readingOrder="0"/>
    </dxf>
  </rfmt>
  <rcc rId="740" sId="1" odxf="1" dxf="1">
    <nc r="AO14">
      <f>AL14+AN14</f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cc rId="741" sId="1" odxf="1" dxf="1">
    <nc r="AP14">
      <f>AL14+AM14</f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cc rId="742" sId="1" odxf="1" dxf="1">
    <nc r="AQ14">
      <f>AO14-AP14</f>
    </nc>
    <odxf>
      <numFmt numFmtId="0" formatCode="General"/>
      <alignment horizontal="general" vertical="bottom" readingOrder="0"/>
      <border outline="0">
        <right/>
      </border>
    </odxf>
    <ndxf>
      <numFmt numFmtId="6" formatCode="#,##0_);[Red]\(#,##0\)"/>
      <alignment horizontal="center" vertical="top" readingOrder="0"/>
      <border outline="0">
        <right style="thin">
          <color indexed="64"/>
        </right>
      </border>
    </ndxf>
  </rcc>
  <rfmt sheetId="1" sqref="AK15" start="0" length="0">
    <dxf>
      <numFmt numFmtId="6" formatCode="#,##0_);[Red]\(#,##0\)"/>
      <fill>
        <patternFill patternType="solid">
          <bgColor rgb="FFFFFF00"/>
        </patternFill>
      </fill>
      <alignment horizontal="center" vertical="top" readingOrder="0"/>
      <border outline="0">
        <left style="thin">
          <color indexed="64"/>
        </left>
      </border>
    </dxf>
  </rfmt>
  <rcc rId="743" sId="1" odxf="1" dxf="1" numFmtId="4">
    <nc r="AL15">
      <v>0</v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fmt sheetId="1" sqref="AM15" start="0" length="0">
    <dxf>
      <numFmt numFmtId="6" formatCode="#,##0_);[Red]\(#,##0\)"/>
      <alignment horizontal="center" vertical="top" readingOrder="0"/>
    </dxf>
  </rfmt>
  <rfmt sheetId="1" sqref="AN15" start="0" length="0">
    <dxf>
      <numFmt numFmtId="6" formatCode="#,##0_);[Red]\(#,##0\)"/>
      <alignment horizontal="center" vertical="top" readingOrder="0"/>
    </dxf>
  </rfmt>
  <rcc rId="744" sId="1" odxf="1" dxf="1">
    <nc r="AO15">
      <f>AL15+AN15</f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cc rId="745" sId="1" odxf="1" dxf="1">
    <nc r="AP15">
      <f>AL15+AM15</f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cc rId="746" sId="1" odxf="1" dxf="1">
    <nc r="AQ15">
      <f>AO15-AP15</f>
    </nc>
    <odxf>
      <numFmt numFmtId="0" formatCode="General"/>
      <alignment horizontal="general" vertical="bottom" readingOrder="0"/>
      <border outline="0">
        <right/>
      </border>
    </odxf>
    <ndxf>
      <numFmt numFmtId="6" formatCode="#,##0_);[Red]\(#,##0\)"/>
      <alignment horizontal="center" vertical="top" readingOrder="0"/>
      <border outline="0">
        <right style="thin">
          <color indexed="64"/>
        </right>
      </border>
    </ndxf>
  </rcc>
  <rfmt sheetId="1" sqref="AK16" start="0" length="0">
    <dxf>
      <numFmt numFmtId="6" formatCode="#,##0_);[Red]\(#,##0\)"/>
      <alignment horizontal="center" vertical="top" readingOrder="0"/>
      <border outline="0">
        <left style="thin">
          <color indexed="64"/>
        </left>
      </border>
    </dxf>
  </rfmt>
  <rfmt sheetId="1" sqref="AL16" start="0" length="0">
    <dxf>
      <numFmt numFmtId="6" formatCode="#,##0_);[Red]\(#,##0\)"/>
      <alignment horizontal="center" vertical="top" readingOrder="0"/>
    </dxf>
  </rfmt>
  <rfmt sheetId="1" sqref="AM16" start="0" length="0">
    <dxf>
      <numFmt numFmtId="6" formatCode="#,##0_);[Red]\(#,##0\)"/>
      <alignment horizontal="center" vertical="top" readingOrder="0"/>
    </dxf>
  </rfmt>
  <rfmt sheetId="1" sqref="AN16" start="0" length="0">
    <dxf>
      <numFmt numFmtId="6" formatCode="#,##0_);[Red]\(#,##0\)"/>
      <alignment horizontal="center" vertical="top" readingOrder="0"/>
    </dxf>
  </rfmt>
  <rfmt sheetId="1" sqref="AO16" start="0" length="0">
    <dxf>
      <numFmt numFmtId="6" formatCode="#,##0_);[Red]\(#,##0\)"/>
      <alignment horizontal="center" vertical="top" readingOrder="0"/>
    </dxf>
  </rfmt>
  <rfmt sheetId="1" sqref="AP16" start="0" length="0">
    <dxf>
      <numFmt numFmtId="6" formatCode="#,##0_);[Red]\(#,##0\)"/>
      <alignment horizontal="center" vertical="top" readingOrder="0"/>
    </dxf>
  </rfmt>
  <rfmt sheetId="1" sqref="AQ16" start="0" length="0">
    <dxf>
      <numFmt numFmtId="6" formatCode="#,##0_);[Red]\(#,##0\)"/>
      <alignment horizontal="center" vertical="top" readingOrder="0"/>
      <border outline="0">
        <right style="thin">
          <color indexed="64"/>
        </right>
      </border>
    </dxf>
  </rfmt>
  <rfmt sheetId="1" sqref="AK17" start="0" length="0">
    <dxf>
      <numFmt numFmtId="6" formatCode="#,##0_);[Red]\(#,##0\)"/>
      <alignment horizontal="center" vertical="top" readingOrder="0"/>
      <border outline="0">
        <left style="thin">
          <color indexed="64"/>
        </left>
      </border>
    </dxf>
  </rfmt>
  <rfmt sheetId="1" sqref="AL17" start="0" length="0">
    <dxf>
      <numFmt numFmtId="6" formatCode="#,##0_);[Red]\(#,##0\)"/>
      <alignment horizontal="center" vertical="top" readingOrder="0"/>
    </dxf>
  </rfmt>
  <rfmt sheetId="1" sqref="AM17" start="0" length="0">
    <dxf>
      <numFmt numFmtId="6" formatCode="#,##0_);[Red]\(#,##0\)"/>
      <alignment horizontal="center" vertical="top" readingOrder="0"/>
    </dxf>
  </rfmt>
  <rfmt sheetId="1" sqref="AN17" start="0" length="0">
    <dxf>
      <numFmt numFmtId="6" formatCode="#,##0_);[Red]\(#,##0\)"/>
      <alignment horizontal="center" vertical="top" readingOrder="0"/>
    </dxf>
  </rfmt>
  <rfmt sheetId="1" sqref="AO17" start="0" length="0">
    <dxf>
      <numFmt numFmtId="6" formatCode="#,##0_);[Red]\(#,##0\)"/>
      <alignment horizontal="center" vertical="top" readingOrder="0"/>
    </dxf>
  </rfmt>
  <rfmt sheetId="1" sqref="AP17" start="0" length="0">
    <dxf>
      <numFmt numFmtId="6" formatCode="#,##0_);[Red]\(#,##0\)"/>
      <alignment horizontal="center" vertical="top" readingOrder="0"/>
    </dxf>
  </rfmt>
  <rfmt sheetId="1" sqref="AQ17" start="0" length="0">
    <dxf>
      <numFmt numFmtId="6" formatCode="#,##0_);[Red]\(#,##0\)"/>
      <alignment horizontal="center" vertical="top" readingOrder="0"/>
      <border outline="0">
        <right style="thin">
          <color indexed="64"/>
        </right>
      </border>
    </dxf>
  </rfmt>
  <rcc rId="747" sId="1" odxf="1" dxf="1" numFmtId="4">
    <nc r="AK18">
      <v>8000</v>
    </nc>
    <odxf>
      <numFmt numFmtId="0" formatCode="General"/>
      <alignment horizontal="general" vertical="bottom" readingOrder="0"/>
      <border outline="0">
        <left/>
      </border>
    </odxf>
    <ndxf>
      <numFmt numFmtId="6" formatCode="#,##0_);[Red]\(#,##0\)"/>
      <alignment horizontal="center" vertical="top" readingOrder="0"/>
      <border outline="0">
        <left style="thin">
          <color indexed="64"/>
        </left>
      </border>
    </ndxf>
  </rcc>
  <rcc rId="748" sId="1" odxf="1" dxf="1" numFmtId="4">
    <nc r="AL18">
      <v>4000</v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fmt sheetId="1" sqref="AM18" start="0" length="0">
    <dxf>
      <numFmt numFmtId="6" formatCode="#,##0_);[Red]\(#,##0\)"/>
      <alignment horizontal="center" vertical="top" readingOrder="0"/>
    </dxf>
  </rfmt>
  <rfmt sheetId="1" sqref="AN18" start="0" length="0">
    <dxf>
      <numFmt numFmtId="6" formatCode="#,##0_);[Red]\(#,##0\)"/>
      <alignment horizontal="center" vertical="top" readingOrder="0"/>
    </dxf>
  </rfmt>
  <rcc rId="749" sId="1" odxf="1" dxf="1">
    <nc r="AO18">
      <f>AL18+AN18</f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cc rId="750" sId="1" odxf="1" dxf="1">
    <nc r="AP18">
      <f>AL18+AM18</f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cc rId="751" sId="1" odxf="1" dxf="1">
    <nc r="AQ18">
      <f>AO18-AP18</f>
    </nc>
    <odxf>
      <numFmt numFmtId="0" formatCode="General"/>
      <alignment horizontal="general" vertical="bottom" readingOrder="0"/>
      <border outline="0">
        <right/>
      </border>
    </odxf>
    <ndxf>
      <numFmt numFmtId="6" formatCode="#,##0_);[Red]\(#,##0\)"/>
      <alignment horizontal="center" vertical="top" readingOrder="0"/>
      <border outline="0">
        <right style="thin">
          <color indexed="64"/>
        </right>
      </border>
    </ndxf>
  </rcc>
  <rcc rId="752" sId="1" odxf="1" dxf="1" numFmtId="4">
    <nc r="AK19">
      <v>42000</v>
    </nc>
    <odxf>
      <numFmt numFmtId="0" formatCode="General"/>
      <alignment horizontal="general" vertical="bottom" readingOrder="0"/>
      <border outline="0">
        <left/>
      </border>
    </odxf>
    <ndxf>
      <numFmt numFmtId="6" formatCode="#,##0_);[Red]\(#,##0\)"/>
      <alignment horizontal="center" vertical="top" readingOrder="0"/>
      <border outline="0">
        <left style="thin">
          <color indexed="64"/>
        </left>
      </border>
    </ndxf>
  </rcc>
  <rcc rId="753" sId="1" odxf="1" dxf="1" numFmtId="4">
    <nc r="AL19">
      <v>21000</v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fmt sheetId="1" sqref="AM19" start="0" length="0">
    <dxf>
      <numFmt numFmtId="6" formatCode="#,##0_);[Red]\(#,##0\)"/>
      <alignment horizontal="center" vertical="top" readingOrder="0"/>
    </dxf>
  </rfmt>
  <rfmt sheetId="1" sqref="AN19" start="0" length="0">
    <dxf>
      <numFmt numFmtId="6" formatCode="#,##0_);[Red]\(#,##0\)"/>
      <alignment horizontal="center" vertical="top" readingOrder="0"/>
    </dxf>
  </rfmt>
  <rcc rId="754" sId="1" odxf="1" dxf="1">
    <nc r="AO19">
      <f>AL19+AN19</f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cc rId="755" sId="1" odxf="1" dxf="1">
    <nc r="AP19">
      <f>AL19+AM19</f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cc rId="756" sId="1" odxf="1" dxf="1">
    <nc r="AQ19">
      <f>AO19-AP19</f>
    </nc>
    <odxf>
      <numFmt numFmtId="0" formatCode="General"/>
      <alignment horizontal="general" vertical="bottom" readingOrder="0"/>
      <border outline="0">
        <right/>
      </border>
    </odxf>
    <ndxf>
      <numFmt numFmtId="6" formatCode="#,##0_);[Red]\(#,##0\)"/>
      <alignment horizontal="center" vertical="top" readingOrder="0"/>
      <border outline="0">
        <right style="thin">
          <color indexed="64"/>
        </right>
      </border>
    </ndxf>
  </rcc>
  <rfmt sheetId="1" sqref="AK20" start="0" length="0">
    <dxf>
      <numFmt numFmtId="6" formatCode="#,##0_);[Red]\(#,##0\)"/>
      <alignment horizontal="center" vertical="top" readingOrder="0"/>
      <border outline="0">
        <left style="thin">
          <color indexed="64"/>
        </left>
      </border>
    </dxf>
  </rfmt>
  <rfmt sheetId="1" sqref="AL20" start="0" length="0">
    <dxf>
      <numFmt numFmtId="6" formatCode="#,##0_);[Red]\(#,##0\)"/>
      <alignment horizontal="center" vertical="top" readingOrder="0"/>
    </dxf>
  </rfmt>
  <rfmt sheetId="1" sqref="AM20" start="0" length="0">
    <dxf>
      <numFmt numFmtId="6" formatCode="#,##0_);[Red]\(#,##0\)"/>
      <alignment horizontal="center" vertical="top" readingOrder="0"/>
    </dxf>
  </rfmt>
  <rfmt sheetId="1" sqref="AN20" start="0" length="0">
    <dxf>
      <numFmt numFmtId="6" formatCode="#,##0_);[Red]\(#,##0\)"/>
      <alignment horizontal="center" vertical="top" readingOrder="0"/>
    </dxf>
  </rfmt>
  <rfmt sheetId="1" sqref="AO20" start="0" length="0">
    <dxf>
      <numFmt numFmtId="6" formatCode="#,##0_);[Red]\(#,##0\)"/>
      <alignment horizontal="center" vertical="top" readingOrder="0"/>
    </dxf>
  </rfmt>
  <rfmt sheetId="1" sqref="AP20" start="0" length="0">
    <dxf>
      <numFmt numFmtId="6" formatCode="#,##0_);[Red]\(#,##0\)"/>
      <alignment horizontal="center" vertical="top" readingOrder="0"/>
    </dxf>
  </rfmt>
  <rfmt sheetId="1" sqref="AQ20" start="0" length="0">
    <dxf>
      <numFmt numFmtId="6" formatCode="#,##0_);[Red]\(#,##0\)"/>
      <alignment horizontal="center" vertical="top" readingOrder="0"/>
      <border outline="0">
        <right style="thin">
          <color indexed="64"/>
        </right>
      </border>
    </dxf>
  </rfmt>
  <rfmt sheetId="1" sqref="AK21" start="0" length="0">
    <dxf>
      <numFmt numFmtId="6" formatCode="#,##0_);[Red]\(#,##0\)"/>
      <alignment horizontal="center" vertical="top" readingOrder="0"/>
      <border outline="0">
        <left style="thin">
          <color indexed="64"/>
        </left>
      </border>
    </dxf>
  </rfmt>
  <rfmt sheetId="1" sqref="AL21" start="0" length="0">
    <dxf>
      <numFmt numFmtId="6" formatCode="#,##0_);[Red]\(#,##0\)"/>
      <alignment horizontal="center" vertical="top" readingOrder="0"/>
    </dxf>
  </rfmt>
  <rfmt sheetId="1" sqref="AM21" start="0" length="0">
    <dxf>
      <numFmt numFmtId="6" formatCode="#,##0_);[Red]\(#,##0\)"/>
      <alignment horizontal="center" vertical="top" readingOrder="0"/>
    </dxf>
  </rfmt>
  <rfmt sheetId="1" sqref="AN21" start="0" length="0">
    <dxf>
      <numFmt numFmtId="6" formatCode="#,##0_);[Red]\(#,##0\)"/>
      <alignment horizontal="center" vertical="top" readingOrder="0"/>
    </dxf>
  </rfmt>
  <rfmt sheetId="1" sqref="AO21" start="0" length="0">
    <dxf>
      <numFmt numFmtId="6" formatCode="#,##0_);[Red]\(#,##0\)"/>
      <alignment horizontal="center" vertical="top" readingOrder="0"/>
    </dxf>
  </rfmt>
  <rfmt sheetId="1" sqref="AP21" start="0" length="0">
    <dxf>
      <numFmt numFmtId="6" formatCode="#,##0_);[Red]\(#,##0\)"/>
      <alignment horizontal="center" vertical="top" readingOrder="0"/>
    </dxf>
  </rfmt>
  <rfmt sheetId="1" sqref="AQ21" start="0" length="0">
    <dxf>
      <numFmt numFmtId="6" formatCode="#,##0_);[Red]\(#,##0\)"/>
      <alignment horizontal="center" vertical="top" readingOrder="0"/>
      <border outline="0">
        <right style="thin">
          <color indexed="64"/>
        </right>
      </border>
    </dxf>
  </rfmt>
  <rcc rId="757" sId="1" odxf="1" dxf="1" numFmtId="4">
    <nc r="AK22">
      <v>5000</v>
    </nc>
    <odxf>
      <numFmt numFmtId="0" formatCode="General"/>
      <alignment horizontal="general" vertical="bottom" readingOrder="0"/>
      <border outline="0">
        <left/>
      </border>
    </odxf>
    <ndxf>
      <numFmt numFmtId="6" formatCode="#,##0_);[Red]\(#,##0\)"/>
      <alignment horizontal="center" vertical="top" readingOrder="0"/>
      <border outline="0">
        <left style="thin">
          <color indexed="64"/>
        </left>
      </border>
    </ndxf>
  </rcc>
  <rcc rId="758" sId="1" odxf="1" dxf="1" numFmtId="4">
    <nc r="AL22">
      <v>2500</v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fmt sheetId="1" sqref="AM22" start="0" length="0">
    <dxf>
      <numFmt numFmtId="6" formatCode="#,##0_);[Red]\(#,##0\)"/>
      <alignment horizontal="center" vertical="top" readingOrder="0"/>
    </dxf>
  </rfmt>
  <rfmt sheetId="1" sqref="AN22" start="0" length="0">
    <dxf>
      <numFmt numFmtId="6" formatCode="#,##0_);[Red]\(#,##0\)"/>
      <alignment horizontal="center" vertical="top" readingOrder="0"/>
    </dxf>
  </rfmt>
  <rcc rId="759" sId="1" odxf="1" dxf="1">
    <nc r="AO22">
      <f>AL22+AN22</f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cc rId="760" sId="1" odxf="1" dxf="1">
    <nc r="AP22">
      <f>AL22+AM22</f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cc rId="761" sId="1" odxf="1" dxf="1">
    <nc r="AQ22">
      <f>AO22-AP22</f>
    </nc>
    <odxf>
      <numFmt numFmtId="0" formatCode="General"/>
      <alignment horizontal="general" vertical="bottom" readingOrder="0"/>
      <border outline="0">
        <right/>
      </border>
    </odxf>
    <ndxf>
      <numFmt numFmtId="6" formatCode="#,##0_);[Red]\(#,##0\)"/>
      <alignment horizontal="center" vertical="top" readingOrder="0"/>
      <border outline="0">
        <right style="thin">
          <color indexed="64"/>
        </right>
      </border>
    </ndxf>
  </rcc>
  <rcc rId="762" sId="1" odxf="1" dxf="1" numFmtId="4">
    <nc r="AK23">
      <v>14000</v>
    </nc>
    <odxf>
      <numFmt numFmtId="0" formatCode="General"/>
      <alignment horizontal="general" vertical="bottom" readingOrder="0"/>
      <border outline="0">
        <left/>
      </border>
    </odxf>
    <ndxf>
      <numFmt numFmtId="6" formatCode="#,##0_);[Red]\(#,##0\)"/>
      <alignment horizontal="center" vertical="top" readingOrder="0"/>
      <border outline="0">
        <left style="thin">
          <color indexed="64"/>
        </left>
      </border>
    </ndxf>
  </rcc>
  <rcc rId="763" sId="1" odxf="1" dxf="1" numFmtId="4">
    <nc r="AL23">
      <v>7000</v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fmt sheetId="1" sqref="AM23" start="0" length="0">
    <dxf>
      <numFmt numFmtId="6" formatCode="#,##0_);[Red]\(#,##0\)"/>
      <alignment horizontal="center" vertical="top" readingOrder="0"/>
    </dxf>
  </rfmt>
  <rfmt sheetId="1" sqref="AN23" start="0" length="0">
    <dxf>
      <numFmt numFmtId="6" formatCode="#,##0_);[Red]\(#,##0\)"/>
      <alignment horizontal="center" vertical="top" readingOrder="0"/>
    </dxf>
  </rfmt>
  <rcc rId="764" sId="1" odxf="1" dxf="1">
    <nc r="AO23">
      <f>AL23+AN23</f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cc rId="765" sId="1" odxf="1" dxf="1">
    <nc r="AP23">
      <f>AL23+AM23</f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cc rId="766" sId="1" odxf="1" dxf="1">
    <nc r="AQ23">
      <f>AO23-AP23</f>
    </nc>
    <odxf>
      <numFmt numFmtId="0" formatCode="General"/>
      <alignment horizontal="general" vertical="bottom" readingOrder="0"/>
      <border outline="0">
        <right/>
      </border>
    </odxf>
    <ndxf>
      <numFmt numFmtId="6" formatCode="#,##0_);[Red]\(#,##0\)"/>
      <alignment horizontal="center" vertical="top" readingOrder="0"/>
      <border outline="0">
        <right style="thin">
          <color indexed="64"/>
        </right>
      </border>
    </ndxf>
  </rcc>
  <rfmt sheetId="1" sqref="AK24" start="0" length="0">
    <dxf>
      <numFmt numFmtId="6" formatCode="#,##0_);[Red]\(#,##0\)"/>
      <alignment horizontal="center" vertical="top" readingOrder="0"/>
      <border outline="0">
        <left style="thin">
          <color indexed="64"/>
        </left>
      </border>
    </dxf>
  </rfmt>
  <rfmt sheetId="1" sqref="AL24" start="0" length="0">
    <dxf>
      <numFmt numFmtId="6" formatCode="#,##0_);[Red]\(#,##0\)"/>
      <alignment horizontal="center" vertical="top" readingOrder="0"/>
    </dxf>
  </rfmt>
  <rfmt sheetId="1" sqref="AM24" start="0" length="0">
    <dxf>
      <numFmt numFmtId="6" formatCode="#,##0_);[Red]\(#,##0\)"/>
      <alignment horizontal="center" vertical="top" readingOrder="0"/>
    </dxf>
  </rfmt>
  <rfmt sheetId="1" sqref="AN24" start="0" length="0">
    <dxf>
      <numFmt numFmtId="6" formatCode="#,##0_);[Red]\(#,##0\)"/>
      <alignment horizontal="center" vertical="top" readingOrder="0"/>
    </dxf>
  </rfmt>
  <rfmt sheetId="1" sqref="AO24" start="0" length="0">
    <dxf>
      <numFmt numFmtId="6" formatCode="#,##0_);[Red]\(#,##0\)"/>
      <alignment horizontal="center" vertical="top" readingOrder="0"/>
    </dxf>
  </rfmt>
  <rfmt sheetId="1" sqref="AP24" start="0" length="0">
    <dxf>
      <numFmt numFmtId="6" formatCode="#,##0_);[Red]\(#,##0\)"/>
      <alignment horizontal="center" vertical="top" readingOrder="0"/>
    </dxf>
  </rfmt>
  <rfmt sheetId="1" sqref="AQ24" start="0" length="0">
    <dxf>
      <numFmt numFmtId="6" formatCode="#,##0_);[Red]\(#,##0\)"/>
      <alignment horizontal="center" vertical="top" readingOrder="0"/>
      <border outline="0">
        <right style="thin">
          <color indexed="64"/>
        </right>
      </border>
    </dxf>
  </rfmt>
  <rfmt sheetId="1" sqref="AK25" start="0" length="0">
    <dxf>
      <numFmt numFmtId="6" formatCode="#,##0_);[Red]\(#,##0\)"/>
      <alignment horizontal="center" vertical="top" readingOrder="0"/>
      <border outline="0">
        <left style="thin">
          <color indexed="64"/>
        </left>
      </border>
    </dxf>
  </rfmt>
  <rfmt sheetId="1" sqref="AL25" start="0" length="0">
    <dxf>
      <numFmt numFmtId="6" formatCode="#,##0_);[Red]\(#,##0\)"/>
      <alignment horizontal="center" vertical="top" readingOrder="0"/>
    </dxf>
  </rfmt>
  <rfmt sheetId="1" sqref="AM25" start="0" length="0">
    <dxf>
      <numFmt numFmtId="6" formatCode="#,##0_);[Red]\(#,##0\)"/>
      <alignment horizontal="center" vertical="top" readingOrder="0"/>
    </dxf>
  </rfmt>
  <rfmt sheetId="1" sqref="AN25" start="0" length="0">
    <dxf>
      <numFmt numFmtId="6" formatCode="#,##0_);[Red]\(#,##0\)"/>
      <alignment horizontal="center" vertical="top" readingOrder="0"/>
    </dxf>
  </rfmt>
  <rfmt sheetId="1" sqref="AO25" start="0" length="0">
    <dxf>
      <numFmt numFmtId="6" formatCode="#,##0_);[Red]\(#,##0\)"/>
      <alignment horizontal="center" vertical="top" readingOrder="0"/>
    </dxf>
  </rfmt>
  <rfmt sheetId="1" sqref="AP25" start="0" length="0">
    <dxf>
      <numFmt numFmtId="6" formatCode="#,##0_);[Red]\(#,##0\)"/>
      <alignment horizontal="center" vertical="top" readingOrder="0"/>
    </dxf>
  </rfmt>
  <rfmt sheetId="1" sqref="AQ25" start="0" length="0">
    <dxf>
      <numFmt numFmtId="6" formatCode="#,##0_);[Red]\(#,##0\)"/>
      <alignment horizontal="center" vertical="top" readingOrder="0"/>
      <border outline="0">
        <right style="thin">
          <color indexed="64"/>
        </right>
      </border>
    </dxf>
  </rfmt>
  <rcc rId="767" sId="1" odxf="1" dxf="1" numFmtId="4">
    <nc r="AK26">
      <v>8000</v>
    </nc>
    <odxf>
      <numFmt numFmtId="0" formatCode="General"/>
      <alignment horizontal="general" vertical="bottom" readingOrder="0"/>
      <border outline="0">
        <left/>
      </border>
    </odxf>
    <ndxf>
      <numFmt numFmtId="6" formatCode="#,##0_);[Red]\(#,##0\)"/>
      <alignment horizontal="center" vertical="top" readingOrder="0"/>
      <border outline="0">
        <left style="thin">
          <color indexed="64"/>
        </left>
      </border>
    </ndxf>
  </rcc>
  <rcc rId="768" sId="1" odxf="1" dxf="1" numFmtId="4">
    <nc r="AL26">
      <v>0</v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fmt sheetId="1" sqref="AM26" start="0" length="0">
    <dxf>
      <numFmt numFmtId="6" formatCode="#,##0_);[Red]\(#,##0\)"/>
      <alignment horizontal="center" vertical="top" readingOrder="0"/>
    </dxf>
  </rfmt>
  <rfmt sheetId="1" sqref="AN26" start="0" length="0">
    <dxf>
      <numFmt numFmtId="6" formatCode="#,##0_);[Red]\(#,##0\)"/>
      <alignment horizontal="center" vertical="top" readingOrder="0"/>
    </dxf>
  </rfmt>
  <rcc rId="769" sId="1" odxf="1" dxf="1">
    <nc r="AO26">
      <f>AL26+AN26</f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cc rId="770" sId="1" odxf="1" dxf="1">
    <nc r="AP26">
      <f>AL26+AM26</f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cc rId="771" sId="1" odxf="1" dxf="1">
    <nc r="AQ26">
      <f>AO26-AP26</f>
    </nc>
    <odxf>
      <numFmt numFmtId="0" formatCode="General"/>
      <alignment horizontal="general" vertical="bottom" readingOrder="0"/>
      <border outline="0">
        <right/>
      </border>
    </odxf>
    <ndxf>
      <numFmt numFmtId="6" formatCode="#,##0_);[Red]\(#,##0\)"/>
      <alignment horizontal="center" vertical="top" readingOrder="0"/>
      <border outline="0">
        <right style="thin">
          <color indexed="64"/>
        </right>
      </border>
    </ndxf>
  </rcc>
  <rfmt sheetId="1" sqref="AK27" start="0" length="0">
    <dxf>
      <numFmt numFmtId="6" formatCode="#,##0_);[Red]\(#,##0\)"/>
      <alignment horizontal="center" vertical="top" readingOrder="0"/>
      <border outline="0">
        <left style="thin">
          <color indexed="64"/>
        </left>
      </border>
    </dxf>
  </rfmt>
  <rfmt sheetId="1" sqref="AL27" start="0" length="0">
    <dxf>
      <numFmt numFmtId="6" formatCode="#,##0_);[Red]\(#,##0\)"/>
      <alignment horizontal="center" vertical="top" readingOrder="0"/>
    </dxf>
  </rfmt>
  <rfmt sheetId="1" sqref="AM27" start="0" length="0">
    <dxf>
      <numFmt numFmtId="6" formatCode="#,##0_);[Red]\(#,##0\)"/>
      <alignment horizontal="center" vertical="top" readingOrder="0"/>
    </dxf>
  </rfmt>
  <rfmt sheetId="1" sqref="AN27" start="0" length="0">
    <dxf>
      <numFmt numFmtId="6" formatCode="#,##0_);[Red]\(#,##0\)"/>
      <alignment horizontal="center" vertical="top" readingOrder="0"/>
    </dxf>
  </rfmt>
  <rfmt sheetId="1" sqref="AO27" start="0" length="0">
    <dxf>
      <numFmt numFmtId="6" formatCode="#,##0_);[Red]\(#,##0\)"/>
      <alignment horizontal="center" vertical="top" readingOrder="0"/>
    </dxf>
  </rfmt>
  <rfmt sheetId="1" sqref="AP27" start="0" length="0">
    <dxf>
      <numFmt numFmtId="6" formatCode="#,##0_);[Red]\(#,##0\)"/>
      <alignment horizontal="center" vertical="top" readingOrder="0"/>
    </dxf>
  </rfmt>
  <rfmt sheetId="1" sqref="AQ27" start="0" length="0">
    <dxf>
      <numFmt numFmtId="6" formatCode="#,##0_);[Red]\(#,##0\)"/>
      <alignment horizontal="center" vertical="top" readingOrder="0"/>
      <border outline="0">
        <right style="thin">
          <color indexed="64"/>
        </right>
      </border>
    </dxf>
  </rfmt>
  <rfmt sheetId="1" sqref="AK28" start="0" length="0">
    <dxf>
      <numFmt numFmtId="6" formatCode="#,##0_);[Red]\(#,##0\)"/>
      <alignment horizontal="center" vertical="top" readingOrder="0"/>
      <border outline="0">
        <left style="thin">
          <color indexed="64"/>
        </left>
      </border>
    </dxf>
  </rfmt>
  <rfmt sheetId="1" sqref="AL28" start="0" length="0">
    <dxf>
      <numFmt numFmtId="6" formatCode="#,##0_);[Red]\(#,##0\)"/>
      <alignment horizontal="center" vertical="top" readingOrder="0"/>
    </dxf>
  </rfmt>
  <rfmt sheetId="1" sqref="AM28" start="0" length="0">
    <dxf>
      <numFmt numFmtId="6" formatCode="#,##0_);[Red]\(#,##0\)"/>
      <alignment horizontal="center" vertical="top" readingOrder="0"/>
    </dxf>
  </rfmt>
  <rfmt sheetId="1" sqref="AN28" start="0" length="0">
    <dxf>
      <numFmt numFmtId="6" formatCode="#,##0_);[Red]\(#,##0\)"/>
      <alignment horizontal="center" vertical="top" readingOrder="0"/>
    </dxf>
  </rfmt>
  <rfmt sheetId="1" sqref="AO28" start="0" length="0">
    <dxf>
      <numFmt numFmtId="6" formatCode="#,##0_);[Red]\(#,##0\)"/>
      <alignment horizontal="center" vertical="top" readingOrder="0"/>
    </dxf>
  </rfmt>
  <rfmt sheetId="1" sqref="AP28" start="0" length="0">
    <dxf>
      <numFmt numFmtId="6" formatCode="#,##0_);[Red]\(#,##0\)"/>
      <alignment horizontal="center" vertical="top" readingOrder="0"/>
    </dxf>
  </rfmt>
  <rfmt sheetId="1" sqref="AQ28" start="0" length="0">
    <dxf>
      <numFmt numFmtId="6" formatCode="#,##0_);[Red]\(#,##0\)"/>
      <alignment horizontal="center" vertical="top" readingOrder="0"/>
      <border outline="0">
        <right style="thin">
          <color indexed="64"/>
        </right>
      </border>
    </dxf>
  </rfmt>
  <rcc rId="772" sId="1" odxf="1" dxf="1" numFmtId="4">
    <nc r="AK29">
      <v>8000</v>
    </nc>
    <odxf>
      <numFmt numFmtId="0" formatCode="General"/>
      <alignment horizontal="general" vertical="bottom" readingOrder="0"/>
      <border outline="0">
        <left/>
      </border>
    </odxf>
    <ndxf>
      <numFmt numFmtId="6" formatCode="#,##0_);[Red]\(#,##0\)"/>
      <alignment horizontal="center" vertical="top" readingOrder="0"/>
      <border outline="0">
        <left style="thin">
          <color indexed="64"/>
        </left>
      </border>
    </ndxf>
  </rcc>
  <rcc rId="773" sId="1" odxf="1" dxf="1">
    <nc r="AL29">
      <f>4000</f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fmt sheetId="1" sqref="AM29" start="0" length="0">
    <dxf>
      <numFmt numFmtId="6" formatCode="#,##0_);[Red]\(#,##0\)"/>
      <alignment horizontal="center" vertical="top" readingOrder="0"/>
    </dxf>
  </rfmt>
  <rfmt sheetId="1" sqref="AN29" start="0" length="0">
    <dxf>
      <numFmt numFmtId="6" formatCode="#,##0_);[Red]\(#,##0\)"/>
      <alignment horizontal="center" vertical="top" readingOrder="0"/>
    </dxf>
  </rfmt>
  <rcc rId="774" sId="1" odxf="1" dxf="1">
    <nc r="AO29">
      <f>AL29+AN29</f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cc rId="775" sId="1" odxf="1" dxf="1">
    <nc r="AP29">
      <f>AL29+AM29</f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cc rId="776" sId="1" odxf="1" dxf="1">
    <nc r="AQ29">
      <f>AO29-AP29</f>
    </nc>
    <odxf>
      <numFmt numFmtId="0" formatCode="General"/>
      <alignment horizontal="general" vertical="bottom" readingOrder="0"/>
      <border outline="0">
        <right/>
      </border>
    </odxf>
    <ndxf>
      <numFmt numFmtId="6" formatCode="#,##0_);[Red]\(#,##0\)"/>
      <alignment horizontal="center" vertical="top" readingOrder="0"/>
      <border outline="0">
        <right style="thin">
          <color indexed="64"/>
        </right>
      </border>
    </ndxf>
  </rcc>
  <rcc rId="777" sId="1" odxf="1" dxf="1" numFmtId="4">
    <nc r="AK30">
      <v>60000</v>
    </nc>
    <odxf>
      <numFmt numFmtId="0" formatCode="General"/>
      <alignment horizontal="general" vertical="bottom" readingOrder="0"/>
      <border outline="0">
        <left/>
      </border>
    </odxf>
    <ndxf>
      <numFmt numFmtId="6" formatCode="#,##0_);[Red]\(#,##0\)"/>
      <alignment horizontal="center" vertical="top" readingOrder="0"/>
      <border outline="0">
        <left style="thin">
          <color indexed="64"/>
        </left>
      </border>
    </ndxf>
  </rcc>
  <rcc rId="778" sId="1" odxf="1" dxf="1" numFmtId="4">
    <nc r="AL30">
      <v>30000</v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fmt sheetId="1" sqref="AM30" start="0" length="0">
    <dxf>
      <numFmt numFmtId="6" formatCode="#,##0_);[Red]\(#,##0\)"/>
      <alignment horizontal="center" vertical="top" readingOrder="0"/>
    </dxf>
  </rfmt>
  <rfmt sheetId="1" sqref="AN30" start="0" length="0">
    <dxf>
      <numFmt numFmtId="6" formatCode="#,##0_);[Red]\(#,##0\)"/>
      <alignment horizontal="center" vertical="top" readingOrder="0"/>
    </dxf>
  </rfmt>
  <rcc rId="779" sId="1" odxf="1" dxf="1">
    <nc r="AO30">
      <f>AL30+AN30</f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cc rId="780" sId="1" odxf="1" dxf="1">
    <nc r="AP30">
      <f>AL30+AM30</f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cc rId="781" sId="1" odxf="1" dxf="1">
    <nc r="AQ30">
      <f>AO30-AP30</f>
    </nc>
    <odxf>
      <numFmt numFmtId="0" formatCode="General"/>
      <alignment horizontal="general" vertical="bottom" readingOrder="0"/>
      <border outline="0">
        <right/>
      </border>
    </odxf>
    <ndxf>
      <numFmt numFmtId="6" formatCode="#,##0_);[Red]\(#,##0\)"/>
      <alignment horizontal="center" vertical="top" readingOrder="0"/>
      <border outline="0">
        <right style="thin">
          <color indexed="64"/>
        </right>
      </border>
    </ndxf>
  </rcc>
  <rcc rId="782" sId="1" odxf="1" dxf="1" numFmtId="4">
    <nc r="AK31">
      <v>12000</v>
    </nc>
    <odxf>
      <numFmt numFmtId="0" formatCode="General"/>
      <alignment horizontal="general" vertical="bottom" readingOrder="0"/>
      <border outline="0">
        <left/>
      </border>
    </odxf>
    <ndxf>
      <numFmt numFmtId="6" formatCode="#,##0_);[Red]\(#,##0\)"/>
      <alignment horizontal="center" vertical="top" readingOrder="0"/>
      <border outline="0">
        <left style="thin">
          <color indexed="64"/>
        </left>
      </border>
    </ndxf>
  </rcc>
  <rcc rId="783" sId="1" odxf="1" dxf="1" numFmtId="4">
    <nc r="AL31">
      <v>0</v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fmt sheetId="1" sqref="AM31" start="0" length="0">
    <dxf>
      <numFmt numFmtId="6" formatCode="#,##0_);[Red]\(#,##0\)"/>
      <alignment horizontal="center" vertical="top" readingOrder="0"/>
    </dxf>
  </rfmt>
  <rfmt sheetId="1" sqref="AN31" start="0" length="0">
    <dxf>
      <numFmt numFmtId="6" formatCode="#,##0_);[Red]\(#,##0\)"/>
      <alignment horizontal="center" vertical="top" readingOrder="0"/>
    </dxf>
  </rfmt>
  <rcc rId="784" sId="1" odxf="1" dxf="1">
    <nc r="AO31">
      <f>AL31+AN31</f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cc rId="785" sId="1" odxf="1" dxf="1">
    <nc r="AP31">
      <f>AL31+AM31</f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cc rId="786" sId="1" odxf="1" dxf="1">
    <nc r="AQ31">
      <f>AO31-AP31</f>
    </nc>
    <odxf>
      <numFmt numFmtId="0" formatCode="General"/>
      <alignment horizontal="general" vertical="bottom" readingOrder="0"/>
      <border outline="0">
        <right/>
      </border>
    </odxf>
    <ndxf>
      <numFmt numFmtId="6" formatCode="#,##0_);[Red]\(#,##0\)"/>
      <alignment horizontal="center" vertical="top" readingOrder="0"/>
      <border outline="0">
        <right style="thin">
          <color indexed="64"/>
        </right>
      </border>
    </ndxf>
  </rcc>
  <rfmt sheetId="1" sqref="AK32" start="0" length="0">
    <dxf>
      <numFmt numFmtId="6" formatCode="#,##0_);[Red]\(#,##0\)"/>
      <alignment horizontal="center" vertical="top" readingOrder="0"/>
      <border outline="0">
        <left style="thin">
          <color indexed="64"/>
        </left>
      </border>
    </dxf>
  </rfmt>
  <rfmt sheetId="1" sqref="AL32" start="0" length="0">
    <dxf>
      <numFmt numFmtId="6" formatCode="#,##0_);[Red]\(#,##0\)"/>
      <alignment horizontal="center" vertical="top" readingOrder="0"/>
    </dxf>
  </rfmt>
  <rfmt sheetId="1" sqref="AM32" start="0" length="0">
    <dxf>
      <numFmt numFmtId="6" formatCode="#,##0_);[Red]\(#,##0\)"/>
      <alignment horizontal="center" vertical="top" readingOrder="0"/>
    </dxf>
  </rfmt>
  <rfmt sheetId="1" sqref="AN32" start="0" length="0">
    <dxf>
      <numFmt numFmtId="6" formatCode="#,##0_);[Red]\(#,##0\)"/>
      <alignment horizontal="center" vertical="top" readingOrder="0"/>
    </dxf>
  </rfmt>
  <rfmt sheetId="1" sqref="AO32" start="0" length="0">
    <dxf>
      <numFmt numFmtId="6" formatCode="#,##0_);[Red]\(#,##0\)"/>
      <alignment horizontal="center" vertical="top" readingOrder="0"/>
    </dxf>
  </rfmt>
  <rfmt sheetId="1" sqref="AP32" start="0" length="0">
    <dxf>
      <numFmt numFmtId="6" formatCode="#,##0_);[Red]\(#,##0\)"/>
      <alignment horizontal="center" vertical="top" readingOrder="0"/>
    </dxf>
  </rfmt>
  <rfmt sheetId="1" sqref="AQ32" start="0" length="0">
    <dxf>
      <numFmt numFmtId="6" formatCode="#,##0_);[Red]\(#,##0\)"/>
      <alignment horizontal="center" vertical="top" readingOrder="0"/>
      <border outline="0">
        <right style="thin">
          <color indexed="64"/>
        </right>
      </border>
    </dxf>
  </rfmt>
  <rfmt sheetId="1" sqref="AK33" start="0" length="0">
    <dxf>
      <numFmt numFmtId="6" formatCode="#,##0_);[Red]\(#,##0\)"/>
      <alignment horizontal="center" vertical="top" readingOrder="0"/>
      <border outline="0">
        <left style="thin">
          <color indexed="64"/>
        </left>
      </border>
    </dxf>
  </rfmt>
  <rfmt sheetId="1" sqref="AL33" start="0" length="0">
    <dxf>
      <numFmt numFmtId="6" formatCode="#,##0_);[Red]\(#,##0\)"/>
      <alignment horizontal="center" vertical="top" readingOrder="0"/>
    </dxf>
  </rfmt>
  <rfmt sheetId="1" sqref="AM33" start="0" length="0">
    <dxf>
      <numFmt numFmtId="6" formatCode="#,##0_);[Red]\(#,##0\)"/>
      <alignment horizontal="center" vertical="top" readingOrder="0"/>
    </dxf>
  </rfmt>
  <rfmt sheetId="1" sqref="AN33" start="0" length="0">
    <dxf>
      <numFmt numFmtId="6" formatCode="#,##0_);[Red]\(#,##0\)"/>
      <alignment horizontal="center" vertical="top" readingOrder="0"/>
    </dxf>
  </rfmt>
  <rfmt sheetId="1" sqref="AO33" start="0" length="0">
    <dxf>
      <numFmt numFmtId="6" formatCode="#,##0_);[Red]\(#,##0\)"/>
      <alignment horizontal="center" vertical="top" readingOrder="0"/>
    </dxf>
  </rfmt>
  <rfmt sheetId="1" sqref="AP33" start="0" length="0">
    <dxf>
      <numFmt numFmtId="6" formatCode="#,##0_);[Red]\(#,##0\)"/>
      <alignment horizontal="center" vertical="top" readingOrder="0"/>
    </dxf>
  </rfmt>
  <rfmt sheetId="1" sqref="AQ33" start="0" length="0">
    <dxf>
      <numFmt numFmtId="6" formatCode="#,##0_);[Red]\(#,##0\)"/>
      <alignment horizontal="center" vertical="top" readingOrder="0"/>
      <border outline="0">
        <right style="thin">
          <color indexed="64"/>
        </right>
      </border>
    </dxf>
  </rfmt>
  <rcc rId="787" sId="1" odxf="1" dxf="1" numFmtId="4">
    <nc r="AK34">
      <v>0</v>
    </nc>
    <odxf>
      <numFmt numFmtId="0" formatCode="General"/>
      <alignment horizontal="general" vertical="bottom" readingOrder="0"/>
      <border outline="0">
        <left/>
      </border>
    </odxf>
    <ndxf>
      <numFmt numFmtId="6" formatCode="#,##0_);[Red]\(#,##0\)"/>
      <alignment horizontal="center" vertical="top" readingOrder="0"/>
      <border outline="0">
        <left style="thin">
          <color indexed="64"/>
        </left>
      </border>
    </ndxf>
  </rcc>
  <rcc rId="788" sId="1" odxf="1" dxf="1" numFmtId="4">
    <nc r="AL34">
      <v>0</v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cc rId="789" sId="1" odxf="1" dxf="1" numFmtId="4">
    <nc r="AM34">
      <v>0</v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cc rId="790" sId="1" odxf="1" dxf="1" numFmtId="4">
    <nc r="AN34">
      <v>0</v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cc rId="791" sId="1" odxf="1" dxf="1">
    <nc r="AO34">
      <f>AL34+AN34</f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cc rId="792" sId="1" odxf="1" dxf="1">
    <nc r="AP34">
      <f>AL34+AM34</f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cc rId="793" sId="1" odxf="1" dxf="1">
    <nc r="AQ34">
      <f>AO34-AP34</f>
    </nc>
    <odxf>
      <numFmt numFmtId="0" formatCode="General"/>
      <alignment horizontal="general" vertical="bottom" readingOrder="0"/>
      <border outline="0">
        <right/>
      </border>
    </odxf>
    <ndxf>
      <numFmt numFmtId="6" formatCode="#,##0_);[Red]\(#,##0\)"/>
      <alignment horizontal="center" vertical="top" readingOrder="0"/>
      <border outline="0">
        <right style="thin">
          <color indexed="64"/>
        </right>
      </border>
    </ndxf>
  </rcc>
  <rfmt sheetId="1" sqref="AK35" start="0" length="0">
    <dxf>
      <numFmt numFmtId="6" formatCode="#,##0_);[Red]\(#,##0\)"/>
      <alignment horizontal="center" vertical="top" readingOrder="0"/>
      <border outline="0">
        <left style="thin">
          <color indexed="64"/>
        </left>
      </border>
    </dxf>
  </rfmt>
  <rfmt sheetId="1" sqref="AL35" start="0" length="0">
    <dxf>
      <numFmt numFmtId="6" formatCode="#,##0_);[Red]\(#,##0\)"/>
      <alignment horizontal="center" vertical="top" readingOrder="0"/>
    </dxf>
  </rfmt>
  <rfmt sheetId="1" sqref="AM35" start="0" length="0">
    <dxf>
      <numFmt numFmtId="6" formatCode="#,##0_);[Red]\(#,##0\)"/>
      <alignment horizontal="center" vertical="top" readingOrder="0"/>
    </dxf>
  </rfmt>
  <rfmt sheetId="1" sqref="AN35" start="0" length="0">
    <dxf>
      <numFmt numFmtId="6" formatCode="#,##0_);[Red]\(#,##0\)"/>
      <alignment horizontal="center" vertical="top" readingOrder="0"/>
    </dxf>
  </rfmt>
  <rfmt sheetId="1" sqref="AO35" start="0" length="0">
    <dxf>
      <numFmt numFmtId="6" formatCode="#,##0_);[Red]\(#,##0\)"/>
      <alignment horizontal="center" vertical="top" readingOrder="0"/>
    </dxf>
  </rfmt>
  <rfmt sheetId="1" sqref="AP35" start="0" length="0">
    <dxf>
      <numFmt numFmtId="6" formatCode="#,##0_);[Red]\(#,##0\)"/>
      <alignment horizontal="center" vertical="top" readingOrder="0"/>
    </dxf>
  </rfmt>
  <rfmt sheetId="1" sqref="AQ35" start="0" length="0">
    <dxf>
      <numFmt numFmtId="6" formatCode="#,##0_);[Red]\(#,##0\)"/>
      <alignment horizontal="center" vertical="top" readingOrder="0"/>
      <border outline="0">
        <right style="thin">
          <color indexed="64"/>
        </right>
      </border>
    </dxf>
  </rfmt>
  <rcc rId="794" sId="1" odxf="1" dxf="1">
    <nc r="AK36">
      <f>SUM(AK7:AK35)</f>
    </nc>
    <odxf>
      <font>
        <b val="0"/>
        <sz val="11"/>
        <color theme="1"/>
        <name val="Calibri"/>
        <scheme val="minor"/>
      </font>
      <numFmt numFmtId="0" formatCode="General"/>
      <alignment horizontal="general" vertical="bottom" readingOrder="0"/>
      <border outline="0">
        <left/>
        <top/>
        <bottom/>
      </border>
    </odxf>
    <ndxf>
      <font>
        <b/>
        <sz val="11"/>
        <color indexed="8"/>
        <name val="Calibri"/>
        <scheme val="none"/>
      </font>
      <numFmt numFmtId="6" formatCode="#,##0_);[Red]\(#,##0\)"/>
      <alignment horizontal="center" vertical="top" readingOrder="0"/>
      <border outline="0">
        <left style="thin">
          <color indexed="64"/>
        </left>
        <top style="thin">
          <color indexed="64"/>
        </top>
        <bottom style="double">
          <color indexed="64"/>
        </bottom>
      </border>
    </ndxf>
  </rcc>
  <rcc rId="795" sId="1" odxf="1" dxf="1">
    <nc r="AL36">
      <f>SUM(AL7:AL35)</f>
    </nc>
    <odxf>
      <font>
        <b val="0"/>
        <sz val="11"/>
        <color theme="1"/>
        <name val="Calibri"/>
        <scheme val="minor"/>
      </font>
      <numFmt numFmtId="0" formatCode="General"/>
      <alignment horizontal="general" vertical="bottom" readingOrder="0"/>
      <border outline="0">
        <left/>
        <top/>
        <bottom/>
      </border>
    </odxf>
    <ndxf>
      <font>
        <b/>
        <sz val="11"/>
        <color indexed="8"/>
        <name val="Calibri"/>
        <scheme val="none"/>
      </font>
      <numFmt numFmtId="6" formatCode="#,##0_);[Red]\(#,##0\)"/>
      <alignment horizontal="center" vertical="top" readingOrder="0"/>
      <border outline="0">
        <left style="thin">
          <color indexed="64"/>
        </left>
        <top style="thin">
          <color indexed="64"/>
        </top>
        <bottom style="double">
          <color indexed="64"/>
        </bottom>
      </border>
    </ndxf>
  </rcc>
  <rcc rId="796" sId="1" odxf="1" dxf="1">
    <nc r="AM36">
      <f>SUM(AM7:AM35)</f>
    </nc>
    <odxf>
      <font>
        <b val="0"/>
        <sz val="11"/>
        <color theme="1"/>
        <name val="Calibri"/>
        <scheme val="minor"/>
      </font>
      <numFmt numFmtId="0" formatCode="General"/>
      <alignment horizontal="general" vertical="bottom" readingOrder="0"/>
      <border outline="0">
        <left/>
        <top/>
        <bottom/>
      </border>
    </odxf>
    <ndxf>
      <font>
        <b/>
        <sz val="11"/>
        <color indexed="8"/>
        <name val="Calibri"/>
        <scheme val="none"/>
      </font>
      <numFmt numFmtId="6" formatCode="#,##0_);[Red]\(#,##0\)"/>
      <alignment horizontal="center" vertical="top" readingOrder="0"/>
      <border outline="0">
        <left style="thin">
          <color indexed="64"/>
        </left>
        <top style="thin">
          <color indexed="64"/>
        </top>
        <bottom style="double">
          <color indexed="64"/>
        </bottom>
      </border>
    </ndxf>
  </rcc>
  <rcc rId="797" sId="1" odxf="1" dxf="1">
    <nc r="AN36">
      <f>SUM(AN7:AN35)</f>
    </nc>
    <odxf>
      <font>
        <b val="0"/>
        <sz val="11"/>
        <color theme="1"/>
        <name val="Calibri"/>
        <scheme val="minor"/>
      </font>
      <numFmt numFmtId="0" formatCode="General"/>
      <alignment horizontal="general" vertical="bottom" readingOrder="0"/>
      <border outline="0">
        <left/>
        <top/>
        <bottom/>
      </border>
    </odxf>
    <ndxf>
      <font>
        <b/>
        <sz val="11"/>
        <color indexed="8"/>
        <name val="Calibri"/>
        <scheme val="none"/>
      </font>
      <numFmt numFmtId="6" formatCode="#,##0_);[Red]\(#,##0\)"/>
      <alignment horizontal="center" vertical="top" readingOrder="0"/>
      <border outline="0">
        <left style="thin">
          <color indexed="64"/>
        </left>
        <top style="thin">
          <color indexed="64"/>
        </top>
        <bottom style="double">
          <color indexed="64"/>
        </bottom>
      </border>
    </ndxf>
  </rcc>
  <rcc rId="798" sId="1" odxf="1" dxf="1">
    <nc r="AO36">
      <f>SUM(AO7:AO35)</f>
    </nc>
    <odxf>
      <font>
        <b val="0"/>
        <sz val="11"/>
        <color theme="1"/>
        <name val="Calibri"/>
        <scheme val="minor"/>
      </font>
      <numFmt numFmtId="0" formatCode="General"/>
      <alignment horizontal="general" vertical="bottom" readingOrder="0"/>
      <border outline="0">
        <left/>
        <top/>
        <bottom/>
      </border>
    </odxf>
    <ndxf>
      <font>
        <b/>
        <sz val="11"/>
        <color indexed="8"/>
        <name val="Calibri"/>
        <scheme val="none"/>
      </font>
      <numFmt numFmtId="6" formatCode="#,##0_);[Red]\(#,##0\)"/>
      <alignment horizontal="center" vertical="top" readingOrder="0"/>
      <border outline="0">
        <left style="thin">
          <color indexed="64"/>
        </left>
        <top style="thin">
          <color indexed="64"/>
        </top>
        <bottom style="double">
          <color indexed="64"/>
        </bottom>
      </border>
    </ndxf>
  </rcc>
  <rcc rId="799" sId="1" odxf="1" dxf="1">
    <nc r="AP36">
      <f>SUM(AP7:AP35)</f>
    </nc>
    <odxf>
      <font>
        <b val="0"/>
        <sz val="11"/>
        <color theme="1"/>
        <name val="Calibri"/>
        <scheme val="minor"/>
      </font>
      <numFmt numFmtId="0" formatCode="General"/>
      <alignment horizontal="general" vertical="bottom" readingOrder="0"/>
      <border outline="0">
        <left/>
        <top/>
        <bottom/>
      </border>
    </odxf>
    <ndxf>
      <font>
        <b/>
        <sz val="11"/>
        <color indexed="8"/>
        <name val="Calibri"/>
        <scheme val="none"/>
      </font>
      <numFmt numFmtId="6" formatCode="#,##0_);[Red]\(#,##0\)"/>
      <alignment horizontal="center" vertical="top" readingOrder="0"/>
      <border outline="0">
        <left style="thin">
          <color indexed="64"/>
        </left>
        <top style="thin">
          <color indexed="64"/>
        </top>
        <bottom style="double">
          <color indexed="64"/>
        </bottom>
      </border>
    </ndxf>
  </rcc>
  <rcc rId="800" sId="1" odxf="1" dxf="1">
    <nc r="AQ36">
      <f>SUM(AQ7:AQ35)</f>
    </nc>
    <odxf>
      <font>
        <b val="0"/>
        <sz val="11"/>
        <color theme="1"/>
        <name val="Calibri"/>
        <scheme val="minor"/>
      </font>
      <numFmt numFmtId="0" formatCode="General"/>
      <alignment horizontal="general" vertical="bottom" readingOrder="0"/>
      <border outline="0">
        <left/>
        <top/>
        <bottom/>
      </border>
    </odxf>
    <ndxf>
      <font>
        <b/>
        <sz val="11"/>
        <color indexed="8"/>
        <name val="Calibri"/>
        <scheme val="none"/>
      </font>
      <numFmt numFmtId="6" formatCode="#,##0_);[Red]\(#,##0\)"/>
      <alignment horizontal="center" vertical="top" readingOrder="0"/>
      <border outline="0">
        <left style="thin">
          <color indexed="64"/>
        </left>
        <top style="thin">
          <color indexed="64"/>
        </top>
        <bottom style="double">
          <color indexed="64"/>
        </bottom>
      </border>
    </ndxf>
  </rcc>
  <rfmt sheetId="1" sqref="AL37" start="0" length="0">
    <dxf>
      <alignment horizontal="center" vertical="top" readingOrder="0"/>
    </dxf>
  </rfmt>
  <rfmt sheetId="1" sqref="AM37" start="0" length="0">
    <dxf>
      <alignment horizontal="center" vertical="top" readingOrder="0"/>
    </dxf>
  </rfmt>
  <rcc rId="801" sId="1" odxf="1" s="1" dxf="1">
    <nc r="AN37">
      <f>AP36/AK36</f>
    </nc>
    <odxf>
      <numFmt numFmtId="0" formatCode="General"/>
    </odxf>
    <ndxf>
      <numFmt numFmtId="13" formatCode="0%"/>
      <alignment horizontal="center" readingOrder="0"/>
    </ndxf>
  </rcc>
  <rfmt sheetId="1" s="1" sqref="AO37" start="0" length="0">
    <dxf>
      <numFmt numFmtId="13" formatCode="0%"/>
      <alignment horizontal="center" readingOrder="0"/>
    </dxf>
  </rfmt>
  <rfmt sheetId="1" s="1" sqref="AP37" start="0" length="0">
    <dxf>
      <numFmt numFmtId="13" formatCode="0%"/>
      <alignment horizontal="center" readingOrder="0"/>
    </dxf>
  </rfmt>
  <rfmt sheetId="1" sqref="AQ37" start="0" length="0">
    <dxf>
      <alignment horizontal="center" vertical="top" readingOrder="0"/>
    </dxf>
  </rfmt>
  <rfmt sheetId="1" sqref="AL38" start="0" length="0">
    <dxf>
      <alignment horizontal="center" vertical="top" readingOrder="0"/>
    </dxf>
  </rfmt>
  <rfmt sheetId="1" sqref="AM38" start="0" length="0">
    <dxf>
      <alignment horizontal="center" vertical="top" readingOrder="0"/>
    </dxf>
  </rfmt>
  <rfmt sheetId="1" sqref="AN38" start="0" length="0">
    <dxf>
      <alignment horizontal="center" vertical="top" readingOrder="0"/>
    </dxf>
  </rfmt>
  <rfmt sheetId="1" sqref="AO38" start="0" length="0">
    <dxf>
      <alignment horizontal="center" vertical="top" readingOrder="0"/>
    </dxf>
  </rfmt>
  <rfmt sheetId="1" sqref="AP38" start="0" length="0">
    <dxf>
      <alignment horizontal="center" vertical="top" readingOrder="0"/>
    </dxf>
  </rfmt>
  <rfmt sheetId="1" sqref="AQ38" start="0" length="0">
    <dxf>
      <alignment horizontal="center" vertical="top" readingOrder="0"/>
    </dxf>
  </rfmt>
  <rfmt sheetId="1" sqref="AL39" start="0" length="0">
    <dxf>
      <alignment horizontal="center" vertical="top" readingOrder="0"/>
    </dxf>
  </rfmt>
  <rfmt sheetId="1" sqref="AM39" start="0" length="0">
    <dxf>
      <alignment horizontal="center" vertical="top" readingOrder="0"/>
    </dxf>
  </rfmt>
  <rfmt sheetId="1" sqref="AN39" start="0" length="0">
    <dxf>
      <font>
        <b/>
        <sz val="11"/>
        <color indexed="8"/>
        <name val="Calibri"/>
        <scheme val="none"/>
      </font>
      <numFmt numFmtId="6" formatCode="#,##0_);[Red]\(#,##0\)"/>
      <alignment horizontal="center" vertical="top" readingOrder="0"/>
    </dxf>
  </rfmt>
  <rfmt sheetId="1" sqref="AO39" start="0" length="0">
    <dxf>
      <font>
        <b/>
        <sz val="11"/>
        <color indexed="8"/>
        <name val="Calibri"/>
        <scheme val="none"/>
      </font>
      <numFmt numFmtId="6" formatCode="#,##0_);[Red]\(#,##0\)"/>
      <alignment horizontal="center" vertical="top" readingOrder="0"/>
    </dxf>
  </rfmt>
  <rfmt sheetId="1" sqref="AP39" start="0" length="0">
    <dxf>
      <font>
        <b/>
        <sz val="11"/>
        <color indexed="8"/>
        <name val="Calibri"/>
        <scheme val="none"/>
      </font>
      <numFmt numFmtId="6" formatCode="#,##0_);[Red]\(#,##0\)"/>
      <alignment horizontal="center" vertical="top" readingOrder="0"/>
    </dxf>
  </rfmt>
  <rfmt sheetId="1" sqref="AQ39" start="0" length="0">
    <dxf>
      <alignment horizontal="center" vertical="top" readingOrder="0"/>
    </dxf>
  </rfmt>
  <rfmt sheetId="1" sqref="AL1:AL1048576" start="0" length="0">
    <dxf>
      <alignment horizontal="center" vertical="top" readingOrder="0"/>
    </dxf>
  </rfmt>
  <rfmt sheetId="1" sqref="AM1:AM1048576" start="0" length="0">
    <dxf>
      <alignment horizontal="center" vertical="top" readingOrder="0"/>
    </dxf>
  </rfmt>
  <rfmt sheetId="1" sqref="AN1:AN1048576" start="0" length="0">
    <dxf>
      <alignment horizontal="center" vertical="top" readingOrder="0"/>
    </dxf>
  </rfmt>
  <rfmt sheetId="1" sqref="AO1:AO1048576" start="0" length="0">
    <dxf>
      <alignment horizontal="center" vertical="top" readingOrder="0"/>
    </dxf>
  </rfmt>
  <rfmt sheetId="1" sqref="AP1:AP1048576" start="0" length="0">
    <dxf>
      <alignment horizontal="center" vertical="top" readingOrder="0"/>
    </dxf>
  </rfmt>
  <rfmt sheetId="1" sqref="AQ1:AQ1048576" start="0" length="0">
    <dxf>
      <alignment horizontal="center" vertical="top" readingOrder="0"/>
    </dxf>
  </rfmt>
  <rcc rId="802" sId="1">
    <nc r="AN3" t="inlineStr">
      <is>
        <t>June</t>
      </is>
    </nc>
  </rcc>
  <rcc rId="803" sId="1" odxf="1" dxf="1" numFmtId="4">
    <nc r="AK15">
      <v>0</v>
    </nc>
    <ndxf>
      <fill>
        <patternFill patternType="none">
          <bgColor indexed="65"/>
        </patternFill>
      </fill>
      <border outline="0">
        <left/>
      </border>
    </ndxf>
  </rcc>
  <rcv guid="{F38B4310-E489-43FF-953E-F1582AC83FA0}" action="delete"/>
  <rdn rId="0" localSheetId="1" customView="1" name="Z_F38B4310_E489_43FF_953E_F1582AC83FA0_.wvu.Cols" hidden="1" oldHidden="1">
    <formula>'FY14 '!$B:$O</formula>
    <oldFormula>'FY14 '!$B:$O</oldFormula>
  </rdn>
  <rcv guid="{F38B4310-E489-43FF-953E-F1582AC83FA0}" action="add"/>
</revisions>
</file>

<file path=xl/revisions/revisionLog14111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'FY14 '!$B:$O</formula>
    <oldFormula>'FY14 '!$B:$O</oldFormula>
  </rdn>
  <rcv guid="{F38B4310-E489-43FF-953E-F1582AC83FA0}" action="add"/>
</revisions>
</file>

<file path=xl/revisions/revisionLog141111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'FY14 '!$B:$O</formula>
    <oldFormula>'FY14 '!$B:$O</oldFormula>
  </rdn>
  <rcv guid="{F38B4310-E489-43FF-953E-F1582AC83FA0}" action="add"/>
</revisions>
</file>

<file path=xl/revisions/revisionLog1411111.xml><?xml version="1.0" encoding="utf-8"?>
<revisions xmlns="http://schemas.openxmlformats.org/spreadsheetml/2006/main" xmlns:r="http://schemas.openxmlformats.org/officeDocument/2006/relationships">
  <rcc rId="696" sId="1" numFmtId="4">
    <oc r="Y31">
      <v>0</v>
    </oc>
    <nc r="Y31">
      <v>2295</v>
    </nc>
  </rcc>
  <rcv guid="{F38B4310-E489-43FF-953E-F1582AC83FA0}" action="delete"/>
  <rdn rId="0" localSheetId="1" customView="1" name="Z_F38B4310_E489_43FF_953E_F1582AC83FA0_.wvu.Cols" hidden="1" oldHidden="1">
    <formula>'FY14 '!$B:$O</formula>
    <oldFormula>'FY14 '!$B:$O</oldFormula>
  </rdn>
  <rcv guid="{F38B4310-E489-43FF-953E-F1582AC83FA0}" action="add"/>
</revisions>
</file>

<file path=xl/revisions/revisionLog142.xml><?xml version="1.0" encoding="utf-8"?>
<revisions xmlns="http://schemas.openxmlformats.org/spreadsheetml/2006/main" xmlns:r="http://schemas.openxmlformats.org/officeDocument/2006/relationships">
  <rcc rId="2146" sId="1">
    <oc r="BZ26">
      <f>BX26-BY26</f>
    </oc>
    <nc r="BZ26">
      <f>BT26-BV26</f>
    </nc>
  </rcc>
  <rcc rId="2147" sId="1">
    <oc r="BZ27">
      <f>BX27-BY27</f>
    </oc>
    <nc r="BZ27">
      <f>BT27-BV27</f>
    </nc>
  </rcc>
  <rcv guid="{F38B4310-E489-43FF-953E-F1582AC83FA0}" action="delete"/>
  <rdn rId="0" localSheetId="1" customView="1" name="Z_F38B4310_E489_43FF_953E_F1582AC83FA0_.wvu.Cols" hidden="1" oldHidden="1">
    <formula>'FY14 '!$B:$BL</formula>
    <oldFormula>'FY14 '!$B:$BL</oldFormula>
  </rdn>
  <rcv guid="{F38B4310-E489-43FF-953E-F1582AC83FA0}" action="add"/>
</revisions>
</file>

<file path=xl/revisions/revisionLog1421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'FY15'!$B:$AX</formula>
    <oldFormula>'FY15'!$B:$AX</oldFormula>
  </rdn>
  <rcv guid="{F38B4310-E489-43FF-953E-F1582AC83FA0}" action="add"/>
</revisions>
</file>

<file path=xl/revisions/revisionLog14211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'FY15'!$B:$AX</formula>
    <oldFormula>'FY15'!$B:$AX</oldFormula>
  </rdn>
  <rcv guid="{F38B4310-E489-43FF-953E-F1582AC83FA0}" action="add"/>
</revisions>
</file>

<file path=xl/revisions/revisionLog142111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'FY14 '!$B:$O</formula>
    <oldFormula>'FY14 '!$B:$O</oldFormula>
  </rdn>
  <rcv guid="{F38B4310-E489-43FF-953E-F1582AC83FA0}" action="add"/>
</revisions>
</file>

<file path=xl/revisions/revisionLog142112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'FY15'!$B:$AQ</formula>
    <oldFormula>'FY15'!$B:$AQ</oldFormula>
  </rdn>
  <rcv guid="{F38B4310-E489-43FF-953E-F1582AC83FA0}" action="add"/>
</revisions>
</file>

<file path=xl/revisions/revisionLog1421121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'FY15'!$B:$AQ</formula>
    <oldFormula>'FY15'!$B:$AQ</oldFormula>
  </rdn>
  <rcv guid="{F38B4310-E489-43FF-953E-F1582AC83FA0}" action="add"/>
</revisions>
</file>

<file path=xl/revisions/revisionLog14211211.xml><?xml version="1.0" encoding="utf-8"?>
<revisions xmlns="http://schemas.openxmlformats.org/spreadsheetml/2006/main" xmlns:r="http://schemas.openxmlformats.org/officeDocument/2006/relationships">
  <rcc rId="4128" sId="1" numFmtId="4">
    <oc r="U15">
      <f>Q15+R15</f>
    </oc>
    <nc r="U15">
      <v>5000</v>
    </nc>
  </rcc>
  <rcc rId="4129" sId="1" numFmtId="4">
    <oc r="V15">
      <v>0</v>
    </oc>
    <nc r="V15">
      <f>P15-U15</f>
    </nc>
  </rcc>
  <rcv guid="{F38B4310-E489-43FF-953E-F1582AC83FA0}" action="delete"/>
  <rdn rId="0" localSheetId="1" customView="1" name="Z_F38B4310_E489_43FF_953E_F1582AC83FA0_.wvu.Cols" hidden="1" oldHidden="1">
    <formula>'FY15'!$B:$O</formula>
    <oldFormula>'FY15'!$B:$O</oldFormula>
  </rdn>
  <rcv guid="{F38B4310-E489-43FF-953E-F1582AC83FA0}" action="add"/>
</revisions>
</file>

<file path=xl/revisions/revisionLog142112111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'FY14 '!$B:$O</formula>
    <oldFormula>'FY14 '!$B:$O</oldFormula>
  </rdn>
  <rcv guid="{F38B4310-E489-43FF-953E-F1582AC83FA0}" action="add"/>
</revisions>
</file>

<file path=xl/revisions/revisionLog1421122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'FY15'!$B:$AQ</formula>
    <oldFormula>'FY15'!$B:$AQ</oldFormula>
  </rdn>
  <rcv guid="{F38B4310-E489-43FF-953E-F1582AC83FA0}" action="add"/>
</revisions>
</file>

<file path=xl/revisions/revisionLog14212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'FY14 '!$B:$O</formula>
    <oldFormula>'FY14 '!$B:$O</oldFormula>
  </rdn>
  <rcv guid="{F38B4310-E489-43FF-953E-F1582AC83FA0}" action="add"/>
</revisions>
</file>

<file path=xl/revisions/revisionLog1422.xml><?xml version="1.0" encoding="utf-8"?>
<revisions xmlns="http://schemas.openxmlformats.org/spreadsheetml/2006/main" xmlns:r="http://schemas.openxmlformats.org/officeDocument/2006/relationships">
  <rcc rId="5235" sId="1" numFmtId="4">
    <nc r="BM9">
      <v>280000</v>
    </nc>
  </rcc>
  <rcc rId="5236" sId="1" numFmtId="4">
    <nc r="BM14">
      <v>46000</v>
    </nc>
  </rcc>
  <rcc rId="5237" sId="1" numFmtId="4">
    <nc r="BM8">
      <v>122000</v>
    </nc>
  </rcc>
  <rcc rId="5238" sId="1" numFmtId="4">
    <nc r="BM19">
      <v>30000</v>
    </nc>
  </rcc>
  <rcc rId="5239" sId="1" numFmtId="4">
    <nc r="BM23">
      <v>13000</v>
    </nc>
  </rcc>
  <rcc rId="5240" sId="1" numFmtId="4">
    <nc r="BM13">
      <v>17000</v>
    </nc>
  </rcc>
  <rcc rId="5241" sId="1" numFmtId="4">
    <nc r="BM7">
      <v>210000</v>
    </nc>
  </rcc>
  <rcc rId="5242" sId="1" numFmtId="4">
    <nc r="BM18">
      <v>9000</v>
    </nc>
  </rcc>
  <rcc rId="5243" sId="1" numFmtId="4">
    <nc r="BM22">
      <v>7000</v>
    </nc>
  </rcc>
  <rcc rId="5244" sId="1" numFmtId="4">
    <nc r="BM15">
      <v>0</v>
    </nc>
  </rcc>
  <rcc rId="5245" sId="1" numFmtId="4">
    <nc r="BM26">
      <v>10000</v>
    </nc>
  </rcc>
  <rcc rId="5246" sId="1" numFmtId="4">
    <nc r="BM27">
      <v>2000</v>
    </nc>
  </rcc>
  <rcc rId="5247" sId="1" numFmtId="4">
    <nc r="BM30">
      <v>0</v>
    </nc>
  </rcc>
  <rcc rId="5248" sId="1" numFmtId="4">
    <nc r="BM33">
      <v>0</v>
    </nc>
  </rcc>
  <rcc rId="5249" sId="1" numFmtId="4">
    <nc r="BM38">
      <v>0</v>
    </nc>
  </rcc>
  <rcc rId="5250" sId="1" numFmtId="4">
    <nc r="BM37">
      <v>33000</v>
    </nc>
  </rcc>
  <rcc rId="5251" sId="1" numFmtId="4">
    <nc r="BM36">
      <v>35000</v>
    </nc>
  </rcc>
  <rcc rId="5252" sId="1" numFmtId="4">
    <nc r="BM12">
      <v>35000</v>
    </nc>
  </rcc>
  <rcv guid="{F38B4310-E489-43FF-953E-F1582AC83FA0}" action="delete"/>
  <rdn rId="0" localSheetId="1" customView="1" name="Z_F38B4310_E489_43FF_953E_F1582AC83FA0_.wvu.Cols" hidden="1" oldHidden="1">
    <formula>'FY15'!$B:$AX</formula>
    <oldFormula>'FY15'!$B:$AX</oldFormula>
  </rdn>
  <rcv guid="{F38B4310-E489-43FF-953E-F1582AC83FA0}" action="add"/>
</revisions>
</file>

<file path=xl/revisions/revisionLog14221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'FY15'!$B:$O</formula>
    <oldFormula>'FY15'!$B:$O</oldFormula>
  </rdn>
  <rcv guid="{F38B4310-E489-43FF-953E-F1582AC83FA0}" action="add"/>
</revisions>
</file>

<file path=xl/revisions/revisionLog142211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'FY14 '!$B:$O</formula>
    <oldFormula>'FY14 '!$B:$O</oldFormula>
  </rdn>
  <rcv guid="{F38B4310-E489-43FF-953E-F1582AC83FA0}" action="add"/>
</revisions>
</file>

<file path=xl/revisions/revisionLog1423.xml><?xml version="1.0" encoding="utf-8"?>
<revisions xmlns="http://schemas.openxmlformats.org/spreadsheetml/2006/main" xmlns:r="http://schemas.openxmlformats.org/officeDocument/2006/relationships">
  <rcc rId="5201" sId="1">
    <nc r="BB22">
      <f>8000-1500</f>
    </nc>
  </rcc>
  <rcc rId="5202" sId="1">
    <nc r="BB12">
      <f>30000-12500</f>
    </nc>
  </rcc>
  <rcc rId="5203" sId="1">
    <nc r="BB9">
      <f>311000-170000</f>
    </nc>
  </rcc>
  <rcc rId="5204" sId="1">
    <nc r="BB14">
      <f>53000-30000</f>
    </nc>
  </rcc>
  <rcc rId="5205" sId="1" numFmtId="4">
    <nc r="BB15">
      <v>8200</v>
    </nc>
  </rcc>
  <rcc rId="5206" sId="1">
    <nc r="BB8">
      <f>120000-61000</f>
    </nc>
  </rcc>
  <rcc rId="5207" sId="1">
    <nc r="BB19">
      <f>25000-15000</f>
    </nc>
  </rcc>
  <rcc rId="5208" sId="1">
    <nc r="BB23">
      <f>12500-6500</f>
    </nc>
  </rcc>
  <rcc rId="5209" sId="1">
    <nc r="BB13">
      <f>16500-8500</f>
    </nc>
  </rcc>
  <rcc rId="5210" sId="1">
    <nc r="BB27">
      <f>13000</f>
    </nc>
  </rcc>
  <rcc rId="5211" sId="1">
    <nc r="BB26">
      <f>14178+5237.16</f>
    </nc>
  </rcc>
  <rcc rId="5212" sId="1">
    <nc r="BB36">
      <f>20000-20000</f>
    </nc>
  </rcc>
  <rcc rId="5213" sId="1">
    <nc r="BB37">
      <f>20000-15000</f>
    </nc>
  </rcc>
  <rcc rId="5214" sId="1" numFmtId="4">
    <nc r="BB38">
      <v>5000</v>
    </nc>
  </rcc>
  <rcc rId="5215" sId="1" numFmtId="4">
    <nc r="BA41">
      <v>0</v>
    </nc>
  </rcc>
  <rcc rId="5216" sId="1" numFmtId="4">
    <nc r="BA42">
      <v>0</v>
    </nc>
  </rcc>
  <rcc rId="5217" sId="1" numFmtId="4">
    <nc r="BB41">
      <v>0</v>
    </nc>
  </rcc>
  <rcc rId="5218" sId="1" numFmtId="4">
    <nc r="BB42">
      <v>0</v>
    </nc>
  </rcc>
  <rcc rId="5219" sId="1" numFmtId="4">
    <nc r="BB43">
      <v>100</v>
    </nc>
  </rcc>
  <rcc rId="5220" sId="1" numFmtId="4">
    <nc r="BB44">
      <v>495.11</v>
    </nc>
  </rcc>
  <rcc rId="5221" sId="1" numFmtId="4">
    <nc r="BB30">
      <v>607.89</v>
    </nc>
  </rcc>
  <rcc rId="5222" sId="1" numFmtId="4">
    <nc r="BB33">
      <v>507</v>
    </nc>
  </rcc>
  <rcv guid="{F38B4310-E489-43FF-953E-F1582AC83FA0}" action="delete"/>
  <rdn rId="0" localSheetId="1" customView="1" name="Z_F38B4310_E489_43FF_953E_F1582AC83FA0_.wvu.Cols" hidden="1" oldHidden="1">
    <formula>'FY15'!$B:$AX</formula>
    <oldFormula>'FY15'!$B:$AX</oldFormula>
  </rdn>
  <rcv guid="{F38B4310-E489-43FF-953E-F1582AC83FA0}" action="add"/>
</revisions>
</file>

<file path=xl/revisions/revisionLog143.xml><?xml version="1.0" encoding="utf-8"?>
<revisions xmlns="http://schemas.openxmlformats.org/spreadsheetml/2006/main" xmlns:r="http://schemas.openxmlformats.org/officeDocument/2006/relationships">
  <rcc rId="6375" sId="1" numFmtId="4">
    <nc r="CD7">
      <v>0</v>
    </nc>
  </rcc>
  <rcc rId="6376" sId="1" numFmtId="4">
    <nc r="CD8">
      <v>0</v>
    </nc>
  </rcc>
  <rcc rId="6377" sId="1" numFmtId="4">
    <nc r="CD9">
      <v>0</v>
    </nc>
  </rcc>
  <rcc rId="6378" sId="1" numFmtId="4">
    <nc r="CD12">
      <v>0</v>
    </nc>
  </rcc>
  <rcc rId="6379" sId="1" numFmtId="4">
    <nc r="CD13">
      <v>0</v>
    </nc>
  </rcc>
  <rcc rId="6380" sId="1" numFmtId="4">
    <nc r="CD14">
      <v>0</v>
    </nc>
  </rcc>
  <rcc rId="6381" sId="1" numFmtId="4">
    <nc r="CD15">
      <v>0</v>
    </nc>
  </rcc>
  <rcc rId="6382" sId="1" numFmtId="4">
    <nc r="CD18">
      <v>0</v>
    </nc>
  </rcc>
  <rcc rId="6383" sId="1" numFmtId="4">
    <nc r="CD19">
      <v>0</v>
    </nc>
  </rcc>
  <rcc rId="6384" sId="1" numFmtId="4">
    <nc r="CD22">
      <v>0</v>
    </nc>
  </rcc>
  <rcc rId="6385" sId="1" numFmtId="4">
    <nc r="CD23">
      <v>0</v>
    </nc>
  </rcc>
  <rcc rId="6386" sId="1" numFmtId="4">
    <nc r="CD26">
      <v>0</v>
    </nc>
  </rcc>
  <rcc rId="6387" sId="1" numFmtId="4">
    <nc r="CD27">
      <v>0</v>
    </nc>
  </rcc>
  <rcc rId="6388" sId="1" numFmtId="4">
    <nc r="CD30">
      <v>0</v>
    </nc>
  </rcc>
  <rcc rId="6389" sId="1" numFmtId="4">
    <nc r="CD33">
      <v>0</v>
    </nc>
  </rcc>
  <rcc rId="6390" sId="1" numFmtId="4">
    <nc r="CD36">
      <v>0</v>
    </nc>
  </rcc>
  <rcc rId="6391" sId="1" numFmtId="4">
    <nc r="CD37">
      <v>0</v>
    </nc>
  </rcc>
  <rcc rId="6392" sId="1" numFmtId="4">
    <nc r="CD38">
      <v>0</v>
    </nc>
  </rcc>
  <rcc rId="6393" sId="1" numFmtId="4">
    <nc r="CD41">
      <v>0</v>
    </nc>
  </rcc>
  <rcc rId="6394" sId="1" numFmtId="4">
    <nc r="CD42">
      <v>0</v>
    </nc>
  </rcc>
  <rcc rId="6395" sId="1" numFmtId="4">
    <nc r="CD43">
      <v>0</v>
    </nc>
  </rcc>
  <rcc rId="6396" sId="1" numFmtId="4">
    <nc r="CD44">
      <v>0</v>
    </nc>
  </rcc>
  <rcc rId="6397" sId="1" numFmtId="4">
    <nc r="CE42">
      <v>0</v>
    </nc>
  </rcc>
  <rcc rId="6398" sId="1" numFmtId="4">
    <nc r="CE43">
      <v>0</v>
    </nc>
  </rcc>
  <rcc rId="6399" sId="1" numFmtId="4">
    <nc r="CE44">
      <v>0</v>
    </nc>
  </rcc>
  <rcc rId="6400" sId="1" numFmtId="4">
    <nc r="CE33">
      <v>0</v>
    </nc>
  </rcc>
  <rcc rId="6401" sId="1" numFmtId="4">
    <nc r="CE30">
      <v>0</v>
    </nc>
  </rcc>
  <rcc rId="6402" sId="1">
    <nc r="CF30">
      <f>CB30+CC30</f>
    </nc>
  </rcc>
  <rcc rId="6403" sId="1">
    <nc r="CF33">
      <f>CB33+CC33</f>
    </nc>
  </rcc>
  <rcc rId="6404" sId="1">
    <nc r="CF42">
      <f>CB42+CC42</f>
    </nc>
  </rcc>
  <rcc rId="6405" sId="1">
    <nc r="CF43">
      <f>CB43+CC43</f>
    </nc>
  </rcc>
  <rcc rId="6406" sId="1">
    <nc r="CF44">
      <f>CB44+CC44</f>
    </nc>
  </rcc>
  <rcc rId="6407" sId="1" numFmtId="4">
    <nc r="CC7">
      <v>104760.18</v>
    </nc>
  </rcc>
  <rcc rId="6408" sId="1" numFmtId="4">
    <nc r="CC8">
      <v>72298.41</v>
    </nc>
  </rcc>
  <rcc rId="6409" sId="1" numFmtId="4">
    <nc r="CC9">
      <v>69124.83</v>
    </nc>
  </rcc>
  <rcc rId="6410" sId="1" numFmtId="4">
    <nc r="CC12">
      <v>18769.48</v>
    </nc>
  </rcc>
  <rcc rId="6411" sId="1" numFmtId="4">
    <nc r="CC13">
      <v>6548.48</v>
    </nc>
  </rcc>
  <rcc rId="6412" sId="1" numFmtId="4">
    <nc r="CC14">
      <v>20987</v>
    </nc>
  </rcc>
  <rcc rId="6413" sId="1" numFmtId="4">
    <nc r="CC15">
      <v>11992</v>
    </nc>
  </rcc>
  <rcc rId="6414" sId="1" numFmtId="4">
    <nc r="CC18">
      <v>10668</v>
    </nc>
  </rcc>
  <rcc rId="6415" sId="1" numFmtId="4">
    <nc r="CC19">
      <v>11164.67</v>
    </nc>
  </rcc>
  <rcc rId="6416" sId="1" numFmtId="4">
    <nc r="CC22">
      <v>8210.01</v>
    </nc>
  </rcc>
  <rcc rId="6417" sId="1" numFmtId="4">
    <nc r="CC23">
      <v>7338.65</v>
    </nc>
  </rcc>
  <rcc rId="6418" sId="1">
    <nc r="CC26">
      <f>11888.3+7354.79</f>
    </nc>
  </rcc>
  <rcc rId="6419" sId="1">
    <nc r="CC27">
      <f>16021.25+2032.96</f>
    </nc>
  </rcc>
  <rcc rId="6420" sId="1" numFmtId="4">
    <nc r="CC30">
      <v>608</v>
    </nc>
  </rcc>
  <rcc rId="6421" sId="1" numFmtId="4">
    <nc r="CC33">
      <v>507.04</v>
    </nc>
  </rcc>
  <rcc rId="6422" sId="1">
    <oc r="CG7">
      <f>CE7-CF7</f>
    </oc>
    <nc r="CG7">
      <f>CF7-CA7</f>
    </nc>
  </rcc>
  <rcc rId="6423" sId="1">
    <oc r="CG8">
      <f>CE8-CF8</f>
    </oc>
    <nc r="CG8">
      <f>CF8-CA8</f>
    </nc>
  </rcc>
  <rcc rId="6424" sId="1">
    <oc r="CG9">
      <f>CE9-CF9</f>
    </oc>
    <nc r="CG9">
      <f>CF9-CA9</f>
    </nc>
  </rcc>
  <rcc rId="6425" sId="1">
    <oc r="CG12">
      <f>CE12-CF12</f>
    </oc>
    <nc r="CG12">
      <f>CF12-CA12</f>
    </nc>
  </rcc>
  <rcc rId="6426" sId="1">
    <oc r="CG13">
      <f>CE13-CF13</f>
    </oc>
    <nc r="CG13">
      <f>CF13-CA13</f>
    </nc>
  </rcc>
  <rcc rId="6427" sId="1">
    <oc r="CG14">
      <f>CE14-CF14</f>
    </oc>
    <nc r="CG14">
      <f>CF14-CA14</f>
    </nc>
  </rcc>
  <rcc rId="6428" sId="1">
    <oc r="CG15">
      <f>CE15-CF15</f>
    </oc>
    <nc r="CG15">
      <f>CF15-CA15</f>
    </nc>
  </rcc>
  <rcc rId="6429" sId="1">
    <oc r="CG18">
      <f>CE18-CF18</f>
    </oc>
    <nc r="CG18">
      <f>CF18-CA18</f>
    </nc>
  </rcc>
  <rcc rId="6430" sId="1">
    <oc r="CG19">
      <f>CE19-CF19</f>
    </oc>
    <nc r="CG19">
      <f>CF19-CA19</f>
    </nc>
  </rcc>
  <rcc rId="6431" sId="1">
    <oc r="CG22">
      <f>CE22-CF22</f>
    </oc>
    <nc r="CG22">
      <f>CF22-CA22</f>
    </nc>
  </rcc>
  <rcc rId="6432" sId="1">
    <oc r="CG23">
      <f>CE23-CF23</f>
    </oc>
    <nc r="CG23">
      <f>CF23-CA23</f>
    </nc>
  </rcc>
  <rcc rId="6433" sId="1">
    <oc r="CG26">
      <f>CE26-CF26</f>
    </oc>
    <nc r="CG26">
      <f>CF26-CA26</f>
    </nc>
  </rcc>
  <rcc rId="6434" sId="1">
    <oc r="CG27">
      <f>CE27-CF27</f>
    </oc>
    <nc r="CG27">
      <f>CF27-CA27</f>
    </nc>
  </rcc>
  <rcc rId="6435" sId="1">
    <nc r="CG30">
      <f>CF30-CA30</f>
    </nc>
  </rcc>
  <rcc rId="6436" sId="1">
    <nc r="CG33">
      <f>CF33-CA33</f>
    </nc>
  </rcc>
  <rcc rId="6437" sId="1">
    <oc r="CG36">
      <f>CE36-CF36</f>
    </oc>
    <nc r="CG36">
      <f>CF36-CA36</f>
    </nc>
  </rcc>
  <rcc rId="6438" sId="1">
    <oc r="CG37">
      <f>CE37-CF37</f>
    </oc>
    <nc r="CG37">
      <f>CF37-CA37</f>
    </nc>
  </rcc>
  <rcc rId="6439" sId="1">
    <oc r="CG38">
      <f>CE38-CF38</f>
    </oc>
    <nc r="CG38">
      <f>CF38-CA38</f>
    </nc>
  </rcc>
  <rcc rId="6440" sId="1">
    <oc r="CG41">
      <f>CE41-CF41</f>
    </oc>
    <nc r="CG41">
      <f>CF41-CA41</f>
    </nc>
  </rcc>
  <rcc rId="6441" sId="1">
    <nc r="CG42">
      <f>CF42-CA42</f>
    </nc>
  </rcc>
  <rcc rId="6442" sId="1">
    <nc r="CG43">
      <f>CF43-CA43</f>
    </nc>
  </rcc>
  <rcc rId="6443" sId="1">
    <nc r="CG44">
      <f>CF44-CA44</f>
    </nc>
  </rcc>
  <rcv guid="{F38B4310-E489-43FF-953E-F1582AC83FA0}" action="delete"/>
  <rdn rId="0" localSheetId="1" customView="1" name="Z_F38B4310_E489_43FF_953E_F1582AC83FA0_.wvu.Cols" hidden="1" oldHidden="1">
    <formula>'FY15'!$B:$BS</formula>
    <oldFormula>'FY15'!$B:$BS</oldFormula>
  </rdn>
  <rcv guid="{F38B4310-E489-43FF-953E-F1582AC83FA0}" action="add"/>
</revisions>
</file>

<file path=xl/revisions/revisionLog1431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'FY15'!$B:$BL</formula>
    <oldFormula>'FY15'!$B:$BL</oldFormula>
  </rdn>
  <rcv guid="{F38B4310-E489-43FF-953E-F1582AC83FA0}" action="add"/>
</revisions>
</file>

<file path=xl/revisions/revisionLog14311.xml><?xml version="1.0" encoding="utf-8"?>
<revisions xmlns="http://schemas.openxmlformats.org/spreadsheetml/2006/main" xmlns:r="http://schemas.openxmlformats.org/officeDocument/2006/relationships">
  <rfmt sheetId="1" sqref="BM8:BN8">
    <dxf>
      <fill>
        <patternFill patternType="none">
          <bgColor auto="1"/>
        </patternFill>
      </fill>
    </dxf>
  </rfmt>
  <rfmt sheetId="1" sqref="BM31:BN31">
    <dxf>
      <fill>
        <patternFill patternType="none">
          <bgColor auto="1"/>
        </patternFill>
      </fill>
    </dxf>
  </rfmt>
  <rcc rId="1733" sId="1" numFmtId="4">
    <oc r="BM7">
      <v>170000</v>
    </oc>
    <nc r="BM7">
      <f>170000+50000</f>
    </nc>
  </rcc>
  <rfmt sheetId="1" sqref="BM7">
    <dxf>
      <fill>
        <patternFill patternType="solid">
          <bgColor rgb="FFFFFF00"/>
        </patternFill>
      </fill>
    </dxf>
  </rfmt>
  <rcv guid="{F38B4310-E489-43FF-953E-F1582AC83FA0}" action="delete"/>
  <rdn rId="0" localSheetId="1" customView="1" name="Z_F38B4310_E489_43FF_953E_F1582AC83FA0_.wvu.Cols" hidden="1" oldHidden="1">
    <formula>'FY14 '!$B:$BE</formula>
    <oldFormula>'FY14 '!$B:$O</oldFormula>
  </rdn>
  <rcv guid="{F38B4310-E489-43FF-953E-F1582AC83FA0}" action="add"/>
</revisions>
</file>

<file path=xl/revisions/revisionLog143111.xml><?xml version="1.0" encoding="utf-8"?>
<revisions xmlns="http://schemas.openxmlformats.org/spreadsheetml/2006/main" xmlns:r="http://schemas.openxmlformats.org/officeDocument/2006/relationships">
  <rcc rId="1710" sId="1" numFmtId="4">
    <nc r="BH26">
      <v>8301.5300000000007</v>
    </nc>
  </rcc>
  <rcc rId="1711" sId="1" numFmtId="4">
    <nc r="BH29">
      <v>2147.44</v>
    </nc>
  </rcc>
  <rcc rId="1712" sId="1" numFmtId="4">
    <nc r="BH30">
      <v>12574.97</v>
    </nc>
  </rcc>
  <rcc rId="1713" sId="1" numFmtId="4">
    <nc r="BH31">
      <v>6365</v>
    </nc>
  </rcc>
  <rcv guid="{F38B4310-E489-43FF-953E-F1582AC83FA0}" action="delete"/>
  <rdn rId="0" localSheetId="1" customView="1" name="Z_F38B4310_E489_43FF_953E_F1582AC83FA0_.wvu.Cols" hidden="1" oldHidden="1">
    <formula>'FY14 '!$B:$O</formula>
    <oldFormula>'FY14 '!$B:$O</oldFormula>
  </rdn>
  <rcv guid="{F38B4310-E489-43FF-953E-F1582AC83FA0}" action="add"/>
</revisions>
</file>

<file path=xl/revisions/revisionLog1431111.xml><?xml version="1.0" encoding="utf-8"?>
<revisions xmlns="http://schemas.openxmlformats.org/spreadsheetml/2006/main" xmlns:r="http://schemas.openxmlformats.org/officeDocument/2006/relationships">
  <rfmt sheetId="1" sqref="AJ38" start="0" length="0">
    <dxf>
      <numFmt numFmtId="6" formatCode="#,##0_);[Red]\(#,##0\)"/>
    </dxf>
  </rfmt>
  <rcv guid="{CFE925A5-1DC8-413C-B238-342567D07E98}" action="delete"/>
  <rcv guid="{CFE925A5-1DC8-413C-B238-342567D07E98}" action="add"/>
</revisions>
</file>

<file path=xl/revisions/revisionLog143112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'FY14 '!$B:$O</formula>
    <oldFormula>'FY14 '!$B:$O</oldFormula>
  </rdn>
  <rcv guid="{F38B4310-E489-43FF-953E-F1582AC83FA0}" action="add"/>
</revisions>
</file>

<file path=xl/revisions/revisionLog14312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'FY15'!$B:$BL</formula>
    <oldFormula>'FY15'!$B:$BL</oldFormula>
  </rdn>
  <rcv guid="{F38B4310-E489-43FF-953E-F1582AC83FA0}" action="add"/>
</revisions>
</file>

<file path=xl/revisions/revisionLog143121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'FY15'!$B:$AX</formula>
    <oldFormula>'FY15'!$B:$AX</oldFormula>
  </rdn>
  <rcv guid="{F38B4310-E489-43FF-953E-F1582AC83FA0}" action="add"/>
</revisions>
</file>

<file path=xl/revisions/revisionLog1431211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'FY15'!$B:$AC</formula>
    <oldFormula>'FY15'!$B:$AC</oldFormula>
  </rdn>
  <rcv guid="{F38B4310-E489-43FF-953E-F1582AC83FA0}" action="add"/>
</revisions>
</file>

<file path=xl/revisions/revisionLog14312111.xml><?xml version="1.0" encoding="utf-8"?>
<revisions xmlns="http://schemas.openxmlformats.org/spreadsheetml/2006/main" xmlns:r="http://schemas.openxmlformats.org/officeDocument/2006/relationships">
  <rcc rId="4142" sId="1" numFmtId="4">
    <oc r="W37">
      <v>35000</v>
    </oc>
    <nc r="W37">
      <v>20000</v>
    </nc>
  </rcc>
  <rcc rId="4143" sId="1" numFmtId="4">
    <oc r="W36">
      <v>23500</v>
    </oc>
    <nc r="W36">
      <v>35000</v>
    </nc>
  </rcc>
  <rcc rId="4144" sId="1" numFmtId="4">
    <oc r="W43">
      <v>1000</v>
    </oc>
    <nc r="W43">
      <v>100</v>
    </nc>
  </rcc>
  <rcc rId="4145" sId="1" numFmtId="4">
    <oc r="W44">
      <v>2000</v>
    </oc>
    <nc r="W44">
      <v>400</v>
    </nc>
  </rcc>
  <rcv guid="{F38B4310-E489-43FF-953E-F1582AC83FA0}" action="delete"/>
  <rdn rId="0" localSheetId="1" customView="1" name="Z_F38B4310_E489_43FF_953E_F1582AC83FA0_.wvu.Cols" hidden="1" oldHidden="1">
    <formula>'FY15'!$B:$O</formula>
    <oldFormula>'FY15'!$B:$O</oldFormula>
  </rdn>
  <rcv guid="{F38B4310-E489-43FF-953E-F1582AC83FA0}" action="add"/>
</revisions>
</file>

<file path=xl/revisions/revisionLog143121111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'FY14 '!$B:$BE</formula>
    <oldFormula>'FY14 '!$B:$BE</oldFormula>
  </rdn>
  <rcv guid="{F38B4310-E489-43FF-953E-F1582AC83FA0}" action="add"/>
</revisions>
</file>

<file path=xl/revisions/revisionLog143121112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'FY15'!$B:$O</formula>
    <oldFormula>'FY15'!$B:$O</oldFormula>
  </rdn>
  <rcv guid="{F38B4310-E489-43FF-953E-F1582AC83FA0}" action="add"/>
</revisions>
</file>

<file path=xl/revisions/revisionLog143122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'FY15'!$B:$AQ</formula>
    <oldFormula>'FY15'!$B:$AQ</oldFormula>
  </rdn>
  <rcv guid="{F38B4310-E489-43FF-953E-F1582AC83FA0}" action="add"/>
</revisions>
</file>

<file path=xl/revisions/revisionLog1432.xml><?xml version="1.0" encoding="utf-8"?>
<revisions xmlns="http://schemas.openxmlformats.org/spreadsheetml/2006/main" xmlns:r="http://schemas.openxmlformats.org/officeDocument/2006/relationships">
  <rfmt sheetId="1" sqref="CB1" start="0" length="0">
    <dxf>
      <alignment horizontal="center" vertical="top" readingOrder="0"/>
    </dxf>
  </rfmt>
  <rfmt sheetId="1" sqref="CC1" start="0" length="0">
    <dxf>
      <alignment horizontal="center" vertical="top" readingOrder="0"/>
    </dxf>
  </rfmt>
  <rfmt sheetId="1" sqref="CD1" start="0" length="0">
    <dxf>
      <alignment horizontal="center" vertical="top" readingOrder="0"/>
    </dxf>
  </rfmt>
  <rfmt sheetId="1" sqref="CE1" start="0" length="0">
    <dxf>
      <alignment horizontal="center" vertical="top" readingOrder="0"/>
    </dxf>
  </rfmt>
  <rfmt sheetId="1" sqref="CF1" start="0" length="0">
    <dxf>
      <alignment horizontal="center" vertical="top" readingOrder="0"/>
    </dxf>
  </rfmt>
  <rfmt sheetId="1" sqref="CG1" start="0" length="0">
    <dxf>
      <alignment horizontal="center" vertical="top" readingOrder="0"/>
    </dxf>
  </rfmt>
  <rfmt sheetId="1" sqref="CB2" start="0" length="0">
    <dxf>
      <alignment horizontal="center" vertical="top" readingOrder="0"/>
    </dxf>
  </rfmt>
  <rfmt sheetId="1" sqref="CC2" start="0" length="0">
    <dxf>
      <alignment horizontal="center" vertical="top" readingOrder="0"/>
    </dxf>
  </rfmt>
  <rfmt sheetId="1" sqref="CD2" start="0" length="0">
    <dxf>
      <alignment horizontal="center" vertical="top" readingOrder="0"/>
    </dxf>
  </rfmt>
  <rfmt sheetId="1" sqref="CE2" start="0" length="0">
    <dxf>
      <alignment horizontal="center" vertical="top" readingOrder="0"/>
    </dxf>
  </rfmt>
  <rfmt sheetId="1" sqref="CF2" start="0" length="0">
    <dxf>
      <alignment horizontal="center" vertical="top" readingOrder="0"/>
    </dxf>
  </rfmt>
  <rfmt sheetId="1" sqref="CG2" start="0" length="0">
    <dxf>
      <alignment horizontal="center" vertical="top" readingOrder="0"/>
    </dxf>
  </rfmt>
  <rfmt sheetId="1" sqref="CA3" start="0" length="0">
    <dxf>
      <font>
        <b/>
        <sz val="11"/>
        <color indexed="9"/>
        <name val="Calibri"/>
        <scheme val="none"/>
      </font>
      <fill>
        <patternFill patternType="solid">
          <bgColor indexed="8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CB3" start="0" length="0">
    <dxf>
      <font>
        <b/>
        <sz val="11"/>
        <color indexed="9"/>
        <name val="Calibri"/>
        <scheme val="none"/>
      </font>
      <fill>
        <patternFill patternType="solid">
          <bgColor indexed="8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CC3" start="0" length="0">
    <dxf>
      <font>
        <b/>
        <sz val="11"/>
        <color indexed="9"/>
        <name val="Calibri"/>
        <scheme val="none"/>
      </font>
      <fill>
        <patternFill patternType="solid">
          <bgColor indexed="8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CD3" start="0" length="0">
    <dxf>
      <font>
        <b/>
        <sz val="11"/>
        <color indexed="9"/>
        <name val="Calibri"/>
        <scheme val="none"/>
      </font>
      <fill>
        <patternFill patternType="solid">
          <bgColor indexed="8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CE3" start="0" length="0">
    <dxf>
      <font>
        <b/>
        <sz val="11"/>
        <color indexed="9"/>
        <name val="Calibri"/>
        <scheme val="none"/>
      </font>
      <fill>
        <patternFill patternType="solid">
          <bgColor indexed="8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CF3" start="0" length="0">
    <dxf>
      <font>
        <b/>
        <sz val="11"/>
        <color indexed="9"/>
        <name val="Calibri"/>
        <scheme val="none"/>
      </font>
      <fill>
        <patternFill patternType="solid">
          <bgColor indexed="8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CG3" start="0" length="0">
    <dxf>
      <font>
        <b/>
        <sz val="11"/>
        <color indexed="9"/>
        <name val="Calibri"/>
        <scheme val="none"/>
      </font>
      <fill>
        <patternFill patternType="solid">
          <bgColor indexed="8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CA4" start="0" length="0">
    <dxf>
      <fill>
        <patternFill patternType="solid">
          <bgColor indexed="55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930" sId="1" odxf="1" dxf="1">
    <nc r="CB4" t="inlineStr">
      <is>
        <t>A</t>
      </is>
    </nc>
    <odxf>
      <fill>
        <patternFill patternType="none">
          <bgColor indexed="65"/>
        </patternFill>
      </fill>
      <alignment horizontal="general" readingOrder="0"/>
      <border outline="0">
        <left/>
        <right/>
        <top/>
        <bottom/>
      </border>
    </odxf>
    <ndxf>
      <fill>
        <patternFill patternType="solid">
          <bgColor indexed="55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31" sId="1" odxf="1" dxf="1">
    <nc r="CC4" t="inlineStr">
      <is>
        <t>B</t>
      </is>
    </nc>
    <odxf>
      <fill>
        <patternFill patternType="none">
          <bgColor indexed="65"/>
        </patternFill>
      </fill>
      <alignment horizontal="general" readingOrder="0"/>
      <border outline="0">
        <left/>
        <right/>
        <top/>
        <bottom/>
      </border>
    </odxf>
    <ndxf>
      <fill>
        <patternFill patternType="solid">
          <bgColor indexed="55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32" sId="1" odxf="1" dxf="1">
    <nc r="CD4" t="inlineStr">
      <is>
        <t>C</t>
      </is>
    </nc>
    <odxf>
      <fill>
        <patternFill patternType="none">
          <bgColor indexed="65"/>
        </patternFill>
      </fill>
      <alignment horizontal="general" readingOrder="0"/>
      <border outline="0">
        <left/>
        <right/>
        <top/>
        <bottom/>
      </border>
    </odxf>
    <ndxf>
      <fill>
        <patternFill patternType="solid">
          <bgColor indexed="55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33" sId="1" odxf="1" dxf="1" quotePrefix="1">
    <nc r="CE4" t="inlineStr">
      <is>
        <t>D=A+C</t>
      </is>
    </nc>
    <odxf>
      <fill>
        <patternFill patternType="none">
          <bgColor indexed="65"/>
        </patternFill>
      </fill>
      <alignment horizontal="general" readingOrder="0"/>
      <border outline="0">
        <left/>
        <right/>
        <top/>
        <bottom/>
      </border>
    </odxf>
    <ndxf>
      <fill>
        <patternFill patternType="solid">
          <bgColor indexed="55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34" sId="1" odxf="1" dxf="1" quotePrefix="1">
    <nc r="CF4" t="inlineStr">
      <is>
        <t>E=A+B</t>
      </is>
    </nc>
    <odxf>
      <fill>
        <patternFill patternType="none">
          <bgColor indexed="65"/>
        </patternFill>
      </fill>
      <alignment horizontal="general" readingOrder="0"/>
      <border outline="0">
        <left/>
        <right/>
        <top/>
        <bottom/>
      </border>
    </odxf>
    <ndxf>
      <fill>
        <patternFill patternType="solid">
          <bgColor indexed="55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35" sId="1" odxf="1" dxf="1" quotePrefix="1">
    <nc r="CG4" t="inlineStr">
      <is>
        <t>D-E</t>
      </is>
    </nc>
    <odxf>
      <fill>
        <patternFill patternType="none">
          <bgColor indexed="65"/>
        </patternFill>
      </fill>
      <alignment horizontal="general" readingOrder="0"/>
      <border outline="0">
        <left/>
        <right/>
        <top/>
        <bottom/>
      </border>
    </odxf>
    <ndxf>
      <fill>
        <patternFill patternType="solid">
          <bgColor indexed="55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36" sId="1" odxf="1" dxf="1">
    <nc r="CA5" t="inlineStr">
      <is>
        <t>Budget</t>
      </is>
    </nc>
    <odxf>
      <fill>
        <patternFill patternType="none">
          <bgColor indexed="65"/>
        </patternFill>
      </fill>
      <alignment horizontal="general" readingOrder="0"/>
      <border outline="0">
        <left/>
        <right/>
        <top/>
        <bottom/>
      </border>
    </odxf>
    <ndxf>
      <fill>
        <patternFill patternType="solid">
          <bgColor indexed="55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37" sId="1" odxf="1" dxf="1">
    <nc r="CB5" t="inlineStr">
      <is>
        <t>1st part invoice</t>
      </is>
    </nc>
    <odxf>
      <fill>
        <patternFill patternType="none">
          <bgColor indexed="65"/>
        </patternFill>
      </fill>
      <alignment horizontal="general" readingOrder="0"/>
      <border outline="0">
        <left/>
        <right/>
        <top/>
        <bottom/>
      </border>
    </odxf>
    <ndxf>
      <fill>
        <patternFill patternType="solid">
          <bgColor indexed="55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38" sId="1" odxf="1" dxf="1">
    <nc r="CC5" t="inlineStr">
      <is>
        <t>2nd part invoice</t>
      </is>
    </nc>
    <odxf>
      <fill>
        <patternFill patternType="none">
          <bgColor indexed="65"/>
        </patternFill>
      </fill>
      <alignment horizontal="general" readingOrder="0"/>
      <border outline="0">
        <left/>
        <right/>
        <top/>
        <bottom/>
      </border>
    </odxf>
    <ndxf>
      <fill>
        <patternFill patternType="solid">
          <bgColor indexed="55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39" sId="1" odxf="1" dxf="1">
    <nc r="CD5" t="inlineStr">
      <is>
        <t>Accrual</t>
      </is>
    </nc>
    <odxf>
      <fill>
        <patternFill patternType="none">
          <bgColor indexed="65"/>
        </patternFill>
      </fill>
      <alignment horizontal="general" readingOrder="0"/>
      <border outline="0">
        <left/>
        <right/>
        <top/>
        <bottom/>
      </border>
    </odxf>
    <ndxf>
      <fill>
        <patternFill patternType="solid">
          <bgColor indexed="55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40" sId="1" odxf="1" dxf="1">
    <nc r="CE5" t="inlineStr">
      <is>
        <t>Spend (1st pt + accrued)</t>
      </is>
    </nc>
    <odxf>
      <fill>
        <patternFill patternType="none">
          <bgColor indexed="65"/>
        </patternFill>
      </fill>
      <alignment horizontal="general" readingOrder="0"/>
      <border outline="0">
        <left/>
        <right/>
        <top/>
        <bottom/>
      </border>
    </odxf>
    <ndxf>
      <fill>
        <patternFill patternType="solid">
          <bgColor indexed="55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41" sId="1" odxf="1" dxf="1">
    <nc r="CF5" t="inlineStr">
      <is>
        <t>Actuals</t>
      </is>
    </nc>
    <odxf>
      <fill>
        <patternFill patternType="none">
          <bgColor indexed="65"/>
        </patternFill>
      </fill>
      <alignment horizontal="general" readingOrder="0"/>
      <border outline="0">
        <left/>
        <right/>
        <top/>
        <bottom/>
      </border>
    </odxf>
    <ndxf>
      <fill>
        <patternFill patternType="solid">
          <bgColor indexed="55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42" sId="1" odxf="1" dxf="1">
    <nc r="CG5" t="inlineStr">
      <is>
        <t>Variance</t>
      </is>
    </nc>
    <odxf>
      <fill>
        <patternFill patternType="none">
          <bgColor indexed="65"/>
        </patternFill>
      </fill>
      <alignment horizontal="general" readingOrder="0"/>
      <border outline="0">
        <left/>
        <right/>
        <top/>
        <bottom/>
      </border>
    </odxf>
    <ndxf>
      <fill>
        <patternFill patternType="solid">
          <bgColor indexed="55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CA6" start="0" length="0">
    <dxf>
      <alignment horizontal="center" vertical="top" readingOrder="0"/>
      <border outline="0">
        <left style="thin">
          <color indexed="64"/>
        </left>
      </border>
    </dxf>
  </rfmt>
  <rfmt sheetId="1" sqref="CB6" start="0" length="0">
    <dxf>
      <alignment horizontal="center" vertical="top" readingOrder="0"/>
    </dxf>
  </rfmt>
  <rfmt sheetId="1" sqref="CC6" start="0" length="0">
    <dxf>
      <alignment horizontal="center" vertical="top" readingOrder="0"/>
    </dxf>
  </rfmt>
  <rfmt sheetId="1" sqref="CD6" start="0" length="0">
    <dxf>
      <alignment horizontal="center" vertical="top" readingOrder="0"/>
    </dxf>
  </rfmt>
  <rfmt sheetId="1" sqref="CE6" start="0" length="0">
    <dxf>
      <alignment horizontal="center" vertical="top" readingOrder="0"/>
    </dxf>
  </rfmt>
  <rfmt sheetId="1" sqref="CF6" start="0" length="0">
    <dxf>
      <alignment horizontal="center" vertical="top" readingOrder="0"/>
    </dxf>
  </rfmt>
  <rfmt sheetId="1" sqref="CG6" start="0" length="0">
    <dxf>
      <alignment horizontal="center" vertical="top" readingOrder="0"/>
      <border outline="0">
        <right style="thin">
          <color indexed="64"/>
        </right>
      </border>
    </dxf>
  </rfmt>
  <rcc rId="1943" sId="1" odxf="1" dxf="1" numFmtId="4">
    <nc r="CA7">
      <v>201000</v>
    </nc>
    <odxf>
      <numFmt numFmtId="0" formatCode="General"/>
      <alignment horizontal="general" vertical="bottom" readingOrder="0"/>
      <border outline="0">
        <left/>
      </border>
    </odxf>
    <ndxf>
      <numFmt numFmtId="6" formatCode="#,##0_);[Red]\(#,##0\)"/>
      <alignment horizontal="center" vertical="top" readingOrder="0"/>
      <border outline="0">
        <left style="thin">
          <color indexed="64"/>
        </left>
      </border>
    </ndxf>
  </rcc>
  <rcc rId="1944" sId="1" odxf="1" dxf="1" numFmtId="4">
    <nc r="CB7">
      <v>100500</v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fmt sheetId="1" sqref="CC7" start="0" length="0">
    <dxf>
      <numFmt numFmtId="6" formatCode="#,##0_);[Red]\(#,##0\)"/>
      <alignment horizontal="center" vertical="top" readingOrder="0"/>
    </dxf>
  </rfmt>
  <rfmt sheetId="1" sqref="CD7" start="0" length="0">
    <dxf>
      <numFmt numFmtId="6" formatCode="#,##0_);[Red]\(#,##0\)"/>
      <alignment horizontal="center" vertical="top" readingOrder="0"/>
    </dxf>
  </rfmt>
  <rcc rId="1945" sId="1" odxf="1" dxf="1">
    <nc r="CE7">
      <f>CB7+CD7</f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cc rId="1946" sId="1" odxf="1" dxf="1">
    <nc r="CF7">
      <f>CB7+CC7</f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cc rId="1947" sId="1" odxf="1" dxf="1">
    <nc r="CG7">
      <f>CE7-CF7</f>
    </nc>
    <odxf>
      <numFmt numFmtId="0" formatCode="General"/>
      <alignment horizontal="general" vertical="bottom" readingOrder="0"/>
      <border outline="0">
        <right/>
      </border>
    </odxf>
    <ndxf>
      <numFmt numFmtId="6" formatCode="#,##0_);[Red]\(#,##0\)"/>
      <alignment horizontal="center" vertical="top" readingOrder="0"/>
      <border outline="0">
        <right style="thin">
          <color indexed="64"/>
        </right>
      </border>
    </ndxf>
  </rcc>
  <rcc rId="1948" sId="1" odxf="1" dxf="1" numFmtId="4">
    <nc r="CA8">
      <v>113000</v>
    </nc>
    <odxf>
      <numFmt numFmtId="0" formatCode="General"/>
      <alignment horizontal="general" vertical="bottom" readingOrder="0"/>
      <border outline="0">
        <left/>
      </border>
    </odxf>
    <ndxf>
      <numFmt numFmtId="6" formatCode="#,##0_);[Red]\(#,##0\)"/>
      <alignment horizontal="center" vertical="top" readingOrder="0"/>
      <border outline="0">
        <left style="thin">
          <color indexed="64"/>
        </left>
      </border>
    </ndxf>
  </rcc>
  <rcc rId="1949" sId="1" odxf="1" dxf="1" numFmtId="4">
    <nc r="CB8">
      <v>56500</v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fmt sheetId="1" sqref="CC8" start="0" length="0">
    <dxf>
      <numFmt numFmtId="6" formatCode="#,##0_);[Red]\(#,##0\)"/>
      <alignment horizontal="center" vertical="top" readingOrder="0"/>
    </dxf>
  </rfmt>
  <rfmt sheetId="1" sqref="CD8" start="0" length="0">
    <dxf>
      <numFmt numFmtId="6" formatCode="#,##0_);[Red]\(#,##0\)"/>
      <alignment horizontal="center" vertical="top" readingOrder="0"/>
    </dxf>
  </rfmt>
  <rcc rId="1950" sId="1" odxf="1" dxf="1">
    <nc r="CE8">
      <f>CB8+CD8</f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cc rId="1951" sId="1" odxf="1" dxf="1">
    <nc r="CF8">
      <f>CB8+CC8</f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cc rId="1952" sId="1" odxf="1" dxf="1">
    <nc r="CG8">
      <f>CE8-CF8</f>
    </nc>
    <odxf>
      <numFmt numFmtId="0" formatCode="General"/>
      <alignment horizontal="general" vertical="bottom" readingOrder="0"/>
      <border outline="0">
        <right/>
      </border>
    </odxf>
    <ndxf>
      <numFmt numFmtId="6" formatCode="#,##0_);[Red]\(#,##0\)"/>
      <alignment horizontal="center" vertical="top" readingOrder="0"/>
      <border outline="0">
        <right style="thin">
          <color indexed="64"/>
        </right>
      </border>
    </ndxf>
  </rcc>
  <rcc rId="1953" sId="1" odxf="1" dxf="1" numFmtId="4">
    <nc r="CA9">
      <v>311000</v>
    </nc>
    <odxf>
      <numFmt numFmtId="0" formatCode="General"/>
      <alignment horizontal="general" vertical="bottom" readingOrder="0"/>
      <border outline="0">
        <left/>
      </border>
    </odxf>
    <ndxf>
      <numFmt numFmtId="6" formatCode="#,##0_);[Red]\(#,##0\)"/>
      <alignment horizontal="center" vertical="top" readingOrder="0"/>
      <border outline="0">
        <left style="thin">
          <color indexed="64"/>
        </left>
      </border>
    </ndxf>
  </rcc>
  <rcc rId="1954" sId="1" odxf="1" dxf="1" numFmtId="4">
    <nc r="CB9">
      <v>220000</v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fmt sheetId="1" sqref="CC9" start="0" length="0">
    <dxf>
      <numFmt numFmtId="6" formatCode="#,##0_);[Red]\(#,##0\)"/>
      <alignment horizontal="center" vertical="top" readingOrder="0"/>
    </dxf>
  </rfmt>
  <rfmt sheetId="1" sqref="CD9" start="0" length="0">
    <dxf>
      <numFmt numFmtId="6" formatCode="#,##0_);[Red]\(#,##0\)"/>
      <alignment horizontal="center" vertical="top" readingOrder="0"/>
    </dxf>
  </rfmt>
  <rcc rId="1955" sId="1" odxf="1" dxf="1">
    <nc r="CE9">
      <f>CB9+CD9</f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cc rId="1956" sId="1" odxf="1" dxf="1">
    <nc r="CF9">
      <f>CB9+CC9</f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cc rId="1957" sId="1" odxf="1" dxf="1">
    <nc r="CG9">
      <f>CE9-CF9</f>
    </nc>
    <odxf>
      <numFmt numFmtId="0" formatCode="General"/>
      <alignment horizontal="general" vertical="bottom" readingOrder="0"/>
      <border outline="0">
        <right/>
      </border>
    </odxf>
    <ndxf>
      <numFmt numFmtId="6" formatCode="#,##0_);[Red]\(#,##0\)"/>
      <alignment horizontal="center" vertical="top" readingOrder="0"/>
      <border outline="0">
        <right style="thin">
          <color indexed="64"/>
        </right>
      </border>
    </ndxf>
  </rcc>
  <rfmt sheetId="1" sqref="CA10" start="0" length="0">
    <dxf>
      <numFmt numFmtId="6" formatCode="#,##0_);[Red]\(#,##0\)"/>
      <alignment horizontal="center" vertical="top" readingOrder="0"/>
      <border outline="0">
        <left style="thin">
          <color indexed="64"/>
        </left>
      </border>
    </dxf>
  </rfmt>
  <rfmt sheetId="1" sqref="CB10" start="0" length="0">
    <dxf>
      <numFmt numFmtId="6" formatCode="#,##0_);[Red]\(#,##0\)"/>
      <alignment horizontal="center" vertical="top" readingOrder="0"/>
    </dxf>
  </rfmt>
  <rfmt sheetId="1" sqref="CC10" start="0" length="0">
    <dxf>
      <numFmt numFmtId="6" formatCode="#,##0_);[Red]\(#,##0\)"/>
      <alignment horizontal="center" vertical="top" readingOrder="0"/>
    </dxf>
  </rfmt>
  <rfmt sheetId="1" sqref="CD10" start="0" length="0">
    <dxf>
      <numFmt numFmtId="6" formatCode="#,##0_);[Red]\(#,##0\)"/>
      <alignment horizontal="center" vertical="top" readingOrder="0"/>
    </dxf>
  </rfmt>
  <rfmt sheetId="1" sqref="CE10" start="0" length="0">
    <dxf>
      <numFmt numFmtId="6" formatCode="#,##0_);[Red]\(#,##0\)"/>
      <alignment horizontal="center" vertical="top" readingOrder="0"/>
    </dxf>
  </rfmt>
  <rfmt sheetId="1" sqref="CF10" start="0" length="0">
    <dxf>
      <numFmt numFmtId="6" formatCode="#,##0_);[Red]\(#,##0\)"/>
      <alignment horizontal="center" vertical="top" readingOrder="0"/>
    </dxf>
  </rfmt>
  <rfmt sheetId="1" sqref="CG10" start="0" length="0">
    <dxf>
      <numFmt numFmtId="6" formatCode="#,##0_);[Red]\(#,##0\)"/>
      <alignment horizontal="center" vertical="top" readingOrder="0"/>
      <border outline="0">
        <right style="thin">
          <color indexed="64"/>
        </right>
      </border>
    </dxf>
  </rfmt>
  <rfmt sheetId="1" sqref="CA11" start="0" length="0">
    <dxf>
      <numFmt numFmtId="6" formatCode="#,##0_);[Red]\(#,##0\)"/>
      <alignment horizontal="center" vertical="top" readingOrder="0"/>
      <border outline="0">
        <left style="thin">
          <color indexed="64"/>
        </left>
      </border>
    </dxf>
  </rfmt>
  <rfmt sheetId="1" sqref="CB11" start="0" length="0">
    <dxf>
      <numFmt numFmtId="6" formatCode="#,##0_);[Red]\(#,##0\)"/>
      <alignment horizontal="center" vertical="top" readingOrder="0"/>
    </dxf>
  </rfmt>
  <rfmt sheetId="1" sqref="CC11" start="0" length="0">
    <dxf>
      <numFmt numFmtId="6" formatCode="#,##0_);[Red]\(#,##0\)"/>
      <alignment horizontal="center" vertical="top" readingOrder="0"/>
    </dxf>
  </rfmt>
  <rfmt sheetId="1" sqref="CD11" start="0" length="0">
    <dxf>
      <numFmt numFmtId="6" formatCode="#,##0_);[Red]\(#,##0\)"/>
      <alignment horizontal="center" vertical="top" readingOrder="0"/>
    </dxf>
  </rfmt>
  <rfmt sheetId="1" sqref="CE11" start="0" length="0">
    <dxf>
      <numFmt numFmtId="6" formatCode="#,##0_);[Red]\(#,##0\)"/>
      <alignment horizontal="center" vertical="top" readingOrder="0"/>
    </dxf>
  </rfmt>
  <rfmt sheetId="1" sqref="CF11" start="0" length="0">
    <dxf>
      <numFmt numFmtId="6" formatCode="#,##0_);[Red]\(#,##0\)"/>
      <alignment horizontal="center" vertical="top" readingOrder="0"/>
    </dxf>
  </rfmt>
  <rfmt sheetId="1" sqref="CG11" start="0" length="0">
    <dxf>
      <numFmt numFmtId="6" formatCode="#,##0_);[Red]\(#,##0\)"/>
      <alignment horizontal="center" vertical="top" readingOrder="0"/>
      <border outline="0">
        <right style="thin">
          <color indexed="64"/>
        </right>
      </border>
    </dxf>
  </rfmt>
  <rcc rId="1958" sId="1" odxf="1" dxf="1" numFmtId="4">
    <nc r="CA12">
      <v>15000</v>
    </nc>
    <odxf>
      <numFmt numFmtId="0" formatCode="General"/>
      <alignment horizontal="general" vertical="bottom" readingOrder="0"/>
      <border outline="0">
        <left/>
      </border>
    </odxf>
    <ndxf>
      <numFmt numFmtId="6" formatCode="#,##0_);[Red]\(#,##0\)"/>
      <alignment horizontal="center" vertical="top" readingOrder="0"/>
      <border outline="0">
        <left style="thin">
          <color indexed="64"/>
        </left>
      </border>
    </ndxf>
  </rcc>
  <rcc rId="1959" sId="1" odxf="1" dxf="1" numFmtId="4">
    <nc r="CB12">
      <v>7500</v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fmt sheetId="1" sqref="CC12" start="0" length="0">
    <dxf>
      <numFmt numFmtId="6" formatCode="#,##0_);[Red]\(#,##0\)"/>
      <alignment horizontal="center" vertical="top" readingOrder="0"/>
    </dxf>
  </rfmt>
  <rfmt sheetId="1" sqref="CD12" start="0" length="0">
    <dxf>
      <numFmt numFmtId="6" formatCode="#,##0_);[Red]\(#,##0\)"/>
      <alignment horizontal="center" vertical="top" readingOrder="0"/>
    </dxf>
  </rfmt>
  <rcc rId="1960" sId="1" odxf="1" dxf="1">
    <nc r="CE12">
      <f>CB12+CD12</f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cc rId="1961" sId="1" odxf="1" dxf="1">
    <nc r="CF12">
      <f>CB12+CC12</f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cc rId="1962" sId="1" odxf="1" dxf="1">
    <nc r="CG12">
      <f>CE12-CF12</f>
    </nc>
    <odxf>
      <numFmt numFmtId="0" formatCode="General"/>
      <alignment horizontal="general" vertical="bottom" readingOrder="0"/>
      <border outline="0">
        <right/>
      </border>
    </odxf>
    <ndxf>
      <numFmt numFmtId="6" formatCode="#,##0_);[Red]\(#,##0\)"/>
      <alignment horizontal="center" vertical="top" readingOrder="0"/>
      <border outline="0">
        <right style="thin">
          <color indexed="64"/>
        </right>
      </border>
    </ndxf>
  </rcc>
  <rcc rId="1963" sId="1" odxf="1" dxf="1" numFmtId="4">
    <nc r="CA13">
      <v>18000</v>
    </nc>
    <odxf>
      <numFmt numFmtId="0" formatCode="General"/>
      <alignment horizontal="general" vertical="bottom" readingOrder="0"/>
      <border outline="0">
        <left/>
      </border>
    </odxf>
    <ndxf>
      <numFmt numFmtId="6" formatCode="#,##0_);[Red]\(#,##0\)"/>
      <alignment horizontal="center" vertical="top" readingOrder="0"/>
      <border outline="0">
        <left style="thin">
          <color indexed="64"/>
        </left>
      </border>
    </ndxf>
  </rcc>
  <rcc rId="1964" sId="1" odxf="1" dxf="1" numFmtId="4">
    <nc r="CB13">
      <v>9000</v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fmt sheetId="1" sqref="CC13" start="0" length="0">
    <dxf>
      <numFmt numFmtId="6" formatCode="#,##0_);[Red]\(#,##0\)"/>
      <alignment horizontal="center" vertical="top" readingOrder="0"/>
    </dxf>
  </rfmt>
  <rfmt sheetId="1" sqref="CD13" start="0" length="0">
    <dxf>
      <numFmt numFmtId="6" formatCode="#,##0_);[Red]\(#,##0\)"/>
      <alignment horizontal="center" vertical="top" readingOrder="0"/>
    </dxf>
  </rfmt>
  <rcc rId="1965" sId="1" odxf="1" dxf="1">
    <nc r="CE13">
      <f>CB13+CD13</f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cc rId="1966" sId="1" odxf="1" dxf="1">
    <nc r="CF13">
      <f>CB13+CC13</f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cc rId="1967" sId="1" odxf="1" dxf="1">
    <nc r="CG13">
      <f>CE13-CF13</f>
    </nc>
    <odxf>
      <numFmt numFmtId="0" formatCode="General"/>
      <alignment horizontal="general" vertical="bottom" readingOrder="0"/>
      <border outline="0">
        <right/>
      </border>
    </odxf>
    <ndxf>
      <numFmt numFmtId="6" formatCode="#,##0_);[Red]\(#,##0\)"/>
      <alignment horizontal="center" vertical="top" readingOrder="0"/>
      <border outline="0">
        <right style="thin">
          <color indexed="64"/>
        </right>
      </border>
    </ndxf>
  </rcc>
  <rcc rId="1968" sId="1" odxf="1" dxf="1" numFmtId="4">
    <nc r="CA14">
      <v>65000</v>
    </nc>
    <odxf>
      <numFmt numFmtId="0" formatCode="General"/>
      <alignment horizontal="general" vertical="bottom" readingOrder="0"/>
      <border outline="0">
        <left/>
      </border>
    </odxf>
    <ndxf>
      <numFmt numFmtId="6" formatCode="#,##0_);[Red]\(#,##0\)"/>
      <alignment horizontal="center" vertical="top" readingOrder="0"/>
      <border outline="0">
        <left style="thin">
          <color indexed="64"/>
        </left>
      </border>
    </ndxf>
  </rcc>
  <rcc rId="1969" sId="1" odxf="1" dxf="1" numFmtId="4">
    <nc r="CB14">
      <v>32500</v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fmt sheetId="1" sqref="CC14" start="0" length="0">
    <dxf>
      <numFmt numFmtId="6" formatCode="#,##0_);[Red]\(#,##0\)"/>
      <alignment horizontal="center" vertical="top" readingOrder="0"/>
    </dxf>
  </rfmt>
  <rfmt sheetId="1" sqref="CD14" start="0" length="0">
    <dxf>
      <numFmt numFmtId="6" formatCode="#,##0_);[Red]\(#,##0\)"/>
      <alignment horizontal="center" vertical="top" readingOrder="0"/>
    </dxf>
  </rfmt>
  <rcc rId="1970" sId="1" odxf="1" dxf="1">
    <nc r="CE14">
      <f>CB14+CD14</f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cc rId="1971" sId="1" odxf="1" dxf="1">
    <nc r="CF14">
      <f>CB14+CC14</f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cc rId="1972" sId="1" odxf="1" dxf="1">
    <nc r="CG14">
      <f>CE14-CF14</f>
    </nc>
    <odxf>
      <numFmt numFmtId="0" formatCode="General"/>
      <alignment horizontal="general" vertical="bottom" readingOrder="0"/>
      <border outline="0">
        <right/>
      </border>
    </odxf>
    <ndxf>
      <numFmt numFmtId="6" formatCode="#,##0_);[Red]\(#,##0\)"/>
      <alignment horizontal="center" vertical="top" readingOrder="0"/>
      <border outline="0">
        <right style="thin">
          <color indexed="64"/>
        </right>
      </border>
    </ndxf>
  </rcc>
  <rcc rId="1973" sId="1" odxf="1" dxf="1" numFmtId="4">
    <nc r="CA15">
      <v>0</v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fmt sheetId="1" sqref="CB15" start="0" length="0">
    <dxf>
      <numFmt numFmtId="6" formatCode="#,##0_);[Red]\(#,##0\)"/>
      <alignment horizontal="center" vertical="top" readingOrder="0"/>
    </dxf>
  </rfmt>
  <rfmt sheetId="1" sqref="CC15" start="0" length="0">
    <dxf>
      <numFmt numFmtId="6" formatCode="#,##0_);[Red]\(#,##0\)"/>
      <alignment horizontal="center" vertical="top" readingOrder="0"/>
    </dxf>
  </rfmt>
  <rfmt sheetId="1" sqref="CD15" start="0" length="0">
    <dxf>
      <numFmt numFmtId="6" formatCode="#,##0_);[Red]\(#,##0\)"/>
      <alignment horizontal="center" vertical="top" readingOrder="0"/>
    </dxf>
  </rfmt>
  <rcc rId="1974" sId="1" odxf="1" dxf="1">
    <nc r="CE15">
      <f>CB15+CD15</f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cc rId="1975" sId="1" odxf="1" dxf="1">
    <nc r="CF15">
      <f>CB15+CC15</f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cc rId="1976" sId="1" odxf="1" dxf="1">
    <nc r="CG15">
      <f>CE15-CF15</f>
    </nc>
    <odxf>
      <numFmt numFmtId="0" formatCode="General"/>
      <alignment horizontal="general" vertical="bottom" readingOrder="0"/>
      <border outline="0">
        <right/>
      </border>
    </odxf>
    <ndxf>
      <numFmt numFmtId="6" formatCode="#,##0_);[Red]\(#,##0\)"/>
      <alignment horizontal="center" vertical="top" readingOrder="0"/>
      <border outline="0">
        <right style="thin">
          <color indexed="64"/>
        </right>
      </border>
    </ndxf>
  </rcc>
  <rfmt sheetId="1" sqref="CA16" start="0" length="0">
    <dxf>
      <numFmt numFmtId="6" formatCode="#,##0_);[Red]\(#,##0\)"/>
      <alignment horizontal="center" vertical="top" readingOrder="0"/>
      <border outline="0">
        <left style="thin">
          <color indexed="64"/>
        </left>
      </border>
    </dxf>
  </rfmt>
  <rfmt sheetId="1" sqref="CB16" start="0" length="0">
    <dxf>
      <numFmt numFmtId="6" formatCode="#,##0_);[Red]\(#,##0\)"/>
      <alignment horizontal="center" vertical="top" readingOrder="0"/>
    </dxf>
  </rfmt>
  <rfmt sheetId="1" sqref="CC16" start="0" length="0">
    <dxf>
      <numFmt numFmtId="6" formatCode="#,##0_);[Red]\(#,##0\)"/>
      <alignment horizontal="center" vertical="top" readingOrder="0"/>
    </dxf>
  </rfmt>
  <rfmt sheetId="1" sqref="CD16" start="0" length="0">
    <dxf>
      <numFmt numFmtId="6" formatCode="#,##0_);[Red]\(#,##0\)"/>
      <alignment horizontal="center" vertical="top" readingOrder="0"/>
    </dxf>
  </rfmt>
  <rfmt sheetId="1" sqref="CE16" start="0" length="0">
    <dxf>
      <numFmt numFmtId="6" formatCode="#,##0_);[Red]\(#,##0\)"/>
      <alignment horizontal="center" vertical="top" readingOrder="0"/>
    </dxf>
  </rfmt>
  <rfmt sheetId="1" sqref="CF16" start="0" length="0">
    <dxf>
      <numFmt numFmtId="6" formatCode="#,##0_);[Red]\(#,##0\)"/>
      <alignment horizontal="center" vertical="top" readingOrder="0"/>
    </dxf>
  </rfmt>
  <rfmt sheetId="1" sqref="CG16" start="0" length="0">
    <dxf>
      <numFmt numFmtId="6" formatCode="#,##0_);[Red]\(#,##0\)"/>
      <alignment horizontal="center" vertical="top" readingOrder="0"/>
      <border outline="0">
        <right style="thin">
          <color indexed="64"/>
        </right>
      </border>
    </dxf>
  </rfmt>
  <rfmt sheetId="1" sqref="CA17" start="0" length="0">
    <dxf>
      <numFmt numFmtId="6" formatCode="#,##0_);[Red]\(#,##0\)"/>
      <alignment horizontal="center" vertical="top" readingOrder="0"/>
      <border outline="0">
        <left style="thin">
          <color indexed="64"/>
        </left>
      </border>
    </dxf>
  </rfmt>
  <rfmt sheetId="1" sqref="CB17" start="0" length="0">
    <dxf>
      <numFmt numFmtId="6" formatCode="#,##0_);[Red]\(#,##0\)"/>
      <alignment horizontal="center" vertical="top" readingOrder="0"/>
    </dxf>
  </rfmt>
  <rfmt sheetId="1" sqref="CC17" start="0" length="0">
    <dxf>
      <numFmt numFmtId="6" formatCode="#,##0_);[Red]\(#,##0\)"/>
      <alignment horizontal="center" vertical="top" readingOrder="0"/>
    </dxf>
  </rfmt>
  <rfmt sheetId="1" sqref="CD17" start="0" length="0">
    <dxf>
      <numFmt numFmtId="6" formatCode="#,##0_);[Red]\(#,##0\)"/>
      <alignment horizontal="center" vertical="top" readingOrder="0"/>
    </dxf>
  </rfmt>
  <rfmt sheetId="1" sqref="CE17" start="0" length="0">
    <dxf>
      <numFmt numFmtId="6" formatCode="#,##0_);[Red]\(#,##0\)"/>
      <alignment horizontal="center" vertical="top" readingOrder="0"/>
    </dxf>
  </rfmt>
  <rfmt sheetId="1" sqref="CF17" start="0" length="0">
    <dxf>
      <numFmt numFmtId="6" formatCode="#,##0_);[Red]\(#,##0\)"/>
      <alignment horizontal="center" vertical="top" readingOrder="0"/>
    </dxf>
  </rfmt>
  <rfmt sheetId="1" sqref="CG17" start="0" length="0">
    <dxf>
      <numFmt numFmtId="6" formatCode="#,##0_);[Red]\(#,##0\)"/>
      <alignment horizontal="center" vertical="top" readingOrder="0"/>
      <border outline="0">
        <right style="thin">
          <color indexed="64"/>
        </right>
      </border>
    </dxf>
  </rfmt>
  <rcc rId="1977" sId="1" odxf="1" dxf="1" numFmtId="4">
    <nc r="CA18">
      <v>18000</v>
    </nc>
    <odxf>
      <numFmt numFmtId="0" formatCode="General"/>
      <alignment horizontal="general" vertical="bottom" readingOrder="0"/>
      <border outline="0">
        <left/>
      </border>
    </odxf>
    <ndxf>
      <numFmt numFmtId="6" formatCode="#,##0_);[Red]\(#,##0\)"/>
      <alignment horizontal="center" vertical="top" readingOrder="0"/>
      <border outline="0">
        <left style="thin">
          <color indexed="64"/>
        </left>
      </border>
    </ndxf>
  </rcc>
  <rcc rId="1978" sId="1" odxf="1" dxf="1" numFmtId="4">
    <nc r="CB18">
      <v>9000</v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fmt sheetId="1" sqref="CC18" start="0" length="0">
    <dxf>
      <numFmt numFmtId="6" formatCode="#,##0_);[Red]\(#,##0\)"/>
      <alignment horizontal="center" vertical="top" readingOrder="0"/>
    </dxf>
  </rfmt>
  <rfmt sheetId="1" sqref="CD18" start="0" length="0">
    <dxf>
      <numFmt numFmtId="6" formatCode="#,##0_);[Red]\(#,##0\)"/>
      <alignment horizontal="center" vertical="top" readingOrder="0"/>
    </dxf>
  </rfmt>
  <rcc rId="1979" sId="1" odxf="1" dxf="1">
    <nc r="CE18">
      <f>CB18+CD18</f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cc rId="1980" sId="1" odxf="1" dxf="1">
    <nc r="CF18">
      <f>CB18+CC18</f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cc rId="1981" sId="1" odxf="1" dxf="1">
    <nc r="CG18">
      <f>CE18-CF18</f>
    </nc>
    <odxf>
      <numFmt numFmtId="0" formatCode="General"/>
      <alignment horizontal="general" vertical="bottom" readingOrder="0"/>
      <border outline="0">
        <right/>
      </border>
    </odxf>
    <ndxf>
      <numFmt numFmtId="6" formatCode="#,##0_);[Red]\(#,##0\)"/>
      <alignment horizontal="center" vertical="top" readingOrder="0"/>
      <border outline="0">
        <right style="thin">
          <color indexed="64"/>
        </right>
      </border>
    </ndxf>
  </rcc>
  <rcc rId="1982" sId="1" odxf="1" dxf="1" numFmtId="4">
    <nc r="CA19">
      <v>30000</v>
    </nc>
    <odxf>
      <numFmt numFmtId="0" formatCode="General"/>
      <alignment horizontal="general" vertical="bottom" readingOrder="0"/>
      <border outline="0">
        <left/>
      </border>
    </odxf>
    <ndxf>
      <numFmt numFmtId="6" formatCode="#,##0_);[Red]\(#,##0\)"/>
      <alignment horizontal="center" vertical="top" readingOrder="0"/>
      <border outline="0">
        <left style="thin">
          <color indexed="64"/>
        </left>
      </border>
    </ndxf>
  </rcc>
  <rcc rId="1983" sId="1" odxf="1" dxf="1" numFmtId="4">
    <nc r="CB19">
      <v>15000</v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fmt sheetId="1" sqref="CC19" start="0" length="0">
    <dxf>
      <numFmt numFmtId="6" formatCode="#,##0_);[Red]\(#,##0\)"/>
      <alignment horizontal="center" vertical="top" readingOrder="0"/>
    </dxf>
  </rfmt>
  <rfmt sheetId="1" sqref="CD19" start="0" length="0">
    <dxf>
      <numFmt numFmtId="6" formatCode="#,##0_);[Red]\(#,##0\)"/>
      <alignment horizontal="center" vertical="top" readingOrder="0"/>
    </dxf>
  </rfmt>
  <rcc rId="1984" sId="1" odxf="1" dxf="1">
    <nc r="CE19">
      <f>CB19+CD19</f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cc rId="1985" sId="1" odxf="1" dxf="1">
    <nc r="CF19">
      <f>CB19+CC19</f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cc rId="1986" sId="1" odxf="1" dxf="1">
    <nc r="CG19">
      <f>CE19-CF19</f>
    </nc>
    <odxf>
      <numFmt numFmtId="0" formatCode="General"/>
      <alignment horizontal="general" vertical="bottom" readingOrder="0"/>
      <border outline="0">
        <right/>
      </border>
    </odxf>
    <ndxf>
      <numFmt numFmtId="6" formatCode="#,##0_);[Red]\(#,##0\)"/>
      <alignment horizontal="center" vertical="top" readingOrder="0"/>
      <border outline="0">
        <right style="thin">
          <color indexed="64"/>
        </right>
      </border>
    </ndxf>
  </rcc>
  <rfmt sheetId="1" sqref="CA20" start="0" length="0">
    <dxf>
      <numFmt numFmtId="6" formatCode="#,##0_);[Red]\(#,##0\)"/>
      <alignment horizontal="center" vertical="top" readingOrder="0"/>
      <border outline="0">
        <left style="thin">
          <color indexed="64"/>
        </left>
      </border>
    </dxf>
  </rfmt>
  <rfmt sheetId="1" sqref="CB20" start="0" length="0">
    <dxf>
      <numFmt numFmtId="6" formatCode="#,##0_);[Red]\(#,##0\)"/>
      <alignment horizontal="center" vertical="top" readingOrder="0"/>
    </dxf>
  </rfmt>
  <rfmt sheetId="1" sqref="CC20" start="0" length="0">
    <dxf>
      <numFmt numFmtId="6" formatCode="#,##0_);[Red]\(#,##0\)"/>
      <alignment horizontal="center" vertical="top" readingOrder="0"/>
    </dxf>
  </rfmt>
  <rfmt sheetId="1" sqref="CD20" start="0" length="0">
    <dxf>
      <numFmt numFmtId="6" formatCode="#,##0_);[Red]\(#,##0\)"/>
      <alignment horizontal="center" vertical="top" readingOrder="0"/>
    </dxf>
  </rfmt>
  <rfmt sheetId="1" sqref="CE20" start="0" length="0">
    <dxf>
      <numFmt numFmtId="6" formatCode="#,##0_);[Red]\(#,##0\)"/>
      <alignment horizontal="center" vertical="top" readingOrder="0"/>
    </dxf>
  </rfmt>
  <rfmt sheetId="1" sqref="CF20" start="0" length="0">
    <dxf>
      <numFmt numFmtId="6" formatCode="#,##0_);[Red]\(#,##0\)"/>
      <alignment horizontal="center" vertical="top" readingOrder="0"/>
    </dxf>
  </rfmt>
  <rfmt sheetId="1" sqref="CG20" start="0" length="0">
    <dxf>
      <numFmt numFmtId="6" formatCode="#,##0_);[Red]\(#,##0\)"/>
      <alignment horizontal="center" vertical="top" readingOrder="0"/>
      <border outline="0">
        <right style="thin">
          <color indexed="64"/>
        </right>
      </border>
    </dxf>
  </rfmt>
  <rfmt sheetId="1" sqref="CA21" start="0" length="0">
    <dxf>
      <numFmt numFmtId="6" formatCode="#,##0_);[Red]\(#,##0\)"/>
      <alignment horizontal="center" vertical="top" readingOrder="0"/>
      <border outline="0">
        <left style="thin">
          <color indexed="64"/>
        </left>
      </border>
    </dxf>
  </rfmt>
  <rfmt sheetId="1" sqref="CB21" start="0" length="0">
    <dxf>
      <numFmt numFmtId="6" formatCode="#,##0_);[Red]\(#,##0\)"/>
      <alignment horizontal="center" vertical="top" readingOrder="0"/>
    </dxf>
  </rfmt>
  <rfmt sheetId="1" sqref="CC21" start="0" length="0">
    <dxf>
      <numFmt numFmtId="6" formatCode="#,##0_);[Red]\(#,##0\)"/>
      <alignment horizontal="center" vertical="top" readingOrder="0"/>
    </dxf>
  </rfmt>
  <rfmt sheetId="1" sqref="CD21" start="0" length="0">
    <dxf>
      <numFmt numFmtId="6" formatCode="#,##0_);[Red]\(#,##0\)"/>
      <alignment horizontal="center" vertical="top" readingOrder="0"/>
    </dxf>
  </rfmt>
  <rfmt sheetId="1" sqref="CE21" start="0" length="0">
    <dxf>
      <numFmt numFmtId="6" formatCode="#,##0_);[Red]\(#,##0\)"/>
      <alignment horizontal="center" vertical="top" readingOrder="0"/>
    </dxf>
  </rfmt>
  <rfmt sheetId="1" sqref="CF21" start="0" length="0">
    <dxf>
      <numFmt numFmtId="6" formatCode="#,##0_);[Red]\(#,##0\)"/>
      <alignment horizontal="center" vertical="top" readingOrder="0"/>
    </dxf>
  </rfmt>
  <rfmt sheetId="1" sqref="CG21" start="0" length="0">
    <dxf>
      <numFmt numFmtId="6" formatCode="#,##0_);[Red]\(#,##0\)"/>
      <alignment horizontal="center" vertical="top" readingOrder="0"/>
      <border outline="0">
        <right style="thin">
          <color indexed="64"/>
        </right>
      </border>
    </dxf>
  </rfmt>
  <rcc rId="1987" sId="1" odxf="1" dxf="1" numFmtId="4">
    <nc r="CA22">
      <v>5000</v>
    </nc>
    <odxf>
      <numFmt numFmtId="0" formatCode="General"/>
      <alignment horizontal="general" vertical="bottom" readingOrder="0"/>
      <border outline="0">
        <left/>
      </border>
    </odxf>
    <ndxf>
      <numFmt numFmtId="6" formatCode="#,##0_);[Red]\(#,##0\)"/>
      <alignment horizontal="center" vertical="top" readingOrder="0"/>
      <border outline="0">
        <left style="thin">
          <color indexed="64"/>
        </left>
      </border>
    </ndxf>
  </rcc>
  <rcc rId="1988" sId="1" odxf="1" dxf="1" numFmtId="4">
    <nc r="CB22">
      <v>2500</v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fmt sheetId="1" sqref="CC22" start="0" length="0">
    <dxf>
      <numFmt numFmtId="6" formatCode="#,##0_);[Red]\(#,##0\)"/>
      <alignment horizontal="center" vertical="top" readingOrder="0"/>
    </dxf>
  </rfmt>
  <rfmt sheetId="1" sqref="CD22" start="0" length="0">
    <dxf>
      <numFmt numFmtId="6" formatCode="#,##0_);[Red]\(#,##0\)"/>
      <alignment horizontal="center" vertical="top" readingOrder="0"/>
    </dxf>
  </rfmt>
  <rcc rId="1989" sId="1" odxf="1" dxf="1">
    <nc r="CE22">
      <f>CB22+CD22</f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cc rId="1990" sId="1" odxf="1" dxf="1">
    <nc r="CF22">
      <f>CB22+CC22</f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cc rId="1991" sId="1" odxf="1" dxf="1">
    <nc r="CG22">
      <f>CE22-CF22</f>
    </nc>
    <odxf>
      <numFmt numFmtId="0" formatCode="General"/>
      <alignment horizontal="general" vertical="bottom" readingOrder="0"/>
      <border outline="0">
        <right/>
      </border>
    </odxf>
    <ndxf>
      <numFmt numFmtId="6" formatCode="#,##0_);[Red]\(#,##0\)"/>
      <alignment horizontal="center" vertical="top" readingOrder="0"/>
      <border outline="0">
        <right style="thin">
          <color indexed="64"/>
        </right>
      </border>
    </ndxf>
  </rcc>
  <rcc rId="1992" sId="1" odxf="1" dxf="1" numFmtId="4">
    <nc r="CA23">
      <v>13000</v>
    </nc>
    <odxf>
      <numFmt numFmtId="0" formatCode="General"/>
      <alignment horizontal="general" vertical="bottom" readingOrder="0"/>
      <border outline="0">
        <left/>
      </border>
    </odxf>
    <ndxf>
      <numFmt numFmtId="6" formatCode="#,##0_);[Red]\(#,##0\)"/>
      <alignment horizontal="center" vertical="top" readingOrder="0"/>
      <border outline="0">
        <left style="thin">
          <color indexed="64"/>
        </left>
      </border>
    </ndxf>
  </rcc>
  <rcc rId="1993" sId="1" odxf="1" dxf="1" numFmtId="4">
    <nc r="CB23">
      <v>6500</v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fmt sheetId="1" sqref="CC23" start="0" length="0">
    <dxf>
      <numFmt numFmtId="6" formatCode="#,##0_);[Red]\(#,##0\)"/>
      <alignment horizontal="center" vertical="top" readingOrder="0"/>
    </dxf>
  </rfmt>
  <rfmt sheetId="1" sqref="CD23" start="0" length="0">
    <dxf>
      <numFmt numFmtId="6" formatCode="#,##0_);[Red]\(#,##0\)"/>
      <alignment horizontal="center" vertical="top" readingOrder="0"/>
    </dxf>
  </rfmt>
  <rcc rId="1994" sId="1" odxf="1" dxf="1">
    <nc r="CE23">
      <f>CB23+CD23</f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cc rId="1995" sId="1" odxf="1" dxf="1">
    <nc r="CF23">
      <f>CB23+CC23</f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cc rId="1996" sId="1" odxf="1" dxf="1">
    <nc r="CG23">
      <f>CE23-CF23</f>
    </nc>
    <odxf>
      <numFmt numFmtId="0" formatCode="General"/>
      <alignment horizontal="general" vertical="bottom" readingOrder="0"/>
      <border outline="0">
        <right/>
      </border>
    </odxf>
    <ndxf>
      <numFmt numFmtId="6" formatCode="#,##0_);[Red]\(#,##0\)"/>
      <alignment horizontal="center" vertical="top" readingOrder="0"/>
      <border outline="0">
        <right style="thin">
          <color indexed="64"/>
        </right>
      </border>
    </ndxf>
  </rcc>
  <rfmt sheetId="1" sqref="CA24" start="0" length="0">
    <dxf>
      <numFmt numFmtId="6" formatCode="#,##0_);[Red]\(#,##0\)"/>
      <alignment horizontal="center" vertical="top" readingOrder="0"/>
      <border outline="0">
        <left style="thin">
          <color indexed="64"/>
        </left>
      </border>
    </dxf>
  </rfmt>
  <rfmt sheetId="1" sqref="CB24" start="0" length="0">
    <dxf>
      <numFmt numFmtId="6" formatCode="#,##0_);[Red]\(#,##0\)"/>
      <alignment horizontal="center" vertical="top" readingOrder="0"/>
    </dxf>
  </rfmt>
  <rfmt sheetId="1" sqref="CC24" start="0" length="0">
    <dxf>
      <numFmt numFmtId="6" formatCode="#,##0_);[Red]\(#,##0\)"/>
      <alignment horizontal="center" vertical="top" readingOrder="0"/>
    </dxf>
  </rfmt>
  <rfmt sheetId="1" sqref="CD24" start="0" length="0">
    <dxf>
      <numFmt numFmtId="6" formatCode="#,##0_);[Red]\(#,##0\)"/>
      <alignment horizontal="center" vertical="top" readingOrder="0"/>
    </dxf>
  </rfmt>
  <rfmt sheetId="1" sqref="CE24" start="0" length="0">
    <dxf>
      <numFmt numFmtId="6" formatCode="#,##0_);[Red]\(#,##0\)"/>
      <alignment horizontal="center" vertical="top" readingOrder="0"/>
    </dxf>
  </rfmt>
  <rfmt sheetId="1" sqref="CF24" start="0" length="0">
    <dxf>
      <numFmt numFmtId="6" formatCode="#,##0_);[Red]\(#,##0\)"/>
      <alignment horizontal="center" vertical="top" readingOrder="0"/>
    </dxf>
  </rfmt>
  <rfmt sheetId="1" sqref="CG24" start="0" length="0">
    <dxf>
      <numFmt numFmtId="6" formatCode="#,##0_);[Red]\(#,##0\)"/>
      <alignment horizontal="center" vertical="top" readingOrder="0"/>
      <border outline="0">
        <right style="thin">
          <color indexed="64"/>
        </right>
      </border>
    </dxf>
  </rfmt>
  <rfmt sheetId="1" sqref="CA25" start="0" length="0">
    <dxf>
      <numFmt numFmtId="6" formatCode="#,##0_);[Red]\(#,##0\)"/>
      <alignment horizontal="center" vertical="top" readingOrder="0"/>
      <border outline="0">
        <left style="thin">
          <color indexed="64"/>
        </left>
      </border>
    </dxf>
  </rfmt>
  <rfmt sheetId="1" sqref="CB25" start="0" length="0">
    <dxf>
      <numFmt numFmtId="6" formatCode="#,##0_);[Red]\(#,##0\)"/>
      <alignment horizontal="center" vertical="top" readingOrder="0"/>
    </dxf>
  </rfmt>
  <rfmt sheetId="1" sqref="CC25" start="0" length="0">
    <dxf>
      <numFmt numFmtId="6" formatCode="#,##0_);[Red]\(#,##0\)"/>
      <alignment horizontal="center" vertical="top" readingOrder="0"/>
    </dxf>
  </rfmt>
  <rfmt sheetId="1" sqref="CD25" start="0" length="0">
    <dxf>
      <numFmt numFmtId="6" formatCode="#,##0_);[Red]\(#,##0\)"/>
      <alignment horizontal="center" vertical="top" readingOrder="0"/>
    </dxf>
  </rfmt>
  <rfmt sheetId="1" sqref="CE25" start="0" length="0">
    <dxf>
      <numFmt numFmtId="6" formatCode="#,##0_);[Red]\(#,##0\)"/>
      <alignment horizontal="center" vertical="top" readingOrder="0"/>
    </dxf>
  </rfmt>
  <rfmt sheetId="1" sqref="CF25" start="0" length="0">
    <dxf>
      <numFmt numFmtId="6" formatCode="#,##0_);[Red]\(#,##0\)"/>
      <alignment horizontal="center" vertical="top" readingOrder="0"/>
    </dxf>
  </rfmt>
  <rfmt sheetId="1" sqref="CG25" start="0" length="0">
    <dxf>
      <numFmt numFmtId="6" formatCode="#,##0_);[Red]\(#,##0\)"/>
      <alignment horizontal="center" vertical="top" readingOrder="0"/>
      <border outline="0">
        <right style="thin">
          <color indexed="64"/>
        </right>
      </border>
    </dxf>
  </rfmt>
  <rcc rId="1997" sId="1" odxf="1" dxf="1" numFmtId="4">
    <nc r="CA26">
      <v>8000</v>
    </nc>
    <odxf>
      <numFmt numFmtId="0" formatCode="General"/>
      <alignment horizontal="general" vertical="bottom" readingOrder="0"/>
      <border outline="0">
        <left/>
      </border>
    </odxf>
    <ndxf>
      <numFmt numFmtId="6" formatCode="#,##0_);[Red]\(#,##0\)"/>
      <alignment horizontal="center" vertical="top" readingOrder="0"/>
      <border outline="0">
        <left style="thin">
          <color indexed="64"/>
        </left>
      </border>
    </ndxf>
  </rcc>
  <rcc rId="1998" sId="1" odxf="1" dxf="1" numFmtId="4">
    <nc r="CB26">
      <v>0</v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fmt sheetId="1" sqref="CC26" start="0" length="0">
    <dxf>
      <numFmt numFmtId="6" formatCode="#,##0_);[Red]\(#,##0\)"/>
      <alignment horizontal="center" vertical="top" readingOrder="0"/>
    </dxf>
  </rfmt>
  <rfmt sheetId="1" sqref="CD26" start="0" length="0">
    <dxf>
      <numFmt numFmtId="6" formatCode="#,##0_);[Red]\(#,##0\)"/>
      <alignment horizontal="center" vertical="top" readingOrder="0"/>
    </dxf>
  </rfmt>
  <rcc rId="1999" sId="1" odxf="1" dxf="1">
    <nc r="CE26">
      <f>CB26+CD26</f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cc rId="2000" sId="1" odxf="1" dxf="1">
    <nc r="CF26">
      <f>CB26+CC26</f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cc rId="2001" sId="1" odxf="1" dxf="1">
    <nc r="CG26">
      <f>CE26-CF26</f>
    </nc>
    <odxf>
      <numFmt numFmtId="0" formatCode="General"/>
      <alignment horizontal="general" vertical="bottom" readingOrder="0"/>
      <border outline="0">
        <right/>
      </border>
    </odxf>
    <ndxf>
      <numFmt numFmtId="6" formatCode="#,##0_);[Red]\(#,##0\)"/>
      <alignment horizontal="center" vertical="top" readingOrder="0"/>
      <border outline="0">
        <right style="thin">
          <color indexed="64"/>
        </right>
      </border>
    </ndxf>
  </rcc>
  <rfmt sheetId="1" sqref="CA27" start="0" length="0">
    <dxf>
      <numFmt numFmtId="6" formatCode="#,##0_);[Red]\(#,##0\)"/>
      <alignment horizontal="center" vertical="top" readingOrder="0"/>
      <border outline="0">
        <left style="thin">
          <color indexed="64"/>
        </left>
      </border>
    </dxf>
  </rfmt>
  <rfmt sheetId="1" sqref="CB27" start="0" length="0">
    <dxf>
      <numFmt numFmtId="6" formatCode="#,##0_);[Red]\(#,##0\)"/>
      <alignment horizontal="center" vertical="top" readingOrder="0"/>
    </dxf>
  </rfmt>
  <rfmt sheetId="1" sqref="CC27" start="0" length="0">
    <dxf>
      <numFmt numFmtId="6" formatCode="#,##0_);[Red]\(#,##0\)"/>
      <alignment horizontal="center" vertical="top" readingOrder="0"/>
    </dxf>
  </rfmt>
  <rfmt sheetId="1" sqref="CD27" start="0" length="0">
    <dxf>
      <numFmt numFmtId="6" formatCode="#,##0_);[Red]\(#,##0\)"/>
      <alignment horizontal="center" vertical="top" readingOrder="0"/>
    </dxf>
  </rfmt>
  <rfmt sheetId="1" sqref="CE27" start="0" length="0">
    <dxf>
      <numFmt numFmtId="6" formatCode="#,##0_);[Red]\(#,##0\)"/>
      <alignment horizontal="center" vertical="top" readingOrder="0"/>
    </dxf>
  </rfmt>
  <rfmt sheetId="1" sqref="CF27" start="0" length="0">
    <dxf>
      <numFmt numFmtId="6" formatCode="#,##0_);[Red]\(#,##0\)"/>
      <alignment horizontal="center" vertical="top" readingOrder="0"/>
    </dxf>
  </rfmt>
  <rfmt sheetId="1" sqref="CG27" start="0" length="0">
    <dxf>
      <numFmt numFmtId="6" formatCode="#,##0_);[Red]\(#,##0\)"/>
      <alignment horizontal="center" vertical="top" readingOrder="0"/>
      <border outline="0">
        <right style="thin">
          <color indexed="64"/>
        </right>
      </border>
    </dxf>
  </rfmt>
  <rfmt sheetId="1" sqref="CA28" start="0" length="0">
    <dxf>
      <numFmt numFmtId="6" formatCode="#,##0_);[Red]\(#,##0\)"/>
      <alignment horizontal="center" vertical="top" readingOrder="0"/>
      <border outline="0">
        <left style="thin">
          <color indexed="64"/>
        </left>
      </border>
    </dxf>
  </rfmt>
  <rfmt sheetId="1" sqref="CB28" start="0" length="0">
    <dxf>
      <numFmt numFmtId="6" formatCode="#,##0_);[Red]\(#,##0\)"/>
      <alignment horizontal="center" vertical="top" readingOrder="0"/>
    </dxf>
  </rfmt>
  <rfmt sheetId="1" sqref="CC28" start="0" length="0">
    <dxf>
      <numFmt numFmtId="6" formatCode="#,##0_);[Red]\(#,##0\)"/>
      <alignment horizontal="center" vertical="top" readingOrder="0"/>
    </dxf>
  </rfmt>
  <rfmt sheetId="1" sqref="CD28" start="0" length="0">
    <dxf>
      <numFmt numFmtId="6" formatCode="#,##0_);[Red]\(#,##0\)"/>
      <alignment horizontal="center" vertical="top" readingOrder="0"/>
    </dxf>
  </rfmt>
  <rfmt sheetId="1" sqref="CE28" start="0" length="0">
    <dxf>
      <numFmt numFmtId="6" formatCode="#,##0_);[Red]\(#,##0\)"/>
      <alignment horizontal="center" vertical="top" readingOrder="0"/>
    </dxf>
  </rfmt>
  <rfmt sheetId="1" sqref="CF28" start="0" length="0">
    <dxf>
      <numFmt numFmtId="6" formatCode="#,##0_);[Red]\(#,##0\)"/>
      <alignment horizontal="center" vertical="top" readingOrder="0"/>
    </dxf>
  </rfmt>
  <rfmt sheetId="1" sqref="CG28" start="0" length="0">
    <dxf>
      <numFmt numFmtId="6" formatCode="#,##0_);[Red]\(#,##0\)"/>
      <alignment horizontal="center" vertical="top" readingOrder="0"/>
      <border outline="0">
        <right style="thin">
          <color indexed="64"/>
        </right>
      </border>
    </dxf>
  </rfmt>
  <rcc rId="2002" sId="1" odxf="1" dxf="1" numFmtId="4">
    <nc r="CA29">
      <v>23000</v>
    </nc>
    <odxf>
      <numFmt numFmtId="0" formatCode="General"/>
      <alignment horizontal="general" vertical="bottom" readingOrder="0"/>
      <border outline="0">
        <left/>
      </border>
    </odxf>
    <ndxf>
      <numFmt numFmtId="6" formatCode="#,##0_);[Red]\(#,##0\)"/>
      <alignment horizontal="center" vertical="top" readingOrder="0"/>
      <border outline="0">
        <left style="thin">
          <color indexed="64"/>
        </left>
      </border>
    </ndxf>
  </rcc>
  <rcc rId="2003" sId="1" odxf="1" dxf="1" numFmtId="4">
    <nc r="CB29">
      <v>11500</v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fmt sheetId="1" sqref="CC29" start="0" length="0">
    <dxf>
      <numFmt numFmtId="6" formatCode="#,##0_);[Red]\(#,##0\)"/>
      <alignment horizontal="center" vertical="top" readingOrder="0"/>
    </dxf>
  </rfmt>
  <rfmt sheetId="1" sqref="CD29" start="0" length="0">
    <dxf>
      <numFmt numFmtId="6" formatCode="#,##0_);[Red]\(#,##0\)"/>
      <alignment horizontal="center" vertical="top" readingOrder="0"/>
    </dxf>
  </rfmt>
  <rcc rId="2004" sId="1" odxf="1" dxf="1">
    <nc r="CE29">
      <f>CB29+CD29</f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cc rId="2005" sId="1" odxf="1" dxf="1">
    <nc r="CF29">
      <f>CB29+CC29</f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cc rId="2006" sId="1" odxf="1" dxf="1">
    <nc r="CG29">
      <f>CE29-CF29</f>
    </nc>
    <odxf>
      <numFmt numFmtId="0" formatCode="General"/>
      <alignment horizontal="general" vertical="bottom" readingOrder="0"/>
      <border outline="0">
        <right/>
      </border>
    </odxf>
    <ndxf>
      <numFmt numFmtId="6" formatCode="#,##0_);[Red]\(#,##0\)"/>
      <alignment horizontal="center" vertical="top" readingOrder="0"/>
      <border outline="0">
        <right style="thin">
          <color indexed="64"/>
        </right>
      </border>
    </ndxf>
  </rcc>
  <rcc rId="2007" sId="1" odxf="1" dxf="1" numFmtId="4">
    <nc r="CA30">
      <v>40000</v>
    </nc>
    <odxf>
      <numFmt numFmtId="0" formatCode="General"/>
      <alignment horizontal="general" vertical="bottom" readingOrder="0"/>
      <border outline="0">
        <left/>
      </border>
    </odxf>
    <ndxf>
      <numFmt numFmtId="6" formatCode="#,##0_);[Red]\(#,##0\)"/>
      <alignment horizontal="center" vertical="top" readingOrder="0"/>
      <border outline="0">
        <left style="thin">
          <color indexed="64"/>
        </left>
      </border>
    </ndxf>
  </rcc>
  <rcc rId="2008" sId="1" odxf="1" dxf="1" numFmtId="4">
    <nc r="CB30">
      <v>20000</v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fmt sheetId="1" sqref="CC30" start="0" length="0">
    <dxf>
      <numFmt numFmtId="6" formatCode="#,##0_);[Red]\(#,##0\)"/>
      <alignment horizontal="center" vertical="top" readingOrder="0"/>
    </dxf>
  </rfmt>
  <rfmt sheetId="1" sqref="CD30" start="0" length="0">
    <dxf>
      <numFmt numFmtId="6" formatCode="#,##0_);[Red]\(#,##0\)"/>
      <alignment horizontal="center" vertical="top" readingOrder="0"/>
    </dxf>
  </rfmt>
  <rcc rId="2009" sId="1" odxf="1" dxf="1">
    <nc r="CE30">
      <f>CB30+CD30</f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cc rId="2010" sId="1" odxf="1" dxf="1">
    <nc r="CF30">
      <f>CB30+CC30</f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cc rId="2011" sId="1" odxf="1" dxf="1">
    <nc r="CG30">
      <f>CE30-CF30</f>
    </nc>
    <odxf>
      <numFmt numFmtId="0" formatCode="General"/>
      <alignment horizontal="general" vertical="bottom" readingOrder="0"/>
      <border outline="0">
        <right/>
      </border>
    </odxf>
    <ndxf>
      <numFmt numFmtId="6" formatCode="#,##0_);[Red]\(#,##0\)"/>
      <alignment horizontal="center" vertical="top" readingOrder="0"/>
      <border outline="0">
        <right style="thin">
          <color indexed="64"/>
        </right>
      </border>
    </ndxf>
  </rcc>
  <rcc rId="2012" sId="1" odxf="1" dxf="1" numFmtId="4">
    <nc r="CA31">
      <v>15000</v>
    </nc>
    <odxf>
      <numFmt numFmtId="0" formatCode="General"/>
      <alignment horizontal="general" vertical="bottom" readingOrder="0"/>
      <border outline="0">
        <left/>
      </border>
    </odxf>
    <ndxf>
      <numFmt numFmtId="6" formatCode="#,##0_);[Red]\(#,##0\)"/>
      <alignment horizontal="center" vertical="top" readingOrder="0"/>
      <border outline="0">
        <left style="thin">
          <color indexed="64"/>
        </left>
      </border>
    </ndxf>
  </rcc>
  <rcc rId="2013" sId="1" odxf="1" dxf="1" numFmtId="4">
    <nc r="CB31">
      <v>10000</v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fmt sheetId="1" sqref="CC31" start="0" length="0">
    <dxf>
      <numFmt numFmtId="6" formatCode="#,##0_);[Red]\(#,##0\)"/>
      <alignment horizontal="center" vertical="top" readingOrder="0"/>
    </dxf>
  </rfmt>
  <rfmt sheetId="1" sqref="CD31" start="0" length="0">
    <dxf>
      <numFmt numFmtId="6" formatCode="#,##0_);[Red]\(#,##0\)"/>
      <alignment horizontal="center" vertical="top" readingOrder="0"/>
    </dxf>
  </rfmt>
  <rcc rId="2014" sId="1" odxf="1" dxf="1">
    <nc r="CE31">
      <f>CB31+CD31</f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cc rId="2015" sId="1" odxf="1" dxf="1">
    <nc r="CF31">
      <f>CB31+CC31</f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cc rId="2016" sId="1" odxf="1" dxf="1">
    <nc r="CG31">
      <f>CE31-CF31</f>
    </nc>
    <odxf>
      <numFmt numFmtId="0" formatCode="General"/>
      <alignment horizontal="general" vertical="bottom" readingOrder="0"/>
      <border outline="0">
        <right/>
      </border>
    </odxf>
    <ndxf>
      <numFmt numFmtId="6" formatCode="#,##0_);[Red]\(#,##0\)"/>
      <alignment horizontal="center" vertical="top" readingOrder="0"/>
      <border outline="0">
        <right style="thin">
          <color indexed="64"/>
        </right>
      </border>
    </ndxf>
  </rcc>
  <rfmt sheetId="1" sqref="CA32" start="0" length="0">
    <dxf>
      <numFmt numFmtId="6" formatCode="#,##0_);[Red]\(#,##0\)"/>
      <alignment horizontal="center" vertical="top" readingOrder="0"/>
      <border outline="0">
        <left style="thin">
          <color indexed="64"/>
        </left>
      </border>
    </dxf>
  </rfmt>
  <rfmt sheetId="1" sqref="CB32" start="0" length="0">
    <dxf>
      <numFmt numFmtId="6" formatCode="#,##0_);[Red]\(#,##0\)"/>
      <alignment horizontal="center" vertical="top" readingOrder="0"/>
    </dxf>
  </rfmt>
  <rfmt sheetId="1" sqref="CC32" start="0" length="0">
    <dxf>
      <numFmt numFmtId="6" formatCode="#,##0_);[Red]\(#,##0\)"/>
      <alignment horizontal="center" vertical="top" readingOrder="0"/>
    </dxf>
  </rfmt>
  <rfmt sheetId="1" sqref="CD32" start="0" length="0">
    <dxf>
      <numFmt numFmtId="6" formatCode="#,##0_);[Red]\(#,##0\)"/>
      <alignment horizontal="center" vertical="top" readingOrder="0"/>
    </dxf>
  </rfmt>
  <rfmt sheetId="1" sqref="CE32" start="0" length="0">
    <dxf>
      <numFmt numFmtId="6" formatCode="#,##0_);[Red]\(#,##0\)"/>
      <alignment horizontal="center" vertical="top" readingOrder="0"/>
    </dxf>
  </rfmt>
  <rfmt sheetId="1" sqref="CF32" start="0" length="0">
    <dxf>
      <numFmt numFmtId="6" formatCode="#,##0_);[Red]\(#,##0\)"/>
      <alignment horizontal="center" vertical="top" readingOrder="0"/>
    </dxf>
  </rfmt>
  <rfmt sheetId="1" sqref="CG32" start="0" length="0">
    <dxf>
      <numFmt numFmtId="6" formatCode="#,##0_);[Red]\(#,##0\)"/>
      <alignment horizontal="center" vertical="top" readingOrder="0"/>
      <border outline="0">
        <right style="thin">
          <color indexed="64"/>
        </right>
      </border>
    </dxf>
  </rfmt>
  <rfmt sheetId="1" sqref="CA33" start="0" length="0">
    <dxf>
      <numFmt numFmtId="6" formatCode="#,##0_);[Red]\(#,##0\)"/>
      <alignment horizontal="center" vertical="top" readingOrder="0"/>
      <border outline="0">
        <left style="thin">
          <color indexed="64"/>
        </left>
      </border>
    </dxf>
  </rfmt>
  <rfmt sheetId="1" sqref="CB33" start="0" length="0">
    <dxf>
      <numFmt numFmtId="6" formatCode="#,##0_);[Red]\(#,##0\)"/>
      <alignment horizontal="center" vertical="top" readingOrder="0"/>
    </dxf>
  </rfmt>
  <rfmt sheetId="1" sqref="CC33" start="0" length="0">
    <dxf>
      <numFmt numFmtId="6" formatCode="#,##0_);[Red]\(#,##0\)"/>
      <alignment horizontal="center" vertical="top" readingOrder="0"/>
    </dxf>
  </rfmt>
  <rfmt sheetId="1" sqref="CD33" start="0" length="0">
    <dxf>
      <numFmt numFmtId="6" formatCode="#,##0_);[Red]\(#,##0\)"/>
      <alignment horizontal="center" vertical="top" readingOrder="0"/>
    </dxf>
  </rfmt>
  <rfmt sheetId="1" sqref="CE33" start="0" length="0">
    <dxf>
      <numFmt numFmtId="6" formatCode="#,##0_);[Red]\(#,##0\)"/>
      <alignment horizontal="center" vertical="top" readingOrder="0"/>
    </dxf>
  </rfmt>
  <rfmt sheetId="1" sqref="CF33" start="0" length="0">
    <dxf>
      <numFmt numFmtId="6" formatCode="#,##0_);[Red]\(#,##0\)"/>
      <alignment horizontal="center" vertical="top" readingOrder="0"/>
    </dxf>
  </rfmt>
  <rfmt sheetId="1" sqref="CG33" start="0" length="0">
    <dxf>
      <numFmt numFmtId="6" formatCode="#,##0_);[Red]\(#,##0\)"/>
      <alignment horizontal="center" vertical="top" readingOrder="0"/>
      <border outline="0">
        <right style="thin">
          <color indexed="64"/>
        </right>
      </border>
    </dxf>
  </rfmt>
  <rcc rId="2017" sId="1" odxf="1" dxf="1" numFmtId="4">
    <nc r="CA34">
      <v>0</v>
    </nc>
    <odxf>
      <numFmt numFmtId="0" formatCode="General"/>
      <alignment horizontal="general" vertical="bottom" readingOrder="0"/>
      <border outline="0">
        <left/>
      </border>
    </odxf>
    <ndxf>
      <numFmt numFmtId="6" formatCode="#,##0_);[Red]\(#,##0\)"/>
      <alignment horizontal="center" vertical="top" readingOrder="0"/>
      <border outline="0">
        <left style="thin">
          <color indexed="64"/>
        </left>
      </border>
    </ndxf>
  </rcc>
  <rcc rId="2018" sId="1" odxf="1" dxf="1" numFmtId="4">
    <nc r="CB34">
      <v>0</v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cc rId="2019" sId="1" odxf="1" dxf="1" numFmtId="4">
    <nc r="CC34">
      <v>0</v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fmt sheetId="1" sqref="CD34" start="0" length="0">
    <dxf>
      <numFmt numFmtId="6" formatCode="#,##0_);[Red]\(#,##0\)"/>
      <alignment horizontal="center" vertical="top" readingOrder="0"/>
    </dxf>
  </rfmt>
  <rcc rId="2020" sId="1" odxf="1" dxf="1">
    <nc r="CE34">
      <f>CB34+CD34</f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cc rId="2021" sId="1" odxf="1" dxf="1">
    <nc r="CF34">
      <f>CB34+CC34</f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cc rId="2022" sId="1" odxf="1" dxf="1">
    <nc r="CG34">
      <f>CE34-CF34</f>
    </nc>
    <odxf>
      <numFmt numFmtId="0" formatCode="General"/>
      <alignment horizontal="general" vertical="bottom" readingOrder="0"/>
      <border outline="0">
        <right/>
      </border>
    </odxf>
    <ndxf>
      <numFmt numFmtId="6" formatCode="#,##0_);[Red]\(#,##0\)"/>
      <alignment horizontal="center" vertical="top" readingOrder="0"/>
      <border outline="0">
        <right style="thin">
          <color indexed="64"/>
        </right>
      </border>
    </ndxf>
  </rcc>
  <rfmt sheetId="1" sqref="CA35" start="0" length="0">
    <dxf>
      <numFmt numFmtId="6" formatCode="#,##0_);[Red]\(#,##0\)"/>
      <alignment horizontal="center" vertical="top" readingOrder="0"/>
      <border outline="0">
        <left style="thin">
          <color indexed="64"/>
        </left>
      </border>
    </dxf>
  </rfmt>
  <rfmt sheetId="1" sqref="CB35" start="0" length="0">
    <dxf>
      <numFmt numFmtId="6" formatCode="#,##0_);[Red]\(#,##0\)"/>
      <alignment horizontal="center" vertical="top" readingOrder="0"/>
    </dxf>
  </rfmt>
  <rfmt sheetId="1" sqref="CC35" start="0" length="0">
    <dxf>
      <numFmt numFmtId="6" formatCode="#,##0_);[Red]\(#,##0\)"/>
      <alignment horizontal="center" vertical="top" readingOrder="0"/>
    </dxf>
  </rfmt>
  <rfmt sheetId="1" sqref="CD35" start="0" length="0">
    <dxf>
      <numFmt numFmtId="6" formatCode="#,##0_);[Red]\(#,##0\)"/>
      <alignment horizontal="center" vertical="top" readingOrder="0"/>
    </dxf>
  </rfmt>
  <rfmt sheetId="1" sqref="CE35" start="0" length="0">
    <dxf>
      <numFmt numFmtId="6" formatCode="#,##0_);[Red]\(#,##0\)"/>
      <alignment horizontal="center" vertical="top" readingOrder="0"/>
    </dxf>
  </rfmt>
  <rfmt sheetId="1" sqref="CF35" start="0" length="0">
    <dxf>
      <numFmt numFmtId="6" formatCode="#,##0_);[Red]\(#,##0\)"/>
      <alignment horizontal="center" vertical="top" readingOrder="0"/>
    </dxf>
  </rfmt>
  <rfmt sheetId="1" sqref="CG35" start="0" length="0">
    <dxf>
      <numFmt numFmtId="6" formatCode="#,##0_);[Red]\(#,##0\)"/>
      <alignment horizontal="center" vertical="top" readingOrder="0"/>
      <border outline="0">
        <right style="thin">
          <color indexed="64"/>
        </right>
      </border>
    </dxf>
  </rfmt>
  <rcc rId="2023" sId="1" odxf="1" dxf="1">
    <nc r="CA36">
      <f>SUM(CA7:CA35)</f>
    </nc>
    <odxf>
      <font>
        <b val="0"/>
        <sz val="11"/>
        <color theme="1"/>
        <name val="Calibri"/>
        <scheme val="minor"/>
      </font>
      <numFmt numFmtId="0" formatCode="General"/>
      <alignment horizontal="general" vertical="bottom" readingOrder="0"/>
      <border outline="0">
        <left/>
        <top/>
        <bottom/>
      </border>
    </odxf>
    <ndxf>
      <font>
        <b/>
        <sz val="11"/>
        <color indexed="8"/>
        <name val="Calibri"/>
        <scheme val="none"/>
      </font>
      <numFmt numFmtId="6" formatCode="#,##0_);[Red]\(#,##0\)"/>
      <alignment horizontal="center" vertical="top" readingOrder="0"/>
      <border outline="0">
        <left style="thin">
          <color indexed="64"/>
        </left>
        <top style="thin">
          <color indexed="64"/>
        </top>
        <bottom style="double">
          <color indexed="64"/>
        </bottom>
      </border>
    </ndxf>
  </rcc>
  <rcc rId="2024" sId="1" odxf="1" dxf="1">
    <nc r="CB36">
      <f>SUM(CB7:CB35)</f>
    </nc>
    <odxf>
      <font>
        <b val="0"/>
        <sz val="11"/>
        <color theme="1"/>
        <name val="Calibri"/>
        <scheme val="minor"/>
      </font>
      <numFmt numFmtId="0" formatCode="General"/>
      <alignment horizontal="general" vertical="bottom" readingOrder="0"/>
      <border outline="0">
        <left/>
        <top/>
        <bottom/>
      </border>
    </odxf>
    <ndxf>
      <font>
        <b/>
        <sz val="11"/>
        <color indexed="8"/>
        <name val="Calibri"/>
        <scheme val="none"/>
      </font>
      <numFmt numFmtId="6" formatCode="#,##0_);[Red]\(#,##0\)"/>
      <alignment horizontal="center" vertical="top" readingOrder="0"/>
      <border outline="0">
        <left style="thin">
          <color indexed="64"/>
        </left>
        <top style="thin">
          <color indexed="64"/>
        </top>
        <bottom style="double">
          <color indexed="64"/>
        </bottom>
      </border>
    </ndxf>
  </rcc>
  <rcc rId="2025" sId="1" odxf="1" dxf="1">
    <nc r="CC36">
      <f>SUM(CC7:CC35)</f>
    </nc>
    <odxf>
      <font>
        <b val="0"/>
        <sz val="11"/>
        <color theme="1"/>
        <name val="Calibri"/>
        <scheme val="minor"/>
      </font>
      <numFmt numFmtId="0" formatCode="General"/>
      <alignment horizontal="general" vertical="bottom" readingOrder="0"/>
      <border outline="0">
        <left/>
        <top/>
        <bottom/>
      </border>
    </odxf>
    <ndxf>
      <font>
        <b/>
        <sz val="11"/>
        <color indexed="8"/>
        <name val="Calibri"/>
        <scheme val="none"/>
      </font>
      <numFmt numFmtId="6" formatCode="#,##0_);[Red]\(#,##0\)"/>
      <alignment horizontal="center" vertical="top" readingOrder="0"/>
      <border outline="0">
        <left style="thin">
          <color indexed="64"/>
        </left>
        <top style="thin">
          <color indexed="64"/>
        </top>
        <bottom style="double">
          <color indexed="64"/>
        </bottom>
      </border>
    </ndxf>
  </rcc>
  <rcc rId="2026" sId="1" odxf="1" dxf="1">
    <nc r="CD36">
      <f>SUM(CD7:CD35)</f>
    </nc>
    <odxf>
      <font>
        <b val="0"/>
        <sz val="11"/>
        <color theme="1"/>
        <name val="Calibri"/>
        <scheme val="minor"/>
      </font>
      <numFmt numFmtId="0" formatCode="General"/>
      <alignment horizontal="general" vertical="bottom" readingOrder="0"/>
      <border outline="0">
        <left/>
        <top/>
        <bottom/>
      </border>
    </odxf>
    <ndxf>
      <font>
        <b/>
        <sz val="11"/>
        <color indexed="8"/>
        <name val="Calibri"/>
        <scheme val="none"/>
      </font>
      <numFmt numFmtId="6" formatCode="#,##0_);[Red]\(#,##0\)"/>
      <alignment horizontal="center" vertical="top" readingOrder="0"/>
      <border outline="0">
        <left style="thin">
          <color indexed="64"/>
        </left>
        <top style="thin">
          <color indexed="64"/>
        </top>
        <bottom style="double">
          <color indexed="64"/>
        </bottom>
      </border>
    </ndxf>
  </rcc>
  <rcc rId="2027" sId="1" odxf="1" dxf="1">
    <nc r="CE36">
      <f>SUM(CE7:CE35)</f>
    </nc>
    <odxf>
      <font>
        <b val="0"/>
        <sz val="11"/>
        <color theme="1"/>
        <name val="Calibri"/>
        <scheme val="minor"/>
      </font>
      <numFmt numFmtId="0" formatCode="General"/>
      <alignment horizontal="general" vertical="bottom" readingOrder="0"/>
      <border outline="0">
        <left/>
        <top/>
        <bottom/>
      </border>
    </odxf>
    <ndxf>
      <font>
        <b/>
        <sz val="11"/>
        <color indexed="8"/>
        <name val="Calibri"/>
        <scheme val="none"/>
      </font>
      <numFmt numFmtId="6" formatCode="#,##0_);[Red]\(#,##0\)"/>
      <alignment horizontal="center" vertical="top" readingOrder="0"/>
      <border outline="0">
        <left style="thin">
          <color indexed="64"/>
        </left>
        <top style="thin">
          <color indexed="64"/>
        </top>
        <bottom style="double">
          <color indexed="64"/>
        </bottom>
      </border>
    </ndxf>
  </rcc>
  <rcc rId="2028" sId="1" odxf="1" dxf="1">
    <nc r="CF36">
      <f>SUM(CF7:CF35)</f>
    </nc>
    <odxf>
      <font>
        <b val="0"/>
        <sz val="11"/>
        <color theme="1"/>
        <name val="Calibri"/>
        <scheme val="minor"/>
      </font>
      <numFmt numFmtId="0" formatCode="General"/>
      <alignment horizontal="general" vertical="bottom" readingOrder="0"/>
      <border outline="0">
        <left/>
        <top/>
        <bottom/>
      </border>
    </odxf>
    <ndxf>
      <font>
        <b/>
        <sz val="11"/>
        <color indexed="8"/>
        <name val="Calibri"/>
        <scheme val="none"/>
      </font>
      <numFmt numFmtId="6" formatCode="#,##0_);[Red]\(#,##0\)"/>
      <alignment horizontal="center" vertical="top" readingOrder="0"/>
      <border outline="0">
        <left style="thin">
          <color indexed="64"/>
        </left>
        <top style="thin">
          <color indexed="64"/>
        </top>
        <bottom style="double">
          <color indexed="64"/>
        </bottom>
      </border>
    </ndxf>
  </rcc>
  <rcc rId="2029" sId="1" odxf="1" dxf="1">
    <nc r="CG36">
      <f>SUM(CG7:CG35)</f>
    </nc>
    <odxf>
      <font>
        <b val="0"/>
        <sz val="11"/>
        <color theme="1"/>
        <name val="Calibri"/>
        <scheme val="minor"/>
      </font>
      <numFmt numFmtId="0" formatCode="General"/>
      <alignment horizontal="general" vertical="bottom" readingOrder="0"/>
      <border outline="0">
        <left/>
        <top/>
        <bottom/>
      </border>
    </odxf>
    <ndxf>
      <font>
        <b/>
        <sz val="11"/>
        <color indexed="8"/>
        <name val="Calibri"/>
        <scheme val="none"/>
      </font>
      <numFmt numFmtId="6" formatCode="#,##0_);[Red]\(#,##0\)"/>
      <alignment horizontal="center" vertical="top" readingOrder="0"/>
      <border outline="0">
        <left style="thin">
          <color indexed="64"/>
        </left>
        <top style="thin">
          <color indexed="64"/>
        </top>
        <bottom style="double">
          <color indexed="64"/>
        </bottom>
      </border>
    </ndxf>
  </rcc>
  <rfmt sheetId="1" sqref="CB37" start="0" length="0">
    <dxf>
      <alignment horizontal="center" vertical="top" readingOrder="0"/>
    </dxf>
  </rfmt>
  <rfmt sheetId="1" sqref="CC37" start="0" length="0">
    <dxf>
      <alignment horizontal="center" vertical="top" readingOrder="0"/>
    </dxf>
  </rfmt>
  <rcc rId="2030" sId="1" odxf="1" s="1" dxf="1">
    <nc r="CD37">
      <f>CF36/CA36</f>
    </nc>
    <odxf>
      <numFmt numFmtId="0" formatCode="General"/>
    </odxf>
    <ndxf>
      <numFmt numFmtId="13" formatCode="0%"/>
      <alignment horizontal="center" readingOrder="0"/>
    </ndxf>
  </rcc>
  <rfmt sheetId="1" s="1" sqref="CE37" start="0" length="0">
    <dxf>
      <numFmt numFmtId="13" formatCode="0%"/>
      <alignment horizontal="center" readingOrder="0"/>
    </dxf>
  </rfmt>
  <rfmt sheetId="1" s="1" sqref="CF37" start="0" length="0">
    <dxf>
      <numFmt numFmtId="13" formatCode="0%"/>
      <alignment horizontal="center" readingOrder="0"/>
    </dxf>
  </rfmt>
  <rfmt sheetId="1" sqref="CG37" start="0" length="0">
    <dxf>
      <alignment horizontal="center" vertical="top" readingOrder="0"/>
    </dxf>
  </rfmt>
  <rfmt sheetId="1" sqref="CB38" start="0" length="0">
    <dxf>
      <alignment horizontal="center" vertical="top" readingOrder="0"/>
    </dxf>
  </rfmt>
  <rfmt sheetId="1" sqref="CC38" start="0" length="0">
    <dxf>
      <alignment horizontal="center" vertical="top" readingOrder="0"/>
    </dxf>
  </rfmt>
  <rfmt sheetId="1" sqref="CD38" start="0" length="0">
    <dxf>
      <alignment horizontal="center" vertical="top" readingOrder="0"/>
    </dxf>
  </rfmt>
  <rfmt sheetId="1" sqref="CE38" start="0" length="0">
    <dxf>
      <alignment horizontal="center" vertical="top" readingOrder="0"/>
    </dxf>
  </rfmt>
  <rfmt sheetId="1" sqref="CF38" start="0" length="0">
    <dxf>
      <alignment horizontal="center" vertical="top" readingOrder="0"/>
    </dxf>
  </rfmt>
  <rfmt sheetId="1" sqref="CG38" start="0" length="0">
    <dxf>
      <alignment horizontal="center" vertical="top" readingOrder="0"/>
    </dxf>
  </rfmt>
  <rfmt sheetId="1" sqref="CB39" start="0" length="0">
    <dxf>
      <alignment horizontal="center" vertical="top" readingOrder="0"/>
    </dxf>
  </rfmt>
  <rfmt sheetId="1" sqref="CC39" start="0" length="0">
    <dxf>
      <alignment horizontal="center" vertical="top" readingOrder="0"/>
    </dxf>
  </rfmt>
  <rfmt sheetId="1" sqref="CD39" start="0" length="0">
    <dxf>
      <font>
        <b/>
        <sz val="11"/>
        <color indexed="8"/>
        <name val="Calibri"/>
        <scheme val="none"/>
      </font>
      <numFmt numFmtId="6" formatCode="#,##0_);[Red]\(#,##0\)"/>
      <alignment horizontal="center" vertical="top" readingOrder="0"/>
    </dxf>
  </rfmt>
  <rfmt sheetId="1" sqref="CE39" start="0" length="0">
    <dxf>
      <font>
        <b/>
        <sz val="11"/>
        <color indexed="8"/>
        <name val="Calibri"/>
        <scheme val="none"/>
      </font>
      <numFmt numFmtId="6" formatCode="#,##0_);[Red]\(#,##0\)"/>
      <alignment horizontal="center" vertical="top" readingOrder="0"/>
    </dxf>
  </rfmt>
  <rfmt sheetId="1" sqref="CF39" start="0" length="0">
    <dxf>
      <font>
        <b/>
        <sz val="11"/>
        <color indexed="8"/>
        <name val="Calibri"/>
        <scheme val="none"/>
      </font>
      <numFmt numFmtId="6" formatCode="#,##0_);[Red]\(#,##0\)"/>
      <alignment horizontal="center" vertical="top" readingOrder="0"/>
    </dxf>
  </rfmt>
  <rfmt sheetId="1" sqref="CG39" start="0" length="0">
    <dxf>
      <alignment horizontal="center" vertical="top" readingOrder="0"/>
    </dxf>
  </rfmt>
  <rfmt sheetId="1" sqref="CB1:CB1048576" start="0" length="0">
    <dxf>
      <alignment horizontal="center" vertical="top" readingOrder="0"/>
    </dxf>
  </rfmt>
  <rfmt sheetId="1" sqref="CC1:CC1048576" start="0" length="0">
    <dxf>
      <alignment horizontal="center" vertical="top" readingOrder="0"/>
    </dxf>
  </rfmt>
  <rfmt sheetId="1" sqref="CD1:CD1048576" start="0" length="0">
    <dxf>
      <alignment horizontal="center" vertical="top" readingOrder="0"/>
    </dxf>
  </rfmt>
  <rfmt sheetId="1" sqref="CE1:CE1048576" start="0" length="0">
    <dxf>
      <alignment horizontal="center" vertical="top" readingOrder="0"/>
    </dxf>
  </rfmt>
  <rfmt sheetId="1" sqref="CF1:CF1048576" start="0" length="0">
    <dxf>
      <alignment horizontal="center" vertical="top" readingOrder="0"/>
    </dxf>
  </rfmt>
  <rfmt sheetId="1" sqref="CG1:CG1048576" start="0" length="0">
    <dxf>
      <alignment horizontal="center" vertical="top" readingOrder="0"/>
    </dxf>
  </rfmt>
  <rcc rId="2031" sId="1">
    <nc r="CD3" t="inlineStr">
      <is>
        <t>December</t>
      </is>
    </nc>
  </rcc>
  <rcv guid="{F38B4310-E489-43FF-953E-F1582AC83FA0}" action="delete"/>
  <rdn rId="0" localSheetId="1" customView="1" name="Z_F38B4310_E489_43FF_953E_F1582AC83FA0_.wvu.Cols" hidden="1" oldHidden="1">
    <formula>'FY14 '!$B:$BE,'FY14 '!$BG:$BS</formula>
    <oldFormula>'FY14 '!$B:$BE</oldFormula>
  </rdn>
  <rcv guid="{F38B4310-E489-43FF-953E-F1582AC83FA0}" action="add"/>
</revisions>
</file>

<file path=xl/revisions/revisionLog144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'FY15'!$B:$BS</formula>
    <oldFormula>'FY15'!$B:$BS</oldFormula>
  </rdn>
  <rcv guid="{F38B4310-E489-43FF-953E-F1582AC83FA0}" action="add"/>
</revisions>
</file>

<file path=xl/revisions/revisionLog1441.xml><?xml version="1.0" encoding="utf-8"?>
<revisions xmlns="http://schemas.openxmlformats.org/spreadsheetml/2006/main" xmlns:r="http://schemas.openxmlformats.org/officeDocument/2006/relationships">
  <rcc rId="3543" sId="1" numFmtId="4">
    <nc r="E30">
      <v>1825</v>
    </nc>
  </rcc>
  <rfmt sheetId="1" sqref="F30:F32">
    <dxf>
      <fill>
        <patternFill patternType="none">
          <bgColor auto="1"/>
        </patternFill>
      </fill>
    </dxf>
  </rfmt>
</revisions>
</file>

<file path=xl/revisions/revisionLog14411.xml><?xml version="1.0" encoding="utf-8"?>
<revisions xmlns="http://schemas.openxmlformats.org/spreadsheetml/2006/main" xmlns:r="http://schemas.openxmlformats.org/officeDocument/2006/relationships">
  <rcc rId="3460" sId="1">
    <oc r="F35">
      <f>C35+E35</f>
    </oc>
    <nc r="F35">
      <f>C35+E35</f>
    </nc>
  </rcc>
  <rcc rId="3461" sId="1">
    <oc r="G35">
      <f>C35+D35</f>
    </oc>
    <nc r="G35">
      <f>C35+D35</f>
    </nc>
  </rcc>
  <rcc rId="3462" sId="1">
    <oc r="F36">
      <f>C36+E36</f>
    </oc>
    <nc r="F36">
      <f>C36+E36</f>
    </nc>
  </rcc>
  <rcc rId="3463" sId="1">
    <oc r="G36">
      <f>C36+D36</f>
    </oc>
    <nc r="G36">
      <f>C36+D36</f>
    </nc>
  </rcc>
  <rcc rId="3464" sId="1">
    <oc r="F25">
      <f>C25+E25</f>
    </oc>
    <nc r="F25"/>
  </rcc>
  <rcc rId="3465" sId="1">
    <oc r="G25">
      <f>C25+D25</f>
    </oc>
    <nc r="G25"/>
  </rcc>
  <rcc rId="3466" sId="1">
    <oc r="H25">
      <f>F25-G25</f>
    </oc>
    <nc r="H25"/>
  </rcc>
  <rcc rId="3467" sId="1">
    <oc r="H35">
      <f>F35-G35</f>
    </oc>
    <nc r="H35">
      <f>B35-G35</f>
    </nc>
  </rcc>
  <rcc rId="3468" sId="1">
    <oc r="H36">
      <f>F36-G36</f>
    </oc>
    <nc r="H36">
      <f>B36-G36</f>
    </nc>
  </rcc>
</revisions>
</file>

<file path=xl/revisions/revisionLog144111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'FY14 '!$B:$BL</formula>
    <oldFormula>'FY14 '!$B:$BL</oldFormula>
  </rdn>
  <rcv guid="{F38B4310-E489-43FF-953E-F1582AC83FA0}" action="add"/>
</revisions>
</file>

<file path=xl/revisions/revisionLog1441111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'FY14 '!$B:$BL</formula>
    <oldFormula>'FY14 '!$B:$BL</oldFormula>
  </rdn>
  <rcv guid="{F38B4310-E489-43FF-953E-F1582AC83FA0}" action="add"/>
</revisions>
</file>

<file path=xl/revisions/revisionLog1442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'FY15'!$B:$BL</formula>
    <oldFormula>'FY15'!$B:$BL</oldFormula>
  </rdn>
  <rcv guid="{F38B4310-E489-43FF-953E-F1582AC83FA0}" action="add"/>
</revisions>
</file>

<file path=xl/revisions/revisionLog14421.xml><?xml version="1.0" encoding="utf-8"?>
<revisions xmlns="http://schemas.openxmlformats.org/spreadsheetml/2006/main" xmlns:r="http://schemas.openxmlformats.org/officeDocument/2006/relationships">
  <rcc rId="5254" sId="1">
    <nc r="BN7">
      <f>105000</f>
    </nc>
  </rcc>
  <rcc rId="5255" sId="1">
    <nc r="BN8">
      <f>61000</f>
    </nc>
  </rcc>
  <rcc rId="5256" sId="1" numFmtId="4">
    <nc r="BN9">
      <v>140000</v>
    </nc>
  </rcc>
  <rcc rId="5257" sId="1" numFmtId="4">
    <nc r="BN12">
      <v>17500</v>
    </nc>
  </rcc>
  <rcc rId="5258" sId="1" numFmtId="4">
    <nc r="BN13">
      <v>8500</v>
    </nc>
  </rcc>
  <rcc rId="5259" sId="1" numFmtId="4">
    <nc r="BN14">
      <v>23000</v>
    </nc>
  </rcc>
  <rcc rId="5260" sId="1" numFmtId="4">
    <nc r="BN15">
      <v>0</v>
    </nc>
  </rcc>
  <rcc rId="5261" sId="1" numFmtId="4">
    <nc r="BN18">
      <v>4500</v>
    </nc>
  </rcc>
  <rcc rId="5262" sId="1" numFmtId="4">
    <nc r="BN19">
      <v>15000</v>
    </nc>
  </rcc>
  <rcc rId="5263" sId="1" numFmtId="4">
    <nc r="BN22">
      <v>3500</v>
    </nc>
  </rcc>
  <rcc rId="5264" sId="1" numFmtId="4">
    <nc r="BN23">
      <v>6500</v>
    </nc>
  </rcc>
  <rcc rId="5265" sId="1" numFmtId="4">
    <nc r="BN38">
      <v>4000</v>
    </nc>
  </rcc>
  <rcc rId="5266" sId="1" numFmtId="4">
    <nc r="BN36">
      <v>17500</v>
    </nc>
  </rcc>
  <rcc rId="5267" sId="1" numFmtId="4">
    <nc r="BN37">
      <v>16500</v>
    </nc>
  </rcc>
  <rcv guid="{F38B4310-E489-43FF-953E-F1582AC83FA0}" action="delete"/>
  <rdn rId="0" localSheetId="1" customView="1" name="Z_F38B4310_E489_43FF_953E_F1582AC83FA0_.wvu.Cols" hidden="1" oldHidden="1">
    <formula>'FY15'!$B:$AX</formula>
    <oldFormula>'FY15'!$B:$AX</oldFormula>
  </rdn>
  <rcv guid="{F38B4310-E489-43FF-953E-F1582AC83FA0}" action="add"/>
</revisions>
</file>

<file path=xl/revisions/revisionLog144211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'FY15'!$B:$AX</formula>
    <oldFormula>'FY15'!$B:$AX</oldFormula>
  </rdn>
  <rcv guid="{F38B4310-E489-43FF-953E-F1582AC83FA0}" action="add"/>
</revisions>
</file>

<file path=xl/revisions/revisionLog1442111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'FY15'!$B:$AJ</formula>
    <oldFormula>'FY15'!$B:$AJ</oldFormula>
  </rdn>
  <rcv guid="{F38B4310-E489-43FF-953E-F1582AC83FA0}" action="add"/>
</revisions>
</file>

<file path=xl/revisions/revisionLog14421111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'FY15'!$B:$AC</formula>
    <oldFormula>'FY15'!$B:$AC</oldFormula>
  </rdn>
  <rcv guid="{F38B4310-E489-43FF-953E-F1582AC83FA0}" action="add"/>
</revisions>
</file>

<file path=xl/revisions/revisionLog144211111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'FY15'!$B:$AC</formula>
    <oldFormula>'FY15'!$B:$AC</oldFormula>
  </rdn>
  <rcv guid="{F38B4310-E489-43FF-953E-F1582AC83FA0}" action="add"/>
</revisions>
</file>

<file path=xl/revisions/revisionLog1442111111.xml><?xml version="1.0" encoding="utf-8"?>
<revisions xmlns="http://schemas.openxmlformats.org/spreadsheetml/2006/main" xmlns:r="http://schemas.openxmlformats.org/officeDocument/2006/relationships">
  <rcc rId="3598" sId="1" numFmtId="4">
    <oc r="D26">
      <v>0</v>
    </oc>
    <nc r="D26">
      <v>7920.05</v>
    </nc>
  </rcc>
  <rcc rId="3599" sId="1" numFmtId="4">
    <oc r="D27">
      <v>0</v>
    </oc>
    <nc r="D27">
      <v>2479.83</v>
    </nc>
  </rcc>
  <rcc rId="3600" sId="1">
    <oc r="H26">
      <f>F26-G26</f>
    </oc>
    <nc r="H26">
      <f>G26-B26</f>
    </nc>
  </rcc>
  <rcc rId="3601" sId="1">
    <oc r="H27">
      <f>F27-G27</f>
    </oc>
    <nc r="H27">
      <f>G27-B27</f>
    </nc>
  </rcc>
</revisions>
</file>

<file path=xl/revisions/revisionLog1442112.xml><?xml version="1.0" encoding="utf-8"?>
<revisions xmlns="http://schemas.openxmlformats.org/spreadsheetml/2006/main" xmlns:r="http://schemas.openxmlformats.org/officeDocument/2006/relationships">
  <rcc rId="5051" sId="1" numFmtId="4">
    <nc r="AZ7">
      <v>115000</v>
    </nc>
  </rcc>
  <rcc rId="5052" sId="1" numFmtId="4">
    <nc r="AZ8">
      <v>61000</v>
    </nc>
  </rcc>
  <rcc rId="5053" sId="1" numFmtId="4">
    <nc r="AZ9">
      <v>170000</v>
    </nc>
  </rcc>
  <rcc rId="5054" sId="1" numFmtId="4">
    <nc r="AZ12">
      <v>12500</v>
    </nc>
  </rcc>
  <rcc rId="5055" sId="1" numFmtId="4">
    <nc r="AZ13">
      <v>8500</v>
    </nc>
  </rcc>
  <rcc rId="5056" sId="1" numFmtId="4">
    <nc r="AZ14">
      <v>30000</v>
    </nc>
  </rcc>
  <rcc rId="5057" sId="1" numFmtId="4">
    <nc r="AZ18">
      <v>4500</v>
    </nc>
  </rcc>
  <rcc rId="5058" sId="1" numFmtId="4">
    <nc r="AZ19">
      <v>15000</v>
    </nc>
  </rcc>
  <rcc rId="5059" sId="1" numFmtId="4">
    <nc r="AZ22">
      <v>1500</v>
    </nc>
  </rcc>
  <rcc rId="5060" sId="1" numFmtId="4">
    <nc r="AZ23">
      <v>6500</v>
    </nc>
  </rcc>
  <rcc rId="5061" sId="1" numFmtId="4">
    <nc r="AZ26">
      <v>0</v>
    </nc>
  </rcc>
  <rcc rId="5062" sId="1" numFmtId="4">
    <nc r="AZ27">
      <v>0</v>
    </nc>
  </rcc>
  <rcc rId="5063" sId="1" numFmtId="4">
    <nc r="AZ30">
      <v>0</v>
    </nc>
  </rcc>
  <rcc rId="5064" sId="1" numFmtId="4">
    <nc r="AZ33">
      <v>0</v>
    </nc>
  </rcc>
  <rcc rId="5065" sId="1" numFmtId="4">
    <nc r="AZ42">
      <v>0</v>
    </nc>
  </rcc>
  <rcc rId="5066" sId="1" numFmtId="4">
    <nc r="AZ43">
      <v>0</v>
    </nc>
  </rcc>
  <rcc rId="5067" sId="1" numFmtId="4">
    <nc r="AZ44">
      <v>0</v>
    </nc>
  </rcc>
  <rcc rId="5068" sId="1" numFmtId="4">
    <nc r="AZ36">
      <v>20000</v>
    </nc>
  </rcc>
  <rcc rId="5069" sId="1" numFmtId="4">
    <nc r="AZ37">
      <v>15000</v>
    </nc>
  </rcc>
  <rcc rId="5070" sId="1" numFmtId="4">
    <nc r="AZ38">
      <v>0</v>
    </nc>
  </rcc>
  <rcc rId="5071" sId="1" numFmtId="4">
    <nc r="BA38">
      <v>0</v>
    </nc>
  </rcc>
  <rcc rId="5072" sId="1" numFmtId="4">
    <nc r="BB38">
      <v>0</v>
    </nc>
  </rcc>
  <rcc rId="5073" sId="1" numFmtId="4">
    <nc r="AZ15">
      <v>0</v>
    </nc>
  </rcc>
  <rcc rId="5074" sId="1" numFmtId="4">
    <nc r="BA15">
      <v>0</v>
    </nc>
  </rcc>
  <rcc rId="5075" sId="1" numFmtId="4">
    <nc r="BB15">
      <v>0</v>
    </nc>
  </rcc>
  <rcv guid="{F38B4310-E489-43FF-953E-F1582AC83FA0}" action="delete"/>
  <rdn rId="0" localSheetId="1" customView="1" name="Z_F38B4310_E489_43FF_953E_F1582AC83FA0_.wvu.Cols" hidden="1" oldHidden="1">
    <formula>'FY15'!$B:$AJ</formula>
    <oldFormula>'FY15'!$B:$AJ</oldFormula>
  </rdn>
  <rcv guid="{F38B4310-E489-43FF-953E-F1582AC83FA0}" action="add"/>
</revisions>
</file>

<file path=xl/revisions/revisionLog145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'FY15'!$B:$BS</formula>
    <oldFormula>'FY15'!$B:$BS</oldFormula>
  </rdn>
  <rcv guid="{F38B4310-E489-43FF-953E-F1582AC83FA0}" action="add"/>
</revisions>
</file>

<file path=xl/revisions/revisionLog1451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'FY15'!$B:$O</formula>
    <oldFormula>'FY15'!$B:$O</oldFormula>
  </rdn>
  <rcv guid="{F38B4310-E489-43FF-953E-F1582AC83FA0}" action="add"/>
</revisions>
</file>

<file path=xl/revisions/revisionLog14511.xml><?xml version="1.0" encoding="utf-8"?>
<revisions xmlns="http://schemas.openxmlformats.org/spreadsheetml/2006/main" xmlns:r="http://schemas.openxmlformats.org/officeDocument/2006/relationships">
  <rcc rId="3602" sId="1" numFmtId="4">
    <nc r="D7">
      <v>147615.21</v>
    </nc>
  </rcc>
  <rcc rId="3603" sId="1" numFmtId="4">
    <nc r="D8">
      <v>74380.75</v>
    </nc>
  </rcc>
  <rcc rId="3604" sId="1" numFmtId="4">
    <nc r="D9">
      <v>157407.18</v>
    </nc>
  </rcc>
  <rcc rId="3605" sId="1" numFmtId="4">
    <nc r="D12">
      <v>16256.14</v>
    </nc>
  </rcc>
  <rcc rId="3606" sId="1" numFmtId="4">
    <nc r="D13">
      <v>12483.47</v>
    </nc>
  </rcc>
  <rcc rId="3607" sId="1" numFmtId="4">
    <nc r="D14">
      <v>35862</v>
    </nc>
  </rcc>
  <rcc rId="3608" sId="1" numFmtId="4">
    <nc r="D19">
      <v>13612.65</v>
    </nc>
  </rcc>
  <rcc rId="3609" sId="1" numFmtId="4">
    <nc r="D23">
      <v>7870.5</v>
    </nc>
  </rcc>
  <rcc rId="3610" sId="1" numFmtId="4">
    <nc r="D18">
      <v>11759.91</v>
    </nc>
  </rcc>
  <rcc rId="3611" sId="1" numFmtId="4">
    <nc r="D22">
      <v>2234</v>
    </nc>
  </rcc>
</revisions>
</file>

<file path=xl/revisions/revisionLog145111.xml><?xml version="1.0" encoding="utf-8"?>
<revisions xmlns="http://schemas.openxmlformats.org/spreadsheetml/2006/main" xmlns:r="http://schemas.openxmlformats.org/officeDocument/2006/relationships">
  <rcc rId="3544" sId="1">
    <oc r="F29">
      <f>C29+E29</f>
    </oc>
    <nc r="F29"/>
  </rcc>
  <rcc rId="3545" sId="1">
    <oc r="G29">
      <f>C29+D29</f>
    </oc>
    <nc r="G29"/>
  </rcc>
  <rcc rId="3546" sId="1">
    <oc r="H29">
      <f>F29-G29</f>
    </oc>
    <nc r="H29"/>
  </rcc>
  <rcc rId="3547" sId="1">
    <oc r="H30">
      <f>F30-G30</f>
    </oc>
    <nc r="H30">
      <f>E30-G30</f>
    </nc>
  </rcc>
  <rcc rId="3548" sId="1">
    <oc r="H31">
      <f>F31-G31</f>
    </oc>
    <nc r="H31">
      <f>E31-G31</f>
    </nc>
  </rcc>
  <rcc rId="3549" sId="1">
    <oc r="H32">
      <f>F32-G32</f>
    </oc>
    <nc r="H32">
      <f>E32-G32</f>
    </nc>
  </rcc>
</revisions>
</file>

<file path=xl/revisions/revisionLog1451111.xml><?xml version="1.0" encoding="utf-8"?>
<revisions xmlns="http://schemas.openxmlformats.org/spreadsheetml/2006/main" xmlns:r="http://schemas.openxmlformats.org/officeDocument/2006/relationships">
  <rcc rId="2160" sId="1">
    <oc r="A1" t="inlineStr">
      <is>
        <t>PMI Monthly Spend Invoice Reconciliation - FY14</t>
      </is>
    </oc>
    <nc r="A1" t="inlineStr">
      <is>
        <t>PMI Monthly Spend Invoice Reconciliation - FY15</t>
      </is>
    </nc>
  </rcc>
  <rcc rId="2161" sId="1" numFmtId="4">
    <oc r="B7">
      <v>150000</v>
    </oc>
    <nc r="B7"/>
  </rcc>
  <rcc rId="2162" sId="1" numFmtId="4">
    <oc r="C7">
      <v>75000</v>
    </oc>
    <nc r="C7"/>
  </rcc>
  <rcc rId="2163" sId="1" numFmtId="4">
    <oc r="D7">
      <v>80989.34</v>
    </oc>
    <nc r="D7"/>
  </rcc>
  <rcc rId="2164" sId="1" numFmtId="4">
    <oc r="E7">
      <v>95000</v>
    </oc>
    <nc r="E7"/>
  </rcc>
  <rcc rId="2165" sId="1">
    <oc r="F7">
      <f>C7+E7</f>
    </oc>
    <nc r="F7"/>
  </rcc>
  <rcc rId="2166" sId="1">
    <oc r="G7">
      <f>C7+D7</f>
    </oc>
    <nc r="G7"/>
  </rcc>
  <rcc rId="2167" sId="1">
    <oc r="H7">
      <f>F7-G7</f>
    </oc>
    <nc r="H7"/>
  </rcc>
  <rcc rId="2168" sId="1">
    <oc r="I7">
      <f>180000-10000</f>
    </oc>
    <nc r="I7"/>
  </rcc>
  <rcc rId="2169" sId="1" numFmtId="4">
    <oc r="J7">
      <v>90000</v>
    </oc>
    <nc r="J7"/>
  </rcc>
  <rcc rId="2170" sId="1" numFmtId="4">
    <oc r="K7">
      <v>81562.91</v>
    </oc>
    <nc r="K7"/>
  </rcc>
  <rcc rId="2171" sId="1" numFmtId="4">
    <oc r="L7">
      <v>85000</v>
    </oc>
    <nc r="L7"/>
  </rcc>
  <rcc rId="2172" sId="1">
    <oc r="M7">
      <f>J7+L7</f>
    </oc>
    <nc r="M7"/>
  </rcc>
  <rcc rId="2173" sId="1">
    <oc r="N7">
      <f>J7+K7</f>
    </oc>
    <nc r="N7"/>
  </rcc>
  <rcc rId="2174" sId="1">
    <oc r="O7">
      <f>M7-N7</f>
    </oc>
    <nc r="O7"/>
  </rcc>
  <rcc rId="2175" sId="1" numFmtId="4">
    <oc r="B8">
      <v>110000</v>
    </oc>
    <nc r="B8"/>
  </rcc>
  <rcc rId="2176" sId="1" numFmtId="4">
    <oc r="C8">
      <v>55000</v>
    </oc>
    <nc r="C8"/>
  </rcc>
  <rcc rId="2177" sId="1" numFmtId="4">
    <oc r="D8">
      <v>54566.559999999998</v>
    </oc>
    <nc r="D8"/>
  </rcc>
  <rcc rId="2178" sId="1" numFmtId="4">
    <oc r="E8">
      <v>55000</v>
    </oc>
    <nc r="E8"/>
  </rcc>
  <rcc rId="2179" sId="1">
    <oc r="F8">
      <f>C8+E8</f>
    </oc>
    <nc r="F8"/>
  </rcc>
  <rcc rId="2180" sId="1">
    <oc r="G8">
      <f>C8+D8</f>
    </oc>
    <nc r="G8"/>
  </rcc>
  <rcc rId="2181" sId="1">
    <oc r="H8">
      <f>F8-G8</f>
    </oc>
    <nc r="H8"/>
  </rcc>
  <rcc rId="2182" sId="1" numFmtId="4">
    <oc r="I8">
      <v>102000</v>
    </oc>
    <nc r="I8"/>
  </rcc>
  <rcc rId="2183" sId="1" numFmtId="4">
    <oc r="J8">
      <v>51000</v>
    </oc>
    <nc r="J8"/>
  </rcc>
  <rcc rId="2184" sId="1" numFmtId="4">
    <oc r="K8">
      <v>37107.760000000002</v>
    </oc>
    <nc r="K8"/>
  </rcc>
  <rcc rId="2185" sId="1" numFmtId="4">
    <oc r="L8">
      <v>51000</v>
    </oc>
    <nc r="L8"/>
  </rcc>
  <rcc rId="2186" sId="1">
    <oc r="M8">
      <f>J8+L8</f>
    </oc>
    <nc r="M8"/>
  </rcc>
  <rcc rId="2187" sId="1">
    <oc r="N8">
      <f>J8+K8</f>
    </oc>
    <nc r="N8"/>
  </rcc>
  <rcc rId="2188" sId="1">
    <oc r="O8">
      <f>M8-N8</f>
    </oc>
    <nc r="O8"/>
  </rcc>
  <rcc rId="2189" sId="1" numFmtId="4">
    <oc r="B9">
      <v>280000</v>
    </oc>
    <nc r="B9"/>
  </rcc>
  <rcc rId="2190" sId="1" numFmtId="4">
    <oc r="C9">
      <v>140000</v>
    </oc>
    <nc r="C9"/>
  </rcc>
  <rcc rId="2191" sId="1" numFmtId="4">
    <oc r="D9">
      <v>132503.04999999999</v>
    </oc>
    <nc r="D9"/>
  </rcc>
  <rcc rId="2192" sId="1" numFmtId="4">
    <oc r="E9">
      <v>130000</v>
    </oc>
    <nc r="E9"/>
  </rcc>
  <rcc rId="2193" sId="1">
    <oc r="F9">
      <f>C9+E9</f>
    </oc>
    <nc r="F9"/>
  </rcc>
  <rcc rId="2194" sId="1">
    <oc r="G9">
      <f>C9+D9</f>
    </oc>
    <nc r="G9"/>
  </rcc>
  <rcc rId="2195" sId="1">
    <oc r="H9">
      <f>F9-G9</f>
    </oc>
    <nc r="H9"/>
  </rcc>
  <rcc rId="2196" sId="1" numFmtId="4">
    <oc r="I9">
      <v>270000</v>
    </oc>
    <nc r="I9"/>
  </rcc>
  <rcc rId="2197" sId="1" numFmtId="4">
    <oc r="J9">
      <v>135000</v>
    </oc>
    <nc r="J9"/>
  </rcc>
  <rcc rId="2198" sId="1" numFmtId="4">
    <oc r="K9">
      <v>132610.54</v>
    </oc>
    <nc r="K9"/>
  </rcc>
  <rcc rId="2199" sId="1" numFmtId="4">
    <oc r="L9">
      <v>135000</v>
    </oc>
    <nc r="L9"/>
  </rcc>
  <rcc rId="2200" sId="1">
    <oc r="M9">
      <f>J9+L9</f>
    </oc>
    <nc r="M9"/>
  </rcc>
  <rcc rId="2201" sId="1">
    <oc r="N9">
      <f>J9+K9</f>
    </oc>
    <nc r="N9"/>
  </rcc>
  <rcc rId="2202" sId="1">
    <oc r="O9">
      <f>M9-N9</f>
    </oc>
    <nc r="O9"/>
  </rcc>
  <rcc rId="2203" sId="1" numFmtId="4">
    <oc r="B12">
      <v>15000</v>
    </oc>
    <nc r="B12"/>
  </rcc>
  <rcc rId="2204" sId="1" numFmtId="4">
    <oc r="C12">
      <v>7500</v>
    </oc>
    <nc r="C12"/>
  </rcc>
  <rcc rId="2205" sId="1" numFmtId="4">
    <oc r="D12">
      <v>8717</v>
    </oc>
    <nc r="D12"/>
  </rcc>
  <rcc rId="2206" sId="1" numFmtId="4">
    <oc r="E12">
      <v>7500</v>
    </oc>
    <nc r="E12"/>
  </rcc>
  <rcc rId="2207" sId="1">
    <oc r="F12">
      <f>C12+E12</f>
    </oc>
    <nc r="F12"/>
  </rcc>
  <rcc rId="2208" sId="1">
    <oc r="G12">
      <f>C12+D12</f>
    </oc>
    <nc r="G12"/>
  </rcc>
  <rcc rId="2209" sId="1">
    <oc r="H12">
      <f>F12-G12</f>
    </oc>
    <nc r="H12"/>
  </rcc>
  <rcc rId="2210" sId="1" numFmtId="4">
    <oc r="I12">
      <v>15000</v>
    </oc>
    <nc r="I12"/>
  </rcc>
  <rcc rId="2211" sId="1" numFmtId="4">
    <oc r="J12">
      <v>7500</v>
    </oc>
    <nc r="J12"/>
  </rcc>
  <rcc rId="2212" sId="1" numFmtId="4">
    <oc r="K12">
      <v>8839.5</v>
    </oc>
    <nc r="K12"/>
  </rcc>
  <rcc rId="2213" sId="1" numFmtId="4">
    <oc r="L12">
      <v>7500</v>
    </oc>
    <nc r="L12"/>
  </rcc>
  <rcc rId="2214" sId="1">
    <oc r="M12">
      <f>J12+L12</f>
    </oc>
    <nc r="M12"/>
  </rcc>
  <rcc rId="2215" sId="1">
    <oc r="N12">
      <f>J12+K12</f>
    </oc>
    <nc r="N12"/>
  </rcc>
  <rcc rId="2216" sId="1">
    <oc r="O12">
      <f>M12-N12</f>
    </oc>
    <nc r="O12"/>
  </rcc>
  <rcc rId="2217" sId="1" numFmtId="4">
    <oc r="B13">
      <v>17000</v>
    </oc>
    <nc r="B13"/>
  </rcc>
  <rcc rId="2218" sId="1" numFmtId="4">
    <oc r="C13">
      <v>8500</v>
    </oc>
    <nc r="C13"/>
  </rcc>
  <rcc rId="2219" sId="1" numFmtId="4">
    <oc r="D13">
      <v>16804.689999999999</v>
    </oc>
    <nc r="D13"/>
  </rcc>
  <rcc rId="2220" sId="1" numFmtId="4">
    <oc r="E13">
      <v>8500</v>
    </oc>
    <nc r="E13"/>
  </rcc>
  <rcc rId="2221" sId="1">
    <oc r="F13">
      <f>C13+E13</f>
    </oc>
    <nc r="F13"/>
  </rcc>
  <rcc rId="2222" sId="1">
    <oc r="G13">
      <f>C13+D13</f>
    </oc>
    <nc r="G13"/>
  </rcc>
  <rcc rId="2223" sId="1">
    <oc r="H13">
      <f>F13-G13</f>
    </oc>
    <nc r="H13"/>
  </rcc>
  <rcc rId="2224" sId="1" numFmtId="4">
    <oc r="I13">
      <v>18000</v>
    </oc>
    <nc r="I13"/>
  </rcc>
  <rcc rId="2225" sId="1" numFmtId="4">
    <oc r="J13">
      <v>9000</v>
    </oc>
    <nc r="J13"/>
  </rcc>
  <rcc rId="2226" sId="1" numFmtId="4">
    <oc r="K13">
      <v>9807.9699999999993</v>
    </oc>
    <nc r="K13"/>
  </rcc>
  <rcc rId="2227" sId="1" numFmtId="4">
    <oc r="L13">
      <v>9000</v>
    </oc>
    <nc r="L13"/>
  </rcc>
  <rcc rId="2228" sId="1">
    <oc r="M13">
      <f>J13+L13</f>
    </oc>
    <nc r="M13"/>
  </rcc>
  <rcc rId="2229" sId="1">
    <oc r="N13">
      <f>J13+K13</f>
    </oc>
    <nc r="N13"/>
  </rcc>
  <rcc rId="2230" sId="1">
    <oc r="O13">
      <f>M13-N13</f>
    </oc>
    <nc r="O13"/>
  </rcc>
  <rcc rId="2231" sId="1" numFmtId="4">
    <oc r="B14">
      <v>50000</v>
    </oc>
    <nc r="B14"/>
  </rcc>
  <rcc rId="2232" sId="1" numFmtId="4">
    <oc r="C14">
      <v>25000</v>
    </oc>
    <nc r="C14"/>
  </rcc>
  <rcc rId="2233" sId="1" numFmtId="4">
    <oc r="D14">
      <v>18700.2</v>
    </oc>
    <nc r="D14"/>
  </rcc>
  <rcc rId="2234" sId="1" numFmtId="4">
    <oc r="E14">
      <v>25000</v>
    </oc>
    <nc r="E14"/>
  </rcc>
  <rcc rId="2235" sId="1">
    <oc r="F14">
      <f>C14+E14</f>
    </oc>
    <nc r="F14"/>
  </rcc>
  <rcc rId="2236" sId="1">
    <oc r="G14">
      <f>C14+D14</f>
    </oc>
    <nc r="G14"/>
  </rcc>
  <rcc rId="2237" sId="1">
    <oc r="H14">
      <f>F14-G14</f>
    </oc>
    <nc r="H14"/>
  </rcc>
  <rcc rId="2238" sId="1" numFmtId="4">
    <oc r="I14">
      <v>50000</v>
    </oc>
    <nc r="I14"/>
  </rcc>
  <rcc rId="2239" sId="1" numFmtId="4">
    <oc r="J14">
      <v>25000</v>
    </oc>
    <nc r="J14"/>
  </rcc>
  <rcc rId="2240" sId="1" numFmtId="4">
    <oc r="K14">
      <v>24689.7</v>
    </oc>
    <nc r="K14"/>
  </rcc>
  <rcc rId="2241" sId="1" numFmtId="4">
    <oc r="L14">
      <v>25000</v>
    </oc>
    <nc r="L14"/>
  </rcc>
  <rcc rId="2242" sId="1">
    <oc r="M14">
      <f>J14+L14</f>
    </oc>
    <nc r="M14"/>
  </rcc>
  <rcc rId="2243" sId="1">
    <oc r="N14">
      <f>J14+K14</f>
    </oc>
    <nc r="N14"/>
  </rcc>
  <rcc rId="2244" sId="1">
    <oc r="O14">
      <f>M14-N14</f>
    </oc>
    <nc r="O14"/>
  </rcc>
  <rcc rId="2245" sId="1" numFmtId="4">
    <oc r="B18">
      <v>5000</v>
    </oc>
    <nc r="B18"/>
  </rcc>
  <rcc rId="2246" sId="1" numFmtId="4">
    <oc r="C18">
      <v>2500</v>
    </oc>
    <nc r="C18"/>
  </rcc>
  <rcc rId="2247" sId="1" numFmtId="4">
    <oc r="D18">
      <v>4508.54</v>
    </oc>
    <nc r="D18"/>
  </rcc>
  <rcc rId="2248" sId="1" numFmtId="4">
    <oc r="E18">
      <v>2500</v>
    </oc>
    <nc r="E18"/>
  </rcc>
  <rcc rId="2249" sId="1">
    <oc r="F18">
      <f>C18+E18</f>
    </oc>
    <nc r="F18"/>
  </rcc>
  <rcc rId="2250" sId="1">
    <oc r="G18">
      <f>C18+D18</f>
    </oc>
    <nc r="G18"/>
  </rcc>
  <rcc rId="2251" sId="1">
    <oc r="H18">
      <f>F18-G18</f>
    </oc>
    <nc r="H18"/>
  </rcc>
  <rcc rId="2252" sId="1" numFmtId="4">
    <oc r="I18">
      <v>6000</v>
    </oc>
    <nc r="I18"/>
  </rcc>
  <rcc rId="2253" sId="1" numFmtId="4">
    <oc r="J18">
      <v>3000</v>
    </oc>
    <nc r="J18"/>
  </rcc>
  <rcc rId="2254" sId="1" numFmtId="4">
    <oc r="K18">
      <v>4002.64</v>
    </oc>
    <nc r="K18"/>
  </rcc>
  <rcc rId="2255" sId="1" numFmtId="4">
    <oc r="L18">
      <v>3000</v>
    </oc>
    <nc r="L18"/>
  </rcc>
  <rcc rId="2256" sId="1">
    <oc r="M18">
      <f>J18+L18</f>
    </oc>
    <nc r="M18"/>
  </rcc>
  <rcc rId="2257" sId="1">
    <oc r="N18">
      <f>J18+K18</f>
    </oc>
    <nc r="N18"/>
  </rcc>
  <rcc rId="2258" sId="1">
    <oc r="O18">
      <f>M18-N18</f>
    </oc>
    <nc r="O18"/>
  </rcc>
  <rcc rId="2259" sId="1" numFmtId="4">
    <oc r="B19">
      <v>43000</v>
    </oc>
    <nc r="B19"/>
  </rcc>
  <rcc rId="2260" sId="1" numFmtId="4">
    <oc r="C19">
      <v>21500</v>
    </oc>
    <nc r="C19"/>
  </rcc>
  <rcc rId="2261" sId="1" numFmtId="4">
    <oc r="D19">
      <v>32711.69</v>
    </oc>
    <nc r="D19"/>
  </rcc>
  <rcc rId="2262" sId="1" numFmtId="4">
    <oc r="E19">
      <v>21500</v>
    </oc>
    <nc r="E19"/>
  </rcc>
  <rcc rId="2263" sId="1">
    <oc r="F19">
      <f>C19+E19</f>
    </oc>
    <nc r="F19"/>
  </rcc>
  <rcc rId="2264" sId="1">
    <oc r="G19">
      <f>C19+D19</f>
    </oc>
    <nc r="G19"/>
  </rcc>
  <rcc rId="2265" sId="1">
    <oc r="H19">
      <f>F19-G19</f>
    </oc>
    <nc r="H19"/>
  </rcc>
  <rcc rId="2266" sId="1" numFmtId="4">
    <oc r="I19">
      <v>42000</v>
    </oc>
    <nc r="I19"/>
  </rcc>
  <rcc rId="2267" sId="1" numFmtId="4">
    <oc r="J19">
      <v>21000</v>
    </oc>
    <nc r="J19"/>
  </rcc>
  <rcc rId="2268" sId="1" numFmtId="4">
    <oc r="K19">
      <v>20236.330000000002</v>
    </oc>
    <nc r="K19"/>
  </rcc>
  <rcc rId="2269" sId="1" numFmtId="4">
    <oc r="L19">
      <v>21000</v>
    </oc>
    <nc r="L19"/>
  </rcc>
  <rcc rId="2270" sId="1">
    <oc r="M19">
      <f>J19+L19</f>
    </oc>
    <nc r="M19"/>
  </rcc>
  <rcc rId="2271" sId="1">
    <oc r="N19">
      <f>J19+K19</f>
    </oc>
    <nc r="N19"/>
  </rcc>
  <rcc rId="2272" sId="1">
    <oc r="O19">
      <f>M19-N19</f>
    </oc>
    <nc r="O19"/>
  </rcc>
  <rcc rId="2273" sId="1" numFmtId="4">
    <oc r="B22">
      <v>5000</v>
    </oc>
    <nc r="B22"/>
  </rcc>
  <rcc rId="2274" sId="1">
    <oc r="C22">
      <v>2500</v>
    </oc>
    <nc r="C22"/>
  </rcc>
  <rcc rId="2275" sId="1" numFmtId="4">
    <oc r="D22">
      <v>3498</v>
    </oc>
    <nc r="D22"/>
  </rcc>
  <rcc rId="2276" sId="1" numFmtId="4">
    <oc r="E22">
      <v>2500</v>
    </oc>
    <nc r="E22"/>
  </rcc>
  <rcc rId="2277" sId="1">
    <oc r="F22">
      <f>C22+E22</f>
    </oc>
    <nc r="F22"/>
  </rcc>
  <rcc rId="2278" sId="1">
    <oc r="G22">
      <f>C22+D22</f>
    </oc>
    <nc r="G22"/>
  </rcc>
  <rcc rId="2279" sId="1">
    <oc r="H22">
      <f>F22-G22</f>
    </oc>
    <nc r="H22"/>
  </rcc>
  <rcc rId="2280" sId="1" numFmtId="4">
    <oc r="I22">
      <v>5000</v>
    </oc>
    <nc r="I22"/>
  </rcc>
  <rcc rId="2281" sId="1" numFmtId="4">
    <oc r="J22">
      <v>2500</v>
    </oc>
    <nc r="J22"/>
  </rcc>
  <rcc rId="2282" sId="1" numFmtId="4">
    <oc r="K22">
      <v>3374</v>
    </oc>
    <nc r="K22"/>
  </rcc>
  <rcc rId="2283" sId="1" numFmtId="4">
    <oc r="L22">
      <v>2500</v>
    </oc>
    <nc r="L22"/>
  </rcc>
  <rcc rId="2284" sId="1">
    <oc r="M22">
      <f>J22+L22</f>
    </oc>
    <nc r="M22"/>
  </rcc>
  <rcc rId="2285" sId="1">
    <oc r="N22">
      <f>J22+K22</f>
    </oc>
    <nc r="N22"/>
  </rcc>
  <rcc rId="2286" sId="1">
    <oc r="O22">
      <f>M22-N22</f>
    </oc>
    <nc r="O22"/>
  </rcc>
  <rcc rId="2287" sId="1" numFmtId="4">
    <oc r="B23">
      <v>9000</v>
    </oc>
    <nc r="B23"/>
  </rcc>
  <rcc rId="2288" sId="1" numFmtId="4">
    <oc r="C23">
      <v>4500</v>
    </oc>
    <nc r="C23"/>
  </rcc>
  <rcc rId="2289" sId="1" numFmtId="4">
    <oc r="D23">
      <v>11865.66</v>
    </oc>
    <nc r="D23"/>
  </rcc>
  <rcc rId="2290" sId="1" numFmtId="4">
    <oc r="E23">
      <v>4500</v>
    </oc>
    <nc r="E23"/>
  </rcc>
  <rcc rId="2291" sId="1">
    <oc r="F23">
      <f>C23+E23</f>
    </oc>
    <nc r="F23"/>
  </rcc>
  <rcc rId="2292" sId="1">
    <oc r="G23">
      <f>C23+D23</f>
    </oc>
    <nc r="G23"/>
  </rcc>
  <rcc rId="2293" sId="1">
    <oc r="H23">
      <f>F23-G23</f>
    </oc>
    <nc r="H23"/>
  </rcc>
  <rcc rId="2294" sId="1" numFmtId="4">
    <oc r="I23">
      <v>14000</v>
    </oc>
    <nc r="I23"/>
  </rcc>
  <rcc rId="2295" sId="1" numFmtId="4">
    <oc r="J23">
      <v>7000</v>
    </oc>
    <nc r="J23"/>
  </rcc>
  <rcc rId="2296" sId="1" numFmtId="4">
    <oc r="K23">
      <v>6228.8</v>
    </oc>
    <nc r="K23"/>
  </rcc>
  <rcc rId="2297" sId="1" numFmtId="4">
    <oc r="L23">
      <v>7000</v>
    </oc>
    <nc r="L23"/>
  </rcc>
  <rcc rId="2298" sId="1">
    <oc r="M23">
      <f>J23+L23</f>
    </oc>
    <nc r="M23"/>
  </rcc>
  <rcc rId="2299" sId="1">
    <oc r="N23">
      <f>J23+K23</f>
    </oc>
    <nc r="N23"/>
  </rcc>
  <rcc rId="2300" sId="1">
    <oc r="O23">
      <f>M23-N23</f>
    </oc>
    <nc r="O23"/>
  </rcc>
  <rcc rId="2301" sId="1" numFmtId="4">
    <oc r="B26">
      <v>8000</v>
    </oc>
    <nc r="B26"/>
  </rcc>
  <rcc rId="2302" sId="1" numFmtId="4">
    <oc r="C26">
      <v>0</v>
    </oc>
    <nc r="C26"/>
  </rcc>
  <rcc rId="2303" sId="1" numFmtId="4">
    <oc r="D26">
      <v>9461.0400000000009</v>
    </oc>
    <nc r="D26"/>
  </rcc>
  <rcc rId="2304" sId="1" numFmtId="4">
    <oc r="E26">
      <v>8000</v>
    </oc>
    <nc r="E26"/>
  </rcc>
  <rcc rId="2305" sId="1">
    <oc r="F26">
      <f>C26+E26</f>
    </oc>
    <nc r="F26"/>
  </rcc>
  <rcc rId="2306" sId="1">
    <oc r="G26">
      <f>C26+D26</f>
    </oc>
    <nc r="G26"/>
  </rcc>
  <rcc rId="2307" sId="1">
    <oc r="H26">
      <f>F26-G26</f>
    </oc>
    <nc r="H26"/>
  </rcc>
  <rcc rId="2308" sId="1" numFmtId="4">
    <oc r="I26">
      <v>8000</v>
    </oc>
    <nc r="I26"/>
  </rcc>
  <rcc rId="2309" sId="1" numFmtId="4">
    <oc r="J26">
      <v>0</v>
    </oc>
    <nc r="J26"/>
  </rcc>
  <rcc rId="2310" sId="1" numFmtId="4">
    <oc r="K26">
      <v>7649.88</v>
    </oc>
    <nc r="K26"/>
  </rcc>
  <rcc rId="2311" sId="1">
    <oc r="L26">
      <f>8000</f>
    </oc>
    <nc r="L26"/>
  </rcc>
  <rcc rId="2312" sId="1">
    <oc r="M26">
      <f>J26+L26</f>
    </oc>
    <nc r="M26"/>
  </rcc>
  <rcc rId="2313" sId="1">
    <oc r="N26">
      <f>J26+K26</f>
    </oc>
    <nc r="N26"/>
  </rcc>
  <rcc rId="2314" sId="1">
    <oc r="O26">
      <f>M26-N26</f>
    </oc>
    <nc r="O26"/>
  </rcc>
  <rcc rId="2315" sId="1" numFmtId="4">
    <oc r="B30">
      <v>6000</v>
    </oc>
    <nc r="B30"/>
  </rcc>
  <rcc rId="2316" sId="1" numFmtId="4">
    <oc r="C30">
      <v>3000</v>
    </oc>
    <nc r="C30"/>
  </rcc>
  <rcc rId="2317" sId="1" numFmtId="4">
    <oc r="D30">
      <v>2171.54</v>
    </oc>
    <nc r="D30"/>
  </rcc>
  <rcc rId="2318" sId="1" numFmtId="4">
    <oc r="E30">
      <v>3000</v>
    </oc>
    <nc r="E30"/>
  </rcc>
  <rcc rId="2319" sId="1">
    <oc r="F30">
      <f>C30+E30</f>
    </oc>
    <nc r="F30"/>
  </rcc>
  <rcc rId="2320" sId="1">
    <oc r="G30">
      <f>C30+D30</f>
    </oc>
    <nc r="G30"/>
  </rcc>
  <rcc rId="2321" sId="1">
    <oc r="H30">
      <f>F30-G30</f>
    </oc>
    <nc r="H30"/>
  </rcc>
  <rcc rId="2322" sId="1" numFmtId="4">
    <oc r="I30">
      <v>7000</v>
    </oc>
    <nc r="I30"/>
  </rcc>
  <rcc rId="2323" sId="1" numFmtId="4">
    <oc r="J30">
      <v>3500</v>
    </oc>
    <nc r="J30"/>
  </rcc>
  <rcc rId="2324" sId="1" numFmtId="4">
    <oc r="K30">
      <v>1670.69</v>
    </oc>
    <nc r="K30"/>
  </rcc>
  <rcc rId="2325" sId="1" numFmtId="4">
    <oc r="L30">
      <v>3500</v>
    </oc>
    <nc r="L30"/>
  </rcc>
  <rcc rId="2326" sId="1">
    <oc r="M30">
      <f>J30+L30</f>
    </oc>
    <nc r="M30"/>
  </rcc>
  <rcc rId="2327" sId="1">
    <oc r="N30">
      <f>J30+K30</f>
    </oc>
    <nc r="N30"/>
  </rcc>
  <rcc rId="2328" sId="1">
    <oc r="O30">
      <f>M30-N30</f>
    </oc>
    <nc r="O30"/>
  </rcc>
  <rcc rId="2329" sId="1" numFmtId="4">
    <oc r="B31">
      <v>65500</v>
    </oc>
    <nc r="B31"/>
  </rcc>
  <rcc rId="2330" sId="1" numFmtId="4">
    <oc r="C31">
      <v>32750</v>
    </oc>
    <nc r="C31"/>
  </rcc>
  <rcc rId="2331" sId="1" numFmtId="4">
    <oc r="D31">
      <v>22848.53</v>
    </oc>
    <nc r="D31"/>
  </rcc>
  <rcc rId="2332" sId="1" numFmtId="4">
    <oc r="E31">
      <v>27000</v>
    </oc>
    <nc r="E31"/>
  </rcc>
  <rcc rId="2333" sId="1">
    <oc r="F31">
      <f>C31+E31</f>
    </oc>
    <nc r="F31"/>
  </rcc>
  <rcc rId="2334" sId="1">
    <oc r="G31">
      <f>C31+D31</f>
    </oc>
    <nc r="G31"/>
  </rcc>
  <rcc rId="2335" sId="1">
    <oc r="H31">
      <f>F31-G31</f>
    </oc>
    <nc r="H31"/>
  </rcc>
  <rcc rId="2336" sId="1" numFmtId="4">
    <oc r="I31">
      <v>56000</v>
    </oc>
    <nc r="I31"/>
  </rcc>
  <rcc rId="2337" sId="1" numFmtId="4">
    <oc r="J31">
      <v>28000</v>
    </oc>
    <nc r="J31"/>
  </rcc>
  <rcc rId="2338" sId="1" numFmtId="4">
    <oc r="K31">
      <v>23527.46</v>
    </oc>
    <nc r="K31"/>
  </rcc>
  <rcc rId="2339" sId="1" numFmtId="4">
    <oc r="L31">
      <v>28000</v>
    </oc>
    <nc r="L31"/>
  </rcc>
  <rcc rId="2340" sId="1">
    <oc r="M31">
      <f>J31+L31</f>
    </oc>
    <nc r="M31"/>
  </rcc>
  <rcc rId="2341" sId="1">
    <oc r="N31">
      <f>J31+K31</f>
    </oc>
    <nc r="N31"/>
  </rcc>
  <rcc rId="2342" sId="1">
    <oc r="O31">
      <f>M31-N31</f>
    </oc>
    <nc r="O31"/>
  </rcc>
  <rcc rId="2343" sId="1" numFmtId="4">
    <oc r="B32">
      <v>0</v>
    </oc>
    <nc r="B32"/>
  </rcc>
  <rcc rId="2344" sId="1" numFmtId="4">
    <oc r="C32">
      <v>0</v>
    </oc>
    <nc r="C32"/>
  </rcc>
  <rcc rId="2345" sId="1" numFmtId="4">
    <oc r="E32">
      <v>0</v>
    </oc>
    <nc r="E32"/>
  </rcc>
  <rcc rId="2346" sId="1">
    <oc r="F32">
      <f>C32+E32</f>
    </oc>
    <nc r="F32"/>
  </rcc>
  <rcc rId="2347" sId="1">
    <oc r="G32">
      <f>C32+D32</f>
    </oc>
    <nc r="G32"/>
  </rcc>
  <rcc rId="2348" sId="1">
    <oc r="H32">
      <f>F32-G32</f>
    </oc>
    <nc r="H32"/>
  </rcc>
  <rcc rId="2349" sId="1" numFmtId="4">
    <oc r="I32">
      <v>5000</v>
    </oc>
    <nc r="I32"/>
  </rcc>
  <rcc rId="2350" sId="1" numFmtId="4">
    <oc r="J32">
      <v>0</v>
    </oc>
    <nc r="J32"/>
  </rcc>
  <rcc rId="2351" sId="1" numFmtId="4">
    <oc r="K32">
      <v>0</v>
    </oc>
    <nc r="K32"/>
  </rcc>
  <rcc rId="2352" sId="1" numFmtId="4">
    <oc r="L32">
      <v>0</v>
    </oc>
    <nc r="L32"/>
  </rcc>
  <rcc rId="2353" sId="1">
    <oc r="M32">
      <f>J32+L32</f>
    </oc>
    <nc r="M32"/>
  </rcc>
  <rcc rId="2354" sId="1">
    <oc r="N32">
      <f>J32+K32</f>
    </oc>
    <nc r="N32"/>
  </rcc>
  <rcc rId="2355" sId="1">
    <oc r="O32">
      <f>M32-N32</f>
    </oc>
    <nc r="O32"/>
  </rcc>
  <rcc rId="2356" sId="1" numFmtId="4">
    <oc r="P7">
      <v>170000</v>
    </oc>
    <nc r="P7"/>
  </rcc>
  <rcc rId="2357" sId="1">
    <oc r="Q7">
      <f>85000</f>
    </oc>
    <nc r="Q7"/>
  </rcc>
  <rcc rId="2358" sId="1">
    <oc r="R7">
      <f>95592.86</f>
    </oc>
    <nc r="R7"/>
  </rcc>
  <rcc rId="2359" sId="1">
    <oc r="S7">
      <f>85000</f>
    </oc>
    <nc r="S7"/>
  </rcc>
  <rcc rId="2360" sId="1">
    <oc r="T7">
      <f>Q7+S7</f>
    </oc>
    <nc r="T7"/>
  </rcc>
  <rcc rId="2361" sId="1">
    <oc r="U7">
      <f>Q7+R7</f>
    </oc>
    <nc r="U7"/>
  </rcc>
  <rcc rId="2362" sId="1">
    <oc r="V7">
      <f>T7-U7</f>
    </oc>
    <nc r="V7"/>
  </rcc>
  <rcc rId="2363" sId="1" numFmtId="4">
    <oc r="W7">
      <v>170000</v>
    </oc>
    <nc r="W7"/>
  </rcc>
  <rcc rId="2364" sId="1" numFmtId="4">
    <oc r="X7">
      <v>85000</v>
    </oc>
    <nc r="X7"/>
  </rcc>
  <rcc rId="2365" sId="1" numFmtId="4">
    <oc r="Y7">
      <v>84938.07</v>
    </oc>
    <nc r="Y7"/>
  </rcc>
  <rcc rId="2366" sId="1" numFmtId="4">
    <oc r="Z7">
      <v>80000</v>
    </oc>
    <nc r="Z7"/>
  </rcc>
  <rcc rId="2367" sId="1">
    <oc r="AA7">
      <f>X7+Z7</f>
    </oc>
    <nc r="AA7"/>
  </rcc>
  <rcc rId="2368" sId="1">
    <oc r="AB7">
      <f>X7+Y7</f>
    </oc>
    <nc r="AB7"/>
  </rcc>
  <rcc rId="2369" sId="1">
    <oc r="AC7">
      <f>AA7-AB7</f>
    </oc>
    <nc r="AC7"/>
  </rcc>
  <rcc rId="2370" sId="1" numFmtId="4">
    <oc r="AD7">
      <v>170000</v>
    </oc>
    <nc r="AD7"/>
  </rcc>
  <rcc rId="2371" sId="1" numFmtId="4">
    <oc r="AE7">
      <v>85000</v>
    </oc>
    <nc r="AE7"/>
  </rcc>
  <rcc rId="2372" sId="1" numFmtId="4">
    <oc r="AF7">
      <v>87682.8</v>
    </oc>
    <nc r="AF7"/>
  </rcc>
  <rcc rId="2373" sId="1" numFmtId="4">
    <oc r="AG7">
      <v>75000</v>
    </oc>
    <nc r="AG7"/>
  </rcc>
  <rcc rId="2374" sId="1">
    <oc r="AH7">
      <f>AE7+AG7</f>
    </oc>
    <nc r="AH7"/>
  </rcc>
  <rcc rId="2375" sId="1">
    <oc r="AI7">
      <f>AE7+AF7</f>
    </oc>
    <nc r="AI7"/>
  </rcc>
  <rcc rId="2376" sId="1">
    <oc r="AJ7">
      <f>AH7-AI7</f>
    </oc>
    <nc r="AJ7"/>
  </rcc>
  <rcc rId="2377" sId="1" numFmtId="4">
    <oc r="AK7">
      <v>165000</v>
    </oc>
    <nc r="AK7"/>
  </rcc>
  <rcc rId="2378" sId="1" numFmtId="4">
    <oc r="AL7">
      <v>85000</v>
    </oc>
    <nc r="AL7"/>
  </rcc>
  <rcc rId="2379" sId="1" numFmtId="4">
    <oc r="AM7">
      <v>99898.74</v>
    </oc>
    <nc r="AM7"/>
  </rcc>
  <rcc rId="2380" sId="1" numFmtId="4">
    <oc r="AN7">
      <v>80000</v>
    </oc>
    <nc r="AN7"/>
  </rcc>
  <rcc rId="2381" sId="1">
    <oc r="AO7">
      <f>AL7+AN7</f>
    </oc>
    <nc r="AO7"/>
  </rcc>
  <rcc rId="2382" sId="1">
    <oc r="AP7">
      <f>AL7+AM7</f>
    </oc>
    <nc r="AP7"/>
  </rcc>
  <rcc rId="2383" sId="1">
    <oc r="AQ7">
      <f>AO7-AP7</f>
    </oc>
    <nc r="AQ7"/>
  </rcc>
  <rcc rId="2384" sId="1" numFmtId="4">
    <oc r="AR7">
      <v>175000</v>
    </oc>
    <nc r="AR7"/>
  </rcc>
  <rcc rId="2385" sId="1">
    <oc r="AS7">
      <f>90000</f>
    </oc>
    <nc r="AS7"/>
  </rcc>
  <rcc rId="2386" sId="1" numFmtId="4">
    <oc r="AT7">
      <v>85739.22</v>
    </oc>
    <nc r="AT7"/>
  </rcc>
  <rcc rId="2387" sId="1" numFmtId="4">
    <oc r="AU7">
      <v>85000</v>
    </oc>
    <nc r="AU7"/>
  </rcc>
  <rcc rId="2388" sId="1">
    <oc r="AV7">
      <f>AS7+AU7</f>
    </oc>
    <nc r="AV7"/>
  </rcc>
  <rcc rId="2389" sId="1">
    <oc r="AW7">
      <f>AS7+AT7</f>
    </oc>
    <nc r="AW7"/>
  </rcc>
  <rcc rId="2390" sId="1">
    <oc r="AX7">
      <f>AV7-AW7</f>
    </oc>
    <nc r="AX7"/>
  </rcc>
  <rcc rId="2391" sId="1" numFmtId="4">
    <oc r="AY7">
      <v>210000</v>
    </oc>
    <nc r="AY7"/>
  </rcc>
  <rcc rId="2392" sId="1">
    <oc r="AZ7">
      <f>85000-10000</f>
    </oc>
    <nc r="AZ7"/>
  </rcc>
  <rcc rId="2393" sId="1" numFmtId="4">
    <oc r="BA7">
      <v>111924.93</v>
    </oc>
    <nc r="BA7"/>
  </rcc>
  <rcc rId="2394" sId="1" numFmtId="4">
    <oc r="BB7">
      <v>125000</v>
    </oc>
    <nc r="BB7"/>
  </rcc>
  <rcc rId="2395" sId="1">
    <oc r="BC7">
      <f>AZ7+BB7</f>
    </oc>
    <nc r="BC7"/>
  </rcc>
  <rcc rId="2396" sId="1">
    <oc r="BD7">
      <f>AZ7+BA7</f>
    </oc>
    <nc r="BD7"/>
  </rcc>
  <rcc rId="2397" sId="1">
    <oc r="BE7">
      <f>BC7-BD7</f>
    </oc>
    <nc r="BE7"/>
  </rcc>
  <rcc rId="2398" sId="1" numFmtId="4">
    <oc r="BF7">
      <v>165000</v>
    </oc>
    <nc r="BF7"/>
  </rcc>
  <rcc rId="2399" sId="1" numFmtId="4">
    <oc r="BG7">
      <v>82500</v>
    </oc>
    <nc r="BG7"/>
  </rcc>
  <rcc rId="2400" sId="1" numFmtId="4">
    <oc r="BH7">
      <v>103590.21</v>
    </oc>
    <nc r="BH7"/>
  </rcc>
  <rcc rId="2401" sId="1" numFmtId="4">
    <oc r="BI7">
      <v>98800</v>
    </oc>
    <nc r="BI7"/>
  </rcc>
  <rcc rId="2402" sId="1">
    <oc r="BJ7">
      <f>BG7+BI7</f>
    </oc>
    <nc r="BJ7"/>
  </rcc>
  <rcc rId="2403" sId="1">
    <oc r="BK7">
      <f>BG7+BH7</f>
    </oc>
    <nc r="BK7"/>
  </rcc>
  <rcc rId="2404" sId="1">
    <oc r="BL7">
      <f>BJ7-BK7</f>
    </oc>
    <nc r="BL7"/>
  </rcc>
  <rcc rId="2405" sId="1" numFmtId="4">
    <oc r="BM7">
      <v>200000</v>
    </oc>
    <nc r="BM7"/>
  </rcc>
  <rcc rId="2406" sId="1" numFmtId="4">
    <oc r="BN7">
      <v>85000</v>
    </oc>
    <nc r="BN7"/>
  </rcc>
  <rcc rId="2407" sId="1" numFmtId="4">
    <oc r="BO7">
      <v>95026.42</v>
    </oc>
    <nc r="BO7"/>
  </rcc>
  <rcc rId="2408" sId="1" numFmtId="4">
    <oc r="BP7">
      <v>115000</v>
    </oc>
    <nc r="BP7"/>
  </rcc>
  <rcc rId="2409" sId="1">
    <oc r="BQ7">
      <f>BN7+BP7</f>
    </oc>
    <nc r="BQ7"/>
  </rcc>
  <rcc rId="2410" sId="1">
    <oc r="BR7">
      <f>BN7+BO7</f>
    </oc>
    <nc r="BR7"/>
  </rcc>
  <rcc rId="2411" sId="1" numFmtId="4">
    <oc r="P8">
      <v>105000</v>
    </oc>
    <nc r="P8"/>
  </rcc>
  <rcc rId="2412" sId="1">
    <oc r="Q8">
      <f>52500</f>
    </oc>
    <nc r="Q8"/>
  </rcc>
  <rcc rId="2413" sId="1" numFmtId="4">
    <oc r="R8">
      <v>60543.73</v>
    </oc>
    <nc r="R8"/>
  </rcc>
  <rcc rId="2414" sId="1">
    <oc r="S8">
      <f>52500</f>
    </oc>
    <nc r="S8"/>
  </rcc>
  <rcc rId="2415" sId="1">
    <oc r="T8">
      <f>Q8+S8</f>
    </oc>
    <nc r="T8"/>
  </rcc>
  <rcc rId="2416" sId="1">
    <oc r="U8">
      <f>Q8+R8</f>
    </oc>
    <nc r="U8"/>
  </rcc>
  <rcc rId="2417" sId="1">
    <oc r="V8">
      <f>T8-U8</f>
    </oc>
    <nc r="V8"/>
  </rcc>
  <rcc rId="2418" sId="1" numFmtId="4">
    <oc r="W8">
      <v>105000</v>
    </oc>
    <nc r="W8"/>
  </rcc>
  <rcc rId="2419" sId="1" numFmtId="4">
    <oc r="X8">
      <v>52500</v>
    </oc>
    <nc r="X8"/>
  </rcc>
  <rcc rId="2420" sId="1" numFmtId="4">
    <oc r="Y8">
      <v>59048.43</v>
    </oc>
    <nc r="Y8"/>
  </rcc>
  <rcc rId="2421" sId="1" numFmtId="4">
    <oc r="Z8">
      <v>52500</v>
    </oc>
    <nc r="Z8"/>
  </rcc>
  <rcc rId="2422" sId="1">
    <oc r="AA8">
      <f>X8+Z8</f>
    </oc>
    <nc r="AA8"/>
  </rcc>
  <rcc rId="2423" sId="1">
    <oc r="AB8">
      <f>X8+Y8</f>
    </oc>
    <nc r="AB8"/>
  </rcc>
  <rcc rId="2424" sId="1">
    <oc r="AC8">
      <f>AA8-AB8</f>
    </oc>
    <nc r="AC8"/>
  </rcc>
  <rcc rId="2425" sId="1" numFmtId="4">
    <oc r="AD8">
      <v>105000</v>
    </oc>
    <nc r="AD8"/>
  </rcc>
  <rcc rId="2426" sId="1" numFmtId="4">
    <oc r="AE8">
      <v>52500</v>
    </oc>
    <nc r="AE8"/>
  </rcc>
  <rcc rId="2427" sId="1" numFmtId="4">
    <oc r="AF8">
      <v>58464.5</v>
    </oc>
    <nc r="AF8"/>
  </rcc>
  <rcc rId="2428" sId="1" numFmtId="4">
    <oc r="AG8">
      <v>52500</v>
    </oc>
    <nc r="AG8"/>
  </rcc>
  <rcc rId="2429" sId="1">
    <oc r="AH8">
      <f>AE8+AG8</f>
    </oc>
    <nc r="AH8"/>
  </rcc>
  <rcc rId="2430" sId="1">
    <oc r="AI8">
      <f>AE8+AF8</f>
    </oc>
    <nc r="AI8"/>
  </rcc>
  <rcc rId="2431" sId="1">
    <oc r="AJ8">
      <f>AH8-AI8</f>
    </oc>
    <nc r="AJ8"/>
  </rcc>
  <rcc rId="2432" sId="1" numFmtId="4">
    <oc r="AK8">
      <v>105000</v>
    </oc>
    <nc r="AK8"/>
  </rcc>
  <rcc rId="2433" sId="1" numFmtId="4">
    <oc r="AL8">
      <v>52500</v>
    </oc>
    <nc r="AL8"/>
  </rcc>
  <rcc rId="2434" sId="1" numFmtId="4">
    <oc r="AM8">
      <v>54516.01</v>
    </oc>
    <nc r="AM8"/>
  </rcc>
  <rcc rId="2435" sId="1" numFmtId="4">
    <oc r="AN8">
      <v>52500</v>
    </oc>
    <nc r="AN8"/>
  </rcc>
  <rcc rId="2436" sId="1">
    <oc r="AO8">
      <f>AL8+AN8</f>
    </oc>
    <nc r="AO8"/>
  </rcc>
  <rcc rId="2437" sId="1">
    <oc r="AP8">
      <f>AL8+AM8</f>
    </oc>
    <nc r="AP8"/>
  </rcc>
  <rcc rId="2438" sId="1">
    <oc r="AQ8">
      <f>AO8-AP8</f>
    </oc>
    <nc r="AQ8"/>
  </rcc>
  <rcc rId="2439" sId="1" numFmtId="4">
    <oc r="AR8">
      <v>114000</v>
    </oc>
    <nc r="AR8"/>
  </rcc>
  <rcc rId="2440" sId="1">
    <oc r="AS8">
      <f>52500</f>
    </oc>
    <nc r="AS8"/>
  </rcc>
  <rcc rId="2441" sId="1" numFmtId="4">
    <oc r="AT8">
      <v>61055.02</v>
    </oc>
    <nc r="AT8"/>
  </rcc>
  <rcc rId="2442" sId="1">
    <oc r="AU8">
      <f>61500</f>
    </oc>
    <nc r="AU8"/>
  </rcc>
  <rcc rId="2443" sId="1">
    <oc r="AV8">
      <f>AS8+AU8</f>
    </oc>
    <nc r="AV8"/>
  </rcc>
  <rcc rId="2444" sId="1">
    <oc r="AW8">
      <f>AS8+AT8</f>
    </oc>
    <nc r="AW8"/>
  </rcc>
  <rcc rId="2445" sId="1">
    <oc r="AX8">
      <f>AV8-AW8</f>
    </oc>
    <nc r="AX8"/>
  </rcc>
  <rcc rId="2446" sId="1" numFmtId="4">
    <oc r="AY8">
      <v>110000</v>
    </oc>
    <nc r="AY8"/>
  </rcc>
  <rcc rId="2447" sId="1" numFmtId="4">
    <oc r="AZ8">
      <v>55000</v>
    </oc>
    <nc r="AZ8"/>
  </rcc>
  <rcc rId="2448" sId="1" numFmtId="4">
    <oc r="BA8">
      <v>59933.120000000003</v>
    </oc>
    <nc r="BA8"/>
  </rcc>
  <rcc rId="2449" sId="1" numFmtId="4">
    <oc r="BB8">
      <v>55000</v>
    </oc>
    <nc r="BB8"/>
  </rcc>
  <rcc rId="2450" sId="1">
    <oc r="BC8">
      <f>AZ8+BB8</f>
    </oc>
    <nc r="BC8"/>
  </rcc>
  <rcc rId="2451" sId="1">
    <oc r="BD8">
      <f>AZ8+BA8</f>
    </oc>
    <nc r="BD8"/>
  </rcc>
  <rcc rId="2452" sId="1">
    <oc r="BE8">
      <f>BC8-BD8</f>
    </oc>
    <nc r="BE8"/>
  </rcc>
  <rcc rId="2453" sId="1" numFmtId="4">
    <oc r="BF8">
      <v>110000</v>
    </oc>
    <nc r="BF8"/>
  </rcc>
  <rcc rId="2454" sId="1" numFmtId="4">
    <oc r="BG8">
      <v>55000</v>
    </oc>
    <nc r="BG8"/>
  </rcc>
  <rcc rId="2455" sId="1" numFmtId="4">
    <oc r="BH8">
      <v>58263.3</v>
    </oc>
    <nc r="BH8"/>
  </rcc>
  <rcc rId="2456" sId="1" numFmtId="4">
    <oc r="BI8">
      <v>55000</v>
    </oc>
    <nc r="BI8"/>
  </rcc>
  <rcc rId="2457" sId="1">
    <oc r="BJ8">
      <f>BG8+BI8</f>
    </oc>
    <nc r="BJ8"/>
  </rcc>
  <rcc rId="2458" sId="1">
    <oc r="BK8">
      <f>BG8+BH8</f>
    </oc>
    <nc r="BK8"/>
  </rcc>
  <rcc rId="2459" sId="1">
    <oc r="BL8">
      <f>BJ8-BK8</f>
    </oc>
    <nc r="BL8"/>
  </rcc>
  <rcc rId="2460" sId="1">
    <oc r="BM8">
      <f>105000+5000</f>
    </oc>
    <nc r="BM8"/>
  </rcc>
  <rcc rId="2461" sId="1" numFmtId="4">
    <oc r="BN8">
      <v>52500</v>
    </oc>
    <nc r="BN8"/>
  </rcc>
  <rcc rId="2462" sId="1" numFmtId="4">
    <oc r="BO8">
      <v>76336.27</v>
    </oc>
    <nc r="BO8"/>
  </rcc>
  <rcc rId="2463" sId="1" numFmtId="4">
    <oc r="BP8">
      <v>57500</v>
    </oc>
    <nc r="BP8"/>
  </rcc>
  <rcc rId="2464" sId="1">
    <oc r="BQ8">
      <f>BN8+BP8</f>
    </oc>
    <nc r="BQ8"/>
  </rcc>
  <rcc rId="2465" sId="1">
    <oc r="BR8">
      <f>BN8+BO8</f>
    </oc>
    <nc r="BR8"/>
  </rcc>
  <rcc rId="2466" sId="1" numFmtId="4">
    <oc r="P9">
      <v>311000</v>
    </oc>
    <nc r="P9"/>
  </rcc>
  <rcc rId="2467" sId="1">
    <oc r="Q9">
      <f>155500</f>
    </oc>
    <nc r="Q9"/>
  </rcc>
  <rcc rId="2468" sId="1" numFmtId="4">
    <oc r="R9">
      <v>136144.38</v>
    </oc>
    <nc r="R9"/>
  </rcc>
  <rcc rId="2469" sId="1">
    <oc r="S9">
      <f>155500</f>
    </oc>
    <nc r="S9"/>
  </rcc>
  <rcc rId="2470" sId="1">
    <oc r="T9">
      <f>Q9+S9</f>
    </oc>
    <nc r="T9"/>
  </rcc>
  <rcc rId="2471" sId="1">
    <oc r="U9">
      <f>Q9+R9</f>
    </oc>
    <nc r="U9"/>
  </rcc>
  <rcc rId="2472" sId="1">
    <oc r="V9">
      <f>T9-U9</f>
    </oc>
    <nc r="V9"/>
  </rcc>
  <rcc rId="2473" sId="1" numFmtId="4">
    <oc r="W9">
      <v>270000</v>
    </oc>
    <nc r="W9"/>
  </rcc>
  <rcc rId="2474" sId="1" numFmtId="4">
    <oc r="X9">
      <v>135000</v>
    </oc>
    <nc r="X9"/>
  </rcc>
  <rcc rId="2475" sId="1" numFmtId="4">
    <oc r="Y9">
      <v>135549.48000000001</v>
    </oc>
    <nc r="Y9"/>
  </rcc>
  <rcc rId="2476" sId="1" numFmtId="4">
    <oc r="Z9">
      <v>135000</v>
    </oc>
    <nc r="Z9"/>
  </rcc>
  <rcc rId="2477" sId="1">
    <oc r="AA9">
      <f>X9+Z9</f>
    </oc>
    <nc r="AA9"/>
  </rcc>
  <rcc rId="2478" sId="1">
    <oc r="AB9">
      <f>X9+Y9</f>
    </oc>
    <nc r="AB9"/>
  </rcc>
  <rcc rId="2479" sId="1">
    <oc r="AC9">
      <f>AA9-AB9</f>
    </oc>
    <nc r="AC9"/>
  </rcc>
  <rcc rId="2480" sId="1" numFmtId="4">
    <oc r="AD9">
      <v>270000</v>
    </oc>
    <nc r="AD9"/>
  </rcc>
  <rcc rId="2481" sId="1" numFmtId="4">
    <oc r="AE9">
      <v>135000</v>
    </oc>
    <nc r="AE9"/>
  </rcc>
  <rcc rId="2482" sId="1" numFmtId="4">
    <oc r="AF9">
      <v>134160.54999999999</v>
    </oc>
    <nc r="AF9"/>
  </rcc>
  <rcc rId="2483" sId="1" numFmtId="4">
    <oc r="AG9">
      <v>135000</v>
    </oc>
    <nc r="AG9"/>
  </rcc>
  <rcc rId="2484" sId="1">
    <oc r="AH9">
      <f>AE9+AG9</f>
    </oc>
    <nc r="AH9"/>
  </rcc>
  <rcc rId="2485" sId="1">
    <oc r="AI9">
      <f>AE9+AF9</f>
    </oc>
    <nc r="AI9"/>
  </rcc>
  <rcc rId="2486" sId="1">
    <oc r="AJ9">
      <f>AH9-AI9</f>
    </oc>
    <nc r="AJ9"/>
  </rcc>
  <rcc rId="2487" sId="1" numFmtId="4">
    <oc r="AK9">
      <v>311000</v>
    </oc>
    <nc r="AK9"/>
  </rcc>
  <rcc rId="2488" sId="1" numFmtId="4">
    <oc r="AL9">
      <v>155500</v>
    </oc>
    <nc r="AL9"/>
  </rcc>
  <rcc rId="2489" sId="1" numFmtId="4">
    <oc r="AM9">
      <v>140301.4</v>
    </oc>
    <nc r="AM9"/>
  </rcc>
  <rcc rId="2490" sId="1" numFmtId="4">
    <oc r="AN9">
      <v>155500</v>
    </oc>
    <nc r="AN9"/>
  </rcc>
  <rcc rId="2491" sId="1">
    <oc r="AO9">
      <f>AL9+AN9</f>
    </oc>
    <nc r="AO9"/>
  </rcc>
  <rcc rId="2492" sId="1">
    <oc r="AP9">
      <f>AL9+AM9</f>
    </oc>
    <nc r="AP9"/>
  </rcc>
  <rcc rId="2493" sId="1">
    <oc r="AQ9">
      <f>AO9-AP9</f>
    </oc>
    <nc r="AQ9"/>
  </rcc>
  <rcc rId="2494" sId="1" numFmtId="4">
    <oc r="AR9">
      <v>300000</v>
    </oc>
    <nc r="AR9"/>
  </rcc>
  <rcc rId="2495" sId="1" numFmtId="4">
    <oc r="AS9">
      <v>135000</v>
    </oc>
    <nc r="AS9"/>
  </rcc>
  <rcc rId="2496" sId="1" numFmtId="4">
    <oc r="AT9">
      <v>167167.44</v>
    </oc>
    <nc r="AT9"/>
  </rcc>
  <rcc rId="2497" sId="1">
    <oc r="AU9">
      <f>165000</f>
    </oc>
    <nc r="AU9"/>
  </rcc>
  <rcc rId="2498" sId="1">
    <oc r="AV9">
      <f>AS9+AU9</f>
    </oc>
    <nc r="AV9"/>
  </rcc>
  <rcc rId="2499" sId="1">
    <oc r="AW9">
      <f>AS9+AT9</f>
    </oc>
    <nc r="AW9"/>
  </rcc>
  <rcc rId="2500" sId="1">
    <oc r="AX9">
      <f>AV9-AW9</f>
    </oc>
    <nc r="AX9"/>
  </rcc>
  <rcc rId="2501" sId="1" numFmtId="4">
    <oc r="AY9">
      <v>320000</v>
    </oc>
    <nc r="AY9"/>
  </rcc>
  <rcc rId="2502" sId="1" numFmtId="4">
    <oc r="AZ9">
      <v>155000</v>
    </oc>
    <nc r="AZ9"/>
  </rcc>
  <rcc rId="2503" sId="1" numFmtId="4">
    <oc r="BA9">
      <v>156702.14000000001</v>
    </oc>
    <nc r="BA9"/>
  </rcc>
  <rcc rId="2504" sId="1" numFmtId="4">
    <oc r="BB9">
      <v>165000</v>
    </oc>
    <nc r="BB9"/>
  </rcc>
  <rcc rId="2505" sId="1">
    <oc r="BC9">
      <f>AZ9+BB9</f>
    </oc>
    <nc r="BC9"/>
  </rcc>
  <rcc rId="2506" sId="1">
    <oc r="BD9">
      <f>AZ9+BA9</f>
    </oc>
    <nc r="BD9"/>
  </rcc>
  <rcc rId="2507" sId="1">
    <oc r="BE9">
      <f>BC9-BD9</f>
    </oc>
    <nc r="BE9"/>
  </rcc>
  <rcc rId="2508" sId="1" numFmtId="4">
    <oc r="BF9">
      <v>270000</v>
    </oc>
    <nc r="BF9"/>
  </rcc>
  <rcc rId="2509" sId="1" numFmtId="4">
    <oc r="BG9">
      <v>220000</v>
    </oc>
    <nc r="BG9"/>
  </rcc>
  <rcc rId="2510" sId="1" numFmtId="4">
    <oc r="BH9">
      <v>49706.06</v>
    </oc>
    <nc r="BH9"/>
  </rcc>
  <rcc rId="2511" sId="1" numFmtId="4">
    <oc r="BI9">
      <v>50000</v>
    </oc>
    <nc r="BI9"/>
  </rcc>
  <rcc rId="2512" sId="1">
    <oc r="BJ9">
      <f>BG9+BI9</f>
    </oc>
    <nc r="BJ9"/>
  </rcc>
  <rcc rId="2513" sId="1">
    <oc r="BK9">
      <f>BG9+BH9</f>
    </oc>
    <nc r="BK9"/>
  </rcc>
  <rcc rId="2514" sId="1">
    <oc r="BL9">
      <f>BJ9-BK9</f>
    </oc>
    <nc r="BL9"/>
  </rcc>
  <rcc rId="2515" sId="1" numFmtId="4">
    <oc r="BM9">
      <v>270000</v>
    </oc>
    <nc r="BM9"/>
  </rcc>
  <rcc rId="2516" sId="1" numFmtId="4">
    <oc r="BN9">
      <v>220000</v>
    </oc>
    <nc r="BN9"/>
  </rcc>
  <rcc rId="2517" sId="1" numFmtId="4">
    <oc r="BO9">
      <v>50812.54</v>
    </oc>
    <nc r="BO9"/>
  </rcc>
  <rcc rId="2518" sId="1" numFmtId="4">
    <oc r="BP9">
      <v>50000</v>
    </oc>
    <nc r="BP9"/>
  </rcc>
  <rcc rId="2519" sId="1">
    <oc r="BQ9">
      <f>BN9+BP9</f>
    </oc>
    <nc r="BQ9"/>
  </rcc>
  <rcc rId="2520" sId="1">
    <oc r="BR9">
      <f>BN9+BO9</f>
    </oc>
    <nc r="BR9"/>
  </rcc>
  <rcc rId="2521" sId="1" numFmtId="4">
    <oc r="P12">
      <v>15000</v>
    </oc>
    <nc r="P12"/>
  </rcc>
  <rcc rId="2522" sId="1">
    <oc r="Q12">
      <f>7500</f>
    </oc>
    <nc r="Q12"/>
  </rcc>
  <rcc rId="2523" sId="1" numFmtId="4">
    <oc r="R12">
      <v>11499.04</v>
    </oc>
    <nc r="R12"/>
  </rcc>
  <rcc rId="2524" sId="1">
    <oc r="S12">
      <f>7500</f>
    </oc>
    <nc r="S12"/>
  </rcc>
  <rcc rId="2525" sId="1">
    <oc r="T12">
      <f>Q12+S12</f>
    </oc>
    <nc r="T12"/>
  </rcc>
  <rcc rId="2526" sId="1">
    <oc r="U12">
      <f>Q12+R12</f>
    </oc>
    <nc r="U12"/>
  </rcc>
  <rcc rId="2527" sId="1">
    <oc r="V12">
      <f>T12-U12</f>
    </oc>
    <nc r="V12"/>
  </rcc>
  <rcc rId="2528" sId="1" numFmtId="4">
    <oc r="W12">
      <v>15000</v>
    </oc>
    <nc r="W12"/>
  </rcc>
  <rcc rId="2529" sId="1" numFmtId="4">
    <oc r="X12">
      <v>7500</v>
    </oc>
    <nc r="X12"/>
  </rcc>
  <rcc rId="2530" sId="1" numFmtId="4">
    <oc r="Y12">
      <v>11336.39</v>
    </oc>
    <nc r="Y12"/>
  </rcc>
  <rcc rId="2531" sId="1" numFmtId="4">
    <oc r="Z12">
      <v>12500</v>
    </oc>
    <nc r="Z12"/>
  </rcc>
  <rcc rId="2532" sId="1">
    <oc r="AA12">
      <f>X12+Z12</f>
    </oc>
    <nc r="AA12"/>
  </rcc>
  <rcc rId="2533" sId="1">
    <oc r="AB12">
      <f>X12+Y12</f>
    </oc>
    <nc r="AB12"/>
  </rcc>
  <rcc rId="2534" sId="1">
    <oc r="AC12">
      <f>AA12-AB12</f>
    </oc>
    <nc r="AC12"/>
  </rcc>
  <rcc rId="2535" sId="1" numFmtId="4">
    <oc r="AD12">
      <v>15000</v>
    </oc>
    <nc r="AD12"/>
  </rcc>
  <rcc rId="2536" sId="1" numFmtId="4">
    <oc r="AE12">
      <v>7500</v>
    </oc>
    <nc r="AE12"/>
  </rcc>
  <rcc rId="2537" sId="1" numFmtId="4">
    <oc r="AF12">
      <v>11109.71</v>
    </oc>
    <nc r="AF12"/>
  </rcc>
  <rcc rId="2538" sId="1" numFmtId="4">
    <oc r="AG12">
      <v>7500</v>
    </oc>
    <nc r="AG12"/>
  </rcc>
  <rcc rId="2539" sId="1">
    <oc r="AH12">
      <f>AE12+AG12</f>
    </oc>
    <nc r="AH12"/>
  </rcc>
  <rcc rId="2540" sId="1">
    <oc r="AI12">
      <f>AE12+AF12</f>
    </oc>
    <nc r="AI12"/>
  </rcc>
  <rcc rId="2541" sId="1">
    <oc r="AJ12">
      <f>AH12-AI12</f>
    </oc>
    <nc r="AJ12"/>
  </rcc>
  <rcc rId="2542" sId="1" numFmtId="4">
    <oc r="AK12">
      <v>15000</v>
    </oc>
    <nc r="AK12"/>
  </rcc>
  <rcc rId="2543" sId="1" numFmtId="4">
    <oc r="AL12">
      <v>7500</v>
    </oc>
    <nc r="AL12"/>
  </rcc>
  <rcc rId="2544" sId="1" numFmtId="4">
    <oc r="AM12">
      <v>10659.16</v>
    </oc>
    <nc r="AM12"/>
  </rcc>
  <rcc rId="2545" sId="1" numFmtId="4">
    <oc r="AN12">
      <v>7500</v>
    </oc>
    <nc r="AN12"/>
  </rcc>
  <rcc rId="2546" sId="1">
    <oc r="AO12">
      <f>AL12+AN12</f>
    </oc>
    <nc r="AO12"/>
  </rcc>
  <rcc rId="2547" sId="1">
    <oc r="AP12">
      <f>AL12+AM12</f>
    </oc>
    <nc r="AP12"/>
  </rcc>
  <rcc rId="2548" sId="1">
    <oc r="AQ12">
      <f>AO12-AP12</f>
    </oc>
    <nc r="AQ12"/>
  </rcc>
  <rcc rId="2549" sId="1" numFmtId="4">
    <oc r="AR12">
      <v>17000</v>
    </oc>
    <nc r="AR12"/>
  </rcc>
  <rcc rId="2550" sId="1" numFmtId="4">
    <oc r="AS12">
      <v>7500</v>
    </oc>
    <nc r="AS12"/>
  </rcc>
  <rcc rId="2551" sId="1" numFmtId="4">
    <oc r="AT12">
      <v>9213.7999999999993</v>
    </oc>
    <nc r="AT12"/>
  </rcc>
  <rcc rId="2552" sId="1">
    <oc r="AU12">
      <f>9500</f>
    </oc>
    <nc r="AU12"/>
  </rcc>
  <rcc rId="2553" sId="1">
    <oc r="AV12">
      <f>AS12+AU12</f>
    </oc>
    <nc r="AV12"/>
  </rcc>
  <rcc rId="2554" sId="1">
    <oc r="AW12">
      <f>AS12+AT12</f>
    </oc>
    <nc r="AW12"/>
  </rcc>
  <rcc rId="2555" sId="1">
    <oc r="AX12">
      <f>AV12-AW12</f>
    </oc>
    <nc r="AX12"/>
  </rcc>
  <rcc rId="2556" sId="1" numFmtId="4">
    <oc r="AY12">
      <v>17000</v>
    </oc>
    <nc r="AY12"/>
  </rcc>
  <rcc rId="2557" sId="1" numFmtId="4">
    <oc r="AZ12">
      <v>8500</v>
    </oc>
    <nc r="AZ12"/>
  </rcc>
  <rcc rId="2558" sId="1" numFmtId="4">
    <oc r="BA12">
      <v>7861.41</v>
    </oc>
    <nc r="BA12"/>
  </rcc>
  <rcc rId="2559" sId="1" numFmtId="4">
    <oc r="BB12">
      <v>8500</v>
    </oc>
    <nc r="BB12"/>
  </rcc>
  <rcc rId="2560" sId="1">
    <oc r="BC12">
      <f>AZ12+BB12</f>
    </oc>
    <nc r="BC12"/>
  </rcc>
  <rcc rId="2561" sId="1">
    <oc r="BD12">
      <f>AZ12+BA12</f>
    </oc>
    <nc r="BD12"/>
  </rcc>
  <rcc rId="2562" sId="1">
    <oc r="BE12">
      <f>BC12-BD12</f>
    </oc>
    <nc r="BE12"/>
  </rcc>
  <rcc rId="2563" sId="1" numFmtId="4">
    <oc r="BF12">
      <v>15000</v>
    </oc>
    <nc r="BF12"/>
  </rcc>
  <rcc rId="2564" sId="1" numFmtId="4">
    <oc r="BG12">
      <v>7500</v>
    </oc>
    <nc r="BG12"/>
  </rcc>
  <rcc rId="2565" sId="1" numFmtId="4">
    <oc r="BH12">
      <v>5770.05</v>
    </oc>
    <nc r="BH12"/>
  </rcc>
  <rcc rId="2566" sId="1" numFmtId="4">
    <oc r="BI12">
      <v>7500</v>
    </oc>
    <nc r="BI12"/>
  </rcc>
  <rcc rId="2567" sId="1">
    <oc r="BJ12">
      <f>BG12+BI12</f>
    </oc>
    <nc r="BJ12"/>
  </rcc>
  <rcc rId="2568" sId="1">
    <oc r="BK12">
      <f>BG12+BH12</f>
    </oc>
    <nc r="BK12"/>
  </rcc>
  <rcc rId="2569" sId="1">
    <oc r="BL12">
      <f>BJ12-BK12</f>
    </oc>
    <nc r="BL12"/>
  </rcc>
  <rcc rId="2570" sId="1" numFmtId="4">
    <oc r="BM12">
      <v>25000</v>
    </oc>
    <nc r="BM12"/>
  </rcc>
  <rcc rId="2571" sId="1" numFmtId="4">
    <oc r="BN12">
      <v>7500</v>
    </oc>
    <nc r="BN12"/>
  </rcc>
  <rcc rId="2572" sId="1" numFmtId="4">
    <oc r="BO12">
      <v>4935.63</v>
    </oc>
    <nc r="BO12"/>
  </rcc>
  <rcc rId="2573" sId="1" numFmtId="4">
    <oc r="BP12">
      <v>17500</v>
    </oc>
    <nc r="BP12"/>
  </rcc>
  <rcc rId="2574" sId="1">
    <oc r="BQ12">
      <f>BN12+BP12</f>
    </oc>
    <nc r="BQ12"/>
  </rcc>
  <rcc rId="2575" sId="1">
    <oc r="BR12">
      <f>BN12+BO12</f>
    </oc>
    <nc r="BR12"/>
  </rcc>
  <rcc rId="2576" sId="1" numFmtId="4">
    <oc r="P13">
      <v>18000</v>
    </oc>
    <nc r="P13"/>
  </rcc>
  <rcc rId="2577" sId="1">
    <oc r="Q13">
      <f>9000</f>
    </oc>
    <nc r="Q13"/>
  </rcc>
  <rcc rId="2578" sId="1" numFmtId="4">
    <oc r="R13">
      <v>9609.11</v>
    </oc>
    <nc r="R13"/>
  </rcc>
  <rcc rId="2579" sId="1">
    <oc r="S13">
      <f>9000</f>
    </oc>
    <nc r="S13"/>
  </rcc>
  <rcc rId="2580" sId="1">
    <oc r="T13">
      <f>Q13+S13</f>
    </oc>
    <nc r="T13"/>
  </rcc>
  <rcc rId="2581" sId="1">
    <oc r="U13">
      <f>Q13+R13</f>
    </oc>
    <nc r="U13"/>
  </rcc>
  <rcc rId="2582" sId="1">
    <oc r="V13">
      <f>T13-U13</f>
    </oc>
    <nc r="V13"/>
  </rcc>
  <rcc rId="2583" sId="1" numFmtId="4">
    <oc r="W13">
      <v>18000</v>
    </oc>
    <nc r="W13"/>
  </rcc>
  <rcc rId="2584" sId="1" numFmtId="4">
    <oc r="X13">
      <v>9000</v>
    </oc>
    <nc r="X13"/>
  </rcc>
  <rcc rId="2585" sId="1" numFmtId="4">
    <oc r="Y13">
      <v>10553.36</v>
    </oc>
    <nc r="Y13"/>
  </rcc>
  <rcc rId="2586" sId="1" numFmtId="4">
    <oc r="Z13">
      <v>9000</v>
    </oc>
    <nc r="Z13"/>
  </rcc>
  <rcc rId="2587" sId="1">
    <oc r="AA13">
      <f>X13+Z13</f>
    </oc>
    <nc r="AA13"/>
  </rcc>
  <rcc rId="2588" sId="1">
    <oc r="AB13">
      <f>X13+Y13</f>
    </oc>
    <nc r="AB13"/>
  </rcc>
  <rcc rId="2589" sId="1">
    <oc r="AC13">
      <f>AA13-AB13</f>
    </oc>
    <nc r="AC13"/>
  </rcc>
  <rcc rId="2590" sId="1" numFmtId="4">
    <oc r="AD13">
      <v>18000</v>
    </oc>
    <nc r="AD13"/>
  </rcc>
  <rcc rId="2591" sId="1" numFmtId="4">
    <oc r="AE13">
      <v>9000</v>
    </oc>
    <nc r="AE13"/>
  </rcc>
  <rcc rId="2592" sId="1" numFmtId="4">
    <oc r="AF13">
      <v>11512.71</v>
    </oc>
    <nc r="AF13"/>
  </rcc>
  <rcc rId="2593" sId="1" numFmtId="4">
    <oc r="AG13">
      <v>17748.12</v>
    </oc>
    <nc r="AG13"/>
  </rcc>
  <rcc rId="2594" sId="1">
    <oc r="AH13">
      <f>AE13+AG13</f>
    </oc>
    <nc r="AH13"/>
  </rcc>
  <rcc rId="2595" sId="1">
    <oc r="AI13">
      <f>AE13+AF13</f>
    </oc>
    <nc r="AI13"/>
  </rcc>
  <rcc rId="2596" sId="1">
    <oc r="AJ13">
      <f>AH13-AI13</f>
    </oc>
    <nc r="AJ13"/>
  </rcc>
  <rcc rId="2597" sId="1" numFmtId="4">
    <oc r="AK13">
      <v>18000</v>
    </oc>
    <nc r="AK13"/>
  </rcc>
  <rcc rId="2598" sId="1" numFmtId="4">
    <oc r="AL13">
      <v>9000</v>
    </oc>
    <nc r="AL13"/>
  </rcc>
  <rcc rId="2599" sId="1" numFmtId="4">
    <oc r="AM13">
      <v>6655.02</v>
    </oc>
    <nc r="AM13"/>
  </rcc>
  <rcc rId="2600" sId="1" numFmtId="4">
    <oc r="AN13">
      <v>9000</v>
    </oc>
    <nc r="AN13"/>
  </rcc>
  <rcc rId="2601" sId="1">
    <oc r="AO13">
      <f>AL13+AN13</f>
    </oc>
    <nc r="AO13"/>
  </rcc>
  <rcc rId="2602" sId="1">
    <oc r="AP13">
      <f>AL13+AM13</f>
    </oc>
    <nc r="AP13"/>
  </rcc>
  <rcc rId="2603" sId="1">
    <oc r="AQ13">
      <f>AO13-AP13</f>
    </oc>
    <nc r="AQ13"/>
  </rcc>
  <rcc rId="2604" sId="1" numFmtId="4">
    <oc r="AR13">
      <v>19000</v>
    </oc>
    <nc r="AR13"/>
  </rcc>
  <rcc rId="2605" sId="1" numFmtId="4">
    <oc r="AS13">
      <v>9000</v>
    </oc>
    <nc r="AS13"/>
  </rcc>
  <rcc rId="2606" sId="1" numFmtId="4">
    <oc r="AT13">
      <v>10058.43</v>
    </oc>
    <nc r="AT13"/>
  </rcc>
  <rcc rId="2607" sId="1">
    <oc r="AU13">
      <f>10000</f>
    </oc>
    <nc r="AU13"/>
  </rcc>
  <rcc rId="2608" sId="1">
    <oc r="AV13">
      <f>AS13+AU13</f>
    </oc>
    <nc r="AV13"/>
  </rcc>
  <rcc rId="2609" sId="1">
    <oc r="AW13">
      <f>AS13+AT13</f>
    </oc>
    <nc r="AW13"/>
  </rcc>
  <rcc rId="2610" sId="1">
    <oc r="AX13">
      <f>AV13-AW13</f>
    </oc>
    <nc r="AX13"/>
  </rcc>
  <rcc rId="2611" sId="1" numFmtId="4">
    <oc r="AY13">
      <v>18000</v>
    </oc>
    <nc r="AY13"/>
  </rcc>
  <rcc rId="2612" sId="1" numFmtId="4">
    <oc r="AZ13">
      <v>9000</v>
    </oc>
    <nc r="AZ13"/>
  </rcc>
  <rcc rId="2613" sId="1" numFmtId="4">
    <oc r="BA13">
      <v>10449.73</v>
    </oc>
    <nc r="BA13"/>
  </rcc>
  <rcc rId="2614" sId="1" numFmtId="4">
    <oc r="BB13">
      <v>9000</v>
    </oc>
    <nc r="BB13"/>
  </rcc>
  <rcc rId="2615" sId="1">
    <oc r="BC13">
      <f>AZ13+BB13</f>
    </oc>
    <nc r="BC13"/>
  </rcc>
  <rcc rId="2616" sId="1">
    <oc r="BD13">
      <f>AZ13+BA13</f>
    </oc>
    <nc r="BD13"/>
  </rcc>
  <rcc rId="2617" sId="1">
    <oc r="BE13">
      <f>BC13-BD13</f>
    </oc>
    <nc r="BE13"/>
  </rcc>
  <rcc rId="2618" sId="1" numFmtId="4">
    <oc r="BF13">
      <v>18000</v>
    </oc>
    <nc r="BF13"/>
  </rcc>
  <rcc rId="2619" sId="1" numFmtId="4">
    <oc r="BG13">
      <v>9000</v>
    </oc>
    <nc r="BG13"/>
  </rcc>
  <rcc rId="2620" sId="1" numFmtId="4">
    <oc r="BH13">
      <v>9331.4599999999991</v>
    </oc>
    <nc r="BH13"/>
  </rcc>
  <rcc rId="2621" sId="1" numFmtId="4">
    <oc r="BI13">
      <v>9000</v>
    </oc>
    <nc r="BI13"/>
  </rcc>
  <rcc rId="2622" sId="1">
    <oc r="BJ13">
      <f>BG13+BI13</f>
    </oc>
    <nc r="BJ13"/>
  </rcc>
  <rcc rId="2623" sId="1">
    <oc r="BK13">
      <f>BG13+BH13</f>
    </oc>
    <nc r="BK13"/>
  </rcc>
  <rcc rId="2624" sId="1">
    <oc r="BL13">
      <f>BJ13-BK13</f>
    </oc>
    <nc r="BL13"/>
  </rcc>
  <rcc rId="2625" sId="1" numFmtId="4">
    <oc r="BM13">
      <v>18000</v>
    </oc>
    <nc r="BM13"/>
  </rcc>
  <rcc rId="2626" sId="1" numFmtId="4">
    <oc r="BN13">
      <v>9000</v>
    </oc>
    <nc r="BN13"/>
  </rcc>
  <rcc rId="2627" sId="1" numFmtId="4">
    <oc r="BO13">
      <v>14795.39</v>
    </oc>
    <nc r="BO13"/>
  </rcc>
  <rcc rId="2628" sId="1" numFmtId="4">
    <oc r="BP13">
      <v>9000</v>
    </oc>
    <nc r="BP13"/>
  </rcc>
  <rcc rId="2629" sId="1">
    <oc r="BQ13">
      <f>BN13+BP13</f>
    </oc>
    <nc r="BQ13"/>
  </rcc>
  <rcc rId="2630" sId="1">
    <oc r="BR13">
      <f>BN13+BO13</f>
    </oc>
    <nc r="BR13"/>
  </rcc>
  <rcc rId="2631" sId="1" numFmtId="4">
    <oc r="P14">
      <v>62500</v>
    </oc>
    <nc r="P14"/>
  </rcc>
  <rcc rId="2632" sId="1">
    <oc r="Q14">
      <f>31250</f>
    </oc>
    <nc r="Q14"/>
  </rcc>
  <rcc rId="2633" sId="1" numFmtId="4">
    <oc r="R14">
      <v>23770.5</v>
    </oc>
    <nc r="R14"/>
  </rcc>
  <rcc rId="2634" sId="1">
    <oc r="S14">
      <f>31250</f>
    </oc>
    <nc r="S14"/>
  </rcc>
  <rcc rId="2635" sId="1">
    <oc r="T14">
      <f>Q14+S14</f>
    </oc>
    <nc r="T14"/>
  </rcc>
  <rcc rId="2636" sId="1">
    <oc r="U14">
      <f>Q14+R14</f>
    </oc>
    <nc r="U14"/>
  </rcc>
  <rcc rId="2637" sId="1">
    <oc r="V14">
      <f>T14-U14</f>
    </oc>
    <nc r="V14"/>
  </rcc>
  <rcc rId="2638" sId="1" numFmtId="4">
    <oc r="W14">
      <v>50000</v>
    </oc>
    <nc r="W14"/>
  </rcc>
  <rcc rId="2639" sId="1" numFmtId="4">
    <oc r="X14">
      <v>25000</v>
    </oc>
    <nc r="X14"/>
  </rcc>
  <rcc rId="2640" sId="1" numFmtId="4">
    <oc r="Y14">
      <v>27306.7</v>
    </oc>
    <nc r="Y14"/>
  </rcc>
  <rcc rId="2641" sId="1" numFmtId="4">
    <oc r="Z14">
      <v>25000</v>
    </oc>
    <nc r="Z14"/>
  </rcc>
  <rcc rId="2642" sId="1">
    <oc r="AA14">
      <f>X14+Z14</f>
    </oc>
    <nc r="AA14"/>
  </rcc>
  <rcc rId="2643" sId="1">
    <oc r="AB14">
      <f>X14+Y14</f>
    </oc>
    <nc r="AB14"/>
  </rcc>
  <rcc rId="2644" sId="1">
    <oc r="AC14">
      <f>AA14-AB14</f>
    </oc>
    <nc r="AC14"/>
  </rcc>
  <rcc rId="2645" sId="1" numFmtId="4">
    <oc r="AD14">
      <v>50000</v>
    </oc>
    <nc r="AD14"/>
  </rcc>
  <rcc rId="2646" sId="1" numFmtId="4">
    <oc r="AE14">
      <v>25000</v>
    </oc>
    <nc r="AE14"/>
  </rcc>
  <rcc rId="2647" sId="1" numFmtId="4">
    <oc r="AF14">
      <v>27038.2</v>
    </oc>
    <nc r="AF14"/>
  </rcc>
  <rcc rId="2648" sId="1" numFmtId="4">
    <oc r="AG14">
      <v>25000</v>
    </oc>
    <nc r="AG14"/>
  </rcc>
  <rcc rId="2649" sId="1">
    <oc r="AH14">
      <f>AE14+AG14</f>
    </oc>
    <nc r="AH14"/>
  </rcc>
  <rcc rId="2650" sId="1">
    <oc r="AI14">
      <f>AE14+AF14</f>
    </oc>
    <nc r="AI14"/>
  </rcc>
  <rcc rId="2651" sId="1">
    <oc r="AJ14">
      <f>AH14-AI14</f>
    </oc>
    <nc r="AJ14"/>
  </rcc>
  <rcc rId="2652" sId="1" numFmtId="4">
    <oc r="AK14">
      <v>62500</v>
    </oc>
    <nc r="AK14"/>
  </rcc>
  <rcc rId="2653" sId="1" numFmtId="4">
    <oc r="AL14">
      <v>31250</v>
    </oc>
    <nc r="AL14"/>
  </rcc>
  <rcc rId="2654" sId="1" numFmtId="4">
    <oc r="AM14">
      <v>45223</v>
    </oc>
    <nc r="AM14"/>
  </rcc>
  <rcc rId="2655" sId="1" numFmtId="4">
    <oc r="AN14">
      <v>31250</v>
    </oc>
    <nc r="AN14"/>
  </rcc>
  <rcc rId="2656" sId="1">
    <oc r="AO14">
      <f>AL14+AN14</f>
    </oc>
    <nc r="AO14"/>
  </rcc>
  <rcc rId="2657" sId="1">
    <oc r="AP14">
      <f>AL14+AM14</f>
    </oc>
    <nc r="AP14"/>
  </rcc>
  <rcc rId="2658" sId="1">
    <oc r="AQ14">
      <f>AO14-AP14</f>
    </oc>
    <nc r="AQ14"/>
  </rcc>
  <rcc rId="2659" sId="1" numFmtId="4">
    <oc r="AR14">
      <v>70000</v>
    </oc>
    <nc r="AR14"/>
  </rcc>
  <rcc rId="2660" sId="1" numFmtId="4">
    <oc r="AS14">
      <v>25000</v>
    </oc>
    <nc r="AS14"/>
  </rcc>
  <rcc rId="2661" sId="1" numFmtId="4">
    <oc r="AT14">
      <v>42294.7</v>
    </oc>
    <nc r="AT14"/>
  </rcc>
  <rcc rId="2662" sId="1">
    <oc r="AU14">
      <f>45000</f>
    </oc>
    <nc r="AU14"/>
  </rcc>
  <rcc rId="2663" sId="1">
    <oc r="AV14">
      <f>AS14+AU14</f>
    </oc>
    <nc r="AV14"/>
  </rcc>
  <rcc rId="2664" sId="1">
    <oc r="AW14">
      <f>AS14+AT14</f>
    </oc>
    <nc r="AW14"/>
  </rcc>
  <rcc rId="2665" sId="1">
    <oc r="AX14">
      <f>AV14-AW14</f>
    </oc>
    <nc r="AX14"/>
  </rcc>
  <rcc rId="2666" sId="1" numFmtId="4">
    <oc r="AY14">
      <v>62500</v>
    </oc>
    <nc r="AY14"/>
  </rcc>
  <rcc rId="2667" sId="1" numFmtId="4">
    <oc r="AZ14">
      <v>31250</v>
    </oc>
    <nc r="AZ14"/>
  </rcc>
  <rcc rId="2668" sId="1" numFmtId="4">
    <oc r="BA14">
      <v>37482</v>
    </oc>
    <nc r="BA14"/>
  </rcc>
  <rcc rId="2669" sId="1" numFmtId="4">
    <oc r="BB14">
      <v>31250</v>
    </oc>
    <nc r="BB14"/>
  </rcc>
  <rcc rId="2670" sId="1">
    <oc r="BC14">
      <f>AZ14+BB14</f>
    </oc>
    <nc r="BC14"/>
  </rcc>
  <rcc rId="2671" sId="1">
    <oc r="BD14">
      <f>AZ14+BA14</f>
    </oc>
    <nc r="BD14"/>
  </rcc>
  <rcc rId="2672" sId="1">
    <oc r="BE14">
      <f>BC14-BD14</f>
    </oc>
    <nc r="BE14"/>
  </rcc>
  <rcc rId="2673" sId="1" numFmtId="4">
    <oc r="BF14">
      <v>50000</v>
    </oc>
    <nc r="BF14"/>
  </rcc>
  <rcc rId="2674" sId="1" numFmtId="4">
    <oc r="BG14">
      <v>25000</v>
    </oc>
    <nc r="BG14"/>
  </rcc>
  <rcc rId="2675" sId="1" numFmtId="4">
    <oc r="BH14">
      <v>37757.800000000003</v>
    </oc>
    <nc r="BH14"/>
  </rcc>
  <rcc rId="2676" sId="1" numFmtId="4">
    <oc r="BI14">
      <v>25000</v>
    </oc>
    <nc r="BI14"/>
  </rcc>
  <rcc rId="2677" sId="1">
    <oc r="BJ14">
      <f>BG14+BI14</f>
    </oc>
    <nc r="BJ14"/>
  </rcc>
  <rcc rId="2678" sId="1">
    <oc r="BK14">
      <f>BG14+BH14</f>
    </oc>
    <nc r="BK14"/>
  </rcc>
  <rcc rId="2679" sId="1">
    <oc r="BL14">
      <f>BJ14-BK14</f>
    </oc>
    <nc r="BL14"/>
  </rcc>
  <rcc rId="2680" sId="1" numFmtId="4">
    <oc r="BM14">
      <v>50000</v>
    </oc>
    <nc r="BM14"/>
  </rcc>
  <rcc rId="2681" sId="1" numFmtId="4">
    <oc r="BN14">
      <v>25000</v>
    </oc>
    <nc r="BN14"/>
  </rcc>
  <rcc rId="2682" sId="1" numFmtId="4">
    <oc r="BO14">
      <v>24658.25</v>
    </oc>
    <nc r="BO14"/>
  </rcc>
  <rcc rId="2683" sId="1" numFmtId="4">
    <oc r="BP14">
      <v>25000</v>
    </oc>
    <nc r="BP14"/>
  </rcc>
  <rcc rId="2684" sId="1">
    <oc r="BQ14">
      <f>BN14+BP14</f>
    </oc>
    <nc r="BQ14"/>
  </rcc>
  <rcc rId="2685" sId="1">
    <oc r="BR14">
      <f>BN14+BO14</f>
    </oc>
    <nc r="BR14"/>
  </rcc>
  <rcc rId="2686" sId="1" numFmtId="4">
    <oc r="W15">
      <v>7000</v>
    </oc>
    <nc r="W15"/>
  </rcc>
  <rcc rId="2687" sId="1" numFmtId="4">
    <oc r="X15">
      <v>7000</v>
    </oc>
    <nc r="X15"/>
  </rcc>
  <rcc rId="2688" sId="1" numFmtId="4">
    <oc r="Y15">
      <v>0</v>
    </oc>
    <nc r="Y15"/>
  </rcc>
  <rcc rId="2689" sId="1" numFmtId="4">
    <oc r="Z15">
      <v>0</v>
    </oc>
    <nc r="Z15"/>
  </rcc>
  <rcc rId="2690" sId="1">
    <oc r="AA15">
      <f>X15+Z15</f>
    </oc>
    <nc r="AA15"/>
  </rcc>
  <rcc rId="2691" sId="1">
    <oc r="AB15">
      <f>X15+Y15</f>
    </oc>
    <nc r="AB15"/>
  </rcc>
  <rcc rId="2692" sId="1">
    <oc r="AC15">
      <f>AA15-AB15</f>
    </oc>
    <nc r="AC15"/>
  </rcc>
  <rcc rId="2693" sId="1" numFmtId="4">
    <oc r="AD15">
      <v>0</v>
    </oc>
    <nc r="AD15"/>
  </rcc>
  <rcc rId="2694" sId="1" numFmtId="4">
    <oc r="AE15">
      <v>0</v>
    </oc>
    <nc r="AE15"/>
  </rcc>
  <rcc rId="2695" sId="1" numFmtId="4">
    <oc r="AF15">
      <v>0</v>
    </oc>
    <nc r="AF15"/>
  </rcc>
  <rcc rId="2696" sId="1" numFmtId="4">
    <oc r="AG15">
      <v>0</v>
    </oc>
    <nc r="AG15"/>
  </rcc>
  <rcc rId="2697" sId="1">
    <oc r="AH15">
      <f>AE15+AG15</f>
    </oc>
    <nc r="AH15"/>
  </rcc>
  <rcc rId="2698" sId="1">
    <oc r="AI15">
      <f>AE15+AF15</f>
    </oc>
    <nc r="AI15"/>
  </rcc>
  <rcc rId="2699" sId="1">
    <oc r="AJ15">
      <f>AH15-AI15</f>
    </oc>
    <nc r="AJ15"/>
  </rcc>
  <rcc rId="2700" sId="1" numFmtId="4">
    <oc r="AK15">
      <v>0</v>
    </oc>
    <nc r="AK15"/>
  </rcc>
  <rcc rId="2701" sId="1" numFmtId="4">
    <oc r="AL15">
      <v>0</v>
    </oc>
    <nc r="AL15"/>
  </rcc>
  <rcc rId="2702" sId="1" numFmtId="4">
    <oc r="AM15">
      <v>0</v>
    </oc>
    <nc r="AM15"/>
  </rcc>
  <rcc rId="2703" sId="1" numFmtId="4">
    <oc r="AN15">
      <v>0</v>
    </oc>
    <nc r="AN15"/>
  </rcc>
  <rcc rId="2704" sId="1">
    <oc r="AO15">
      <f>AL15+AN15</f>
    </oc>
    <nc r="AO15"/>
  </rcc>
  <rcc rId="2705" sId="1">
    <oc r="AP15">
      <f>AL15+AM15</f>
    </oc>
    <nc r="AP15"/>
  </rcc>
  <rcc rId="2706" sId="1">
    <oc r="AQ15">
      <f>AO15-AP15</f>
    </oc>
    <nc r="AQ15"/>
  </rcc>
  <rcc rId="2707" sId="1" numFmtId="4">
    <oc r="AR15">
      <v>0</v>
    </oc>
    <nc r="AR15"/>
  </rcc>
  <rcc rId="2708" sId="1" numFmtId="4">
    <oc r="AS15">
      <v>0</v>
    </oc>
    <nc r="AS15"/>
  </rcc>
  <rcc rId="2709" sId="1" numFmtId="4">
    <oc r="AT15">
      <v>0</v>
    </oc>
    <nc r="AT15"/>
  </rcc>
  <rcc rId="2710" sId="1" numFmtId="4">
    <oc r="AU15">
      <v>0</v>
    </oc>
    <nc r="AU15"/>
  </rcc>
  <rcc rId="2711" sId="1">
    <oc r="AV15">
      <f>AS15+AU15</f>
    </oc>
    <nc r="AV15"/>
  </rcc>
  <rcc rId="2712" sId="1">
    <oc r="AW15">
      <f>AS15+AT15</f>
    </oc>
    <nc r="AW15"/>
  </rcc>
  <rcc rId="2713" sId="1">
    <oc r="AX15">
      <f>AV15-AW15</f>
    </oc>
    <nc r="AX15"/>
  </rcc>
  <rcc rId="2714" sId="1" numFmtId="4">
    <oc r="AY15">
      <v>0</v>
    </oc>
    <nc r="AY15"/>
  </rcc>
  <rcc rId="2715" sId="1" numFmtId="4">
    <oc r="AZ15">
      <v>0</v>
    </oc>
    <nc r="AZ15"/>
  </rcc>
  <rcc rId="2716" sId="1" numFmtId="4">
    <oc r="BA15">
      <v>0</v>
    </oc>
    <nc r="BA15"/>
  </rcc>
  <rcc rId="2717" sId="1" numFmtId="4">
    <oc r="BB15">
      <v>0</v>
    </oc>
    <nc r="BB15"/>
  </rcc>
  <rcc rId="2718" sId="1">
    <oc r="BC15">
      <f>AZ15+BB15</f>
    </oc>
    <nc r="BC15"/>
  </rcc>
  <rcc rId="2719" sId="1">
    <oc r="BD15">
      <f>AZ15+BA15</f>
    </oc>
    <nc r="BD15"/>
  </rcc>
  <rcc rId="2720" sId="1">
    <oc r="BE15">
      <f>BC15-BD15</f>
    </oc>
    <nc r="BE15"/>
  </rcc>
  <rcc rId="2721" sId="1" numFmtId="4">
    <oc r="BF15">
      <v>0</v>
    </oc>
    <nc r="BF15"/>
  </rcc>
  <rcc rId="2722" sId="1" numFmtId="4">
    <oc r="BG15">
      <v>0</v>
    </oc>
    <nc r="BG15"/>
  </rcc>
  <rcc rId="2723" sId="1" numFmtId="4">
    <oc r="BH15">
      <v>0</v>
    </oc>
    <nc r="BH15"/>
  </rcc>
  <rcc rId="2724" sId="1" numFmtId="4">
    <oc r="BI15">
      <v>0</v>
    </oc>
    <nc r="BI15"/>
  </rcc>
  <rcc rId="2725" sId="1">
    <oc r="BJ15">
      <f>BG15+BI15</f>
    </oc>
    <nc r="BJ15"/>
  </rcc>
  <rcc rId="2726" sId="1">
    <oc r="BK15">
      <f>BG15+BH15</f>
    </oc>
    <nc r="BK15"/>
  </rcc>
  <rcc rId="2727" sId="1">
    <oc r="BL15">
      <f>BJ15-BK15</f>
    </oc>
    <nc r="BL15"/>
  </rcc>
  <rcc rId="2728" sId="1" numFmtId="4">
    <oc r="BM15">
      <v>0</v>
    </oc>
    <nc r="BM15"/>
  </rcc>
  <rcc rId="2729" sId="1" numFmtId="4">
    <oc r="BN15">
      <v>0</v>
    </oc>
    <nc r="BN15"/>
  </rcc>
  <rcc rId="2730" sId="1" numFmtId="4">
    <oc r="BO15">
      <v>0</v>
    </oc>
    <nc r="BO15"/>
  </rcc>
  <rcc rId="2731" sId="1" numFmtId="4">
    <oc r="BP15">
      <v>0</v>
    </oc>
    <nc r="BP15"/>
  </rcc>
  <rcc rId="2732" sId="1">
    <oc r="BQ15">
      <f>BN15+BP15</f>
    </oc>
    <nc r="BQ15"/>
  </rcc>
  <rcc rId="2733" sId="1">
    <oc r="BR15">
      <f>BN15+BO15</f>
    </oc>
    <nc r="BR15"/>
  </rcc>
  <rcc rId="2734" sId="1" numFmtId="4">
    <oc r="P18">
      <v>8000</v>
    </oc>
    <nc r="P18"/>
  </rcc>
  <rcc rId="2735" sId="1">
    <oc r="Q18">
      <f>3000</f>
    </oc>
    <nc r="Q18"/>
  </rcc>
  <rcc rId="2736" sId="1" numFmtId="4">
    <oc r="R18">
      <v>6419.93</v>
    </oc>
    <nc r="R18"/>
  </rcc>
  <rcc rId="2737" sId="1">
    <oc r="S18">
      <f>5000</f>
    </oc>
    <nc r="S18"/>
  </rcc>
  <rcc rId="2738" sId="1">
    <oc r="T18">
      <f>Q18+S18</f>
    </oc>
    <nc r="T18"/>
  </rcc>
  <rcc rId="2739" sId="1">
    <oc r="U18">
      <f>Q18+R18</f>
    </oc>
    <nc r="U18"/>
  </rcc>
  <rcc rId="2740" sId="1">
    <oc r="V18">
      <f>T18-U18</f>
    </oc>
    <nc r="V18"/>
  </rcc>
  <rcc rId="2741" sId="1" numFmtId="4">
    <oc r="W18">
      <v>8000</v>
    </oc>
    <nc r="W18"/>
  </rcc>
  <rcc rId="2742" sId="1" numFmtId="4">
    <oc r="X18">
      <v>4000</v>
    </oc>
    <nc r="X18"/>
  </rcc>
  <rcc rId="2743" sId="1" numFmtId="4">
    <oc r="Y18">
      <v>3750.16</v>
    </oc>
    <nc r="Y18"/>
  </rcc>
  <rcc rId="2744" sId="1" numFmtId="4">
    <oc r="Z18">
      <v>4000</v>
    </oc>
    <nc r="Z18"/>
  </rcc>
  <rcc rId="2745" sId="1">
    <oc r="AA18">
      <f>X18+Z18</f>
    </oc>
    <nc r="AA18"/>
  </rcc>
  <rcc rId="2746" sId="1">
    <oc r="AB18">
      <f>X18+Y18</f>
    </oc>
    <nc r="AB18"/>
  </rcc>
  <rcc rId="2747" sId="1">
    <oc r="AC18">
      <f>AA18-AB18</f>
    </oc>
    <nc r="AC18"/>
  </rcc>
  <rcc rId="2748" sId="1" numFmtId="4">
    <oc r="AD18">
      <v>10000</v>
    </oc>
    <nc r="AD18"/>
  </rcc>
  <rcc rId="2749" sId="1" numFmtId="4">
    <oc r="AE18">
      <v>4000</v>
    </oc>
    <nc r="AE18"/>
  </rcc>
  <rcc rId="2750" sId="1" numFmtId="4">
    <oc r="AF18">
      <v>7662.77</v>
    </oc>
    <nc r="AF18"/>
  </rcc>
  <rcc rId="2751" sId="1" numFmtId="4">
    <oc r="AG18">
      <v>6000</v>
    </oc>
    <nc r="AG18"/>
  </rcc>
  <rcc rId="2752" sId="1">
    <oc r="AH18">
      <f>AE18+AG18</f>
    </oc>
    <nc r="AH18"/>
  </rcc>
  <rcc rId="2753" sId="1">
    <oc r="AI18">
      <f>AE18+AF18</f>
    </oc>
    <nc r="AI18"/>
  </rcc>
  <rcc rId="2754" sId="1">
    <oc r="AJ18">
      <f>AH18-AI18</f>
    </oc>
    <nc r="AJ18"/>
  </rcc>
  <rcc rId="2755" sId="1" numFmtId="4">
    <oc r="AK18">
      <v>8000</v>
    </oc>
    <nc r="AK18"/>
  </rcc>
  <rcc rId="2756" sId="1" numFmtId="4">
    <oc r="AL18">
      <v>4000</v>
    </oc>
    <nc r="AL18"/>
  </rcc>
  <rcc rId="2757" sId="1" numFmtId="4">
    <oc r="AM18">
      <v>5262.05</v>
    </oc>
    <nc r="AM18"/>
  </rcc>
  <rcc rId="2758" sId="1" numFmtId="4">
    <oc r="AN18">
      <v>4000</v>
    </oc>
    <nc r="AN18"/>
  </rcc>
  <rcc rId="2759" sId="1">
    <oc r="AO18">
      <f>AL18+AN18</f>
    </oc>
    <nc r="AO18"/>
  </rcc>
  <rcc rId="2760" sId="1">
    <oc r="AP18">
      <f>AL18+AM18</f>
    </oc>
    <nc r="AP18"/>
  </rcc>
  <rcc rId="2761" sId="1">
    <oc r="AQ18">
      <f>AO18-AP18</f>
    </oc>
    <nc r="AQ18"/>
  </rcc>
  <rcc rId="2762" sId="1" numFmtId="4">
    <oc r="AR18">
      <v>11000</v>
    </oc>
    <nc r="AR18"/>
  </rcc>
  <rcc rId="2763" sId="1" numFmtId="4">
    <oc r="AS18">
      <v>4000</v>
    </oc>
    <nc r="AS18"/>
  </rcc>
  <rcc rId="2764" sId="1" numFmtId="4">
    <oc r="AT18">
      <v>6786.8</v>
    </oc>
    <nc r="AT18"/>
  </rcc>
  <rcc rId="2765" sId="1">
    <oc r="AU18">
      <f>7000</f>
    </oc>
    <nc r="AU18"/>
  </rcc>
  <rcc rId="2766" sId="1">
    <oc r="AV18">
      <f>AS18+AU18</f>
    </oc>
    <nc r="AV18"/>
  </rcc>
  <rcc rId="2767" sId="1">
    <oc r="AW18">
      <f>AS18+AT18</f>
    </oc>
    <nc r="AW18"/>
  </rcc>
  <rcc rId="2768" sId="1">
    <oc r="AX18">
      <f>AV18-AW18</f>
    </oc>
    <nc r="AX18"/>
  </rcc>
  <rcc rId="2769" sId="1" numFmtId="4">
    <oc r="AY18">
      <v>11000</v>
    </oc>
    <nc r="AY18"/>
  </rcc>
  <rcc rId="2770" sId="1" numFmtId="4">
    <oc r="AZ18">
      <v>5500</v>
    </oc>
    <nc r="AZ18"/>
  </rcc>
  <rcc rId="2771" sId="1" numFmtId="4">
    <oc r="BA18">
      <v>7697.57</v>
    </oc>
    <nc r="BA18"/>
  </rcc>
  <rcc rId="2772" sId="1" numFmtId="4">
    <oc r="BB18">
      <v>5500</v>
    </oc>
    <nc r="BB18"/>
  </rcc>
  <rcc rId="2773" sId="1">
    <oc r="BC18">
      <f>AZ18+BB18</f>
    </oc>
    <nc r="BC18"/>
  </rcc>
  <rcc rId="2774" sId="1">
    <oc r="BD18">
      <f>AZ18+BA18</f>
    </oc>
    <nc r="BD18"/>
  </rcc>
  <rcc rId="2775" sId="1">
    <oc r="BE18">
      <f>BC18-BD18</f>
    </oc>
    <nc r="BE18"/>
  </rcc>
  <rcc rId="2776" sId="1" numFmtId="4">
    <oc r="BF18">
      <v>8000</v>
    </oc>
    <nc r="BF18"/>
  </rcc>
  <rcc rId="2777" sId="1" numFmtId="4">
    <oc r="BG18">
      <v>4000</v>
    </oc>
    <nc r="BG18"/>
  </rcc>
  <rcc rId="2778" sId="1" numFmtId="4">
    <oc r="BH18">
      <v>5061.8599999999997</v>
    </oc>
    <nc r="BH18"/>
  </rcc>
  <rcc rId="2779" sId="1" numFmtId="4">
    <oc r="BI18">
      <v>4000</v>
    </oc>
    <nc r="BI18"/>
  </rcc>
  <rcc rId="2780" sId="1">
    <oc r="BJ18">
      <f>BG18+BI18</f>
    </oc>
    <nc r="BJ18"/>
  </rcc>
  <rcc rId="2781" sId="1">
    <oc r="BK18">
      <f>BG18+BH18</f>
    </oc>
    <nc r="BK18"/>
  </rcc>
  <rcc rId="2782" sId="1">
    <oc r="BL18">
      <f>BJ18-BK18</f>
    </oc>
    <nc r="BL18"/>
  </rcc>
  <rcc rId="2783" sId="1" numFmtId="4">
    <oc r="BM18">
      <v>8000</v>
    </oc>
    <nc r="BM18"/>
  </rcc>
  <rcc rId="2784" sId="1" numFmtId="4">
    <oc r="BN18">
      <v>4000</v>
    </oc>
    <nc r="BN18"/>
  </rcc>
  <rcc rId="2785" sId="1" numFmtId="4">
    <oc r="BO18">
      <v>6934.26</v>
    </oc>
    <nc r="BO18"/>
  </rcc>
  <rcc rId="2786" sId="1" numFmtId="4">
    <oc r="BP18">
      <v>4000</v>
    </oc>
    <nc r="BP18"/>
  </rcc>
  <rcc rId="2787" sId="1">
    <oc r="BQ18">
      <f>BN18+BP18</f>
    </oc>
    <nc r="BQ18"/>
  </rcc>
  <rcc rId="2788" sId="1">
    <oc r="BR18">
      <f>BN18+BO18</f>
    </oc>
    <nc r="BR18"/>
  </rcc>
  <rcc rId="2789" sId="1" numFmtId="4">
    <oc r="P19">
      <v>42000</v>
    </oc>
    <nc r="P19"/>
  </rcc>
  <rcc rId="2790" sId="1">
    <oc r="Q19">
      <f>21000</f>
    </oc>
    <nc r="Q19"/>
  </rcc>
  <rcc rId="2791" sId="1" numFmtId="4">
    <oc r="R19">
      <v>20274.98</v>
    </oc>
    <nc r="R19"/>
  </rcc>
  <rcc rId="2792" sId="1">
    <oc r="S19">
      <f>21000</f>
    </oc>
    <nc r="S19"/>
  </rcc>
  <rcc rId="2793" sId="1">
    <oc r="T19">
      <f>Q19+S19</f>
    </oc>
    <nc r="T19"/>
  </rcc>
  <rcc rId="2794" sId="1">
    <oc r="U19">
      <f>Q19+R19</f>
    </oc>
    <nc r="U19"/>
  </rcc>
  <rcc rId="2795" sId="1">
    <oc r="V19">
      <f>T19-U19</f>
    </oc>
    <nc r="V19"/>
  </rcc>
  <rcc rId="2796" sId="1" numFmtId="4">
    <oc r="W19">
      <v>42000</v>
    </oc>
    <nc r="W19"/>
  </rcc>
  <rcc rId="2797" sId="1" numFmtId="4">
    <oc r="X19">
      <v>21000</v>
    </oc>
    <nc r="X19"/>
  </rcc>
  <rcc rId="2798" sId="1" numFmtId="4">
    <oc r="Y19">
      <v>22579.63</v>
    </oc>
    <nc r="Y19"/>
  </rcc>
  <rcc rId="2799" sId="1" numFmtId="4">
    <oc r="Z19">
      <v>21000</v>
    </oc>
    <nc r="Z19"/>
  </rcc>
  <rcc rId="2800" sId="1">
    <oc r="AA19">
      <f>X19+Z19</f>
    </oc>
    <nc r="AA19"/>
  </rcc>
  <rcc rId="2801" sId="1">
    <oc r="AB19">
      <f>X19+Y19</f>
    </oc>
    <nc r="AB19"/>
  </rcc>
  <rcc rId="2802" sId="1">
    <oc r="AC19">
      <f>AA19-AB19</f>
    </oc>
    <nc r="AC19"/>
  </rcc>
  <rcc rId="2803" sId="1" numFmtId="4">
    <oc r="AD19">
      <v>42000</v>
    </oc>
    <nc r="AD19"/>
  </rcc>
  <rcc rId="2804" sId="1" numFmtId="4">
    <oc r="AE19">
      <v>21000</v>
    </oc>
    <nc r="AE19"/>
  </rcc>
  <rcc rId="2805" sId="1" numFmtId="4">
    <oc r="AF19">
      <v>17733.5</v>
    </oc>
    <nc r="AF19"/>
  </rcc>
  <rcc rId="2806" sId="1" numFmtId="4">
    <oc r="AG19">
      <v>17683.5</v>
    </oc>
    <nc r="AG19"/>
  </rcc>
  <rcc rId="2807" sId="1">
    <oc r="AH19">
      <f>AE19+AG19</f>
    </oc>
    <nc r="AH19"/>
  </rcc>
  <rcc rId="2808" sId="1">
    <oc r="AI19">
      <f>AE19+AF19</f>
    </oc>
    <nc r="AI19"/>
  </rcc>
  <rcc rId="2809" sId="1">
    <oc r="AJ19">
      <f>AH19-AI19</f>
    </oc>
    <nc r="AJ19"/>
  </rcc>
  <rcc rId="2810" sId="1" numFmtId="4">
    <oc r="AK19">
      <v>42000</v>
    </oc>
    <nc r="AK19"/>
  </rcc>
  <rcc rId="2811" sId="1" numFmtId="4">
    <oc r="AL19">
      <v>21000</v>
    </oc>
    <nc r="AL19"/>
  </rcc>
  <rcc rId="2812" sId="1" numFmtId="4">
    <oc r="AM19">
      <v>24814.65</v>
    </oc>
    <nc r="AM19"/>
  </rcc>
  <rcc rId="2813" sId="1" numFmtId="4">
    <oc r="AN19">
      <v>21000</v>
    </oc>
    <nc r="AN19"/>
  </rcc>
  <rcc rId="2814" sId="1">
    <oc r="AO19">
      <f>AL19+AN19</f>
    </oc>
    <nc r="AO19"/>
  </rcc>
  <rcc rId="2815" sId="1">
    <oc r="AP19">
      <f>AL19+AM19</f>
    </oc>
    <nc r="AP19"/>
  </rcc>
  <rcc rId="2816" sId="1">
    <oc r="AQ19">
      <f>AO19-AP19</f>
    </oc>
    <nc r="AQ19"/>
  </rcc>
  <rcc rId="2817" sId="1" numFmtId="4">
    <oc r="AR19">
      <v>46000</v>
    </oc>
    <nc r="AR19"/>
  </rcc>
  <rcc rId="2818" sId="1" numFmtId="4">
    <oc r="AS19">
      <v>21000</v>
    </oc>
    <nc r="AS19"/>
  </rcc>
  <rcc rId="2819" sId="1" numFmtId="4">
    <oc r="AT19">
      <v>25064.12</v>
    </oc>
    <nc r="AT19"/>
  </rcc>
  <rcc rId="2820" sId="1">
    <oc r="AU19">
      <f>25000</f>
    </oc>
    <nc r="AU19"/>
  </rcc>
  <rcc rId="2821" sId="1">
    <oc r="AV19">
      <f>AS19+AU19</f>
    </oc>
    <nc r="AV19"/>
  </rcc>
  <rcc rId="2822" sId="1">
    <oc r="AW19">
      <f>AS19+AT19</f>
    </oc>
    <nc r="AW19"/>
  </rcc>
  <rcc rId="2823" sId="1">
    <oc r="AX19">
      <f>AV19-AW19</f>
    </oc>
    <nc r="AX19"/>
  </rcc>
  <rcc rId="2824" sId="1" numFmtId="4">
    <oc r="AY19">
      <v>42000</v>
    </oc>
    <nc r="AY19"/>
  </rcc>
  <rcc rId="2825" sId="1" numFmtId="4">
    <oc r="AZ19">
      <v>21000</v>
    </oc>
    <nc r="AZ19"/>
  </rcc>
  <rcc rId="2826" sId="1" numFmtId="4">
    <oc r="BA19">
      <v>17935.240000000002</v>
    </oc>
    <nc r="BA19"/>
  </rcc>
  <rcc rId="2827" sId="1" numFmtId="4">
    <oc r="BB19">
      <v>21000</v>
    </oc>
    <nc r="BB19"/>
  </rcc>
  <rcc rId="2828" sId="1">
    <oc r="BC19">
      <f>AZ19+BB19</f>
    </oc>
    <nc r="BC19"/>
  </rcc>
  <rcc rId="2829" sId="1">
    <oc r="BD19">
      <f>AZ19+BA19</f>
    </oc>
    <nc r="BD19"/>
  </rcc>
  <rcc rId="2830" sId="1">
    <oc r="BE19">
      <f>BC19-BD19</f>
    </oc>
    <nc r="BE19"/>
  </rcc>
  <rcc rId="2831" sId="1" numFmtId="4">
    <oc r="BF19">
      <v>42000</v>
    </oc>
    <nc r="BF19"/>
  </rcc>
  <rcc rId="2832" sId="1" numFmtId="4">
    <oc r="BG19">
      <v>21000</v>
    </oc>
    <nc r="BG19"/>
  </rcc>
  <rcc rId="2833" sId="1" numFmtId="4">
    <oc r="BH19">
      <v>18184.68</v>
    </oc>
    <nc r="BH19"/>
  </rcc>
  <rcc rId="2834" sId="1" numFmtId="4">
    <oc r="BI19">
      <v>21000</v>
    </oc>
    <nc r="BI19"/>
  </rcc>
  <rcc rId="2835" sId="1">
    <oc r="BJ19">
      <f>BG19+BI19</f>
    </oc>
    <nc r="BJ19"/>
  </rcc>
  <rcc rId="2836" sId="1">
    <oc r="BK19">
      <f>BG19+BH19</f>
    </oc>
    <nc r="BK19"/>
  </rcc>
  <rcc rId="2837" sId="1">
    <oc r="BL19">
      <f>BJ19-BK19</f>
    </oc>
    <nc r="BL19"/>
  </rcc>
  <rcc rId="2838" sId="1" numFmtId="4">
    <oc r="BM19">
      <v>42000</v>
    </oc>
    <nc r="BM19"/>
  </rcc>
  <rcc rId="2839" sId="1" numFmtId="4">
    <oc r="BN19">
      <v>21000</v>
    </oc>
    <nc r="BN19"/>
  </rcc>
  <rcc rId="2840" sId="1" numFmtId="4">
    <oc r="BO19">
      <v>20762.72</v>
    </oc>
    <nc r="BO19"/>
  </rcc>
  <rcc rId="2841" sId="1" numFmtId="4">
    <oc r="BP19">
      <v>21000</v>
    </oc>
    <nc r="BP19"/>
  </rcc>
  <rcc rId="2842" sId="1">
    <oc r="BQ19">
      <f>BN19+BP19</f>
    </oc>
    <nc r="BQ19"/>
  </rcc>
  <rcc rId="2843" sId="1">
    <oc r="BR19">
      <f>BN19+BO19</f>
    </oc>
    <nc r="BR19"/>
  </rcc>
  <rcc rId="2844" sId="1" numFmtId="4">
    <oc r="P22">
      <v>5000</v>
    </oc>
    <nc r="P22"/>
  </rcc>
  <rcc rId="2845" sId="1">
    <oc r="Q22">
      <f>2500</f>
    </oc>
    <nc r="Q22"/>
  </rcc>
  <rcc rId="2846" sId="1" numFmtId="4">
    <oc r="R22">
      <v>3502</v>
    </oc>
    <nc r="R22"/>
  </rcc>
  <rcc rId="2847" sId="1">
    <oc r="S22">
      <f>2500</f>
    </oc>
    <nc r="S22"/>
  </rcc>
  <rcc rId="2848" sId="1">
    <oc r="T22">
      <f>Q22+S22</f>
    </oc>
    <nc r="T22"/>
  </rcc>
  <rcc rId="2849" sId="1">
    <oc r="U22">
      <f>Q22+R22</f>
    </oc>
    <nc r="U22"/>
  </rcc>
  <rcc rId="2850" sId="1">
    <oc r="V22">
      <f>T22-U22</f>
    </oc>
    <nc r="V22"/>
  </rcc>
  <rcc rId="2851" sId="1" numFmtId="4">
    <oc r="W22">
      <v>5000</v>
    </oc>
    <nc r="W22"/>
  </rcc>
  <rcc rId="2852" sId="1" numFmtId="4">
    <oc r="X22">
      <v>2500</v>
    </oc>
    <nc r="X22"/>
  </rcc>
  <rcc rId="2853" sId="1" numFmtId="4">
    <oc r="Y22">
      <v>2902</v>
    </oc>
    <nc r="Y22"/>
  </rcc>
  <rcc rId="2854" sId="1" numFmtId="4">
    <oc r="Z22">
      <v>2500</v>
    </oc>
    <nc r="Z22"/>
  </rcc>
  <rcc rId="2855" sId="1">
    <oc r="AA22">
      <f>X22+Z22</f>
    </oc>
    <nc r="AA22"/>
  </rcc>
  <rcc rId="2856" sId="1">
    <oc r="AB22">
      <f>X22+Y22</f>
    </oc>
    <nc r="AB22"/>
  </rcc>
  <rcc rId="2857" sId="1">
    <oc r="AC22">
      <f>AA22-AB22</f>
    </oc>
    <nc r="AC22"/>
  </rcc>
  <rcc rId="2858" sId="1" numFmtId="4">
    <oc r="AD22">
      <v>5000</v>
    </oc>
    <nc r="AD22"/>
  </rcc>
  <rcc rId="2859" sId="1" numFmtId="4">
    <oc r="AE22">
      <v>2500</v>
    </oc>
    <nc r="AE22"/>
  </rcc>
  <rcc rId="2860" sId="1" numFmtId="4">
    <oc r="AF22">
      <v>5788</v>
    </oc>
    <nc r="AF22"/>
  </rcc>
  <rcc rId="2861" sId="1" numFmtId="4">
    <oc r="AG22">
      <v>2500</v>
    </oc>
    <nc r="AG22"/>
  </rcc>
  <rcc rId="2862" sId="1">
    <oc r="AH22">
      <f>AE22+AG22</f>
    </oc>
    <nc r="AH22"/>
  </rcc>
  <rcc rId="2863" sId="1">
    <oc r="AI22">
      <f>AE22+AF22</f>
    </oc>
    <nc r="AI22"/>
  </rcc>
  <rcc rId="2864" sId="1">
    <oc r="AJ22">
      <f>AH22-AI22</f>
    </oc>
    <nc r="AJ22"/>
  </rcc>
  <rcc rId="2865" sId="1" numFmtId="4">
    <oc r="AK22">
      <v>5000</v>
    </oc>
    <nc r="AK22"/>
  </rcc>
  <rcc rId="2866" sId="1" numFmtId="4">
    <oc r="AL22">
      <v>2500</v>
    </oc>
    <nc r="AL22"/>
  </rcc>
  <rcc rId="2867" sId="1" numFmtId="4">
    <oc r="AM22">
      <v>6558</v>
    </oc>
    <nc r="AM22"/>
  </rcc>
  <rcc rId="2868" sId="1" numFmtId="4">
    <oc r="AN22">
      <v>2500</v>
    </oc>
    <nc r="AN22"/>
  </rcc>
  <rcc rId="2869" sId="1">
    <oc r="AO22">
      <f>AL22+AN22</f>
    </oc>
    <nc r="AO22"/>
  </rcc>
  <rcc rId="2870" sId="1">
    <oc r="AP22">
      <f>AL22+AM22</f>
    </oc>
    <nc r="AP22"/>
  </rcc>
  <rcc rId="2871" sId="1">
    <oc r="AQ22">
      <f>AO22-AP22</f>
    </oc>
    <nc r="AQ22"/>
  </rcc>
  <rcc rId="2872" sId="1" numFmtId="4">
    <oc r="AR22">
      <v>6500</v>
    </oc>
    <nc r="AR22"/>
  </rcc>
  <rcc rId="2873" sId="1" numFmtId="4">
    <oc r="AS22">
      <v>2500</v>
    </oc>
    <nc r="AS22"/>
  </rcc>
  <rcc rId="2874" sId="1" numFmtId="4">
    <oc r="AT22">
      <v>3986</v>
    </oc>
    <nc r="AT22"/>
  </rcc>
  <rcc rId="2875" sId="1">
    <oc r="AU22">
      <f>4000</f>
    </oc>
    <nc r="AU22"/>
  </rcc>
  <rcc rId="2876" sId="1">
    <oc r="AV22">
      <f>AS22+AU22</f>
    </oc>
    <nc r="AV22"/>
  </rcc>
  <rcc rId="2877" sId="1">
    <oc r="AW22">
      <f>AS22+AT22</f>
    </oc>
    <nc r="AW22"/>
  </rcc>
  <rcc rId="2878" sId="1">
    <oc r="AX22">
      <f>AV22-AW22</f>
    </oc>
    <nc r="AX22"/>
  </rcc>
  <rcc rId="2879" sId="1" numFmtId="4">
    <oc r="AY22">
      <v>6500</v>
    </oc>
    <nc r="AY22"/>
  </rcc>
  <rcc rId="2880" sId="1" numFmtId="4">
    <oc r="AZ22">
      <v>3250</v>
    </oc>
    <nc r="AZ22"/>
  </rcc>
  <rcc rId="2881" sId="1" numFmtId="4">
    <oc r="BA22">
      <v>3020</v>
    </oc>
    <nc r="BA22"/>
  </rcc>
  <rcc rId="2882" sId="1" numFmtId="4">
    <oc r="BB22">
      <v>3250</v>
    </oc>
    <nc r="BB22"/>
  </rcc>
  <rcc rId="2883" sId="1">
    <oc r="BC22">
      <f>AZ22+BB22</f>
    </oc>
    <nc r="BC22"/>
  </rcc>
  <rcc rId="2884" sId="1">
    <oc r="BD22">
      <f>AZ22+BA22</f>
    </oc>
    <nc r="BD22"/>
  </rcc>
  <rcc rId="2885" sId="1">
    <oc r="BE22">
      <f>BC22-BD22</f>
    </oc>
    <nc r="BE22"/>
  </rcc>
  <rcc rId="2886" sId="1" numFmtId="4">
    <oc r="BF22">
      <v>5000</v>
    </oc>
    <nc r="BF22"/>
  </rcc>
  <rcc rId="2887" sId="1" numFmtId="4">
    <oc r="BG22">
      <v>2500</v>
    </oc>
    <nc r="BG22"/>
  </rcc>
  <rcc rId="2888" sId="1" numFmtId="4">
    <oc r="BH22">
      <v>2742</v>
    </oc>
    <nc r="BH22"/>
  </rcc>
  <rcc rId="2889" sId="1" numFmtId="4">
    <oc r="BI22">
      <v>2500</v>
    </oc>
    <nc r="BI22"/>
  </rcc>
  <rcc rId="2890" sId="1">
    <oc r="BJ22">
      <f>BG22+BI22</f>
    </oc>
    <nc r="BJ22"/>
  </rcc>
  <rcc rId="2891" sId="1">
    <oc r="BK22">
      <f>BG22+BH22</f>
    </oc>
    <nc r="BK22"/>
  </rcc>
  <rcc rId="2892" sId="1">
    <oc r="BL22">
      <f>BJ22-BK22</f>
    </oc>
    <nc r="BL22"/>
  </rcc>
  <rcc rId="2893" sId="1" numFmtId="4">
    <oc r="BM22">
      <v>5000</v>
    </oc>
    <nc r="BM22"/>
  </rcc>
  <rcc rId="2894" sId="1" numFmtId="4">
    <oc r="BN22">
      <v>2500</v>
    </oc>
    <nc r="BN22"/>
  </rcc>
  <rcc rId="2895" sId="1" numFmtId="4">
    <oc r="BO22">
      <v>1796</v>
    </oc>
    <nc r="BO22"/>
  </rcc>
  <rcc rId="2896" sId="1" numFmtId="4">
    <oc r="BP22">
      <v>2500</v>
    </oc>
    <nc r="BP22"/>
  </rcc>
  <rcc rId="2897" sId="1">
    <oc r="BQ22">
      <f>BN22+BP22</f>
    </oc>
    <nc r="BQ22"/>
  </rcc>
  <rcc rId="2898" sId="1">
    <oc r="BR22">
      <f>BN22+BO22</f>
    </oc>
    <nc r="BR22"/>
  </rcc>
  <rcc rId="2899" sId="1" numFmtId="4">
    <oc r="P23">
      <v>14000</v>
    </oc>
    <nc r="P23"/>
  </rcc>
  <rcc rId="2900" sId="1">
    <oc r="Q23">
      <f>7000</f>
    </oc>
    <nc r="Q23"/>
  </rcc>
  <rcc rId="2901" sId="1" numFmtId="4">
    <oc r="R23">
      <v>6103.14</v>
    </oc>
    <nc r="R23"/>
  </rcc>
  <rcc rId="2902" sId="1">
    <oc r="S23">
      <f>7000</f>
    </oc>
    <nc r="S23"/>
  </rcc>
  <rcc rId="2903" sId="1">
    <oc r="T23">
      <f>Q23+S23</f>
    </oc>
    <nc r="T23"/>
  </rcc>
  <rcc rId="2904" sId="1">
    <oc r="U23">
      <f>Q23+R23</f>
    </oc>
    <nc r="U23"/>
  </rcc>
  <rcc rId="2905" sId="1">
    <oc r="V23">
      <f>T23-U23</f>
    </oc>
    <nc r="V23"/>
  </rcc>
  <rcc rId="2906" sId="1" numFmtId="4">
    <oc r="W23">
      <v>14000</v>
    </oc>
    <nc r="W23"/>
  </rcc>
  <rcc rId="2907" sId="1" numFmtId="4">
    <oc r="X23">
      <v>7000</v>
    </oc>
    <nc r="X23"/>
  </rcc>
  <rcc rId="2908" sId="1" numFmtId="4">
    <oc r="Y23">
      <v>7936.63</v>
    </oc>
    <nc r="Y23"/>
  </rcc>
  <rcc rId="2909" sId="1" numFmtId="4">
    <oc r="Z23">
      <v>7000</v>
    </oc>
    <nc r="Z23"/>
  </rcc>
  <rcc rId="2910" sId="1">
    <oc r="AA23">
      <f>X23+Z23</f>
    </oc>
    <nc r="AA23"/>
  </rcc>
  <rcc rId="2911" sId="1">
    <oc r="AB23">
      <f>X23+Y23</f>
    </oc>
    <nc r="AB23"/>
  </rcc>
  <rcc rId="2912" sId="1">
    <oc r="AC23">
      <f>AA23-AB23</f>
    </oc>
    <nc r="AC23"/>
  </rcc>
  <rcc rId="2913" sId="1" numFmtId="4">
    <oc r="AD23">
      <v>14000</v>
    </oc>
    <nc r="AD23"/>
  </rcc>
  <rcc rId="2914" sId="1" numFmtId="4">
    <oc r="AE23">
      <v>7000</v>
    </oc>
    <nc r="AE23"/>
  </rcc>
  <rcc rId="2915" sId="1" numFmtId="4">
    <oc r="AF23">
      <v>6701.78</v>
    </oc>
    <nc r="AF23"/>
  </rcc>
  <rcc rId="2916" sId="1" numFmtId="4">
    <oc r="AG23">
      <v>6694.28</v>
    </oc>
    <nc r="AG23"/>
  </rcc>
  <rcc rId="2917" sId="1">
    <oc r="AH23">
      <f>AE23+AG23</f>
    </oc>
    <nc r="AH23"/>
  </rcc>
  <rcc rId="2918" sId="1">
    <oc r="AI23">
      <f>AE23+AF23</f>
    </oc>
    <nc r="AI23"/>
  </rcc>
  <rcc rId="2919" sId="1">
    <oc r="AJ23">
      <f>AH23-AI23</f>
    </oc>
    <nc r="AJ23"/>
  </rcc>
  <rcc rId="2920" sId="1" numFmtId="4">
    <oc r="AK23">
      <v>14000</v>
    </oc>
    <nc r="AK23"/>
  </rcc>
  <rcc rId="2921" sId="1" numFmtId="4">
    <oc r="AL23">
      <v>7000</v>
    </oc>
    <nc r="AL23"/>
  </rcc>
  <rcc rId="2922" sId="1" numFmtId="4">
    <oc r="AM23">
      <v>5178.18</v>
    </oc>
    <nc r="AM23"/>
  </rcc>
  <rcc rId="2923" sId="1" numFmtId="4">
    <oc r="AN23">
      <v>7000</v>
    </oc>
    <nc r="AN23"/>
  </rcc>
  <rcc rId="2924" sId="1">
    <oc r="AO23">
      <f>AL23+AN23</f>
    </oc>
    <nc r="AO23"/>
  </rcc>
  <rcc rId="2925" sId="1">
    <oc r="AP23">
      <f>AL23+AM23</f>
    </oc>
    <nc r="AP23"/>
  </rcc>
  <rcc rId="2926" sId="1">
    <oc r="AQ23">
      <f>AO23-AP23</f>
    </oc>
    <nc r="AQ23"/>
  </rcc>
  <rcc rId="2927" sId="1" numFmtId="4">
    <oc r="AR23">
      <v>14000</v>
    </oc>
    <nc r="AR23"/>
  </rcc>
  <rcc rId="2928" sId="1" numFmtId="4">
    <oc r="AS23">
      <v>7000</v>
    </oc>
    <nc r="AS23"/>
  </rcc>
  <rcc rId="2929" sId="1" numFmtId="4">
    <oc r="AT23">
      <v>7365.48</v>
    </oc>
    <nc r="AT23"/>
  </rcc>
  <rcc rId="2930" sId="1">
    <oc r="AU23">
      <f>7000</f>
    </oc>
    <nc r="AU23"/>
  </rcc>
  <rcc rId="2931" sId="1">
    <oc r="AV23">
      <f>AS23+AU23</f>
    </oc>
    <nc r="AV23"/>
  </rcc>
  <rcc rId="2932" sId="1">
    <oc r="AW23">
      <f>AS23+AT23</f>
    </oc>
    <nc r="AW23"/>
  </rcc>
  <rcc rId="2933" sId="1">
    <oc r="AX23">
      <f>AV23-AW23</f>
    </oc>
    <nc r="AX23"/>
  </rcc>
  <rcc rId="2934" sId="1" numFmtId="4">
    <oc r="AY23">
      <v>14000</v>
    </oc>
    <nc r="AY23"/>
  </rcc>
  <rcc rId="2935" sId="1" numFmtId="4">
    <oc r="AZ23">
      <v>7000</v>
    </oc>
    <nc r="AZ23"/>
  </rcc>
  <rcc rId="2936" sId="1" numFmtId="4">
    <oc r="BA23">
      <v>5690.31</v>
    </oc>
    <nc r="BA23"/>
  </rcc>
  <rcc rId="2937" sId="1" numFmtId="4">
    <oc r="BB23">
      <v>7000</v>
    </oc>
    <nc r="BB23"/>
  </rcc>
  <rcc rId="2938" sId="1">
    <oc r="BC23">
      <f>AZ23+BB23</f>
    </oc>
    <nc r="BC23"/>
  </rcc>
  <rcc rId="2939" sId="1">
    <oc r="BD23">
      <f>AZ23+BA23</f>
    </oc>
    <nc r="BD23"/>
  </rcc>
  <rcc rId="2940" sId="1">
    <oc r="BE23">
      <f>BC23-BD23</f>
    </oc>
    <nc r="BE23"/>
  </rcc>
  <rcc rId="2941" sId="1" numFmtId="4">
    <oc r="BF23">
      <v>14000</v>
    </oc>
    <nc r="BF23"/>
  </rcc>
  <rcc rId="2942" sId="1" numFmtId="4">
    <oc r="BG23">
      <v>7000</v>
    </oc>
    <nc r="BG23"/>
  </rcc>
  <rcc rId="2943" sId="1" numFmtId="4">
    <oc r="BH23">
      <v>5335.34</v>
    </oc>
    <nc r="BH23"/>
  </rcc>
  <rcc rId="2944" sId="1" numFmtId="4">
    <oc r="BI23">
      <v>7000</v>
    </oc>
    <nc r="BI23"/>
  </rcc>
  <rcc rId="2945" sId="1">
    <oc r="BJ23">
      <f>BG23+BI23</f>
    </oc>
    <nc r="BJ23"/>
  </rcc>
  <rcc rId="2946" sId="1">
    <oc r="BK23">
      <f>BG23+BH23</f>
    </oc>
    <nc r="BK23"/>
  </rcc>
  <rcc rId="2947" sId="1">
    <oc r="BL23">
      <f>BJ23-BK23</f>
    </oc>
    <nc r="BL23"/>
  </rcc>
  <rcc rId="2948" sId="1" numFmtId="4">
    <oc r="BM23">
      <v>14000</v>
    </oc>
    <nc r="BM23"/>
  </rcc>
  <rcc rId="2949" sId="1" numFmtId="4">
    <oc r="BN23">
      <v>7000</v>
    </oc>
    <nc r="BN23"/>
  </rcc>
  <rcc rId="2950" sId="1" numFmtId="4">
    <oc r="BO23">
      <v>8021.71</v>
    </oc>
    <nc r="BO23"/>
  </rcc>
  <rcc rId="2951" sId="1" numFmtId="4">
    <oc r="BP23">
      <v>7000</v>
    </oc>
    <nc r="BP23"/>
  </rcc>
  <rcc rId="2952" sId="1">
    <oc r="BQ23">
      <f>BN23+BP23</f>
    </oc>
    <nc r="BQ23"/>
  </rcc>
  <rcc rId="2953" sId="1">
    <oc r="BR23">
      <f>BN23+BO23</f>
    </oc>
    <nc r="BR23"/>
  </rcc>
  <rcc rId="2954" sId="1" numFmtId="4">
    <oc r="P26">
      <v>8000</v>
    </oc>
    <nc r="P26"/>
  </rcc>
  <rcc rId="2955" sId="1" numFmtId="4">
    <oc r="Q26">
      <v>0</v>
    </oc>
    <nc r="Q26"/>
  </rcc>
  <rcc rId="2956" sId="1">
    <oc r="R26">
      <f>7586.24</f>
    </oc>
    <nc r="R26"/>
  </rcc>
  <rcc rId="2957" sId="1" numFmtId="4">
    <oc r="S26">
      <v>8000</v>
    </oc>
    <nc r="S26"/>
  </rcc>
  <rcc rId="2958" sId="1">
    <oc r="T26">
      <f>Q26+S26</f>
    </oc>
    <nc r="T26"/>
  </rcc>
  <rcc rId="2959" sId="1">
    <oc r="U26">
      <f>Q26+R26</f>
    </oc>
    <nc r="U26"/>
  </rcc>
  <rcc rId="2960" sId="1">
    <oc r="V26">
      <f>T26-U26</f>
    </oc>
    <nc r="V26"/>
  </rcc>
  <rcc rId="2961" sId="1" numFmtId="4">
    <oc r="W26">
      <v>8000</v>
    </oc>
    <nc r="W26"/>
  </rcc>
  <rcc rId="2962" sId="1" numFmtId="4">
    <oc r="X26">
      <v>0</v>
    </oc>
    <nc r="X26"/>
  </rcc>
  <rcc rId="2963" sId="1" numFmtId="4">
    <oc r="Y26">
      <v>8352.52</v>
    </oc>
    <nc r="Y26"/>
  </rcc>
  <rcc rId="2964" sId="1" numFmtId="4">
    <oc r="Z26">
      <v>8000</v>
    </oc>
    <nc r="Z26"/>
  </rcc>
  <rcc rId="2965" sId="1">
    <oc r="AA26">
      <f>X26+Z26</f>
    </oc>
    <nc r="AA26"/>
  </rcc>
  <rcc rId="2966" sId="1">
    <oc r="AB26">
      <f>X26+Y26</f>
    </oc>
    <nc r="AB26"/>
  </rcc>
  <rcc rId="2967" sId="1">
    <oc r="AC26">
      <f>AA26-AB26</f>
    </oc>
    <nc r="AC26"/>
  </rcc>
  <rcc rId="2968" sId="1" numFmtId="4">
    <oc r="AD26">
      <v>8000</v>
    </oc>
    <nc r="AD26"/>
  </rcc>
  <rcc rId="2969" sId="1" numFmtId="4">
    <oc r="AE26">
      <v>0</v>
    </oc>
    <nc r="AE26"/>
  </rcc>
  <rcc rId="2970" sId="1" numFmtId="4">
    <oc r="AF26">
      <v>9373.06</v>
    </oc>
    <nc r="AF26"/>
  </rcc>
  <rcc rId="2971" sId="1" numFmtId="4">
    <oc r="AG26">
      <v>9376.06</v>
    </oc>
    <nc r="AG26"/>
  </rcc>
  <rcc rId="2972" sId="1">
    <oc r="AH26">
      <f>AE26+AG26</f>
    </oc>
    <nc r="AH26"/>
  </rcc>
  <rcc rId="2973" sId="1">
    <oc r="AI26">
      <f>AE26+AF26</f>
    </oc>
    <nc r="AI26"/>
  </rcc>
  <rcc rId="2974" sId="1">
    <oc r="AJ26">
      <f>AH26-AI26</f>
    </oc>
    <nc r="AJ26"/>
  </rcc>
  <rcc rId="2975" sId="1" numFmtId="4">
    <oc r="AK26">
      <v>8000</v>
    </oc>
    <nc r="AK26"/>
  </rcc>
  <rcc rId="2976" sId="1" numFmtId="4">
    <oc r="AL26">
      <v>0</v>
    </oc>
    <nc r="AL26"/>
  </rcc>
  <rcc rId="2977" sId="1">
    <oc r="AM26">
      <f>7894.65</f>
    </oc>
    <nc r="AM26"/>
  </rcc>
  <rcc rId="2978" sId="1" numFmtId="4">
    <oc r="AN26">
      <v>8000</v>
    </oc>
    <nc r="AN26"/>
  </rcc>
  <rcc rId="2979" sId="1">
    <oc r="AO26">
      <f>AL26+AN26</f>
    </oc>
    <nc r="AO26"/>
  </rcc>
  <rcc rId="2980" sId="1">
    <oc r="AP26">
      <f>AL26+AM26</f>
    </oc>
    <nc r="AP26"/>
  </rcc>
  <rcc rId="2981" sId="1">
    <oc r="AQ26">
      <f>AO26-AP26</f>
    </oc>
    <nc r="AQ26"/>
  </rcc>
  <rcc rId="2982" sId="1" numFmtId="4">
    <oc r="AR26">
      <v>8500</v>
    </oc>
    <nc r="AR26"/>
  </rcc>
  <rcc rId="2983" sId="1" numFmtId="4">
    <oc r="AS26">
      <v>0</v>
    </oc>
    <nc r="AS26"/>
  </rcc>
  <rcc rId="2984" sId="1" numFmtId="4">
    <oc r="AT26">
      <v>8879.23</v>
    </oc>
    <nc r="AT26"/>
  </rcc>
  <rcc rId="2985" sId="1" numFmtId="4">
    <oc r="AU26">
      <v>8500</v>
    </oc>
    <nc r="AU26"/>
  </rcc>
  <rcc rId="2986" sId="1">
    <oc r="AV26">
      <f>AS26+AU26</f>
    </oc>
    <nc r="AV26"/>
  </rcc>
  <rcc rId="2987" sId="1">
    <oc r="AW26">
      <f>AS26+AT26</f>
    </oc>
    <nc r="AW26"/>
  </rcc>
  <rcc rId="2988" sId="1">
    <oc r="AX26">
      <f>AV26-AW26</f>
    </oc>
    <nc r="AX26"/>
  </rcc>
  <rcc rId="2989" sId="1" numFmtId="4">
    <oc r="AY26">
      <v>8500</v>
    </oc>
    <nc r="AY26"/>
  </rcc>
  <rcc rId="2990" sId="1" numFmtId="4">
    <oc r="AZ26">
      <v>0</v>
    </oc>
    <nc r="AZ26"/>
  </rcc>
  <rcc rId="2991" sId="1" numFmtId="4">
    <oc r="BA26">
      <v>8515.91</v>
    </oc>
    <nc r="BA26"/>
  </rcc>
  <rcc rId="2992" sId="1" numFmtId="4">
    <oc r="BB26">
      <v>8500</v>
    </oc>
    <nc r="BB26"/>
  </rcc>
  <rcc rId="2993" sId="1">
    <oc r="BC26">
      <f>AZ26+BB26</f>
    </oc>
    <nc r="BC26"/>
  </rcc>
  <rcc rId="2994" sId="1">
    <oc r="BD26">
      <f>AZ26+BA26</f>
    </oc>
    <nc r="BD26"/>
  </rcc>
  <rcc rId="2995" sId="1">
    <oc r="BE26">
      <f>BC26-BD26</f>
    </oc>
    <nc r="BE26"/>
  </rcc>
  <rcc rId="2996" sId="1" numFmtId="4">
    <oc r="BF26">
      <v>8000</v>
    </oc>
    <nc r="BF26"/>
  </rcc>
  <rcc rId="2997" sId="1" numFmtId="4">
    <oc r="BG26">
      <v>0</v>
    </oc>
    <nc r="BG26"/>
  </rcc>
  <rcc rId="2998" sId="1" numFmtId="4">
    <oc r="BH26">
      <v>8301.5300000000007</v>
    </oc>
    <nc r="BH26"/>
  </rcc>
  <rcc rId="2999" sId="1" numFmtId="4">
    <oc r="BI26">
      <v>8000</v>
    </oc>
    <nc r="BI26"/>
  </rcc>
  <rcc rId="3000" sId="1">
    <oc r="BJ26">
      <f>BG26+BI26</f>
    </oc>
    <nc r="BJ26"/>
  </rcc>
  <rcc rId="3001" sId="1">
    <oc r="BK26">
      <f>BG26+BH26</f>
    </oc>
    <nc r="BK26"/>
  </rcc>
  <rcc rId="3002" sId="1">
    <oc r="BL26">
      <f>BJ26-BK26</f>
    </oc>
    <nc r="BL26"/>
  </rcc>
  <rcc rId="3003" sId="1" numFmtId="4">
    <oc r="BM26">
      <v>8000</v>
    </oc>
    <nc r="BM26"/>
  </rcc>
  <rcc rId="3004" sId="1" numFmtId="4">
    <oc r="BN26">
      <v>0</v>
    </oc>
    <nc r="BN26"/>
  </rcc>
  <rcc rId="3005" sId="1" numFmtId="4">
    <oc r="BO26">
      <v>7980.79</v>
    </oc>
    <nc r="BO26"/>
  </rcc>
  <rcc rId="3006" sId="1" numFmtId="4">
    <oc r="BP26">
      <v>8000</v>
    </oc>
    <nc r="BP26"/>
  </rcc>
  <rcc rId="3007" sId="1">
    <oc r="BQ26">
      <f>BN26+BP26</f>
    </oc>
    <nc r="BQ26"/>
  </rcc>
  <rcc rId="3008" sId="1">
    <oc r="BR26">
      <f>BN26+BO26</f>
    </oc>
    <nc r="BR26"/>
  </rcc>
  <rcc rId="3009" sId="1" numFmtId="4">
    <oc r="P30">
      <v>8000</v>
    </oc>
    <nc r="P30"/>
  </rcc>
  <rcc rId="3010" sId="1">
    <oc r="Q30">
      <f>3500</f>
    </oc>
    <nc r="Q30"/>
  </rcc>
  <rcc rId="3011" sId="1" numFmtId="4">
    <oc r="R30">
      <v>2635</v>
    </oc>
    <nc r="R30"/>
  </rcc>
  <rcc rId="3012" sId="1">
    <oc r="S30">
      <f>4500</f>
    </oc>
    <nc r="S30"/>
  </rcc>
  <rcc rId="3013" sId="1">
    <oc r="T30">
      <f>Q30+S30</f>
    </oc>
    <nc r="T30"/>
  </rcc>
  <rcc rId="3014" sId="1">
    <oc r="U30">
      <f>Q30+R30</f>
    </oc>
    <nc r="U30"/>
  </rcc>
  <rcc rId="3015" sId="1">
    <oc r="V30">
      <f>T30-U30</f>
    </oc>
    <nc r="V30"/>
  </rcc>
  <rcc rId="3016" sId="1" numFmtId="4">
    <oc r="W30">
      <v>8000</v>
    </oc>
    <nc r="W30"/>
  </rcc>
  <rcc rId="3017" sId="1">
    <oc r="X30">
      <f>4000</f>
    </oc>
    <nc r="X30"/>
  </rcc>
  <rcc rId="3018" sId="1" numFmtId="4">
    <oc r="Y30">
      <v>2869.96</v>
    </oc>
    <nc r="Y30"/>
  </rcc>
  <rcc rId="3019" sId="1" numFmtId="4">
    <oc r="Z30">
      <v>4000</v>
    </oc>
    <nc r="Z30"/>
  </rcc>
  <rcc rId="3020" sId="1">
    <oc r="AA30">
      <f>X30+Z30</f>
    </oc>
    <nc r="AA30"/>
  </rcc>
  <rcc rId="3021" sId="1">
    <oc r="AB30">
      <f>X30+Y30</f>
    </oc>
    <nc r="AB30"/>
  </rcc>
  <rcc rId="3022" sId="1">
    <oc r="AC30">
      <f>AA30-AB30</f>
    </oc>
    <nc r="AC30"/>
  </rcc>
  <rcc rId="3023" sId="1" numFmtId="4">
    <oc r="AD30">
      <v>8000</v>
    </oc>
    <nc r="AD30"/>
  </rcc>
  <rcc rId="3024" sId="1">
    <oc r="AE30">
      <f>4000</f>
    </oc>
    <nc r="AE30"/>
  </rcc>
  <rcc rId="3025" sId="1" numFmtId="4">
    <oc r="AF30">
      <v>6461.7</v>
    </oc>
    <nc r="AF30"/>
  </rcc>
  <rcc rId="3026" sId="1" numFmtId="4">
    <oc r="AG30">
      <v>4500.43</v>
    </oc>
    <nc r="AG30"/>
  </rcc>
  <rcc rId="3027" sId="1">
    <oc r="AH30">
      <f>AE30+AG30</f>
    </oc>
    <nc r="AH30"/>
  </rcc>
  <rcc rId="3028" sId="1">
    <oc r="AI30">
      <f>AE30+AF30</f>
    </oc>
    <nc r="AI30"/>
  </rcc>
  <rcc rId="3029" sId="1">
    <oc r="AJ30">
      <f>AH30-AI30</f>
    </oc>
    <nc r="AJ30"/>
  </rcc>
  <rcc rId="3030" sId="1" numFmtId="4">
    <oc r="AK30">
      <v>8000</v>
    </oc>
    <nc r="AK30"/>
  </rcc>
  <rcc rId="3031" sId="1">
    <oc r="AL30">
      <f>4000</f>
    </oc>
    <nc r="AL30"/>
  </rcc>
  <rcc rId="3032" sId="1" numFmtId="4">
    <oc r="AM30">
      <v>5178.6400000000003</v>
    </oc>
    <nc r="AM30"/>
  </rcc>
  <rcc rId="3033" sId="1" numFmtId="4">
    <oc r="AN30">
      <v>4000</v>
    </oc>
    <nc r="AN30"/>
  </rcc>
  <rcc rId="3034" sId="1">
    <oc r="AO30">
      <f>AL30+AN30</f>
    </oc>
    <nc r="AO30"/>
  </rcc>
  <rcc rId="3035" sId="1">
    <oc r="AP30">
      <f>AL30+AM30</f>
    </oc>
    <nc r="AP30"/>
  </rcc>
  <rcc rId="3036" sId="1">
    <oc r="AQ30">
      <f>AO30-AP30</f>
    </oc>
    <nc r="AQ30"/>
  </rcc>
  <rcc rId="3037" sId="1" numFmtId="4">
    <oc r="AR30">
      <v>10500</v>
    </oc>
    <nc r="AR30"/>
  </rcc>
  <rcc rId="3038" sId="1">
    <oc r="AS30">
      <f>4000</f>
    </oc>
    <nc r="AS30"/>
  </rcc>
  <rcc rId="3039" sId="1" numFmtId="4">
    <oc r="AT30">
      <v>7414.64</v>
    </oc>
    <nc r="AT30"/>
  </rcc>
  <rcc rId="3040" sId="1">
    <oc r="AU30">
      <f>6500</f>
    </oc>
    <nc r="AU30"/>
  </rcc>
  <rcc rId="3041" sId="1">
    <oc r="AV30">
      <f>AS30+AU30</f>
    </oc>
    <nc r="AV30"/>
  </rcc>
  <rcc rId="3042" sId="1">
    <oc r="AW30">
      <f>AS30+AT30</f>
    </oc>
    <nc r="AW30"/>
  </rcc>
  <rcc rId="3043" sId="1">
    <oc r="AX30">
      <f>AV30-AW30</f>
    </oc>
    <nc r="AX30"/>
  </rcc>
  <rcc rId="3044" sId="1" numFmtId="4">
    <oc r="AY30">
      <v>10500</v>
    </oc>
    <nc r="AY30"/>
  </rcc>
  <rcc rId="3045" sId="1" numFmtId="4">
    <oc r="AZ30">
      <v>5250</v>
    </oc>
    <nc r="AZ30"/>
  </rcc>
  <rcc rId="3046" sId="1" numFmtId="4">
    <oc r="BA30">
      <v>4824.01</v>
    </oc>
    <nc r="BA30"/>
  </rcc>
  <rcc rId="3047" sId="1" numFmtId="4">
    <oc r="BB30">
      <v>5250</v>
    </oc>
    <nc r="BB30"/>
  </rcc>
  <rcc rId="3048" sId="1">
    <oc r="BC30">
      <f>AZ30+BB30</f>
    </oc>
    <nc r="BC30"/>
  </rcc>
  <rcc rId="3049" sId="1">
    <oc r="BD30">
      <f>AZ30+BA30</f>
    </oc>
    <nc r="BD30"/>
  </rcc>
  <rcc rId="3050" sId="1">
    <oc r="BE30">
      <f>BC30-BD30</f>
    </oc>
    <nc r="BE30"/>
  </rcc>
  <rcc rId="3051" sId="1" numFmtId="4">
    <oc r="BF30">
      <v>8000</v>
    </oc>
    <nc r="BF30"/>
  </rcc>
  <rcc rId="3052" sId="1">
    <oc r="BG30">
      <f>4000</f>
    </oc>
    <nc r="BG30"/>
  </rcc>
  <rcc rId="3053" sId="1" numFmtId="4">
    <oc r="BH30">
      <v>2147.44</v>
    </oc>
    <nc r="BH30"/>
  </rcc>
  <rcc rId="3054" sId="1" numFmtId="4">
    <oc r="BI30">
      <v>4000</v>
    </oc>
    <nc r="BI30"/>
  </rcc>
  <rcc rId="3055" sId="1">
    <oc r="BJ30">
      <f>BG30+BI30</f>
    </oc>
    <nc r="BJ30"/>
  </rcc>
  <rcc rId="3056" sId="1">
    <oc r="BK30">
      <f>BG30+BH30</f>
    </oc>
    <nc r="BK30"/>
  </rcc>
  <rcc rId="3057" sId="1">
    <oc r="BL30">
      <f>BJ30-BK30</f>
    </oc>
    <nc r="BL30"/>
  </rcc>
  <rcc rId="3058" sId="1" numFmtId="4">
    <oc r="BM30">
      <v>23000</v>
    </oc>
    <nc r="BM30"/>
  </rcc>
  <rcc rId="3059" sId="1" numFmtId="4">
    <oc r="BN30">
      <v>4000</v>
    </oc>
    <nc r="BN30"/>
  </rcc>
  <rcc rId="3060" sId="1" numFmtId="4">
    <oc r="BO30">
      <v>1495.75</v>
    </oc>
    <nc r="BO30"/>
  </rcc>
  <rcc rId="3061" sId="1" numFmtId="4">
    <oc r="BP30">
      <v>19000</v>
    </oc>
    <nc r="BP30"/>
  </rcc>
  <rcc rId="3062" sId="1">
    <oc r="BQ30">
      <f>BN30+BP30</f>
    </oc>
    <nc r="BQ30"/>
  </rcc>
  <rcc rId="3063" sId="1">
    <oc r="BR30">
      <f>BN30+BO30</f>
    </oc>
    <nc r="BR30"/>
  </rcc>
  <rcc rId="3064" sId="1" numFmtId="4">
    <oc r="P31">
      <v>52000</v>
    </oc>
    <nc r="P31"/>
  </rcc>
  <rcc rId="3065" sId="1">
    <oc r="Q31">
      <f>30000</f>
    </oc>
    <nc r="Q31"/>
  </rcc>
  <rcc rId="3066" sId="1" numFmtId="4">
    <oc r="R31">
      <v>21050.11</v>
    </oc>
    <nc r="R31"/>
  </rcc>
  <rcc rId="3067" sId="1">
    <oc r="S31">
      <f>22000</f>
    </oc>
    <nc r="S31"/>
  </rcc>
  <rcc rId="3068" sId="1">
    <oc r="T31">
      <f>Q31+S31</f>
    </oc>
    <nc r="T31"/>
  </rcc>
  <rcc rId="3069" sId="1">
    <oc r="U31">
      <f>Q31+R31</f>
    </oc>
    <nc r="U31"/>
  </rcc>
  <rcc rId="3070" sId="1">
    <oc r="V31">
      <f>T31-U31</f>
    </oc>
    <nc r="V31"/>
  </rcc>
  <rcc rId="3071" sId="1" numFmtId="4">
    <oc r="W31">
      <v>65500</v>
    </oc>
    <nc r="W31"/>
  </rcc>
  <rcc rId="3072" sId="1" numFmtId="4">
    <oc r="X31">
      <v>32750</v>
    </oc>
    <nc r="X31"/>
  </rcc>
  <rcc rId="3073" sId="1" numFmtId="4">
    <oc r="Y31">
      <v>22586.26</v>
    </oc>
    <nc r="Y31"/>
  </rcc>
  <rcc rId="3074" sId="1" numFmtId="4">
    <oc r="Z31">
      <v>27250</v>
    </oc>
    <nc r="Z31"/>
  </rcc>
  <rcc rId="3075" sId="1">
    <oc r="AA31">
      <f>X31+Z31</f>
    </oc>
    <nc r="AA31"/>
  </rcc>
  <rcc rId="3076" sId="1">
    <oc r="AB31">
      <f>X31+Y31</f>
    </oc>
    <nc r="AB31"/>
  </rcc>
  <rcc rId="3077" sId="1">
    <oc r="AC31">
      <f>AA31-AB31</f>
    </oc>
    <nc r="AC31"/>
  </rcc>
  <rcc rId="3078" sId="1" numFmtId="4">
    <oc r="AD31">
      <v>60000</v>
    </oc>
    <nc r="AD31"/>
  </rcc>
  <rcc rId="3079" sId="1" numFmtId="4">
    <oc r="AE31">
      <v>30000</v>
    </oc>
    <nc r="AE31"/>
  </rcc>
  <rcc rId="3080" sId="1" numFmtId="4">
    <oc r="AF31">
      <v>23355.15</v>
    </oc>
    <nc r="AF31"/>
  </rcc>
  <rcc rId="3081" sId="1" numFmtId="4">
    <oc r="AG31">
      <v>30000</v>
    </oc>
    <nc r="AG31"/>
  </rcc>
  <rcc rId="3082" sId="1">
    <oc r="AH31">
      <f>AE31+AG31</f>
    </oc>
    <nc r="AH31"/>
  </rcc>
  <rcc rId="3083" sId="1">
    <oc r="AI31">
      <f>AE31+AF31</f>
    </oc>
    <nc r="AI31"/>
  </rcc>
  <rcc rId="3084" sId="1">
    <oc r="AJ31">
      <f>AH31-AI31</f>
    </oc>
    <nc r="AJ31"/>
  </rcc>
  <rcc rId="3085" sId="1" numFmtId="4">
    <oc r="AK31">
      <v>60000</v>
    </oc>
    <nc r="AK31"/>
  </rcc>
  <rcc rId="3086" sId="1" numFmtId="4">
    <oc r="AL31">
      <v>32500</v>
    </oc>
    <nc r="AL31"/>
  </rcc>
  <rcc rId="3087" sId="1" numFmtId="4">
    <oc r="AM31">
      <v>20211.900000000001</v>
    </oc>
    <nc r="AM31"/>
  </rcc>
  <rcc rId="3088" sId="1" numFmtId="4">
    <oc r="AN31">
      <v>27500</v>
    </oc>
    <nc r="AN31"/>
  </rcc>
  <rcc rId="3089" sId="1">
    <oc r="AO31">
      <f>AL31+AN31</f>
    </oc>
    <nc r="AO31"/>
  </rcc>
  <rcc rId="3090" sId="1">
    <oc r="AP31">
      <f>AL31+AM31</f>
    </oc>
    <nc r="AP31"/>
  </rcc>
  <rcc rId="3091" sId="1">
    <oc r="AQ31">
      <f>AO31-AP31</f>
    </oc>
    <nc r="AQ31"/>
  </rcc>
  <rcc rId="3092" sId="1" numFmtId="4">
    <oc r="AR31">
      <v>55000</v>
    </oc>
    <nc r="AR31"/>
  </rcc>
  <rcc rId="3093" sId="1" numFmtId="4">
    <oc r="AS31">
      <v>30000</v>
    </oc>
    <nc r="AS31"/>
  </rcc>
  <rcc rId="3094" sId="1" numFmtId="4">
    <oc r="AT31">
      <v>20724.14</v>
    </oc>
    <nc r="AT31"/>
  </rcc>
  <rcc rId="3095" sId="1">
    <oc r="AU31">
      <f>25000</f>
    </oc>
    <nc r="AU31"/>
  </rcc>
  <rcc rId="3096" sId="1">
    <oc r="AV31">
      <f>AS31+AU31</f>
    </oc>
    <nc r="AV31"/>
  </rcc>
  <rcc rId="3097" sId="1">
    <oc r="AW31">
      <f>AS31+AT31</f>
    </oc>
    <nc r="AW31"/>
  </rcc>
  <rcc rId="3098" sId="1">
    <oc r="AX31">
      <f>AV31-AW31</f>
    </oc>
    <nc r="AX31"/>
  </rcc>
  <rcc rId="3099" sId="1" numFmtId="4">
    <oc r="AY31">
      <v>55000</v>
    </oc>
    <nc r="AY31"/>
  </rcc>
  <rcc rId="3100" sId="1" numFmtId="4">
    <oc r="AZ31">
      <v>27500</v>
    </oc>
    <nc r="AZ31"/>
  </rcc>
  <rcc rId="3101" sId="1" numFmtId="4">
    <oc r="BA31">
      <v>28347.46</v>
    </oc>
    <nc r="BA31"/>
  </rcc>
  <rcc rId="3102" sId="1" numFmtId="4">
    <oc r="BB31">
      <v>27500</v>
    </oc>
    <nc r="BB31"/>
  </rcc>
  <rcc rId="3103" sId="1">
    <oc r="BC31">
      <f>AZ31+BB31</f>
    </oc>
    <nc r="BC31"/>
  </rcc>
  <rcc rId="3104" sId="1">
    <oc r="BD31">
      <f>AZ31+BA31</f>
    </oc>
    <nc r="BD31"/>
  </rcc>
  <rcc rId="3105" sId="1">
    <oc r="BE31">
      <f>BC31-BD31</f>
    </oc>
    <nc r="BE31"/>
  </rcc>
  <rcc rId="3106" sId="1" numFmtId="4">
    <oc r="BF31">
      <v>57000</v>
    </oc>
    <nc r="BF31"/>
  </rcc>
  <rcc rId="3107" sId="1" numFmtId="4">
    <oc r="BG31">
      <v>28500</v>
    </oc>
    <nc r="BG31"/>
  </rcc>
  <rcc rId="3108" sId="1" numFmtId="4">
    <oc r="BH31">
      <v>12574.97</v>
    </oc>
    <nc r="BH31"/>
  </rcc>
  <rcc rId="3109" sId="1" numFmtId="4">
    <oc r="BI31">
      <v>28500</v>
    </oc>
    <nc r="BI31"/>
  </rcc>
  <rcc rId="3110" sId="1">
    <oc r="BJ31">
      <f>BG31+BI31</f>
    </oc>
    <nc r="BJ31"/>
  </rcc>
  <rcc rId="3111" sId="1">
    <oc r="BK31">
      <f>BG31+BH31</f>
    </oc>
    <nc r="BK31"/>
  </rcc>
  <rcc rId="3112" sId="1">
    <oc r="BL31">
      <f>BJ31-BK31</f>
    </oc>
    <nc r="BL31"/>
  </rcc>
  <rcc rId="3113" sId="1" numFmtId="4">
    <oc r="BM31">
      <v>45000</v>
    </oc>
    <nc r="BM31"/>
  </rcc>
  <rcc rId="3114" sId="1" numFmtId="4">
    <oc r="BN31">
      <v>27500</v>
    </oc>
    <nc r="BN31"/>
  </rcc>
  <rcc rId="3115" sId="1" numFmtId="4">
    <oc r="BO31">
      <v>16661.73</v>
    </oc>
    <nc r="BO31"/>
  </rcc>
  <rcc rId="3116" sId="1" numFmtId="4">
    <oc r="BP31">
      <v>17500</v>
    </oc>
    <nc r="BP31"/>
  </rcc>
  <rcc rId="3117" sId="1">
    <oc r="BQ31">
      <f>BN31+BP31</f>
    </oc>
    <nc r="BQ31"/>
  </rcc>
  <rcc rId="3118" sId="1">
    <oc r="BR31">
      <f>BN31+BO31</f>
    </oc>
    <nc r="BR31"/>
  </rcc>
  <rcc rId="3119" sId="1" numFmtId="4">
    <oc r="P32">
      <v>2500</v>
    </oc>
    <nc r="P32"/>
  </rcc>
  <rcc rId="3120" sId="1" numFmtId="4">
    <oc r="Q32">
      <v>0</v>
    </oc>
    <nc r="Q32"/>
  </rcc>
  <rcc rId="3121" sId="1" numFmtId="4">
    <oc r="R32">
      <v>2500</v>
    </oc>
    <nc r="R32"/>
  </rcc>
  <rcc rId="3122" sId="1">
    <oc r="S32">
      <f>2500</f>
    </oc>
    <nc r="S32"/>
  </rcc>
  <rcc rId="3123" sId="1">
    <oc r="T32">
      <f>Q32+S32</f>
    </oc>
    <nc r="T32"/>
  </rcc>
  <rcc rId="3124" sId="1">
    <oc r="U32">
      <f>Q32+R32</f>
    </oc>
    <nc r="U32"/>
  </rcc>
  <rcc rId="3125" sId="1">
    <oc r="V32">
      <f>T32-U32</f>
    </oc>
    <nc r="V32"/>
  </rcc>
  <rcc rId="3126" sId="1" numFmtId="4">
    <oc r="W32">
      <v>7500</v>
    </oc>
    <nc r="W32"/>
  </rcc>
  <rcc rId="3127" sId="1" numFmtId="4">
    <oc r="X32">
      <v>7500</v>
    </oc>
    <nc r="X32"/>
  </rcc>
  <rcc rId="3128" sId="1" numFmtId="4">
    <oc r="Y32">
      <v>2295</v>
    </oc>
    <nc r="Y32"/>
  </rcc>
  <rcc rId="3129" sId="1" numFmtId="4">
    <oc r="Z32">
      <v>3000</v>
    </oc>
    <nc r="Z32"/>
  </rcc>
  <rcc rId="3130" sId="1">
    <oc r="AA32">
      <f>X32+Z32</f>
    </oc>
    <nc r="AA32"/>
  </rcc>
  <rcc rId="3131" sId="1">
    <oc r="AB32">
      <f>X32+Y32</f>
    </oc>
    <nc r="AB32"/>
  </rcc>
  <rcc rId="3132" sId="1">
    <oc r="AC32">
      <f>AA32-AB32</f>
    </oc>
    <nc r="AC32"/>
  </rcc>
  <rcc rId="3133" sId="1" numFmtId="4">
    <oc r="AD32">
      <v>12000</v>
    </oc>
    <nc r="AD32"/>
  </rcc>
  <rcc rId="3134" sId="1" numFmtId="4">
    <oc r="AE32">
      <v>0</v>
    </oc>
    <nc r="AE32"/>
  </rcc>
  <rcc rId="3135" sId="1" numFmtId="4">
    <oc r="AF32">
      <v>11565</v>
    </oc>
    <nc r="AF32"/>
  </rcc>
  <rcc rId="3136" sId="1" numFmtId="4">
    <oc r="AG32">
      <v>10000</v>
    </oc>
    <nc r="AG32"/>
  </rcc>
  <rcc rId="3137" sId="1">
    <oc r="AH32">
      <f>AE32+AG32</f>
    </oc>
    <nc r="AH32"/>
  </rcc>
  <rcc rId="3138" sId="1">
    <oc r="AI32">
      <f>AE32+AF32</f>
    </oc>
    <nc r="AI32"/>
  </rcc>
  <rcc rId="3139" sId="1">
    <oc r="AJ32">
      <f>AH32-AI32</f>
    </oc>
    <nc r="AJ32"/>
  </rcc>
  <rcc rId="3140" sId="1" numFmtId="4">
    <oc r="AK32">
      <v>12000</v>
    </oc>
    <nc r="AK32"/>
  </rcc>
  <rcc rId="3141" sId="1" numFmtId="4">
    <oc r="AL32">
      <v>0</v>
    </oc>
    <nc r="AL32"/>
  </rcc>
  <rcc rId="3142" sId="1" numFmtId="4">
    <oc r="AM32">
      <v>10195</v>
    </oc>
    <nc r="AM32"/>
  </rcc>
  <rcc rId="3143" sId="1" numFmtId="4">
    <oc r="AN32">
      <v>12000</v>
    </oc>
    <nc r="AN32"/>
  </rcc>
  <rcc rId="3144" sId="1">
    <oc r="AO32">
      <f>AL32+AN32</f>
    </oc>
    <nc r="AO32"/>
  </rcc>
  <rcc rId="3145" sId="1">
    <oc r="AP32">
      <f>AL32+AM32</f>
    </oc>
    <nc r="AP32"/>
  </rcc>
  <rcc rId="3146" sId="1">
    <oc r="AQ32">
      <f>AO32-AP32</f>
    </oc>
    <nc r="AQ32"/>
  </rcc>
  <rcc rId="3147" sId="1" numFmtId="4">
    <oc r="AR32">
      <v>18000</v>
    </oc>
    <nc r="AR32"/>
  </rcc>
  <rcc rId="3148" sId="1" numFmtId="4">
    <oc r="AS32">
      <v>0</v>
    </oc>
    <nc r="AS32"/>
  </rcc>
  <rcc rId="3149" sId="1" numFmtId="4">
    <oc r="AT32">
      <v>19890</v>
    </oc>
    <nc r="AT32"/>
  </rcc>
  <rcc rId="3150" sId="1" numFmtId="4">
    <oc r="AU32">
      <v>18000</v>
    </oc>
    <nc r="AU32"/>
  </rcc>
  <rcc rId="3151" sId="1">
    <oc r="AV32">
      <f>AS32+AU32</f>
    </oc>
    <nc r="AV32"/>
  </rcc>
  <rcc rId="3152" sId="1">
    <oc r="AW32">
      <f>AS32+AT32</f>
    </oc>
    <nc r="AW32"/>
  </rcc>
  <rcc rId="3153" sId="1">
    <oc r="AX32">
      <f>AV32-AW32</f>
    </oc>
    <nc r="AX32"/>
  </rcc>
  <rcc rId="3154" sId="1" numFmtId="4">
    <oc r="AY32">
      <v>15000</v>
    </oc>
    <nc r="AY32"/>
  </rcc>
  <rcc rId="3155" sId="1" numFmtId="4">
    <oc r="AZ32">
      <v>7500</v>
    </oc>
    <nc r="AZ32"/>
  </rcc>
  <rcc rId="3156" sId="1" numFmtId="4">
    <oc r="BA32">
      <v>11390</v>
    </oc>
    <nc r="BA32"/>
  </rcc>
  <rcc rId="3157" sId="1" numFmtId="4">
    <oc r="BB32">
      <v>7500</v>
    </oc>
    <nc r="BB32"/>
  </rcc>
  <rcc rId="3158" sId="1">
    <oc r="BC32">
      <f>AZ32+BB32</f>
    </oc>
    <nc r="BC32"/>
  </rcc>
  <rcc rId="3159" sId="1">
    <oc r="BD32">
      <f>AZ32+BA32</f>
    </oc>
    <nc r="BD32"/>
  </rcc>
  <rcc rId="3160" sId="1">
    <oc r="BE32">
      <f>BC32-BD32</f>
    </oc>
    <nc r="BE32"/>
  </rcc>
  <rcc rId="3161" sId="1" numFmtId="4">
    <oc r="BF32">
      <v>15000</v>
    </oc>
    <nc r="BF32"/>
  </rcc>
  <rcc rId="3162" sId="1">
    <oc r="BG32">
      <f>10000</f>
    </oc>
    <nc r="BG32"/>
  </rcc>
  <rcc rId="3163" sId="1" numFmtId="4">
    <oc r="BH32">
      <v>6365</v>
    </oc>
    <nc r="BH32"/>
  </rcc>
  <rcc rId="3164" sId="1" numFmtId="4">
    <oc r="BI32">
      <v>5000</v>
    </oc>
    <nc r="BI32"/>
  </rcc>
  <rcc rId="3165" sId="1">
    <oc r="BJ32">
      <f>BG32+BI32</f>
    </oc>
    <nc r="BJ32"/>
  </rcc>
  <rcc rId="3166" sId="1">
    <oc r="BK32">
      <f>BG32+BH32</f>
    </oc>
    <nc r="BK32"/>
  </rcc>
  <rcc rId="3167" sId="1">
    <oc r="BL32">
      <f>BJ32-BK32</f>
    </oc>
    <nc r="BL32"/>
  </rcc>
  <rcc rId="3168" sId="1" numFmtId="4">
    <oc r="BM32">
      <v>15000</v>
    </oc>
    <nc r="BM32"/>
  </rcc>
  <rcc rId="3169" sId="1" numFmtId="4">
    <oc r="BN32">
      <v>10000</v>
    </oc>
    <nc r="BN32"/>
  </rcc>
  <rcc rId="3170" sId="1" numFmtId="4">
    <oc r="BO32">
      <v>1890</v>
    </oc>
    <nc r="BO32"/>
  </rcc>
  <rcc rId="3171" sId="1" numFmtId="4">
    <oc r="BP32">
      <v>5000</v>
    </oc>
    <nc r="BP32"/>
  </rcc>
  <rcc rId="3172" sId="1">
    <oc r="BQ32">
      <f>BN32+BP32</f>
    </oc>
    <nc r="BQ32"/>
  </rcc>
  <rcc rId="3173" sId="1">
    <oc r="BR32">
      <f>BN32+BO32</f>
    </oc>
    <nc r="BR32"/>
  </rcc>
  <rdn rId="0" localSheetId="1" customView="1" name="Z_F38B4310_E489_43FF_953E_F1582AC83FA0_.wvu.Cols" hidden="1" oldHidden="1">
    <oldFormula>'FY15'!$B:$BL</oldFormula>
  </rdn>
  <rcv guid="{F38B4310-E489-43FF-953E-F1582AC83FA0}" action="delete"/>
  <rcv guid="{F38B4310-E489-43FF-953E-F1582AC83FA0}" action="add"/>
  <rsnm rId="3175" sheetId="1" oldName="[FY15 PMI Monthly Invoice Reconcliation.xlsx]FY14 " newName="[FY15 PMI Monthly Invoice Reconcliation.xlsx]FY15"/>
</revisions>
</file>

<file path=xl/revisions/revisionLog14511111.xml><?xml version="1.0" encoding="utf-8"?>
<revisions xmlns="http://schemas.openxmlformats.org/spreadsheetml/2006/main" xmlns:r="http://schemas.openxmlformats.org/officeDocument/2006/relationships">
  <rcc rId="2133" sId="1" numFmtId="4">
    <nc r="BV7">
      <v>74506.73</v>
    </nc>
  </rcc>
  <rcc rId="2134" sId="1" numFmtId="4">
    <nc r="BV8">
      <v>64070.17</v>
    </nc>
  </rcc>
  <rcc rId="2135" sId="1" numFmtId="4">
    <nc r="BV9">
      <v>146481.32</v>
    </nc>
  </rcc>
  <rcc rId="2136" sId="1" numFmtId="4">
    <nc r="BV12">
      <v>22421.59</v>
    </nc>
  </rcc>
  <rcc rId="2137" sId="1" numFmtId="4">
    <nc r="BV13">
      <v>8821.4699999999993</v>
    </nc>
  </rcc>
  <rcc rId="2138" sId="1" numFmtId="4">
    <nc r="BV14">
      <v>29961.02</v>
    </nc>
  </rcc>
  <rcc rId="2139" sId="1" numFmtId="4">
    <nc r="BV18">
      <v>11696.55</v>
    </nc>
  </rcc>
  <rcc rId="2140" sId="1" numFmtId="4">
    <nc r="BV19">
      <v>11839.06</v>
    </nc>
  </rcc>
  <rcc rId="2141" sId="1" numFmtId="4">
    <nc r="BV22">
      <v>2230.25</v>
    </nc>
  </rcc>
  <rcc rId="2142" sId="1" numFmtId="4">
    <nc r="BV23">
      <v>6462.43</v>
    </nc>
  </rcc>
  <rcv guid="{F38B4310-E489-43FF-953E-F1582AC83FA0}" action="delete"/>
  <rdn rId="0" localSheetId="1" customView="1" name="Z_F38B4310_E489_43FF_953E_F1582AC83FA0_.wvu.Cols" hidden="1" oldHidden="1">
    <formula>'FY14 '!$B:$BL</formula>
    <oldFormula>'FY14 '!$B:$BL</oldFormula>
  </rdn>
  <rcv guid="{F38B4310-E489-43FF-953E-F1582AC83FA0}" action="add"/>
</revisions>
</file>

<file path=xl/revisions/revisionLog1452.xml><?xml version="1.0" encoding="utf-8"?>
<revisions xmlns="http://schemas.openxmlformats.org/spreadsheetml/2006/main" xmlns:r="http://schemas.openxmlformats.org/officeDocument/2006/relationships">
  <rcc rId="5416" sId="1">
    <oc r="BI26">
      <f>6189</f>
    </oc>
    <nc r="BI26">
      <f>6189+13412</f>
    </nc>
  </rcc>
  <rcc rId="5417" sId="1">
    <oc r="BI27">
      <f>11827</f>
    </oc>
    <nc r="BI27">
      <f>11827+2156</f>
    </nc>
  </rcc>
  <rcv guid="{F38B4310-E489-43FF-953E-F1582AC83FA0}" action="delete"/>
  <rdn rId="0" localSheetId="1" customView="1" name="Z_F38B4310_E489_43FF_953E_F1582AC83FA0_.wvu.Cols" hidden="1" oldHidden="1">
    <formula>'FY15'!$B:$AX</formula>
    <oldFormula>'FY15'!$B:$AX</oldFormula>
  </rdn>
  <rcv guid="{F38B4310-E489-43FF-953E-F1582AC83FA0}" action="add"/>
</revisions>
</file>

<file path=xl/revisions/revisionLog14521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'FY15'!$B:$AQ</formula>
    <oldFormula>'FY15'!$B:$AQ</oldFormula>
  </rdn>
  <rcv guid="{F38B4310-E489-43FF-953E-F1582AC83FA0}" action="add"/>
</revisions>
</file>

<file path=xl/revisions/revisionLog145211.xml><?xml version="1.0" encoding="utf-8"?>
<revisions xmlns="http://schemas.openxmlformats.org/spreadsheetml/2006/main" xmlns:r="http://schemas.openxmlformats.org/officeDocument/2006/relationships">
  <rcc rId="5108" sId="1" numFmtId="4">
    <nc r="AU44">
      <v>100</v>
    </nc>
  </rcc>
  <rcc rId="5109" sId="1" numFmtId="4">
    <nc r="AU43">
      <v>284.62</v>
    </nc>
  </rcc>
  <rfmt sheetId="1" sqref="AU14">
    <dxf>
      <fill>
        <patternFill>
          <bgColor auto="1"/>
        </patternFill>
      </fill>
    </dxf>
  </rfmt>
  <rfmt sheetId="1" sqref="AU14">
    <dxf>
      <fill>
        <patternFill patternType="solid">
          <bgColor rgb="FFFFFF00"/>
        </patternFill>
      </fill>
    </dxf>
  </rfmt>
  <rfmt sheetId="1" sqref="AU9">
    <dxf>
      <fill>
        <patternFill patternType="solid">
          <bgColor rgb="FFFFFF00"/>
        </patternFill>
      </fill>
    </dxf>
  </rfmt>
  <rcv guid="{F38B4310-E489-43FF-953E-F1582AC83FA0}" action="delete"/>
  <rdn rId="0" localSheetId="1" customView="1" name="Z_F38B4310_E489_43FF_953E_F1582AC83FA0_.wvu.Cols" hidden="1" oldHidden="1">
    <formula>'FY15'!$B:$AQ</formula>
    <oldFormula>'FY15'!$B:$AQ</oldFormula>
  </rdn>
  <rcv guid="{F38B4310-E489-43FF-953E-F1582AC83FA0}" action="add"/>
</revisions>
</file>

<file path=xl/revisions/revisionLog1452111.xml><?xml version="1.0" encoding="utf-8"?>
<revisions xmlns="http://schemas.openxmlformats.org/spreadsheetml/2006/main" xmlns:r="http://schemas.openxmlformats.org/officeDocument/2006/relationships">
  <rcc rId="3636" sId="1" numFmtId="4">
    <nc r="I30">
      <v>0</v>
    </nc>
  </rcc>
  <rcc rId="3637" sId="1" numFmtId="4">
    <nc r="I33">
      <v>0</v>
    </nc>
  </rcc>
</revisions>
</file>

<file path=xl/revisions/revisionLog1453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'FY15'!$B:$AJ</formula>
    <oldFormula>'FY15'!$B:$AJ</oldFormula>
  </rdn>
  <rcv guid="{F38B4310-E489-43FF-953E-F1582AC83FA0}" action="add"/>
</revisions>
</file>

<file path=xl/revisions/revisionLog14531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'FY15'!$B:$AJ</formula>
    <oldFormula>'FY15'!$B:$AC</oldFormula>
  </rdn>
  <rcv guid="{F38B4310-E489-43FF-953E-F1582AC83FA0}" action="add"/>
</revisions>
</file>

<file path=xl/revisions/revisionLog145311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'FY15'!$B:$AC</formula>
    <oldFormula>'FY15'!$B:$AC</oldFormula>
  </rdn>
  <rcv guid="{F38B4310-E489-43FF-953E-F1582AC83FA0}" action="add"/>
</revisions>
</file>

<file path=xl/revisions/revisionLog1453111.xml><?xml version="1.0" encoding="utf-8"?>
<revisions xmlns="http://schemas.openxmlformats.org/spreadsheetml/2006/main" xmlns:r="http://schemas.openxmlformats.org/officeDocument/2006/relationships">
  <rcc rId="4019" sId="1" numFmtId="4">
    <oc r="W41">
      <v>0</v>
    </oc>
    <nc r="W41">
      <v>37000</v>
    </nc>
  </rcc>
  <rcc rId="4020" sId="1" numFmtId="4">
    <nc r="W42">
      <v>71000</v>
    </nc>
  </rcc>
  <rcv guid="{F38B4310-E489-43FF-953E-F1582AC83FA0}" action="delete"/>
  <rdn rId="0" localSheetId="1" customView="1" name="Z_F38B4310_E489_43FF_953E_F1582AC83FA0_.wvu.Cols" hidden="1" oldHidden="1">
    <formula>'FY15'!$B:$O</formula>
    <oldFormula>'FY15'!$B:$O</oldFormula>
  </rdn>
  <rcv guid="{F38B4310-E489-43FF-953E-F1582AC83FA0}" action="add"/>
</revisions>
</file>

<file path=xl/revisions/revisionLog146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'FY15'!$B:$H</formula>
    <oldFormula>'FY15'!$B:$H</oldFormula>
  </rdn>
  <rcv guid="{F38B4310-E489-43FF-953E-F1582AC83FA0}" action="add"/>
</revisions>
</file>

<file path=xl/revisions/revisionLog1461.xml><?xml version="1.0" encoding="utf-8"?>
<revisions xmlns="http://schemas.openxmlformats.org/spreadsheetml/2006/main" xmlns:r="http://schemas.openxmlformats.org/officeDocument/2006/relationships">
  <rcc rId="3680" sId="1" numFmtId="4">
    <oc r="R41">
      <v>0</v>
    </oc>
    <nc r="R41"/>
  </rcc>
  <rcc rId="3681" sId="1" numFmtId="4">
    <oc r="S41">
      <v>0</v>
    </oc>
    <nc r="S41"/>
  </rcc>
  <rcc rId="3682" sId="1" numFmtId="4">
    <oc r="P41">
      <v>0</v>
    </oc>
    <nc r="P41">
      <v>37000</v>
    </nc>
  </rcc>
  <rcc rId="3683" sId="1" numFmtId="4">
    <nc r="P42">
      <v>63000</v>
    </nc>
  </rcc>
  <rcc rId="3684" sId="1" numFmtId="4">
    <nc r="P43">
      <v>1000</v>
    </nc>
  </rcc>
  <rcc rId="3685" sId="1" numFmtId="4">
    <nc r="P44">
      <v>2000</v>
    </nc>
  </rcc>
  <rcc rId="3686" sId="1" numFmtId="4">
    <nc r="Q43">
      <v>0</v>
    </nc>
  </rcc>
  <rcc rId="3687" sId="1" numFmtId="4">
    <nc r="Q44">
      <v>0</v>
    </nc>
  </rcc>
  <rcc rId="3688" sId="1">
    <oc r="Q41">
      <v>0</v>
    </oc>
    <nc r="Q41">
      <f>30000</f>
    </nc>
  </rcc>
  <rcc rId="3689" sId="1" numFmtId="4">
    <nc r="Q42">
      <v>31500</v>
    </nc>
  </rcc>
</revisions>
</file>

<file path=xl/revisions/revisionLog14611.xml><?xml version="1.0" encoding="utf-8"?>
<revisions xmlns="http://schemas.openxmlformats.org/spreadsheetml/2006/main" xmlns:r="http://schemas.openxmlformats.org/officeDocument/2006/relationships">
  <rcc rId="3469" sId="1" numFmtId="4">
    <oc r="I35">
      <v>0</v>
    </oc>
    <nc r="I35">
      <v>37000</v>
    </nc>
  </rcc>
  <rcc rId="3470" sId="1" numFmtId="4">
    <nc r="I36">
      <v>63000</v>
    </nc>
  </rcc>
  <rcc rId="3471" sId="1" numFmtId="4">
    <nc r="I37">
      <v>100</v>
    </nc>
  </rcc>
  <rcc rId="3472" sId="1" numFmtId="4">
    <nc r="I38">
      <v>500</v>
    </nc>
  </rcc>
  <rcc rId="3473" sId="1" numFmtId="4">
    <nc r="I9">
      <v>319000</v>
    </nc>
  </rcc>
  <rcc rId="3474" sId="1" numFmtId="4">
    <nc r="I14">
      <v>50000</v>
    </nc>
  </rcc>
  <rcc rId="3475" sId="1" numFmtId="4">
    <nc r="I8">
      <v>100000</v>
    </nc>
  </rcc>
  <rcc rId="3476" sId="1" numFmtId="4">
    <nc r="I19">
      <v>30000</v>
    </nc>
  </rcc>
  <rcc rId="3477" sId="1" numFmtId="4">
    <nc r="I23">
      <v>13000</v>
    </nc>
  </rcc>
  <rcc rId="3478" sId="1" numFmtId="4">
    <nc r="I13">
      <v>17000</v>
    </nc>
  </rcc>
  <rcc rId="3479" sId="1" numFmtId="4">
    <nc r="I7">
      <v>255000</v>
    </nc>
  </rcc>
  <rcc rId="3480" sId="1" numFmtId="4">
    <nc r="I18">
      <v>9000</v>
    </nc>
  </rcc>
  <rcc rId="3481" sId="1" numFmtId="4">
    <nc r="I22">
      <v>3000</v>
    </nc>
  </rcc>
  <rcc rId="3482" sId="1" numFmtId="4">
    <nc r="I12">
      <v>15000</v>
    </nc>
  </rcc>
  <rcc rId="3483" sId="1" numFmtId="4">
    <nc r="I26">
      <v>8000</v>
    </nc>
  </rcc>
  <rcc rId="3484" sId="1" numFmtId="4">
    <nc r="I27">
      <v>1000</v>
    </nc>
  </rcc>
  <rcc rId="3485" sId="1" numFmtId="4">
    <nc r="I32">
      <v>12000</v>
    </nc>
  </rcc>
  <rcc rId="3486" sId="1" numFmtId="4">
    <nc r="I31">
      <v>35000</v>
    </nc>
  </rcc>
  <rcc rId="3487" sId="1" numFmtId="4">
    <nc r="I30">
      <v>23500</v>
    </nc>
  </rcc>
</revisions>
</file>

<file path=xl/revisions/revisionLog146111.xml><?xml version="1.0" encoding="utf-8"?>
<revisions xmlns="http://schemas.openxmlformats.org/spreadsheetml/2006/main" xmlns:r="http://schemas.openxmlformats.org/officeDocument/2006/relationships">
  <rcc rId="3422" sId="1" numFmtId="4">
    <oc r="B35">
      <v>0</v>
    </oc>
    <nc r="B35">
      <v>42000</v>
    </nc>
  </rcc>
  <rcc rId="3423" sId="1" numFmtId="4">
    <oc r="C35">
      <v>0</v>
    </oc>
    <nc r="C35">
      <v>40000</v>
    </nc>
  </rcc>
  <rcc rId="3424" sId="1">
    <nc r="F36">
      <f>C36+E36</f>
    </nc>
  </rcc>
  <rcc rId="3425" sId="1">
    <nc r="G36">
      <f>C36+D36</f>
    </nc>
  </rcc>
  <rcc rId="3426" sId="1">
    <nc r="H36">
      <f>F36-G36</f>
    </nc>
  </rcc>
  <rcc rId="3427" sId="1">
    <nc r="F37">
      <f>C37+E37</f>
    </nc>
  </rcc>
  <rcc rId="3428" sId="1">
    <nc r="G37">
      <f>C37+D37</f>
    </nc>
  </rcc>
  <rcc rId="3429" sId="1">
    <nc r="H37">
      <f>F37-G37</f>
    </nc>
  </rcc>
  <rcc rId="3430" sId="1">
    <nc r="F38">
      <f>C38+E38</f>
    </nc>
  </rcc>
  <rcc rId="3431" sId="1">
    <nc r="G38">
      <f>C38+D38</f>
    </nc>
  </rcc>
  <rcc rId="3432" sId="1">
    <nc r="H38">
      <f>F38-G38</f>
    </nc>
  </rcc>
  <rcc rId="3433" sId="1" numFmtId="4">
    <nc r="B36">
      <v>73000</v>
    </nc>
  </rcc>
  <rcc rId="3434" sId="1" numFmtId="4">
    <nc r="C36">
      <v>36500</v>
    </nc>
  </rcc>
  <rcv guid="{F38B4310-E489-43FF-953E-F1582AC83FA0}" action="delete"/>
  <rcv guid="{F38B4310-E489-43FF-953E-F1582AC83FA0}" action="add"/>
</revisions>
</file>

<file path=xl/revisions/revisionLog147.xml><?xml version="1.0" encoding="utf-8"?>
<revisions xmlns="http://schemas.openxmlformats.org/spreadsheetml/2006/main" xmlns:r="http://schemas.openxmlformats.org/officeDocument/2006/relationships">
  <rcc rId="5666" sId="1" numFmtId="4">
    <nc r="CA7">
      <v>245000</v>
    </nc>
  </rcc>
  <rcc rId="5667" sId="1" numFmtId="4">
    <nc r="CA8">
      <v>122000</v>
    </nc>
  </rcc>
  <rcc rId="5668" sId="1" numFmtId="4">
    <nc r="CA9">
      <v>300000</v>
    </nc>
  </rcc>
  <rcc rId="5669" sId="1" numFmtId="4">
    <nc r="CA12">
      <v>40000</v>
    </nc>
  </rcc>
  <rcc rId="5670" sId="1" numFmtId="4">
    <nc r="CA13">
      <v>17000</v>
    </nc>
  </rcc>
  <rcc rId="5671" sId="1" numFmtId="4">
    <nc r="CA14">
      <v>40000</v>
    </nc>
  </rcc>
  <rcc rId="5672" sId="1" numFmtId="4">
    <nc r="CA15">
      <v>12000</v>
    </nc>
  </rcc>
  <rcc rId="5673" sId="1" numFmtId="4">
    <nc r="CA18">
      <v>9000</v>
    </nc>
  </rcc>
  <rcc rId="5674" sId="1" numFmtId="4">
    <nc r="CA19">
      <v>30000</v>
    </nc>
  </rcc>
  <rcc rId="5675" sId="1" numFmtId="4">
    <nc r="CA22">
      <v>7000</v>
    </nc>
  </rcc>
  <rcc rId="5676" sId="1" numFmtId="4">
    <nc r="CA23">
      <v>13000</v>
    </nc>
  </rcc>
  <rcc rId="5677" sId="1" numFmtId="4">
    <nc r="CA26">
      <v>10000</v>
    </nc>
  </rcc>
  <rcc rId="5678" sId="1" numFmtId="4">
    <nc r="CA27">
      <v>2000</v>
    </nc>
  </rcc>
  <rcc rId="5679" sId="1" numFmtId="4">
    <nc r="CA30">
      <v>0</v>
    </nc>
  </rcc>
  <rcc rId="5680" sId="1" numFmtId="4">
    <nc r="CA33">
      <v>0</v>
    </nc>
  </rcc>
  <rcv guid="{F38B4310-E489-43FF-953E-F1582AC83FA0}" action="delete"/>
  <rdn rId="0" localSheetId="1" customView="1" name="Z_F38B4310_E489_43FF_953E_F1582AC83FA0_.wvu.Cols" hidden="1" oldHidden="1">
    <formula>'FY15'!$B:$BL</formula>
    <oldFormula>'FY15'!$B:$BL</oldFormula>
  </rdn>
  <rcv guid="{F38B4310-E489-43FF-953E-F1582AC83FA0}" action="add"/>
</revisions>
</file>

<file path=xl/revisions/revisionLog1471.xml><?xml version="1.0" encoding="utf-8"?>
<revisions xmlns="http://schemas.openxmlformats.org/spreadsheetml/2006/main" xmlns:r="http://schemas.openxmlformats.org/officeDocument/2006/relationships">
  <rcc rId="3690" sId="1" numFmtId="4">
    <nc r="Q26">
      <v>0</v>
    </nc>
  </rcc>
  <rcc rId="3691" sId="1" numFmtId="4">
    <nc r="Q27">
      <v>0</v>
    </nc>
  </rcc>
  <rcc rId="3692" sId="1" numFmtId="4">
    <nc r="Q30">
      <v>0</v>
    </nc>
  </rcc>
  <rcc rId="3693" sId="1" numFmtId="4">
    <nc r="Q33">
      <v>0</v>
    </nc>
  </rcc>
  <rcc rId="3694" sId="1">
    <oc r="L47">
      <f>N46/I46</f>
    </oc>
    <nc r="L47">
      <f>N46/I46</f>
    </nc>
  </rcc>
  <rcc rId="3695" sId="1">
    <oc r="S47">
      <f>U46/P46</f>
    </oc>
    <nc r="S47">
      <f>U46/P46</f>
    </nc>
  </rcc>
</revisions>
</file>

<file path=xl/revisions/revisionLog14711.xml><?xml version="1.0" encoding="utf-8"?>
<revisions xmlns="http://schemas.openxmlformats.org/spreadsheetml/2006/main" xmlns:r="http://schemas.openxmlformats.org/officeDocument/2006/relationships">
  <rrc rId="3612" sId="1" ref="A28:XFD28" action="insertRow"/>
  <rrc rId="3613" sId="1" ref="A28:XFD28" action="insertRow"/>
  <rrc rId="3614" sId="1" ref="A28:XFD30" action="insertRow"/>
  <rcc rId="3615" sId="1">
    <nc r="A29" t="inlineStr">
      <is>
        <t>TGO</t>
      </is>
    </nc>
  </rcc>
  <rcc rId="3616" sId="1">
    <nc r="A30" t="inlineStr">
      <is>
        <t>Online</t>
      </is>
    </nc>
  </rcc>
  <rcc rId="3617" sId="1">
    <nc r="A32" t="inlineStr">
      <is>
        <t>LBL</t>
      </is>
    </nc>
  </rcc>
  <rrc rId="3618" sId="1" ref="A33:XFD33" action="insertRow"/>
  <rcc rId="3619" sId="1">
    <nc r="A33" t="inlineStr">
      <is>
        <t>Online</t>
      </is>
    </nc>
  </rcc>
  <rfmt sheetId="1" sqref="A29" start="0" length="2147483647">
    <dxf>
      <font>
        <b/>
      </font>
    </dxf>
  </rfmt>
  <rfmt sheetId="1" sqref="A32" start="0" length="2147483647">
    <dxf>
      <font>
        <b/>
      </font>
    </dxf>
  </rfmt>
</revisions>
</file>

<file path=xl/revisions/revisionLog147111.xml><?xml version="1.0" encoding="utf-8"?>
<revisions xmlns="http://schemas.openxmlformats.org/spreadsheetml/2006/main" xmlns:r="http://schemas.openxmlformats.org/officeDocument/2006/relationships">
  <rfmt sheetId="1" sqref="F7:F27">
    <dxf>
      <fill>
        <patternFill patternType="none">
          <bgColor auto="1"/>
        </patternFill>
      </fill>
    </dxf>
  </rfmt>
</revisions>
</file>

<file path=xl/revisions/revisionLog1472.xml><?xml version="1.0" encoding="utf-8"?>
<revisions xmlns="http://schemas.openxmlformats.org/spreadsheetml/2006/main" xmlns:r="http://schemas.openxmlformats.org/officeDocument/2006/relationships">
  <rcc rId="5514" sId="1" numFmtId="4">
    <nc r="BH7">
      <v>127523.28</v>
    </nc>
  </rcc>
  <rcc rId="5515" sId="1" numFmtId="4">
    <nc r="BH8">
      <v>64521.120000000003</v>
    </nc>
  </rcc>
  <rcc rId="5516" sId="1" numFmtId="4">
    <nc r="BH9">
      <v>70646.86</v>
    </nc>
  </rcc>
  <rcc rId="5517" sId="1" numFmtId="4">
    <nc r="BH12">
      <v>18229.240000000002</v>
    </nc>
  </rcc>
  <rcc rId="5518" sId="1" numFmtId="4">
    <nc r="BH13">
      <v>8498.86</v>
    </nc>
  </rcc>
  <rcc rId="5519" sId="1" numFmtId="4">
    <nc r="BH14">
      <v>30857</v>
    </nc>
  </rcc>
  <rcc rId="5520" sId="1" numFmtId="4">
    <nc r="BH15">
      <v>8210</v>
    </nc>
  </rcc>
  <rcc rId="5521" sId="1" numFmtId="4">
    <nc r="BH19">
      <v>11229.45</v>
    </nc>
  </rcc>
  <rcc rId="5522" sId="1" numFmtId="4">
    <nc r="BH23">
      <v>7582.57</v>
    </nc>
  </rcc>
  <rcc rId="5523" sId="1" numFmtId="4">
    <nc r="BH18">
      <v>14398.52</v>
    </nc>
  </rcc>
  <rcc rId="5524" sId="1" numFmtId="4">
    <nc r="BH22">
      <v>12608.33</v>
    </nc>
  </rcc>
  <rcc rId="5525" sId="1" numFmtId="4">
    <nc r="BH33">
      <v>507.65</v>
    </nc>
  </rcc>
  <rcc rId="5526" sId="1" numFmtId="4">
    <nc r="BH30">
      <v>608.19000000000005</v>
    </nc>
  </rcc>
  <rcc rId="5527" sId="1" numFmtId="4">
    <nc r="BH43">
      <v>100</v>
    </nc>
  </rcc>
  <rcc rId="5528" sId="1" numFmtId="4">
    <nc r="BH44">
      <v>468.18</v>
    </nc>
  </rcc>
  <rcc rId="5529" sId="1">
    <nc r="BH26">
      <f>13412.42+6189.07</f>
    </nc>
  </rcc>
  <rcc rId="5530" sId="1">
    <nc r="BH27">
      <f>2156.21+11826.87</f>
    </nc>
  </rcc>
  <rcc rId="5531" sId="1" numFmtId="4">
    <nc r="BH36">
      <v>11996.96</v>
    </nc>
  </rcc>
  <rcc rId="5532" sId="1" numFmtId="4">
    <nc r="BH37">
      <v>2574.9</v>
    </nc>
  </rcc>
  <rcc rId="5533" sId="1" numFmtId="4">
    <nc r="BH38">
      <v>-495</v>
    </nc>
  </rcc>
  <rcv guid="{F38B4310-E489-43FF-953E-F1582AC83FA0}" action="delete"/>
  <rdn rId="0" localSheetId="1" customView="1" name="Z_F38B4310_E489_43FF_953E_F1582AC83FA0_.wvu.Cols" hidden="1" oldHidden="1">
    <formula>'FY15'!$B:$AX</formula>
    <oldFormula>'FY15'!$B:$AX</oldFormula>
  </rdn>
  <rcv guid="{F38B4310-E489-43FF-953E-F1582AC83FA0}" action="add"/>
</revisions>
</file>

<file path=xl/revisions/revisionLog14721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'FY15'!$B:$AQ</formula>
    <oldFormula>'FY15'!$B:$AQ</oldFormula>
  </rdn>
  <rcv guid="{F38B4310-E489-43FF-953E-F1582AC83FA0}" action="add"/>
</revisions>
</file>

<file path=xl/revisions/revisionLog147211.xml><?xml version="1.0" encoding="utf-8"?>
<revisions xmlns="http://schemas.openxmlformats.org/spreadsheetml/2006/main" xmlns:r="http://schemas.openxmlformats.org/officeDocument/2006/relationships">
  <rcc rId="5123" sId="1" numFmtId="4">
    <oc r="AU44">
      <v>100</v>
    </oc>
    <nc r="AU44">
      <v>285</v>
    </nc>
  </rcc>
  <rcc rId="5124" sId="1" numFmtId="4">
    <oc r="AU43">
      <v>284.62</v>
    </oc>
    <nc r="AU43">
      <v>100</v>
    </nc>
  </rcc>
  <rcv guid="{F38B4310-E489-43FF-953E-F1582AC83FA0}" action="delete"/>
  <rdn rId="0" localSheetId="1" customView="1" name="Z_F38B4310_E489_43FF_953E_F1582AC83FA0_.wvu.Cols" hidden="1" oldHidden="1">
    <formula>'FY15'!$B:$AQ</formula>
    <oldFormula>'FY15'!$B:$AQ</oldFormula>
  </rdn>
  <rcv guid="{F38B4310-E489-43FF-953E-F1582AC83FA0}" action="add"/>
</revisions>
</file>

<file path=xl/revisions/revisionLog1472111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'FY15'!$B:$AQ</formula>
    <oldFormula>'FY15'!$B:$AQ</oldFormula>
  </rdn>
  <rcv guid="{F38B4310-E489-43FF-953E-F1582AC83FA0}" action="add"/>
</revisions>
</file>

<file path=xl/revisions/revisionLog14721111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'FY15'!$B:$H</formula>
    <oldFormula>'FY15'!$B:$H</oldFormula>
  </rdn>
  <rcv guid="{F38B4310-E489-43FF-953E-F1582AC83FA0}" action="add"/>
</revisions>
</file>

<file path=xl/revisions/revisionLog1473.xml><?xml version="1.0" encoding="utf-8"?>
<revisions xmlns="http://schemas.openxmlformats.org/spreadsheetml/2006/main" xmlns:r="http://schemas.openxmlformats.org/officeDocument/2006/relationships">
  <rcc rId="5613" sId="1">
    <oc r="BO26">
      <f>5048.09</f>
    </oc>
    <nc r="BO26">
      <f>5048.09+15137.14</f>
    </nc>
  </rcc>
  <rcc rId="5614" sId="1">
    <oc r="BO27">
      <f>12734.08</f>
    </oc>
    <nc r="BO27">
      <f>12734.08+2127.17</f>
    </nc>
  </rcc>
  <rcv guid="{F38B4310-E489-43FF-953E-F1582AC83FA0}" action="delete"/>
  <rdn rId="0" localSheetId="1" customView="1" name="Z_F38B4310_E489_43FF_953E_F1582AC83FA0_.wvu.Cols" hidden="1" oldHidden="1">
    <formula>'FY15'!$B:$BL</formula>
    <oldFormula>'FY15'!$B:$BL</oldFormula>
  </rdn>
  <rcv guid="{F38B4310-E489-43FF-953E-F1582AC83FA0}" action="add"/>
</revisions>
</file>

<file path=xl/revisions/revisionLog14731.xml><?xml version="1.0" encoding="utf-8"?>
<revisions xmlns="http://schemas.openxmlformats.org/spreadsheetml/2006/main" xmlns:r="http://schemas.openxmlformats.org/officeDocument/2006/relationships">
  <rcc rId="5584" sId="1" numFmtId="4">
    <nc r="BO36">
      <v>3997.02</v>
    </nc>
  </rcc>
  <rcc rId="5585" sId="1" numFmtId="4">
    <nc r="BO37">
      <v>4778.1099999999997</v>
    </nc>
  </rcc>
  <rcc rId="5586" sId="1" numFmtId="4">
    <nc r="BO38">
      <v>-1910</v>
    </nc>
  </rcc>
  <rcc rId="5587" sId="1" numFmtId="4">
    <oc r="BN43">
      <v>0</v>
    </oc>
    <nc r="BN43">
      <v>100</v>
    </nc>
  </rcc>
  <rcc rId="5588" sId="1" numFmtId="4">
    <oc r="BN44">
      <v>0</v>
    </oc>
    <nc r="BN44">
      <v>611.22</v>
    </nc>
  </rcc>
  <rcc rId="5589" sId="1" numFmtId="4">
    <nc r="BO43">
      <v>0</v>
    </nc>
  </rcc>
  <rcc rId="5590" sId="1" numFmtId="4">
    <nc r="BO44">
      <v>0</v>
    </nc>
  </rcc>
  <rcc rId="5591" sId="1" numFmtId="4">
    <nc r="BP44">
      <v>0</v>
    </nc>
  </rcc>
  <rcc rId="5592" sId="1" numFmtId="4">
    <nc r="BP43">
      <v>0</v>
    </nc>
  </rcc>
  <rcv guid="{F38B4310-E489-43FF-953E-F1582AC83FA0}" action="delete"/>
  <rdn rId="0" localSheetId="1" customView="1" name="Z_F38B4310_E489_43FF_953E_F1582AC83FA0_.wvu.Cols" hidden="1" oldHidden="1">
    <formula>'FY15'!$B:$BL</formula>
    <oldFormula>'FY15'!$B:$BL</oldFormula>
  </rdn>
  <rcv guid="{F38B4310-E489-43FF-953E-F1582AC83FA0}" action="add"/>
</revisions>
</file>

<file path=xl/revisions/revisionLog147311.xml><?xml version="1.0" encoding="utf-8"?>
<revisions xmlns="http://schemas.openxmlformats.org/spreadsheetml/2006/main" xmlns:r="http://schemas.openxmlformats.org/officeDocument/2006/relationships">
  <rdn rId="0" localSheetId="1" customView="1" name="Z_F38B4310_E489_43FF_953E_F1582AC83FA0_.wvu.Cols" hidden="1" oldHidden="1">
    <oldFormula>'FY15'!$B:$BL</oldFormula>
  </rdn>
  <rcv guid="{F38B4310-E489-43FF-953E-F1582AC83FA0}" action="delete"/>
  <rcv guid="{F38B4310-E489-43FF-953E-F1582AC83FA0}" action="add"/>
</revisions>
</file>

<file path=xl/revisions/revisionLog148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'FY15'!$B:$BS</formula>
    <oldFormula>'FY15'!$B:$BS</oldFormula>
  </rdn>
  <rcv guid="{F38B4310-E489-43FF-953E-F1582AC83FA0}" action="add"/>
</revisions>
</file>

<file path=xl/revisions/revisionLog1481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'FY15'!$B:$H</formula>
    <oldFormula>'FY15'!$B:$H</oldFormula>
  </rdn>
  <rcv guid="{F38B4310-E489-43FF-953E-F1582AC83FA0}" action="add"/>
</revisions>
</file>

<file path=xl/revisions/revisionLog14811.xml><?xml version="1.0" encoding="utf-8"?>
<revisions xmlns="http://schemas.openxmlformats.org/spreadsheetml/2006/main" xmlns:r="http://schemas.openxmlformats.org/officeDocument/2006/relationships">
  <rcc rId="3696" sId="1" numFmtId="4">
    <oc r="P14">
      <v>62500</v>
    </oc>
    <nc r="P14">
      <v>63000</v>
    </nc>
  </rcc>
  <rcc rId="3697" sId="1" numFmtId="4">
    <oc r="P8">
      <v>100000</v>
    </oc>
    <nc r="P8">
      <v>125000</v>
    </nc>
  </rcc>
  <rcc rId="3698" sId="1" numFmtId="4">
    <oc r="P19">
      <v>30000</v>
    </oc>
    <nc r="P19">
      <v>29000</v>
    </nc>
  </rcc>
  <rcc rId="3699" sId="1" numFmtId="4">
    <oc r="P23">
      <v>13000</v>
    </oc>
    <nc r="P23">
      <v>15000</v>
    </nc>
  </rcc>
  <rcc rId="3700" sId="1" numFmtId="4">
    <oc r="P7">
      <v>190000</v>
    </oc>
    <nc r="P7">
      <v>235000</v>
    </nc>
  </rcc>
  <rcc rId="3701" sId="1" numFmtId="4">
    <oc r="P38">
      <v>12000</v>
    </oc>
    <nc r="P38">
      <v>15000</v>
    </nc>
  </rcc>
</revisions>
</file>

<file path=xl/revisions/revisionLog148111.xml><?xml version="1.0" encoding="utf-8"?>
<revisions xmlns="http://schemas.openxmlformats.org/spreadsheetml/2006/main" xmlns:r="http://schemas.openxmlformats.org/officeDocument/2006/relationships">
  <rcc rId="3620" sId="1" numFmtId="4">
    <nc r="B30">
      <v>0</v>
    </nc>
  </rcc>
  <rcc rId="3621" sId="1" numFmtId="4">
    <nc r="B33">
      <v>0</v>
    </nc>
  </rcc>
  <rcc rId="3622" sId="1" numFmtId="4">
    <nc r="C30">
      <v>0</v>
    </nc>
  </rcc>
  <rcc rId="3623" sId="1" numFmtId="4">
    <nc r="C33">
      <v>0</v>
    </nc>
  </rcc>
  <rcc rId="3624" sId="1" numFmtId="4">
    <nc r="D30">
      <v>185.62</v>
    </nc>
  </rcc>
  <rcc rId="3625" sId="1" numFmtId="4">
    <nc r="D33">
      <v>587.94000000000005</v>
    </nc>
  </rcc>
  <rcc rId="3626" sId="1" numFmtId="4">
    <nc r="E33">
      <v>588</v>
    </nc>
  </rcc>
  <rcc rId="3627" sId="1" numFmtId="4">
    <nc r="E30">
      <v>186</v>
    </nc>
  </rcc>
  <rcc rId="3628" sId="1">
    <nc r="F30">
      <f>C30+E30</f>
    </nc>
  </rcc>
  <rcc rId="3629" sId="1">
    <nc r="F33">
      <f>C33+E33</f>
    </nc>
  </rcc>
  <rcc rId="3630" sId="1">
    <nc r="G30">
      <f>C30+D30</f>
    </nc>
  </rcc>
  <rcc rId="3631" sId="1">
    <nc r="G33">
      <f>C33+D33</f>
    </nc>
  </rcc>
  <rcc rId="3632" sId="1">
    <nc r="H30">
      <f>F30-G30</f>
    </nc>
  </rcc>
  <rcc rId="3633" sId="1">
    <nc r="H33">
      <f>F33-G33</f>
    </nc>
  </rcc>
</revisions>
</file>

<file path=xl/revisions/revisionLog1481111.xml><?xml version="1.0" encoding="utf-8"?>
<revisions xmlns="http://schemas.openxmlformats.org/spreadsheetml/2006/main" xmlns:r="http://schemas.openxmlformats.org/officeDocument/2006/relationships">
  <rcc rId="3550" sId="1">
    <oc r="H7">
      <f>F7-G7</f>
    </oc>
    <nc r="H7">
      <f>E7-G7</f>
    </nc>
  </rcc>
  <rcc rId="3551" sId="1">
    <oc r="H8">
      <f>F8-G8</f>
    </oc>
    <nc r="H8">
      <f>E8-G8</f>
    </nc>
  </rcc>
  <rcc rId="3552" sId="1">
    <oc r="H9">
      <f>F9-G9</f>
    </oc>
    <nc r="H9">
      <f>E9-G9</f>
    </nc>
  </rcc>
  <rcc rId="3553" sId="1">
    <oc r="H12">
      <f>F12-G12</f>
    </oc>
    <nc r="H12">
      <f>E12-G12</f>
    </nc>
  </rcc>
  <rcc rId="3554" sId="1">
    <oc r="H13">
      <f>F13-G13</f>
    </oc>
    <nc r="H13">
      <f>E13-G13</f>
    </nc>
  </rcc>
  <rcc rId="3555" sId="1">
    <oc r="H14">
      <f>F14-G14</f>
    </oc>
    <nc r="H14">
      <f>E14-G14</f>
    </nc>
  </rcc>
  <rcc rId="3556" sId="1">
    <oc r="H15">
      <f>F15-G15</f>
    </oc>
    <nc r="H15">
      <f>E15-G15</f>
    </nc>
  </rcc>
  <rcc rId="3557" sId="1">
    <oc r="H18">
      <f>F18-G18</f>
    </oc>
    <nc r="H18">
      <f>E18-G18</f>
    </nc>
  </rcc>
  <rcc rId="3558" sId="1">
    <oc r="H19">
      <f>F19-G19</f>
    </oc>
    <nc r="H19">
      <f>E19-G19</f>
    </nc>
  </rcc>
  <rcc rId="3559" sId="1">
    <oc r="H22">
      <f>F22-G22</f>
    </oc>
    <nc r="H22">
      <f>E22-G22</f>
    </nc>
  </rcc>
  <rcc rId="3560" sId="1">
    <oc r="H23">
      <f>F23-G23</f>
    </oc>
    <nc r="H23">
      <f>E23-G23</f>
    </nc>
  </rcc>
  <rcc rId="3561" sId="1" numFmtId="4">
    <nc r="E15">
      <v>0</v>
    </nc>
  </rcc>
  <rcc rId="3562" sId="1" numFmtId="4">
    <nc r="D15">
      <v>0</v>
    </nc>
  </rcc>
</revisions>
</file>

<file path=xl/revisions/revisionLog1482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'FY15'!$B:$BL</formula>
    <oldFormula>'FY15'!$B:$BL</oldFormula>
  </rdn>
  <rcv guid="{F38B4310-E489-43FF-953E-F1582AC83FA0}" action="add"/>
</revisions>
</file>

<file path=xl/revisions/revisionLog14821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'FY15'!$B:$AX</formula>
    <oldFormula>'FY15'!$B:$AX</oldFormula>
  </rdn>
  <rcv guid="{F38B4310-E489-43FF-953E-F1582AC83FA0}" action="add"/>
</revisions>
</file>

<file path=xl/revisions/revisionLog148211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'FY15'!$B:$AX</formula>
    <oldFormula>'FY15'!$B:$AX</oldFormula>
  </rdn>
  <rcv guid="{F38B4310-E489-43FF-953E-F1582AC83FA0}" action="add"/>
</revisions>
</file>

<file path=xl/revisions/revisionLog1482111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'FY15'!$B:$AQ</formula>
    <oldFormula>'FY15'!$B:$AQ</oldFormula>
  </rdn>
  <rcv guid="{F38B4310-E489-43FF-953E-F1582AC83FA0}" action="add"/>
</revisions>
</file>

<file path=xl/revisions/revisionLog14821111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'FY15'!$B:$AQ</formula>
    <oldFormula>'FY15'!$B:$AQ</oldFormula>
  </rdn>
  <rcv guid="{F38B4310-E489-43FF-953E-F1582AC83FA0}" action="add"/>
</revisions>
</file>

<file path=xl/revisions/revisionLog148211111.xml><?xml version="1.0" encoding="utf-8"?>
<revisions xmlns="http://schemas.openxmlformats.org/spreadsheetml/2006/main" xmlns:r="http://schemas.openxmlformats.org/officeDocument/2006/relationships">
  <rcc rId="3944" sId="1">
    <oc r="V41">
      <f>U41-P41</f>
    </oc>
    <nc r="V41">
      <f>P41-U41</f>
    </nc>
  </rcc>
  <rcc rId="3945" sId="1">
    <oc r="V42">
      <f>U42-P42</f>
    </oc>
    <nc r="V42">
      <f>P42-U42</f>
    </nc>
  </rcc>
  <rcv guid="{F38B4310-E489-43FF-953E-F1582AC83FA0}" action="delete"/>
  <rdn rId="0" localSheetId="1" customView="1" name="Z_F38B4310_E489_43FF_953E_F1582AC83FA0_.wvu.Cols" hidden="1" oldHidden="1">
    <formula>'FY15'!$B:$O</formula>
    <oldFormula>'FY15'!$B:$O</oldFormula>
  </rdn>
  <rcv guid="{F38B4310-E489-43FF-953E-F1582AC83FA0}" action="add"/>
</revisions>
</file>

<file path=xl/revisions/revisionLog148212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'FY15'!$B:$AX</formula>
    <oldFormula>'FY15'!$B:$AX</oldFormula>
  </rdn>
  <rcv guid="{F38B4310-E489-43FF-953E-F1582AC83FA0}" action="add"/>
</revisions>
</file>

<file path=xl/revisions/revisionLog149.xml><?xml version="1.0" encoding="utf-8"?>
<revisions xmlns="http://schemas.openxmlformats.org/spreadsheetml/2006/main" xmlns:r="http://schemas.openxmlformats.org/officeDocument/2006/relationships">
  <rcc rId="4022" sId="1" numFmtId="4">
    <nc r="W43">
      <v>1000</v>
    </nc>
  </rcc>
  <rcc rId="4023" sId="1" numFmtId="4">
    <nc r="W44">
      <v>2000</v>
    </nc>
  </rcc>
  <rcv guid="{F38B4310-E489-43FF-953E-F1582AC83FA0}" action="delete"/>
  <rdn rId="0" localSheetId="1" customView="1" name="Z_F38B4310_E489_43FF_953E_F1582AC83FA0_.wvu.Cols" hidden="1" oldHidden="1">
    <formula>'FY15'!$B:$O</formula>
    <oldFormula>'FY15'!$B:$O</oldFormula>
  </rdn>
  <rcv guid="{F38B4310-E489-43FF-953E-F1582AC83FA0}" action="add"/>
</revisions>
</file>

<file path=xl/revisions/revisionLog1491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'FY15'!$B:$O</formula>
    <oldFormula>'FY15'!$B:$O</oldFormula>
  </rdn>
  <rcv guid="{F38B4310-E489-43FF-953E-F1582AC83FA0}" action="add"/>
</revisions>
</file>

<file path=xl/revisions/revisionLog14911.xml><?xml version="1.0" encoding="utf-8"?>
<revisions xmlns="http://schemas.openxmlformats.org/spreadsheetml/2006/main" xmlns:r="http://schemas.openxmlformats.org/officeDocument/2006/relationships">
  <rcc rId="3947" sId="1">
    <nc r="V7">
      <f>P7-U7</f>
    </nc>
  </rcc>
  <rcc rId="3948" sId="1">
    <nc r="V8">
      <f>P8-U8</f>
    </nc>
  </rcc>
  <rcc rId="3949" sId="1">
    <nc r="V9">
      <f>P9-U9</f>
    </nc>
  </rcc>
  <rcc rId="3950" sId="1">
    <nc r="V12">
      <f>P12-U12</f>
    </nc>
  </rcc>
  <rcc rId="3951" sId="1">
    <nc r="V13">
      <f>P13-U13</f>
    </nc>
  </rcc>
  <rcc rId="3952" sId="1">
    <nc r="V14">
      <f>P14-U14</f>
    </nc>
  </rcc>
  <rcc rId="3953" sId="1">
    <nc r="V18">
      <f>P18-U18</f>
    </nc>
  </rcc>
  <rcc rId="3954" sId="1">
    <nc r="V19">
      <f>P19-U19</f>
    </nc>
  </rcc>
  <rcc rId="3955" sId="1">
    <nc r="V22">
      <f>P22-U22</f>
    </nc>
  </rcc>
  <rcc rId="3956" sId="1">
    <nc r="V23">
      <f>P23-U23</f>
    </nc>
  </rcc>
  <rcc rId="3957" sId="1">
    <nc r="V26">
      <f>P26-U26</f>
    </nc>
  </rcc>
  <rcc rId="3958" sId="1">
    <nc r="V27">
      <f>P27-U27</f>
    </nc>
  </rcc>
  <rcc rId="3959" sId="1">
    <oc r="V30">
      <f>U30-P30</f>
    </oc>
    <nc r="V30">
      <f>P30-U30</f>
    </nc>
  </rcc>
  <rcc rId="3960" sId="1">
    <oc r="V33">
      <f>U33-P33</f>
    </oc>
    <nc r="V33">
      <f>P33-U33</f>
    </nc>
  </rcc>
  <rcc rId="3961" sId="1">
    <nc r="V36">
      <f>P36-U36</f>
    </nc>
  </rcc>
  <rcc rId="3962" sId="1">
    <nc r="V37">
      <f>P37-U37</f>
    </nc>
  </rcc>
  <rcc rId="3963" sId="1">
    <nc r="V38">
      <f>P38-U38</f>
    </nc>
  </rcc>
  <rcc rId="3964" sId="1">
    <oc r="V41">
      <f>P41-U41</f>
    </oc>
    <nc r="V41">
      <f>P41-U41</f>
    </nc>
  </rcc>
  <rcc rId="3965" sId="1">
    <oc r="V42">
      <f>P42-U42</f>
    </oc>
    <nc r="V42">
      <f>P42-U42</f>
    </nc>
  </rcc>
  <rcc rId="3966" sId="1">
    <nc r="V43">
      <f>P43-U43</f>
    </nc>
  </rcc>
  <rcc rId="3967" sId="1">
    <nc r="V44">
      <f>P44-U44</f>
    </nc>
  </rcc>
  <rcv guid="{F38B4310-E489-43FF-953E-F1582AC83FA0}" action="delete"/>
  <rdn rId="0" localSheetId="1" customView="1" name="Z_F38B4310_E489_43FF_953E_F1582AC83FA0_.wvu.Cols" hidden="1" oldHidden="1">
    <formula>'FY15'!$B:$O</formula>
    <oldFormula>'FY15'!$B:$O</oldFormula>
  </rdn>
  <rcv guid="{F38B4310-E489-43FF-953E-F1582AC83FA0}" action="add"/>
</revisions>
</file>

<file path=xl/revisions/revisionLog149111.xml><?xml version="1.0" encoding="utf-8"?>
<revisions xmlns="http://schemas.openxmlformats.org/spreadsheetml/2006/main" xmlns:r="http://schemas.openxmlformats.org/officeDocument/2006/relationships">
  <rcc rId="3702" sId="1" numFmtId="4">
    <nc r="L30">
      <v>608.14</v>
    </nc>
  </rcc>
  <rcc rId="3703" sId="1" numFmtId="4">
    <nc r="L33">
      <v>506.7</v>
    </nc>
  </rcc>
  <rcc rId="3704" sId="1" numFmtId="4">
    <nc r="K33">
      <v>0</v>
    </nc>
  </rcc>
  <rcc rId="3705" sId="1" numFmtId="4">
    <nc r="K30">
      <v>0</v>
    </nc>
  </rcc>
  <rcc rId="3706" sId="1" numFmtId="4">
    <nc r="L27">
      <v>7320</v>
    </nc>
  </rcc>
  <rcc rId="3707" sId="1" numFmtId="4">
    <nc r="L38">
      <v>-4310</v>
    </nc>
  </rcc>
  <rcc rId="3708" sId="1" numFmtId="4">
    <nc r="L13">
      <v>9477</v>
    </nc>
  </rcc>
  <rcc rId="3709" sId="1" numFmtId="4">
    <nc r="L23">
      <v>5741</v>
    </nc>
  </rcc>
  <rcc rId="3710" sId="1" numFmtId="4">
    <nc r="L19">
      <v>13017</v>
    </nc>
  </rcc>
  <rcc rId="3711" sId="1" numFmtId="4">
    <nc r="L36">
      <v>5704</v>
    </nc>
  </rcc>
  <rcc rId="3712" sId="1" numFmtId="4">
    <nc r="L37">
      <v>1959</v>
    </nc>
  </rcc>
  <rcc rId="3713" sId="1" numFmtId="4">
    <nc r="L8">
      <v>72658</v>
    </nc>
  </rcc>
  <rcc rId="3714" sId="1" numFmtId="4">
    <nc r="L14">
      <v>19870</v>
    </nc>
  </rcc>
  <rcc rId="3715" sId="1" numFmtId="4">
    <nc r="L15">
      <v>0</v>
    </nc>
  </rcc>
  <rcc rId="3716" sId="1" numFmtId="4">
    <nc r="K15">
      <v>0</v>
    </nc>
  </rcc>
  <rcc rId="3717" sId="1" numFmtId="4">
    <nc r="J15">
      <v>0</v>
    </nc>
  </rcc>
  <rcc rId="3718" sId="1" numFmtId="4">
    <nc r="I15">
      <v>0</v>
    </nc>
  </rcc>
  <rcc rId="3719" sId="1" numFmtId="4">
    <nc r="L9">
      <v>77034</v>
    </nc>
  </rcc>
  <rcc rId="3720" sId="1" numFmtId="4">
    <nc r="L12">
      <v>18923</v>
    </nc>
  </rcc>
  <rcc rId="3721" sId="1" numFmtId="4">
    <nc r="L22">
      <v>3144</v>
    </nc>
  </rcc>
  <rcc rId="3722" sId="1" numFmtId="4">
    <nc r="L18">
      <v>11075</v>
    </nc>
  </rcc>
  <rcc rId="3723" sId="1" numFmtId="4">
    <nc r="L7">
      <v>119792</v>
    </nc>
  </rcc>
  <rcc rId="3724" sId="1" numFmtId="4">
    <nc r="L43">
      <v>100</v>
    </nc>
  </rcc>
  <rcc rId="3725" sId="1" numFmtId="4">
    <nc r="L44">
      <v>500</v>
    </nc>
  </rcc>
</revisions>
</file>

<file path=xl/revisions/revisionLog15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'FY15'!$B:$BS</formula>
    <oldFormula>'FY15'!$B:$BS</oldFormula>
  </rdn>
  <rcv guid="{F38B4310-E489-43FF-953E-F1582AC83FA0}" action="add"/>
</revisions>
</file>

<file path=xl/revisions/revisionLog150.xml><?xml version="1.0" encoding="utf-8"?>
<revisions xmlns="http://schemas.openxmlformats.org/spreadsheetml/2006/main" xmlns:r="http://schemas.openxmlformats.org/officeDocument/2006/relationships">
  <rcc rId="5579" sId="1" numFmtId="4">
    <nc r="BU37">
      <v>16500</v>
    </nc>
  </rcc>
  <rcc rId="5580" sId="1" numFmtId="4">
    <nc r="BU36">
      <v>17500</v>
    </nc>
  </rcc>
  <rcc rId="5581" sId="1" numFmtId="4">
    <nc r="BU38">
      <v>4000</v>
    </nc>
  </rcc>
  <rcv guid="{F38B4310-E489-43FF-953E-F1582AC83FA0}" action="delete"/>
  <rcv guid="{F38B4310-E489-43FF-953E-F1582AC83FA0}" action="add"/>
</revisions>
</file>

<file path=xl/revisions/revisionLog1501.xml><?xml version="1.0" encoding="utf-8"?>
<revisions xmlns="http://schemas.openxmlformats.org/spreadsheetml/2006/main" xmlns:r="http://schemas.openxmlformats.org/officeDocument/2006/relationships">
  <rcc rId="3993" sId="1">
    <nc r="R26">
      <f>8308.21</f>
    </nc>
  </rcc>
  <rcc rId="3994" sId="1">
    <nc r="U7">
      <f>Q7+R7</f>
    </nc>
  </rcc>
  <rcc rId="3995" sId="1">
    <nc r="U8">
      <f>Q8+R8</f>
    </nc>
  </rcc>
  <rcc rId="3996" sId="1">
    <nc r="U9">
      <f>Q9+R9</f>
    </nc>
  </rcc>
  <rcc rId="3997" sId="1">
    <nc r="U12">
      <f>Q12+R12</f>
    </nc>
  </rcc>
  <rcc rId="3998" sId="1">
    <nc r="U13">
      <f>Q13+R13</f>
    </nc>
  </rcc>
  <rcc rId="3999" sId="1">
    <nc r="U14">
      <f>Q14+R14</f>
    </nc>
  </rcc>
  <rcc rId="4000" sId="1" numFmtId="4">
    <oc r="U15">
      <v>0</v>
    </oc>
    <nc r="U15">
      <f>Q15+R15</f>
    </nc>
  </rcc>
  <rcc rId="4001" sId="1">
    <nc r="U18">
      <f>Q18+R18</f>
    </nc>
  </rcc>
  <rcc rId="4002" sId="1">
    <nc r="U19">
      <f>Q19+R19</f>
    </nc>
  </rcc>
  <rcc rId="4003" sId="1">
    <nc r="U22">
      <f>Q22+R22</f>
    </nc>
  </rcc>
  <rcc rId="4004" sId="1">
    <nc r="U23">
      <f>Q23+R23</f>
    </nc>
  </rcc>
  <rcc rId="4005" sId="1">
    <nc r="U26">
      <f>Q26+R26</f>
    </nc>
  </rcc>
  <rcc rId="4006" sId="1">
    <nc r="U27">
      <f>Q27+R27</f>
    </nc>
  </rcc>
  <rcc rId="4007" sId="1">
    <nc r="U30">
      <f>Q30+R30</f>
    </nc>
  </rcc>
  <rcc rId="4008" sId="1">
    <nc r="U33">
      <f>Q33+R33</f>
    </nc>
  </rcc>
  <rcv guid="{F38B4310-E489-43FF-953E-F1582AC83FA0}" action="delete"/>
  <rdn rId="0" localSheetId="1" customView="1" name="Z_F38B4310_E489_43FF_953E_F1582AC83FA0_.wvu.Cols" hidden="1" oldHidden="1">
    <formula>'FY15'!$B:$O</formula>
    <oldFormula>'FY15'!$B:$O</oldFormula>
  </rdn>
  <rcv guid="{F38B4310-E489-43FF-953E-F1582AC83FA0}" action="add"/>
</revisions>
</file>

<file path=xl/revisions/revisionLog15011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'FY15'!$B:$O</formula>
    <oldFormula>'FY15'!$B:$O</oldFormula>
  </rdn>
  <rcv guid="{F38B4310-E489-43FF-953E-F1582AC83FA0}" action="add"/>
</revisions>
</file>

<file path=xl/revisions/revisionLog150111.xml><?xml version="1.0" encoding="utf-8"?>
<revisions xmlns="http://schemas.openxmlformats.org/spreadsheetml/2006/main" xmlns:r="http://schemas.openxmlformats.org/officeDocument/2006/relationships">
  <rcc rId="3884" sId="1" numFmtId="4">
    <oc r="P38">
      <v>15000</v>
    </oc>
    <nc r="P38">
      <v>6900</v>
    </nc>
  </rcc>
  <rcc rId="3885" sId="1" numFmtId="4">
    <nc r="S38">
      <v>-3100</v>
    </nc>
  </rcc>
  <rcc rId="3886" sId="1" numFmtId="4">
    <oc r="P36">
      <v>23500</v>
    </oc>
    <nc r="P36">
      <v>27000</v>
    </nc>
  </rcc>
  <rcc rId="3887" sId="1" numFmtId="4">
    <nc r="S36">
      <v>15250</v>
    </nc>
  </rcc>
  <rcc rId="3888" sId="1" numFmtId="4">
    <oc r="P37">
      <v>35000</v>
    </oc>
    <nc r="P37">
      <v>22000</v>
    </nc>
  </rcc>
  <rcc rId="3889" sId="1" numFmtId="4">
    <nc r="S37">
      <v>4500</v>
    </nc>
  </rcc>
  <rcc rId="3890" sId="1">
    <oc r="V7">
      <f>U7-P7</f>
    </oc>
    <nc r="V7"/>
  </rcc>
  <rcc rId="3891" sId="1">
    <oc r="V8">
      <f>U8-P8</f>
    </oc>
    <nc r="V8"/>
  </rcc>
  <rcc rId="3892" sId="1">
    <oc r="V9">
      <f>U9-P9</f>
    </oc>
    <nc r="V9"/>
  </rcc>
  <rcc rId="3893" sId="1">
    <oc r="V12">
      <f>U12-P12</f>
    </oc>
    <nc r="V12"/>
  </rcc>
  <rcc rId="3894" sId="1">
    <oc r="V13">
      <f>U13-P13</f>
    </oc>
    <nc r="V13"/>
  </rcc>
  <rcc rId="3895" sId="1">
    <oc r="V14">
      <f>U14-P14</f>
    </oc>
    <nc r="V14"/>
  </rcc>
  <rcc rId="3896" sId="1">
    <oc r="V18">
      <f>U18-P18</f>
    </oc>
    <nc r="V18"/>
  </rcc>
  <rcc rId="3897" sId="1">
    <oc r="V19">
      <f>U19-P19</f>
    </oc>
    <nc r="V19"/>
  </rcc>
  <rcc rId="3898" sId="1">
    <oc r="V22">
      <f>U22-P22</f>
    </oc>
    <nc r="V22"/>
  </rcc>
  <rcc rId="3899" sId="1">
    <oc r="V23">
      <f>U23-P23</f>
    </oc>
    <nc r="V23"/>
  </rcc>
  <rcc rId="3900" sId="1">
    <oc r="V26">
      <f>U26-P26</f>
    </oc>
    <nc r="V26"/>
  </rcc>
  <rcc rId="3901" sId="1">
    <oc r="V27">
      <f>U27-P27</f>
    </oc>
    <nc r="V27"/>
  </rcc>
  <rcc rId="3902" sId="1">
    <oc r="V36">
      <f>U36-P36</f>
    </oc>
    <nc r="V36"/>
  </rcc>
  <rcc rId="3903" sId="1">
    <oc r="V37">
      <f>U37-P37</f>
    </oc>
    <nc r="V37"/>
  </rcc>
  <rcc rId="3904" sId="1">
    <oc r="V38">
      <f>U38-P38</f>
    </oc>
    <nc r="V38"/>
  </rcc>
  <rcc rId="3905" sId="1">
    <oc r="V43">
      <f>U43-P43</f>
    </oc>
    <nc r="V43"/>
  </rcc>
  <rcc rId="3906" sId="1">
    <oc r="V44">
      <f>U44-P44</f>
    </oc>
    <nc r="V44"/>
  </rcc>
  <rcv guid="{F38B4310-E489-43FF-953E-F1582AC83FA0}" action="delete"/>
  <rdn rId="0" localSheetId="1" customView="1" name="Z_F38B4310_E489_43FF_953E_F1582AC83FA0_.wvu.Cols" hidden="1" oldHidden="1">
    <formula>'FY15'!$B:$O</formula>
    <oldFormula>'FY15'!$B:$O</oldFormula>
  </rdn>
  <rcv guid="{F38B4310-E489-43FF-953E-F1582AC83FA0}" action="add"/>
</revisions>
</file>

<file path=xl/revisions/revisionLog1502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'FY15'!$B:$AX</formula>
    <oldFormula>'FY15'!$B:$AX</oldFormula>
  </rdn>
  <rcv guid="{F38B4310-E489-43FF-953E-F1582AC83FA0}" action="add"/>
</revisions>
</file>

<file path=xl/revisions/revisionLog15021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'FY15'!$B:$AX</formula>
    <oldFormula>'FY15'!$B:$AX</oldFormula>
  </rdn>
  <rcv guid="{F38B4310-E489-43FF-953E-F1582AC83FA0}" action="add"/>
</revisions>
</file>

<file path=xl/revisions/revisionLog150211.xml><?xml version="1.0" encoding="utf-8"?>
<revisions xmlns="http://schemas.openxmlformats.org/spreadsheetml/2006/main" xmlns:r="http://schemas.openxmlformats.org/officeDocument/2006/relationships">
  <rcc rId="5228" sId="1">
    <oc r="BB27">
      <f>13000</f>
    </oc>
    <nc r="BB27">
      <f>9810+2106</f>
    </nc>
  </rcc>
  <rcv guid="{F38B4310-E489-43FF-953E-F1582AC83FA0}" action="delete"/>
  <rdn rId="0" localSheetId="1" customView="1" name="Z_F38B4310_E489_43FF_953E_F1582AC83FA0_.wvu.Cols" hidden="1" oldHidden="1">
    <formula>'FY15'!$B:$AX</formula>
    <oldFormula>'FY15'!$B:$AX</oldFormula>
  </rdn>
  <rcv guid="{F38B4310-E489-43FF-953E-F1582AC83FA0}" action="add"/>
</revisions>
</file>

<file path=xl/revisions/revisionLog1502111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'FY15'!$B:$O</formula>
    <oldFormula>'FY15'!$B:$O</oldFormula>
  </rdn>
  <rcv guid="{F38B4310-E489-43FF-953E-F1582AC83FA0}" action="add"/>
</revisions>
</file>

<file path=xl/revisions/revisionLog151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'FY15'!$B:$AC</formula>
    <oldFormula>'FY15'!$B:$AC</oldFormula>
  </rdn>
  <rcv guid="{F38B4310-E489-43FF-953E-F1582AC83FA0}" action="add"/>
</revisions>
</file>

<file path=xl/revisions/revisionLog1511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'FY15'!$B:$O</formula>
    <oldFormula>'FY15'!$B:$O</oldFormula>
  </rdn>
  <rcv guid="{F38B4310-E489-43FF-953E-F1582AC83FA0}" action="add"/>
</revisions>
</file>

<file path=xl/revisions/revisionLog15111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'FY14 '!$B:$BE</formula>
    <oldFormula>'FY14 '!$B:$BE</oldFormula>
  </rdn>
  <rcv guid="{F38B4310-E489-43FF-953E-F1582AC83FA0}" action="add"/>
</revisions>
</file>

<file path=xl/revisions/revisionLog151111.xml><?xml version="1.0" encoding="utf-8"?>
<revisions xmlns="http://schemas.openxmlformats.org/spreadsheetml/2006/main" xmlns:r="http://schemas.openxmlformats.org/officeDocument/2006/relationships">
  <rcc rId="805" sId="1" numFmtId="4">
    <oc r="AK7">
      <v>160000</v>
    </oc>
    <nc r="AK7">
      <v>170000</v>
    </nc>
  </rcc>
  <rcc rId="806" sId="1" numFmtId="4">
    <oc r="AK9">
      <v>270000</v>
    </oc>
    <nc r="AK9">
      <v>311000</v>
    </nc>
  </rcc>
  <rcc rId="807" sId="1" numFmtId="4">
    <oc r="AL9">
      <v>135000</v>
    </oc>
    <nc r="AL9">
      <v>155500</v>
    </nc>
  </rcc>
  <rcc rId="808" sId="1" numFmtId="4">
    <oc r="AK14">
      <v>50000</v>
    </oc>
    <nc r="AK14">
      <v>62500</v>
    </nc>
  </rcc>
  <rcc rId="809" sId="1" numFmtId="4">
    <oc r="AL14">
      <v>25000</v>
    </oc>
    <nc r="AL14">
      <v>31250</v>
    </nc>
  </rcc>
  <rcc rId="810" sId="1" numFmtId="4">
    <oc r="AK30">
      <v>60000</v>
    </oc>
    <nc r="AK30">
      <v>65000</v>
    </nc>
  </rcc>
  <rcc rId="811" sId="1" numFmtId="4">
    <oc r="AL30">
      <v>30000</v>
    </oc>
    <nc r="AL30">
      <v>32500</v>
    </nc>
  </rcc>
  <rcv guid="{F38B4310-E489-43FF-953E-F1582AC83FA0}" action="delete"/>
  <rdn rId="0" localSheetId="1" customView="1" name="Z_F38B4310_E489_43FF_953E_F1582AC83FA0_.wvu.Cols" hidden="1" oldHidden="1">
    <formula>'FY14 '!$B:$O</formula>
    <oldFormula>'FY14 '!$B:$O</oldFormula>
  </rdn>
  <rcv guid="{F38B4310-E489-43FF-953E-F1582AC83FA0}" action="add"/>
</revisions>
</file>

<file path=xl/revisions/revisionLog151112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'FY14 '!$B:$BE</formula>
    <oldFormula>'FY14 '!$B:$BE</oldFormula>
  </rdn>
  <rcv guid="{F38B4310-E489-43FF-953E-F1582AC83FA0}" action="add"/>
</revisions>
</file>

<file path=xl/revisions/revisionLog1511121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'FY14 '!$B:$O</formula>
    <oldFormula>'FY14 '!$B:$O</oldFormula>
  </rdn>
  <rcv guid="{F38B4310-E489-43FF-953E-F1582AC83FA0}" action="add"/>
</revisions>
</file>

<file path=xl/revisions/revisionLog15112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'FY14 '!$B:$O</formula>
    <oldFormula>'FY14 '!$B:$O</oldFormula>
  </rdn>
  <rcv guid="{F38B4310-E489-43FF-953E-F1582AC83FA0}" action="add"/>
</revisions>
</file>

<file path=xl/revisions/revisionLog151121.xml><?xml version="1.0" encoding="utf-8"?>
<revisions xmlns="http://schemas.openxmlformats.org/spreadsheetml/2006/main" xmlns:r="http://schemas.openxmlformats.org/officeDocument/2006/relationships">
  <rcc rId="819" sId="1" numFmtId="4">
    <nc r="AF15">
      <v>0</v>
    </nc>
  </rcc>
  <rcc rId="820" sId="1" numFmtId="4">
    <nc r="AG15">
      <v>0</v>
    </nc>
  </rcc>
  <rcc rId="821" sId="1" numFmtId="4">
    <nc r="AG31">
      <v>4500</v>
    </nc>
  </rcc>
  <rcc rId="822" sId="1" numFmtId="4">
    <nc r="AG30">
      <v>30000</v>
    </nc>
  </rcc>
  <rcc rId="823" sId="1" numFmtId="4">
    <nc r="AG29">
      <v>4500.43</v>
    </nc>
  </rcc>
  <rcc rId="824" sId="1" numFmtId="4">
    <nc r="AG26">
      <v>9376.06</v>
    </nc>
  </rcc>
  <rcc rId="825" sId="1" numFmtId="4">
    <nc r="AG9">
      <v>135000</v>
    </nc>
  </rcc>
  <rcc rId="826" sId="1" numFmtId="4">
    <nc r="AG14">
      <v>25000</v>
    </nc>
  </rcc>
  <rcc rId="827" sId="1" numFmtId="4">
    <nc r="AG7">
      <v>85000</v>
    </nc>
  </rcc>
  <rcc rId="828" sId="1" numFmtId="4">
    <nc r="AG18">
      <v>4000</v>
    </nc>
  </rcc>
  <rcc rId="829" sId="1" numFmtId="4">
    <nc r="AG22">
      <v>2500</v>
    </nc>
  </rcc>
  <rcc rId="830" sId="1" numFmtId="4">
    <nc r="AG12">
      <v>7500</v>
    </nc>
  </rcc>
  <rcc rId="831" sId="1" numFmtId="4">
    <nc r="AG8">
      <v>52500</v>
    </nc>
  </rcc>
  <rcc rId="832" sId="1" numFmtId="4">
    <nc r="AG19">
      <v>17683.5</v>
    </nc>
  </rcc>
  <rcc rId="833" sId="1" numFmtId="4">
    <nc r="AG23">
      <v>6694.28</v>
    </nc>
  </rcc>
  <rcc rId="834" sId="1" numFmtId="4">
    <nc r="AG13">
      <v>17748.12</v>
    </nc>
  </rcc>
  <rcc rId="835" sId="1" numFmtId="4">
    <oc r="AE7">
      <v>85000</v>
    </oc>
    <nc r="AE7">
      <v>784</v>
    </nc>
  </rcc>
  <rcv guid="{F38B4310-E489-43FF-953E-F1582AC83FA0}" action="delete"/>
  <rdn rId="0" localSheetId="1" customView="1" name="Z_F38B4310_E489_43FF_953E_F1582AC83FA0_.wvu.Cols" hidden="1" oldHidden="1">
    <formula>'FY14 '!$B:$O</formula>
    <oldFormula>'FY14 '!$B:$O</oldFormula>
  </rdn>
  <rcv guid="{F38B4310-E489-43FF-953E-F1582AC83FA0}" action="add"/>
</revisions>
</file>

<file path=xl/revisions/revisionLog1511211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'FY14 '!$B:$O</formula>
    <oldFormula>'FY14 '!$B:$O</oldFormula>
  </rdn>
  <rcv guid="{F38B4310-E489-43FF-953E-F1582AC83FA0}" action="add"/>
</revisions>
</file>

<file path=xl/revisions/revisionLog15113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'FY14 '!$B:$BE</formula>
    <oldFormula>'FY14 '!$B:$BE</oldFormula>
  </rdn>
  <rcv guid="{F38B4310-E489-43FF-953E-F1582AC83FA0}" action="add"/>
</revisions>
</file>

<file path=xl/revisions/revisionLog151131.xml><?xml version="1.0" encoding="utf-8"?>
<revisions xmlns="http://schemas.openxmlformats.org/spreadsheetml/2006/main" xmlns:r="http://schemas.openxmlformats.org/officeDocument/2006/relationships">
  <rfmt sheetId="1" sqref="BU1" start="0" length="0">
    <dxf>
      <alignment horizontal="center" vertical="top" readingOrder="0"/>
    </dxf>
  </rfmt>
  <rfmt sheetId="1" sqref="BV1" start="0" length="0">
    <dxf>
      <alignment horizontal="center" vertical="top" readingOrder="0"/>
    </dxf>
  </rfmt>
  <rfmt sheetId="1" sqref="BW1" start="0" length="0">
    <dxf>
      <alignment horizontal="center" vertical="top" readingOrder="0"/>
    </dxf>
  </rfmt>
  <rfmt sheetId="1" sqref="BX1" start="0" length="0">
    <dxf>
      <alignment horizontal="center" vertical="top" readingOrder="0"/>
    </dxf>
  </rfmt>
  <rfmt sheetId="1" sqref="BY1" start="0" length="0">
    <dxf>
      <alignment horizontal="center" vertical="top" readingOrder="0"/>
    </dxf>
  </rfmt>
  <rfmt sheetId="1" sqref="BZ1" start="0" length="0">
    <dxf>
      <alignment horizontal="center" vertical="top" readingOrder="0"/>
    </dxf>
  </rfmt>
  <rfmt sheetId="1" sqref="BU2" start="0" length="0">
    <dxf>
      <alignment horizontal="center" vertical="top" readingOrder="0"/>
    </dxf>
  </rfmt>
  <rfmt sheetId="1" sqref="BV2" start="0" length="0">
    <dxf>
      <alignment horizontal="center" vertical="top" readingOrder="0"/>
    </dxf>
  </rfmt>
  <rfmt sheetId="1" sqref="BW2" start="0" length="0">
    <dxf>
      <alignment horizontal="center" vertical="top" readingOrder="0"/>
    </dxf>
  </rfmt>
  <rfmt sheetId="1" sqref="BX2" start="0" length="0">
    <dxf>
      <alignment horizontal="center" vertical="top" readingOrder="0"/>
    </dxf>
  </rfmt>
  <rfmt sheetId="1" sqref="BY2" start="0" length="0">
    <dxf>
      <alignment horizontal="center" vertical="top" readingOrder="0"/>
    </dxf>
  </rfmt>
  <rfmt sheetId="1" sqref="BZ2" start="0" length="0">
    <dxf>
      <alignment horizontal="center" vertical="top" readingOrder="0"/>
    </dxf>
  </rfmt>
  <rfmt sheetId="1" sqref="BT3" start="0" length="0">
    <dxf>
      <font>
        <b/>
        <sz val="11"/>
        <color indexed="9"/>
        <name val="Calibri"/>
        <scheme val="none"/>
      </font>
      <fill>
        <patternFill patternType="solid">
          <bgColor indexed="8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BU3" start="0" length="0">
    <dxf>
      <font>
        <b/>
        <sz val="11"/>
        <color indexed="9"/>
        <name val="Calibri"/>
        <scheme val="none"/>
      </font>
      <fill>
        <patternFill patternType="solid">
          <bgColor indexed="8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BV3" start="0" length="0">
    <dxf>
      <font>
        <b/>
        <sz val="11"/>
        <color indexed="9"/>
        <name val="Calibri"/>
        <scheme val="none"/>
      </font>
      <fill>
        <patternFill patternType="solid">
          <bgColor indexed="8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BW3" start="0" length="0">
    <dxf>
      <font>
        <b/>
        <sz val="11"/>
        <color indexed="9"/>
        <name val="Calibri"/>
        <scheme val="none"/>
      </font>
      <fill>
        <patternFill patternType="solid">
          <bgColor indexed="8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BX3" start="0" length="0">
    <dxf>
      <font>
        <b/>
        <sz val="11"/>
        <color indexed="9"/>
        <name val="Calibri"/>
        <scheme val="none"/>
      </font>
      <fill>
        <patternFill patternType="solid">
          <bgColor indexed="8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BY3" start="0" length="0">
    <dxf>
      <font>
        <b/>
        <sz val="11"/>
        <color indexed="9"/>
        <name val="Calibri"/>
        <scheme val="none"/>
      </font>
      <fill>
        <patternFill patternType="solid">
          <bgColor indexed="8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BZ3" start="0" length="0">
    <dxf>
      <font>
        <b/>
        <sz val="11"/>
        <color indexed="9"/>
        <name val="Calibri"/>
        <scheme val="none"/>
      </font>
      <fill>
        <patternFill patternType="solid">
          <bgColor indexed="8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BT4" start="0" length="0">
    <dxf>
      <fill>
        <patternFill patternType="solid">
          <bgColor indexed="55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741" sId="1" odxf="1" dxf="1">
    <nc r="BU4" t="inlineStr">
      <is>
        <t>A</t>
      </is>
    </nc>
    <odxf>
      <fill>
        <patternFill patternType="none">
          <bgColor indexed="65"/>
        </patternFill>
      </fill>
      <alignment horizontal="general" readingOrder="0"/>
      <border outline="0">
        <left/>
        <right/>
        <top/>
        <bottom/>
      </border>
    </odxf>
    <ndxf>
      <fill>
        <patternFill patternType="solid">
          <bgColor indexed="55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42" sId="1" odxf="1" dxf="1">
    <nc r="BV4" t="inlineStr">
      <is>
        <t>B</t>
      </is>
    </nc>
    <odxf>
      <fill>
        <patternFill patternType="none">
          <bgColor indexed="65"/>
        </patternFill>
      </fill>
      <alignment horizontal="general" readingOrder="0"/>
      <border outline="0">
        <left/>
        <right/>
        <top/>
        <bottom/>
      </border>
    </odxf>
    <ndxf>
      <fill>
        <patternFill patternType="solid">
          <bgColor indexed="55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43" sId="1" odxf="1" dxf="1">
    <nc r="BW4" t="inlineStr">
      <is>
        <t>C</t>
      </is>
    </nc>
    <odxf>
      <fill>
        <patternFill patternType="none">
          <bgColor indexed="65"/>
        </patternFill>
      </fill>
      <alignment horizontal="general" readingOrder="0"/>
      <border outline="0">
        <left/>
        <right/>
        <top/>
        <bottom/>
      </border>
    </odxf>
    <ndxf>
      <fill>
        <patternFill patternType="solid">
          <bgColor indexed="55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44" sId="1" odxf="1" dxf="1" quotePrefix="1">
    <nc r="BX4" t="inlineStr">
      <is>
        <t>D=A+C</t>
      </is>
    </nc>
    <odxf>
      <fill>
        <patternFill patternType="none">
          <bgColor indexed="65"/>
        </patternFill>
      </fill>
      <alignment horizontal="general" readingOrder="0"/>
      <border outline="0">
        <left/>
        <right/>
        <top/>
        <bottom/>
      </border>
    </odxf>
    <ndxf>
      <fill>
        <patternFill patternType="solid">
          <bgColor indexed="55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45" sId="1" odxf="1" dxf="1" quotePrefix="1">
    <nc r="BY4" t="inlineStr">
      <is>
        <t>E=A+B</t>
      </is>
    </nc>
    <odxf>
      <fill>
        <patternFill patternType="none">
          <bgColor indexed="65"/>
        </patternFill>
      </fill>
      <alignment horizontal="general" readingOrder="0"/>
      <border outline="0">
        <left/>
        <right/>
        <top/>
        <bottom/>
      </border>
    </odxf>
    <ndxf>
      <fill>
        <patternFill patternType="solid">
          <bgColor indexed="55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46" sId="1" odxf="1" dxf="1" quotePrefix="1">
    <nc r="BZ4" t="inlineStr">
      <is>
        <t>D-E</t>
      </is>
    </nc>
    <odxf>
      <fill>
        <patternFill patternType="none">
          <bgColor indexed="65"/>
        </patternFill>
      </fill>
      <alignment horizontal="general" readingOrder="0"/>
      <border outline="0">
        <left/>
        <right/>
        <top/>
        <bottom/>
      </border>
    </odxf>
    <ndxf>
      <fill>
        <patternFill patternType="solid">
          <bgColor indexed="55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47" sId="1" odxf="1" dxf="1">
    <nc r="BT5" t="inlineStr">
      <is>
        <t>Budget</t>
      </is>
    </nc>
    <odxf>
      <fill>
        <patternFill patternType="none">
          <bgColor indexed="65"/>
        </patternFill>
      </fill>
      <alignment horizontal="general" readingOrder="0"/>
      <border outline="0">
        <left/>
        <right/>
        <top/>
        <bottom/>
      </border>
    </odxf>
    <ndxf>
      <fill>
        <patternFill patternType="solid">
          <bgColor indexed="55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48" sId="1" odxf="1" dxf="1">
    <nc r="BU5" t="inlineStr">
      <is>
        <t>1st part invoice</t>
      </is>
    </nc>
    <odxf>
      <fill>
        <patternFill patternType="none">
          <bgColor indexed="65"/>
        </patternFill>
      </fill>
      <alignment horizontal="general" readingOrder="0"/>
      <border outline="0">
        <left/>
        <right/>
        <top/>
        <bottom/>
      </border>
    </odxf>
    <ndxf>
      <fill>
        <patternFill patternType="solid">
          <bgColor indexed="55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49" sId="1" odxf="1" dxf="1">
    <nc r="BV5" t="inlineStr">
      <is>
        <t>2nd part invoice</t>
      </is>
    </nc>
    <odxf>
      <fill>
        <patternFill patternType="none">
          <bgColor indexed="65"/>
        </patternFill>
      </fill>
      <alignment horizontal="general" readingOrder="0"/>
      <border outline="0">
        <left/>
        <right/>
        <top/>
        <bottom/>
      </border>
    </odxf>
    <ndxf>
      <fill>
        <patternFill patternType="solid">
          <bgColor indexed="55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50" sId="1" odxf="1" dxf="1">
    <nc r="BW5" t="inlineStr">
      <is>
        <t>Accrual</t>
      </is>
    </nc>
    <odxf>
      <fill>
        <patternFill patternType="none">
          <bgColor indexed="65"/>
        </patternFill>
      </fill>
      <alignment horizontal="general" readingOrder="0"/>
      <border outline="0">
        <left/>
        <right/>
        <top/>
        <bottom/>
      </border>
    </odxf>
    <ndxf>
      <fill>
        <patternFill patternType="solid">
          <bgColor indexed="55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51" sId="1" odxf="1" dxf="1">
    <nc r="BX5" t="inlineStr">
      <is>
        <t>Spend (1st pt + accrued)</t>
      </is>
    </nc>
    <odxf>
      <fill>
        <patternFill patternType="none">
          <bgColor indexed="65"/>
        </patternFill>
      </fill>
      <alignment horizontal="general" readingOrder="0"/>
      <border outline="0">
        <left/>
        <right/>
        <top/>
        <bottom/>
      </border>
    </odxf>
    <ndxf>
      <fill>
        <patternFill patternType="solid">
          <bgColor indexed="55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52" sId="1" odxf="1" dxf="1">
    <nc r="BY5" t="inlineStr">
      <is>
        <t>Actuals</t>
      </is>
    </nc>
    <odxf>
      <fill>
        <patternFill patternType="none">
          <bgColor indexed="65"/>
        </patternFill>
      </fill>
      <alignment horizontal="general" readingOrder="0"/>
      <border outline="0">
        <left/>
        <right/>
        <top/>
        <bottom/>
      </border>
    </odxf>
    <ndxf>
      <fill>
        <patternFill patternType="solid">
          <bgColor indexed="55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53" sId="1" odxf="1" dxf="1">
    <nc r="BZ5" t="inlineStr">
      <is>
        <t>Variance</t>
      </is>
    </nc>
    <odxf>
      <fill>
        <patternFill patternType="none">
          <bgColor indexed="65"/>
        </patternFill>
      </fill>
      <alignment horizontal="general" readingOrder="0"/>
      <border outline="0">
        <left/>
        <right/>
        <top/>
        <bottom/>
      </border>
    </odxf>
    <ndxf>
      <fill>
        <patternFill patternType="solid">
          <bgColor indexed="55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BT6" start="0" length="0">
    <dxf>
      <alignment horizontal="center" vertical="top" readingOrder="0"/>
      <border outline="0">
        <left style="thin">
          <color indexed="64"/>
        </left>
      </border>
    </dxf>
  </rfmt>
  <rfmt sheetId="1" sqref="BU6" start="0" length="0">
    <dxf>
      <alignment horizontal="center" vertical="top" readingOrder="0"/>
    </dxf>
  </rfmt>
  <rfmt sheetId="1" sqref="BV6" start="0" length="0">
    <dxf>
      <alignment horizontal="center" vertical="top" readingOrder="0"/>
    </dxf>
  </rfmt>
  <rfmt sheetId="1" sqref="BW6" start="0" length="0">
    <dxf>
      <alignment horizontal="center" vertical="top" readingOrder="0"/>
    </dxf>
  </rfmt>
  <rfmt sheetId="1" sqref="BX6" start="0" length="0">
    <dxf>
      <alignment horizontal="center" vertical="top" readingOrder="0"/>
    </dxf>
  </rfmt>
  <rfmt sheetId="1" sqref="BY6" start="0" length="0">
    <dxf>
      <alignment horizontal="center" vertical="top" readingOrder="0"/>
    </dxf>
  </rfmt>
  <rfmt sheetId="1" sqref="BZ6" start="0" length="0">
    <dxf>
      <alignment horizontal="center" vertical="top" readingOrder="0"/>
      <border outline="0">
        <right style="thin">
          <color indexed="64"/>
        </right>
      </border>
    </dxf>
  </rfmt>
  <rfmt sheetId="1" sqref="BT7" start="0" length="0">
    <dxf>
      <numFmt numFmtId="6" formatCode="#,##0_);[Red]\(#,##0\)"/>
      <alignment horizontal="center" vertical="top" readingOrder="0"/>
      <border outline="0">
        <left style="thin">
          <color indexed="64"/>
        </left>
      </border>
    </dxf>
  </rfmt>
  <rfmt sheetId="1" sqref="BU7" start="0" length="0">
    <dxf>
      <numFmt numFmtId="6" formatCode="#,##0_);[Red]\(#,##0\)"/>
      <alignment horizontal="center" vertical="top" readingOrder="0"/>
    </dxf>
  </rfmt>
  <rfmt sheetId="1" sqref="BV7" start="0" length="0">
    <dxf>
      <numFmt numFmtId="6" formatCode="#,##0_);[Red]\(#,##0\)"/>
      <alignment horizontal="center" vertical="top" readingOrder="0"/>
    </dxf>
  </rfmt>
  <rfmt sheetId="1" sqref="BW7" start="0" length="0">
    <dxf>
      <numFmt numFmtId="6" formatCode="#,##0_);[Red]\(#,##0\)"/>
      <alignment horizontal="center" vertical="top" readingOrder="0"/>
    </dxf>
  </rfmt>
  <rcc rId="1754" sId="1" odxf="1" dxf="1">
    <nc r="BX7">
      <f>BU7+BW7</f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cc rId="1755" sId="1" odxf="1" dxf="1">
    <nc r="BY7">
      <f>BU7+BV7</f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cc rId="1756" sId="1" odxf="1" dxf="1">
    <nc r="BZ7">
      <f>BX7-BY7</f>
    </nc>
    <odxf>
      <numFmt numFmtId="0" formatCode="General"/>
      <alignment horizontal="general" vertical="bottom" readingOrder="0"/>
      <border outline="0">
        <right/>
      </border>
    </odxf>
    <ndxf>
      <numFmt numFmtId="6" formatCode="#,##0_);[Red]\(#,##0\)"/>
      <alignment horizontal="center" vertical="top" readingOrder="0"/>
      <border outline="0">
        <right style="thin">
          <color indexed="64"/>
        </right>
      </border>
    </ndxf>
  </rcc>
  <rfmt sheetId="1" sqref="BT8" start="0" length="0">
    <dxf>
      <numFmt numFmtId="6" formatCode="#,##0_);[Red]\(#,##0\)"/>
      <alignment horizontal="center" vertical="top" readingOrder="0"/>
      <border outline="0">
        <left style="thin">
          <color indexed="64"/>
        </left>
      </border>
    </dxf>
  </rfmt>
  <rfmt sheetId="1" sqref="BU8" start="0" length="0">
    <dxf>
      <numFmt numFmtId="6" formatCode="#,##0_);[Red]\(#,##0\)"/>
      <alignment horizontal="center" vertical="top" readingOrder="0"/>
    </dxf>
  </rfmt>
  <rfmt sheetId="1" sqref="BV8" start="0" length="0">
    <dxf>
      <numFmt numFmtId="6" formatCode="#,##0_);[Red]\(#,##0\)"/>
      <alignment horizontal="center" vertical="top" readingOrder="0"/>
    </dxf>
  </rfmt>
  <rfmt sheetId="1" sqref="BW8" start="0" length="0">
    <dxf>
      <numFmt numFmtId="6" formatCode="#,##0_);[Red]\(#,##0\)"/>
      <alignment horizontal="center" vertical="top" readingOrder="0"/>
    </dxf>
  </rfmt>
  <rcc rId="1757" sId="1" odxf="1" dxf="1">
    <nc r="BX8">
      <f>BU8+BW8</f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cc rId="1758" sId="1" odxf="1" dxf="1">
    <nc r="BY8">
      <f>BU8+BV8</f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cc rId="1759" sId="1" odxf="1" dxf="1">
    <nc r="BZ8">
      <f>BX8-BY8</f>
    </nc>
    <odxf>
      <numFmt numFmtId="0" formatCode="General"/>
      <alignment horizontal="general" vertical="bottom" readingOrder="0"/>
      <border outline="0">
        <right/>
      </border>
    </odxf>
    <ndxf>
      <numFmt numFmtId="6" formatCode="#,##0_);[Red]\(#,##0\)"/>
      <alignment horizontal="center" vertical="top" readingOrder="0"/>
      <border outline="0">
        <right style="thin">
          <color indexed="64"/>
        </right>
      </border>
    </ndxf>
  </rcc>
  <rfmt sheetId="1" sqref="BT9" start="0" length="0">
    <dxf>
      <numFmt numFmtId="6" formatCode="#,##0_);[Red]\(#,##0\)"/>
      <alignment horizontal="center" vertical="top" readingOrder="0"/>
      <border outline="0">
        <left style="thin">
          <color indexed="64"/>
        </left>
      </border>
    </dxf>
  </rfmt>
  <rfmt sheetId="1" sqref="BU9" start="0" length="0">
    <dxf>
      <numFmt numFmtId="6" formatCode="#,##0_);[Red]\(#,##0\)"/>
      <alignment horizontal="center" vertical="top" readingOrder="0"/>
    </dxf>
  </rfmt>
  <rfmt sheetId="1" sqref="BV9" start="0" length="0">
    <dxf>
      <numFmt numFmtId="6" formatCode="#,##0_);[Red]\(#,##0\)"/>
      <alignment horizontal="center" vertical="top" readingOrder="0"/>
    </dxf>
  </rfmt>
  <rfmt sheetId="1" sqref="BW9" start="0" length="0">
    <dxf>
      <numFmt numFmtId="6" formatCode="#,##0_);[Red]\(#,##0\)"/>
      <alignment horizontal="center" vertical="top" readingOrder="0"/>
    </dxf>
  </rfmt>
  <rcc rId="1760" sId="1" odxf="1" dxf="1">
    <nc r="BX9">
      <f>BU9+BW9</f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cc rId="1761" sId="1" odxf="1" dxf="1">
    <nc r="BY9">
      <f>BU9+BV9</f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cc rId="1762" sId="1" odxf="1" dxf="1">
    <nc r="BZ9">
      <f>BX9-BY9</f>
    </nc>
    <odxf>
      <numFmt numFmtId="0" formatCode="General"/>
      <alignment horizontal="general" vertical="bottom" readingOrder="0"/>
      <border outline="0">
        <right/>
      </border>
    </odxf>
    <ndxf>
      <numFmt numFmtId="6" formatCode="#,##0_);[Red]\(#,##0\)"/>
      <alignment horizontal="center" vertical="top" readingOrder="0"/>
      <border outline="0">
        <right style="thin">
          <color indexed="64"/>
        </right>
      </border>
    </ndxf>
  </rcc>
  <rfmt sheetId="1" sqref="BT10" start="0" length="0">
    <dxf>
      <numFmt numFmtId="6" formatCode="#,##0_);[Red]\(#,##0\)"/>
      <alignment horizontal="center" vertical="top" readingOrder="0"/>
      <border outline="0">
        <left style="thin">
          <color indexed="64"/>
        </left>
      </border>
    </dxf>
  </rfmt>
  <rfmt sheetId="1" sqref="BU10" start="0" length="0">
    <dxf>
      <numFmt numFmtId="6" formatCode="#,##0_);[Red]\(#,##0\)"/>
      <alignment horizontal="center" vertical="top" readingOrder="0"/>
    </dxf>
  </rfmt>
  <rfmt sheetId="1" sqref="BV10" start="0" length="0">
    <dxf>
      <numFmt numFmtId="6" formatCode="#,##0_);[Red]\(#,##0\)"/>
      <alignment horizontal="center" vertical="top" readingOrder="0"/>
    </dxf>
  </rfmt>
  <rfmt sheetId="1" sqref="BW10" start="0" length="0">
    <dxf>
      <numFmt numFmtId="6" formatCode="#,##0_);[Red]\(#,##0\)"/>
      <alignment horizontal="center" vertical="top" readingOrder="0"/>
    </dxf>
  </rfmt>
  <rfmt sheetId="1" sqref="BX10" start="0" length="0">
    <dxf>
      <numFmt numFmtId="6" formatCode="#,##0_);[Red]\(#,##0\)"/>
      <alignment horizontal="center" vertical="top" readingOrder="0"/>
    </dxf>
  </rfmt>
  <rfmt sheetId="1" sqref="BY10" start="0" length="0">
    <dxf>
      <numFmt numFmtId="6" formatCode="#,##0_);[Red]\(#,##0\)"/>
      <alignment horizontal="center" vertical="top" readingOrder="0"/>
    </dxf>
  </rfmt>
  <rfmt sheetId="1" sqref="BZ10" start="0" length="0">
    <dxf>
      <numFmt numFmtId="6" formatCode="#,##0_);[Red]\(#,##0\)"/>
      <alignment horizontal="center" vertical="top" readingOrder="0"/>
      <border outline="0">
        <right style="thin">
          <color indexed="64"/>
        </right>
      </border>
    </dxf>
  </rfmt>
  <rfmt sheetId="1" sqref="BT11" start="0" length="0">
    <dxf>
      <numFmt numFmtId="6" formatCode="#,##0_);[Red]\(#,##0\)"/>
      <alignment horizontal="center" vertical="top" readingOrder="0"/>
      <border outline="0">
        <left style="thin">
          <color indexed="64"/>
        </left>
      </border>
    </dxf>
  </rfmt>
  <rfmt sheetId="1" sqref="BU11" start="0" length="0">
    <dxf>
      <numFmt numFmtId="6" formatCode="#,##0_);[Red]\(#,##0\)"/>
      <alignment horizontal="center" vertical="top" readingOrder="0"/>
    </dxf>
  </rfmt>
  <rfmt sheetId="1" sqref="BV11" start="0" length="0">
    <dxf>
      <numFmt numFmtId="6" formatCode="#,##0_);[Red]\(#,##0\)"/>
      <alignment horizontal="center" vertical="top" readingOrder="0"/>
    </dxf>
  </rfmt>
  <rfmt sheetId="1" sqref="BW11" start="0" length="0">
    <dxf>
      <numFmt numFmtId="6" formatCode="#,##0_);[Red]\(#,##0\)"/>
      <alignment horizontal="center" vertical="top" readingOrder="0"/>
    </dxf>
  </rfmt>
  <rfmt sheetId="1" sqref="BX11" start="0" length="0">
    <dxf>
      <numFmt numFmtId="6" formatCode="#,##0_);[Red]\(#,##0\)"/>
      <alignment horizontal="center" vertical="top" readingOrder="0"/>
    </dxf>
  </rfmt>
  <rfmt sheetId="1" sqref="BY11" start="0" length="0">
    <dxf>
      <numFmt numFmtId="6" formatCode="#,##0_);[Red]\(#,##0\)"/>
      <alignment horizontal="center" vertical="top" readingOrder="0"/>
    </dxf>
  </rfmt>
  <rfmt sheetId="1" sqref="BZ11" start="0" length="0">
    <dxf>
      <numFmt numFmtId="6" formatCode="#,##0_);[Red]\(#,##0\)"/>
      <alignment horizontal="center" vertical="top" readingOrder="0"/>
      <border outline="0">
        <right style="thin">
          <color indexed="64"/>
        </right>
      </border>
    </dxf>
  </rfmt>
  <rfmt sheetId="1" sqref="BT12" start="0" length="0">
    <dxf>
      <numFmt numFmtId="6" formatCode="#,##0_);[Red]\(#,##0\)"/>
      <alignment horizontal="center" vertical="top" readingOrder="0"/>
      <border outline="0">
        <left style="thin">
          <color indexed="64"/>
        </left>
      </border>
    </dxf>
  </rfmt>
  <rfmt sheetId="1" sqref="BU12" start="0" length="0">
    <dxf>
      <numFmt numFmtId="6" formatCode="#,##0_);[Red]\(#,##0\)"/>
      <alignment horizontal="center" vertical="top" readingOrder="0"/>
    </dxf>
  </rfmt>
  <rfmt sheetId="1" sqref="BV12" start="0" length="0">
    <dxf>
      <numFmt numFmtId="6" formatCode="#,##0_);[Red]\(#,##0\)"/>
      <alignment horizontal="center" vertical="top" readingOrder="0"/>
    </dxf>
  </rfmt>
  <rfmt sheetId="1" sqref="BW12" start="0" length="0">
    <dxf>
      <numFmt numFmtId="6" formatCode="#,##0_);[Red]\(#,##0\)"/>
      <alignment horizontal="center" vertical="top" readingOrder="0"/>
    </dxf>
  </rfmt>
  <rcc rId="1763" sId="1" odxf="1" dxf="1">
    <nc r="BX12">
      <f>BU12+BW12</f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cc rId="1764" sId="1" odxf="1" dxf="1">
    <nc r="BY12">
      <f>BU12+BV12</f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cc rId="1765" sId="1" odxf="1" dxf="1">
    <nc r="BZ12">
      <f>BX12-BY12</f>
    </nc>
    <odxf>
      <numFmt numFmtId="0" formatCode="General"/>
      <alignment horizontal="general" vertical="bottom" readingOrder="0"/>
      <border outline="0">
        <right/>
      </border>
    </odxf>
    <ndxf>
      <numFmt numFmtId="6" formatCode="#,##0_);[Red]\(#,##0\)"/>
      <alignment horizontal="center" vertical="top" readingOrder="0"/>
      <border outline="0">
        <right style="thin">
          <color indexed="64"/>
        </right>
      </border>
    </ndxf>
  </rcc>
  <rfmt sheetId="1" sqref="BT13" start="0" length="0">
    <dxf>
      <numFmt numFmtId="6" formatCode="#,##0_);[Red]\(#,##0\)"/>
      <alignment horizontal="center" vertical="top" readingOrder="0"/>
      <border outline="0">
        <left style="thin">
          <color indexed="64"/>
        </left>
      </border>
    </dxf>
  </rfmt>
  <rfmt sheetId="1" sqref="BU13" start="0" length="0">
    <dxf>
      <numFmt numFmtId="6" formatCode="#,##0_);[Red]\(#,##0\)"/>
      <alignment horizontal="center" vertical="top" readingOrder="0"/>
    </dxf>
  </rfmt>
  <rfmt sheetId="1" sqref="BV13" start="0" length="0">
    <dxf>
      <numFmt numFmtId="6" formatCode="#,##0_);[Red]\(#,##0\)"/>
      <alignment horizontal="center" vertical="top" readingOrder="0"/>
    </dxf>
  </rfmt>
  <rfmt sheetId="1" sqref="BW13" start="0" length="0">
    <dxf>
      <numFmt numFmtId="6" formatCode="#,##0_);[Red]\(#,##0\)"/>
      <alignment horizontal="center" vertical="top" readingOrder="0"/>
    </dxf>
  </rfmt>
  <rcc rId="1766" sId="1" odxf="1" dxf="1">
    <nc r="BX13">
      <f>BU13+BW13</f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cc rId="1767" sId="1" odxf="1" dxf="1">
    <nc r="BY13">
      <f>BU13+BV13</f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cc rId="1768" sId="1" odxf="1" dxf="1">
    <nc r="BZ13">
      <f>BX13-BY13</f>
    </nc>
    <odxf>
      <numFmt numFmtId="0" formatCode="General"/>
      <alignment horizontal="general" vertical="bottom" readingOrder="0"/>
      <border outline="0">
        <right/>
      </border>
    </odxf>
    <ndxf>
      <numFmt numFmtId="6" formatCode="#,##0_);[Red]\(#,##0\)"/>
      <alignment horizontal="center" vertical="top" readingOrder="0"/>
      <border outline="0">
        <right style="thin">
          <color indexed="64"/>
        </right>
      </border>
    </ndxf>
  </rcc>
  <rfmt sheetId="1" sqref="BT14" start="0" length="0">
    <dxf>
      <numFmt numFmtId="6" formatCode="#,##0_);[Red]\(#,##0\)"/>
      <alignment horizontal="center" vertical="top" readingOrder="0"/>
      <border outline="0">
        <left style="thin">
          <color indexed="64"/>
        </left>
      </border>
    </dxf>
  </rfmt>
  <rfmt sheetId="1" sqref="BU14" start="0" length="0">
    <dxf>
      <numFmt numFmtId="6" formatCode="#,##0_);[Red]\(#,##0\)"/>
      <alignment horizontal="center" vertical="top" readingOrder="0"/>
    </dxf>
  </rfmt>
  <rfmt sheetId="1" sqref="BV14" start="0" length="0">
    <dxf>
      <numFmt numFmtId="6" formatCode="#,##0_);[Red]\(#,##0\)"/>
      <alignment horizontal="center" vertical="top" readingOrder="0"/>
    </dxf>
  </rfmt>
  <rfmt sheetId="1" sqref="BW14" start="0" length="0">
    <dxf>
      <numFmt numFmtId="6" formatCode="#,##0_);[Red]\(#,##0\)"/>
      <alignment horizontal="center" vertical="top" readingOrder="0"/>
    </dxf>
  </rfmt>
  <rcc rId="1769" sId="1" odxf="1" dxf="1">
    <nc r="BX14">
      <f>BU14+BW14</f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cc rId="1770" sId="1" odxf="1" dxf="1">
    <nc r="BY14">
      <f>BU14+BV14</f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cc rId="1771" sId="1" odxf="1" dxf="1">
    <nc r="BZ14">
      <f>BX14-BY14</f>
    </nc>
    <odxf>
      <numFmt numFmtId="0" formatCode="General"/>
      <alignment horizontal="general" vertical="bottom" readingOrder="0"/>
      <border outline="0">
        <right/>
      </border>
    </odxf>
    <ndxf>
      <numFmt numFmtId="6" formatCode="#,##0_);[Red]\(#,##0\)"/>
      <alignment horizontal="center" vertical="top" readingOrder="0"/>
      <border outline="0">
        <right style="thin">
          <color indexed="64"/>
        </right>
      </border>
    </ndxf>
  </rcc>
  <rfmt sheetId="1" sqref="BT15" start="0" length="0">
    <dxf>
      <numFmt numFmtId="6" formatCode="#,##0_);[Red]\(#,##0\)"/>
      <alignment horizontal="center" vertical="top" readingOrder="0"/>
    </dxf>
  </rfmt>
  <rfmt sheetId="1" sqref="BU15" start="0" length="0">
    <dxf>
      <numFmt numFmtId="6" formatCode="#,##0_);[Red]\(#,##0\)"/>
      <alignment horizontal="center" vertical="top" readingOrder="0"/>
    </dxf>
  </rfmt>
  <rfmt sheetId="1" sqref="BV15" start="0" length="0">
    <dxf>
      <numFmt numFmtId="6" formatCode="#,##0_);[Red]\(#,##0\)"/>
      <alignment horizontal="center" vertical="top" readingOrder="0"/>
    </dxf>
  </rfmt>
  <rfmt sheetId="1" sqref="BW15" start="0" length="0">
    <dxf>
      <numFmt numFmtId="6" formatCode="#,##0_);[Red]\(#,##0\)"/>
      <alignment horizontal="center" vertical="top" readingOrder="0"/>
    </dxf>
  </rfmt>
  <rcc rId="1772" sId="1" odxf="1" dxf="1">
    <nc r="BX15">
      <f>BU15+BW15</f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cc rId="1773" sId="1" odxf="1" dxf="1">
    <nc r="BY15">
      <f>BU15+BV15</f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cc rId="1774" sId="1" odxf="1" dxf="1">
    <nc r="BZ15">
      <f>BX15-BY15</f>
    </nc>
    <odxf>
      <numFmt numFmtId="0" formatCode="General"/>
      <alignment horizontal="general" vertical="bottom" readingOrder="0"/>
      <border outline="0">
        <right/>
      </border>
    </odxf>
    <ndxf>
      <numFmt numFmtId="6" formatCode="#,##0_);[Red]\(#,##0\)"/>
      <alignment horizontal="center" vertical="top" readingOrder="0"/>
      <border outline="0">
        <right style="thin">
          <color indexed="64"/>
        </right>
      </border>
    </ndxf>
  </rcc>
  <rfmt sheetId="1" sqref="BT16" start="0" length="0">
    <dxf>
      <numFmt numFmtId="6" formatCode="#,##0_);[Red]\(#,##0\)"/>
      <alignment horizontal="center" vertical="top" readingOrder="0"/>
      <border outline="0">
        <left style="thin">
          <color indexed="64"/>
        </left>
      </border>
    </dxf>
  </rfmt>
  <rfmt sheetId="1" sqref="BU16" start="0" length="0">
    <dxf>
      <numFmt numFmtId="6" formatCode="#,##0_);[Red]\(#,##0\)"/>
      <alignment horizontal="center" vertical="top" readingOrder="0"/>
    </dxf>
  </rfmt>
  <rfmt sheetId="1" sqref="BV16" start="0" length="0">
    <dxf>
      <numFmt numFmtId="6" formatCode="#,##0_);[Red]\(#,##0\)"/>
      <alignment horizontal="center" vertical="top" readingOrder="0"/>
    </dxf>
  </rfmt>
  <rfmt sheetId="1" sqref="BW16" start="0" length="0">
    <dxf>
      <numFmt numFmtId="6" formatCode="#,##0_);[Red]\(#,##0\)"/>
      <alignment horizontal="center" vertical="top" readingOrder="0"/>
    </dxf>
  </rfmt>
  <rfmt sheetId="1" sqref="BX16" start="0" length="0">
    <dxf>
      <numFmt numFmtId="6" formatCode="#,##0_);[Red]\(#,##0\)"/>
      <alignment horizontal="center" vertical="top" readingOrder="0"/>
    </dxf>
  </rfmt>
  <rfmt sheetId="1" sqref="BY16" start="0" length="0">
    <dxf>
      <numFmt numFmtId="6" formatCode="#,##0_);[Red]\(#,##0\)"/>
      <alignment horizontal="center" vertical="top" readingOrder="0"/>
    </dxf>
  </rfmt>
  <rfmt sheetId="1" sqref="BZ16" start="0" length="0">
    <dxf>
      <numFmt numFmtId="6" formatCode="#,##0_);[Red]\(#,##0\)"/>
      <alignment horizontal="center" vertical="top" readingOrder="0"/>
      <border outline="0">
        <right style="thin">
          <color indexed="64"/>
        </right>
      </border>
    </dxf>
  </rfmt>
  <rfmt sheetId="1" sqref="BT17" start="0" length="0">
    <dxf>
      <numFmt numFmtId="6" formatCode="#,##0_);[Red]\(#,##0\)"/>
      <alignment horizontal="center" vertical="top" readingOrder="0"/>
      <border outline="0">
        <left style="thin">
          <color indexed="64"/>
        </left>
      </border>
    </dxf>
  </rfmt>
  <rfmt sheetId="1" sqref="BU17" start="0" length="0">
    <dxf>
      <numFmt numFmtId="6" formatCode="#,##0_);[Red]\(#,##0\)"/>
      <alignment horizontal="center" vertical="top" readingOrder="0"/>
    </dxf>
  </rfmt>
  <rfmt sheetId="1" sqref="BV17" start="0" length="0">
    <dxf>
      <numFmt numFmtId="6" formatCode="#,##0_);[Red]\(#,##0\)"/>
      <alignment horizontal="center" vertical="top" readingOrder="0"/>
    </dxf>
  </rfmt>
  <rfmt sheetId="1" sqref="BW17" start="0" length="0">
    <dxf>
      <numFmt numFmtId="6" formatCode="#,##0_);[Red]\(#,##0\)"/>
      <alignment horizontal="center" vertical="top" readingOrder="0"/>
    </dxf>
  </rfmt>
  <rfmt sheetId="1" sqref="BX17" start="0" length="0">
    <dxf>
      <numFmt numFmtId="6" formatCode="#,##0_);[Red]\(#,##0\)"/>
      <alignment horizontal="center" vertical="top" readingOrder="0"/>
    </dxf>
  </rfmt>
  <rfmt sheetId="1" sqref="BY17" start="0" length="0">
    <dxf>
      <numFmt numFmtId="6" formatCode="#,##0_);[Red]\(#,##0\)"/>
      <alignment horizontal="center" vertical="top" readingOrder="0"/>
    </dxf>
  </rfmt>
  <rfmt sheetId="1" sqref="BZ17" start="0" length="0">
    <dxf>
      <numFmt numFmtId="6" formatCode="#,##0_);[Red]\(#,##0\)"/>
      <alignment horizontal="center" vertical="top" readingOrder="0"/>
      <border outline="0">
        <right style="thin">
          <color indexed="64"/>
        </right>
      </border>
    </dxf>
  </rfmt>
  <rfmt sheetId="1" sqref="BT18" start="0" length="0">
    <dxf>
      <numFmt numFmtId="6" formatCode="#,##0_);[Red]\(#,##0\)"/>
      <alignment horizontal="center" vertical="top" readingOrder="0"/>
      <border outline="0">
        <left style="thin">
          <color indexed="64"/>
        </left>
      </border>
    </dxf>
  </rfmt>
  <rfmt sheetId="1" sqref="BU18" start="0" length="0">
    <dxf>
      <numFmt numFmtId="6" formatCode="#,##0_);[Red]\(#,##0\)"/>
      <alignment horizontal="center" vertical="top" readingOrder="0"/>
    </dxf>
  </rfmt>
  <rfmt sheetId="1" sqref="BV18" start="0" length="0">
    <dxf>
      <numFmt numFmtId="6" formatCode="#,##0_);[Red]\(#,##0\)"/>
      <alignment horizontal="center" vertical="top" readingOrder="0"/>
    </dxf>
  </rfmt>
  <rfmt sheetId="1" sqref="BW18" start="0" length="0">
    <dxf>
      <numFmt numFmtId="6" formatCode="#,##0_);[Red]\(#,##0\)"/>
      <alignment horizontal="center" vertical="top" readingOrder="0"/>
    </dxf>
  </rfmt>
  <rcc rId="1775" sId="1" odxf="1" dxf="1">
    <nc r="BX18">
      <f>BU18+BW18</f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cc rId="1776" sId="1" odxf="1" dxf="1">
    <nc r="BY18">
      <f>BU18+BV18</f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cc rId="1777" sId="1" odxf="1" dxf="1">
    <nc r="BZ18">
      <f>BX18-BY18</f>
    </nc>
    <odxf>
      <numFmt numFmtId="0" formatCode="General"/>
      <alignment horizontal="general" vertical="bottom" readingOrder="0"/>
      <border outline="0">
        <right/>
      </border>
    </odxf>
    <ndxf>
      <numFmt numFmtId="6" formatCode="#,##0_);[Red]\(#,##0\)"/>
      <alignment horizontal="center" vertical="top" readingOrder="0"/>
      <border outline="0">
        <right style="thin">
          <color indexed="64"/>
        </right>
      </border>
    </ndxf>
  </rcc>
  <rfmt sheetId="1" sqref="BT19" start="0" length="0">
    <dxf>
      <numFmt numFmtId="6" formatCode="#,##0_);[Red]\(#,##0\)"/>
      <alignment horizontal="center" vertical="top" readingOrder="0"/>
      <border outline="0">
        <left style="thin">
          <color indexed="64"/>
        </left>
      </border>
    </dxf>
  </rfmt>
  <rfmt sheetId="1" sqref="BU19" start="0" length="0">
    <dxf>
      <numFmt numFmtId="6" formatCode="#,##0_);[Red]\(#,##0\)"/>
      <alignment horizontal="center" vertical="top" readingOrder="0"/>
    </dxf>
  </rfmt>
  <rfmt sheetId="1" sqref="BV19" start="0" length="0">
    <dxf>
      <numFmt numFmtId="6" formatCode="#,##0_);[Red]\(#,##0\)"/>
      <alignment horizontal="center" vertical="top" readingOrder="0"/>
    </dxf>
  </rfmt>
  <rfmt sheetId="1" sqref="BW19" start="0" length="0">
    <dxf>
      <numFmt numFmtId="6" formatCode="#,##0_);[Red]\(#,##0\)"/>
      <alignment horizontal="center" vertical="top" readingOrder="0"/>
    </dxf>
  </rfmt>
  <rcc rId="1778" sId="1" odxf="1" dxf="1">
    <nc r="BX19">
      <f>BU19+BW19</f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cc rId="1779" sId="1" odxf="1" dxf="1">
    <nc r="BY19">
      <f>BU19+BV19</f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cc rId="1780" sId="1" odxf="1" dxf="1">
    <nc r="BZ19">
      <f>BX19-BY19</f>
    </nc>
    <odxf>
      <numFmt numFmtId="0" formatCode="General"/>
      <alignment horizontal="general" vertical="bottom" readingOrder="0"/>
      <border outline="0">
        <right/>
      </border>
    </odxf>
    <ndxf>
      <numFmt numFmtId="6" formatCode="#,##0_);[Red]\(#,##0\)"/>
      <alignment horizontal="center" vertical="top" readingOrder="0"/>
      <border outline="0">
        <right style="thin">
          <color indexed="64"/>
        </right>
      </border>
    </ndxf>
  </rcc>
  <rfmt sheetId="1" sqref="BT20" start="0" length="0">
    <dxf>
      <numFmt numFmtId="6" formatCode="#,##0_);[Red]\(#,##0\)"/>
      <alignment horizontal="center" vertical="top" readingOrder="0"/>
      <border outline="0">
        <left style="thin">
          <color indexed="64"/>
        </left>
      </border>
    </dxf>
  </rfmt>
  <rfmt sheetId="1" sqref="BU20" start="0" length="0">
    <dxf>
      <numFmt numFmtId="6" formatCode="#,##0_);[Red]\(#,##0\)"/>
      <alignment horizontal="center" vertical="top" readingOrder="0"/>
    </dxf>
  </rfmt>
  <rfmt sheetId="1" sqref="BV20" start="0" length="0">
    <dxf>
      <numFmt numFmtId="6" formatCode="#,##0_);[Red]\(#,##0\)"/>
      <alignment horizontal="center" vertical="top" readingOrder="0"/>
    </dxf>
  </rfmt>
  <rfmt sheetId="1" sqref="BW20" start="0" length="0">
    <dxf>
      <numFmt numFmtId="6" formatCode="#,##0_);[Red]\(#,##0\)"/>
      <alignment horizontal="center" vertical="top" readingOrder="0"/>
    </dxf>
  </rfmt>
  <rfmt sheetId="1" sqref="BX20" start="0" length="0">
    <dxf>
      <numFmt numFmtId="6" formatCode="#,##0_);[Red]\(#,##0\)"/>
      <alignment horizontal="center" vertical="top" readingOrder="0"/>
    </dxf>
  </rfmt>
  <rfmt sheetId="1" sqref="BY20" start="0" length="0">
    <dxf>
      <numFmt numFmtId="6" formatCode="#,##0_);[Red]\(#,##0\)"/>
      <alignment horizontal="center" vertical="top" readingOrder="0"/>
    </dxf>
  </rfmt>
  <rfmt sheetId="1" sqref="BZ20" start="0" length="0">
    <dxf>
      <numFmt numFmtId="6" formatCode="#,##0_);[Red]\(#,##0\)"/>
      <alignment horizontal="center" vertical="top" readingOrder="0"/>
      <border outline="0">
        <right style="thin">
          <color indexed="64"/>
        </right>
      </border>
    </dxf>
  </rfmt>
  <rfmt sheetId="1" sqref="BT21" start="0" length="0">
    <dxf>
      <numFmt numFmtId="6" formatCode="#,##0_);[Red]\(#,##0\)"/>
      <alignment horizontal="center" vertical="top" readingOrder="0"/>
      <border outline="0">
        <left style="thin">
          <color indexed="64"/>
        </left>
      </border>
    </dxf>
  </rfmt>
  <rfmt sheetId="1" sqref="BU21" start="0" length="0">
    <dxf>
      <numFmt numFmtId="6" formatCode="#,##0_);[Red]\(#,##0\)"/>
      <alignment horizontal="center" vertical="top" readingOrder="0"/>
    </dxf>
  </rfmt>
  <rfmt sheetId="1" sqref="BV21" start="0" length="0">
    <dxf>
      <numFmt numFmtId="6" formatCode="#,##0_);[Red]\(#,##0\)"/>
      <alignment horizontal="center" vertical="top" readingOrder="0"/>
    </dxf>
  </rfmt>
  <rfmt sheetId="1" sqref="BW21" start="0" length="0">
    <dxf>
      <numFmt numFmtId="6" formatCode="#,##0_);[Red]\(#,##0\)"/>
      <alignment horizontal="center" vertical="top" readingOrder="0"/>
    </dxf>
  </rfmt>
  <rfmt sheetId="1" sqref="BX21" start="0" length="0">
    <dxf>
      <numFmt numFmtId="6" formatCode="#,##0_);[Red]\(#,##0\)"/>
      <alignment horizontal="center" vertical="top" readingOrder="0"/>
    </dxf>
  </rfmt>
  <rfmt sheetId="1" sqref="BY21" start="0" length="0">
    <dxf>
      <numFmt numFmtId="6" formatCode="#,##0_);[Red]\(#,##0\)"/>
      <alignment horizontal="center" vertical="top" readingOrder="0"/>
    </dxf>
  </rfmt>
  <rfmt sheetId="1" sqref="BZ21" start="0" length="0">
    <dxf>
      <numFmt numFmtId="6" formatCode="#,##0_);[Red]\(#,##0\)"/>
      <alignment horizontal="center" vertical="top" readingOrder="0"/>
      <border outline="0">
        <right style="thin">
          <color indexed="64"/>
        </right>
      </border>
    </dxf>
  </rfmt>
  <rfmt sheetId="1" sqref="BT22" start="0" length="0">
    <dxf>
      <numFmt numFmtId="6" formatCode="#,##0_);[Red]\(#,##0\)"/>
      <alignment horizontal="center" vertical="top" readingOrder="0"/>
      <border outline="0">
        <left style="thin">
          <color indexed="64"/>
        </left>
      </border>
    </dxf>
  </rfmt>
  <rfmt sheetId="1" sqref="BU22" start="0" length="0">
    <dxf>
      <numFmt numFmtId="6" formatCode="#,##0_);[Red]\(#,##0\)"/>
      <alignment horizontal="center" vertical="top" readingOrder="0"/>
    </dxf>
  </rfmt>
  <rfmt sheetId="1" sqref="BV22" start="0" length="0">
    <dxf>
      <numFmt numFmtId="6" formatCode="#,##0_);[Red]\(#,##0\)"/>
      <alignment horizontal="center" vertical="top" readingOrder="0"/>
    </dxf>
  </rfmt>
  <rfmt sheetId="1" sqref="BW22" start="0" length="0">
    <dxf>
      <numFmt numFmtId="6" formatCode="#,##0_);[Red]\(#,##0\)"/>
      <alignment horizontal="center" vertical="top" readingOrder="0"/>
    </dxf>
  </rfmt>
  <rcc rId="1781" sId="1" odxf="1" dxf="1">
    <nc r="BX22">
      <f>BU22+BW22</f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cc rId="1782" sId="1" odxf="1" dxf="1">
    <nc r="BY22">
      <f>BU22+BV22</f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cc rId="1783" sId="1" odxf="1" dxf="1">
    <nc r="BZ22">
      <f>BX22-BY22</f>
    </nc>
    <odxf>
      <numFmt numFmtId="0" formatCode="General"/>
      <alignment horizontal="general" vertical="bottom" readingOrder="0"/>
      <border outline="0">
        <right/>
      </border>
    </odxf>
    <ndxf>
      <numFmt numFmtId="6" formatCode="#,##0_);[Red]\(#,##0\)"/>
      <alignment horizontal="center" vertical="top" readingOrder="0"/>
      <border outline="0">
        <right style="thin">
          <color indexed="64"/>
        </right>
      </border>
    </ndxf>
  </rcc>
  <rfmt sheetId="1" sqref="BT23" start="0" length="0">
    <dxf>
      <numFmt numFmtId="6" formatCode="#,##0_);[Red]\(#,##0\)"/>
      <alignment horizontal="center" vertical="top" readingOrder="0"/>
      <border outline="0">
        <left style="thin">
          <color indexed="64"/>
        </left>
      </border>
    </dxf>
  </rfmt>
  <rfmt sheetId="1" sqref="BU23" start="0" length="0">
    <dxf>
      <numFmt numFmtId="6" formatCode="#,##0_);[Red]\(#,##0\)"/>
      <alignment horizontal="center" vertical="top" readingOrder="0"/>
    </dxf>
  </rfmt>
  <rfmt sheetId="1" sqref="BV23" start="0" length="0">
    <dxf>
      <numFmt numFmtId="6" formatCode="#,##0_);[Red]\(#,##0\)"/>
      <alignment horizontal="center" vertical="top" readingOrder="0"/>
    </dxf>
  </rfmt>
  <rfmt sheetId="1" sqref="BW23" start="0" length="0">
    <dxf>
      <numFmt numFmtId="6" formatCode="#,##0_);[Red]\(#,##0\)"/>
      <alignment horizontal="center" vertical="top" readingOrder="0"/>
    </dxf>
  </rfmt>
  <rcc rId="1784" sId="1" odxf="1" dxf="1">
    <nc r="BX23">
      <f>BU23+BW23</f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cc rId="1785" sId="1" odxf="1" dxf="1">
    <nc r="BY23">
      <f>BU23+BV23</f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cc rId="1786" sId="1" odxf="1" dxf="1">
    <nc r="BZ23">
      <f>BX23-BY23</f>
    </nc>
    <odxf>
      <numFmt numFmtId="0" formatCode="General"/>
      <alignment horizontal="general" vertical="bottom" readingOrder="0"/>
      <border outline="0">
        <right/>
      </border>
    </odxf>
    <ndxf>
      <numFmt numFmtId="6" formatCode="#,##0_);[Red]\(#,##0\)"/>
      <alignment horizontal="center" vertical="top" readingOrder="0"/>
      <border outline="0">
        <right style="thin">
          <color indexed="64"/>
        </right>
      </border>
    </ndxf>
  </rcc>
  <rfmt sheetId="1" sqref="BT24" start="0" length="0">
    <dxf>
      <numFmt numFmtId="6" formatCode="#,##0_);[Red]\(#,##0\)"/>
      <alignment horizontal="center" vertical="top" readingOrder="0"/>
      <border outline="0">
        <left style="thin">
          <color indexed="64"/>
        </left>
      </border>
    </dxf>
  </rfmt>
  <rfmt sheetId="1" sqref="BU24" start="0" length="0">
    <dxf>
      <numFmt numFmtId="6" formatCode="#,##0_);[Red]\(#,##0\)"/>
      <alignment horizontal="center" vertical="top" readingOrder="0"/>
    </dxf>
  </rfmt>
  <rfmt sheetId="1" sqref="BV24" start="0" length="0">
    <dxf>
      <numFmt numFmtId="6" formatCode="#,##0_);[Red]\(#,##0\)"/>
      <alignment horizontal="center" vertical="top" readingOrder="0"/>
    </dxf>
  </rfmt>
  <rfmt sheetId="1" sqref="BW24" start="0" length="0">
    <dxf>
      <numFmt numFmtId="6" formatCode="#,##0_);[Red]\(#,##0\)"/>
      <alignment horizontal="center" vertical="top" readingOrder="0"/>
    </dxf>
  </rfmt>
  <rfmt sheetId="1" sqref="BX24" start="0" length="0">
    <dxf>
      <numFmt numFmtId="6" formatCode="#,##0_);[Red]\(#,##0\)"/>
      <alignment horizontal="center" vertical="top" readingOrder="0"/>
    </dxf>
  </rfmt>
  <rfmt sheetId="1" sqref="BY24" start="0" length="0">
    <dxf>
      <numFmt numFmtId="6" formatCode="#,##0_);[Red]\(#,##0\)"/>
      <alignment horizontal="center" vertical="top" readingOrder="0"/>
    </dxf>
  </rfmt>
  <rfmt sheetId="1" sqref="BZ24" start="0" length="0">
    <dxf>
      <numFmt numFmtId="6" formatCode="#,##0_);[Red]\(#,##0\)"/>
      <alignment horizontal="center" vertical="top" readingOrder="0"/>
      <border outline="0">
        <right style="thin">
          <color indexed="64"/>
        </right>
      </border>
    </dxf>
  </rfmt>
  <rfmt sheetId="1" sqref="BT25" start="0" length="0">
    <dxf>
      <numFmt numFmtId="6" formatCode="#,##0_);[Red]\(#,##0\)"/>
      <alignment horizontal="center" vertical="top" readingOrder="0"/>
      <border outline="0">
        <left style="thin">
          <color indexed="64"/>
        </left>
      </border>
    </dxf>
  </rfmt>
  <rfmt sheetId="1" sqref="BU25" start="0" length="0">
    <dxf>
      <numFmt numFmtId="6" formatCode="#,##0_);[Red]\(#,##0\)"/>
      <alignment horizontal="center" vertical="top" readingOrder="0"/>
    </dxf>
  </rfmt>
  <rfmt sheetId="1" sqref="BV25" start="0" length="0">
    <dxf>
      <numFmt numFmtId="6" formatCode="#,##0_);[Red]\(#,##0\)"/>
      <alignment horizontal="center" vertical="top" readingOrder="0"/>
    </dxf>
  </rfmt>
  <rfmt sheetId="1" sqref="BW25" start="0" length="0">
    <dxf>
      <numFmt numFmtId="6" formatCode="#,##0_);[Red]\(#,##0\)"/>
      <alignment horizontal="center" vertical="top" readingOrder="0"/>
    </dxf>
  </rfmt>
  <rfmt sheetId="1" sqref="BX25" start="0" length="0">
    <dxf>
      <numFmt numFmtId="6" formatCode="#,##0_);[Red]\(#,##0\)"/>
      <alignment horizontal="center" vertical="top" readingOrder="0"/>
    </dxf>
  </rfmt>
  <rfmt sheetId="1" sqref="BY25" start="0" length="0">
    <dxf>
      <numFmt numFmtId="6" formatCode="#,##0_);[Red]\(#,##0\)"/>
      <alignment horizontal="center" vertical="top" readingOrder="0"/>
    </dxf>
  </rfmt>
  <rfmt sheetId="1" sqref="BZ25" start="0" length="0">
    <dxf>
      <numFmt numFmtId="6" formatCode="#,##0_);[Red]\(#,##0\)"/>
      <alignment horizontal="center" vertical="top" readingOrder="0"/>
      <border outline="0">
        <right style="thin">
          <color indexed="64"/>
        </right>
      </border>
    </dxf>
  </rfmt>
  <rfmt sheetId="1" sqref="BT26" start="0" length="0">
    <dxf>
      <numFmt numFmtId="6" formatCode="#,##0_);[Red]\(#,##0\)"/>
      <alignment horizontal="center" vertical="top" readingOrder="0"/>
      <border outline="0">
        <left style="thin">
          <color indexed="64"/>
        </left>
      </border>
    </dxf>
  </rfmt>
  <rfmt sheetId="1" sqref="BU26" start="0" length="0">
    <dxf>
      <numFmt numFmtId="6" formatCode="#,##0_);[Red]\(#,##0\)"/>
      <alignment horizontal="center" vertical="top" readingOrder="0"/>
    </dxf>
  </rfmt>
  <rfmt sheetId="1" sqref="BV26" start="0" length="0">
    <dxf>
      <numFmt numFmtId="6" formatCode="#,##0_);[Red]\(#,##0\)"/>
      <alignment horizontal="center" vertical="top" readingOrder="0"/>
    </dxf>
  </rfmt>
  <rfmt sheetId="1" sqref="BW26" start="0" length="0">
    <dxf>
      <numFmt numFmtId="6" formatCode="#,##0_);[Red]\(#,##0\)"/>
      <alignment horizontal="center" vertical="top" readingOrder="0"/>
    </dxf>
  </rfmt>
  <rcc rId="1787" sId="1" odxf="1" dxf="1">
    <nc r="BX26">
      <f>BU26+BW26</f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cc rId="1788" sId="1" odxf="1" dxf="1">
    <nc r="BY26">
      <f>BU26+BV26</f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cc rId="1789" sId="1" odxf="1" dxf="1">
    <nc r="BZ26">
      <f>BX26-BY26</f>
    </nc>
    <odxf>
      <numFmt numFmtId="0" formatCode="General"/>
      <alignment horizontal="general" vertical="bottom" readingOrder="0"/>
      <border outline="0">
        <right/>
      </border>
    </odxf>
    <ndxf>
      <numFmt numFmtId="6" formatCode="#,##0_);[Red]\(#,##0\)"/>
      <alignment horizontal="center" vertical="top" readingOrder="0"/>
      <border outline="0">
        <right style="thin">
          <color indexed="64"/>
        </right>
      </border>
    </ndxf>
  </rcc>
  <rfmt sheetId="1" sqref="BT27" start="0" length="0">
    <dxf>
      <numFmt numFmtId="6" formatCode="#,##0_);[Red]\(#,##0\)"/>
      <alignment horizontal="center" vertical="top" readingOrder="0"/>
      <border outline="0">
        <left style="thin">
          <color indexed="64"/>
        </left>
      </border>
    </dxf>
  </rfmt>
  <rfmt sheetId="1" sqref="BU27" start="0" length="0">
    <dxf>
      <numFmt numFmtId="6" formatCode="#,##0_);[Red]\(#,##0\)"/>
      <alignment horizontal="center" vertical="top" readingOrder="0"/>
    </dxf>
  </rfmt>
  <rfmt sheetId="1" sqref="BV27" start="0" length="0">
    <dxf>
      <numFmt numFmtId="6" formatCode="#,##0_);[Red]\(#,##0\)"/>
      <alignment horizontal="center" vertical="top" readingOrder="0"/>
    </dxf>
  </rfmt>
  <rfmt sheetId="1" sqref="BW27" start="0" length="0">
    <dxf>
      <numFmt numFmtId="6" formatCode="#,##0_);[Red]\(#,##0\)"/>
      <alignment horizontal="center" vertical="top" readingOrder="0"/>
    </dxf>
  </rfmt>
  <rfmt sheetId="1" sqref="BX27" start="0" length="0">
    <dxf>
      <numFmt numFmtId="6" formatCode="#,##0_);[Red]\(#,##0\)"/>
      <alignment horizontal="center" vertical="top" readingOrder="0"/>
    </dxf>
  </rfmt>
  <rfmt sheetId="1" sqref="BY27" start="0" length="0">
    <dxf>
      <numFmt numFmtId="6" formatCode="#,##0_);[Red]\(#,##0\)"/>
      <alignment horizontal="center" vertical="top" readingOrder="0"/>
    </dxf>
  </rfmt>
  <rfmt sheetId="1" sqref="BZ27" start="0" length="0">
    <dxf>
      <numFmt numFmtId="6" formatCode="#,##0_);[Red]\(#,##0\)"/>
      <alignment horizontal="center" vertical="top" readingOrder="0"/>
      <border outline="0">
        <right style="thin">
          <color indexed="64"/>
        </right>
      </border>
    </dxf>
  </rfmt>
  <rfmt sheetId="1" sqref="BT28" start="0" length="0">
    <dxf>
      <numFmt numFmtId="6" formatCode="#,##0_);[Red]\(#,##0\)"/>
      <alignment horizontal="center" vertical="top" readingOrder="0"/>
      <border outline="0">
        <left style="thin">
          <color indexed="64"/>
        </left>
      </border>
    </dxf>
  </rfmt>
  <rfmt sheetId="1" sqref="BU28" start="0" length="0">
    <dxf>
      <numFmt numFmtId="6" formatCode="#,##0_);[Red]\(#,##0\)"/>
      <alignment horizontal="center" vertical="top" readingOrder="0"/>
    </dxf>
  </rfmt>
  <rfmt sheetId="1" sqref="BV28" start="0" length="0">
    <dxf>
      <numFmt numFmtId="6" formatCode="#,##0_);[Red]\(#,##0\)"/>
      <alignment horizontal="center" vertical="top" readingOrder="0"/>
    </dxf>
  </rfmt>
  <rfmt sheetId="1" sqref="BW28" start="0" length="0">
    <dxf>
      <numFmt numFmtId="6" formatCode="#,##0_);[Red]\(#,##0\)"/>
      <alignment horizontal="center" vertical="top" readingOrder="0"/>
    </dxf>
  </rfmt>
  <rfmt sheetId="1" sqref="BX28" start="0" length="0">
    <dxf>
      <numFmt numFmtId="6" formatCode="#,##0_);[Red]\(#,##0\)"/>
      <alignment horizontal="center" vertical="top" readingOrder="0"/>
    </dxf>
  </rfmt>
  <rfmt sheetId="1" sqref="BY28" start="0" length="0">
    <dxf>
      <numFmt numFmtId="6" formatCode="#,##0_);[Red]\(#,##0\)"/>
      <alignment horizontal="center" vertical="top" readingOrder="0"/>
    </dxf>
  </rfmt>
  <rfmt sheetId="1" sqref="BZ28" start="0" length="0">
    <dxf>
      <numFmt numFmtId="6" formatCode="#,##0_);[Red]\(#,##0\)"/>
      <alignment horizontal="center" vertical="top" readingOrder="0"/>
      <border outline="0">
        <right style="thin">
          <color indexed="64"/>
        </right>
      </border>
    </dxf>
  </rfmt>
  <rfmt sheetId="1" sqref="BT29" start="0" length="0">
    <dxf>
      <numFmt numFmtId="6" formatCode="#,##0_);[Red]\(#,##0\)"/>
      <alignment horizontal="center" vertical="top" readingOrder="0"/>
      <border outline="0">
        <left style="thin">
          <color indexed="64"/>
        </left>
      </border>
    </dxf>
  </rfmt>
  <rfmt sheetId="1" sqref="BU29" start="0" length="0">
    <dxf>
      <numFmt numFmtId="6" formatCode="#,##0_);[Red]\(#,##0\)"/>
      <alignment horizontal="center" vertical="top" readingOrder="0"/>
    </dxf>
  </rfmt>
  <rfmt sheetId="1" sqref="BV29" start="0" length="0">
    <dxf>
      <numFmt numFmtId="6" formatCode="#,##0_);[Red]\(#,##0\)"/>
      <alignment horizontal="center" vertical="top" readingOrder="0"/>
    </dxf>
  </rfmt>
  <rfmt sheetId="1" sqref="BW29" start="0" length="0">
    <dxf>
      <numFmt numFmtId="6" formatCode="#,##0_);[Red]\(#,##0\)"/>
      <alignment horizontal="center" vertical="top" readingOrder="0"/>
    </dxf>
  </rfmt>
  <rcc rId="1790" sId="1" odxf="1" dxf="1">
    <nc r="BX29">
      <f>BU29+BW29</f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cc rId="1791" sId="1" odxf="1" dxf="1">
    <nc r="BY29">
      <f>BU29+BV29</f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cc rId="1792" sId="1" odxf="1" dxf="1">
    <nc r="BZ29">
      <f>BX29-BY29</f>
    </nc>
    <odxf>
      <numFmt numFmtId="0" formatCode="General"/>
      <alignment horizontal="general" vertical="bottom" readingOrder="0"/>
      <border outline="0">
        <right/>
      </border>
    </odxf>
    <ndxf>
      <numFmt numFmtId="6" formatCode="#,##0_);[Red]\(#,##0\)"/>
      <alignment horizontal="center" vertical="top" readingOrder="0"/>
      <border outline="0">
        <right style="thin">
          <color indexed="64"/>
        </right>
      </border>
    </ndxf>
  </rcc>
  <rfmt sheetId="1" sqref="BT30" start="0" length="0">
    <dxf>
      <numFmt numFmtId="6" formatCode="#,##0_);[Red]\(#,##0\)"/>
      <alignment horizontal="center" vertical="top" readingOrder="0"/>
      <border outline="0">
        <left style="thin">
          <color indexed="64"/>
        </left>
      </border>
    </dxf>
  </rfmt>
  <rfmt sheetId="1" sqref="BU30" start="0" length="0">
    <dxf>
      <numFmt numFmtId="6" formatCode="#,##0_);[Red]\(#,##0\)"/>
      <alignment horizontal="center" vertical="top" readingOrder="0"/>
    </dxf>
  </rfmt>
  <rfmt sheetId="1" sqref="BV30" start="0" length="0">
    <dxf>
      <numFmt numFmtId="6" formatCode="#,##0_);[Red]\(#,##0\)"/>
      <alignment horizontal="center" vertical="top" readingOrder="0"/>
    </dxf>
  </rfmt>
  <rfmt sheetId="1" sqref="BW30" start="0" length="0">
    <dxf>
      <numFmt numFmtId="6" formatCode="#,##0_);[Red]\(#,##0\)"/>
      <alignment horizontal="center" vertical="top" readingOrder="0"/>
    </dxf>
  </rfmt>
  <rcc rId="1793" sId="1" odxf="1" dxf="1">
    <nc r="BX30">
      <f>BU30+BW30</f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cc rId="1794" sId="1" odxf="1" dxf="1">
    <nc r="BY30">
      <f>BU30+BV30</f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cc rId="1795" sId="1" odxf="1" dxf="1">
    <nc r="BZ30">
      <f>BX30-BY30</f>
    </nc>
    <odxf>
      <numFmt numFmtId="0" formatCode="General"/>
      <alignment horizontal="general" vertical="bottom" readingOrder="0"/>
      <border outline="0">
        <right/>
      </border>
    </odxf>
    <ndxf>
      <numFmt numFmtId="6" formatCode="#,##0_);[Red]\(#,##0\)"/>
      <alignment horizontal="center" vertical="top" readingOrder="0"/>
      <border outline="0">
        <right style="thin">
          <color indexed="64"/>
        </right>
      </border>
    </ndxf>
  </rcc>
  <rfmt sheetId="1" sqref="BT31" start="0" length="0">
    <dxf>
      <numFmt numFmtId="6" formatCode="#,##0_);[Red]\(#,##0\)"/>
      <alignment horizontal="center" vertical="top" readingOrder="0"/>
      <border outline="0">
        <left style="thin">
          <color indexed="64"/>
        </left>
      </border>
    </dxf>
  </rfmt>
  <rfmt sheetId="1" sqref="BU31" start="0" length="0">
    <dxf>
      <numFmt numFmtId="6" formatCode="#,##0_);[Red]\(#,##0\)"/>
      <alignment horizontal="center" vertical="top" readingOrder="0"/>
    </dxf>
  </rfmt>
  <rfmt sheetId="1" sqref="BV31" start="0" length="0">
    <dxf>
      <numFmt numFmtId="6" formatCode="#,##0_);[Red]\(#,##0\)"/>
      <alignment horizontal="center" vertical="top" readingOrder="0"/>
    </dxf>
  </rfmt>
  <rfmt sheetId="1" sqref="BW31" start="0" length="0">
    <dxf>
      <numFmt numFmtId="6" formatCode="#,##0_);[Red]\(#,##0\)"/>
      <alignment horizontal="center" vertical="top" readingOrder="0"/>
    </dxf>
  </rfmt>
  <rcc rId="1796" sId="1" odxf="1" dxf="1">
    <nc r="BX31">
      <f>BU31+BW31</f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cc rId="1797" sId="1" odxf="1" dxf="1">
    <nc r="BY31">
      <f>BU31+BV31</f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cc rId="1798" sId="1" odxf="1" dxf="1">
    <nc r="BZ31">
      <f>BX31-BY31</f>
    </nc>
    <odxf>
      <numFmt numFmtId="0" formatCode="General"/>
      <alignment horizontal="general" vertical="bottom" readingOrder="0"/>
      <border outline="0">
        <right/>
      </border>
    </odxf>
    <ndxf>
      <numFmt numFmtId="6" formatCode="#,##0_);[Red]\(#,##0\)"/>
      <alignment horizontal="center" vertical="top" readingOrder="0"/>
      <border outline="0">
        <right style="thin">
          <color indexed="64"/>
        </right>
      </border>
    </ndxf>
  </rcc>
  <rfmt sheetId="1" sqref="BT32" start="0" length="0">
    <dxf>
      <numFmt numFmtId="6" formatCode="#,##0_);[Red]\(#,##0\)"/>
      <alignment horizontal="center" vertical="top" readingOrder="0"/>
      <border outline="0">
        <left style="thin">
          <color indexed="64"/>
        </left>
      </border>
    </dxf>
  </rfmt>
  <rfmt sheetId="1" sqref="BU32" start="0" length="0">
    <dxf>
      <numFmt numFmtId="6" formatCode="#,##0_);[Red]\(#,##0\)"/>
      <alignment horizontal="center" vertical="top" readingOrder="0"/>
    </dxf>
  </rfmt>
  <rfmt sheetId="1" sqref="BV32" start="0" length="0">
    <dxf>
      <numFmt numFmtId="6" formatCode="#,##0_);[Red]\(#,##0\)"/>
      <alignment horizontal="center" vertical="top" readingOrder="0"/>
    </dxf>
  </rfmt>
  <rfmt sheetId="1" sqref="BW32" start="0" length="0">
    <dxf>
      <numFmt numFmtId="6" formatCode="#,##0_);[Red]\(#,##0\)"/>
      <alignment horizontal="center" vertical="top" readingOrder="0"/>
    </dxf>
  </rfmt>
  <rfmt sheetId="1" sqref="BX32" start="0" length="0">
    <dxf>
      <numFmt numFmtId="6" formatCode="#,##0_);[Red]\(#,##0\)"/>
      <alignment horizontal="center" vertical="top" readingOrder="0"/>
    </dxf>
  </rfmt>
  <rfmt sheetId="1" sqref="BY32" start="0" length="0">
    <dxf>
      <numFmt numFmtId="6" formatCode="#,##0_);[Red]\(#,##0\)"/>
      <alignment horizontal="center" vertical="top" readingOrder="0"/>
    </dxf>
  </rfmt>
  <rfmt sheetId="1" sqref="BZ32" start="0" length="0">
    <dxf>
      <numFmt numFmtId="6" formatCode="#,##0_);[Red]\(#,##0\)"/>
      <alignment horizontal="center" vertical="top" readingOrder="0"/>
      <border outline="0">
        <right style="thin">
          <color indexed="64"/>
        </right>
      </border>
    </dxf>
  </rfmt>
  <rfmt sheetId="1" sqref="BT33" start="0" length="0">
    <dxf>
      <numFmt numFmtId="6" formatCode="#,##0_);[Red]\(#,##0\)"/>
      <alignment horizontal="center" vertical="top" readingOrder="0"/>
      <border outline="0">
        <left style="thin">
          <color indexed="64"/>
        </left>
      </border>
    </dxf>
  </rfmt>
  <rfmt sheetId="1" sqref="BU33" start="0" length="0">
    <dxf>
      <numFmt numFmtId="6" formatCode="#,##0_);[Red]\(#,##0\)"/>
      <alignment horizontal="center" vertical="top" readingOrder="0"/>
    </dxf>
  </rfmt>
  <rfmt sheetId="1" sqref="BV33" start="0" length="0">
    <dxf>
      <numFmt numFmtId="6" formatCode="#,##0_);[Red]\(#,##0\)"/>
      <alignment horizontal="center" vertical="top" readingOrder="0"/>
    </dxf>
  </rfmt>
  <rfmt sheetId="1" sqref="BW33" start="0" length="0">
    <dxf>
      <numFmt numFmtId="6" formatCode="#,##0_);[Red]\(#,##0\)"/>
      <alignment horizontal="center" vertical="top" readingOrder="0"/>
    </dxf>
  </rfmt>
  <rfmt sheetId="1" sqref="BX33" start="0" length="0">
    <dxf>
      <numFmt numFmtId="6" formatCode="#,##0_);[Red]\(#,##0\)"/>
      <alignment horizontal="center" vertical="top" readingOrder="0"/>
    </dxf>
  </rfmt>
  <rfmt sheetId="1" sqref="BY33" start="0" length="0">
    <dxf>
      <numFmt numFmtId="6" formatCode="#,##0_);[Red]\(#,##0\)"/>
      <alignment horizontal="center" vertical="top" readingOrder="0"/>
    </dxf>
  </rfmt>
  <rfmt sheetId="1" sqref="BZ33" start="0" length="0">
    <dxf>
      <numFmt numFmtId="6" formatCode="#,##0_);[Red]\(#,##0\)"/>
      <alignment horizontal="center" vertical="top" readingOrder="0"/>
      <border outline="0">
        <right style="thin">
          <color indexed="64"/>
        </right>
      </border>
    </dxf>
  </rfmt>
  <rcc rId="1799" sId="1" odxf="1" dxf="1" numFmtId="4">
    <nc r="BT34">
      <v>0</v>
    </nc>
    <odxf>
      <numFmt numFmtId="0" formatCode="General"/>
      <alignment horizontal="general" vertical="bottom" readingOrder="0"/>
      <border outline="0">
        <left/>
      </border>
    </odxf>
    <ndxf>
      <numFmt numFmtId="6" formatCode="#,##0_);[Red]\(#,##0\)"/>
      <alignment horizontal="center" vertical="top" readingOrder="0"/>
      <border outline="0">
        <left style="thin">
          <color indexed="64"/>
        </left>
      </border>
    </ndxf>
  </rcc>
  <rcc rId="1800" sId="1" odxf="1" dxf="1" numFmtId="4">
    <nc r="BU34">
      <v>0</v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cc rId="1801" sId="1" odxf="1" dxf="1" numFmtId="4">
    <nc r="BV34">
      <v>0</v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fmt sheetId="1" sqref="BW34" start="0" length="0">
    <dxf>
      <numFmt numFmtId="6" formatCode="#,##0_);[Red]\(#,##0\)"/>
      <alignment horizontal="center" vertical="top" readingOrder="0"/>
    </dxf>
  </rfmt>
  <rcc rId="1802" sId="1" odxf="1" dxf="1">
    <nc r="BX34">
      <f>BU34+BW34</f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cc rId="1803" sId="1" odxf="1" dxf="1">
    <nc r="BY34">
      <f>BU34+BV34</f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cc rId="1804" sId="1" odxf="1" dxf="1">
    <nc r="BZ34">
      <f>BX34-BY34</f>
    </nc>
    <odxf>
      <numFmt numFmtId="0" formatCode="General"/>
      <alignment horizontal="general" vertical="bottom" readingOrder="0"/>
      <border outline="0">
        <right/>
      </border>
    </odxf>
    <ndxf>
      <numFmt numFmtId="6" formatCode="#,##0_);[Red]\(#,##0\)"/>
      <alignment horizontal="center" vertical="top" readingOrder="0"/>
      <border outline="0">
        <right style="thin">
          <color indexed="64"/>
        </right>
      </border>
    </ndxf>
  </rcc>
  <rfmt sheetId="1" sqref="BT35" start="0" length="0">
    <dxf>
      <numFmt numFmtId="6" formatCode="#,##0_);[Red]\(#,##0\)"/>
      <alignment horizontal="center" vertical="top" readingOrder="0"/>
      <border outline="0">
        <left style="thin">
          <color indexed="64"/>
        </left>
      </border>
    </dxf>
  </rfmt>
  <rfmt sheetId="1" sqref="BU35" start="0" length="0">
    <dxf>
      <numFmt numFmtId="6" formatCode="#,##0_);[Red]\(#,##0\)"/>
      <alignment horizontal="center" vertical="top" readingOrder="0"/>
    </dxf>
  </rfmt>
  <rfmt sheetId="1" sqref="BV35" start="0" length="0">
    <dxf>
      <numFmt numFmtId="6" formatCode="#,##0_);[Red]\(#,##0\)"/>
      <alignment horizontal="center" vertical="top" readingOrder="0"/>
    </dxf>
  </rfmt>
  <rfmt sheetId="1" sqref="BW35" start="0" length="0">
    <dxf>
      <numFmt numFmtId="6" formatCode="#,##0_);[Red]\(#,##0\)"/>
      <alignment horizontal="center" vertical="top" readingOrder="0"/>
    </dxf>
  </rfmt>
  <rfmt sheetId="1" sqref="BX35" start="0" length="0">
    <dxf>
      <numFmt numFmtId="6" formatCode="#,##0_);[Red]\(#,##0\)"/>
      <alignment horizontal="center" vertical="top" readingOrder="0"/>
    </dxf>
  </rfmt>
  <rfmt sheetId="1" sqref="BY35" start="0" length="0">
    <dxf>
      <numFmt numFmtId="6" formatCode="#,##0_);[Red]\(#,##0\)"/>
      <alignment horizontal="center" vertical="top" readingOrder="0"/>
    </dxf>
  </rfmt>
  <rfmt sheetId="1" sqref="BZ35" start="0" length="0">
    <dxf>
      <numFmt numFmtId="6" formatCode="#,##0_);[Red]\(#,##0\)"/>
      <alignment horizontal="center" vertical="top" readingOrder="0"/>
      <border outline="0">
        <right style="thin">
          <color indexed="64"/>
        </right>
      </border>
    </dxf>
  </rfmt>
  <rcc rId="1805" sId="1" odxf="1" dxf="1">
    <nc r="BT36">
      <f>SUM(BT7:BT35)</f>
    </nc>
    <odxf>
      <font>
        <b val="0"/>
        <sz val="11"/>
        <color theme="1"/>
        <name val="Calibri"/>
        <scheme val="minor"/>
      </font>
      <numFmt numFmtId="0" formatCode="General"/>
      <alignment horizontal="general" vertical="bottom" readingOrder="0"/>
      <border outline="0">
        <left/>
        <top/>
        <bottom/>
      </border>
    </odxf>
    <ndxf>
      <font>
        <b/>
        <sz val="11"/>
        <color indexed="8"/>
        <name val="Calibri"/>
        <scheme val="none"/>
      </font>
      <numFmt numFmtId="6" formatCode="#,##0_);[Red]\(#,##0\)"/>
      <alignment horizontal="center" vertical="top" readingOrder="0"/>
      <border outline="0">
        <left style="thin">
          <color indexed="64"/>
        </left>
        <top style="thin">
          <color indexed="64"/>
        </top>
        <bottom style="double">
          <color indexed="64"/>
        </bottom>
      </border>
    </ndxf>
  </rcc>
  <rcc rId="1806" sId="1" odxf="1" dxf="1">
    <nc r="BU36">
      <f>SUM(BU7:BU35)</f>
    </nc>
    <odxf>
      <font>
        <b val="0"/>
        <sz val="11"/>
        <color theme="1"/>
        <name val="Calibri"/>
        <scheme val="minor"/>
      </font>
      <numFmt numFmtId="0" formatCode="General"/>
      <alignment horizontal="general" vertical="bottom" readingOrder="0"/>
      <border outline="0">
        <left/>
        <top/>
        <bottom/>
      </border>
    </odxf>
    <ndxf>
      <font>
        <b/>
        <sz val="11"/>
        <color indexed="8"/>
        <name val="Calibri"/>
        <scheme val="none"/>
      </font>
      <numFmt numFmtId="6" formatCode="#,##0_);[Red]\(#,##0\)"/>
      <alignment horizontal="center" vertical="top" readingOrder="0"/>
      <border outline="0">
        <left style="thin">
          <color indexed="64"/>
        </left>
        <top style="thin">
          <color indexed="64"/>
        </top>
        <bottom style="double">
          <color indexed="64"/>
        </bottom>
      </border>
    </ndxf>
  </rcc>
  <rcc rId="1807" sId="1" odxf="1" dxf="1">
    <nc r="BV36">
      <f>SUM(BV7:BV35)</f>
    </nc>
    <odxf>
      <font>
        <b val="0"/>
        <sz val="11"/>
        <color theme="1"/>
        <name val="Calibri"/>
        <scheme val="minor"/>
      </font>
      <numFmt numFmtId="0" formatCode="General"/>
      <alignment horizontal="general" vertical="bottom" readingOrder="0"/>
      <border outline="0">
        <left/>
        <top/>
        <bottom/>
      </border>
    </odxf>
    <ndxf>
      <font>
        <b/>
        <sz val="11"/>
        <color indexed="8"/>
        <name val="Calibri"/>
        <scheme val="none"/>
      </font>
      <numFmt numFmtId="6" formatCode="#,##0_);[Red]\(#,##0\)"/>
      <alignment horizontal="center" vertical="top" readingOrder="0"/>
      <border outline="0">
        <left style="thin">
          <color indexed="64"/>
        </left>
        <top style="thin">
          <color indexed="64"/>
        </top>
        <bottom style="double">
          <color indexed="64"/>
        </bottom>
      </border>
    </ndxf>
  </rcc>
  <rcc rId="1808" sId="1" odxf="1" dxf="1">
    <nc r="BW36">
      <f>SUM(BW7:BW35)</f>
    </nc>
    <odxf>
      <font>
        <b val="0"/>
        <sz val="11"/>
        <color theme="1"/>
        <name val="Calibri"/>
        <scheme val="minor"/>
      </font>
      <numFmt numFmtId="0" formatCode="General"/>
      <alignment horizontal="general" vertical="bottom" readingOrder="0"/>
      <border outline="0">
        <left/>
        <top/>
        <bottom/>
      </border>
    </odxf>
    <ndxf>
      <font>
        <b/>
        <sz val="11"/>
        <color indexed="8"/>
        <name val="Calibri"/>
        <scheme val="none"/>
      </font>
      <numFmt numFmtId="6" formatCode="#,##0_);[Red]\(#,##0\)"/>
      <alignment horizontal="center" vertical="top" readingOrder="0"/>
      <border outline="0">
        <left style="thin">
          <color indexed="64"/>
        </left>
        <top style="thin">
          <color indexed="64"/>
        </top>
        <bottom style="double">
          <color indexed="64"/>
        </bottom>
      </border>
    </ndxf>
  </rcc>
  <rcc rId="1809" sId="1" odxf="1" dxf="1">
    <nc r="BX36">
      <f>SUM(BX7:BX35)</f>
    </nc>
    <odxf>
      <font>
        <b val="0"/>
        <sz val="11"/>
        <color theme="1"/>
        <name val="Calibri"/>
        <scheme val="minor"/>
      </font>
      <numFmt numFmtId="0" formatCode="General"/>
      <alignment horizontal="general" vertical="bottom" readingOrder="0"/>
      <border outline="0">
        <left/>
        <top/>
        <bottom/>
      </border>
    </odxf>
    <ndxf>
      <font>
        <b/>
        <sz val="11"/>
        <color indexed="8"/>
        <name val="Calibri"/>
        <scheme val="none"/>
      </font>
      <numFmt numFmtId="6" formatCode="#,##0_);[Red]\(#,##0\)"/>
      <alignment horizontal="center" vertical="top" readingOrder="0"/>
      <border outline="0">
        <left style="thin">
          <color indexed="64"/>
        </left>
        <top style="thin">
          <color indexed="64"/>
        </top>
        <bottom style="double">
          <color indexed="64"/>
        </bottom>
      </border>
    </ndxf>
  </rcc>
  <rcc rId="1810" sId="1" odxf="1" dxf="1">
    <nc r="BY36">
      <f>SUM(BY7:BY35)</f>
    </nc>
    <odxf>
      <font>
        <b val="0"/>
        <sz val="11"/>
        <color theme="1"/>
        <name val="Calibri"/>
        <scheme val="minor"/>
      </font>
      <numFmt numFmtId="0" formatCode="General"/>
      <alignment horizontal="general" vertical="bottom" readingOrder="0"/>
      <border outline="0">
        <left/>
        <top/>
        <bottom/>
      </border>
    </odxf>
    <ndxf>
      <font>
        <b/>
        <sz val="11"/>
        <color indexed="8"/>
        <name val="Calibri"/>
        <scheme val="none"/>
      </font>
      <numFmt numFmtId="6" formatCode="#,##0_);[Red]\(#,##0\)"/>
      <alignment horizontal="center" vertical="top" readingOrder="0"/>
      <border outline="0">
        <left style="thin">
          <color indexed="64"/>
        </left>
        <top style="thin">
          <color indexed="64"/>
        </top>
        <bottom style="double">
          <color indexed="64"/>
        </bottom>
      </border>
    </ndxf>
  </rcc>
  <rcc rId="1811" sId="1" odxf="1" dxf="1">
    <nc r="BZ36">
      <f>SUM(BZ7:BZ35)</f>
    </nc>
    <odxf>
      <font>
        <b val="0"/>
        <sz val="11"/>
        <color theme="1"/>
        <name val="Calibri"/>
        <scheme val="minor"/>
      </font>
      <numFmt numFmtId="0" formatCode="General"/>
      <alignment horizontal="general" vertical="bottom" readingOrder="0"/>
      <border outline="0">
        <left/>
        <top/>
        <bottom/>
      </border>
    </odxf>
    <ndxf>
      <font>
        <b/>
        <sz val="11"/>
        <color indexed="8"/>
        <name val="Calibri"/>
        <scheme val="none"/>
      </font>
      <numFmt numFmtId="6" formatCode="#,##0_);[Red]\(#,##0\)"/>
      <alignment horizontal="center" vertical="top" readingOrder="0"/>
      <border outline="0">
        <left style="thin">
          <color indexed="64"/>
        </left>
        <top style="thin">
          <color indexed="64"/>
        </top>
        <bottom style="double">
          <color indexed="64"/>
        </bottom>
      </border>
    </ndxf>
  </rcc>
  <rfmt sheetId="1" sqref="BU37" start="0" length="0">
    <dxf>
      <alignment horizontal="center" vertical="top" readingOrder="0"/>
    </dxf>
  </rfmt>
  <rfmt sheetId="1" sqref="BV37" start="0" length="0">
    <dxf>
      <alignment horizontal="center" vertical="top" readingOrder="0"/>
    </dxf>
  </rfmt>
  <rcc rId="1812" sId="1" odxf="1" s="1" dxf="1">
    <nc r="BW37">
      <f>BY36/BT36</f>
    </nc>
    <odxf>
      <numFmt numFmtId="0" formatCode="General"/>
    </odxf>
    <ndxf>
      <numFmt numFmtId="13" formatCode="0%"/>
      <alignment horizontal="center" readingOrder="0"/>
    </ndxf>
  </rcc>
  <rfmt sheetId="1" s="1" sqref="BX37" start="0" length="0">
    <dxf>
      <numFmt numFmtId="13" formatCode="0%"/>
      <alignment horizontal="center" readingOrder="0"/>
    </dxf>
  </rfmt>
  <rfmt sheetId="1" s="1" sqref="BY37" start="0" length="0">
    <dxf>
      <numFmt numFmtId="13" formatCode="0%"/>
      <alignment horizontal="center" readingOrder="0"/>
    </dxf>
  </rfmt>
  <rfmt sheetId="1" sqref="BZ37" start="0" length="0">
    <dxf>
      <alignment horizontal="center" vertical="top" readingOrder="0"/>
    </dxf>
  </rfmt>
  <rfmt sheetId="1" sqref="BU38" start="0" length="0">
    <dxf>
      <alignment horizontal="center" vertical="top" readingOrder="0"/>
    </dxf>
  </rfmt>
  <rfmt sheetId="1" sqref="BV38" start="0" length="0">
    <dxf>
      <alignment horizontal="center" vertical="top" readingOrder="0"/>
    </dxf>
  </rfmt>
  <rfmt sheetId="1" sqref="BW38" start="0" length="0">
    <dxf>
      <alignment horizontal="center" vertical="top" readingOrder="0"/>
    </dxf>
  </rfmt>
  <rfmt sheetId="1" sqref="BX38" start="0" length="0">
    <dxf>
      <alignment horizontal="center" vertical="top" readingOrder="0"/>
    </dxf>
  </rfmt>
  <rfmt sheetId="1" sqref="BY38" start="0" length="0">
    <dxf>
      <alignment horizontal="center" vertical="top" readingOrder="0"/>
    </dxf>
  </rfmt>
  <rfmt sheetId="1" sqref="BZ38" start="0" length="0">
    <dxf>
      <alignment horizontal="center" vertical="top" readingOrder="0"/>
    </dxf>
  </rfmt>
  <rfmt sheetId="1" sqref="BU39" start="0" length="0">
    <dxf>
      <alignment horizontal="center" vertical="top" readingOrder="0"/>
    </dxf>
  </rfmt>
  <rfmt sheetId="1" sqref="BV39" start="0" length="0">
    <dxf>
      <alignment horizontal="center" vertical="top" readingOrder="0"/>
    </dxf>
  </rfmt>
  <rfmt sheetId="1" sqref="BW39" start="0" length="0">
    <dxf>
      <font>
        <b/>
        <sz val="11"/>
        <color indexed="8"/>
        <name val="Calibri"/>
        <scheme val="none"/>
      </font>
      <numFmt numFmtId="6" formatCode="#,##0_);[Red]\(#,##0\)"/>
      <alignment horizontal="center" vertical="top" readingOrder="0"/>
    </dxf>
  </rfmt>
  <rfmt sheetId="1" sqref="BX39" start="0" length="0">
    <dxf>
      <font>
        <b/>
        <sz val="11"/>
        <color indexed="8"/>
        <name val="Calibri"/>
        <scheme val="none"/>
      </font>
      <numFmt numFmtId="6" formatCode="#,##0_);[Red]\(#,##0\)"/>
      <alignment horizontal="center" vertical="top" readingOrder="0"/>
    </dxf>
  </rfmt>
  <rfmt sheetId="1" sqref="BY39" start="0" length="0">
    <dxf>
      <font>
        <b/>
        <sz val="11"/>
        <color indexed="8"/>
        <name val="Calibri"/>
        <scheme val="none"/>
      </font>
      <numFmt numFmtId="6" formatCode="#,##0_);[Red]\(#,##0\)"/>
      <alignment horizontal="center" vertical="top" readingOrder="0"/>
    </dxf>
  </rfmt>
  <rfmt sheetId="1" sqref="BZ39" start="0" length="0">
    <dxf>
      <alignment horizontal="center" vertical="top" readingOrder="0"/>
    </dxf>
  </rfmt>
  <rfmt sheetId="1" sqref="BU1:BU1048576" start="0" length="0">
    <dxf>
      <alignment horizontal="center" vertical="top" readingOrder="0"/>
    </dxf>
  </rfmt>
  <rfmt sheetId="1" sqref="BV1:BV1048576" start="0" length="0">
    <dxf>
      <alignment horizontal="center" vertical="top" readingOrder="0"/>
    </dxf>
  </rfmt>
  <rfmt sheetId="1" sqref="BW1:BW1048576" start="0" length="0">
    <dxf>
      <alignment horizontal="center" vertical="top" readingOrder="0"/>
    </dxf>
  </rfmt>
  <rfmt sheetId="1" sqref="BX1:BX1048576" start="0" length="0">
    <dxf>
      <alignment horizontal="center" vertical="top" readingOrder="0"/>
    </dxf>
  </rfmt>
  <rfmt sheetId="1" sqref="BY1:BY1048576" start="0" length="0">
    <dxf>
      <alignment horizontal="center" vertical="top" readingOrder="0"/>
    </dxf>
  </rfmt>
  <rfmt sheetId="1" sqref="BZ1:BZ1048576" start="0" length="0">
    <dxf>
      <alignment horizontal="center" vertical="top" readingOrder="0"/>
    </dxf>
  </rfmt>
  <rcc rId="1813" sId="1">
    <nc r="BW3" t="inlineStr">
      <is>
        <t>November</t>
      </is>
    </nc>
  </rcc>
  <rcc rId="1814" sId="1" numFmtId="4">
    <nc r="BT15">
      <v>0</v>
    </nc>
  </rcc>
  <rcc rId="1815" sId="1" numFmtId="4">
    <nc r="BT9">
      <v>311000</v>
    </nc>
  </rcc>
  <rcc rId="1816" sId="1" numFmtId="4">
    <nc r="BT14">
      <v>62500</v>
    </nc>
  </rcc>
  <rcc rId="1817" sId="1" numFmtId="4">
    <nc r="BT8">
      <v>110000</v>
    </nc>
  </rcc>
  <rcc rId="1818" sId="1" numFmtId="4">
    <nc r="BT19">
      <v>42000</v>
    </nc>
  </rcc>
  <rcc rId="1819" sId="1" numFmtId="4">
    <nc r="BT23">
      <v>14000</v>
    </nc>
  </rcc>
  <rcc rId="1820" sId="1" numFmtId="4">
    <nc r="BT13">
      <v>18000</v>
    </nc>
  </rcc>
  <rcc rId="1821" sId="1" numFmtId="4">
    <nc r="BT7">
      <v>170000</v>
    </nc>
  </rcc>
  <rcc rId="1822" sId="1" numFmtId="4">
    <nc r="BT18">
      <v>8000</v>
    </nc>
  </rcc>
  <rcc rId="1823" sId="1" numFmtId="4">
    <nc r="BT22">
      <v>5000</v>
    </nc>
  </rcc>
  <rcc rId="1824" sId="1" numFmtId="4">
    <nc r="BT12">
      <v>15000</v>
    </nc>
  </rcc>
  <rcc rId="1825" sId="1" numFmtId="4">
    <nc r="BT26">
      <v>8000</v>
    </nc>
  </rcc>
  <rcc rId="1826" sId="1" numFmtId="4">
    <nc r="BT29">
      <v>8000</v>
    </nc>
  </rcc>
  <rcc rId="1827" sId="1" numFmtId="4">
    <nc r="BT30">
      <v>55000</v>
    </nc>
  </rcc>
  <rcc rId="1828" sId="1" numFmtId="4">
    <nc r="BT31">
      <v>12000</v>
    </nc>
  </rcc>
  <rcv guid="{F38B4310-E489-43FF-953E-F1582AC83FA0}" action="delete"/>
  <rdn rId="0" localSheetId="1" customView="1" name="Z_F38B4310_E489_43FF_953E_F1582AC83FA0_.wvu.Cols" hidden="1" oldHidden="1">
    <formula>'FY14 '!$B:$BE</formula>
    <oldFormula>'FY14 '!$B:$BE</oldFormula>
  </rdn>
  <rcv guid="{F38B4310-E489-43FF-953E-F1582AC83FA0}" action="add"/>
</revisions>
</file>

<file path=xl/revisions/revisionLog1512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'FY15'!$B:$O</formula>
    <oldFormula>'FY15'!$B:$O</oldFormula>
  </rdn>
  <rcv guid="{F38B4310-E489-43FF-953E-F1582AC83FA0}" action="add"/>
</revisions>
</file>

<file path=xl/revisions/revisionLog15121.xml><?xml version="1.0" encoding="utf-8"?>
<revisions xmlns="http://schemas.openxmlformats.org/spreadsheetml/2006/main" xmlns:r="http://schemas.openxmlformats.org/officeDocument/2006/relationships">
  <rcc rId="4236" sId="1" numFmtId="4">
    <nc r="Y36">
      <v>10809.87</v>
    </nc>
  </rcc>
  <rcc rId="4237" sId="1" numFmtId="4">
    <nc r="Z36">
      <v>0</v>
    </nc>
  </rcc>
  <rcc rId="4238" sId="1" numFmtId="4">
    <nc r="Z37">
      <v>0</v>
    </nc>
  </rcc>
  <rcc rId="4239" sId="1" numFmtId="4">
    <nc r="Z38">
      <v>0</v>
    </nc>
  </rcc>
  <rcc rId="4240" sId="1" numFmtId="4">
    <nc r="Z27">
      <v>0</v>
    </nc>
  </rcc>
  <rcc rId="4241" sId="1" numFmtId="4">
    <nc r="Z26">
      <v>0</v>
    </nc>
  </rcc>
  <rcc rId="4242" sId="1">
    <nc r="Y26">
      <f>13160.62+8904.1</f>
    </nc>
  </rcc>
  <rcc rId="4243" sId="1">
    <nc r="Y27">
      <f>1184.74+12052.57</f>
    </nc>
  </rcc>
  <rcv guid="{F38B4310-E489-43FF-953E-F1582AC83FA0}" action="delete"/>
  <rdn rId="0" localSheetId="1" customView="1" name="Z_F38B4310_E489_43FF_953E_F1582AC83FA0_.wvu.Cols" hidden="1" oldHidden="1">
    <formula>'FY15'!$B:$O</formula>
    <oldFormula>'FY15'!$B:$O</oldFormula>
  </rdn>
  <rcv guid="{F38B4310-E489-43FF-953E-F1582AC83FA0}" action="add"/>
</revisions>
</file>

<file path=xl/revisions/revisionLog151211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'FY15'!$B:$O</formula>
    <oldFormula>'FY15'!$B:$O</oldFormula>
  </rdn>
  <rcv guid="{F38B4310-E489-43FF-953E-F1582AC83FA0}" action="add"/>
</revisions>
</file>

<file path=xl/revisions/revisionLog1512111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'FY15'!$B:$O</formula>
    <oldFormula>'FY15'!$B:$O</oldFormula>
  </rdn>
  <rcv guid="{F38B4310-E489-43FF-953E-F1582AC83FA0}" action="add"/>
</revisions>
</file>

<file path=xl/revisions/revisionLog15121111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'FY14 '!$B:$BL</formula>
    <oldFormula>'FY14 '!$B:$BL</oldFormula>
  </rdn>
  <rcv guid="{F38B4310-E489-43FF-953E-F1582AC83FA0}" action="add"/>
</revisions>
</file>

<file path=xl/revisions/revisionLog152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'FY15'!$B:$BS</formula>
    <oldFormula>'FY15'!$B:$BS</oldFormula>
  </rdn>
  <rcv guid="{F38B4310-E489-43FF-953E-F1582AC83FA0}" action="add"/>
</revisions>
</file>

<file path=xl/revisions/revisionLog1521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'FY14 '!$B:$O</formula>
    <oldFormula>'FY14 '!$B:$O</oldFormula>
  </rdn>
  <rcv guid="{F38B4310-E489-43FF-953E-F1582AC83FA0}" action="add"/>
</revisions>
</file>

<file path=xl/revisions/revisionLog15211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'FY14 '!$B:$O</formula>
    <oldFormula>'FY14 '!$B:$O</oldFormula>
  </rdn>
  <rcv guid="{F38B4310-E489-43FF-953E-F1582AC83FA0}" action="add"/>
</revisions>
</file>

<file path=xl/revisions/revisionLog1522.xml><?xml version="1.0" encoding="utf-8"?>
<revisions xmlns="http://schemas.openxmlformats.org/spreadsheetml/2006/main" xmlns:r="http://schemas.openxmlformats.org/officeDocument/2006/relationships">
  <rcc rId="4044" sId="1" numFmtId="4">
    <nc r="W9">
      <v>244000</v>
    </nc>
  </rcc>
  <rcc rId="4045" sId="1" numFmtId="4">
    <nc r="W14">
      <v>50000</v>
    </nc>
  </rcc>
  <rcc rId="4046" sId="1" numFmtId="4">
    <nc r="W8">
      <v>100000</v>
    </nc>
  </rcc>
  <rcc rId="4047" sId="1" numFmtId="4">
    <nc r="W19">
      <v>30000</v>
    </nc>
  </rcc>
  <rcc rId="4048" sId="1" numFmtId="4">
    <nc r="W23">
      <v>13000</v>
    </nc>
  </rcc>
  <rcc rId="4049" sId="1" numFmtId="4">
    <nc r="W13">
      <v>17000</v>
    </nc>
  </rcc>
  <rcc rId="4050" sId="1" numFmtId="4">
    <nc r="W7">
      <v>170000</v>
    </nc>
  </rcc>
  <rcc rId="4051" sId="1" numFmtId="4">
    <nc r="W18">
      <v>9000</v>
    </nc>
  </rcc>
  <rcc rId="4052" sId="1" numFmtId="4">
    <nc r="W22">
      <v>3000</v>
    </nc>
  </rcc>
  <rcc rId="4053" sId="1" numFmtId="4">
    <nc r="W12">
      <v>15000</v>
    </nc>
  </rcc>
  <rcc rId="4054" sId="1" numFmtId="4">
    <nc r="W15">
      <v>0</v>
    </nc>
  </rcc>
  <rcc rId="4055" sId="1" numFmtId="4">
    <nc r="W30">
      <v>0</v>
    </nc>
  </rcc>
  <rcc rId="4056" sId="1" numFmtId="4">
    <nc r="W33">
      <v>0</v>
    </nc>
  </rcc>
  <rcc rId="4057" sId="1" numFmtId="4">
    <nc r="W26">
      <v>8000</v>
    </nc>
  </rcc>
  <rcc rId="4058" sId="1" numFmtId="4">
    <nc r="W27">
      <v>1000</v>
    </nc>
  </rcc>
  <rcc rId="4059" sId="1" numFmtId="4">
    <nc r="W38">
      <v>12000</v>
    </nc>
  </rcc>
  <rcc rId="4060" sId="1" numFmtId="4">
    <nc r="W37">
      <v>35000</v>
    </nc>
  </rcc>
  <rcc rId="4061" sId="1" numFmtId="4">
    <nc r="W36">
      <v>23500</v>
    </nc>
  </rcc>
  <rcv guid="{F38B4310-E489-43FF-953E-F1582AC83FA0}" action="delete"/>
  <rdn rId="0" localSheetId="1" customView="1" name="Z_F38B4310_E489_43FF_953E_F1582AC83FA0_.wvu.Cols" hidden="1" oldHidden="1">
    <formula>'FY15'!$B:$O</formula>
    <oldFormula>'FY15'!$B:$O</oldFormula>
  </rdn>
  <rcv guid="{F38B4310-E489-43FF-953E-F1582AC83FA0}" action="add"/>
</revisions>
</file>

<file path=xl/revisions/revisionLog1523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'FY15'!$B:$BS</formula>
    <oldFormula>'FY15'!$B:$BS</oldFormula>
  </rdn>
  <rcv guid="{F38B4310-E489-43FF-953E-F1582AC83FA0}" action="add"/>
</revisions>
</file>

<file path=xl/revisions/revisionLog15231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'FY15'!$B:$O</formula>
    <oldFormula>'FY15'!$B:$O</oldFormula>
  </rdn>
  <rcv guid="{F38B4310-E489-43FF-953E-F1582AC83FA0}" action="add"/>
</revisions>
</file>

<file path=xl/revisions/revisionLog153.xml><?xml version="1.0" encoding="utf-8"?>
<revisions xmlns="http://schemas.openxmlformats.org/spreadsheetml/2006/main" xmlns:r="http://schemas.openxmlformats.org/officeDocument/2006/relationships">
  <rcc rId="4026" sId="1" numFmtId="4">
    <nc r="Z42">
      <v>0</v>
    </nc>
  </rcc>
  <rcc rId="4027" sId="1" numFmtId="4">
    <oc r="X41">
      <v>0</v>
    </oc>
    <nc r="X41">
      <v>30000</v>
    </nc>
  </rcc>
  <rcc rId="4028" sId="1" numFmtId="4">
    <nc r="X42">
      <v>31500</v>
    </nc>
  </rcc>
  <rcc rId="4029" sId="1" numFmtId="4">
    <oc r="Y41">
      <v>0</v>
    </oc>
    <nc r="Y41">
      <v>6994</v>
    </nc>
  </rcc>
  <rcc rId="4030" sId="1" numFmtId="4">
    <nc r="Y42">
      <v>39697.040000000001</v>
    </nc>
  </rcc>
  <rcc rId="4031" sId="1">
    <nc r="AA42">
      <f>X42+Z42</f>
    </nc>
  </rcc>
  <rcc rId="4032" sId="1">
    <nc r="AB42">
      <f>X42+Y42</f>
    </nc>
  </rcc>
  <rcc rId="4033" sId="1">
    <oc r="AC41">
      <f>AA41-AB41</f>
    </oc>
    <nc r="AC41">
      <f>W41-AB41</f>
    </nc>
  </rcc>
  <rcc rId="4034" sId="1">
    <nc r="AC42">
      <f>W42-AB42</f>
    </nc>
  </rcc>
  <rcc rId="4035" sId="1">
    <nc r="AC43">
      <f>W43-AB43</f>
    </nc>
  </rcc>
  <rcc rId="4036" sId="1">
    <nc r="AC44">
      <f>W44-AB44</f>
    </nc>
  </rcc>
  <rcc rId="4037" sId="1" numFmtId="4">
    <nc r="X43">
      <v>0</v>
    </nc>
  </rcc>
  <rcc rId="4038" sId="1" numFmtId="4">
    <nc r="X44">
      <v>0</v>
    </nc>
  </rcc>
  <rcc rId="4039" sId="1">
    <oc r="Z47">
      <f>AB46/W46</f>
    </oc>
    <nc r="Z47">
      <f>AB46/W46</f>
    </nc>
  </rcc>
  <rcv guid="{F38B4310-E489-43FF-953E-F1582AC83FA0}" action="delete"/>
  <rdn rId="0" localSheetId="1" customView="1" name="Z_F38B4310_E489_43FF_953E_F1582AC83FA0_.wvu.Cols" hidden="1" oldHidden="1">
    <formula>'FY15'!$B:$O</formula>
    <oldFormula>'FY15'!$B:$O</oldFormula>
  </rdn>
  <rcv guid="{F38B4310-E489-43FF-953E-F1582AC83FA0}" action="add"/>
</revisions>
</file>

<file path=xl/revisions/revisionLog1531.xml><?xml version="1.0" encoding="utf-8"?>
<revisions xmlns="http://schemas.openxmlformats.org/spreadsheetml/2006/main" xmlns:r="http://schemas.openxmlformats.org/officeDocument/2006/relationships">
  <rcc rId="4010" sId="1">
    <oc r="R26">
      <f>8308.21</f>
    </oc>
    <nc r="R26">
      <f>8308.21+2985.01</f>
    </nc>
  </rcc>
  <rcc rId="4011" sId="1">
    <nc r="R27">
      <f>11935.07+2695.59</f>
    </nc>
  </rcc>
  <rcv guid="{F38B4310-E489-43FF-953E-F1582AC83FA0}" action="delete"/>
  <rdn rId="0" localSheetId="1" customView="1" name="Z_F38B4310_E489_43FF_953E_F1582AC83FA0_.wvu.Cols" hidden="1" oldHidden="1">
    <formula>'FY15'!$B:$O</formula>
    <oldFormula>'FY15'!$B:$O</oldFormula>
  </rdn>
  <rcv guid="{F38B4310-E489-43FF-953E-F1582AC83FA0}" action="add"/>
</revisions>
</file>

<file path=xl/revisions/revisionLog15311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'FY15'!$B:$O</formula>
    <oldFormula>'FY15'!$B:$O</oldFormula>
  </rdn>
  <rcv guid="{F38B4310-E489-43FF-953E-F1582AC83FA0}" action="add"/>
</revisions>
</file>

<file path=xl/revisions/revisionLog154.xml><?xml version="1.0" encoding="utf-8"?>
<revisions xmlns="http://schemas.openxmlformats.org/spreadsheetml/2006/main" xmlns:r="http://schemas.openxmlformats.org/officeDocument/2006/relationships">
  <rcc rId="5728" sId="1" numFmtId="4">
    <oc r="BU43">
      <v>0</v>
    </oc>
    <nc r="BU43">
      <v>100</v>
    </nc>
  </rcc>
  <rcc rId="5729" sId="1" numFmtId="4">
    <oc r="BU44">
      <v>0</v>
    </oc>
    <nc r="BU44">
      <v>608.76</v>
    </nc>
  </rcc>
  <rcc rId="5730" sId="1" numFmtId="4">
    <nc r="BV41">
      <v>0</v>
    </nc>
  </rcc>
  <rcc rId="5731" sId="1" numFmtId="4">
    <nc r="BV42">
      <v>0</v>
    </nc>
  </rcc>
  <rcc rId="5732" sId="1" numFmtId="4">
    <nc r="BV43">
      <v>0</v>
    </nc>
  </rcc>
  <rcc rId="5733" sId="1" numFmtId="4">
    <nc r="BV44">
      <v>0</v>
    </nc>
  </rcc>
  <rcc rId="5734" sId="1" numFmtId="4">
    <nc r="BW44">
      <v>0</v>
    </nc>
  </rcc>
  <rcc rId="5735" sId="1" numFmtId="4">
    <nc r="BW43">
      <v>0</v>
    </nc>
  </rcc>
  <rcc rId="5736" sId="1" numFmtId="4">
    <nc r="BW42">
      <v>0</v>
    </nc>
  </rcc>
  <rcc rId="5737" sId="1" numFmtId="4">
    <nc r="BW41">
      <v>0</v>
    </nc>
  </rcc>
  <rcc rId="5738" sId="1">
    <oc r="BS7">
      <f>BM7-BR7</f>
    </oc>
    <nc r="BS7">
      <f>BR7-BM7</f>
    </nc>
  </rcc>
  <rcc rId="5739" sId="1">
    <oc r="BS8">
      <f>BM8-BR8</f>
    </oc>
    <nc r="BS8">
      <f>BR8-BM8</f>
    </nc>
  </rcc>
  <rcc rId="5740" sId="1">
    <oc r="BS9">
      <f>BM9-BR9</f>
    </oc>
    <nc r="BS9">
      <f>BR9-BM9</f>
    </nc>
  </rcc>
  <rcc rId="5741" sId="1">
    <oc r="BS12">
      <f>BM12-BR12</f>
    </oc>
    <nc r="BS12">
      <f>BR12-BM12</f>
    </nc>
  </rcc>
  <rcc rId="5742" sId="1">
    <oc r="BS13">
      <f>BM13-BR13</f>
    </oc>
    <nc r="BS13">
      <f>BR13-BM13</f>
    </nc>
  </rcc>
  <rcc rId="5743" sId="1">
    <oc r="BS14">
      <f>BM14-BR14</f>
    </oc>
    <nc r="BS14">
      <f>BR14-BM14</f>
    </nc>
  </rcc>
  <rcc rId="5744" sId="1">
    <oc r="BS15">
      <f>BM15-BR15</f>
    </oc>
    <nc r="BS15">
      <f>BR15-BM15</f>
    </nc>
  </rcc>
  <rcc rId="5745" sId="1">
    <oc r="BS18">
      <f>BM18-BR18</f>
    </oc>
    <nc r="BS18">
      <f>BR18-BM18</f>
    </nc>
  </rcc>
  <rcc rId="5746" sId="1">
    <oc r="BS19">
      <f>BM19-BR19</f>
    </oc>
    <nc r="BS19">
      <f>BR19-BM19</f>
    </nc>
  </rcc>
  <rcc rId="5747" sId="1">
    <oc r="BS22">
      <f>BM22-BR22</f>
    </oc>
    <nc r="BS22">
      <f>BR22-BM22</f>
    </nc>
  </rcc>
  <rcc rId="5748" sId="1">
    <oc r="BS23">
      <f>BM23-BR23</f>
    </oc>
    <nc r="BS23">
      <f>BR23-BM23</f>
    </nc>
  </rcc>
  <rcc rId="5749" sId="1">
    <oc r="BS26">
      <f>BM26-BR26</f>
    </oc>
    <nc r="BS26">
      <f>BR26-BM26</f>
    </nc>
  </rcc>
  <rcc rId="5750" sId="1">
    <oc r="BS27">
      <f>BM27-BR27</f>
    </oc>
    <nc r="BS27">
      <f>BR27-BM27</f>
    </nc>
  </rcc>
  <rcc rId="5751" sId="1">
    <oc r="BS30">
      <f>BM30-BR30</f>
    </oc>
    <nc r="BS30">
      <f>BR30-BM30</f>
    </nc>
  </rcc>
  <rcc rId="5752" sId="1">
    <oc r="BS33">
      <f>BM33-BR33</f>
    </oc>
    <nc r="BS33">
      <f>BR33-BM33</f>
    </nc>
  </rcc>
  <rcc rId="5753" sId="1">
    <oc r="BS36">
      <f>BM36-BR36</f>
    </oc>
    <nc r="BS36">
      <f>BR36-BM36</f>
    </nc>
  </rcc>
  <rcc rId="5754" sId="1">
    <oc r="BS37">
      <f>BM37-BR37</f>
    </oc>
    <nc r="BS37">
      <f>BR37-BM37</f>
    </nc>
  </rcc>
  <rcc rId="5755" sId="1">
    <oc r="BS38">
      <f>BM38-BR38</f>
    </oc>
    <nc r="BS38">
      <f>BR38-BM38</f>
    </nc>
  </rcc>
  <rcc rId="5756" sId="1">
    <oc r="BS41">
      <f>BM41-BR41</f>
    </oc>
    <nc r="BS41">
      <f>BR41-BM41</f>
    </nc>
  </rcc>
  <rcc rId="5757" sId="1">
    <oc r="BS42">
      <f>BM42-BR42</f>
    </oc>
    <nc r="BS42">
      <f>BR42-BM42</f>
    </nc>
  </rcc>
  <rcc rId="5758" sId="1">
    <oc r="BS43">
      <f>BM43-BR43</f>
    </oc>
    <nc r="BS43">
      <f>BR43-BM43</f>
    </nc>
  </rcc>
  <rcc rId="5759" sId="1">
    <oc r="BS44">
      <f>BM44-BR44</f>
    </oc>
    <nc r="BS44">
      <f>BR44-BM44</f>
    </nc>
  </rcc>
  <rcv guid="{F38B4310-E489-43FF-953E-F1582AC83FA0}" action="delete"/>
  <rdn rId="0" localSheetId="1" customView="1" name="Z_F38B4310_E489_43FF_953E_F1582AC83FA0_.wvu.Cols" hidden="1" oldHidden="1">
    <formula>'FY15'!$B:$O</formula>
    <oldFormula>'FY15'!$B:$BL</oldFormula>
  </rdn>
  <rcv guid="{F38B4310-E489-43FF-953E-F1582AC83FA0}" action="add"/>
</revisions>
</file>

<file path=xl/revisions/revisionLog1541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'FY15'!$B:$O</formula>
    <oldFormula>'FY15'!$B:$O</oldFormula>
  </rdn>
  <rcv guid="{F38B4310-E489-43FF-953E-F1582AC83FA0}" action="add"/>
</revisions>
</file>

<file path=xl/revisions/revisionLog15411.xml><?xml version="1.0" encoding="utf-8"?>
<revisions xmlns="http://schemas.openxmlformats.org/spreadsheetml/2006/main" xmlns:r="http://schemas.openxmlformats.org/officeDocument/2006/relationships">
  <rcc rId="3971" sId="1" numFmtId="4">
    <nc r="R43">
      <v>0</v>
    </nc>
  </rcc>
  <rcc rId="3972" sId="1" numFmtId="4">
    <nc r="R44">
      <v>0</v>
    </nc>
  </rcc>
  <rcc rId="3973" sId="1" numFmtId="4">
    <nc r="U43">
      <v>100</v>
    </nc>
  </rcc>
  <rcc rId="3974" sId="1" numFmtId="4">
    <nc r="U44">
      <v>483.08</v>
    </nc>
  </rcc>
  <rcv guid="{F38B4310-E489-43FF-953E-F1582AC83FA0}" action="delete"/>
  <rdn rId="0" localSheetId="1" customView="1" name="Z_F38B4310_E489_43FF_953E_F1582AC83FA0_.wvu.Cols" hidden="1" oldHidden="1">
    <formula>'FY15'!$B:$O</formula>
    <oldFormula>'FY15'!$B:$O</oldFormula>
  </rdn>
  <rcv guid="{F38B4310-E489-43FF-953E-F1582AC83FA0}" action="add"/>
</revisions>
</file>

<file path=xl/revisions/revisionLog1542.xml><?xml version="1.0" encoding="utf-8"?>
<revisions xmlns="http://schemas.openxmlformats.org/spreadsheetml/2006/main" xmlns:r="http://schemas.openxmlformats.org/officeDocument/2006/relationships">
  <rcc rId="5692" sId="1" numFmtId="4">
    <nc r="BU30">
      <v>0</v>
    </nc>
  </rcc>
  <rcc rId="5693" sId="1" numFmtId="4">
    <nc r="BU33">
      <v>0</v>
    </nc>
  </rcc>
  <rcc rId="5694" sId="1" numFmtId="4">
    <nc r="BU26">
      <v>0</v>
    </nc>
  </rcc>
  <rcc rId="5695" sId="1" numFmtId="4">
    <nc r="BU27">
      <v>0</v>
    </nc>
  </rcc>
  <rcv guid="{F38B4310-E489-43FF-953E-F1582AC83FA0}" action="delete"/>
  <rdn rId="0" localSheetId="1" customView="1" name="Z_F38B4310_E489_43FF_953E_F1582AC83FA0_.wvu.Cols" hidden="1" oldHidden="1">
    <formula>'FY15'!$B:$BL</formula>
    <oldFormula>'FY15'!$B:$BL</oldFormula>
  </rdn>
  <rcv guid="{F38B4310-E489-43FF-953E-F1582AC83FA0}" action="add"/>
</revisions>
</file>

<file path=xl/revisions/revisionLog15421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'FY15'!$B:$O</formula>
    <oldFormula>'FY15'!$B:$O</oldFormula>
  </rdn>
  <rcv guid="{F38B4310-E489-43FF-953E-F1582AC83FA0}" action="add"/>
</revisions>
</file>

<file path=xl/revisions/revisionLog155.xml><?xml version="1.0" encoding="utf-8"?>
<revisions xmlns="http://schemas.openxmlformats.org/spreadsheetml/2006/main" xmlns:r="http://schemas.openxmlformats.org/officeDocument/2006/relationships">
  <rcc rId="6018" sId="1" numFmtId="4">
    <nc r="BV37">
      <v>-522</v>
    </nc>
  </rcc>
  <rcc rId="6019" sId="1" numFmtId="4">
    <nc r="BV36">
      <v>2456.4499999999998</v>
    </nc>
  </rcc>
  <rcc rId="6020" sId="1" numFmtId="4">
    <nc r="BV38">
      <v>-705</v>
    </nc>
  </rcc>
  <rcc rId="6021" sId="1">
    <nc r="BV27">
      <f>1764.48+11624.72</f>
    </nc>
  </rcc>
  <rcc rId="6022" sId="1">
    <nc r="BV26">
      <f>4056.83+10381.31</f>
    </nc>
  </rcc>
  <rcc rId="6023" sId="1" numFmtId="4">
    <nc r="BV7">
      <v>113950.09</v>
    </nc>
  </rcc>
  <rcc rId="6024" sId="1" numFmtId="4">
    <nc r="BV8">
      <v>59178.879999999997</v>
    </nc>
  </rcc>
  <rcc rId="6025" sId="1" numFmtId="4">
    <nc r="BV9">
      <v>81407.45</v>
    </nc>
  </rcc>
  <rcc rId="6026" sId="1" numFmtId="4">
    <nc r="BV12">
      <v>22064.799999999999</v>
    </nc>
  </rcc>
  <rcc rId="6027" sId="1" numFmtId="4">
    <nc r="BV13">
      <v>5705.56</v>
    </nc>
  </rcc>
  <rcc rId="6028" sId="1" numFmtId="4">
    <nc r="BV14">
      <v>27879</v>
    </nc>
  </rcc>
  <rcc rId="6029" sId="1" numFmtId="4">
    <nc r="BV15">
      <v>12482.58</v>
    </nc>
  </rcc>
  <rcc rId="6030" sId="1" numFmtId="4">
    <nc r="BV19">
      <v>8722.94</v>
    </nc>
  </rcc>
  <rcc rId="6031" sId="1" numFmtId="4">
    <nc r="BV23">
      <v>4661.9799999999996</v>
    </nc>
  </rcc>
  <rcc rId="6032" sId="1" numFmtId="4">
    <nc r="BV18">
      <v>9288.25</v>
    </nc>
  </rcc>
  <rcc rId="6033" sId="1" numFmtId="4">
    <nc r="BV22">
      <v>9647.3799999999992</v>
    </nc>
  </rcc>
  <rcc rId="6034" sId="1" numFmtId="4">
    <nc r="BV30">
      <v>608.19000000000005</v>
    </nc>
  </rcc>
  <rcc rId="6035" sId="1" numFmtId="4">
    <nc r="BV33">
      <v>507.3</v>
    </nc>
  </rcc>
  <rcc rId="6036" sId="1">
    <nc r="BY7">
      <f>BU7+BV7</f>
    </nc>
  </rcc>
  <rcc rId="6037" sId="1">
    <nc r="BY8">
      <f>BU8+BV8</f>
    </nc>
  </rcc>
  <rcc rId="6038" sId="1">
    <nc r="BY9">
      <f>BU9+BV9</f>
    </nc>
  </rcc>
  <rcc rId="6039" sId="1">
    <nc r="BY12">
      <f>BU12+BV12</f>
    </nc>
  </rcc>
  <rcc rId="6040" sId="1">
    <nc r="BY13">
      <f>BU13+BV13</f>
    </nc>
  </rcc>
  <rcc rId="6041" sId="1">
    <nc r="BY14">
      <f>BU14+BV14</f>
    </nc>
  </rcc>
  <rcc rId="6042" sId="1">
    <nc r="BY15">
      <f>BU15+BV15</f>
    </nc>
  </rcc>
  <rcc rId="6043" sId="1">
    <nc r="BY18">
      <f>BU18+BV18</f>
    </nc>
  </rcc>
  <rcc rId="6044" sId="1">
    <nc r="BY19">
      <f>BU19+BV19</f>
    </nc>
  </rcc>
  <rcc rId="6045" sId="1">
    <nc r="BY22">
      <f>BU22+BV22</f>
    </nc>
  </rcc>
  <rcc rId="6046" sId="1">
    <nc r="BY23">
      <f>BU23+BV23</f>
    </nc>
  </rcc>
  <rcc rId="6047" sId="1">
    <nc r="BY26">
      <f>BU26+BV26</f>
    </nc>
  </rcc>
  <rcc rId="6048" sId="1">
    <nc r="BY27">
      <f>BU27+BV27</f>
    </nc>
  </rcc>
  <rcc rId="6049" sId="1">
    <nc r="BY30">
      <f>BU30+BV30</f>
    </nc>
  </rcc>
  <rcc rId="6050" sId="1">
    <nc r="BY33">
      <f>BU33+BV33</f>
    </nc>
  </rcc>
  <rcc rId="6051" sId="1">
    <nc r="BY36">
      <f>BU36+BV36</f>
    </nc>
  </rcc>
  <rcc rId="6052" sId="1">
    <nc r="BY37">
      <f>BU37+BV37</f>
    </nc>
  </rcc>
  <rcc rId="6053" sId="1">
    <nc r="BY38">
      <f>BU38+BV38</f>
    </nc>
  </rcc>
  <rcc rId="6054" sId="1">
    <nc r="BY41">
      <f>BU41+BV41</f>
    </nc>
  </rcc>
  <rcc rId="6055" sId="1">
    <nc r="BY42">
      <f>BU42+BV42</f>
    </nc>
  </rcc>
  <rcc rId="6056" sId="1">
    <nc r="BY43">
      <f>BU43+BV43</f>
    </nc>
  </rcc>
  <rcc rId="6057" sId="1">
    <nc r="BY44">
      <f>BU44+BV44</f>
    </nc>
  </rcc>
  <rcv guid="{F38B4310-E489-43FF-953E-F1582AC83FA0}" action="delete"/>
  <rdn rId="0" localSheetId="1" customView="1" name="Z_F38B4310_E489_43FF_953E_F1582AC83FA0_.wvu.Cols" hidden="1" oldHidden="1">
    <formula>'FY15'!$B:$BS</formula>
    <oldFormula>'FY15'!$B:$BS</oldFormula>
  </rdn>
  <rcv guid="{F38B4310-E489-43FF-953E-F1582AC83FA0}" action="add"/>
</revisions>
</file>

<file path=xl/revisions/revisionLog1551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'FY15'!$B:$O</formula>
    <oldFormula>'FY15'!$B:$O</oldFormula>
  </rdn>
  <rcv guid="{F38B4310-E489-43FF-953E-F1582AC83FA0}" action="add"/>
</revisions>
</file>

<file path=xl/revisions/revisionLog1552.xml><?xml version="1.0" encoding="utf-8"?>
<revisions xmlns="http://schemas.openxmlformats.org/spreadsheetml/2006/main" xmlns:r="http://schemas.openxmlformats.org/officeDocument/2006/relationships">
  <rcc rId="5814" sId="1" numFmtId="4">
    <oc r="BW26">
      <v>10350.31</v>
    </oc>
    <nc r="BW26">
      <f>10350.31+4058.83</f>
    </nc>
  </rcc>
  <rfmt sheetId="1" sqref="BW26">
    <dxf>
      <fill>
        <patternFill patternType="none">
          <bgColor auto="1"/>
        </patternFill>
      </fill>
    </dxf>
  </rfmt>
  <rcv guid="{F38B4310-E489-43FF-953E-F1582AC83FA0}" action="delete"/>
  <rdn rId="0" localSheetId="1" customView="1" name="Z_F38B4310_E489_43FF_953E_F1582AC83FA0_.wvu.Cols" hidden="1" oldHidden="1">
    <formula>'FY15'!$B:$BS</formula>
    <oldFormula>'FY15'!$B:$BS</oldFormula>
  </rdn>
  <rcv guid="{F38B4310-E489-43FF-953E-F1582AC83FA0}" action="add"/>
</revisions>
</file>

<file path=xl/revisions/revisionLog15521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'FY15'!$B:$O</formula>
    <oldFormula>'FY15'!$B:$O</oldFormula>
  </rdn>
  <rcv guid="{F38B4310-E489-43FF-953E-F1582AC83FA0}" action="add"/>
</revisions>
</file>

<file path=xl/revisions/revisionLog156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'FY15'!$B:$AC</formula>
    <oldFormula>'FY15'!$B:$AC</oldFormula>
  </rdn>
  <rcv guid="{F38B4310-E489-43FF-953E-F1582AC83FA0}" action="add"/>
</revisions>
</file>

<file path=xl/revisions/revisionLog1561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'FY15'!$B:$V</formula>
    <oldFormula>'FY15'!$B:$V</oldFormula>
  </rdn>
  <rcv guid="{F38B4310-E489-43FF-953E-F1582AC83FA0}" action="add"/>
</revisions>
</file>

<file path=xl/revisions/revisionLog15611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'FY15'!$B:$O</formula>
    <oldFormula>'FY15'!$B:$O</oldFormula>
  </rdn>
  <rcv guid="{F38B4310-E489-43FF-953E-F1582AC83FA0}" action="add"/>
</revisions>
</file>

<file path=xl/revisions/revisionLog156111.xml><?xml version="1.0" encoding="utf-8"?>
<revisions xmlns="http://schemas.openxmlformats.org/spreadsheetml/2006/main" xmlns:r="http://schemas.openxmlformats.org/officeDocument/2006/relationships">
  <rcv guid="{F38B4310-E489-43FF-953E-F1582AC83FA0}" action="delete"/>
  <rcv guid="{F38B4310-E489-43FF-953E-F1582AC83FA0}" action="add"/>
</revisions>
</file>

<file path=xl/revisions/revisionLog157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'FY15'!$B:$BS</formula>
    <oldFormula>'FY15'!$B:$BS</oldFormula>
  </rdn>
  <rcv guid="{F38B4310-E489-43FF-953E-F1582AC83FA0}" action="add"/>
</revisions>
</file>

<file path=xl/revisions/revisionLog1571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'FY15'!$B:$BS</formula>
    <oldFormula>'FY15'!$B:$BS</oldFormula>
  </rdn>
  <rcv guid="{F38B4310-E489-43FF-953E-F1582AC83FA0}" action="add"/>
</revisions>
</file>

<file path=xl/revisions/revisionLog15711.xml><?xml version="1.0" encoding="utf-8"?>
<revisions xmlns="http://schemas.openxmlformats.org/spreadsheetml/2006/main" xmlns:r="http://schemas.openxmlformats.org/officeDocument/2006/relationships">
  <rcc rId="4443" sId="1" numFmtId="4">
    <nc r="AE30">
      <v>0</v>
    </nc>
  </rcc>
  <rcc rId="4444" sId="1" numFmtId="4">
    <nc r="AE33">
      <v>0</v>
    </nc>
  </rcc>
  <rcc rId="4445" sId="1" numFmtId="4">
    <nc r="AE26">
      <v>0</v>
    </nc>
  </rcc>
  <rcc rId="4446" sId="1" numFmtId="4">
    <nc r="AE27">
      <v>0</v>
    </nc>
  </rcc>
  <rcc rId="4447" sId="1" numFmtId="4">
    <nc r="AE43">
      <v>0</v>
    </nc>
  </rcc>
  <rcc rId="4448" sId="1" numFmtId="4">
    <nc r="AE44">
      <v>0</v>
    </nc>
  </rcc>
  <rcv guid="{F38B4310-E489-43FF-953E-F1582AC83FA0}" action="delete"/>
  <rdn rId="0" localSheetId="1" customView="1" name="Z_F38B4310_E489_43FF_953E_F1582AC83FA0_.wvu.Cols" hidden="1" oldHidden="1">
    <formula>'FY15'!$B:$V</formula>
    <oldFormula>'FY15'!$B:$V</oldFormula>
  </rdn>
  <rcv guid="{F38B4310-E489-43FF-953E-F1582AC83FA0}" action="add"/>
</revisions>
</file>

<file path=xl/revisions/revisionLog157111.xml><?xml version="1.0" encoding="utf-8"?>
<revisions xmlns="http://schemas.openxmlformats.org/spreadsheetml/2006/main" xmlns:r="http://schemas.openxmlformats.org/officeDocument/2006/relationships">
  <rcc rId="4312" sId="1" numFmtId="4">
    <nc r="Y7">
      <v>140379.07</v>
    </nc>
  </rcc>
  <rcc rId="4313" sId="1" numFmtId="4">
    <nc r="Y8">
      <v>91572.2</v>
    </nc>
  </rcc>
  <rcc rId="4314" sId="1" numFmtId="4">
    <nc r="Y9">
      <v>138085.07999999999</v>
    </nc>
  </rcc>
  <rcc rId="4315" sId="1" numFmtId="4">
    <nc r="Y12">
      <v>18771.53</v>
    </nc>
  </rcc>
  <rcc rId="4316" sId="1" numFmtId="4">
    <nc r="Y13">
      <v>8302.44</v>
    </nc>
  </rcc>
  <rcc rId="4317" sId="1" numFmtId="4">
    <nc r="Y14">
      <v>42938</v>
    </nc>
  </rcc>
  <rcc rId="4318" sId="1" numFmtId="4">
    <nc r="Y19">
      <v>14586.42</v>
    </nc>
  </rcc>
  <rcc rId="4319" sId="1" numFmtId="4">
    <nc r="Y23">
      <v>8446.73</v>
    </nc>
  </rcc>
  <rcc rId="4320" sId="1" numFmtId="4">
    <nc r="Y18">
      <v>1579.9</v>
    </nc>
  </rcc>
  <rcc rId="4321" sId="1" numFmtId="4">
    <nc r="Y22">
      <v>781</v>
    </nc>
  </rcc>
  <rcc rId="4322" sId="1" numFmtId="4">
    <nc r="Y30">
      <v>608.4</v>
    </nc>
  </rcc>
  <rcc rId="4323" sId="1" numFmtId="4">
    <nc r="Y33">
      <v>508.62</v>
    </nc>
  </rcc>
  <rcv guid="{F38B4310-E489-43FF-953E-F1582AC83FA0}" action="delete"/>
  <rdn rId="0" localSheetId="1" customView="1" name="Z_F38B4310_E489_43FF_953E_F1582AC83FA0_.wvu.Cols" hidden="1" oldHidden="1">
    <formula>'FY15'!$B:$V</formula>
    <oldFormula>'FY15'!$B:$V</oldFormula>
  </rdn>
  <rcv guid="{F38B4310-E489-43FF-953E-F1582AC83FA0}" action="add"/>
</revisions>
</file>

<file path=xl/revisions/revisionLog1571111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'FY15'!$B:$O</formula>
    <oldFormula>'FY15'!$B:$O</oldFormula>
  </rdn>
  <rcv guid="{F38B4310-E489-43FF-953E-F1582AC83FA0}" action="add"/>
</revisions>
</file>

<file path=xl/revisions/revisionLog15711111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'FY15'!$B:$O</formula>
    <oldFormula>'FY15'!$B:$O</oldFormula>
  </rdn>
  <rcv guid="{F38B4310-E489-43FF-953E-F1582AC83FA0}" action="add"/>
</revisions>
</file>

<file path=xl/revisions/revisionLog15712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'FY15'!$B:$AC</formula>
    <oldFormula>'FY15'!$B:$AC</oldFormula>
  </rdn>
  <rcv guid="{F38B4310-E489-43FF-953E-F1582AC83FA0}" action="add"/>
</revisions>
</file>

<file path=xl/revisions/revisionLog1572.xml><?xml version="1.0" encoding="utf-8"?>
<revisions xmlns="http://schemas.openxmlformats.org/spreadsheetml/2006/main" xmlns:r="http://schemas.openxmlformats.org/officeDocument/2006/relationships">
  <rcc rId="5682" sId="1" numFmtId="4">
    <nc r="CA36">
      <v>35000</v>
    </nc>
  </rcc>
  <rcc rId="5683" sId="1" numFmtId="4">
    <nc r="CA37">
      <v>33000</v>
    </nc>
  </rcc>
  <rcc rId="5684" sId="1" numFmtId="4">
    <nc r="CA38">
      <v>0</v>
    </nc>
  </rcc>
  <rcc rId="5685" sId="1" numFmtId="4">
    <oc r="CA41">
      <v>0</v>
    </oc>
    <nc r="CA41">
      <v>37000</v>
    </nc>
  </rcc>
  <rcc rId="5686" sId="1" numFmtId="4">
    <nc r="CA42">
      <v>70000</v>
    </nc>
  </rcc>
  <rcc rId="5687" sId="1" numFmtId="4">
    <nc r="CA43">
      <v>100</v>
    </nc>
  </rcc>
  <rcc rId="5688" sId="1" numFmtId="4">
    <nc r="CA44">
      <v>500</v>
    </nc>
  </rcc>
  <rcv guid="{F38B4310-E489-43FF-953E-F1582AC83FA0}" action="delete"/>
  <rdn rId="0" localSheetId="1" customView="1" name="Z_F38B4310_E489_43FF_953E_F1582AC83FA0_.wvu.Cols" hidden="1" oldHidden="1">
    <formula>'FY15'!$B:$BL</formula>
    <oldFormula>'FY15'!$B:$BL</oldFormula>
  </rdn>
  <rcv guid="{F38B4310-E489-43FF-953E-F1582AC83FA0}" action="add"/>
</revisions>
</file>

<file path=xl/revisions/revisionLog158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'FY15'!$B:$BL</formula>
    <oldFormula>'FY15'!$B:$BL</oldFormula>
  </rdn>
  <rcv guid="{F38B4310-E489-43FF-953E-F1582AC83FA0}" action="add"/>
</revisions>
</file>

<file path=xl/revisions/revisionLog1581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'FY15'!$B:$AC</formula>
    <oldFormula>'FY15'!$B:$AC</oldFormula>
  </rdn>
  <rcv guid="{F38B4310-E489-43FF-953E-F1582AC83FA0}" action="add"/>
</revisions>
</file>

<file path=xl/revisions/revisionLog15811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'FY15'!$B:$V</formula>
    <oldFormula>'FY15'!$B:$V</oldFormula>
  </rdn>
  <rcv guid="{F38B4310-E489-43FF-953E-F1582AC83FA0}" action="add"/>
</revisions>
</file>

<file path=xl/revisions/revisionLog158111.xml><?xml version="1.0" encoding="utf-8"?>
<revisions xmlns="http://schemas.openxmlformats.org/spreadsheetml/2006/main" xmlns:r="http://schemas.openxmlformats.org/officeDocument/2006/relationships">
  <rcc rId="4280" sId="1" numFmtId="4">
    <oc r="Z9">
      <v>150548</v>
    </oc>
    <nc r="Z9">
      <v>130548</v>
    </nc>
  </rcc>
  <rcv guid="{F38B4310-E489-43FF-953E-F1582AC83FA0}" action="delete"/>
  <rdn rId="0" localSheetId="1" customView="1" name="Z_F38B4310_E489_43FF_953E_F1582AC83FA0_.wvu.Cols" hidden="1" oldHidden="1">
    <formula>'FY15'!$B:$O</formula>
    <oldFormula>'FY15'!$B:$O</oldFormula>
  </rdn>
  <rcv guid="{F38B4310-E489-43FF-953E-F1582AC83FA0}" action="add"/>
</revisions>
</file>

<file path=xl/revisions/revisionLog159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'FY15'!$B:$AC</formula>
    <oldFormula>'FY15'!$B:$AC</oldFormula>
  </rdn>
  <rcv guid="{F38B4310-E489-43FF-953E-F1582AC83FA0}" action="add"/>
</revisions>
</file>

<file path=xl/revisions/revisionLog1591.xml><?xml version="1.0" encoding="utf-8"?>
<revisions xmlns="http://schemas.openxmlformats.org/spreadsheetml/2006/main" xmlns:r="http://schemas.openxmlformats.org/officeDocument/2006/relationships">
  <rcc rId="4548" sId="1" numFmtId="4">
    <nc r="AF7">
      <v>145051.35</v>
    </nc>
  </rcc>
  <rcc rId="4549" sId="1" numFmtId="4">
    <nc r="AF8">
      <v>75925.149999999994</v>
    </nc>
  </rcc>
  <rcc rId="4550" sId="1" numFmtId="4">
    <nc r="AF9">
      <v>108004.45</v>
    </nc>
  </rcc>
  <rcc rId="4551" sId="1" numFmtId="4">
    <nc r="AF12">
      <v>26102.95</v>
    </nc>
  </rcc>
  <rcc rId="4552" sId="1" numFmtId="4">
    <nc r="AF13">
      <v>8591.4699999999993</v>
    </nc>
  </rcc>
  <rcc rId="4553" sId="1" numFmtId="4">
    <nc r="AF14">
      <v>40240</v>
    </nc>
  </rcc>
  <rcc rId="4554" sId="1" numFmtId="4">
    <nc r="AF15">
      <v>5000</v>
    </nc>
  </rcc>
  <rcc rId="4555" sId="1" numFmtId="4">
    <nc r="AF18">
      <v>987</v>
    </nc>
  </rcc>
  <rcc rId="4556" sId="1" numFmtId="4">
    <nc r="AF19">
      <v>10922.5</v>
    </nc>
  </rcc>
  <rcc rId="4557" sId="1" numFmtId="4">
    <nc r="AF22">
      <v>781</v>
    </nc>
  </rcc>
  <rcc rId="4558" sId="1" numFmtId="4">
    <nc r="AF23">
      <v>6210.26</v>
    </nc>
  </rcc>
  <rcc rId="4559" sId="1" numFmtId="4">
    <nc r="AF30">
      <v>607.91999999999996</v>
    </nc>
  </rcc>
  <rcc rId="4560" sId="1" numFmtId="4">
    <nc r="AF33">
      <v>509.75</v>
    </nc>
  </rcc>
  <rcc rId="4561" sId="1" numFmtId="4">
    <nc r="AF36">
      <v>7318.92</v>
    </nc>
  </rcc>
  <rcc rId="4562" sId="1" numFmtId="4">
    <nc r="AF37">
      <v>6463.59</v>
    </nc>
  </rcc>
  <rcc rId="4563" sId="1" numFmtId="4">
    <nc r="AF38">
      <v>-5660</v>
    </nc>
  </rcc>
  <rcc rId="4564" sId="1">
    <nc r="AF26">
      <f>13547.58+6511.75</f>
    </nc>
  </rcc>
  <rcc rId="4565" sId="1">
    <nc r="AF27">
      <f>2264.26+12749.35</f>
    </nc>
  </rcc>
  <rcc rId="4566" sId="1" numFmtId="4">
    <nc r="AF43">
      <v>100</v>
    </nc>
  </rcc>
  <rcc rId="4567" sId="1" numFmtId="4">
    <nc r="AF44">
      <v>642.13</v>
    </nc>
  </rcc>
  <rcv guid="{F38B4310-E489-43FF-953E-F1582AC83FA0}" action="delete"/>
  <rdn rId="0" localSheetId="1" customView="1" name="Z_F38B4310_E489_43FF_953E_F1582AC83FA0_.wvu.Cols" hidden="1" oldHidden="1">
    <formula>'FY15'!$B:$AC</formula>
    <oldFormula>'FY15'!$B:$AC</oldFormula>
  </rdn>
  <rcv guid="{F38B4310-E489-43FF-953E-F1582AC83FA0}" action="add"/>
</revisions>
</file>

<file path=xl/revisions/revisionLog15911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'FY15'!$B:$AC</formula>
    <oldFormula>'FY15'!$B:$AC</oldFormula>
  </rdn>
  <rcv guid="{F38B4310-E489-43FF-953E-F1582AC83FA0}" action="add"/>
</revisions>
</file>

<file path=xl/revisions/revisionLog159111.xml><?xml version="1.0" encoding="utf-8"?>
<revisions xmlns="http://schemas.openxmlformats.org/spreadsheetml/2006/main" xmlns:r="http://schemas.openxmlformats.org/officeDocument/2006/relationships">
  <rcc rId="4337" sId="1">
    <nc r="AH7">
      <f>AE7+AG7</f>
    </nc>
  </rcc>
  <rcc rId="4338" sId="1">
    <nc r="AH8">
      <f>AE8+AG8</f>
    </nc>
  </rcc>
  <rcc rId="4339" sId="1">
    <nc r="AH9">
      <f>AE9+AG9</f>
    </nc>
  </rcc>
  <rcc rId="4340" sId="1">
    <nc r="AH12">
      <f>AE12+AG12</f>
    </nc>
  </rcc>
  <rcc rId="4341" sId="1">
    <nc r="AH13">
      <f>AE13+AG13</f>
    </nc>
  </rcc>
  <rcc rId="4342" sId="1">
    <nc r="AH14">
      <f>AE14+AG14</f>
    </nc>
  </rcc>
  <rcc rId="4343" sId="1">
    <nc r="AH15">
      <f>AE15+AG15</f>
    </nc>
  </rcc>
  <rcc rId="4344" sId="1">
    <nc r="AH18">
      <f>AE18+AG18</f>
    </nc>
  </rcc>
  <rcc rId="4345" sId="1">
    <nc r="AH19">
      <f>AE19+AG19</f>
    </nc>
  </rcc>
  <rcc rId="4346" sId="1">
    <nc r="AH22">
      <f>AE22+AG22</f>
    </nc>
  </rcc>
  <rcc rId="4347" sId="1">
    <nc r="AH23">
      <f>AE23+AG23</f>
    </nc>
  </rcc>
  <rcc rId="4348" sId="1">
    <nc r="AH26">
      <f>AE26+AG26</f>
    </nc>
  </rcc>
  <rcc rId="4349" sId="1">
    <nc r="AH27">
      <f>AE27+AG27</f>
    </nc>
  </rcc>
  <rcc rId="4350" sId="1">
    <nc r="AH30">
      <f>AE30+AG30</f>
    </nc>
  </rcc>
  <rcc rId="4351" sId="1">
    <nc r="AH33">
      <f>AE33+AG33</f>
    </nc>
  </rcc>
  <rcc rId="4352" sId="1">
    <nc r="AH36">
      <f>AE36+AG36</f>
    </nc>
  </rcc>
  <rcc rId="4353" sId="1">
    <nc r="AH37">
      <f>AE37+AG37</f>
    </nc>
  </rcc>
  <rcc rId="4354" sId="1">
    <nc r="AH38">
      <f>AE38+AG38</f>
    </nc>
  </rcc>
  <rcc rId="4355" sId="1">
    <oc r="AH41">
      <f>AE41+AG41</f>
    </oc>
    <nc r="AH41">
      <f>AE41+AG41</f>
    </nc>
  </rcc>
  <rcc rId="4356" sId="1">
    <nc r="AH42">
      <f>AE42+AG42</f>
    </nc>
  </rcc>
  <rcc rId="4357" sId="1">
    <nc r="AH43">
      <f>AE43+AG43</f>
    </nc>
  </rcc>
  <rcc rId="4358" sId="1">
    <nc r="AH44">
      <f>AE44+AG44</f>
    </nc>
  </rcc>
  <rcc rId="4359" sId="1">
    <nc r="AI7">
      <f>AE7+AF7</f>
    </nc>
  </rcc>
  <rcc rId="4360" sId="1">
    <nc r="AI8">
      <f>AE8+AF8</f>
    </nc>
  </rcc>
  <rcc rId="4361" sId="1">
    <nc r="AI9">
      <f>AE9+AF9</f>
    </nc>
  </rcc>
  <rcc rId="4362" sId="1">
    <nc r="AI12">
      <f>AE12+AF12</f>
    </nc>
  </rcc>
  <rcc rId="4363" sId="1">
    <nc r="AI13">
      <f>AE13+AF13</f>
    </nc>
  </rcc>
  <rcc rId="4364" sId="1">
    <nc r="AI14">
      <f>AE14+AF14</f>
    </nc>
  </rcc>
  <rcc rId="4365" sId="1">
    <nc r="AI15">
      <f>AE15+AF15</f>
    </nc>
  </rcc>
  <rcc rId="4366" sId="1">
    <nc r="AI18">
      <f>AE18+AF18</f>
    </nc>
  </rcc>
  <rcc rId="4367" sId="1">
    <nc r="AI19">
      <f>AE19+AF19</f>
    </nc>
  </rcc>
  <rcc rId="4368" sId="1">
    <nc r="AI22">
      <f>AE22+AF22</f>
    </nc>
  </rcc>
  <rcc rId="4369" sId="1">
    <nc r="AI23">
      <f>AE23+AF23</f>
    </nc>
  </rcc>
  <rcc rId="4370" sId="1">
    <nc r="AI26">
      <f>AE26+AF26</f>
    </nc>
  </rcc>
  <rcc rId="4371" sId="1">
    <nc r="AI27">
      <f>AE27+AF27</f>
    </nc>
  </rcc>
  <rcc rId="4372" sId="1">
    <nc r="AI30">
      <f>AE30+AF30</f>
    </nc>
  </rcc>
  <rcc rId="4373" sId="1">
    <nc r="AI33">
      <f>AE33+AF33</f>
    </nc>
  </rcc>
  <rcc rId="4374" sId="1">
    <nc r="AI36">
      <f>AE36+AF36</f>
    </nc>
  </rcc>
  <rcc rId="4375" sId="1">
    <nc r="AI37">
      <f>AE37+AF37</f>
    </nc>
  </rcc>
  <rcc rId="4376" sId="1">
    <nc r="AI38">
      <f>AE38+AF38</f>
    </nc>
  </rcc>
  <rcc rId="4377" sId="1">
    <oc r="AI41">
      <f>AE41+AF41</f>
    </oc>
    <nc r="AI41">
      <f>AE41+AF41</f>
    </nc>
  </rcc>
  <rcc rId="4378" sId="1">
    <nc r="AI42">
      <f>AE42+AF42</f>
    </nc>
  </rcc>
  <rcc rId="4379" sId="1">
    <nc r="AI43">
      <f>AE43+AF43</f>
    </nc>
  </rcc>
  <rcc rId="4380" sId="1">
    <nc r="AI44">
      <f>AE44+AF44</f>
    </nc>
  </rcc>
  <rcc rId="4381" sId="1">
    <oc r="AC7">
      <f>W7-AB7</f>
    </oc>
    <nc r="AC7">
      <f>AA7-AB7</f>
    </nc>
  </rcc>
  <rcc rId="4382" sId="1">
    <oc r="AC8">
      <f>W8-AB8</f>
    </oc>
    <nc r="AC8">
      <f>AA8-AB8</f>
    </nc>
  </rcc>
  <rcc rId="4383" sId="1">
    <oc r="AC9">
      <f>W9-AB9</f>
    </oc>
    <nc r="AC9">
      <f>AA9-AB9</f>
    </nc>
  </rcc>
  <rcc rId="4384" sId="1">
    <oc r="AC12">
      <f>W12-AB12</f>
    </oc>
    <nc r="AC12">
      <f>AA12-AB12</f>
    </nc>
  </rcc>
  <rcc rId="4385" sId="1">
    <oc r="AC13">
      <f>W13-AB13</f>
    </oc>
    <nc r="AC13">
      <f>AA13-AB13</f>
    </nc>
  </rcc>
  <rcc rId="4386" sId="1">
    <oc r="AC14">
      <f>W14-AB14</f>
    </oc>
    <nc r="AC14">
      <f>AA14-AB14</f>
    </nc>
  </rcc>
  <rcc rId="4387" sId="1">
    <oc r="AC15">
      <f>W15-AB15</f>
    </oc>
    <nc r="AC15">
      <f>AA15-AB15</f>
    </nc>
  </rcc>
  <rcc rId="4388" sId="1">
    <oc r="AC18">
      <f>W18-AB18</f>
    </oc>
    <nc r="AC18">
      <f>AA18-AB18</f>
    </nc>
  </rcc>
  <rcc rId="4389" sId="1">
    <oc r="AC19">
      <f>W19-AB19</f>
    </oc>
    <nc r="AC19">
      <f>AA19-AB19</f>
    </nc>
  </rcc>
  <rcc rId="4390" sId="1">
    <oc r="AC22">
      <f>W22-AB22</f>
    </oc>
    <nc r="AC22">
      <f>AA22-AB22</f>
    </nc>
  </rcc>
  <rcc rId="4391" sId="1">
    <oc r="AC23">
      <f>W23-AB23</f>
    </oc>
    <nc r="AC23">
      <f>AA23-AB23</f>
    </nc>
  </rcc>
  <rcc rId="4392" sId="1">
    <oc r="AC26">
      <f>W26-AB26</f>
    </oc>
    <nc r="AC26">
      <f>AA26-AB26</f>
    </nc>
  </rcc>
  <rcc rId="4393" sId="1">
    <oc r="AC27">
      <f>W27-AB27</f>
    </oc>
    <nc r="AC27">
      <f>AA27-AB27</f>
    </nc>
  </rcc>
  <rcc rId="4394" sId="1">
    <oc r="AC30">
      <f>W30-AB30</f>
    </oc>
    <nc r="AC30">
      <f>AA30-AB30</f>
    </nc>
  </rcc>
  <rcc rId="4395" sId="1">
    <oc r="AC33">
      <f>W33-AB33</f>
    </oc>
    <nc r="AC33">
      <f>AA33-AB33</f>
    </nc>
  </rcc>
  <rcc rId="4396" sId="1">
    <oc r="AC36">
      <f>W36-AB36</f>
    </oc>
    <nc r="AC36">
      <f>AA36-AB36</f>
    </nc>
  </rcc>
  <rcc rId="4397" sId="1">
    <oc r="AC37">
      <f>W37-AB37</f>
    </oc>
    <nc r="AC37">
      <f>AA37-AB37</f>
    </nc>
  </rcc>
  <rcc rId="4398" sId="1">
    <oc r="AC38">
      <f>W38-AB38</f>
    </oc>
    <nc r="AC38">
      <f>AA38-AB38</f>
    </nc>
  </rcc>
  <rcc rId="4399" sId="1">
    <oc r="AC41">
      <f>W41-AB41</f>
    </oc>
    <nc r="AC41">
      <f>AA41-AB41</f>
    </nc>
  </rcc>
  <rcc rId="4400" sId="1">
    <oc r="AC42">
      <f>W42-AB42</f>
    </oc>
    <nc r="AC42">
      <f>AA42-AB42</f>
    </nc>
  </rcc>
  <rcc rId="4401" sId="1">
    <oc r="AC43">
      <f>W43-AB43</f>
    </oc>
    <nc r="AC43">
      <f>AA43-AB43</f>
    </nc>
  </rcc>
  <rcc rId="4402" sId="1">
    <oc r="AC44">
      <f>W44-AB44</f>
    </oc>
    <nc r="AC44">
      <f>AA44-AB44</f>
    </nc>
  </rcc>
  <rcv guid="{F38B4310-E489-43FF-953E-F1582AC83FA0}" action="delete"/>
  <rdn rId="0" localSheetId="1" customView="1" name="Z_F38B4310_E489_43FF_953E_F1582AC83FA0_.wvu.Cols" hidden="1" oldHidden="1">
    <formula>'FY15'!$B:$V</formula>
    <oldFormula>'FY15'!$B:$V</oldFormula>
  </rdn>
  <rcv guid="{F38B4310-E489-43FF-953E-F1582AC83FA0}" action="add"/>
</revisions>
</file>

<file path=xl/revisions/revisionLog16.xml><?xml version="1.0" encoding="utf-8"?>
<revisions xmlns="http://schemas.openxmlformats.org/spreadsheetml/2006/main" xmlns:r="http://schemas.openxmlformats.org/officeDocument/2006/relationships">
  <rcc rId="4953" sId="1" numFmtId="4">
    <nc r="AS7">
      <v>125000</v>
    </nc>
  </rcc>
  <rcc rId="4954" sId="1" numFmtId="4">
    <nc r="AS8">
      <v>61000</v>
    </nc>
  </rcc>
  <rcc rId="4955" sId="1" numFmtId="4">
    <nc r="AS9">
      <v>144000</v>
    </nc>
  </rcc>
  <rcc rId="4956" sId="1" numFmtId="4">
    <nc r="AS12">
      <v>12500</v>
    </nc>
  </rcc>
  <rcc rId="4957" sId="1" numFmtId="4">
    <nc r="AS13">
      <v>8500</v>
    </nc>
  </rcc>
  <rcc rId="4958" sId="1" numFmtId="4">
    <nc r="AS14">
      <v>24000</v>
    </nc>
  </rcc>
  <rcc rId="4959" sId="1" numFmtId="4">
    <nc r="AS15">
      <v>0</v>
    </nc>
  </rcc>
  <rcc rId="4960" sId="1" numFmtId="4">
    <nc r="AS19">
      <v>15000</v>
    </nc>
  </rcc>
  <rcc rId="4961" sId="1" numFmtId="4">
    <nc r="AS23">
      <v>6500</v>
    </nc>
  </rcc>
  <rcc rId="4962" sId="1" numFmtId="4">
    <nc r="AS18">
      <v>4500</v>
    </nc>
  </rcc>
  <rcc rId="4963" sId="1" numFmtId="4">
    <nc r="AS22">
      <v>1500</v>
    </nc>
  </rcc>
  <rcc rId="4964" sId="1" numFmtId="4">
    <nc r="AS26">
      <v>0</v>
    </nc>
  </rcc>
  <rcc rId="4965" sId="1" numFmtId="4">
    <nc r="AS27">
      <v>0</v>
    </nc>
  </rcc>
  <rcc rId="4966" sId="1" numFmtId="4">
    <nc r="AS30">
      <v>0</v>
    </nc>
  </rcc>
  <rcc rId="4967" sId="1" numFmtId="4">
    <nc r="AS33">
      <v>0</v>
    </nc>
  </rcc>
  <rcc rId="4968" sId="1" numFmtId="4">
    <nc r="AS36">
      <v>20000</v>
    </nc>
  </rcc>
  <rcc rId="4969" sId="1" numFmtId="4">
    <nc r="AS37">
      <v>15000</v>
    </nc>
  </rcc>
  <rcc rId="4970" sId="1" numFmtId="4">
    <nc r="AS38">
      <v>1000</v>
    </nc>
  </rcc>
  <rcc rId="4971" sId="1" numFmtId="4">
    <oc r="AS41">
      <v>0</v>
    </oc>
    <nc r="AS41">
      <v>36892.160000000003</v>
    </nc>
  </rcc>
  <rcc rId="4972" sId="1" numFmtId="4">
    <nc r="AS42">
      <v>69066.5</v>
    </nc>
  </rcc>
  <rcc rId="4973" sId="1" numFmtId="4">
    <nc r="AS43">
      <v>0</v>
    </nc>
  </rcc>
  <rcc rId="4974" sId="1" numFmtId="4">
    <nc r="AS44">
      <v>0</v>
    </nc>
  </rcc>
  <rcc rId="4975" sId="1" numFmtId="4">
    <nc r="AT42">
      <v>0</v>
    </nc>
  </rcc>
  <rcv guid="{F38B4310-E489-43FF-953E-F1582AC83FA0}" action="delete"/>
  <rdn rId="0" localSheetId="1" customView="1" name="Z_F38B4310_E489_43FF_953E_F1582AC83FA0_.wvu.Cols" hidden="1" oldHidden="1">
    <formula>'FY15'!$B:$AJ</formula>
    <oldFormula>'FY15'!$B:$AJ</oldFormula>
  </rdn>
  <rcv guid="{F38B4310-E489-43FF-953E-F1582AC83FA0}" action="add"/>
</revisions>
</file>

<file path=xl/revisions/revisionLog160.xml><?xml version="1.0" encoding="utf-8"?>
<revisions xmlns="http://schemas.openxmlformats.org/spreadsheetml/2006/main" xmlns:r="http://schemas.openxmlformats.org/officeDocument/2006/relationships">
  <rcc rId="5420" sId="1" numFmtId="4">
    <oc r="BM41">
      <v>0</v>
    </oc>
    <nc r="BM41">
      <v>37000</v>
    </nc>
  </rcc>
  <rcc rId="5421" sId="1" numFmtId="4">
    <nc r="BM42">
      <v>63000</v>
    </nc>
  </rcc>
  <rcc rId="5422" sId="1" numFmtId="4">
    <nc r="BM43">
      <v>100</v>
    </nc>
  </rcc>
  <rcc rId="5423" sId="1" numFmtId="4">
    <nc r="BM44">
      <v>500</v>
    </nc>
  </rcc>
  <rcc rId="5424" sId="1" numFmtId="4">
    <nc r="BO42">
      <v>0</v>
    </nc>
  </rcc>
  <rcc rId="5425" sId="1" numFmtId="4">
    <nc r="BP42">
      <v>0</v>
    </nc>
  </rcc>
  <rcc rId="5426" sId="1" numFmtId="4">
    <oc r="BN41">
      <v>0</v>
    </oc>
    <nc r="BN41">
      <v>32344.73</v>
    </nc>
  </rcc>
  <rcc rId="5427" sId="1" numFmtId="4">
    <nc r="BN42">
      <v>67548.75</v>
    </nc>
  </rcc>
  <rcv guid="{F38B4310-E489-43FF-953E-F1582AC83FA0}" action="delete"/>
  <rdn rId="0" localSheetId="1" customView="1" name="Z_F38B4310_E489_43FF_953E_F1582AC83FA0_.wvu.Cols" hidden="1" oldHidden="1">
    <formula>'FY15'!$B:$AX</formula>
    <oldFormula>'FY15'!$B:$AX</oldFormula>
  </rdn>
  <rcv guid="{F38B4310-E489-43FF-953E-F1582AC83FA0}" action="add"/>
</revisions>
</file>

<file path=xl/revisions/revisionLog1601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'FY15'!$B:$AC</formula>
    <oldFormula>'FY15'!$B:$AC</oldFormula>
  </rdn>
  <rcv guid="{F38B4310-E489-43FF-953E-F1582AC83FA0}" action="add"/>
</revisions>
</file>

<file path=xl/revisions/revisionLog16011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'FY15'!$B:$AC</formula>
    <oldFormula>'FY15'!$B:$AC</oldFormula>
  </rdn>
  <rcv guid="{F38B4310-E489-43FF-953E-F1582AC83FA0}" action="add"/>
</revisions>
</file>

<file path=xl/revisions/revisionLog160111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'FY15'!$B:$V</formula>
    <oldFormula>'FY15'!$B:$V</oldFormula>
  </rdn>
  <rcv guid="{F38B4310-E489-43FF-953E-F1582AC83FA0}" action="add"/>
</revisions>
</file>

<file path=xl/revisions/revisionLog161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'FY15'!$B:$O</formula>
    <oldFormula>'FY15'!$B:$O</oldFormula>
  </rdn>
  <rcv guid="{F38B4310-E489-43FF-953E-F1582AC83FA0}" action="add"/>
</revisions>
</file>

<file path=xl/revisions/revisionLog1611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'FY15'!$B:$O</formula>
    <oldFormula>'FY15'!$B:$O</oldFormula>
  </rdn>
  <rcv guid="{F38B4310-E489-43FF-953E-F1582AC83FA0}" action="add"/>
</revisions>
</file>

<file path=xl/revisions/revisionLog16111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'FY15'!$B:$O</formula>
    <oldFormula>'FY15'!$B:$O</oldFormula>
  </rdn>
  <rcv guid="{F38B4310-E489-43FF-953E-F1582AC83FA0}" action="add"/>
</revisions>
</file>

<file path=xl/revisions/revisionLog161111.xml><?xml version="1.0" encoding="utf-8"?>
<revisions xmlns="http://schemas.openxmlformats.org/spreadsheetml/2006/main" xmlns:r="http://schemas.openxmlformats.org/officeDocument/2006/relationships">
  <rcc rId="4063" sId="1">
    <nc r="AC7">
      <f>W7-AB7</f>
    </nc>
  </rcc>
  <rcc rId="4064" sId="1">
    <nc r="AC8">
      <f>W8-AB8</f>
    </nc>
  </rcc>
  <rcc rId="4065" sId="1">
    <nc r="AC9">
      <f>W9-AB9</f>
    </nc>
  </rcc>
  <rcc rId="4066" sId="1">
    <nc r="AC12">
      <f>W12-AB12</f>
    </nc>
  </rcc>
  <rcc rId="4067" sId="1">
    <nc r="AC13">
      <f>W13-AB13</f>
    </nc>
  </rcc>
  <rcc rId="4068" sId="1">
    <nc r="AC14">
      <f>W14-AB14</f>
    </nc>
  </rcc>
  <rcc rId="4069" sId="1" numFmtId="4">
    <nc r="AC15">
      <v>0</v>
    </nc>
  </rcc>
  <rcc rId="4070" sId="1">
    <nc r="AC18">
      <f>W18-AB18</f>
    </nc>
  </rcc>
  <rcc rId="4071" sId="1">
    <nc r="AC19">
      <f>W19-AB19</f>
    </nc>
  </rcc>
  <rcc rId="4072" sId="1">
    <nc r="AC22">
      <f>W22-AB22</f>
    </nc>
  </rcc>
  <rcc rId="4073" sId="1">
    <nc r="AC23">
      <f>W23-AB23</f>
    </nc>
  </rcc>
  <rcc rId="4074" sId="1">
    <nc r="AC26">
      <f>W26-AB26</f>
    </nc>
  </rcc>
  <rcc rId="4075" sId="1">
    <nc r="AC27">
      <f>W27-AB27</f>
    </nc>
  </rcc>
  <rcc rId="4076" sId="1">
    <nc r="AC30">
      <f>W30-AB30</f>
    </nc>
  </rcc>
  <rcc rId="4077" sId="1">
    <nc r="AC33">
      <f>W33-AB33</f>
    </nc>
  </rcc>
  <rcc rId="4078" sId="1">
    <nc r="AC36">
      <f>W36-AB36</f>
    </nc>
  </rcc>
  <rcc rId="4079" sId="1">
    <nc r="AC37">
      <f>W37-AB37</f>
    </nc>
  </rcc>
  <rcc rId="4080" sId="1">
    <nc r="AC38">
      <f>W38-AB38</f>
    </nc>
  </rcc>
  <rcv guid="{F38B4310-E489-43FF-953E-F1582AC83FA0}" action="delete"/>
  <rdn rId="0" localSheetId="1" customView="1" name="Z_F38B4310_E489_43FF_953E_F1582AC83FA0_.wvu.Cols" hidden="1" oldHidden="1">
    <formula>'FY15'!$B:$O</formula>
    <oldFormula>'FY15'!$B:$O</oldFormula>
  </rdn>
  <rcv guid="{F38B4310-E489-43FF-953E-F1582AC83FA0}" action="add"/>
</revisions>
</file>

<file path=xl/revisions/revisionLog1611111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'FY15'!$B:$O</formula>
    <oldFormula>'FY15'!$B:$O</oldFormula>
  </rdn>
  <rcv guid="{F38B4310-E489-43FF-953E-F1582AC83FA0}" action="add"/>
</revisions>
</file>

<file path=xl/revisions/revisionLog16111111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'FY14 '!$B:$H</formula>
    <oldFormula>'FY14 '!$B:$H</oldFormula>
  </rdn>
  <rcv guid="{F38B4310-E489-43FF-953E-F1582AC83FA0}" action="add"/>
</revisions>
</file>

<file path=xl/revisions/revisionLog16112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'FY15'!$B:$O</formula>
    <oldFormula>'FY15'!$B:$O</oldFormula>
  </rdn>
  <rcv guid="{F38B4310-E489-43FF-953E-F1582AC83FA0}" action="add"/>
</revisions>
</file>

<file path=xl/revisions/revisionLog162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'FY15'!$B:$BL</formula>
    <oldFormula>'FY15'!$B:$BL</oldFormula>
  </rdn>
  <rcv guid="{F38B4310-E489-43FF-953E-F1582AC83FA0}" action="add"/>
</revisions>
</file>

<file path=xl/revisions/revisionLog1621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'FY15'!$B:$BE</formula>
    <oldFormula>'FY15'!$B:$AX</oldFormula>
  </rdn>
  <rcv guid="{F38B4310-E489-43FF-953E-F1582AC83FA0}" action="add"/>
</revisions>
</file>

<file path=xl/revisions/revisionLog16211.xml><?xml version="1.0" encoding="utf-8"?>
<revisions xmlns="http://schemas.openxmlformats.org/spreadsheetml/2006/main" xmlns:r="http://schemas.openxmlformats.org/officeDocument/2006/relationships">
  <rcc rId="5079" sId="1" numFmtId="4">
    <nc r="AU42">
      <v>0</v>
    </nc>
  </rcc>
  <rcv guid="{F38B4310-E489-43FF-953E-F1582AC83FA0}" action="delete"/>
  <rdn rId="0" localSheetId="1" customView="1" name="Z_F38B4310_E489_43FF_953E_F1582AC83FA0_.wvu.Cols" hidden="1" oldHidden="1">
    <formula>'FY15'!$B:$AJ</formula>
    <oldFormula>'FY15'!$B:$AJ</oldFormula>
  </rdn>
  <rcv guid="{F38B4310-E489-43FF-953E-F1582AC83FA0}" action="add"/>
</revisions>
</file>

<file path=xl/revisions/revisionLog162111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'FY15'!$B:$AC</formula>
    <oldFormula>'FY15'!$B:$AC</oldFormula>
  </rdn>
  <rcv guid="{F38B4310-E489-43FF-953E-F1582AC83FA0}" action="add"/>
</revisions>
</file>

<file path=xl/revisions/revisionLog1621111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'FY15'!$B:$AC</formula>
    <oldFormula>'FY15'!$B:$AC</oldFormula>
  </rdn>
  <rcv guid="{F38B4310-E489-43FF-953E-F1582AC83FA0}" action="add"/>
</revisions>
</file>

<file path=xl/revisions/revisionLog163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'FY15'!$B:$O</formula>
    <oldFormula>'FY15'!$B:$O</oldFormula>
  </rdn>
  <rcv guid="{F38B4310-E489-43FF-953E-F1582AC83FA0}" action="add"/>
</revisions>
</file>

<file path=xl/revisions/revisionLog1631.xml><?xml version="1.0" encoding="utf-8"?>
<revisions xmlns="http://schemas.openxmlformats.org/spreadsheetml/2006/main" xmlns:r="http://schemas.openxmlformats.org/officeDocument/2006/relationships">
  <rcv guid="{F38B4310-E489-43FF-953E-F1582AC83FA0}" action="delete"/>
  <rcv guid="{F38B4310-E489-43FF-953E-F1582AC83FA0}" action="add"/>
</revisions>
</file>

<file path=xl/revisions/revisionLog16311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'FY15'!$B:$AC</formula>
    <oldFormula>'FY15'!$B:$AC</oldFormula>
  </rdn>
  <rcv guid="{F38B4310-E489-43FF-953E-F1582AC83FA0}" action="add"/>
</revisions>
</file>

<file path=xl/revisions/revisionLog163111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'FY15'!$B:$AC</formula>
    <oldFormula>'FY15'!$B:$AC</oldFormula>
  </rdn>
  <rcv guid="{F38B4310-E489-43FF-953E-F1582AC83FA0}" action="add"/>
</revisions>
</file>

<file path=xl/revisions/revisionLog1631111.xml><?xml version="1.0" encoding="utf-8"?>
<revisions xmlns="http://schemas.openxmlformats.org/spreadsheetml/2006/main" xmlns:r="http://schemas.openxmlformats.org/officeDocument/2006/relationships">
  <rcc rId="4603" sId="1" numFmtId="4">
    <nc r="AL42">
      <v>0</v>
    </nc>
  </rcc>
  <rcc rId="4604" sId="1" numFmtId="4">
    <nc r="AL43">
      <v>0</v>
    </nc>
  </rcc>
  <rcc rId="4605" sId="1" numFmtId="4">
    <nc r="AL44">
      <v>0</v>
    </nc>
  </rcc>
  <rcc rId="4606" sId="1" numFmtId="4">
    <oc r="AM41">
      <v>0</v>
    </oc>
    <nc r="AM41"/>
  </rcc>
  <rcv guid="{F38B4310-E489-43FF-953E-F1582AC83FA0}" action="delete"/>
  <rdn rId="0" localSheetId="1" customView="1" name="Z_F38B4310_E489_43FF_953E_F1582AC83FA0_.wvu.Cols" hidden="1" oldHidden="1">
    <formula>'FY15'!$B:$AC</formula>
    <oldFormula>'FY15'!$B:$AC</oldFormula>
  </rdn>
  <rcv guid="{F38B4310-E489-43FF-953E-F1582AC83FA0}" action="add"/>
</revisions>
</file>

<file path=xl/revisions/revisionLog164.xml><?xml version="1.0" encoding="utf-8"?>
<revisions xmlns="http://schemas.openxmlformats.org/spreadsheetml/2006/main" xmlns:r="http://schemas.openxmlformats.org/officeDocument/2006/relationships">
  <rcc rId="5636" sId="1">
    <oc r="BS7">
      <f>BQ7-BR7</f>
    </oc>
    <nc r="BS7">
      <f>BM7-BR7</f>
    </nc>
  </rcc>
  <rcc rId="5637" sId="1">
    <oc r="BS8">
      <f>BQ8-BR8</f>
    </oc>
    <nc r="BS8">
      <f>BM8-BR8</f>
    </nc>
  </rcc>
  <rcc rId="5638" sId="1">
    <oc r="BS9">
      <f>BQ9-BR9</f>
    </oc>
    <nc r="BS9">
      <f>BM9-BR9</f>
    </nc>
  </rcc>
  <rcc rId="5639" sId="1">
    <oc r="BS12">
      <f>BQ12-BR12</f>
    </oc>
    <nc r="BS12">
      <f>BM12-BR12</f>
    </nc>
  </rcc>
  <rcc rId="5640" sId="1">
    <oc r="BS13">
      <f>BQ13-BR13</f>
    </oc>
    <nc r="BS13">
      <f>BM13-BR13</f>
    </nc>
  </rcc>
  <rcc rId="5641" sId="1">
    <oc r="BS14">
      <f>BQ14-BR14</f>
    </oc>
    <nc r="BS14">
      <f>BM14-BR14</f>
    </nc>
  </rcc>
  <rcc rId="5642" sId="1">
    <oc r="BS15">
      <f>BQ15-BR15</f>
    </oc>
    <nc r="BS15">
      <f>BM15-BR15</f>
    </nc>
  </rcc>
  <rcc rId="5643" sId="1">
    <oc r="BS18">
      <f>BQ18-BR18</f>
    </oc>
    <nc r="BS18">
      <f>BM18-BR18</f>
    </nc>
  </rcc>
  <rcc rId="5644" sId="1">
    <oc r="BS19">
      <f>BQ19-BR19</f>
    </oc>
    <nc r="BS19">
      <f>BM19-BR19</f>
    </nc>
  </rcc>
  <rcc rId="5645" sId="1">
    <oc r="BS22">
      <f>BQ22-BR22</f>
    </oc>
    <nc r="BS22">
      <f>BM22-BR22</f>
    </nc>
  </rcc>
  <rcc rId="5646" sId="1">
    <oc r="BS23">
      <f>BQ23-BR23</f>
    </oc>
    <nc r="BS23">
      <f>BM23-BR23</f>
    </nc>
  </rcc>
  <rcc rId="5647" sId="1">
    <oc r="BS26">
      <f>BQ26-BR26</f>
    </oc>
    <nc r="BS26">
      <f>BM26-BR26</f>
    </nc>
  </rcc>
  <rcc rId="5648" sId="1">
    <oc r="BS27">
      <f>BQ27-BR27</f>
    </oc>
    <nc r="BS27">
      <f>BM27-BR27</f>
    </nc>
  </rcc>
  <rcc rId="5649" sId="1">
    <oc r="BS30">
      <f>BQ30-BR30</f>
    </oc>
    <nc r="BS30">
      <f>BM30-BR30</f>
    </nc>
  </rcc>
  <rcc rId="5650" sId="1">
    <oc r="BS33">
      <f>BQ33-BR33</f>
    </oc>
    <nc r="BS33">
      <f>BM33-BR33</f>
    </nc>
  </rcc>
  <rcc rId="5651" sId="1">
    <oc r="BS36">
      <f>BQ36-BR36</f>
    </oc>
    <nc r="BS36">
      <f>BM36-BR36</f>
    </nc>
  </rcc>
  <rcc rId="5652" sId="1">
    <oc r="BS37">
      <f>BQ37-BR37</f>
    </oc>
    <nc r="BS37">
      <f>BM37-BR37</f>
    </nc>
  </rcc>
  <rcc rId="5653" sId="1">
    <oc r="BS38">
      <f>BQ38-BR38</f>
    </oc>
    <nc r="BS38">
      <f>BM38-BR38</f>
    </nc>
  </rcc>
  <rcc rId="5654" sId="1">
    <oc r="BS41">
      <f>BQ41-BR41</f>
    </oc>
    <nc r="BS41">
      <f>BM41-BR41</f>
    </nc>
  </rcc>
  <rcc rId="5655" sId="1">
    <oc r="BS42">
      <f>BQ42-BR42</f>
    </oc>
    <nc r="BS42">
      <f>BM42-BR42</f>
    </nc>
  </rcc>
  <rcc rId="5656" sId="1">
    <oc r="BS43">
      <f>BQ43-BR43</f>
    </oc>
    <nc r="BS43">
      <f>BM43-BR43</f>
    </nc>
  </rcc>
  <rcc rId="5657" sId="1">
    <oc r="BS44">
      <f>BQ44-BR44</f>
    </oc>
    <nc r="BS44">
      <f>BM44-BR44</f>
    </nc>
  </rcc>
  <rcv guid="{F38B4310-E489-43FF-953E-F1582AC83FA0}" action="delete"/>
  <rdn rId="0" localSheetId="1" customView="1" name="Z_F38B4310_E489_43FF_953E_F1582AC83FA0_.wvu.Cols" hidden="1" oldHidden="1">
    <formula>'FY15'!$B:$BL</formula>
    <oldFormula>'FY15'!$B:$BL</oldFormula>
  </rdn>
  <rcv guid="{F38B4310-E489-43FF-953E-F1582AC83FA0}" action="add"/>
</revisions>
</file>

<file path=xl/revisions/revisionLog1641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'FY15'!$B:$AX</formula>
    <oldFormula>'FY15'!$B:$AX</oldFormula>
  </rdn>
  <rcv guid="{F38B4310-E489-43FF-953E-F1582AC83FA0}" action="add"/>
</revisions>
</file>

<file path=xl/revisions/revisionLog16411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'FY15'!$B:$AJ</formula>
    <oldFormula>'FY15'!$B:$AJ</oldFormula>
  </rdn>
  <rcv guid="{F38B4310-E489-43FF-953E-F1582AC83FA0}" action="add"/>
</revisions>
</file>

<file path=xl/revisions/revisionLog164111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'FY15'!$B:$AC</formula>
    <oldFormula>'FY15'!$B:$AC</oldFormula>
  </rdn>
  <rcv guid="{F38B4310-E489-43FF-953E-F1582AC83FA0}" action="add"/>
</revisions>
</file>

<file path=xl/revisions/revisionLog165.xml><?xml version="1.0" encoding="utf-8"?>
<revisions xmlns="http://schemas.openxmlformats.org/spreadsheetml/2006/main" xmlns:r="http://schemas.openxmlformats.org/officeDocument/2006/relationships">
  <rcc rId="5436" sId="1">
    <nc r="BQ7">
      <f>BN7+BP7</f>
    </nc>
  </rcc>
  <rcc rId="5437" sId="1">
    <nc r="BR7">
      <f>BN7+BO7</f>
    </nc>
  </rcc>
  <rcc rId="5438" sId="1">
    <oc r="BS7">
      <f>BQ7-BR7</f>
    </oc>
    <nc r="BS7">
      <f>BQ7-BR7</f>
    </nc>
  </rcc>
  <rcc rId="5439" sId="1">
    <nc r="BQ8">
      <f>BN8+BP8</f>
    </nc>
  </rcc>
  <rcc rId="5440" sId="1">
    <nc r="BR8">
      <f>BN8+BO8</f>
    </nc>
  </rcc>
  <rcc rId="5441" sId="1">
    <oc r="BS8">
      <f>BQ8-BR8</f>
    </oc>
    <nc r="BS8">
      <f>BQ8-BR8</f>
    </nc>
  </rcc>
  <rcc rId="5442" sId="1">
    <nc r="BQ9">
      <f>BN9+BP9</f>
    </nc>
  </rcc>
  <rcc rId="5443" sId="1">
    <nc r="BR9">
      <f>BN9+BO9</f>
    </nc>
  </rcc>
  <rcc rId="5444" sId="1">
    <oc r="BS9">
      <f>BQ9-BR9</f>
    </oc>
    <nc r="BS9">
      <f>BQ9-BR9</f>
    </nc>
  </rcc>
  <rcc rId="5445" sId="1">
    <nc r="BQ12">
      <f>BN12+BP12</f>
    </nc>
  </rcc>
  <rcc rId="5446" sId="1">
    <nc r="BR12">
      <f>BN12+BO12</f>
    </nc>
  </rcc>
  <rcc rId="5447" sId="1">
    <oc r="BS12">
      <f>BQ12-BR12</f>
    </oc>
    <nc r="BS12">
      <f>BQ12-BR12</f>
    </nc>
  </rcc>
  <rcc rId="5448" sId="1">
    <nc r="BQ13">
      <f>BN13+BP13</f>
    </nc>
  </rcc>
  <rcc rId="5449" sId="1">
    <nc r="BR13">
      <f>BN13+BO13</f>
    </nc>
  </rcc>
  <rcc rId="5450" sId="1">
    <oc r="BS13">
      <f>BQ13-BR13</f>
    </oc>
    <nc r="BS13">
      <f>BQ13-BR13</f>
    </nc>
  </rcc>
  <rcc rId="5451" sId="1">
    <nc r="BQ14">
      <f>BN14+BP14</f>
    </nc>
  </rcc>
  <rcc rId="5452" sId="1">
    <nc r="BR14">
      <f>BN14+BO14</f>
    </nc>
  </rcc>
  <rcc rId="5453" sId="1" numFmtId="4">
    <oc r="BS14">
      <v>0</v>
    </oc>
    <nc r="BS14">
      <f>BQ14-BR14</f>
    </nc>
  </rcc>
  <rcc rId="5454" sId="1">
    <nc r="BQ15">
      <f>BN15+BP15</f>
    </nc>
  </rcc>
  <rcc rId="5455" sId="1">
    <nc r="BR15">
      <f>BN15+BO15</f>
    </nc>
  </rcc>
  <rcc rId="5456" sId="1">
    <oc r="BS15">
      <f>BQ15-BR15</f>
    </oc>
    <nc r="BS15">
      <f>BQ15-BR15</f>
    </nc>
  </rcc>
  <rcc rId="5457" sId="1">
    <nc r="BQ18">
      <f>BN18+BP18</f>
    </nc>
  </rcc>
  <rcc rId="5458" sId="1">
    <nc r="BR18">
      <f>BN18+BO18</f>
    </nc>
  </rcc>
  <rcc rId="5459" sId="1">
    <oc r="BS18">
      <f>BQ18-BR18</f>
    </oc>
    <nc r="BS18">
      <f>BQ18-BR18</f>
    </nc>
  </rcc>
  <rcc rId="5460" sId="1">
    <nc r="BQ19">
      <f>BN19+BP19</f>
    </nc>
  </rcc>
  <rcc rId="5461" sId="1">
    <nc r="BR19">
      <f>BN19+BO19</f>
    </nc>
  </rcc>
  <rcc rId="5462" sId="1">
    <oc r="BS19">
      <f>BQ19-BR19</f>
    </oc>
    <nc r="BS19">
      <f>BQ19-BR19</f>
    </nc>
  </rcc>
  <rcc rId="5463" sId="1">
    <nc r="BQ22">
      <f>BN22+BP22</f>
    </nc>
  </rcc>
  <rcc rId="5464" sId="1">
    <nc r="BR22">
      <f>BN22+BO22</f>
    </nc>
  </rcc>
  <rcc rId="5465" sId="1">
    <oc r="BS22">
      <f>BQ22-BR22</f>
    </oc>
    <nc r="BS22">
      <f>BQ22-BR22</f>
    </nc>
  </rcc>
  <rcc rId="5466" sId="1">
    <nc r="BQ23">
      <f>BN23+BP23</f>
    </nc>
  </rcc>
  <rcc rId="5467" sId="1">
    <nc r="BR23">
      <f>BN23+BO23</f>
    </nc>
  </rcc>
  <rcc rId="5468" sId="1">
    <oc r="BS23">
      <f>BQ23-BR23</f>
    </oc>
    <nc r="BS23">
      <f>BQ23-BR23</f>
    </nc>
  </rcc>
  <rcc rId="5469" sId="1">
    <nc r="BQ26">
      <f>BN26+BP26</f>
    </nc>
  </rcc>
  <rcc rId="5470" sId="1">
    <nc r="BR26">
      <f>BN26+BO26</f>
    </nc>
  </rcc>
  <rcc rId="5471" sId="1">
    <oc r="BS26">
      <f>BQ26-BR26</f>
    </oc>
    <nc r="BS26">
      <f>BQ26-BR26</f>
    </nc>
  </rcc>
  <rcc rId="5472" sId="1">
    <nc r="BQ27">
      <f>BN27+BP27</f>
    </nc>
  </rcc>
  <rcc rId="5473" sId="1">
    <nc r="BR27">
      <f>BN27+BO27</f>
    </nc>
  </rcc>
  <rcc rId="5474" sId="1">
    <nc r="BS27">
      <f>BQ27-BR27</f>
    </nc>
  </rcc>
  <rcc rId="5475" sId="1">
    <nc r="BQ30">
      <f>BN30+BP30</f>
    </nc>
  </rcc>
  <rcc rId="5476" sId="1">
    <nc r="BR30">
      <f>BN30+BO30</f>
    </nc>
  </rcc>
  <rcc rId="5477" sId="1">
    <nc r="BS30">
      <f>BQ30-BR30</f>
    </nc>
  </rcc>
  <rcc rId="5478" sId="1">
    <nc r="BQ36">
      <f>BN36+BP36</f>
    </nc>
  </rcc>
  <rcc rId="5479" sId="1" odxf="1" dxf="1">
    <nc r="BR36">
      <f>BN36+BO36</f>
    </nc>
    <odxf/>
    <ndxf/>
  </rcc>
  <rcc rId="5480" sId="1">
    <oc r="BS36">
      <f>BQ36-BR36</f>
    </oc>
    <nc r="BS36">
      <f>BQ36-BR36</f>
    </nc>
  </rcc>
  <rcc rId="5481" sId="1">
    <nc r="BQ37">
      <f>BN37+BP37</f>
    </nc>
  </rcc>
  <rcc rId="5482" sId="1" odxf="1" dxf="1">
    <nc r="BR37">
      <f>BN37+BO37</f>
    </nc>
    <odxf/>
    <ndxf/>
  </rcc>
  <rcc rId="5483" sId="1">
    <oc r="BS37">
      <f>BQ37-BR37</f>
    </oc>
    <nc r="BS37">
      <f>BQ37-BR37</f>
    </nc>
  </rcc>
  <rcc rId="5484" sId="1">
    <nc r="BQ38">
      <f>BN38+BP38</f>
    </nc>
  </rcc>
  <rcc rId="5485" sId="1" odxf="1" dxf="1">
    <nc r="BR38">
      <f>BN38+BO38</f>
    </nc>
    <odxf/>
    <ndxf/>
  </rcc>
  <rcc rId="5486" sId="1">
    <oc r="BS38">
      <f>BQ38-BR38</f>
    </oc>
    <nc r="BS38">
      <f>BQ38-BR38</f>
    </nc>
  </rcc>
  <rcc rId="5487" sId="1">
    <oc r="BQ41">
      <f>BN41+BP41</f>
    </oc>
    <nc r="BQ41">
      <f>BN41+BP41</f>
    </nc>
  </rcc>
  <rcc rId="5488" sId="1">
    <oc r="BR41">
      <f>BN41+BO41</f>
    </oc>
    <nc r="BR41">
      <f>BN41+BO41</f>
    </nc>
  </rcc>
  <rcc rId="5489" sId="1">
    <oc r="BS41">
      <f>BQ41-BR41</f>
    </oc>
    <nc r="BS41">
      <f>BQ41-BR41</f>
    </nc>
  </rcc>
  <rcc rId="5490" sId="1">
    <nc r="BQ42">
      <f>BN42+BP42</f>
    </nc>
  </rcc>
  <rcc rId="5491" sId="1">
    <nc r="BR42">
      <f>BN42+BO42</f>
    </nc>
  </rcc>
  <rcc rId="5492" sId="1">
    <nc r="BS42">
      <f>BQ42-BR42</f>
    </nc>
  </rcc>
  <rcc rId="5493" sId="1">
    <nc r="BQ43">
      <f>BN43+BP43</f>
    </nc>
  </rcc>
  <rcc rId="5494" sId="1">
    <nc r="BR43">
      <f>BN43+BO43</f>
    </nc>
  </rcc>
  <rcc rId="5495" sId="1">
    <nc r="BS43">
      <f>BQ43-BR43</f>
    </nc>
  </rcc>
  <rcc rId="5496" sId="1">
    <nc r="BQ44">
      <f>BN44+BP44</f>
    </nc>
  </rcc>
  <rcc rId="5497" sId="1">
    <nc r="BR44">
      <f>BN44+BO44</f>
    </nc>
  </rcc>
  <rcc rId="5498" sId="1">
    <nc r="BS44">
      <f>BQ44-BR44</f>
    </nc>
  </rcc>
  <rcc rId="5499" sId="1" numFmtId="4">
    <nc r="BQ33">
      <f>BN33+BP33</f>
    </nc>
  </rcc>
  <rcc rId="5500" sId="1">
    <nc r="BR33">
      <f>BN33+BO33</f>
    </nc>
  </rcc>
  <rcc rId="5501" sId="1">
    <nc r="BS33">
      <f>BQ33-BR33</f>
    </nc>
  </rcc>
  <rcc rId="5502" sId="1" numFmtId="4">
    <oc r="BT41">
      <v>0</v>
    </oc>
    <nc r="BT41"/>
  </rcc>
  <rcc rId="5503" sId="1" numFmtId="4">
    <oc r="BU41">
      <v>0</v>
    </oc>
    <nc r="BU41"/>
  </rcc>
  <rcc rId="5504" sId="1">
    <oc r="BX41">
      <f>BU41+BW41</f>
    </oc>
    <nc r="BX41"/>
  </rcc>
  <rcc rId="5505" sId="1">
    <oc r="BY41">
      <f>BU41+BV41</f>
    </oc>
    <nc r="BY41"/>
  </rcc>
  <rcc rId="5506" sId="1">
    <oc r="BZ41">
      <f>BX41-BY41</f>
    </oc>
    <nc r="BZ41"/>
  </rcc>
  <rcv guid="{F38B4310-E489-43FF-953E-F1582AC83FA0}" action="delete"/>
  <rdn rId="0" localSheetId="1" customView="1" name="Z_F38B4310_E489_43FF_953E_F1582AC83FA0_.wvu.Cols" hidden="1" oldHidden="1">
    <formula>'FY15'!$B:$AX</formula>
    <oldFormula>'FY15'!$B:$AX</oldFormula>
  </rdn>
  <rcv guid="{F38B4310-E489-43FF-953E-F1582AC83FA0}" action="add"/>
</revisions>
</file>

<file path=xl/revisions/revisionLog1651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'FY15'!$B:$AQ</formula>
    <oldFormula>'FY15'!$B:$AQ</oldFormula>
  </rdn>
  <rcv guid="{F38B4310-E489-43FF-953E-F1582AC83FA0}" action="add"/>
</revisions>
</file>

<file path=xl/revisions/revisionLog16511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'FY15'!$B:$AJ</formula>
    <oldFormula>'FY15'!$B:$AJ</oldFormula>
  </rdn>
  <rcv guid="{F38B4310-E489-43FF-953E-F1582AC83FA0}" action="add"/>
</revisions>
</file>

<file path=xl/revisions/revisionLog165111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'FY15'!$B:$AC</formula>
    <oldFormula>'FY15'!$B:$AC</oldFormula>
  </rdn>
  <rcv guid="{F38B4310-E489-43FF-953E-F1582AC83FA0}" action="add"/>
</revisions>
</file>

<file path=xl/revisions/revisionLog1651111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'FY15'!$B:$AC</formula>
    <oldFormula>'FY15'!$B:$AC</oldFormula>
  </rdn>
  <rcv guid="{F38B4310-E489-43FF-953E-F1582AC83FA0}" action="add"/>
</revisions>
</file>

<file path=xl/revisions/revisionLog166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'FY15'!$B:$BS</formula>
    <oldFormula>'FY15'!$B:$BS</oldFormula>
  </rdn>
  <rcv guid="{F38B4310-E489-43FF-953E-F1582AC83FA0}" action="add"/>
</revisions>
</file>

<file path=xl/revisions/revisionLog1661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'FY15'!$B:$BE</formula>
    <oldFormula>'FY15'!$B:$BE</oldFormula>
  </rdn>
  <rcv guid="{F38B4310-E489-43FF-953E-F1582AC83FA0}" action="add"/>
</revisions>
</file>

<file path=xl/revisions/revisionLog16611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'FY15'!$B:$AX</formula>
    <oldFormula>'FY15'!$B:$AX</oldFormula>
  </rdn>
  <rcv guid="{F38B4310-E489-43FF-953E-F1582AC83FA0}" action="add"/>
</revisions>
</file>

<file path=xl/revisions/revisionLog166111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'FY15'!$B:$AQ</formula>
    <oldFormula>'FY15'!$B:$AQ</oldFormula>
  </rdn>
  <rcv guid="{F38B4310-E489-43FF-953E-F1582AC83FA0}" action="add"/>
</revisions>
</file>

<file path=xl/revisions/revisionLog1661111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'FY15'!$B:$AJ</formula>
    <oldFormula>'FY15'!$B:$AJ</oldFormula>
  </rdn>
  <rcv guid="{F38B4310-E489-43FF-953E-F1582AC83FA0}" action="add"/>
</revisions>
</file>

<file path=xl/revisions/revisionLog167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'FY15'!$B:$BL</formula>
  </rdn>
  <rcv guid="{F38B4310-E489-43FF-953E-F1582AC83FA0}" action="add"/>
</revisions>
</file>

<file path=xl/revisions/revisionLog1671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'FY15'!$B:$AX</formula>
    <oldFormula>'FY15'!$B:$AX</oldFormula>
  </rdn>
  <rcv guid="{F38B4310-E489-43FF-953E-F1582AC83FA0}" action="add"/>
</revisions>
</file>

<file path=xl/revisions/revisionLog16711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'FY15'!$B:$AQ</formula>
    <oldFormula>'FY15'!$B:$AQ</oldFormula>
  </rdn>
  <rcv guid="{F38B4310-E489-43FF-953E-F1582AC83FA0}" action="add"/>
</revisions>
</file>

<file path=xl/revisions/revisionLog167111.xml><?xml version="1.0" encoding="utf-8"?>
<revisions xmlns="http://schemas.openxmlformats.org/spreadsheetml/2006/main" xmlns:r="http://schemas.openxmlformats.org/officeDocument/2006/relationships">
  <rcc rId="4981" sId="1">
    <nc r="BC7">
      <f>AZ7+BB7</f>
    </nc>
  </rcc>
  <rcc rId="4982" sId="1">
    <nc r="BC8">
      <f>AZ8+BB8</f>
    </nc>
  </rcc>
  <rcc rId="4983" sId="1">
    <nc r="BC9">
      <f>AZ9+BB9</f>
    </nc>
  </rcc>
  <rcc rId="4984" sId="1">
    <nc r="BC12">
      <f>AZ12+BB12</f>
    </nc>
  </rcc>
  <rcc rId="4985" sId="1">
    <nc r="BC13">
      <f>AZ13+BB13</f>
    </nc>
  </rcc>
  <rcc rId="4986" sId="1">
    <nc r="BC14">
      <f>AZ14+BB14</f>
    </nc>
  </rcc>
  <rcc rId="4987" sId="1">
    <nc r="BC15">
      <f>AZ15+BB15</f>
    </nc>
  </rcc>
  <rcc rId="4988" sId="1">
    <nc r="BC18">
      <f>AZ18+BB18</f>
    </nc>
  </rcc>
  <rcc rId="4989" sId="1">
    <nc r="BC19">
      <f>AZ19+BB19</f>
    </nc>
  </rcc>
  <rcc rId="4990" sId="1">
    <nc r="BC22">
      <f>AZ22+BB22</f>
    </nc>
  </rcc>
  <rcc rId="4991" sId="1">
    <nc r="BC23">
      <f>AZ23+BB23</f>
    </nc>
  </rcc>
  <rcc rId="4992" sId="1">
    <nc r="BC26">
      <f>AZ26+BB26</f>
    </nc>
  </rcc>
  <rcc rId="4993" sId="1">
    <nc r="BC27">
      <f>AZ27+BB27</f>
    </nc>
  </rcc>
  <rcc rId="4994" sId="1">
    <nc r="BC30">
      <f>AZ30+BB30</f>
    </nc>
  </rcc>
  <rcc rId="4995" sId="1">
    <nc r="BC33">
      <f>AZ33+BB33</f>
    </nc>
  </rcc>
  <rcc rId="4996" sId="1">
    <nc r="BC36">
      <f>AZ36+BB36</f>
    </nc>
  </rcc>
  <rcc rId="4997" sId="1">
    <nc r="BC37">
      <f>AZ37+BB37</f>
    </nc>
  </rcc>
  <rcc rId="4998" sId="1">
    <nc r="BC38">
      <f>AZ38+BB38</f>
    </nc>
  </rcc>
  <rcc rId="4999" sId="1">
    <oc r="BC41">
      <f>AZ41+BB41</f>
    </oc>
    <nc r="BC41">
      <f>AZ41+BB41</f>
    </nc>
  </rcc>
  <rcc rId="5000" sId="1">
    <nc r="BC42">
      <f>AZ42+BB42</f>
    </nc>
  </rcc>
  <rcc rId="5001" sId="1">
    <nc r="BC43">
      <f>AZ43+BB43</f>
    </nc>
  </rcc>
  <rcc rId="5002" sId="1">
    <nc r="BC44">
      <f>AZ44+BB44</f>
    </nc>
  </rcc>
  <rcc rId="5003" sId="1">
    <nc r="BD7">
      <f>AZ7+BA7</f>
    </nc>
  </rcc>
  <rcc rId="5004" sId="1">
    <nc r="BD8">
      <f>AZ8+BA8</f>
    </nc>
  </rcc>
  <rcc rId="5005" sId="1">
    <nc r="BD9">
      <f>AZ9+BA9</f>
    </nc>
  </rcc>
  <rcc rId="5006" sId="1">
    <nc r="BD12">
      <f>AZ12+BA12</f>
    </nc>
  </rcc>
  <rcc rId="5007" sId="1">
    <nc r="BD13">
      <f>AZ13+BA13</f>
    </nc>
  </rcc>
  <rcc rId="5008" sId="1">
    <nc r="BD14">
      <f>AZ14+BA14</f>
    </nc>
  </rcc>
  <rcc rId="5009" sId="1">
    <nc r="BD15">
      <f>AZ15+BA15</f>
    </nc>
  </rcc>
  <rcc rId="5010" sId="1">
    <nc r="BD18">
      <f>AZ18+BA18</f>
    </nc>
  </rcc>
  <rcc rId="5011" sId="1">
    <nc r="BD19">
      <f>AZ19+BA19</f>
    </nc>
  </rcc>
  <rcc rId="5012" sId="1">
    <nc r="BD22">
      <f>AZ22+BA22</f>
    </nc>
  </rcc>
  <rcc rId="5013" sId="1">
    <nc r="BD23">
      <f>AZ23+BA23</f>
    </nc>
  </rcc>
  <rcc rId="5014" sId="1">
    <nc r="BD26">
      <f>AZ26+BA26</f>
    </nc>
  </rcc>
  <rcc rId="5015" sId="1">
    <nc r="BD27">
      <f>AZ27+BA27</f>
    </nc>
  </rcc>
  <rcc rId="5016" sId="1">
    <nc r="BD30">
      <f>AZ30+BA30</f>
    </nc>
  </rcc>
  <rcc rId="5017" sId="1">
    <nc r="BD33">
      <f>AZ33+BA33</f>
    </nc>
  </rcc>
  <rcc rId="5018" sId="1">
    <nc r="BD36">
      <f>AZ36+BA36</f>
    </nc>
  </rcc>
  <rcc rId="5019" sId="1">
    <nc r="BD37">
      <f>AZ37+BA37</f>
    </nc>
  </rcc>
  <rcc rId="5020" sId="1">
    <nc r="BD38">
      <f>AZ38+BA38</f>
    </nc>
  </rcc>
  <rcc rId="5021" sId="1">
    <oc r="BD41">
      <f>AZ41+BA41</f>
    </oc>
    <nc r="BD41">
      <f>AZ41+BA41</f>
    </nc>
  </rcc>
  <rcc rId="5022" sId="1">
    <nc r="BD42">
      <f>AZ42+BA42</f>
    </nc>
  </rcc>
  <rcc rId="5023" sId="1">
    <nc r="BD43">
      <f>AZ43+BA43</f>
    </nc>
  </rcc>
  <rcc rId="5024" sId="1">
    <nc r="BD44">
      <f>AZ44+BA44</f>
    </nc>
  </rcc>
  <rcc rId="5025" sId="1">
    <nc r="BE7">
      <f>BC7-BD7</f>
    </nc>
  </rcc>
  <rcc rId="5026" sId="1">
    <nc r="BE8">
      <f>BC8-BD8</f>
    </nc>
  </rcc>
  <rcc rId="5027" sId="1">
    <nc r="BE9">
      <f>BC9-BD9</f>
    </nc>
  </rcc>
  <rcc rId="5028" sId="1">
    <nc r="BE12">
      <f>BC12-BD12</f>
    </nc>
  </rcc>
  <rcc rId="5029" sId="1">
    <nc r="BE13">
      <f>BC13-BD13</f>
    </nc>
  </rcc>
  <rcc rId="5030" sId="1">
    <nc r="BE14">
      <f>BC14-BD14</f>
    </nc>
  </rcc>
  <rcc rId="5031" sId="1">
    <nc r="BE15">
      <f>BC15-BD15</f>
    </nc>
  </rcc>
  <rcc rId="5032" sId="1">
    <nc r="BE18">
      <f>BC18-BD18</f>
    </nc>
  </rcc>
  <rcc rId="5033" sId="1">
    <nc r="BE19">
      <f>BC19-BD19</f>
    </nc>
  </rcc>
  <rcc rId="5034" sId="1">
    <nc r="BE22">
      <f>BC22-BD22</f>
    </nc>
  </rcc>
  <rcc rId="5035" sId="1">
    <nc r="BE23">
      <f>BC23-BD23</f>
    </nc>
  </rcc>
  <rcc rId="5036" sId="1">
    <nc r="BE26">
      <f>BC26-BD26</f>
    </nc>
  </rcc>
  <rcc rId="5037" sId="1">
    <nc r="BE27">
      <f>BC27-BD27</f>
    </nc>
  </rcc>
  <rcc rId="5038" sId="1">
    <nc r="BE30">
      <f>BC30-BD30</f>
    </nc>
  </rcc>
  <rcc rId="5039" sId="1">
    <nc r="BE33">
      <f>BC33-BD33</f>
    </nc>
  </rcc>
  <rcc rId="5040" sId="1">
    <nc r="BE36">
      <f>BC36-BD36</f>
    </nc>
  </rcc>
  <rcc rId="5041" sId="1">
    <nc r="BE37">
      <f>BC37-BD37</f>
    </nc>
  </rcc>
  <rcc rId="5042" sId="1">
    <nc r="BE38">
      <f>BC38-BD38</f>
    </nc>
  </rcc>
  <rcc rId="5043" sId="1">
    <oc r="BE41">
      <f>BC41-BD41</f>
    </oc>
    <nc r="BE41">
      <f>BC41-BD41</f>
    </nc>
  </rcc>
  <rcc rId="5044" sId="1">
    <nc r="BE42">
      <f>BC42-BD42</f>
    </nc>
  </rcc>
  <rcc rId="5045" sId="1">
    <nc r="BE43">
      <f>BC43-BD43</f>
    </nc>
  </rcc>
  <rcc rId="5046" sId="1">
    <nc r="BE44">
      <f>BC44-BD44</f>
    </nc>
  </rcc>
  <rcv guid="{F38B4310-E489-43FF-953E-F1582AC83FA0}" action="delete"/>
  <rdn rId="0" localSheetId="1" customView="1" name="Z_F38B4310_E489_43FF_953E_F1582AC83FA0_.wvu.Cols" hidden="1" oldHidden="1">
    <formula>'FY15'!$B:$AJ</formula>
    <oldFormula>'FY15'!$B:$AJ</oldFormula>
  </rdn>
  <rcv guid="{F38B4310-E489-43FF-953E-F1582AC83FA0}" action="add"/>
</revisions>
</file>

<file path=xl/revisions/revisionLog168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'FY15'!$B:$BS</formula>
    <oldFormula>'FY15'!$B:$BS</oldFormula>
  </rdn>
  <rcv guid="{F38B4310-E489-43FF-953E-F1582AC83FA0}" action="add"/>
</revisions>
</file>

<file path=xl/revisions/revisionLog1681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'FY15'!$B:$BL</formula>
    <oldFormula>'FY15'!$B:$BL</oldFormula>
  </rdn>
  <rcv guid="{F38B4310-E489-43FF-953E-F1582AC83FA0}" action="add"/>
</revisions>
</file>

<file path=xl/revisions/revisionLog16811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'FY15'!$B:$AX</formula>
    <oldFormula>'FY15'!$B:$AX</oldFormula>
  </rdn>
  <rcv guid="{F38B4310-E489-43FF-953E-F1582AC83FA0}" action="add"/>
</revisions>
</file>

<file path=xl/revisions/revisionLog168111.xml><?xml version="1.0" encoding="utf-8"?>
<revisions xmlns="http://schemas.openxmlformats.org/spreadsheetml/2006/main" xmlns:r="http://schemas.openxmlformats.org/officeDocument/2006/relationships">
  <rcc rId="5294" sId="1" numFmtId="4">
    <nc r="BF26">
      <v>10000</v>
    </nc>
  </rcc>
  <rcc rId="5295" sId="1" numFmtId="4">
    <nc r="BF27">
      <v>2000</v>
    </nc>
  </rcc>
  <rcc rId="5296" sId="1" numFmtId="4">
    <nc r="BF30">
      <v>0</v>
    </nc>
  </rcc>
  <rcc rId="5297" sId="1" numFmtId="4">
    <nc r="BF32">
      <v>0</v>
    </nc>
  </rcc>
  <rcc rId="5298" sId="1" numFmtId="4">
    <nc r="BF42">
      <v>70000</v>
    </nc>
  </rcc>
  <rcc rId="5299" sId="1" numFmtId="4">
    <oc r="BF41">
      <v>0</v>
    </oc>
    <nc r="BF41">
      <v>37000</v>
    </nc>
  </rcc>
  <rcc rId="5300" sId="1" numFmtId="4">
    <nc r="BF43">
      <v>100</v>
    </nc>
  </rcc>
  <rcc rId="5301" sId="1" numFmtId="4">
    <nc r="BF44">
      <v>500</v>
    </nc>
  </rcc>
  <rcc rId="5302" sId="1" numFmtId="4">
    <nc r="BG26">
      <v>0</v>
    </nc>
  </rcc>
  <rcc rId="5303" sId="1" numFmtId="4">
    <nc r="BG27">
      <v>0</v>
    </nc>
  </rcc>
  <rcc rId="5304" sId="1" numFmtId="4">
    <nc r="BG30">
      <v>0</v>
    </nc>
  </rcc>
  <rcc rId="5305" sId="1" numFmtId="4">
    <nc r="BG32">
      <v>0</v>
    </nc>
  </rcc>
  <rcc rId="5306" sId="1" numFmtId="4">
    <oc r="BG41">
      <v>0</v>
    </oc>
    <nc r="BG41">
      <v>31140.38</v>
    </nc>
  </rcc>
  <rcc rId="5307" sId="1" numFmtId="4">
    <nc r="BG42">
      <v>65671.92</v>
    </nc>
  </rcc>
  <rcc rId="5308" sId="1" numFmtId="4">
    <nc r="BG43">
      <v>0</v>
    </nc>
  </rcc>
  <rcc rId="5309" sId="1" numFmtId="4">
    <nc r="BG44">
      <v>0</v>
    </nc>
  </rcc>
  <rcc rId="5310" sId="1" numFmtId="4">
    <nc r="BH42">
      <v>0</v>
    </nc>
  </rcc>
  <rcc rId="5311" sId="1" numFmtId="4">
    <nc r="BI42">
      <v>0</v>
    </nc>
  </rcc>
  <rcc rId="5312" sId="1">
    <nc r="BJ7">
      <f>BG7+BI7</f>
    </nc>
  </rcc>
  <rcc rId="5313" sId="1">
    <nc r="BK7">
      <f>BG7+BH7</f>
    </nc>
  </rcc>
  <rcc rId="5314" sId="1">
    <nc r="BL7">
      <f>BJ7-BK7</f>
    </nc>
  </rcc>
  <rcc rId="5315" sId="1">
    <nc r="BJ8">
      <f>BG8+BI8</f>
    </nc>
  </rcc>
  <rcc rId="5316" sId="1">
    <nc r="BK8">
      <f>BG8+BH8</f>
    </nc>
  </rcc>
  <rcc rId="5317" sId="1">
    <nc r="BL8">
      <f>BJ8-BK8</f>
    </nc>
  </rcc>
  <rcc rId="5318" sId="1">
    <nc r="BJ9">
      <f>BG9+BI9</f>
    </nc>
  </rcc>
  <rcc rId="5319" sId="1">
    <nc r="BK9">
      <f>BG9+BH9</f>
    </nc>
  </rcc>
  <rcc rId="5320" sId="1">
    <nc r="BL9">
      <f>BJ9-BK9</f>
    </nc>
  </rcc>
  <rcc rId="5321" sId="1">
    <nc r="BJ12">
      <f>BG12+BI12</f>
    </nc>
  </rcc>
  <rcc rId="5322" sId="1">
    <nc r="BK12">
      <f>BG12+BH12</f>
    </nc>
  </rcc>
  <rcc rId="5323" sId="1">
    <nc r="BL12">
      <f>BJ12-BK12</f>
    </nc>
  </rcc>
  <rcc rId="5324" sId="1">
    <nc r="BJ13">
      <f>BG13+BI13</f>
    </nc>
  </rcc>
  <rcc rId="5325" sId="1">
    <nc r="BK13">
      <f>BG13+BH13</f>
    </nc>
  </rcc>
  <rcc rId="5326" sId="1">
    <nc r="BL13">
      <f>BJ13-BK13</f>
    </nc>
  </rcc>
  <rcc rId="5327" sId="1">
    <nc r="BJ14">
      <f>BG14+BI14</f>
    </nc>
  </rcc>
  <rcc rId="5328" sId="1">
    <nc r="BK14">
      <f>BG14+BH14</f>
    </nc>
  </rcc>
  <rcc rId="5329" sId="1">
    <nc r="BL14">
      <f>BJ14-BK14</f>
    </nc>
  </rcc>
  <rcc rId="5330" sId="1">
    <nc r="BJ15">
      <f>BG15+BI15</f>
    </nc>
  </rcc>
  <rcc rId="5331" sId="1">
    <nc r="BK15">
      <f>BG15+BH15</f>
    </nc>
  </rcc>
  <rcc rId="5332" sId="1">
    <nc r="BL15">
      <f>BJ15-BK15</f>
    </nc>
  </rcc>
  <rcc rId="5333" sId="1">
    <nc r="BJ18">
      <f>BG18+BI18</f>
    </nc>
  </rcc>
  <rcc rId="5334" sId="1">
    <nc r="BK18">
      <f>BG18+BH18</f>
    </nc>
  </rcc>
  <rcc rId="5335" sId="1">
    <nc r="BL18">
      <f>BJ18-BK18</f>
    </nc>
  </rcc>
  <rcc rId="5336" sId="1">
    <nc r="BJ19">
      <f>BG19+BI19</f>
    </nc>
  </rcc>
  <rcc rId="5337" sId="1">
    <nc r="BK19">
      <f>BG19+BH19</f>
    </nc>
  </rcc>
  <rcc rId="5338" sId="1">
    <nc r="BL19">
      <f>BJ19-BK19</f>
    </nc>
  </rcc>
  <rcc rId="5339" sId="1">
    <nc r="BJ22">
      <f>BG22+BI22</f>
    </nc>
  </rcc>
  <rcc rId="5340" sId="1">
    <nc r="BK22">
      <f>BG22+BH22</f>
    </nc>
  </rcc>
  <rcc rId="5341" sId="1">
    <nc r="BL22">
      <f>BJ22-BK22</f>
    </nc>
  </rcc>
  <rcc rId="5342" sId="1">
    <nc r="BJ23">
      <f>BG23+BI23</f>
    </nc>
  </rcc>
  <rcc rId="5343" sId="1">
    <nc r="BK23">
      <f>BG23+BH23</f>
    </nc>
  </rcc>
  <rcc rId="5344" sId="1">
    <nc r="BL23">
      <f>BJ23-BK23</f>
    </nc>
  </rcc>
  <rcc rId="5345" sId="1">
    <nc r="BJ26">
      <f>BG26+BI26</f>
    </nc>
  </rcc>
  <rcc rId="5346" sId="1">
    <nc r="BK26">
      <f>BG26+BH26</f>
    </nc>
  </rcc>
  <rcc rId="5347" sId="1">
    <nc r="BL26">
      <f>BJ26-BK26</f>
    </nc>
  </rcc>
  <rcc rId="5348" sId="1">
    <nc r="BJ27">
      <f>BG27+BI27</f>
    </nc>
  </rcc>
  <rcc rId="5349" sId="1">
    <nc r="BK27">
      <f>BG27+BH27</f>
    </nc>
  </rcc>
  <rcc rId="5350" sId="1">
    <nc r="BL27">
      <f>BJ27-BK27</f>
    </nc>
  </rcc>
  <rcc rId="5351" sId="1">
    <nc r="BJ30">
      <f>BG30+BI30</f>
    </nc>
  </rcc>
  <rcc rId="5352" sId="1">
    <nc r="BK30">
      <f>BG30+BH30</f>
    </nc>
  </rcc>
  <rcc rId="5353" sId="1">
    <nc r="BL30">
      <f>BJ30-BK30</f>
    </nc>
  </rcc>
  <rcc rId="5354" sId="1">
    <nc r="BJ32">
      <f>BG32+BI32</f>
    </nc>
  </rcc>
  <rcc rId="5355" sId="1">
    <nc r="BK32">
      <f>BG32+BH32</f>
    </nc>
  </rcc>
  <rcc rId="5356" sId="1">
    <nc r="BL32">
      <f>BJ32-BK32</f>
    </nc>
  </rcc>
  <rcc rId="5357" sId="1">
    <nc r="BJ36">
      <f>BG36+BI36</f>
    </nc>
  </rcc>
  <rcc rId="5358" sId="1">
    <nc r="BK36">
      <f>BG36+BH36</f>
    </nc>
  </rcc>
  <rcc rId="5359" sId="1">
    <nc r="BL36">
      <f>BJ36-BK36</f>
    </nc>
  </rcc>
  <rcc rId="5360" sId="1">
    <nc r="BJ37">
      <f>BG37+BI37</f>
    </nc>
  </rcc>
  <rcc rId="5361" sId="1">
    <nc r="BK37">
      <f>BG37+BH37</f>
    </nc>
  </rcc>
  <rcc rId="5362" sId="1">
    <nc r="BL37">
      <f>BJ37-BK37</f>
    </nc>
  </rcc>
  <rcc rId="5363" sId="1">
    <nc r="BJ38">
      <f>BG38+BI38</f>
    </nc>
  </rcc>
  <rcc rId="5364" sId="1">
    <nc r="BK38">
      <f>BG38+BH38</f>
    </nc>
  </rcc>
  <rcc rId="5365" sId="1">
    <nc r="BL38">
      <f>BJ38-BK38</f>
    </nc>
  </rcc>
  <rcc rId="5366" sId="1">
    <oc r="BJ41">
      <f>BG41+BI41</f>
    </oc>
    <nc r="BJ41">
      <f>BG41+BI41</f>
    </nc>
  </rcc>
  <rcc rId="5367" sId="1">
    <oc r="BK41">
      <f>BG41+BH41</f>
    </oc>
    <nc r="BK41">
      <f>BG41+BH41</f>
    </nc>
  </rcc>
  <rcc rId="5368" sId="1">
    <oc r="BL41">
      <f>BJ41-BK41</f>
    </oc>
    <nc r="BL41">
      <f>BJ41-BK41</f>
    </nc>
  </rcc>
  <rcc rId="5369" sId="1">
    <nc r="BJ42">
      <f>BG42+BI42</f>
    </nc>
  </rcc>
  <rcc rId="5370" sId="1">
    <nc r="BK42">
      <f>BG42+BH42</f>
    </nc>
  </rcc>
  <rcc rId="5371" sId="1">
    <nc r="BL42">
      <f>BJ42-BK42</f>
    </nc>
  </rcc>
  <rcc rId="5372" sId="1">
    <nc r="BJ43">
      <f>BG43+BI43</f>
    </nc>
  </rcc>
  <rcc rId="5373" sId="1">
    <nc r="BK43">
      <f>BG43+BH43</f>
    </nc>
  </rcc>
  <rcc rId="5374" sId="1">
    <nc r="BL43">
      <f>BJ43-BK43</f>
    </nc>
  </rcc>
  <rcc rId="5375" sId="1">
    <nc r="BJ44">
      <f>BG44+BI44</f>
    </nc>
  </rcc>
  <rcc rId="5376" sId="1">
    <nc r="BK44">
      <f>BG44+BH44</f>
    </nc>
  </rcc>
  <rcc rId="5377" sId="1">
    <nc r="BL44">
      <f>BJ44-BK44</f>
    </nc>
  </rcc>
  <rcv guid="{F38B4310-E489-43FF-953E-F1582AC83FA0}" action="delete"/>
  <rdn rId="0" localSheetId="1" customView="1" name="Z_F38B4310_E489_43FF_953E_F1582AC83FA0_.wvu.Cols" hidden="1" oldHidden="1">
    <formula>'FY15'!$B:$AX</formula>
    <oldFormula>'FY15'!$B:$AX</oldFormula>
  </rdn>
  <rcv guid="{F38B4310-E489-43FF-953E-F1582AC83FA0}" action="add"/>
</revisions>
</file>

<file path=xl/revisions/revisionLog1681111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'FY15'!$B:$AX</formula>
    <oldFormula>'FY15'!$B:$AX</oldFormula>
  </rdn>
  <rcv guid="{F38B4310-E489-43FF-953E-F1582AC83FA0}" action="add"/>
</revisions>
</file>

<file path=xl/revisions/revisionLog16811111.xml><?xml version="1.0" encoding="utf-8"?>
<revisions xmlns="http://schemas.openxmlformats.org/spreadsheetml/2006/main" xmlns:r="http://schemas.openxmlformats.org/officeDocument/2006/relationships">
  <rcc rId="5085" sId="1" numFmtId="4">
    <nc r="AU8">
      <v>67979.34</v>
    </nc>
  </rcc>
  <rcc rId="5086" sId="1" numFmtId="4">
    <nc r="AU9">
      <v>144000</v>
    </nc>
  </rcc>
  <rfmt sheetId="1" sqref="AU9">
    <dxf>
      <fill>
        <patternFill patternType="solid">
          <bgColor rgb="FFFFFF00"/>
        </patternFill>
      </fill>
    </dxf>
  </rfmt>
  <rcc rId="5087" sId="1" numFmtId="4">
    <nc r="AU14">
      <v>24000</v>
    </nc>
  </rcc>
  <rfmt sheetId="1" sqref="AU14">
    <dxf>
      <fill>
        <patternFill patternType="solid">
          <bgColor rgb="FFFFFF00"/>
        </patternFill>
      </fill>
    </dxf>
  </rfmt>
  <rcv guid="{F38B4310-E489-43FF-953E-F1582AC83FA0}" action="delete"/>
  <rdn rId="0" localSheetId="1" customView="1" name="Z_F38B4310_E489_43FF_953E_F1582AC83FA0_.wvu.Cols" hidden="1" oldHidden="1">
    <formula>'FY15'!$B:$AQ</formula>
    <oldFormula>'FY15'!$B:$AQ</oldFormula>
  </rdn>
  <rcv guid="{F38B4310-E489-43FF-953E-F1582AC83FA0}" action="add"/>
</revisions>
</file>

<file path=xl/revisions/revisionLog169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'FY15'!$B:$BS</formula>
    <oldFormula>'FY15'!$B:$BS</oldFormula>
  </rdn>
  <rcv guid="{F38B4310-E489-43FF-953E-F1582AC83FA0}" action="add"/>
</revisions>
</file>

<file path=xl/revisions/revisionLog1691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'FY15'!$B:$BL</formula>
    <oldFormula>'FY15'!$B:$BL</oldFormula>
  </rdn>
  <rcv guid="{F38B4310-E489-43FF-953E-F1582AC83FA0}" action="add"/>
</revisions>
</file>

<file path=xl/revisions/revisionLog16911.xml><?xml version="1.0" encoding="utf-8"?>
<revisions xmlns="http://schemas.openxmlformats.org/spreadsheetml/2006/main" xmlns:r="http://schemas.openxmlformats.org/officeDocument/2006/relationships">
  <rcc rId="5540" sId="1" numFmtId="4">
    <nc r="BT7">
      <v>200000</v>
    </nc>
  </rcc>
  <rcc rId="5541" sId="1" numFmtId="4">
    <nc r="BT8">
      <v>122000</v>
    </nc>
  </rcc>
  <rcc rId="5542" sId="1" numFmtId="4">
    <nc r="BT9">
      <v>325000</v>
    </nc>
  </rcc>
  <rcc rId="5543" sId="1" numFmtId="4">
    <nc r="BT12">
      <v>40000</v>
    </nc>
  </rcc>
  <rcc rId="5544" sId="1" numFmtId="4">
    <nc r="BT13">
      <v>17000</v>
    </nc>
  </rcc>
  <rcc rId="5545" sId="1" numFmtId="4">
    <nc r="BT14">
      <v>50000</v>
    </nc>
  </rcc>
  <rcc rId="5546" sId="1" numFmtId="4">
    <nc r="BT18">
      <v>9000</v>
    </nc>
  </rcc>
  <rcc rId="5547" sId="1" numFmtId="4">
    <nc r="BT19">
      <v>30000</v>
    </nc>
  </rcc>
  <rcc rId="5548" sId="1" numFmtId="4">
    <nc r="BT22">
      <v>7000</v>
    </nc>
  </rcc>
  <rcc rId="5549" sId="1" numFmtId="4">
    <nc r="BT23">
      <v>13000</v>
    </nc>
  </rcc>
  <rcc rId="5550" sId="1" numFmtId="4">
    <nc r="BT26">
      <v>10000</v>
    </nc>
  </rcc>
  <rcc rId="5551" sId="1" numFmtId="4">
    <nc r="BT27">
      <v>2000</v>
    </nc>
  </rcc>
  <rcc rId="5552" sId="1" numFmtId="4">
    <nc r="BT30">
      <v>0</v>
    </nc>
  </rcc>
  <rcc rId="5553" sId="1" numFmtId="4">
    <nc r="BT33">
      <v>0</v>
    </nc>
  </rcc>
  <rcc rId="5554" sId="1" numFmtId="4">
    <nc r="BT36">
      <v>35000</v>
    </nc>
  </rcc>
  <rcc rId="5555" sId="1" numFmtId="4">
    <nc r="BT37">
      <v>33000</v>
    </nc>
  </rcc>
  <rcc rId="5556" sId="1" numFmtId="4">
    <nc r="BT38">
      <v>8000</v>
    </nc>
  </rcc>
  <rcc rId="5557" sId="1" numFmtId="4">
    <nc r="BT15">
      <v>12000</v>
    </nc>
  </rcc>
  <rcv guid="{F38B4310-E489-43FF-953E-F1582AC83FA0}" action="delete"/>
  <rdn rId="0" localSheetId="1" customView="1" name="Z_F38B4310_E489_43FF_953E_F1582AC83FA0_.wvu.Cols" hidden="1" oldHidden="1">
    <formula>'FY15'!$B:$BL</formula>
    <oldFormula>'FY15'!$B:$BE</oldFormula>
  </rdn>
  <rcv guid="{F38B4310-E489-43FF-953E-F1582AC83FA0}" action="add"/>
</revisions>
</file>

<file path=xl/revisions/revisionLog169111.xml><?xml version="1.0" encoding="utf-8"?>
<revisions xmlns="http://schemas.openxmlformats.org/spreadsheetml/2006/main" xmlns:r="http://schemas.openxmlformats.org/officeDocument/2006/relationships">
  <rcc rId="5390" sId="1" numFmtId="4">
    <nc r="BI7">
      <v>127523</v>
    </nc>
  </rcc>
  <rcc rId="5391" sId="1" numFmtId="4">
    <nc r="BI8">
      <v>64521</v>
    </nc>
  </rcc>
  <rcc rId="5392" sId="1" numFmtId="4">
    <nc r="BI9">
      <v>70647</v>
    </nc>
  </rcc>
  <rcc rId="5393" sId="1" numFmtId="4">
    <nc r="BI12">
      <v>18229</v>
    </nc>
  </rcc>
  <rcc rId="5394" sId="1" numFmtId="4">
    <nc r="BI13">
      <v>8499</v>
    </nc>
  </rcc>
  <rcc rId="5395" sId="1" numFmtId="4">
    <nc r="BI14">
      <v>30857</v>
    </nc>
  </rcc>
  <rcc rId="5396" sId="1" numFmtId="4">
    <nc r="BI15">
      <v>8210</v>
    </nc>
  </rcc>
  <rcc rId="5397" sId="1" numFmtId="4">
    <nc r="BI18">
      <v>14398</v>
    </nc>
  </rcc>
  <rcc rId="5398" sId="1" numFmtId="4">
    <nc r="BI19">
      <v>11229</v>
    </nc>
  </rcc>
  <rcc rId="5399" sId="1" numFmtId="4">
    <nc r="BI22">
      <v>12608</v>
    </nc>
  </rcc>
  <rcc rId="5400" sId="1" numFmtId="4">
    <nc r="BI23">
      <v>7582</v>
    </nc>
  </rcc>
  <rcc rId="5401" sId="1" numFmtId="4">
    <nc r="BI30">
      <v>608</v>
    </nc>
  </rcc>
  <rcc rId="5402" sId="1" numFmtId="4">
    <nc r="BF33">
      <v>0</v>
    </nc>
  </rcc>
  <rcc rId="5403" sId="1" numFmtId="4">
    <nc r="BG33">
      <v>0</v>
    </nc>
  </rcc>
  <rcc rId="5404" sId="1" numFmtId="4">
    <oc r="BG32">
      <v>0</v>
    </oc>
    <nc r="BG32"/>
  </rcc>
  <rcc rId="5405" sId="1" numFmtId="4">
    <oc r="BF32">
      <v>0</v>
    </oc>
    <nc r="BF32"/>
  </rcc>
  <rcc rId="5406" sId="1" numFmtId="4">
    <nc r="BI33">
      <v>507</v>
    </nc>
  </rcc>
  <rcc rId="5407" sId="1">
    <nc r="BJ33">
      <f>BG33+BI33</f>
    </nc>
  </rcc>
  <rcc rId="5408" sId="1">
    <nc r="BK33">
      <f>BG33+BH33</f>
    </nc>
  </rcc>
  <rcc rId="5409" sId="1">
    <nc r="BL33">
      <f>BJ33-BK33</f>
    </nc>
  </rcc>
  <rcc rId="5410" sId="1">
    <oc r="BJ32">
      <f>BG32+BI32</f>
    </oc>
    <nc r="BJ32"/>
  </rcc>
  <rcc rId="5411" sId="1">
    <oc r="BK32">
      <f>BG32+BH32</f>
    </oc>
    <nc r="BK32"/>
  </rcc>
  <rcc rId="5412" sId="1">
    <oc r="BL32">
      <f>BJ32-BK32</f>
    </oc>
    <nc r="BL32"/>
  </rcc>
  <rcv guid="{F38B4310-E489-43FF-953E-F1582AC83FA0}" action="delete"/>
  <rdn rId="0" localSheetId="1" customView="1" name="Z_F38B4310_E489_43FF_953E_F1582AC83FA0_.wvu.Cols" hidden="1" oldHidden="1">
    <formula>'FY15'!$B:$AX</formula>
    <oldFormula>'FY15'!$B:$AX</oldFormula>
  </rdn>
  <rcv guid="{F38B4310-E489-43FF-953E-F1582AC83FA0}" action="add"/>
</revisions>
</file>

<file path=xl/revisions/revisionLog1691111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'FY15'!$B:$AX</formula>
    <oldFormula>'FY15'!$B:$AX</oldFormula>
  </rdn>
  <rcv guid="{F38B4310-E489-43FF-953E-F1582AC83FA0}" action="add"/>
</revisions>
</file>

<file path=xl/revisions/revisionLog16911111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'FY15'!$B:$AQ</formula>
    <oldFormula>'FY15'!$B:$AQ</oldFormula>
  </rdn>
  <rcv guid="{F38B4310-E489-43FF-953E-F1582AC83FA0}" action="add"/>
</revisions>
</file>

<file path=xl/revisions/revisionLog17.xml><?xml version="1.0" encoding="utf-8"?>
<revisions xmlns="http://schemas.openxmlformats.org/spreadsheetml/2006/main" xmlns:r="http://schemas.openxmlformats.org/officeDocument/2006/relationships">
  <rcc rId="1282" sId="1" numFmtId="4">
    <nc r="AT7">
      <v>85739.22</v>
    </nc>
  </rcc>
  <rcc rId="1283" sId="1" numFmtId="4">
    <nc r="AT8">
      <v>61055.02</v>
    </nc>
  </rcc>
  <rcc rId="1284" sId="1" numFmtId="4">
    <nc r="AT9">
      <v>167167.44</v>
    </nc>
  </rcc>
  <rcc rId="1285" sId="1" numFmtId="4">
    <nc r="AT12">
      <v>9213.7999999999993</v>
    </nc>
  </rcc>
  <rcc rId="1286" sId="1" numFmtId="4">
    <nc r="AT13">
      <v>10058.43</v>
    </nc>
  </rcc>
  <rcc rId="1287" sId="1" numFmtId="4">
    <nc r="AT15">
      <v>0</v>
    </nc>
  </rcc>
  <rcc rId="1288" sId="1" numFmtId="4">
    <nc r="AT14">
      <v>42294.7</v>
    </nc>
  </rcc>
  <rcv guid="{F38B4310-E489-43FF-953E-F1582AC83FA0}" action="delete"/>
  <rdn rId="0" localSheetId="1" customView="1" name="Z_F38B4310_E489_43FF_953E_F1582AC83FA0_.wvu.Cols" hidden="1" oldHidden="1">
    <formula>'FY14 '!$B:$O</formula>
    <oldFormula>'FY14 '!$B:$O</oldFormula>
  </rdn>
  <rcv guid="{F38B4310-E489-43FF-953E-F1582AC83FA0}" action="add"/>
</revisions>
</file>

<file path=xl/revisions/revisionLog170.xml><?xml version="1.0" encoding="utf-8"?>
<revisions xmlns="http://schemas.openxmlformats.org/spreadsheetml/2006/main" xmlns:r="http://schemas.openxmlformats.org/officeDocument/2006/relationships">
  <rcc rId="5805" sId="1" numFmtId="4">
    <oc r="BW13">
      <v>14716.84</v>
    </oc>
    <nc r="BW13">
      <f>14716.84-8500</f>
    </nc>
  </rcc>
  <rcc rId="5806" sId="1" numFmtId="4">
    <oc r="BW23">
      <v>11134.48</v>
    </oc>
    <nc r="BW23">
      <f>11134.48-6500</f>
    </nc>
  </rcc>
  <rcv guid="{F38B4310-E489-43FF-953E-F1582AC83FA0}" action="delete"/>
  <rdn rId="0" localSheetId="1" customView="1" name="Z_F38B4310_E489_43FF_953E_F1582AC83FA0_.wvu.Cols" hidden="1" oldHidden="1">
    <formula>'FY15'!$B:$BS</formula>
    <oldFormula>'FY15'!$B:$BS</oldFormula>
  </rdn>
  <rcv guid="{F38B4310-E489-43FF-953E-F1582AC83FA0}" action="add"/>
</revisions>
</file>

<file path=xl/revisions/revisionLog1701.xml><?xml version="1.0" encoding="utf-8"?>
<revisions xmlns="http://schemas.openxmlformats.org/spreadsheetml/2006/main" xmlns:r="http://schemas.openxmlformats.org/officeDocument/2006/relationships">
  <rcc rId="5662" sId="1" numFmtId="4">
    <oc r="BT7">
      <v>200000</v>
    </oc>
    <nc r="BT7">
      <v>235000</v>
    </nc>
  </rcc>
  <rcmt sheetId="1" cell="BT7" guid="{0E871B36-A183-4322-AB58-F6A6EEA506FE}" author="Yareth Mojica" newLength="69"/>
  <rcv guid="{F38B4310-E489-43FF-953E-F1582AC83FA0}" action="delete"/>
  <rdn rId="0" localSheetId="1" customView="1" name="Z_F38B4310_E489_43FF_953E_F1582AC83FA0_.wvu.Cols" hidden="1" oldHidden="1">
    <formula>'FY15'!$B:$BL</formula>
    <oldFormula>'FY15'!$B:$BL</oldFormula>
  </rdn>
  <rcv guid="{F38B4310-E489-43FF-953E-F1582AC83FA0}" action="add"/>
</revisions>
</file>

<file path=xl/revisions/revisionLog17011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'FY15'!$B:$AX</formula>
    <oldFormula>'FY15'!$B:$AX</oldFormula>
  </rdn>
  <rcv guid="{F38B4310-E489-43FF-953E-F1582AC83FA0}" action="add"/>
</revisions>
</file>

<file path=xl/revisions/revisionLog170111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'FY15'!$B:$AX</formula>
    <oldFormula>'FY15'!$B:$AX</oldFormula>
  </rdn>
  <rcv guid="{F38B4310-E489-43FF-953E-F1582AC83FA0}" action="add"/>
</revisions>
</file>

<file path=xl/revisions/revisionLog171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'FY14 '!$B:$O</formula>
    <oldFormula>'FY14 '!$B:$O</oldFormula>
  </rdn>
  <rcv guid="{F38B4310-E489-43FF-953E-F1582AC83FA0}" action="add"/>
</revisions>
</file>

<file path=xl/revisions/revisionLog1711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'FY14 '!$B:$O</formula>
    <oldFormula>'FY14 '!$B:$O</oldFormula>
  </rdn>
  <rcv guid="{F38B4310-E489-43FF-953E-F1582AC83FA0}" action="add"/>
</revisions>
</file>

<file path=xl/revisions/revisionLog17111.xml><?xml version="1.0" encoding="utf-8"?>
<revisions xmlns="http://schemas.openxmlformats.org/spreadsheetml/2006/main" xmlns:r="http://schemas.openxmlformats.org/officeDocument/2006/relationships">
  <rfmt sheetId="1" sqref="AD15">
    <dxf>
      <fill>
        <patternFill patternType="none">
          <bgColor auto="1"/>
        </patternFill>
      </fill>
    </dxf>
  </rfmt>
  <rcv guid="{F38B4310-E489-43FF-953E-F1582AC83FA0}" action="delete"/>
  <rdn rId="0" localSheetId="1" customView="1" name="Z_F38B4310_E489_43FF_953E_F1582AC83FA0_.wvu.Cols" hidden="1" oldHidden="1">
    <formula>'FY14 '!$B:$O</formula>
    <oldFormula>'FY14 '!$B:$O</oldFormula>
  </rdn>
  <rcv guid="{F38B4310-E489-43FF-953E-F1582AC83FA0}" action="add"/>
</revisions>
</file>

<file path=xl/revisions/revisionLog171111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'FY14 '!$B:$O</formula>
    <oldFormula>'FY14 '!$B:$O</oldFormula>
  </rdn>
  <rcv guid="{F38B4310-E489-43FF-953E-F1582AC83FA0}" action="add"/>
</revisions>
</file>

<file path=xl/revisions/revisionLog1711111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'FY14 '!$B:$O</formula>
    <oldFormula>'FY14 '!$B:$O</oldFormula>
  </rdn>
  <rcv guid="{F38B4310-E489-43FF-953E-F1582AC83FA0}" action="add"/>
</revisions>
</file>

<file path=xl/revisions/revisionLog17112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'FY14 '!$B:$O</formula>
    <oldFormula>'FY14 '!$B:$O</oldFormula>
  </rdn>
  <rcv guid="{F38B4310-E489-43FF-953E-F1582AC83FA0}" action="add"/>
</revisions>
</file>

<file path=xl/revisions/revisionLog1712.xml><?xml version="1.0" encoding="utf-8"?>
<revisions xmlns="http://schemas.openxmlformats.org/spreadsheetml/2006/main" xmlns:r="http://schemas.openxmlformats.org/officeDocument/2006/relationships">
  <rcc rId="840" sId="1" numFmtId="4">
    <oc r="AD18">
      <v>8000</v>
    </oc>
    <nc r="AD18">
      <v>10000</v>
    </nc>
  </rcc>
  <rcv guid="{F38B4310-E489-43FF-953E-F1582AC83FA0}" action="delete"/>
  <rdn rId="0" localSheetId="1" customView="1" name="Z_F38B4310_E489_43FF_953E_F1582AC83FA0_.wvu.Cols" hidden="1" oldHidden="1">
    <formula>'FY14 '!$B:$O</formula>
    <oldFormula>'FY14 '!$B:$O</oldFormula>
  </rdn>
  <rcv guid="{F38B4310-E489-43FF-953E-F1582AC83FA0}" action="add"/>
</revisions>
</file>

<file path=xl/revisions/revisionLog172.xml><?xml version="1.0" encoding="utf-8"?>
<revisions xmlns="http://schemas.openxmlformats.org/spreadsheetml/2006/main" xmlns:r="http://schemas.openxmlformats.org/officeDocument/2006/relationships">
  <rcc rId="1214" sId="1" numFmtId="4">
    <oc r="AY7">
      <v>180000</v>
    </oc>
    <nc r="AY7">
      <v>170000</v>
    </nc>
  </rcc>
  <rcc rId="1215" sId="1" numFmtId="4">
    <oc r="AZ7">
      <f>90000</f>
    </oc>
    <nc r="AZ7">
      <v>85000</v>
    </nc>
  </rcc>
  <rcc rId="1216" sId="1" numFmtId="4">
    <oc r="AY8">
      <v>105000</v>
    </oc>
    <nc r="AY8">
      <v>110000</v>
    </nc>
  </rcc>
  <rcc rId="1217" sId="1" numFmtId="4">
    <oc r="AZ8">
      <f>52500</f>
    </oc>
    <nc r="AZ8">
      <v>55000</v>
    </nc>
  </rcc>
  <rcc rId="1218" sId="1" numFmtId="4">
    <oc r="AY9">
      <v>270000</v>
    </oc>
    <nc r="AY9">
      <v>310000</v>
    </nc>
  </rcc>
  <rcc rId="1219" sId="1" numFmtId="4">
    <oc r="AZ9">
      <v>135000</v>
    </oc>
    <nc r="AZ9">
      <v>155000</v>
    </nc>
  </rcc>
  <rcc rId="1220" sId="1" numFmtId="4">
    <oc r="AY12">
      <v>15000</v>
    </oc>
    <nc r="AY12">
      <v>17000</v>
    </nc>
  </rcc>
  <rcc rId="1221" sId="1" numFmtId="4">
    <oc r="AZ12">
      <v>7500</v>
    </oc>
    <nc r="AZ12">
      <v>8500</v>
    </nc>
  </rcc>
  <rcc rId="1222" sId="1" numFmtId="4">
    <oc r="AY14">
      <v>50000</v>
    </oc>
    <nc r="AY14">
      <v>62500</v>
    </nc>
  </rcc>
  <rcc rId="1223" sId="1" numFmtId="4">
    <oc r="AZ14">
      <v>25000</v>
    </oc>
    <nc r="AZ14">
      <v>31250</v>
    </nc>
  </rcc>
  <rcc rId="1224" sId="1" numFmtId="4">
    <oc r="AY18">
      <v>8000</v>
    </oc>
    <nc r="AY18">
      <v>11000</v>
    </nc>
  </rcc>
  <rcc rId="1225" sId="1" numFmtId="4">
    <oc r="AZ18">
      <v>4000</v>
    </oc>
    <nc r="AZ18">
      <v>5500</v>
    </nc>
  </rcc>
  <rcc rId="1226" sId="1" numFmtId="4">
    <oc r="AY22">
      <v>5000</v>
    </oc>
    <nc r="AY22">
      <v>6500</v>
    </nc>
  </rcc>
  <rcc rId="1227" sId="1" numFmtId="4">
    <oc r="AZ22">
      <v>2500</v>
    </oc>
    <nc r="AZ22">
      <v>3250</v>
    </nc>
  </rcc>
  <rcc rId="1228" sId="1" numFmtId="4">
    <oc r="AY26">
      <v>9000</v>
    </oc>
    <nc r="AY26">
      <v>8500</v>
    </nc>
  </rcc>
  <rcc rId="1229" sId="1" numFmtId="4">
    <oc r="AY29">
      <v>8000</v>
    </oc>
    <nc r="AY29">
      <v>10500</v>
    </nc>
  </rcc>
  <rcc rId="1230" sId="1" numFmtId="4">
    <oc r="AZ29">
      <f>4000</f>
    </oc>
    <nc r="AZ29">
      <v>5250</v>
    </nc>
  </rcc>
  <rcc rId="1231" sId="1" numFmtId="4">
    <oc r="AY30">
      <v>60000</v>
    </oc>
    <nc r="AY30">
      <v>55000</v>
    </nc>
  </rcc>
  <rcc rId="1232" sId="1" numFmtId="4">
    <oc r="AZ30">
      <v>30000</v>
    </oc>
    <nc r="AZ30">
      <v>27500</v>
    </nc>
  </rcc>
  <rcc rId="1233" sId="1" numFmtId="4">
    <oc r="AY31">
      <v>12000</v>
    </oc>
    <nc r="AY31">
      <v>15000</v>
    </nc>
  </rcc>
  <rcc rId="1234" sId="1" numFmtId="4">
    <oc r="AZ31">
      <v>0</v>
    </oc>
    <nc r="AZ31">
      <v>7500</v>
    </nc>
  </rcc>
  <rcv guid="{F38B4310-E489-43FF-953E-F1582AC83FA0}" action="delete"/>
  <rdn rId="0" localSheetId="1" customView="1" name="Z_F38B4310_E489_43FF_953E_F1582AC83FA0_.wvu.Cols" hidden="1" oldHidden="1">
    <formula>'FY14 '!$B:$O</formula>
    <oldFormula>'FY14 '!$B:$O</oldFormula>
  </rdn>
  <rcv guid="{F38B4310-E489-43FF-953E-F1582AC83FA0}" action="add"/>
</revisions>
</file>

<file path=xl/revisions/revisionLog1721.xml><?xml version="1.0" encoding="utf-8"?>
<revisions xmlns="http://schemas.openxmlformats.org/spreadsheetml/2006/main" xmlns:r="http://schemas.openxmlformats.org/officeDocument/2006/relationships">
  <rcc rId="847" sId="1" numFmtId="4">
    <oc r="AG18">
      <v>4000</v>
    </oc>
    <nc r="AG18">
      <v>60000</v>
    </nc>
  </rcc>
  <rcv guid="{F38B4310-E489-43FF-953E-F1582AC83FA0}" action="delete"/>
  <rdn rId="0" localSheetId="1" customView="1" name="Z_F38B4310_E489_43FF_953E_F1582AC83FA0_.wvu.Cols" hidden="1" oldHidden="1">
    <formula>'FY14 '!$B:$O</formula>
    <oldFormula>'FY14 '!$B:$O</oldFormula>
  </rdn>
  <rcv guid="{F38B4310-E489-43FF-953E-F1582AC83FA0}" action="add"/>
</revisions>
</file>

<file path=xl/revisions/revisionLog173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'FY15'!$B:$BS</formula>
    <oldFormula>'FY15'!$B:$BS</oldFormula>
  </rdn>
  <rcv guid="{F38B4310-E489-43FF-953E-F1582AC83FA0}" action="add"/>
</revisions>
</file>

<file path=xl/revisions/revisionLog1731.xml><?xml version="1.0" encoding="utf-8"?>
<revisions xmlns="http://schemas.openxmlformats.org/spreadsheetml/2006/main" xmlns:r="http://schemas.openxmlformats.org/officeDocument/2006/relationships">
  <rcc rId="5704" sId="1" numFmtId="4">
    <nc r="CB7">
      <v>122500</v>
    </nc>
  </rcc>
  <rcc rId="5705" sId="1" numFmtId="4">
    <nc r="CB8">
      <v>61000</v>
    </nc>
  </rcc>
  <rcc rId="5706" sId="1" numFmtId="4">
    <nc r="CB9">
      <v>150000</v>
    </nc>
  </rcc>
  <rcc rId="5707" sId="1" numFmtId="4">
    <nc r="CB12">
      <v>20000</v>
    </nc>
  </rcc>
  <rcc rId="5708" sId="1" numFmtId="4">
    <nc r="CB13">
      <v>8500</v>
    </nc>
  </rcc>
  <rcc rId="5709" sId="1" numFmtId="4">
    <nc r="CB14">
      <v>20000</v>
    </nc>
  </rcc>
  <rcc rId="5710" sId="1" numFmtId="4">
    <nc r="CB15">
      <v>0</v>
    </nc>
  </rcc>
  <rcc rId="5711" sId="1" numFmtId="4">
    <nc r="CB19">
      <v>15000</v>
    </nc>
  </rcc>
  <rcc rId="5712" sId="1" numFmtId="4">
    <nc r="CB23">
      <v>6500</v>
    </nc>
  </rcc>
  <rcc rId="5713" sId="1" numFmtId="4">
    <nc r="CB18">
      <v>4500</v>
    </nc>
  </rcc>
  <rcc rId="5714" sId="1" numFmtId="4">
    <nc r="CB22">
      <v>3500</v>
    </nc>
  </rcc>
  <rcc rId="5715" sId="1" numFmtId="4">
    <nc r="CB26">
      <v>0</v>
    </nc>
  </rcc>
  <rcc rId="5716" sId="1" numFmtId="4">
    <nc r="CB27">
      <v>0</v>
    </nc>
  </rcc>
  <rcc rId="5717" sId="1" numFmtId="4">
    <nc r="CB30">
      <v>0</v>
    </nc>
  </rcc>
  <rcc rId="5718" sId="1" numFmtId="4">
    <nc r="CB33">
      <v>0</v>
    </nc>
  </rcc>
  <rcc rId="5719" sId="1" numFmtId="4">
    <nc r="CB36">
      <v>17500</v>
    </nc>
  </rcc>
  <rcc rId="5720" sId="1" numFmtId="4">
    <nc r="CB37">
      <v>16500</v>
    </nc>
  </rcc>
  <rcc rId="5721" sId="1" numFmtId="4">
    <nc r="CB38">
      <v>4000</v>
    </nc>
  </rcc>
  <rcc rId="5722" sId="1" numFmtId="4">
    <oc r="CB41">
      <v>0</v>
    </oc>
    <nc r="CB41"/>
  </rcc>
  <rcc rId="5723" sId="1" numFmtId="4">
    <oc r="CC41">
      <v>0</v>
    </oc>
    <nc r="CC41"/>
  </rcc>
  <rcv guid="{F38B4310-E489-43FF-953E-F1582AC83FA0}" action="delete"/>
  <rdn rId="0" localSheetId="1" customView="1" name="Z_F38B4310_E489_43FF_953E_F1582AC83FA0_.wvu.Cols" hidden="1" oldHidden="1">
    <formula>'FY15'!$B:$BL</formula>
    <oldFormula>'FY15'!$B:$BL</oldFormula>
  </rdn>
  <rcv guid="{F38B4310-E489-43FF-953E-F1582AC83FA0}" action="add"/>
</revisions>
</file>

<file path=xl/revisions/revisionLog17311.xml><?xml version="1.0" encoding="utf-8"?>
<revisions xmlns="http://schemas.openxmlformats.org/spreadsheetml/2006/main" xmlns:r="http://schemas.openxmlformats.org/officeDocument/2006/relationships">
  <rcc rId="5565" sId="1" numFmtId="4">
    <nc r="BU7">
      <v>100000</v>
    </nc>
  </rcc>
  <rcc rId="5566" sId="1" numFmtId="4">
    <nc r="BU8">
      <v>61000</v>
    </nc>
  </rcc>
  <rcc rId="5567" sId="1" numFmtId="4">
    <nc r="BU9">
      <v>162500</v>
    </nc>
  </rcc>
  <rcc rId="5568" sId="1" numFmtId="4">
    <nc r="BU12">
      <v>20000</v>
    </nc>
  </rcc>
  <rcc rId="5569" sId="1" numFmtId="4">
    <nc r="BU13">
      <v>8500</v>
    </nc>
  </rcc>
  <rcc rId="5570" sId="1" numFmtId="4">
    <nc r="BU14">
      <v>25000</v>
    </nc>
  </rcc>
  <rcc rId="5571" sId="1" numFmtId="4">
    <nc r="BU15">
      <v>0</v>
    </nc>
  </rcc>
  <rcc rId="5572" sId="1" numFmtId="4">
    <nc r="BU18">
      <v>4500</v>
    </nc>
  </rcc>
  <rcc rId="5573" sId="1" numFmtId="4">
    <nc r="BU19">
      <v>15000</v>
    </nc>
  </rcc>
  <rcc rId="5574" sId="1" numFmtId="4">
    <nc r="BU22">
      <v>3500</v>
    </nc>
  </rcc>
  <rcc rId="5575" sId="1" numFmtId="4">
    <nc r="BU23">
      <v>6500</v>
    </nc>
  </rcc>
  <rcv guid="{F38B4310-E489-43FF-953E-F1582AC83FA0}" action="delete"/>
  <rdn rId="0" localSheetId="1" customView="1" name="Z_F38B4310_E489_43FF_953E_F1582AC83FA0_.wvu.Cols" hidden="1" oldHidden="1">
    <formula>'FY15'!$B:$BL</formula>
    <oldFormula>'FY15'!$B:$BL</oldFormula>
  </rdn>
  <rcv guid="{F38B4310-E489-43FF-953E-F1582AC83FA0}" action="add"/>
</revisions>
</file>

<file path=xl/revisions/revisionLog173111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'FY15'!$B:$AX</formula>
    <oldFormula>'FY15'!$B:$AX</oldFormula>
  </rdn>
  <rcv guid="{F38B4310-E489-43FF-953E-F1582AC83FA0}" action="add"/>
</revisions>
</file>

<file path=xl/revisions/revisionLog174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'FY15'!$B:$BS</formula>
    <oldFormula>'FY15'!$B:$BS</oldFormula>
  </rdn>
  <rcv guid="{F38B4310-E489-43FF-953E-F1582AC83FA0}" action="add"/>
</revisions>
</file>

<file path=xl/revisions/revisionLog1741.xml><?xml version="1.0" encoding="utf-8"?>
<revisions xmlns="http://schemas.openxmlformats.org/spreadsheetml/2006/main" xmlns:r="http://schemas.openxmlformats.org/officeDocument/2006/relationships">
  <rcc rId="5610" sId="1" numFmtId="4">
    <oc r="BM15">
      <v>0</v>
    </oc>
    <nc r="BM15">
      <v>12000</v>
    </nc>
  </rcc>
  <rcv guid="{F38B4310-E489-43FF-953E-F1582AC83FA0}" action="delete"/>
  <rdn rId="0" localSheetId="1" customView="1" name="Z_F38B4310_E489_43FF_953E_F1582AC83FA0_.wvu.Cols" hidden="1" oldHidden="1">
    <formula>'FY15'!$B:$BL</formula>
    <oldFormula>'FY15'!$B:$BL</oldFormula>
  </rdn>
  <rcv guid="{F38B4310-E489-43FF-953E-F1582AC83FA0}" action="add"/>
</revisions>
</file>

<file path=xl/revisions/revisionLog17411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'FY15'!$B:$AX</formula>
    <oldFormula>'FY15'!$B:$AX</oldFormula>
  </rdn>
  <rcv guid="{F38B4310-E489-43FF-953E-F1582AC83FA0}" action="add"/>
</revisions>
</file>

<file path=xl/revisions/revisionLog175.xml><?xml version="1.0" encoding="utf-8"?>
<revisions xmlns="http://schemas.openxmlformats.org/spreadsheetml/2006/main" xmlns:r="http://schemas.openxmlformats.org/officeDocument/2006/relationships">
  <rfmt sheetId="3" sqref="E2" start="0" length="0">
    <dxf>
      <font>
        <b/>
        <sz val="11"/>
        <color indexed="9"/>
        <name val="Calibri"/>
        <scheme val="none"/>
      </font>
      <fill>
        <patternFill patternType="solid">
          <bgColor indexed="8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3" sqref="F2" start="0" length="0">
    <dxf>
      <font>
        <b/>
        <sz val="11"/>
        <color indexed="9"/>
        <name val="Calibri"/>
        <scheme val="none"/>
      </font>
      <fill>
        <patternFill patternType="solid">
          <bgColor indexed="8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3" sqref="G2" start="0" length="0">
    <dxf>
      <font>
        <b/>
        <sz val="11"/>
        <color indexed="9"/>
        <name val="Calibri"/>
        <scheme val="none"/>
      </font>
      <fill>
        <patternFill patternType="solid">
          <bgColor indexed="8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5821" sId="3" odxf="1" dxf="1">
    <nc r="H2" t="inlineStr">
      <is>
        <t>November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indexed="9"/>
        <name val="Calibri"/>
        <scheme val="none"/>
      </font>
      <fill>
        <patternFill patternType="solid">
          <bgColor indexed="8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3" sqref="I2" start="0" length="0">
    <dxf>
      <font>
        <b/>
        <sz val="11"/>
        <color indexed="9"/>
        <name val="Calibri"/>
        <scheme val="none"/>
      </font>
      <fill>
        <patternFill patternType="solid">
          <bgColor indexed="8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3" sqref="J2" start="0" length="0">
    <dxf>
      <font>
        <b/>
        <sz val="11"/>
        <color indexed="9"/>
        <name val="Calibri"/>
        <scheme val="none"/>
      </font>
      <fill>
        <patternFill patternType="solid">
          <bgColor indexed="8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3" sqref="K2" start="0" length="0">
    <dxf>
      <font>
        <b/>
        <sz val="11"/>
        <color indexed="9"/>
        <name val="Calibri"/>
        <scheme val="none"/>
      </font>
      <fill>
        <patternFill patternType="solid">
          <bgColor indexed="8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3" sqref="E3" start="0" length="0">
    <dxf>
      <font>
        <b/>
        <sz val="11"/>
        <color indexed="8"/>
        <name val="Calibri"/>
        <scheme val="none"/>
      </font>
      <fill>
        <patternFill patternType="solid">
          <bgColor indexed="55"/>
        </patternFill>
      </fill>
      <alignment horizontal="center"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5822" sId="3" odxf="1" dxf="1">
    <nc r="F3" t="inlineStr">
      <is>
        <t>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wrapText="0" readingOrder="0"/>
      <border outline="0">
        <left/>
        <right/>
        <top/>
        <bottom/>
      </border>
    </odxf>
    <ndxf>
      <font>
        <b/>
        <sz val="11"/>
        <color indexed="8"/>
        <name val="Calibri"/>
        <scheme val="none"/>
      </font>
      <fill>
        <patternFill patternType="solid">
          <bgColor indexed="55"/>
        </patternFill>
      </fill>
      <alignment horizontal="center"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823" sId="3" odxf="1" dxf="1">
    <nc r="G3" t="inlineStr">
      <is>
        <t>B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wrapText="0" readingOrder="0"/>
      <border outline="0">
        <left/>
        <right/>
        <top/>
        <bottom/>
      </border>
    </odxf>
    <ndxf>
      <font>
        <b/>
        <sz val="11"/>
        <color indexed="8"/>
        <name val="Calibri"/>
        <scheme val="none"/>
      </font>
      <fill>
        <patternFill patternType="solid">
          <bgColor indexed="55"/>
        </patternFill>
      </fill>
      <alignment horizontal="center"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824" sId="3" odxf="1" dxf="1">
    <nc r="H3" t="inlineStr">
      <is>
        <t>C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wrapText="0" readingOrder="0"/>
      <border outline="0">
        <left/>
        <right/>
        <top/>
        <bottom/>
      </border>
    </odxf>
    <ndxf>
      <font>
        <b/>
        <sz val="11"/>
        <color indexed="8"/>
        <name val="Calibri"/>
        <scheme val="none"/>
      </font>
      <fill>
        <patternFill patternType="solid">
          <bgColor indexed="55"/>
        </patternFill>
      </fill>
      <alignment horizontal="center"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825" sId="3" odxf="1" dxf="1" quotePrefix="1">
    <nc r="I3" t="inlineStr">
      <is>
        <t>D=A+C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wrapText="0" readingOrder="0"/>
      <border outline="0">
        <left/>
        <right/>
        <top/>
        <bottom/>
      </border>
    </odxf>
    <ndxf>
      <font>
        <b/>
        <sz val="11"/>
        <color indexed="8"/>
        <name val="Calibri"/>
        <scheme val="none"/>
      </font>
      <fill>
        <patternFill patternType="solid">
          <bgColor indexed="55"/>
        </patternFill>
      </fill>
      <alignment horizontal="center"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826" sId="3" odxf="1" dxf="1" quotePrefix="1">
    <nc r="J3" t="inlineStr">
      <is>
        <t>E=A+B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wrapText="0" readingOrder="0"/>
      <border outline="0">
        <left/>
        <right/>
        <top/>
        <bottom/>
      </border>
    </odxf>
    <ndxf>
      <font>
        <b/>
        <sz val="11"/>
        <color indexed="8"/>
        <name val="Calibri"/>
        <scheme val="none"/>
      </font>
      <fill>
        <patternFill patternType="solid">
          <bgColor indexed="55"/>
        </patternFill>
      </fill>
      <alignment horizontal="center"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827" sId="3" odxf="1" dxf="1" quotePrefix="1">
    <nc r="K3" t="inlineStr">
      <is>
        <t>D-E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wrapText="0" readingOrder="0"/>
      <border outline="0">
        <left/>
        <right/>
        <top/>
        <bottom/>
      </border>
    </odxf>
    <ndxf>
      <font>
        <b/>
        <sz val="11"/>
        <color indexed="8"/>
        <name val="Calibri"/>
        <scheme val="none"/>
      </font>
      <fill>
        <patternFill patternType="solid">
          <bgColor indexed="55"/>
        </patternFill>
      </fill>
      <alignment horizontal="center"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828" sId="3" odxf="1" dxf="1">
    <nc r="E4" t="inlineStr">
      <is>
        <t>Budget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wrapText="0" readingOrder="0"/>
      <border outline="0">
        <left/>
        <right/>
        <top/>
        <bottom/>
      </border>
    </odxf>
    <ndxf>
      <font>
        <b/>
        <sz val="11"/>
        <color indexed="8"/>
        <name val="Calibri"/>
        <scheme val="none"/>
      </font>
      <fill>
        <patternFill patternType="solid">
          <bgColor indexed="55"/>
        </patternFill>
      </fill>
      <alignment horizontal="center"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829" sId="3" odxf="1" dxf="1">
    <nc r="F4" t="inlineStr">
      <is>
        <t>1st part invoice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wrapText="0" readingOrder="0"/>
      <border outline="0">
        <left/>
        <right/>
        <top/>
        <bottom/>
      </border>
    </odxf>
    <ndxf>
      <font>
        <b/>
        <sz val="11"/>
        <color indexed="8"/>
        <name val="Calibri"/>
        <scheme val="none"/>
      </font>
      <fill>
        <patternFill patternType="solid">
          <bgColor indexed="55"/>
        </patternFill>
      </fill>
      <alignment horizontal="center"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830" sId="3" odxf="1" dxf="1">
    <nc r="G4" t="inlineStr">
      <is>
        <t>2nd part invoice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wrapText="0" readingOrder="0"/>
      <border outline="0">
        <left/>
        <right/>
        <top/>
        <bottom/>
      </border>
    </odxf>
    <ndxf>
      <font>
        <b/>
        <sz val="11"/>
        <color indexed="8"/>
        <name val="Calibri"/>
        <scheme val="none"/>
      </font>
      <fill>
        <patternFill patternType="solid">
          <bgColor indexed="55"/>
        </patternFill>
      </fill>
      <alignment horizontal="center"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831" sId="3" odxf="1" dxf="1">
    <nc r="H4" t="inlineStr">
      <is>
        <t>Accrual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wrapText="0" readingOrder="0"/>
      <border outline="0">
        <left/>
        <right/>
        <top/>
        <bottom/>
      </border>
    </odxf>
    <ndxf>
      <font>
        <b/>
        <sz val="11"/>
        <color indexed="8"/>
        <name val="Calibri"/>
        <scheme val="none"/>
      </font>
      <fill>
        <patternFill patternType="solid">
          <bgColor indexed="55"/>
        </patternFill>
      </fill>
      <alignment horizontal="center"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832" sId="3" odxf="1" dxf="1">
    <nc r="I4" t="inlineStr">
      <is>
        <t>Spend (1st pt + accrued)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wrapText="0" readingOrder="0"/>
      <border outline="0">
        <left/>
        <right/>
        <top/>
        <bottom/>
      </border>
    </odxf>
    <ndxf>
      <font>
        <b/>
        <sz val="11"/>
        <color indexed="8"/>
        <name val="Calibri"/>
        <scheme val="none"/>
      </font>
      <fill>
        <patternFill patternType="solid">
          <bgColor indexed="55"/>
        </patternFill>
      </fill>
      <alignment horizontal="center"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833" sId="3" odxf="1" dxf="1">
    <nc r="J4" t="inlineStr">
      <is>
        <t>Actuals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wrapText="0" readingOrder="0"/>
      <border outline="0">
        <left/>
        <right/>
        <top/>
        <bottom/>
      </border>
    </odxf>
    <ndxf>
      <font>
        <b/>
        <sz val="11"/>
        <color indexed="8"/>
        <name val="Calibri"/>
        <scheme val="none"/>
      </font>
      <fill>
        <patternFill patternType="solid">
          <bgColor indexed="55"/>
        </patternFill>
      </fill>
      <alignment horizontal="center"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834" sId="3" odxf="1" dxf="1">
    <nc r="K4" t="inlineStr">
      <is>
        <t>Variance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wrapText="0" readingOrder="0"/>
      <border outline="0">
        <left/>
        <right/>
        <top/>
        <bottom/>
      </border>
    </odxf>
    <ndxf>
      <font>
        <b/>
        <sz val="11"/>
        <color indexed="8"/>
        <name val="Calibri"/>
        <scheme val="none"/>
      </font>
      <fill>
        <patternFill patternType="solid">
          <bgColor indexed="55"/>
        </patternFill>
      </fill>
      <alignment horizontal="center"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3" sqref="E5" start="0" length="0">
    <dxf>
      <alignment horizontal="center" vertical="top" readingOrder="0"/>
      <border outline="0">
        <left style="thin">
          <color indexed="64"/>
        </left>
      </border>
    </dxf>
  </rfmt>
  <rfmt sheetId="3" sqref="F5" start="0" length="0">
    <dxf>
      <alignment horizontal="center" vertical="top" readingOrder="0"/>
    </dxf>
  </rfmt>
  <rfmt sheetId="3" sqref="G5" start="0" length="0">
    <dxf>
      <alignment horizontal="center" vertical="top" readingOrder="0"/>
    </dxf>
  </rfmt>
  <rfmt sheetId="3" sqref="H5" start="0" length="0">
    <dxf>
      <alignment horizontal="center" vertical="top" readingOrder="0"/>
    </dxf>
  </rfmt>
  <rfmt sheetId="3" sqref="I5" start="0" length="0">
    <dxf>
      <alignment horizontal="center" vertical="top" readingOrder="0"/>
    </dxf>
  </rfmt>
  <rfmt sheetId="3" sqref="J5" start="0" length="0">
    <dxf>
      <alignment horizontal="center" vertical="top" readingOrder="0"/>
    </dxf>
  </rfmt>
  <rfmt sheetId="3" sqref="K5" start="0" length="0">
    <dxf>
      <alignment horizontal="center" vertical="top" readingOrder="0"/>
      <border outline="0">
        <right style="thin">
          <color indexed="64"/>
        </right>
      </border>
    </dxf>
  </rfmt>
  <rcc rId="5835" sId="3" odxf="1" dxf="1" numFmtId="4">
    <nc r="E6">
      <v>235000</v>
    </nc>
    <odxf>
      <numFmt numFmtId="0" formatCode="General"/>
      <alignment horizontal="general" vertical="bottom" readingOrder="0"/>
      <border outline="0">
        <left/>
      </border>
    </odxf>
    <ndxf>
      <numFmt numFmtId="6" formatCode="#,##0_);[Red]\(#,##0\)"/>
      <alignment horizontal="center" vertical="top" readingOrder="0"/>
      <border outline="0">
        <left style="thin">
          <color indexed="64"/>
        </left>
      </border>
    </ndxf>
  </rcc>
  <rcc rId="5836" sId="3" odxf="1" dxf="1" numFmtId="4">
    <nc r="F6">
      <v>100000</v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fmt sheetId="3" sqref="G6" start="0" length="0">
    <dxf>
      <numFmt numFmtId="6" formatCode="#,##0_);[Red]\(#,##0\)"/>
      <alignment horizontal="center" vertical="top" readingOrder="0"/>
    </dxf>
  </rfmt>
  <rcc rId="5837" sId="3" odxf="1" dxf="1">
    <nc r="H6">
      <f>214639.69-100000</f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cc rId="5838" sId="3" odxf="1" dxf="1">
    <nc r="I6">
      <f>F6+H6</f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fmt sheetId="3" sqref="J6" start="0" length="0">
    <dxf>
      <numFmt numFmtId="6" formatCode="#,##0_);[Red]\(#,##0\)"/>
      <alignment horizontal="center" vertical="top" readingOrder="0"/>
    </dxf>
  </rfmt>
  <rfmt sheetId="3" sqref="K6" start="0" length="0">
    <dxf>
      <numFmt numFmtId="6" formatCode="#,##0_);[Red]\(#,##0\)"/>
      <alignment horizontal="center" vertical="top" readingOrder="0"/>
      <border outline="0">
        <right style="thin">
          <color indexed="64"/>
        </right>
      </border>
    </dxf>
  </rfmt>
  <rcc rId="5839" sId="3" odxf="1" dxf="1" numFmtId="4">
    <nc r="E7">
      <v>122000</v>
    </nc>
    <odxf>
      <numFmt numFmtId="0" formatCode="General"/>
      <alignment horizontal="general" vertical="bottom" readingOrder="0"/>
      <border outline="0">
        <left/>
      </border>
    </odxf>
    <ndxf>
      <numFmt numFmtId="6" formatCode="#,##0_);[Red]\(#,##0\)"/>
      <alignment horizontal="center" vertical="top" readingOrder="0"/>
      <border outline="0">
        <left style="thin">
          <color indexed="64"/>
        </left>
      </border>
    </ndxf>
  </rcc>
  <rcc rId="5840" sId="3" odxf="1" dxf="1" numFmtId="4">
    <nc r="F7">
      <v>61000</v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fmt sheetId="3" sqref="G7" start="0" length="0">
    <dxf>
      <numFmt numFmtId="6" formatCode="#,##0_);[Red]\(#,##0\)"/>
      <alignment horizontal="center" vertical="top" readingOrder="0"/>
    </dxf>
  </rfmt>
  <rcc rId="5841" sId="3" odxf="1" dxf="1">
    <nc r="H7">
      <f>121596.38-61000</f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cc rId="5842" sId="3" odxf="1" dxf="1">
    <nc r="I7">
      <f>F7+H7</f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fmt sheetId="3" sqref="J7" start="0" length="0">
    <dxf>
      <numFmt numFmtId="6" formatCode="#,##0_);[Red]\(#,##0\)"/>
      <alignment horizontal="center" vertical="top" readingOrder="0"/>
    </dxf>
  </rfmt>
  <rfmt sheetId="3" sqref="K7" start="0" length="0">
    <dxf>
      <numFmt numFmtId="6" formatCode="#,##0_);[Red]\(#,##0\)"/>
      <alignment horizontal="center" vertical="top" readingOrder="0"/>
      <border outline="0">
        <right style="thin">
          <color indexed="64"/>
        </right>
      </border>
    </dxf>
  </rfmt>
  <rcc rId="5843" sId="3" odxf="1" dxf="1" numFmtId="4">
    <nc r="E8">
      <v>325000</v>
    </nc>
    <odxf>
      <numFmt numFmtId="0" formatCode="General"/>
      <alignment horizontal="general" vertical="bottom" readingOrder="0"/>
      <border outline="0">
        <left/>
      </border>
    </odxf>
    <ndxf>
      <numFmt numFmtId="6" formatCode="#,##0_);[Red]\(#,##0\)"/>
      <alignment horizontal="center" vertical="top" readingOrder="0"/>
      <border outline="0">
        <left style="thin">
          <color indexed="64"/>
        </left>
      </border>
    </ndxf>
  </rcc>
  <rcc rId="5844" sId="3" odxf="1" dxf="1" numFmtId="4">
    <nc r="F8">
      <v>162500</v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fmt sheetId="3" sqref="G8" start="0" length="0">
    <dxf>
      <numFmt numFmtId="6" formatCode="#,##0_);[Red]\(#,##0\)"/>
      <alignment horizontal="center" vertical="top" readingOrder="0"/>
    </dxf>
  </rfmt>
  <rcc rId="5845" sId="3" odxf="1" dxf="1">
    <nc r="H8">
      <f>248615.45-162500</f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cc rId="5846" sId="3" odxf="1" dxf="1">
    <nc r="I8">
      <f>F8+H8</f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fmt sheetId="3" sqref="J8" start="0" length="0">
    <dxf>
      <numFmt numFmtId="6" formatCode="#,##0_);[Red]\(#,##0\)"/>
      <alignment horizontal="center" vertical="top" readingOrder="0"/>
    </dxf>
  </rfmt>
  <rfmt sheetId="3" sqref="K8" start="0" length="0">
    <dxf>
      <numFmt numFmtId="6" formatCode="#,##0_);[Red]\(#,##0\)"/>
      <alignment horizontal="center" vertical="top" readingOrder="0"/>
      <border outline="0">
        <right style="thin">
          <color indexed="64"/>
        </right>
      </border>
    </dxf>
  </rfmt>
  <rfmt sheetId="3" sqref="E9" start="0" length="0">
    <dxf>
      <numFmt numFmtId="6" formatCode="#,##0_);[Red]\(#,##0\)"/>
      <alignment horizontal="center" vertical="top" readingOrder="0"/>
      <border outline="0">
        <left style="thin">
          <color indexed="64"/>
        </left>
      </border>
    </dxf>
  </rfmt>
  <rfmt sheetId="3" sqref="F9" start="0" length="0">
    <dxf>
      <numFmt numFmtId="6" formatCode="#,##0_);[Red]\(#,##0\)"/>
      <alignment horizontal="center" vertical="top" readingOrder="0"/>
    </dxf>
  </rfmt>
  <rfmt sheetId="3" sqref="G9" start="0" length="0">
    <dxf>
      <numFmt numFmtId="6" formatCode="#,##0_);[Red]\(#,##0\)"/>
      <alignment horizontal="center" vertical="top" readingOrder="0"/>
    </dxf>
  </rfmt>
  <rfmt sheetId="3" sqref="H9" start="0" length="0">
    <dxf>
      <numFmt numFmtId="6" formatCode="#,##0_);[Red]\(#,##0\)"/>
      <alignment horizontal="center" vertical="top" readingOrder="0"/>
    </dxf>
  </rfmt>
  <rfmt sheetId="3" sqref="I9" start="0" length="0">
    <dxf>
      <numFmt numFmtId="6" formatCode="#,##0_);[Red]\(#,##0\)"/>
      <alignment horizontal="center" vertical="top" readingOrder="0"/>
    </dxf>
  </rfmt>
  <rfmt sheetId="3" sqref="J9" start="0" length="0">
    <dxf>
      <numFmt numFmtId="6" formatCode="#,##0_);[Red]\(#,##0\)"/>
      <alignment horizontal="center" vertical="top" readingOrder="0"/>
    </dxf>
  </rfmt>
  <rfmt sheetId="3" sqref="K9" start="0" length="0">
    <dxf>
      <numFmt numFmtId="6" formatCode="#,##0_);[Red]\(#,##0\)"/>
      <alignment horizontal="center" vertical="top" readingOrder="0"/>
      <border outline="0">
        <right style="thin">
          <color indexed="64"/>
        </right>
      </border>
    </dxf>
  </rfmt>
  <rfmt sheetId="3" sqref="E10" start="0" length="0">
    <dxf>
      <numFmt numFmtId="6" formatCode="#,##0_);[Red]\(#,##0\)"/>
      <alignment horizontal="center" vertical="top" readingOrder="0"/>
      <border outline="0">
        <left style="thin">
          <color indexed="64"/>
        </left>
      </border>
    </dxf>
  </rfmt>
  <rfmt sheetId="3" sqref="F10" start="0" length="0">
    <dxf>
      <numFmt numFmtId="6" formatCode="#,##0_);[Red]\(#,##0\)"/>
      <alignment horizontal="center" vertical="top" readingOrder="0"/>
    </dxf>
  </rfmt>
  <rfmt sheetId="3" sqref="G10" start="0" length="0">
    <dxf>
      <numFmt numFmtId="6" formatCode="#,##0_);[Red]\(#,##0\)"/>
      <alignment horizontal="center" vertical="top" readingOrder="0"/>
    </dxf>
  </rfmt>
  <rfmt sheetId="3" sqref="H10" start="0" length="0">
    <dxf>
      <numFmt numFmtId="6" formatCode="#,##0_);[Red]\(#,##0\)"/>
      <alignment horizontal="center" vertical="top" readingOrder="0"/>
    </dxf>
  </rfmt>
  <rfmt sheetId="3" sqref="I10" start="0" length="0">
    <dxf>
      <numFmt numFmtId="6" formatCode="#,##0_);[Red]\(#,##0\)"/>
      <alignment horizontal="center" vertical="top" readingOrder="0"/>
    </dxf>
  </rfmt>
  <rfmt sheetId="3" sqref="J10" start="0" length="0">
    <dxf>
      <numFmt numFmtId="6" formatCode="#,##0_);[Red]\(#,##0\)"/>
      <alignment horizontal="center" vertical="top" readingOrder="0"/>
    </dxf>
  </rfmt>
  <rfmt sheetId="3" sqref="K10" start="0" length="0">
    <dxf>
      <numFmt numFmtId="6" formatCode="#,##0_);[Red]\(#,##0\)"/>
      <alignment horizontal="center" vertical="top" readingOrder="0"/>
      <border outline="0">
        <right style="thin">
          <color indexed="64"/>
        </right>
      </border>
    </dxf>
  </rfmt>
  <rcc rId="5847" sId="3" odxf="1" dxf="1" numFmtId="4">
    <nc r="E11">
      <v>40000</v>
    </nc>
    <odxf>
      <numFmt numFmtId="0" formatCode="General"/>
      <alignment horizontal="general" vertical="bottom" readingOrder="0"/>
      <border outline="0">
        <left/>
      </border>
    </odxf>
    <ndxf>
      <numFmt numFmtId="6" formatCode="#,##0_);[Red]\(#,##0\)"/>
      <alignment horizontal="center" vertical="top" readingOrder="0"/>
      <border outline="0">
        <left style="thin">
          <color indexed="64"/>
        </left>
      </border>
    </ndxf>
  </rcc>
  <rcc rId="5848" sId="3" odxf="1" dxf="1" numFmtId="4">
    <nc r="F11">
      <v>20000</v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fmt sheetId="3" sqref="G11" start="0" length="0">
    <dxf>
      <numFmt numFmtId="6" formatCode="#,##0_);[Red]\(#,##0\)"/>
      <alignment horizontal="center" vertical="top" readingOrder="0"/>
    </dxf>
  </rfmt>
  <rcc rId="5849" sId="3" odxf="1" dxf="1">
    <nc r="H11">
      <f>42064.8-20000</f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cc rId="5850" sId="3" odxf="1" dxf="1">
    <nc r="I11">
      <f>F11+H11</f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fmt sheetId="3" sqref="J11" start="0" length="0">
    <dxf>
      <numFmt numFmtId="6" formatCode="#,##0_);[Red]\(#,##0\)"/>
      <alignment horizontal="center" vertical="top" readingOrder="0"/>
    </dxf>
  </rfmt>
  <rfmt sheetId="3" sqref="K11" start="0" length="0">
    <dxf>
      <numFmt numFmtId="6" formatCode="#,##0_);[Red]\(#,##0\)"/>
      <alignment horizontal="center" vertical="top" readingOrder="0"/>
      <border outline="0">
        <right style="thin">
          <color indexed="64"/>
        </right>
      </border>
    </dxf>
  </rfmt>
  <rcc rId="5851" sId="3" odxf="1" dxf="1" numFmtId="4">
    <nc r="E12">
      <v>17000</v>
    </nc>
    <odxf>
      <numFmt numFmtId="0" formatCode="General"/>
      <alignment horizontal="general" vertical="bottom" readingOrder="0"/>
      <border outline="0">
        <left/>
      </border>
    </odxf>
    <ndxf>
      <numFmt numFmtId="6" formatCode="#,##0_);[Red]\(#,##0\)"/>
      <alignment horizontal="center" vertical="top" readingOrder="0"/>
      <border outline="0">
        <left style="thin">
          <color indexed="64"/>
        </left>
      </border>
    </ndxf>
  </rcc>
  <rcc rId="5852" sId="3" odxf="1" dxf="1" numFmtId="4">
    <nc r="F12">
      <v>8500</v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fmt sheetId="3" sqref="G12" start="0" length="0">
    <dxf>
      <numFmt numFmtId="6" formatCode="#,##0_);[Red]\(#,##0\)"/>
      <alignment horizontal="center" vertical="top" readingOrder="0"/>
    </dxf>
  </rfmt>
  <rcc rId="5853" sId="3" odxf="1" dxf="1">
    <nc r="H12">
      <f>14716.84-8500</f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cc rId="5854" sId="3" odxf="1" dxf="1">
    <nc r="I12">
      <f>F12+H12</f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fmt sheetId="3" sqref="J12" start="0" length="0">
    <dxf>
      <numFmt numFmtId="6" formatCode="#,##0_);[Red]\(#,##0\)"/>
      <alignment horizontal="center" vertical="top" readingOrder="0"/>
    </dxf>
  </rfmt>
  <rfmt sheetId="3" sqref="K12" start="0" length="0">
    <dxf>
      <numFmt numFmtId="6" formatCode="#,##0_);[Red]\(#,##0\)"/>
      <alignment horizontal="center" vertical="top" readingOrder="0"/>
      <border outline="0">
        <right style="thin">
          <color indexed="64"/>
        </right>
      </border>
    </dxf>
  </rfmt>
  <rcc rId="5855" sId="3" odxf="1" dxf="1" numFmtId="4">
    <nc r="E13">
      <v>50000</v>
    </nc>
    <odxf>
      <numFmt numFmtId="0" formatCode="General"/>
      <alignment horizontal="general" vertical="bottom" readingOrder="0"/>
      <border outline="0">
        <left/>
      </border>
    </odxf>
    <ndxf>
      <numFmt numFmtId="6" formatCode="#,##0_);[Red]\(#,##0\)"/>
      <alignment horizontal="center" vertical="top" readingOrder="0"/>
      <border outline="0">
        <left style="thin">
          <color indexed="64"/>
        </left>
      </border>
    </ndxf>
  </rcc>
  <rcc rId="5856" sId="3" odxf="1" dxf="1" numFmtId="4">
    <nc r="F13">
      <v>25000</v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fmt sheetId="3" sqref="G13" start="0" length="0">
    <dxf>
      <numFmt numFmtId="6" formatCode="#,##0_);[Red]\(#,##0\)"/>
      <alignment horizontal="center" vertical="top" readingOrder="0"/>
    </dxf>
  </rfmt>
  <rcc rId="5857" sId="3" odxf="1" dxf="1">
    <nc r="H13">
      <f>55567-25000</f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cc rId="5858" sId="3" odxf="1" dxf="1">
    <nc r="I13">
      <f>F13+H13</f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fmt sheetId="3" sqref="J13" start="0" length="0">
    <dxf>
      <numFmt numFmtId="6" formatCode="#,##0_);[Red]\(#,##0\)"/>
      <alignment horizontal="center" vertical="top" readingOrder="0"/>
    </dxf>
  </rfmt>
  <rfmt sheetId="3" sqref="K13" start="0" length="0">
    <dxf>
      <numFmt numFmtId="6" formatCode="#,##0_);[Red]\(#,##0\)"/>
      <alignment horizontal="center" vertical="top" readingOrder="0"/>
      <border outline="0">
        <right style="thin">
          <color indexed="64"/>
        </right>
      </border>
    </dxf>
  </rfmt>
  <rcc rId="5859" sId="3" odxf="1" dxf="1" numFmtId="4">
    <nc r="E14">
      <v>12000</v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cc rId="5860" sId="3" odxf="1" dxf="1" numFmtId="4">
    <nc r="F14">
      <v>0</v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fmt sheetId="3" sqref="G14" start="0" length="0">
    <dxf>
      <numFmt numFmtId="6" formatCode="#,##0_);[Red]\(#,##0\)"/>
      <alignment horizontal="center" vertical="top" readingOrder="0"/>
    </dxf>
  </rfmt>
  <rcc rId="5861" sId="3" odxf="1" dxf="1" numFmtId="4">
    <nc r="H14">
      <v>12482.58</v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cc rId="5862" sId="3" odxf="1" dxf="1">
    <nc r="I14">
      <f>F14+H14</f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fmt sheetId="3" sqref="J14" start="0" length="0">
    <dxf>
      <numFmt numFmtId="6" formatCode="#,##0_);[Red]\(#,##0\)"/>
      <alignment horizontal="center" vertical="top" readingOrder="0"/>
    </dxf>
  </rfmt>
  <rfmt sheetId="3" sqref="K14" start="0" length="0">
    <dxf>
      <numFmt numFmtId="6" formatCode="#,##0_);[Red]\(#,##0\)"/>
      <alignment horizontal="center" vertical="top" readingOrder="0"/>
      <border outline="0">
        <right style="thin">
          <color indexed="64"/>
        </right>
      </border>
    </dxf>
  </rfmt>
  <rfmt sheetId="3" sqref="E15" start="0" length="0">
    <dxf>
      <numFmt numFmtId="6" formatCode="#,##0_);[Red]\(#,##0\)"/>
      <alignment horizontal="center" vertical="top" readingOrder="0"/>
      <border outline="0">
        <left style="thin">
          <color indexed="64"/>
        </left>
      </border>
    </dxf>
  </rfmt>
  <rfmt sheetId="3" sqref="F15" start="0" length="0">
    <dxf>
      <numFmt numFmtId="6" formatCode="#,##0_);[Red]\(#,##0\)"/>
      <alignment horizontal="center" vertical="top" readingOrder="0"/>
    </dxf>
  </rfmt>
  <rfmt sheetId="3" sqref="G15" start="0" length="0">
    <dxf>
      <numFmt numFmtId="6" formatCode="#,##0_);[Red]\(#,##0\)"/>
      <alignment horizontal="center" vertical="top" readingOrder="0"/>
    </dxf>
  </rfmt>
  <rfmt sheetId="3" sqref="H15" start="0" length="0">
    <dxf>
      <numFmt numFmtId="6" formatCode="#,##0_);[Red]\(#,##0\)"/>
      <alignment horizontal="center" vertical="top" readingOrder="0"/>
    </dxf>
  </rfmt>
  <rfmt sheetId="3" sqref="I15" start="0" length="0">
    <dxf>
      <numFmt numFmtId="6" formatCode="#,##0_);[Red]\(#,##0\)"/>
      <alignment horizontal="center" vertical="top" readingOrder="0"/>
    </dxf>
  </rfmt>
  <rfmt sheetId="3" sqref="J15" start="0" length="0">
    <dxf>
      <numFmt numFmtId="6" formatCode="#,##0_);[Red]\(#,##0\)"/>
      <alignment horizontal="center" vertical="top" readingOrder="0"/>
    </dxf>
  </rfmt>
  <rfmt sheetId="3" sqref="K15" start="0" length="0">
    <dxf>
      <numFmt numFmtId="6" formatCode="#,##0_);[Red]\(#,##0\)"/>
      <alignment horizontal="center" vertical="top" readingOrder="0"/>
      <border outline="0">
        <right style="thin">
          <color indexed="64"/>
        </right>
      </border>
    </dxf>
  </rfmt>
  <rfmt sheetId="3" sqref="E16" start="0" length="0">
    <dxf>
      <numFmt numFmtId="6" formatCode="#,##0_);[Red]\(#,##0\)"/>
      <alignment horizontal="center" vertical="top" readingOrder="0"/>
      <border outline="0">
        <left style="thin">
          <color indexed="64"/>
        </left>
      </border>
    </dxf>
  </rfmt>
  <rfmt sheetId="3" sqref="F16" start="0" length="0">
    <dxf>
      <numFmt numFmtId="6" formatCode="#,##0_);[Red]\(#,##0\)"/>
      <alignment horizontal="center" vertical="top" readingOrder="0"/>
    </dxf>
  </rfmt>
  <rfmt sheetId="3" sqref="G16" start="0" length="0">
    <dxf>
      <numFmt numFmtId="6" formatCode="#,##0_);[Red]\(#,##0\)"/>
      <alignment horizontal="center" vertical="top" readingOrder="0"/>
    </dxf>
  </rfmt>
  <rfmt sheetId="3" sqref="H16" start="0" length="0">
    <dxf>
      <numFmt numFmtId="6" formatCode="#,##0_);[Red]\(#,##0\)"/>
      <alignment horizontal="center" vertical="top" readingOrder="0"/>
    </dxf>
  </rfmt>
  <rfmt sheetId="3" sqref="I16" start="0" length="0">
    <dxf>
      <numFmt numFmtId="6" formatCode="#,##0_);[Red]\(#,##0\)"/>
      <alignment horizontal="center" vertical="top" readingOrder="0"/>
    </dxf>
  </rfmt>
  <rfmt sheetId="3" sqref="J16" start="0" length="0">
    <dxf>
      <numFmt numFmtId="6" formatCode="#,##0_);[Red]\(#,##0\)"/>
      <alignment horizontal="center" vertical="top" readingOrder="0"/>
    </dxf>
  </rfmt>
  <rfmt sheetId="3" sqref="K16" start="0" length="0">
    <dxf>
      <numFmt numFmtId="6" formatCode="#,##0_);[Red]\(#,##0\)"/>
      <alignment horizontal="center" vertical="top" readingOrder="0"/>
      <border outline="0">
        <right style="thin">
          <color indexed="64"/>
        </right>
      </border>
    </dxf>
  </rfmt>
  <rcc rId="5863" sId="3" odxf="1" dxf="1" numFmtId="4">
    <nc r="E17">
      <v>9000</v>
    </nc>
    <odxf>
      <numFmt numFmtId="0" formatCode="General"/>
      <alignment horizontal="general" vertical="bottom" readingOrder="0"/>
      <border outline="0">
        <left/>
      </border>
    </odxf>
    <ndxf>
      <numFmt numFmtId="6" formatCode="#,##0_);[Red]\(#,##0\)"/>
      <alignment horizontal="center" vertical="top" readingOrder="0"/>
      <border outline="0">
        <left style="thin">
          <color indexed="64"/>
        </left>
      </border>
    </ndxf>
  </rcc>
  <rcc rId="5864" sId="3" odxf="1" dxf="1" numFmtId="4">
    <nc r="F17">
      <v>4500</v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fmt sheetId="3" sqref="G17" start="0" length="0">
    <dxf>
      <numFmt numFmtId="6" formatCode="#,##0_);[Red]\(#,##0\)"/>
      <alignment horizontal="center" vertical="top" readingOrder="0"/>
    </dxf>
  </rfmt>
  <rcc rId="5865" sId="3" odxf="1" dxf="1">
    <nc r="H17">
      <f>13788.25-4500</f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cc rId="5866" sId="3" odxf="1" dxf="1">
    <nc r="I17">
      <f>F17+H17</f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fmt sheetId="3" sqref="J17" start="0" length="0">
    <dxf>
      <numFmt numFmtId="6" formatCode="#,##0_);[Red]\(#,##0\)"/>
      <alignment horizontal="center" vertical="top" readingOrder="0"/>
    </dxf>
  </rfmt>
  <rfmt sheetId="3" sqref="K17" start="0" length="0">
    <dxf>
      <numFmt numFmtId="6" formatCode="#,##0_);[Red]\(#,##0\)"/>
      <alignment horizontal="center" vertical="top" readingOrder="0"/>
      <border outline="0">
        <right style="thin">
          <color indexed="64"/>
        </right>
      </border>
    </dxf>
  </rfmt>
  <rcc rId="5867" sId="3" odxf="1" dxf="1" numFmtId="4">
    <nc r="E18">
      <v>30000</v>
    </nc>
    <odxf>
      <numFmt numFmtId="0" formatCode="General"/>
      <alignment horizontal="general" vertical="bottom" readingOrder="0"/>
      <border outline="0">
        <left/>
      </border>
    </odxf>
    <ndxf>
      <numFmt numFmtId="6" formatCode="#,##0_);[Red]\(#,##0\)"/>
      <alignment horizontal="center" vertical="top" readingOrder="0"/>
      <border outline="0">
        <left style="thin">
          <color indexed="64"/>
        </left>
      </border>
    </ndxf>
  </rcc>
  <rcc rId="5868" sId="3" odxf="1" dxf="1" numFmtId="4">
    <nc r="F18">
      <v>15000</v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fmt sheetId="3" sqref="G18" start="0" length="0">
    <dxf>
      <numFmt numFmtId="6" formatCode="#,##0_);[Red]\(#,##0\)"/>
      <alignment horizontal="center" vertical="top" readingOrder="0"/>
    </dxf>
  </rfmt>
  <rcc rId="5869" sId="3" odxf="1" dxf="1">
    <nc r="H18">
      <f>23456.44-15000</f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cc rId="5870" sId="3" odxf="1" dxf="1">
    <nc r="I18">
      <f>F18+H18</f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fmt sheetId="3" sqref="J18" start="0" length="0">
    <dxf>
      <numFmt numFmtId="6" formatCode="#,##0_);[Red]\(#,##0\)"/>
      <alignment horizontal="center" vertical="top" readingOrder="0"/>
    </dxf>
  </rfmt>
  <rfmt sheetId="3" sqref="K18" start="0" length="0">
    <dxf>
      <numFmt numFmtId="6" formatCode="#,##0_);[Red]\(#,##0\)"/>
      <alignment horizontal="center" vertical="top" readingOrder="0"/>
      <border outline="0">
        <right style="thin">
          <color indexed="64"/>
        </right>
      </border>
    </dxf>
  </rfmt>
  <rfmt sheetId="3" sqref="E19" start="0" length="0">
    <dxf>
      <numFmt numFmtId="6" formatCode="#,##0_);[Red]\(#,##0\)"/>
      <alignment horizontal="center" vertical="top" readingOrder="0"/>
      <border outline="0">
        <left style="thin">
          <color indexed="64"/>
        </left>
      </border>
    </dxf>
  </rfmt>
  <rfmt sheetId="3" sqref="F19" start="0" length="0">
    <dxf>
      <numFmt numFmtId="6" formatCode="#,##0_);[Red]\(#,##0\)"/>
      <alignment horizontal="center" vertical="top" readingOrder="0"/>
    </dxf>
  </rfmt>
  <rfmt sheetId="3" sqref="G19" start="0" length="0">
    <dxf>
      <numFmt numFmtId="6" formatCode="#,##0_);[Red]\(#,##0\)"/>
      <alignment horizontal="center" vertical="top" readingOrder="0"/>
    </dxf>
  </rfmt>
  <rfmt sheetId="3" sqref="H19" start="0" length="0">
    <dxf>
      <numFmt numFmtId="6" formatCode="#,##0_);[Red]\(#,##0\)"/>
      <alignment horizontal="center" vertical="top" readingOrder="0"/>
    </dxf>
  </rfmt>
  <rfmt sheetId="3" sqref="I19" start="0" length="0">
    <dxf>
      <numFmt numFmtId="6" formatCode="#,##0_);[Red]\(#,##0\)"/>
      <alignment horizontal="center" vertical="top" readingOrder="0"/>
    </dxf>
  </rfmt>
  <rfmt sheetId="3" sqref="J19" start="0" length="0">
    <dxf>
      <numFmt numFmtId="6" formatCode="#,##0_);[Red]\(#,##0\)"/>
      <alignment horizontal="center" vertical="top" readingOrder="0"/>
    </dxf>
  </rfmt>
  <rfmt sheetId="3" sqref="K19" start="0" length="0">
    <dxf>
      <numFmt numFmtId="6" formatCode="#,##0_);[Red]\(#,##0\)"/>
      <alignment horizontal="center" vertical="top" readingOrder="0"/>
      <border outline="0">
        <right style="thin">
          <color indexed="64"/>
        </right>
      </border>
    </dxf>
  </rfmt>
  <rfmt sheetId="3" sqref="E20" start="0" length="0">
    <dxf>
      <numFmt numFmtId="6" formatCode="#,##0_);[Red]\(#,##0\)"/>
      <alignment horizontal="center" vertical="top" readingOrder="0"/>
      <border outline="0">
        <left style="thin">
          <color indexed="64"/>
        </left>
      </border>
    </dxf>
  </rfmt>
  <rfmt sheetId="3" sqref="F20" start="0" length="0">
    <dxf>
      <numFmt numFmtId="6" formatCode="#,##0_);[Red]\(#,##0\)"/>
      <alignment horizontal="center" vertical="top" readingOrder="0"/>
    </dxf>
  </rfmt>
  <rfmt sheetId="3" sqref="G20" start="0" length="0">
    <dxf>
      <numFmt numFmtId="6" formatCode="#,##0_);[Red]\(#,##0\)"/>
      <alignment horizontal="center" vertical="top" readingOrder="0"/>
    </dxf>
  </rfmt>
  <rfmt sheetId="3" sqref="H20" start="0" length="0">
    <dxf>
      <numFmt numFmtId="6" formatCode="#,##0_);[Red]\(#,##0\)"/>
      <alignment horizontal="center" vertical="top" readingOrder="0"/>
    </dxf>
  </rfmt>
  <rfmt sheetId="3" sqref="I20" start="0" length="0">
    <dxf>
      <numFmt numFmtId="6" formatCode="#,##0_);[Red]\(#,##0\)"/>
      <alignment horizontal="center" vertical="top" readingOrder="0"/>
    </dxf>
  </rfmt>
  <rfmt sheetId="3" sqref="J20" start="0" length="0">
    <dxf>
      <numFmt numFmtId="6" formatCode="#,##0_);[Red]\(#,##0\)"/>
      <alignment horizontal="center" vertical="top" readingOrder="0"/>
    </dxf>
  </rfmt>
  <rfmt sheetId="3" sqref="K20" start="0" length="0">
    <dxf>
      <numFmt numFmtId="6" formatCode="#,##0_);[Red]\(#,##0\)"/>
      <alignment horizontal="center" vertical="top" readingOrder="0"/>
      <border outline="0">
        <right style="thin">
          <color indexed="64"/>
        </right>
      </border>
    </dxf>
  </rfmt>
  <rcc rId="5871" sId="3" odxf="1" dxf="1" numFmtId="4">
    <nc r="E21">
      <v>7000</v>
    </nc>
    <odxf>
      <numFmt numFmtId="0" formatCode="General"/>
      <alignment horizontal="general" vertical="bottom" readingOrder="0"/>
      <border outline="0">
        <left/>
      </border>
    </odxf>
    <ndxf>
      <numFmt numFmtId="6" formatCode="#,##0_);[Red]\(#,##0\)"/>
      <alignment horizontal="center" vertical="top" readingOrder="0"/>
      <border outline="0">
        <left style="thin">
          <color indexed="64"/>
        </left>
      </border>
    </ndxf>
  </rcc>
  <rcc rId="5872" sId="3" odxf="1" dxf="1" numFmtId="4">
    <nc r="F21">
      <v>3500</v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fmt sheetId="3" sqref="G21" start="0" length="0">
    <dxf>
      <numFmt numFmtId="6" formatCode="#,##0_);[Red]\(#,##0\)"/>
      <alignment horizontal="center" vertical="top" readingOrder="0"/>
    </dxf>
  </rfmt>
  <rcc rId="5873" sId="3" odxf="1" dxf="1">
    <nc r="H21">
      <f>13147.38-3500</f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cc rId="5874" sId="3" odxf="1" dxf="1">
    <nc r="I21">
      <f>F21+H21</f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fmt sheetId="3" sqref="J21" start="0" length="0">
    <dxf>
      <numFmt numFmtId="6" formatCode="#,##0_);[Red]\(#,##0\)"/>
      <alignment horizontal="center" vertical="top" readingOrder="0"/>
    </dxf>
  </rfmt>
  <rfmt sheetId="3" sqref="K21" start="0" length="0">
    <dxf>
      <numFmt numFmtId="6" formatCode="#,##0_);[Red]\(#,##0\)"/>
      <alignment horizontal="center" vertical="top" readingOrder="0"/>
      <border outline="0">
        <right style="thin">
          <color indexed="64"/>
        </right>
      </border>
    </dxf>
  </rfmt>
  <rcc rId="5875" sId="3" odxf="1" dxf="1" numFmtId="4">
    <nc r="E22">
      <v>13000</v>
    </nc>
    <odxf>
      <numFmt numFmtId="0" formatCode="General"/>
      <alignment horizontal="general" vertical="bottom" readingOrder="0"/>
      <border outline="0">
        <left/>
      </border>
    </odxf>
    <ndxf>
      <numFmt numFmtId="6" formatCode="#,##0_);[Red]\(#,##0\)"/>
      <alignment horizontal="center" vertical="top" readingOrder="0"/>
      <border outline="0">
        <left style="thin">
          <color indexed="64"/>
        </left>
      </border>
    </ndxf>
  </rcc>
  <rcc rId="5876" sId="3" odxf="1" dxf="1" numFmtId="4">
    <nc r="F22">
      <v>6500</v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fmt sheetId="3" sqref="G22" start="0" length="0">
    <dxf>
      <numFmt numFmtId="6" formatCode="#,##0_);[Red]\(#,##0\)"/>
      <alignment horizontal="center" vertical="top" readingOrder="0"/>
    </dxf>
  </rfmt>
  <rcc rId="5877" sId="3" odxf="1" dxf="1">
    <nc r="H22">
      <f>11134.48-6500</f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cc rId="5878" sId="3" odxf="1" dxf="1">
    <nc r="I22">
      <f>F22+H22</f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fmt sheetId="3" sqref="J22" start="0" length="0">
    <dxf>
      <numFmt numFmtId="6" formatCode="#,##0_);[Red]\(#,##0\)"/>
      <alignment horizontal="center" vertical="top" readingOrder="0"/>
    </dxf>
  </rfmt>
  <rfmt sheetId="3" sqref="K22" start="0" length="0">
    <dxf>
      <numFmt numFmtId="6" formatCode="#,##0_);[Red]\(#,##0\)"/>
      <alignment horizontal="center" vertical="top" readingOrder="0"/>
      <border outline="0">
        <right style="thin">
          <color indexed="64"/>
        </right>
      </border>
    </dxf>
  </rfmt>
  <rfmt sheetId="3" sqref="E23" start="0" length="0">
    <dxf>
      <numFmt numFmtId="6" formatCode="#,##0_);[Red]\(#,##0\)"/>
      <alignment horizontal="center" vertical="top" readingOrder="0"/>
      <border outline="0">
        <left style="thin">
          <color indexed="64"/>
        </left>
      </border>
    </dxf>
  </rfmt>
  <rfmt sheetId="3" sqref="F23" start="0" length="0">
    <dxf>
      <numFmt numFmtId="6" formatCode="#,##0_);[Red]\(#,##0\)"/>
      <alignment horizontal="center" vertical="top" readingOrder="0"/>
    </dxf>
  </rfmt>
  <rfmt sheetId="3" sqref="G23" start="0" length="0">
    <dxf>
      <numFmt numFmtId="6" formatCode="#,##0_);[Red]\(#,##0\)"/>
      <alignment horizontal="center" vertical="top" readingOrder="0"/>
    </dxf>
  </rfmt>
  <rfmt sheetId="3" sqref="H23" start="0" length="0">
    <dxf>
      <numFmt numFmtId="6" formatCode="#,##0_);[Red]\(#,##0\)"/>
      <alignment horizontal="center" vertical="top" readingOrder="0"/>
    </dxf>
  </rfmt>
  <rfmt sheetId="3" sqref="I23" start="0" length="0">
    <dxf>
      <numFmt numFmtId="6" formatCode="#,##0_);[Red]\(#,##0\)"/>
      <alignment horizontal="center" vertical="top" readingOrder="0"/>
    </dxf>
  </rfmt>
  <rfmt sheetId="3" sqref="J23" start="0" length="0">
    <dxf>
      <numFmt numFmtId="6" formatCode="#,##0_);[Red]\(#,##0\)"/>
      <alignment horizontal="center" vertical="top" readingOrder="0"/>
    </dxf>
  </rfmt>
  <rfmt sheetId="3" sqref="K23" start="0" length="0">
    <dxf>
      <numFmt numFmtId="6" formatCode="#,##0_);[Red]\(#,##0\)"/>
      <alignment horizontal="center" vertical="top" readingOrder="0"/>
      <border outline="0">
        <right style="thin">
          <color indexed="64"/>
        </right>
      </border>
    </dxf>
  </rfmt>
  <rfmt sheetId="3" sqref="E24" start="0" length="0">
    <dxf>
      <numFmt numFmtId="6" formatCode="#,##0_);[Red]\(#,##0\)"/>
      <alignment horizontal="center" vertical="top" readingOrder="0"/>
      <border outline="0">
        <left style="thin">
          <color indexed="64"/>
        </left>
      </border>
    </dxf>
  </rfmt>
  <rfmt sheetId="3" sqref="F24" start="0" length="0">
    <dxf>
      <numFmt numFmtId="6" formatCode="#,##0_);[Red]\(#,##0\)"/>
      <alignment horizontal="center" vertical="top" readingOrder="0"/>
    </dxf>
  </rfmt>
  <rfmt sheetId="3" sqref="G24" start="0" length="0">
    <dxf>
      <numFmt numFmtId="6" formatCode="#,##0_);[Red]\(#,##0\)"/>
      <alignment horizontal="center" vertical="top" readingOrder="0"/>
    </dxf>
  </rfmt>
  <rfmt sheetId="3" sqref="H24" start="0" length="0">
    <dxf>
      <numFmt numFmtId="6" formatCode="#,##0_);[Red]\(#,##0\)"/>
      <alignment horizontal="center" vertical="top" readingOrder="0"/>
    </dxf>
  </rfmt>
  <rfmt sheetId="3" sqref="I24" start="0" length="0">
    <dxf>
      <numFmt numFmtId="6" formatCode="#,##0_);[Red]\(#,##0\)"/>
      <alignment horizontal="center" vertical="top" readingOrder="0"/>
    </dxf>
  </rfmt>
  <rfmt sheetId="3" sqref="J24" start="0" length="0">
    <dxf>
      <numFmt numFmtId="6" formatCode="#,##0_);[Red]\(#,##0\)"/>
      <alignment horizontal="center" vertical="top" readingOrder="0"/>
    </dxf>
  </rfmt>
  <rfmt sheetId="3" sqref="K24" start="0" length="0">
    <dxf>
      <numFmt numFmtId="6" formatCode="#,##0_);[Red]\(#,##0\)"/>
      <alignment horizontal="center" vertical="top" readingOrder="0"/>
      <border outline="0">
        <right style="thin">
          <color indexed="64"/>
        </right>
      </border>
    </dxf>
  </rfmt>
  <rcc rId="5879" sId="3" odxf="1" dxf="1" numFmtId="4">
    <nc r="E25">
      <v>10000</v>
    </nc>
    <odxf>
      <numFmt numFmtId="0" formatCode="General"/>
      <alignment horizontal="general" vertical="bottom" readingOrder="0"/>
      <border outline="0">
        <left/>
      </border>
    </odxf>
    <ndxf>
      <numFmt numFmtId="6" formatCode="#,##0_);[Red]\(#,##0\)"/>
      <alignment horizontal="center" vertical="top" readingOrder="0"/>
      <border outline="0">
        <left style="thin">
          <color indexed="64"/>
        </left>
      </border>
    </ndxf>
  </rcc>
  <rcc rId="5880" sId="3" odxf="1" dxf="1" numFmtId="4">
    <nc r="F25">
      <v>0</v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fmt sheetId="3" sqref="G25" start="0" length="0">
    <dxf>
      <numFmt numFmtId="6" formatCode="#,##0_);[Red]\(#,##0\)"/>
      <alignment horizontal="center" vertical="top" readingOrder="0"/>
    </dxf>
  </rfmt>
  <rcc rId="5881" sId="3" odxf="1" dxf="1">
    <nc r="H25">
      <f>10350.31+4058.83</f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cc rId="5882" sId="3" odxf="1" dxf="1">
    <nc r="I25">
      <f>F25+H25</f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fmt sheetId="3" sqref="J25" start="0" length="0">
    <dxf>
      <numFmt numFmtId="6" formatCode="#,##0_);[Red]\(#,##0\)"/>
      <alignment horizontal="center" vertical="top" readingOrder="0"/>
    </dxf>
  </rfmt>
  <rfmt sheetId="3" sqref="K25" start="0" length="0">
    <dxf>
      <numFmt numFmtId="6" formatCode="#,##0_);[Red]\(#,##0\)"/>
      <alignment horizontal="center" vertical="top" readingOrder="0"/>
      <border outline="0">
        <right style="thin">
          <color indexed="64"/>
        </right>
      </border>
    </dxf>
  </rfmt>
  <rcc rId="5883" sId="3" odxf="1" dxf="1" numFmtId="4">
    <nc r="E26">
      <v>2000</v>
    </nc>
    <odxf>
      <numFmt numFmtId="0" formatCode="General"/>
      <alignment horizontal="general" vertical="bottom" readingOrder="0"/>
      <border outline="0">
        <left/>
      </border>
    </odxf>
    <ndxf>
      <numFmt numFmtId="6" formatCode="#,##0_);[Red]\(#,##0\)"/>
      <alignment horizontal="center" vertical="top" readingOrder="0"/>
      <border outline="0">
        <left style="thin">
          <color indexed="64"/>
        </left>
      </border>
    </ndxf>
  </rcc>
  <rcc rId="5884" sId="3" odxf="1" dxf="1" numFmtId="4">
    <nc r="F26">
      <v>0</v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fmt sheetId="3" sqref="G26" start="0" length="0">
    <dxf>
      <numFmt numFmtId="6" formatCode="#,##0_);[Red]\(#,##0\)"/>
      <alignment horizontal="center" vertical="top" readingOrder="0"/>
    </dxf>
  </rfmt>
  <rcc rId="5885" sId="3" odxf="1" dxf="1">
    <nc r="H26">
      <f>11624.72+1764.48</f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cc rId="5886" sId="3" odxf="1" dxf="1">
    <nc r="I26">
      <f>F26+H26</f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fmt sheetId="3" sqref="J26" start="0" length="0">
    <dxf>
      <numFmt numFmtId="6" formatCode="#,##0_);[Red]\(#,##0\)"/>
      <alignment horizontal="center" vertical="top" readingOrder="0"/>
    </dxf>
  </rfmt>
  <rfmt sheetId="3" sqref="K26" start="0" length="0">
    <dxf>
      <numFmt numFmtId="6" formatCode="#,##0_);[Red]\(#,##0\)"/>
      <alignment horizontal="center" vertical="top" readingOrder="0"/>
      <border outline="0">
        <right style="thin">
          <color indexed="64"/>
        </right>
      </border>
    </dxf>
  </rfmt>
  <rfmt sheetId="3" sqref="E27" start="0" length="0">
    <dxf>
      <numFmt numFmtId="6" formatCode="#,##0_);[Red]\(#,##0\)"/>
      <alignment horizontal="center" vertical="top" readingOrder="0"/>
      <border outline="0">
        <left style="thin">
          <color indexed="64"/>
        </left>
      </border>
    </dxf>
  </rfmt>
  <rfmt sheetId="3" sqref="F27" start="0" length="0">
    <dxf>
      <numFmt numFmtId="6" formatCode="#,##0_);[Red]\(#,##0\)"/>
      <alignment horizontal="center" vertical="top" readingOrder="0"/>
    </dxf>
  </rfmt>
  <rfmt sheetId="3" sqref="G27" start="0" length="0">
    <dxf>
      <numFmt numFmtId="6" formatCode="#,##0_);[Red]\(#,##0\)"/>
      <alignment horizontal="center" vertical="top" readingOrder="0"/>
    </dxf>
  </rfmt>
  <rfmt sheetId="3" sqref="H27" start="0" length="0">
    <dxf>
      <numFmt numFmtId="6" formatCode="#,##0_);[Red]\(#,##0\)"/>
      <alignment horizontal="center" vertical="top" readingOrder="0"/>
    </dxf>
  </rfmt>
  <rfmt sheetId="3" sqref="I27" start="0" length="0">
    <dxf>
      <numFmt numFmtId="6" formatCode="#,##0_);[Red]\(#,##0\)"/>
      <alignment horizontal="center" vertical="top" readingOrder="0"/>
    </dxf>
  </rfmt>
  <rfmt sheetId="3" sqref="J27" start="0" length="0">
    <dxf>
      <numFmt numFmtId="6" formatCode="#,##0_);[Red]\(#,##0\)"/>
      <alignment horizontal="center" vertical="top" readingOrder="0"/>
    </dxf>
  </rfmt>
  <rfmt sheetId="3" sqref="K27" start="0" length="0">
    <dxf>
      <numFmt numFmtId="6" formatCode="#,##0_);[Red]\(#,##0\)"/>
      <alignment horizontal="center" vertical="top" readingOrder="0"/>
      <border outline="0">
        <right style="thin">
          <color indexed="64"/>
        </right>
      </border>
    </dxf>
  </rfmt>
  <rfmt sheetId="3" sqref="E28" start="0" length="0">
    <dxf>
      <numFmt numFmtId="6" formatCode="#,##0_);[Red]\(#,##0\)"/>
      <alignment horizontal="center" vertical="top" readingOrder="0"/>
      <border outline="0">
        <left style="thin">
          <color indexed="64"/>
        </left>
      </border>
    </dxf>
  </rfmt>
  <rfmt sheetId="3" sqref="F28" start="0" length="0">
    <dxf>
      <numFmt numFmtId="6" formatCode="#,##0_);[Red]\(#,##0\)"/>
      <alignment horizontal="center" vertical="top" readingOrder="0"/>
    </dxf>
  </rfmt>
  <rfmt sheetId="3" sqref="G28" start="0" length="0">
    <dxf>
      <numFmt numFmtId="6" formatCode="#,##0_);[Red]\(#,##0\)"/>
      <alignment horizontal="center" vertical="top" readingOrder="0"/>
    </dxf>
  </rfmt>
  <rfmt sheetId="3" sqref="H28" start="0" length="0">
    <dxf>
      <numFmt numFmtId="6" formatCode="#,##0_);[Red]\(#,##0\)"/>
      <alignment horizontal="center" vertical="top" readingOrder="0"/>
    </dxf>
  </rfmt>
  <rfmt sheetId="3" sqref="I28" start="0" length="0">
    <dxf>
      <numFmt numFmtId="6" formatCode="#,##0_);[Red]\(#,##0\)"/>
      <alignment horizontal="center" vertical="top" readingOrder="0"/>
    </dxf>
  </rfmt>
  <rfmt sheetId="3" sqref="J28" start="0" length="0">
    <dxf>
      <numFmt numFmtId="6" formatCode="#,##0_);[Red]\(#,##0\)"/>
      <alignment horizontal="center" vertical="top" readingOrder="0"/>
    </dxf>
  </rfmt>
  <rfmt sheetId="3" sqref="K28" start="0" length="0">
    <dxf>
      <numFmt numFmtId="6" formatCode="#,##0_);[Red]\(#,##0\)"/>
      <alignment horizontal="center" vertical="top" readingOrder="0"/>
      <border outline="0">
        <right style="thin">
          <color indexed="64"/>
        </right>
      </border>
    </dxf>
  </rfmt>
  <rcc rId="5887" sId="3" odxf="1" dxf="1" numFmtId="4">
    <nc r="E29">
      <v>0</v>
    </nc>
    <odxf>
      <numFmt numFmtId="0" formatCode="General"/>
      <alignment horizontal="general" vertical="bottom" readingOrder="0"/>
      <border outline="0">
        <left/>
      </border>
    </odxf>
    <ndxf>
      <numFmt numFmtId="6" formatCode="#,##0_);[Red]\(#,##0\)"/>
      <alignment horizontal="center" vertical="top" readingOrder="0"/>
      <border outline="0">
        <left style="thin">
          <color indexed="64"/>
        </left>
      </border>
    </ndxf>
  </rcc>
  <rcc rId="5888" sId="3" odxf="1" dxf="1" numFmtId="4">
    <nc r="F29">
      <v>0</v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fmt sheetId="3" sqref="G29" start="0" length="0">
    <dxf>
      <numFmt numFmtId="6" formatCode="#,##0_);[Red]\(#,##0\)"/>
      <alignment horizontal="center" vertical="top" readingOrder="0"/>
    </dxf>
  </rfmt>
  <rcc rId="5889" sId="3" odxf="1" dxf="1" numFmtId="4">
    <nc r="H29">
      <v>608.19000000000005</v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cc rId="5890" sId="3" odxf="1" dxf="1">
    <nc r="I29">
      <f>F29+H29</f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fmt sheetId="3" sqref="J29" start="0" length="0">
    <dxf>
      <numFmt numFmtId="6" formatCode="#,##0_);[Red]\(#,##0\)"/>
      <alignment horizontal="center" vertical="top" readingOrder="0"/>
    </dxf>
  </rfmt>
  <rfmt sheetId="3" sqref="K29" start="0" length="0">
    <dxf>
      <numFmt numFmtId="6" formatCode="#,##0_);[Red]\(#,##0\)"/>
      <alignment horizontal="center" vertical="top" readingOrder="0"/>
      <border outline="0">
        <right style="thin">
          <color indexed="64"/>
        </right>
      </border>
    </dxf>
  </rfmt>
  <rfmt sheetId="3" sqref="E30" start="0" length="0">
    <dxf>
      <numFmt numFmtId="6" formatCode="#,##0_);[Red]\(#,##0\)"/>
      <alignment horizontal="center" vertical="top" readingOrder="0"/>
      <border outline="0">
        <left style="thin">
          <color indexed="64"/>
        </left>
      </border>
    </dxf>
  </rfmt>
  <rfmt sheetId="3" sqref="F30" start="0" length="0">
    <dxf>
      <numFmt numFmtId="6" formatCode="#,##0_);[Red]\(#,##0\)"/>
      <alignment horizontal="center" vertical="top" readingOrder="0"/>
    </dxf>
  </rfmt>
  <rfmt sheetId="3" sqref="G30" start="0" length="0">
    <dxf>
      <numFmt numFmtId="6" formatCode="#,##0_);[Red]\(#,##0\)"/>
      <alignment horizontal="center" vertical="top" readingOrder="0"/>
    </dxf>
  </rfmt>
  <rfmt sheetId="3" sqref="H30" start="0" length="0">
    <dxf>
      <numFmt numFmtId="6" formatCode="#,##0_);[Red]\(#,##0\)"/>
      <alignment horizontal="center" vertical="top" readingOrder="0"/>
    </dxf>
  </rfmt>
  <rfmt sheetId="3" sqref="I30" start="0" length="0">
    <dxf>
      <numFmt numFmtId="6" formatCode="#,##0_);[Red]\(#,##0\)"/>
      <alignment horizontal="center" vertical="top" readingOrder="0"/>
    </dxf>
  </rfmt>
  <rfmt sheetId="3" sqref="J30" start="0" length="0">
    <dxf>
      <numFmt numFmtId="6" formatCode="#,##0_);[Red]\(#,##0\)"/>
      <alignment horizontal="center" vertical="top" readingOrder="0"/>
    </dxf>
  </rfmt>
  <rfmt sheetId="3" sqref="K30" start="0" length="0">
    <dxf>
      <numFmt numFmtId="6" formatCode="#,##0_);[Red]\(#,##0\)"/>
      <alignment horizontal="center" vertical="top" readingOrder="0"/>
      <border outline="0">
        <right style="thin">
          <color indexed="64"/>
        </right>
      </border>
    </dxf>
  </rfmt>
  <rfmt sheetId="3" sqref="E31" start="0" length="0">
    <dxf>
      <numFmt numFmtId="6" formatCode="#,##0_);[Red]\(#,##0\)"/>
      <alignment horizontal="center" vertical="top" readingOrder="0"/>
      <border outline="0">
        <left style="thin">
          <color indexed="64"/>
        </left>
      </border>
    </dxf>
  </rfmt>
  <rfmt sheetId="3" sqref="F31" start="0" length="0">
    <dxf>
      <numFmt numFmtId="6" formatCode="#,##0_);[Red]\(#,##0\)"/>
      <alignment horizontal="center" vertical="top" readingOrder="0"/>
    </dxf>
  </rfmt>
  <rfmt sheetId="3" sqref="G31" start="0" length="0">
    <dxf>
      <numFmt numFmtId="6" formatCode="#,##0_);[Red]\(#,##0\)"/>
      <alignment horizontal="center" vertical="top" readingOrder="0"/>
    </dxf>
  </rfmt>
  <rfmt sheetId="3" sqref="H31" start="0" length="0">
    <dxf>
      <numFmt numFmtId="6" formatCode="#,##0_);[Red]\(#,##0\)"/>
      <alignment horizontal="center" vertical="top" readingOrder="0"/>
    </dxf>
  </rfmt>
  <rfmt sheetId="3" sqref="I31" start="0" length="0">
    <dxf>
      <numFmt numFmtId="6" formatCode="#,##0_);[Red]\(#,##0\)"/>
      <alignment horizontal="center" vertical="top" readingOrder="0"/>
    </dxf>
  </rfmt>
  <rfmt sheetId="3" sqref="J31" start="0" length="0">
    <dxf>
      <numFmt numFmtId="6" formatCode="#,##0_);[Red]\(#,##0\)"/>
      <alignment horizontal="center" vertical="top" readingOrder="0"/>
    </dxf>
  </rfmt>
  <rfmt sheetId="3" sqref="K31" start="0" length="0">
    <dxf>
      <numFmt numFmtId="6" formatCode="#,##0_);[Red]\(#,##0\)"/>
      <alignment horizontal="center" vertical="top" readingOrder="0"/>
      <border outline="0">
        <right style="thin">
          <color indexed="64"/>
        </right>
      </border>
    </dxf>
  </rfmt>
  <rcc rId="5891" sId="3" odxf="1" dxf="1" numFmtId="4">
    <nc r="E32">
      <v>0</v>
    </nc>
    <odxf>
      <numFmt numFmtId="0" formatCode="General"/>
      <alignment horizontal="general" vertical="bottom" readingOrder="0"/>
      <border outline="0">
        <left/>
      </border>
    </odxf>
    <ndxf>
      <numFmt numFmtId="6" formatCode="#,##0_);[Red]\(#,##0\)"/>
      <alignment horizontal="center" vertical="top" readingOrder="0"/>
      <border outline="0">
        <left style="thin">
          <color indexed="64"/>
        </left>
      </border>
    </ndxf>
  </rcc>
  <rcc rId="5892" sId="3" odxf="1" dxf="1" numFmtId="4">
    <nc r="F32">
      <v>0</v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fmt sheetId="3" sqref="G32" start="0" length="0">
    <dxf>
      <numFmt numFmtId="6" formatCode="#,##0_);[Red]\(#,##0\)"/>
      <alignment horizontal="center" vertical="top" readingOrder="0"/>
    </dxf>
  </rfmt>
  <rcc rId="5893" sId="3" odxf="1" dxf="1" numFmtId="4">
    <nc r="H32">
      <v>507.3</v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cc rId="5894" sId="3" odxf="1" dxf="1">
    <nc r="I32">
      <f>F32+H32</f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fmt sheetId="3" sqref="J32" start="0" length="0">
    <dxf>
      <numFmt numFmtId="6" formatCode="#,##0_);[Red]\(#,##0\)"/>
      <alignment horizontal="center" vertical="top" readingOrder="0"/>
    </dxf>
  </rfmt>
  <rfmt sheetId="3" sqref="K32" start="0" length="0">
    <dxf>
      <numFmt numFmtId="6" formatCode="#,##0_);[Red]\(#,##0\)"/>
      <alignment horizontal="center" vertical="top" readingOrder="0"/>
      <border outline="0">
        <right style="thin">
          <color indexed="64"/>
        </right>
      </border>
    </dxf>
  </rfmt>
  <rfmt sheetId="3" sqref="E33" start="0" length="0">
    <dxf>
      <numFmt numFmtId="6" formatCode="#,##0_);[Red]\(#,##0\)"/>
      <alignment horizontal="center" vertical="top" readingOrder="0"/>
      <border outline="0">
        <left style="thin">
          <color indexed="64"/>
        </left>
      </border>
    </dxf>
  </rfmt>
  <rfmt sheetId="3" sqref="F33" start="0" length="0">
    <dxf>
      <numFmt numFmtId="6" formatCode="#,##0_);[Red]\(#,##0\)"/>
      <alignment horizontal="center" vertical="top" readingOrder="0"/>
    </dxf>
  </rfmt>
  <rfmt sheetId="3" sqref="G33" start="0" length="0">
    <dxf>
      <numFmt numFmtId="6" formatCode="#,##0_);[Red]\(#,##0\)"/>
      <alignment horizontal="center" vertical="top" readingOrder="0"/>
    </dxf>
  </rfmt>
  <rfmt sheetId="3" sqref="H33" start="0" length="0">
    <dxf>
      <numFmt numFmtId="6" formatCode="#,##0_);[Red]\(#,##0\)"/>
      <alignment horizontal="center" vertical="top" readingOrder="0"/>
    </dxf>
  </rfmt>
  <rfmt sheetId="3" sqref="I33" start="0" length="0">
    <dxf>
      <numFmt numFmtId="6" formatCode="#,##0_);[Red]\(#,##0\)"/>
      <alignment horizontal="center" vertical="top" readingOrder="0"/>
    </dxf>
  </rfmt>
  <rfmt sheetId="3" sqref="J33" start="0" length="0">
    <dxf>
      <numFmt numFmtId="6" formatCode="#,##0_);[Red]\(#,##0\)"/>
      <alignment horizontal="center" vertical="top" readingOrder="0"/>
    </dxf>
  </rfmt>
  <rfmt sheetId="3" sqref="K33" start="0" length="0">
    <dxf>
      <numFmt numFmtId="6" formatCode="#,##0_);[Red]\(#,##0\)"/>
      <alignment horizontal="center" vertical="top" readingOrder="0"/>
      <border outline="0">
        <right style="thin">
          <color indexed="64"/>
        </right>
      </border>
    </dxf>
  </rfmt>
  <rfmt sheetId="3" sqref="E34" start="0" length="0">
    <dxf>
      <numFmt numFmtId="6" formatCode="#,##0_);[Red]\(#,##0\)"/>
      <alignment horizontal="center" vertical="top" readingOrder="0"/>
      <border outline="0">
        <left style="thin">
          <color indexed="64"/>
        </left>
      </border>
    </dxf>
  </rfmt>
  <rfmt sheetId="3" sqref="F34" start="0" length="0">
    <dxf>
      <numFmt numFmtId="6" formatCode="#,##0_);[Red]\(#,##0\)"/>
      <alignment horizontal="center" vertical="top" readingOrder="0"/>
    </dxf>
  </rfmt>
  <rfmt sheetId="3" sqref="G34" start="0" length="0">
    <dxf>
      <numFmt numFmtId="6" formatCode="#,##0_);[Red]\(#,##0\)"/>
      <alignment horizontal="center" vertical="top" readingOrder="0"/>
    </dxf>
  </rfmt>
  <rfmt sheetId="3" sqref="H34" start="0" length="0">
    <dxf>
      <numFmt numFmtId="6" formatCode="#,##0_);[Red]\(#,##0\)"/>
      <alignment horizontal="center" vertical="top" readingOrder="0"/>
    </dxf>
  </rfmt>
  <rfmt sheetId="3" sqref="I34" start="0" length="0">
    <dxf>
      <numFmt numFmtId="6" formatCode="#,##0_);[Red]\(#,##0\)"/>
      <alignment horizontal="center" vertical="top" readingOrder="0"/>
    </dxf>
  </rfmt>
  <rfmt sheetId="3" sqref="J34" start="0" length="0">
    <dxf>
      <numFmt numFmtId="6" formatCode="#,##0_);[Red]\(#,##0\)"/>
      <alignment horizontal="center" vertical="top" readingOrder="0"/>
    </dxf>
  </rfmt>
  <rfmt sheetId="3" sqref="K34" start="0" length="0">
    <dxf>
      <numFmt numFmtId="6" formatCode="#,##0_);[Red]\(#,##0\)"/>
      <alignment horizontal="center" vertical="top" readingOrder="0"/>
      <border outline="0">
        <right style="thin">
          <color indexed="64"/>
        </right>
      </border>
    </dxf>
  </rfmt>
  <rcc rId="5895" sId="3" odxf="1" dxf="1" numFmtId="4">
    <nc r="E35">
      <v>35000</v>
    </nc>
    <odxf>
      <numFmt numFmtId="0" formatCode="General"/>
      <alignment horizontal="general" vertical="bottom" readingOrder="0"/>
      <border outline="0">
        <left/>
      </border>
    </odxf>
    <ndxf>
      <numFmt numFmtId="6" formatCode="#,##0_);[Red]\(#,##0\)"/>
      <alignment horizontal="center" vertical="top" readingOrder="0"/>
      <border outline="0">
        <left style="thin">
          <color indexed="64"/>
        </left>
      </border>
    </ndxf>
  </rcc>
  <rcc rId="5896" sId="3" odxf="1" dxf="1" numFmtId="4">
    <nc r="F35">
      <v>17500</v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fmt sheetId="3" sqref="G35" start="0" length="0">
    <dxf>
      <numFmt numFmtId="6" formatCode="#,##0_);[Red]\(#,##0\)"/>
      <alignment horizontal="center" vertical="top" readingOrder="0"/>
    </dxf>
  </rfmt>
  <rcc rId="5897" sId="3" odxf="1" dxf="1">
    <nc r="H35">
      <f>19956.45-17500</f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cc rId="5898" sId="3" odxf="1" dxf="1">
    <nc r="I35">
      <f>F35+H35</f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fmt sheetId="3" sqref="J35" start="0" length="0">
    <dxf>
      <numFmt numFmtId="6" formatCode="#,##0_);[Red]\(#,##0\)"/>
      <alignment horizontal="center" vertical="top" readingOrder="0"/>
    </dxf>
  </rfmt>
  <rfmt sheetId="3" sqref="K35" start="0" length="0">
    <dxf>
      <numFmt numFmtId="6" formatCode="#,##0_);[Red]\(#,##0\)"/>
      <alignment horizontal="center" vertical="top" readingOrder="0"/>
      <border outline="0">
        <right style="thin">
          <color indexed="64"/>
        </right>
      </border>
    </dxf>
  </rfmt>
  <rcc rId="5899" sId="3" odxf="1" dxf="1" numFmtId="4">
    <nc r="E36">
      <v>33000</v>
    </nc>
    <odxf>
      <numFmt numFmtId="0" formatCode="General"/>
      <alignment horizontal="general" vertical="bottom" readingOrder="0"/>
      <border outline="0">
        <left/>
      </border>
    </odxf>
    <ndxf>
      <numFmt numFmtId="6" formatCode="#,##0_);[Red]\(#,##0\)"/>
      <alignment horizontal="center" vertical="top" readingOrder="0"/>
      <border outline="0">
        <left style="thin">
          <color indexed="64"/>
        </left>
      </border>
    </ndxf>
  </rcc>
  <rcc rId="5900" sId="3" odxf="1" dxf="1" numFmtId="4">
    <nc r="F36">
      <v>16500</v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fmt sheetId="3" sqref="G36" start="0" length="0">
    <dxf>
      <numFmt numFmtId="6" formatCode="#,##0_);[Red]\(#,##0\)"/>
      <alignment horizontal="center" vertical="top" readingOrder="0"/>
    </dxf>
  </rfmt>
  <rcc rId="5901" sId="3" odxf="1" dxf="1">
    <nc r="H36">
      <f>17000-16500</f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cc rId="5902" sId="3" odxf="1" dxf="1">
    <nc r="I36">
      <f>F36+H36</f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fmt sheetId="3" sqref="J36" start="0" length="0">
    <dxf>
      <numFmt numFmtId="6" formatCode="#,##0_);[Red]\(#,##0\)"/>
      <alignment horizontal="center" vertical="top" readingOrder="0"/>
    </dxf>
  </rfmt>
  <rfmt sheetId="3" sqref="K36" start="0" length="0">
    <dxf>
      <numFmt numFmtId="6" formatCode="#,##0_);[Red]\(#,##0\)"/>
      <alignment horizontal="center" vertical="top" readingOrder="0"/>
      <border outline="0">
        <right style="thin">
          <color indexed="64"/>
        </right>
      </border>
    </dxf>
  </rfmt>
  <rcc rId="5903" sId="3" odxf="1" dxf="1" numFmtId="4">
    <nc r="E37">
      <v>0</v>
    </nc>
    <odxf>
      <numFmt numFmtId="0" formatCode="General"/>
      <alignment horizontal="general" vertical="bottom" readingOrder="0"/>
      <border outline="0">
        <left/>
      </border>
    </odxf>
    <ndxf>
      <numFmt numFmtId="6" formatCode="#,##0_);[Red]\(#,##0\)"/>
      <alignment horizontal="center" vertical="top" readingOrder="0"/>
      <border outline="0">
        <left style="thin">
          <color indexed="64"/>
        </left>
      </border>
    </ndxf>
  </rcc>
  <rcc rId="5904" sId="3" odxf="1" dxf="1" numFmtId="4">
    <nc r="F37">
      <v>4000</v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fmt sheetId="3" sqref="G37" start="0" length="0">
    <dxf>
      <numFmt numFmtId="6" formatCode="#,##0_);[Red]\(#,##0\)"/>
      <alignment horizontal="center" vertical="top" readingOrder="0"/>
    </dxf>
  </rfmt>
  <rcc rId="5905" sId="3" odxf="1" dxf="1">
    <nc r="H37">
      <f>5000-4000</f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cc rId="5906" sId="3" odxf="1" dxf="1">
    <nc r="I37">
      <f>F37+H37</f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fmt sheetId="3" sqref="J37" start="0" length="0">
    <dxf>
      <numFmt numFmtId="6" formatCode="#,##0_);[Red]\(#,##0\)"/>
      <alignment horizontal="center" vertical="top" readingOrder="0"/>
    </dxf>
  </rfmt>
  <rfmt sheetId="3" sqref="K37" start="0" length="0">
    <dxf>
      <numFmt numFmtId="6" formatCode="#,##0_);[Red]\(#,##0\)"/>
      <alignment horizontal="center" vertical="top" readingOrder="0"/>
      <border outline="0">
        <right style="thin">
          <color indexed="64"/>
        </right>
      </border>
    </dxf>
  </rfmt>
  <rfmt sheetId="3" sqref="E38" start="0" length="0">
    <dxf>
      <numFmt numFmtId="6" formatCode="#,##0_);[Red]\(#,##0\)"/>
      <alignment horizontal="center" vertical="top" readingOrder="0"/>
      <border outline="0">
        <left style="thin">
          <color indexed="64"/>
        </left>
      </border>
    </dxf>
  </rfmt>
  <rfmt sheetId="3" sqref="F38" start="0" length="0">
    <dxf>
      <numFmt numFmtId="6" formatCode="#,##0_);[Red]\(#,##0\)"/>
      <alignment horizontal="center" vertical="top" readingOrder="0"/>
    </dxf>
  </rfmt>
  <rfmt sheetId="3" sqref="G38" start="0" length="0">
    <dxf>
      <numFmt numFmtId="6" formatCode="#,##0_);[Red]\(#,##0\)"/>
      <alignment horizontal="center" vertical="top" readingOrder="0"/>
    </dxf>
  </rfmt>
  <rfmt sheetId="3" sqref="H38" start="0" length="0">
    <dxf>
      <numFmt numFmtId="6" formatCode="#,##0_);[Red]\(#,##0\)"/>
      <alignment horizontal="center" vertical="top" readingOrder="0"/>
    </dxf>
  </rfmt>
  <rfmt sheetId="3" sqref="I38" start="0" length="0">
    <dxf>
      <numFmt numFmtId="6" formatCode="#,##0_);[Red]\(#,##0\)"/>
      <alignment horizontal="center" vertical="top" readingOrder="0"/>
    </dxf>
  </rfmt>
  <rfmt sheetId="3" sqref="J38" start="0" length="0">
    <dxf>
      <numFmt numFmtId="6" formatCode="#,##0_);[Red]\(#,##0\)"/>
      <alignment horizontal="center" vertical="top" readingOrder="0"/>
    </dxf>
  </rfmt>
  <rfmt sheetId="3" sqref="K38" start="0" length="0">
    <dxf>
      <numFmt numFmtId="6" formatCode="#,##0_);[Red]\(#,##0\)"/>
      <alignment horizontal="center" vertical="top" readingOrder="0"/>
      <border outline="0">
        <right style="thin">
          <color indexed="64"/>
        </right>
      </border>
    </dxf>
  </rfmt>
  <rfmt sheetId="3" sqref="E39" start="0" length="0">
    <dxf>
      <numFmt numFmtId="6" formatCode="#,##0_);[Red]\(#,##0\)"/>
      <alignment horizontal="center" vertical="top" readingOrder="0"/>
      <border outline="0">
        <left style="thin">
          <color indexed="64"/>
        </left>
      </border>
    </dxf>
  </rfmt>
  <rfmt sheetId="3" sqref="F39" start="0" length="0">
    <dxf>
      <numFmt numFmtId="6" formatCode="#,##0_);[Red]\(#,##0\)"/>
      <alignment horizontal="center" vertical="top" readingOrder="0"/>
    </dxf>
  </rfmt>
  <rfmt sheetId="3" sqref="G39" start="0" length="0">
    <dxf>
      <numFmt numFmtId="6" formatCode="#,##0_);[Red]\(#,##0\)"/>
      <alignment horizontal="center" vertical="top" readingOrder="0"/>
    </dxf>
  </rfmt>
  <rfmt sheetId="3" sqref="H39" start="0" length="0">
    <dxf>
      <numFmt numFmtId="6" formatCode="#,##0_);[Red]\(#,##0\)"/>
      <alignment horizontal="center" vertical="top" readingOrder="0"/>
    </dxf>
  </rfmt>
  <rfmt sheetId="3" sqref="I39" start="0" length="0">
    <dxf>
      <numFmt numFmtId="6" formatCode="#,##0_);[Red]\(#,##0\)"/>
      <alignment horizontal="center" vertical="top" readingOrder="0"/>
    </dxf>
  </rfmt>
  <rfmt sheetId="3" sqref="J39" start="0" length="0">
    <dxf>
      <numFmt numFmtId="6" formatCode="#,##0_);[Red]\(#,##0\)"/>
      <alignment horizontal="center" vertical="top" readingOrder="0"/>
    </dxf>
  </rfmt>
  <rfmt sheetId="3" sqref="K39" start="0" length="0">
    <dxf>
      <numFmt numFmtId="6" formatCode="#,##0_);[Red]\(#,##0\)"/>
      <alignment horizontal="center" vertical="top" readingOrder="0"/>
      <border outline="0">
        <right style="thin">
          <color indexed="64"/>
        </right>
      </border>
    </dxf>
  </rfmt>
  <rcc rId="5907" sId="3" odxf="1" dxf="1" numFmtId="4">
    <nc r="E40">
      <v>30000</v>
    </nc>
    <odxf>
      <numFmt numFmtId="0" formatCode="General"/>
      <alignment horizontal="general" vertical="bottom" readingOrder="0"/>
      <border outline="0">
        <left/>
      </border>
    </odxf>
    <ndxf>
      <numFmt numFmtId="6" formatCode="#,##0_);[Red]\(#,##0\)"/>
      <alignment horizontal="center" vertical="top" readingOrder="0"/>
      <border outline="0">
        <left style="thin">
          <color indexed="64"/>
        </left>
      </border>
    </ndxf>
  </rcc>
  <rcc rId="5908" sId="3" odxf="1" dxf="1" numFmtId="4">
    <nc r="F40">
      <v>30741.69</v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cc rId="5909" sId="3" odxf="1" dxf="1" numFmtId="4">
    <nc r="G40">
      <v>0</v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cc rId="5910" sId="3" odxf="1" dxf="1" numFmtId="4">
    <nc r="H40">
      <v>0</v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cc rId="5911" sId="3" odxf="1" dxf="1">
    <nc r="I40">
      <f>F40+H40</f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fmt sheetId="3" sqref="J40" start="0" length="0">
    <dxf>
      <numFmt numFmtId="6" formatCode="#,##0_);[Red]\(#,##0\)"/>
      <alignment horizontal="center" vertical="top" readingOrder="0"/>
    </dxf>
  </rfmt>
  <rfmt sheetId="3" sqref="K40" start="0" length="0">
    <dxf>
      <numFmt numFmtId="6" formatCode="#,##0_);[Red]\(#,##0\)"/>
      <alignment horizontal="center" vertical="top" readingOrder="0"/>
      <border outline="0">
        <right style="thin">
          <color indexed="64"/>
        </right>
      </border>
    </dxf>
  </rfmt>
  <rcc rId="5912" sId="3" odxf="1" dxf="1" numFmtId="4">
    <nc r="E41">
      <v>61000</v>
    </nc>
    <odxf>
      <numFmt numFmtId="0" formatCode="General"/>
      <alignment horizontal="general" vertical="bottom" readingOrder="0"/>
      <border outline="0">
        <left/>
      </border>
    </odxf>
    <ndxf>
      <numFmt numFmtId="6" formatCode="#,##0_);[Red]\(#,##0\)"/>
      <alignment horizontal="center" vertical="top" readingOrder="0"/>
      <border outline="0">
        <left style="thin">
          <color indexed="64"/>
        </left>
      </border>
    </ndxf>
  </rcc>
  <rcc rId="5913" sId="3" odxf="1" dxf="1" numFmtId="4">
    <nc r="F41">
      <v>63544.62</v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cc rId="5914" sId="3" odxf="1" dxf="1" numFmtId="4">
    <nc r="G41">
      <v>0</v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cc rId="5915" sId="3" odxf="1" dxf="1" numFmtId="4">
    <nc r="H41">
      <v>0</v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cc rId="5916" sId="3" odxf="1" dxf="1">
    <nc r="I41">
      <f>F41+H41</f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fmt sheetId="3" sqref="J41" start="0" length="0">
    <dxf>
      <numFmt numFmtId="6" formatCode="#,##0_);[Red]\(#,##0\)"/>
      <alignment horizontal="center" vertical="top" readingOrder="0"/>
    </dxf>
  </rfmt>
  <rfmt sheetId="3" sqref="K41" start="0" length="0">
    <dxf>
      <numFmt numFmtId="6" formatCode="#,##0_);[Red]\(#,##0\)"/>
      <alignment horizontal="center" vertical="top" readingOrder="0"/>
      <border outline="0">
        <right style="thin">
          <color indexed="64"/>
        </right>
      </border>
    </dxf>
  </rfmt>
  <rcc rId="5917" sId="3" odxf="1" dxf="1" numFmtId="4">
    <nc r="E42">
      <v>100</v>
    </nc>
    <odxf>
      <numFmt numFmtId="0" formatCode="General"/>
      <alignment horizontal="general" vertical="bottom" readingOrder="0"/>
      <border outline="0">
        <left/>
      </border>
    </odxf>
    <ndxf>
      <numFmt numFmtId="6" formatCode="#,##0_);[Red]\(#,##0\)"/>
      <alignment horizontal="center" vertical="top" readingOrder="0"/>
      <border outline="0">
        <left style="thin">
          <color indexed="64"/>
        </left>
      </border>
    </ndxf>
  </rcc>
  <rcc rId="5918" sId="3" odxf="1" dxf="1" numFmtId="4">
    <nc r="F42">
      <v>100</v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cc rId="5919" sId="3" odxf="1" dxf="1" numFmtId="4">
    <nc r="G42">
      <v>0</v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cc rId="5920" sId="3" odxf="1" dxf="1" numFmtId="4">
    <nc r="H42">
      <v>0</v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cc rId="5921" sId="3" odxf="1" dxf="1">
    <nc r="I42">
      <f>F42+H42</f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fmt sheetId="3" sqref="J42" start="0" length="0">
    <dxf>
      <numFmt numFmtId="6" formatCode="#,##0_);[Red]\(#,##0\)"/>
      <alignment horizontal="center" vertical="top" readingOrder="0"/>
    </dxf>
  </rfmt>
  <rfmt sheetId="3" sqref="K42" start="0" length="0">
    <dxf>
      <numFmt numFmtId="6" formatCode="#,##0_);[Red]\(#,##0\)"/>
      <alignment horizontal="center" vertical="top" readingOrder="0"/>
      <border outline="0">
        <right style="thin">
          <color indexed="64"/>
        </right>
      </border>
    </dxf>
  </rfmt>
  <rcc rId="5922" sId="3" odxf="1" dxf="1" numFmtId="4">
    <nc r="E43">
      <v>500</v>
    </nc>
    <odxf>
      <numFmt numFmtId="0" formatCode="General"/>
      <alignment horizontal="general" vertical="bottom" readingOrder="0"/>
      <border outline="0">
        <left/>
      </border>
    </odxf>
    <ndxf>
      <numFmt numFmtId="6" formatCode="#,##0_);[Red]\(#,##0\)"/>
      <alignment horizontal="center" vertical="top" readingOrder="0"/>
      <border outline="0">
        <left style="thin">
          <color indexed="64"/>
        </left>
      </border>
    </ndxf>
  </rcc>
  <rcc rId="5923" sId="3" odxf="1" dxf="1" numFmtId="4">
    <nc r="F43">
      <v>608.76</v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cc rId="5924" sId="3" odxf="1" dxf="1" numFmtId="4">
    <nc r="G43">
      <v>0</v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cc rId="5925" sId="3" odxf="1" dxf="1" numFmtId="4">
    <nc r="H43">
      <v>0</v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cc rId="5926" sId="3" odxf="1" dxf="1">
    <nc r="I43">
      <f>F43+H43</f>
    </nc>
    <odxf>
      <numFmt numFmtId="0" formatCode="General"/>
      <alignment horizontal="general" vertical="bottom" readingOrder="0"/>
    </odxf>
    <ndxf>
      <numFmt numFmtId="6" formatCode="#,##0_);[Red]\(#,##0\)"/>
      <alignment horizontal="center" vertical="top" readingOrder="0"/>
    </ndxf>
  </rcc>
  <rfmt sheetId="3" sqref="J43" start="0" length="0">
    <dxf>
      <numFmt numFmtId="6" formatCode="#,##0_);[Red]\(#,##0\)"/>
      <alignment horizontal="center" vertical="top" readingOrder="0"/>
    </dxf>
  </rfmt>
  <rfmt sheetId="3" sqref="K43" start="0" length="0">
    <dxf>
      <numFmt numFmtId="6" formatCode="#,##0_);[Red]\(#,##0\)"/>
      <alignment horizontal="center" vertical="top" readingOrder="0"/>
      <border outline="0">
        <right style="thin">
          <color indexed="64"/>
        </right>
      </border>
    </dxf>
  </rfmt>
  <rfmt sheetId="3" sqref="E44" start="0" length="0">
    <dxf>
      <numFmt numFmtId="6" formatCode="#,##0_);[Red]\(#,##0\)"/>
      <alignment horizontal="center" vertical="top" readingOrder="0"/>
      <border outline="0">
        <left style="thin">
          <color indexed="64"/>
        </left>
      </border>
    </dxf>
  </rfmt>
  <rfmt sheetId="3" sqref="F44" start="0" length="0">
    <dxf>
      <numFmt numFmtId="6" formatCode="#,##0_);[Red]\(#,##0\)"/>
      <alignment horizontal="center" vertical="top" readingOrder="0"/>
    </dxf>
  </rfmt>
  <rfmt sheetId="3" sqref="G44" start="0" length="0">
    <dxf>
      <numFmt numFmtId="6" formatCode="#,##0_);[Red]\(#,##0\)"/>
      <alignment horizontal="center" vertical="top" readingOrder="0"/>
    </dxf>
  </rfmt>
  <rfmt sheetId="3" sqref="H44" start="0" length="0">
    <dxf>
      <numFmt numFmtId="6" formatCode="#,##0_);[Red]\(#,##0\)"/>
      <alignment horizontal="center" vertical="top" readingOrder="0"/>
    </dxf>
  </rfmt>
  <rfmt sheetId="3" sqref="I44" start="0" length="0">
    <dxf>
      <numFmt numFmtId="6" formatCode="#,##0_);[Red]\(#,##0\)"/>
      <alignment horizontal="center" vertical="top" readingOrder="0"/>
    </dxf>
  </rfmt>
  <rfmt sheetId="3" sqref="J44" start="0" length="0">
    <dxf>
      <numFmt numFmtId="6" formatCode="#,##0_);[Red]\(#,##0\)"/>
      <alignment horizontal="center" vertical="top" readingOrder="0"/>
    </dxf>
  </rfmt>
  <rfmt sheetId="3" sqref="K44" start="0" length="0">
    <dxf>
      <numFmt numFmtId="6" formatCode="#,##0_);[Red]\(#,##0\)"/>
      <alignment horizontal="center" vertical="top" readingOrder="0"/>
      <border outline="0">
        <right style="thin">
          <color indexed="64"/>
        </right>
      </border>
    </dxf>
  </rfmt>
  <rcc rId="5927" sId="3" odxf="1" dxf="1">
    <nc r="E45">
      <f>SUM(E6:E44)</f>
    </nc>
    <odxf>
      <font>
        <b val="0"/>
        <sz val="11"/>
        <color theme="1"/>
        <name val="Calibri"/>
        <scheme val="minor"/>
      </font>
      <numFmt numFmtId="0" formatCode="General"/>
      <alignment horizontal="general" vertical="bottom" readingOrder="0"/>
      <border outline="0">
        <left/>
        <top/>
        <bottom/>
      </border>
    </odxf>
    <ndxf>
      <font>
        <b/>
        <sz val="11"/>
        <color indexed="8"/>
        <name val="Calibri"/>
        <scheme val="none"/>
      </font>
      <numFmt numFmtId="6" formatCode="#,##0_);[Red]\(#,##0\)"/>
      <alignment horizontal="center" vertical="top" readingOrder="0"/>
      <border outline="0">
        <left style="thin">
          <color indexed="64"/>
        </left>
        <top style="thin">
          <color indexed="64"/>
        </top>
        <bottom style="double">
          <color indexed="64"/>
        </bottom>
      </border>
    </ndxf>
  </rcc>
  <rcc rId="5928" sId="3" odxf="1" dxf="1">
    <nc r="F45">
      <f>SUM(F6:F44)</f>
    </nc>
    <odxf>
      <font>
        <b val="0"/>
        <sz val="11"/>
        <color theme="1"/>
        <name val="Calibri"/>
        <scheme val="minor"/>
      </font>
      <numFmt numFmtId="0" formatCode="General"/>
      <alignment horizontal="general" vertical="bottom" readingOrder="0"/>
      <border outline="0">
        <left/>
        <top/>
        <bottom/>
      </border>
    </odxf>
    <ndxf>
      <font>
        <b/>
        <sz val="11"/>
        <color indexed="8"/>
        <name val="Calibri"/>
        <scheme val="none"/>
      </font>
      <numFmt numFmtId="6" formatCode="#,##0_);[Red]\(#,##0\)"/>
      <alignment horizontal="center" vertical="top" readingOrder="0"/>
      <border outline="0">
        <left style="thin">
          <color indexed="64"/>
        </left>
        <top style="thin">
          <color indexed="64"/>
        </top>
        <bottom style="double">
          <color indexed="64"/>
        </bottom>
      </border>
    </ndxf>
  </rcc>
  <rcc rId="5929" sId="3" odxf="1" dxf="1">
    <nc r="G45">
      <f>SUM(G6:G44)</f>
    </nc>
    <odxf>
      <font>
        <b val="0"/>
        <sz val="11"/>
        <color theme="1"/>
        <name val="Calibri"/>
        <scheme val="minor"/>
      </font>
      <numFmt numFmtId="0" formatCode="General"/>
      <alignment horizontal="general" vertical="bottom" readingOrder="0"/>
      <border outline="0">
        <left/>
        <top/>
        <bottom/>
      </border>
    </odxf>
    <ndxf>
      <font>
        <b/>
        <sz val="11"/>
        <color indexed="8"/>
        <name val="Calibri"/>
        <scheme val="none"/>
      </font>
      <numFmt numFmtId="6" formatCode="#,##0_);[Red]\(#,##0\)"/>
      <alignment horizontal="center" vertical="top" readingOrder="0"/>
      <border outline="0">
        <left style="thin">
          <color indexed="64"/>
        </left>
        <top style="thin">
          <color indexed="64"/>
        </top>
        <bottom style="double">
          <color indexed="64"/>
        </bottom>
      </border>
    </ndxf>
  </rcc>
  <rcc rId="5930" sId="3" odxf="1" dxf="1">
    <nc r="H45">
      <f>SUM(H6:H44)</f>
    </nc>
    <odxf>
      <font>
        <b val="0"/>
        <sz val="11"/>
        <color theme="1"/>
        <name val="Calibri"/>
        <scheme val="minor"/>
      </font>
      <numFmt numFmtId="0" formatCode="General"/>
      <alignment horizontal="general" vertical="bottom" readingOrder="0"/>
      <border outline="0">
        <left/>
        <top/>
        <bottom/>
      </border>
    </odxf>
    <ndxf>
      <font>
        <b/>
        <sz val="11"/>
        <color indexed="8"/>
        <name val="Calibri"/>
        <scheme val="none"/>
      </font>
      <numFmt numFmtId="6" formatCode="#,##0_);[Red]\(#,##0\)"/>
      <alignment horizontal="center" vertical="top" readingOrder="0"/>
      <border outline="0">
        <left style="thin">
          <color indexed="64"/>
        </left>
        <top style="thin">
          <color indexed="64"/>
        </top>
        <bottom style="double">
          <color indexed="64"/>
        </bottom>
      </border>
    </ndxf>
  </rcc>
  <rcc rId="5931" sId="3" odxf="1" dxf="1">
    <nc r="I45">
      <f>SUM(I6:I44)</f>
    </nc>
    <odxf>
      <font>
        <b val="0"/>
        <sz val="11"/>
        <color theme="1"/>
        <name val="Calibri"/>
        <scheme val="minor"/>
      </font>
      <numFmt numFmtId="0" formatCode="General"/>
      <alignment horizontal="general" vertical="bottom" readingOrder="0"/>
      <border outline="0">
        <left/>
        <top/>
        <bottom/>
      </border>
    </odxf>
    <ndxf>
      <font>
        <b/>
        <sz val="11"/>
        <color indexed="8"/>
        <name val="Calibri"/>
        <scheme val="none"/>
      </font>
      <numFmt numFmtId="6" formatCode="#,##0_);[Red]\(#,##0\)"/>
      <alignment horizontal="center" vertical="top" readingOrder="0"/>
      <border outline="0">
        <left style="thin">
          <color indexed="64"/>
        </left>
        <top style="thin">
          <color indexed="64"/>
        </top>
        <bottom style="double">
          <color indexed="64"/>
        </bottom>
      </border>
    </ndxf>
  </rcc>
  <rcc rId="5932" sId="3" odxf="1" dxf="1">
    <nc r="J45">
      <f>SUM(J6:J44)</f>
    </nc>
    <odxf>
      <font>
        <b val="0"/>
        <sz val="11"/>
        <color theme="1"/>
        <name val="Calibri"/>
        <scheme val="minor"/>
      </font>
      <numFmt numFmtId="0" formatCode="General"/>
      <alignment horizontal="general" vertical="bottom" readingOrder="0"/>
      <border outline="0">
        <left/>
        <top/>
        <bottom/>
      </border>
    </odxf>
    <ndxf>
      <font>
        <b/>
        <sz val="11"/>
        <color indexed="8"/>
        <name val="Calibri"/>
        <scheme val="none"/>
      </font>
      <numFmt numFmtId="6" formatCode="#,##0_);[Red]\(#,##0\)"/>
      <alignment horizontal="center" vertical="top" readingOrder="0"/>
      <border outline="0">
        <left style="thin">
          <color indexed="64"/>
        </left>
        <top style="thin">
          <color indexed="64"/>
        </top>
        <bottom style="double">
          <color indexed="64"/>
        </bottom>
      </border>
    </ndxf>
  </rcc>
  <rcc rId="5933" sId="3" odxf="1" dxf="1">
    <nc r="K45">
      <f>SUM(K6:K44)</f>
    </nc>
    <odxf>
      <font>
        <b val="0"/>
        <sz val="11"/>
        <color theme="1"/>
        <name val="Calibri"/>
        <scheme val="minor"/>
      </font>
      <numFmt numFmtId="0" formatCode="General"/>
      <alignment horizontal="general" vertical="bottom" readingOrder="0"/>
      <border outline="0">
        <left/>
        <top/>
        <bottom/>
      </border>
    </odxf>
    <ndxf>
      <font>
        <b/>
        <sz val="11"/>
        <color indexed="8"/>
        <name val="Calibri"/>
        <scheme val="none"/>
      </font>
      <numFmt numFmtId="6" formatCode="#,##0_);[Red]\(#,##0\)"/>
      <alignment horizontal="center" vertical="top" readingOrder="0"/>
      <border outline="0">
        <left style="thin">
          <color indexed="64"/>
        </left>
        <top style="thin">
          <color indexed="64"/>
        </top>
        <bottom style="double">
          <color indexed="64"/>
        </bottom>
      </border>
    </ndxf>
  </rcc>
  <rfmt sheetId="3" sqref="C2" start="0" length="2147483647">
    <dxf>
      <font>
        <b/>
      </font>
    </dxf>
  </rfmt>
  <rfmt sheetId="3" sqref="D2" start="0" length="0">
    <dxf>
      <font>
        <b/>
        <sz val="11"/>
        <color indexed="9"/>
        <name val="Calibri"/>
        <scheme val="none"/>
      </font>
      <fill>
        <patternFill patternType="solid">
          <bgColor indexed="8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3" sqref="D3" start="0" length="0">
    <dxf>
      <font>
        <b/>
        <sz val="11"/>
        <color indexed="8"/>
        <name val="Calibri"/>
        <scheme val="none"/>
      </font>
      <fill>
        <patternFill patternType="solid">
          <bgColor indexed="55"/>
        </patternFill>
      </fill>
      <alignment horizontal="center"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5934" sId="3" odxf="1" dxf="1">
    <nc r="D4" t="inlineStr">
      <is>
        <t>Brand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wrapText="0" readingOrder="0"/>
      <border outline="0">
        <left/>
        <right/>
        <top/>
        <bottom/>
      </border>
    </odxf>
    <ndxf>
      <font>
        <b/>
        <sz val="11"/>
        <color indexed="8"/>
        <name val="Calibri"/>
        <scheme val="none"/>
      </font>
      <fill>
        <patternFill patternType="solid">
          <bgColor indexed="55"/>
        </patternFill>
      </fill>
      <alignment horizontal="center"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935" sId="3" odxf="1" dxf="1">
    <nc r="D5" t="inlineStr">
      <is>
        <t>LLK</t>
      </is>
    </nc>
    <odxf>
      <font>
        <b val="0"/>
        <sz val="11"/>
        <color theme="1"/>
        <name val="Calibri"/>
        <scheme val="minor"/>
      </font>
      <border outline="0">
        <left/>
        <right/>
        <top/>
      </border>
    </odxf>
    <ndxf>
      <font>
        <b/>
        <sz val="11"/>
        <color indexed="8"/>
        <name val="Calibri"/>
        <scheme val="none"/>
      </font>
      <border outline="0">
        <left style="thin">
          <color indexed="64"/>
        </left>
        <right style="thin">
          <color indexed="64"/>
        </right>
        <top style="thin">
          <color indexed="64"/>
        </top>
      </border>
    </ndxf>
  </rcc>
  <rcc rId="5936" sId="3" odxf="1" dxf="1">
    <nc r="D6" t="inlineStr">
      <is>
        <t>Online</t>
      </is>
    </nc>
    <odxf>
      <border outline="0">
        <left/>
        <right/>
      </border>
    </odxf>
    <ndxf>
      <border outline="0">
        <left style="thin">
          <color indexed="64"/>
        </left>
        <right style="thin">
          <color indexed="64"/>
        </right>
      </border>
    </ndxf>
  </rcc>
  <rcc rId="5937" sId="3" odxf="1" dxf="1">
    <nc r="D7" t="inlineStr">
      <is>
        <t>Print</t>
      </is>
    </nc>
    <odxf>
      <border outline="0">
        <left/>
        <right/>
      </border>
    </odxf>
    <ndxf>
      <border outline="0">
        <left style="thin">
          <color indexed="64"/>
        </left>
        <right style="thin">
          <color indexed="64"/>
        </right>
      </border>
    </ndxf>
  </rcc>
  <rcc rId="5938" sId="3" odxf="1" dxf="1">
    <nc r="D8" t="inlineStr">
      <is>
        <t>TV</t>
      </is>
    </nc>
    <odxf>
      <border outline="0">
        <left/>
        <right/>
      </border>
    </odxf>
    <ndxf>
      <border outline="0">
        <left style="thin">
          <color indexed="64"/>
        </left>
        <right style="thin">
          <color indexed="64"/>
        </right>
      </border>
    </ndxf>
  </rcc>
  <rfmt sheetId="3" sqref="D9" start="0" length="0">
    <dxf>
      <border outline="0">
        <left style="thin">
          <color indexed="64"/>
        </left>
        <right style="thin">
          <color indexed="64"/>
        </right>
      </border>
    </dxf>
  </rfmt>
  <rcc rId="5939" sId="3" odxf="1" dxf="1">
    <nc r="D10" t="inlineStr">
      <is>
        <t>FONO</t>
      </is>
    </nc>
    <odxf>
      <font>
        <b val="0"/>
        <sz val="11"/>
        <color theme="1"/>
        <name val="Calibri"/>
        <scheme val="minor"/>
      </font>
      <border outline="0">
        <left/>
        <right/>
      </border>
    </odxf>
    <ndxf>
      <font>
        <b/>
        <sz val="11"/>
        <color indexed="8"/>
        <name val="Calibri"/>
        <scheme val="none"/>
      </font>
      <border outline="0">
        <left style="thin">
          <color indexed="64"/>
        </left>
        <right style="thin">
          <color indexed="64"/>
        </right>
      </border>
    </ndxf>
  </rcc>
  <rcc rId="5940" sId="3" odxf="1" dxf="1">
    <nc r="D11" t="inlineStr">
      <is>
        <t>Online</t>
      </is>
    </nc>
    <odxf>
      <border outline="0">
        <left/>
        <right/>
      </border>
    </odxf>
    <ndxf>
      <border outline="0">
        <left style="thin">
          <color indexed="64"/>
        </left>
        <right style="thin">
          <color indexed="64"/>
        </right>
      </border>
    </ndxf>
  </rcc>
  <rcc rId="5941" sId="3" odxf="1" dxf="1">
    <nc r="D12" t="inlineStr">
      <is>
        <t>Print</t>
      </is>
    </nc>
    <odxf>
      <border outline="0">
        <left/>
        <right/>
      </border>
    </odxf>
    <ndxf>
      <border outline="0">
        <left style="thin">
          <color indexed="64"/>
        </left>
        <right style="thin">
          <color indexed="64"/>
        </right>
      </border>
    </ndxf>
  </rcc>
  <rcc rId="5942" sId="3" odxf="1" dxf="1">
    <nc r="D13" t="inlineStr">
      <is>
        <t>TV</t>
      </is>
    </nc>
    <odxf>
      <border outline="0">
        <left/>
        <right/>
      </border>
    </odxf>
    <ndxf>
      <border outline="0">
        <left style="thin">
          <color indexed="64"/>
        </left>
        <right style="thin">
          <color indexed="64"/>
        </right>
      </border>
    </ndxf>
  </rcc>
  <rcc rId="5943" sId="3" odxf="1" dxf="1">
    <nc r="D14" t="inlineStr">
      <is>
        <t>Radio</t>
      </is>
    </nc>
    <odxf>
      <border outline="0">
        <left/>
        <right/>
      </border>
    </odxf>
    <ndxf>
      <border outline="0">
        <left style="thin">
          <color indexed="64"/>
        </left>
        <right style="thin">
          <color indexed="64"/>
        </right>
      </border>
    </ndxf>
  </rcc>
  <rfmt sheetId="3" sqref="D15" start="0" length="0">
    <dxf>
      <border outline="0">
        <left style="thin">
          <color indexed="64"/>
        </left>
        <right style="thin">
          <color indexed="64"/>
        </right>
      </border>
    </dxf>
  </rfmt>
  <rcc rId="5944" sId="3" odxf="1" dxf="1">
    <nc r="D16" t="inlineStr">
      <is>
        <t>RDL</t>
      </is>
    </nc>
    <odxf>
      <font>
        <b val="0"/>
        <sz val="11"/>
        <color theme="1"/>
        <name val="Calibri"/>
        <scheme val="minor"/>
      </font>
      <border outline="0">
        <left/>
        <right/>
      </border>
    </odxf>
    <ndxf>
      <font>
        <b/>
        <sz val="11"/>
        <color indexed="8"/>
        <name val="Calibri"/>
        <scheme val="none"/>
      </font>
      <border outline="0">
        <left style="thin">
          <color indexed="64"/>
        </left>
        <right style="thin">
          <color indexed="64"/>
        </right>
      </border>
    </ndxf>
  </rcc>
  <rcc rId="5945" sId="3" odxf="1" dxf="1">
    <nc r="D17" t="inlineStr">
      <is>
        <t>Online</t>
      </is>
    </nc>
    <odxf>
      <border outline="0">
        <left/>
        <right/>
      </border>
    </odxf>
    <ndxf>
      <border outline="0">
        <left style="thin">
          <color indexed="64"/>
        </left>
        <right style="thin">
          <color indexed="64"/>
        </right>
      </border>
    </ndxf>
  </rcc>
  <rcc rId="5946" sId="3" odxf="1" dxf="1">
    <nc r="D18" t="inlineStr">
      <is>
        <t>Print</t>
      </is>
    </nc>
    <odxf>
      <border outline="0">
        <left/>
        <right/>
      </border>
    </odxf>
    <ndxf>
      <border outline="0">
        <left style="thin">
          <color indexed="64"/>
        </left>
        <right style="thin">
          <color indexed="64"/>
        </right>
      </border>
    </ndxf>
  </rcc>
  <rfmt sheetId="3" sqref="D19" start="0" length="0">
    <dxf>
      <border outline="0">
        <left style="thin">
          <color indexed="64"/>
        </left>
        <right style="thin">
          <color indexed="64"/>
        </right>
      </border>
    </dxf>
  </rfmt>
  <rcc rId="5947" sId="3" odxf="1" dxf="1">
    <nc r="D20" t="inlineStr">
      <is>
        <t>VBL</t>
      </is>
    </nc>
    <odxf>
      <font>
        <b val="0"/>
        <sz val="11"/>
        <color theme="1"/>
        <name val="Calibri"/>
        <scheme val="minor"/>
      </font>
      <border outline="0">
        <left/>
        <right/>
      </border>
    </odxf>
    <ndxf>
      <font>
        <b/>
        <sz val="11"/>
        <color indexed="8"/>
        <name val="Calibri"/>
        <scheme val="none"/>
      </font>
      <border outline="0">
        <left style="thin">
          <color indexed="64"/>
        </left>
        <right style="thin">
          <color indexed="64"/>
        </right>
      </border>
    </ndxf>
  </rcc>
  <rcc rId="5948" sId="3" odxf="1" dxf="1">
    <nc r="D21" t="inlineStr">
      <is>
        <t>Online</t>
      </is>
    </nc>
    <odxf>
      <border outline="0">
        <left/>
        <right/>
      </border>
    </odxf>
    <ndxf>
      <border outline="0">
        <left style="thin">
          <color indexed="64"/>
        </left>
        <right style="thin">
          <color indexed="64"/>
        </right>
      </border>
    </ndxf>
  </rcc>
  <rcc rId="5949" sId="3" odxf="1" dxf="1">
    <nc r="D22" t="inlineStr">
      <is>
        <t>Print</t>
      </is>
    </nc>
    <odxf>
      <border outline="0">
        <left/>
        <right/>
      </border>
    </odxf>
    <ndxf>
      <border outline="0">
        <left style="thin">
          <color indexed="64"/>
        </left>
        <right style="thin">
          <color indexed="64"/>
        </right>
      </border>
    </ndxf>
  </rcc>
  <rfmt sheetId="3" sqref="D23" start="0" length="0">
    <dxf>
      <border outline="0">
        <left style="thin">
          <color indexed="64"/>
        </left>
        <right style="thin">
          <color indexed="64"/>
        </right>
      </border>
    </dxf>
  </rfmt>
  <rcc rId="5950" sId="3" odxf="1" dxf="1">
    <nc r="D24" t="inlineStr">
      <is>
        <t>IML</t>
      </is>
    </nc>
    <odxf>
      <font>
        <b val="0"/>
        <sz val="11"/>
        <color theme="1"/>
        <name val="Calibri"/>
        <scheme val="minor"/>
      </font>
      <border outline="0">
        <left/>
        <right/>
      </border>
    </odxf>
    <ndxf>
      <font>
        <b/>
        <sz val="11"/>
        <color indexed="8"/>
        <name val="Calibri"/>
        <scheme val="none"/>
      </font>
      <border outline="0">
        <left style="thin">
          <color indexed="64"/>
        </left>
        <right style="thin">
          <color indexed="64"/>
        </right>
      </border>
    </ndxf>
  </rcc>
  <rcc rId="5951" sId="3" odxf="1" dxf="1">
    <nc r="D25" t="inlineStr">
      <is>
        <t>Print</t>
      </is>
    </nc>
    <odxf>
      <border outline="0">
        <left/>
        <right/>
      </border>
    </odxf>
    <ndxf>
      <border outline="0">
        <left style="thin">
          <color indexed="64"/>
        </left>
        <right style="thin">
          <color indexed="64"/>
        </right>
      </border>
    </ndxf>
  </rcc>
  <rcc rId="5952" sId="3" odxf="1" dxf="1">
    <nc r="D26" t="inlineStr">
      <is>
        <t>Online</t>
      </is>
    </nc>
    <odxf>
      <border outline="0">
        <left/>
        <right/>
      </border>
    </odxf>
    <ndxf>
      <border outline="0">
        <left style="thin">
          <color indexed="64"/>
        </left>
        <right style="thin">
          <color indexed="64"/>
        </right>
      </border>
    </ndxf>
  </rcc>
  <rfmt sheetId="3" sqref="D27" start="0" length="0">
    <dxf>
      <border outline="0">
        <left style="thin">
          <color indexed="64"/>
        </left>
        <right style="thin">
          <color indexed="64"/>
        </right>
      </border>
    </dxf>
  </rfmt>
  <rcc rId="5953" sId="3" odxf="1" dxf="1">
    <nc r="D28" t="inlineStr">
      <is>
        <t>TGO</t>
      </is>
    </nc>
    <odxf>
      <font>
        <b val="0"/>
        <sz val="11"/>
        <color theme="1"/>
        <name val="Calibri"/>
        <scheme val="minor"/>
      </font>
      <border outline="0">
        <left/>
        <right/>
      </border>
    </odxf>
    <ndxf>
      <font>
        <b/>
        <sz val="11"/>
        <color theme="1"/>
        <name val="Calibri"/>
        <scheme val="minor"/>
      </font>
      <border outline="0">
        <left style="thin">
          <color indexed="64"/>
        </left>
        <right style="thin">
          <color indexed="64"/>
        </right>
      </border>
    </ndxf>
  </rcc>
  <rcc rId="5954" sId="3" odxf="1" dxf="1">
    <nc r="D29" t="inlineStr">
      <is>
        <t>Online</t>
      </is>
    </nc>
    <odxf>
      <border outline="0">
        <left/>
        <right/>
      </border>
    </odxf>
    <ndxf>
      <border outline="0">
        <left style="thin">
          <color indexed="64"/>
        </left>
        <right style="thin">
          <color indexed="64"/>
        </right>
      </border>
    </ndxf>
  </rcc>
  <rfmt sheetId="3" sqref="D30" start="0" length="0">
    <dxf>
      <border outline="0">
        <left style="thin">
          <color indexed="64"/>
        </left>
        <right style="thin">
          <color indexed="64"/>
        </right>
      </border>
    </dxf>
  </rfmt>
  <rcc rId="5955" sId="3" odxf="1" dxf="1">
    <nc r="D31" t="inlineStr">
      <is>
        <t>LBL</t>
      </is>
    </nc>
    <odxf>
      <font>
        <b val="0"/>
        <sz val="11"/>
        <color theme="1"/>
        <name val="Calibri"/>
        <scheme val="minor"/>
      </font>
      <border outline="0">
        <left/>
        <right/>
      </border>
    </odxf>
    <ndxf>
      <font>
        <b/>
        <sz val="11"/>
        <color theme="1"/>
        <name val="Calibri"/>
        <scheme val="minor"/>
      </font>
      <border outline="0">
        <left style="thin">
          <color indexed="64"/>
        </left>
        <right style="thin">
          <color indexed="64"/>
        </right>
      </border>
    </ndxf>
  </rcc>
  <rcc rId="5956" sId="3" odxf="1" dxf="1">
    <nc r="D32" t="inlineStr">
      <is>
        <t>Online</t>
      </is>
    </nc>
    <odxf>
      <border outline="0">
        <left/>
        <right/>
      </border>
    </odxf>
    <ndxf>
      <border outline="0">
        <left style="thin">
          <color indexed="64"/>
        </left>
        <right style="thin">
          <color indexed="64"/>
        </right>
      </border>
    </ndxf>
  </rcc>
  <rfmt sheetId="3" sqref="D33" start="0" length="0">
    <dxf>
      <border outline="0">
        <left style="thin">
          <color indexed="64"/>
        </left>
        <right style="thin">
          <color indexed="64"/>
        </right>
      </border>
    </dxf>
  </rfmt>
  <rcc rId="5957" sId="3" odxf="1" dxf="1">
    <nc r="D34" t="inlineStr">
      <is>
        <t>GSV</t>
      </is>
    </nc>
    <odxf>
      <font>
        <b val="0"/>
        <sz val="11"/>
        <color theme="1"/>
        <name val="Calibri"/>
        <scheme val="minor"/>
      </font>
      <border outline="0">
        <left/>
        <right/>
      </border>
    </odxf>
    <ndxf>
      <font>
        <b/>
        <sz val="11"/>
        <color indexed="8"/>
        <name val="Calibri"/>
        <scheme val="none"/>
      </font>
      <border outline="0">
        <left style="thin">
          <color indexed="64"/>
        </left>
        <right style="thin">
          <color indexed="64"/>
        </right>
      </border>
    </ndxf>
  </rcc>
  <rcc rId="5958" sId="3" odxf="1" dxf="1">
    <nc r="D35" t="inlineStr">
      <is>
        <t>Online</t>
      </is>
    </nc>
    <odxf>
      <border outline="0">
        <left/>
        <right/>
      </border>
    </odxf>
    <ndxf>
      <border outline="0">
        <left style="thin">
          <color indexed="64"/>
        </left>
        <right style="thin">
          <color indexed="64"/>
        </right>
      </border>
    </ndxf>
  </rcc>
  <rcc rId="5959" sId="3" odxf="1" dxf="1">
    <nc r="D36" t="inlineStr">
      <is>
        <t>Print</t>
      </is>
    </nc>
    <odxf>
      <border outline="0">
        <left/>
        <right/>
      </border>
    </odxf>
    <ndxf>
      <border outline="0">
        <left style="thin">
          <color indexed="64"/>
        </left>
        <right style="thin">
          <color indexed="64"/>
        </right>
      </border>
    </ndxf>
  </rcc>
  <rcc rId="5960" sId="3" odxf="1" dxf="1">
    <nc r="D37" t="inlineStr">
      <is>
        <t>TV</t>
      </is>
    </nc>
    <odxf>
      <border outline="0">
        <left/>
        <right/>
      </border>
    </odxf>
    <ndxf>
      <border outline="0">
        <left style="thin">
          <color indexed="64"/>
        </left>
        <right style="thin">
          <color indexed="64"/>
        </right>
      </border>
    </ndxf>
  </rcc>
  <rfmt sheetId="3" sqref="D38" start="0" length="0">
    <dxf>
      <border outline="0">
        <left style="thin">
          <color indexed="64"/>
        </left>
        <right style="thin">
          <color indexed="64"/>
        </right>
      </border>
    </dxf>
  </rfmt>
  <rcc rId="5961" sId="3" odxf="1" dxf="1">
    <nc r="D39" t="inlineStr">
      <is>
        <t>MM</t>
      </is>
    </nc>
    <odxf>
      <font>
        <b val="0"/>
        <sz val="11"/>
        <color theme="1"/>
        <name val="Calibri"/>
        <scheme val="minor"/>
      </font>
      <border outline="0">
        <left/>
        <right/>
      </border>
    </odxf>
    <ndxf>
      <font>
        <b/>
        <sz val="11"/>
        <color indexed="8"/>
        <name val="Calibri"/>
        <scheme val="none"/>
      </font>
      <border outline="0">
        <left style="thin">
          <color indexed="64"/>
        </left>
        <right style="thin">
          <color indexed="64"/>
        </right>
      </border>
    </ndxf>
  </rcc>
  <rcc rId="5962" sId="3" odxf="1" dxf="1">
    <nc r="D40" t="inlineStr">
      <is>
        <t>Print Straight</t>
      </is>
    </nc>
    <odxf>
      <border outline="0">
        <left/>
        <right/>
      </border>
    </odxf>
    <ndxf>
      <border outline="0">
        <left style="thin">
          <color indexed="64"/>
        </left>
        <right style="thin">
          <color indexed="64"/>
        </right>
      </border>
    </ndxf>
  </rcc>
  <rcc rId="5963" sId="3" odxf="1" dxf="1">
    <nc r="D41" t="inlineStr">
      <is>
        <t>Print Gay</t>
      </is>
    </nc>
    <odxf>
      <border outline="0">
        <left/>
        <right/>
      </border>
    </odxf>
    <ndxf>
      <border outline="0">
        <left style="thin">
          <color indexed="64"/>
        </left>
        <right style="thin">
          <color indexed="64"/>
        </right>
      </border>
    </ndxf>
  </rcc>
  <rcc rId="5964" sId="3" odxf="1" dxf="1">
    <nc r="D42" t="inlineStr">
      <is>
        <t>Online Straight</t>
      </is>
    </nc>
    <odxf>
      <border outline="0">
        <left/>
        <right/>
      </border>
    </odxf>
    <ndxf>
      <border outline="0">
        <left style="thin">
          <color indexed="64"/>
        </left>
        <right style="thin">
          <color indexed="64"/>
        </right>
      </border>
    </ndxf>
  </rcc>
  <rcc rId="5965" sId="3" odxf="1" dxf="1">
    <nc r="D43" t="inlineStr">
      <is>
        <t>Online Gay</t>
      </is>
    </nc>
    <odxf>
      <border outline="0">
        <left/>
        <right/>
      </border>
    </odxf>
    <ndxf>
      <border outline="0">
        <left style="thin">
          <color indexed="64"/>
        </left>
        <right style="thin">
          <color indexed="64"/>
        </right>
      </border>
    </ndxf>
  </rcc>
  <rfmt sheetId="3" sqref="D44" start="0" length="0"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</rfmt>
  <rcc rId="5966" sId="3">
    <nc r="M6">
      <f>213950.09-100000</f>
    </nc>
  </rcc>
  <rcc rId="5967" sId="3" numFmtId="4">
    <nc r="J6">
      <v>113950.01</v>
    </nc>
  </rcc>
  <rcc rId="5968" sId="3">
    <nc r="M17">
      <f>13788.25-4500</f>
    </nc>
  </rcc>
  <rcc rId="5969" sId="3" numFmtId="4">
    <nc r="J17">
      <v>9288.25</v>
    </nc>
  </rcc>
  <rcc rId="5970" sId="3">
    <nc r="M21">
      <f>13147.38-3500</f>
    </nc>
  </rcc>
  <rcc rId="5971" sId="3" numFmtId="4">
    <nc r="J21">
      <v>9647.3799999999992</v>
    </nc>
  </rcc>
  <rcc rId="5972" sId="3">
    <nc r="M11">
      <f>42064.8-20000</f>
    </nc>
  </rcc>
  <rcc rId="5973" sId="3" numFmtId="4">
    <nc r="J11">
      <v>22064.799999999999</v>
    </nc>
  </rcc>
  <rcc rId="5974" sId="3">
    <nc r="M8">
      <f>243907.45-162500</f>
    </nc>
  </rcc>
  <rcc rId="5975" sId="3" numFmtId="4">
    <nc r="J8">
      <v>81407.45</v>
    </nc>
  </rcc>
  <rcc rId="5976" sId="3">
    <nc r="M13">
      <f>52879-25000</f>
    </nc>
  </rcc>
  <rcc rId="5977" sId="3" numFmtId="4">
    <nc r="J13">
      <v>27879</v>
    </nc>
  </rcc>
  <rcc rId="5978" sId="3" numFmtId="4">
    <nc r="J14">
      <v>12483</v>
    </nc>
  </rcc>
  <rcc rId="5979" sId="3">
    <nc r="M7">
      <f>120178.88-61000</f>
    </nc>
  </rcc>
  <rcc rId="5980" sId="3" numFmtId="4">
    <nc r="J7">
      <v>59178.879999999997</v>
    </nc>
  </rcc>
  <rcc rId="5981" sId="3">
    <nc r="M18">
      <f>23722.94-15000</f>
    </nc>
  </rcc>
  <rcc rId="5982" sId="3" numFmtId="4">
    <nc r="J18">
      <v>8722.94</v>
    </nc>
  </rcc>
  <rcc rId="5983" sId="3">
    <nc r="M22">
      <f>11161.98-6500</f>
    </nc>
  </rcc>
  <rcc rId="5984" sId="3" numFmtId="4">
    <nc r="J22">
      <v>4661.9799999999996</v>
    </nc>
  </rcc>
  <rcc rId="5985" sId="3">
    <nc r="M12">
      <f>14205.56-8500</f>
    </nc>
  </rcc>
  <rcc rId="5986" sId="3" numFmtId="4">
    <nc r="J12">
      <v>5705.56</v>
    </nc>
  </rcc>
  <rcc rId="5987" sId="3" numFmtId="4">
    <nc r="J25">
      <v>14409</v>
    </nc>
  </rcc>
  <rcc rId="5988" sId="3" numFmtId="4">
    <nc r="J26">
      <v>13389</v>
    </nc>
  </rcc>
  <rcc rId="5989" sId="3" numFmtId="4">
    <nc r="J29">
      <v>608</v>
    </nc>
  </rcc>
  <rcc rId="5990" sId="3" numFmtId="4">
    <nc r="J32">
      <v>507</v>
    </nc>
  </rcc>
  <rcc rId="5991" sId="3">
    <nc r="M35">
      <f>19956.45-17500</f>
    </nc>
  </rcc>
  <rcc rId="5992" sId="3" numFmtId="4">
    <nc r="J35">
      <v>2456.4499999999998</v>
    </nc>
  </rcc>
  <rcc rId="5993" sId="3">
    <nc r="M36">
      <f>15978-16500</f>
    </nc>
  </rcc>
  <rcc rId="5994" sId="3" numFmtId="4">
    <nc r="J36">
      <v>-522</v>
    </nc>
  </rcc>
  <rcc rId="5995" sId="3">
    <nc r="M37">
      <f>3295-4000</f>
    </nc>
  </rcc>
  <rcc rId="5996" sId="3" numFmtId="4">
    <nc r="J37">
      <v>-705</v>
    </nc>
  </rcc>
  <rcc rId="5997" sId="3">
    <nc r="K6">
      <f>H6-J6</f>
    </nc>
  </rcc>
  <rcc rId="5998" sId="3">
    <nc r="K7">
      <f>H7-J7</f>
    </nc>
  </rcc>
  <rcc rId="5999" sId="3">
    <nc r="K8">
      <f>H8-J8</f>
    </nc>
  </rcc>
  <rcc rId="6000" sId="3">
    <nc r="K11">
      <f>H11-J11</f>
    </nc>
  </rcc>
  <rcc rId="6001" sId="3">
    <nc r="K12">
      <f>H12-J12</f>
    </nc>
  </rcc>
  <rcc rId="6002" sId="3">
    <nc r="K13">
      <f>H13-J13</f>
    </nc>
  </rcc>
  <rcc rId="6003" sId="3">
    <nc r="K14">
      <f>H14-J14</f>
    </nc>
  </rcc>
  <rcc rId="6004" sId="3">
    <nc r="K17">
      <f>H17-J17</f>
    </nc>
  </rcc>
  <rcc rId="6005" sId="3">
    <nc r="K18">
      <f>H18-J18</f>
    </nc>
  </rcc>
  <rcc rId="6006" sId="3">
    <nc r="K21">
      <f>H21-J21</f>
    </nc>
  </rcc>
  <rcc rId="6007" sId="3">
    <nc r="K22">
      <f>H22-J22</f>
    </nc>
  </rcc>
  <rcc rId="6008" sId="3">
    <nc r="K25">
      <f>H25-J25</f>
    </nc>
  </rcc>
  <rcc rId="6009" sId="3">
    <nc r="K26">
      <f>H26-J26</f>
    </nc>
  </rcc>
  <rcc rId="6010" sId="3">
    <nc r="K29">
      <f>H29-J29</f>
    </nc>
  </rcc>
  <rcc rId="6011" sId="3">
    <nc r="K32">
      <f>H32-J32</f>
    </nc>
  </rcc>
  <rcc rId="6012" sId="3">
    <nc r="K35">
      <f>H35-J35</f>
    </nc>
  </rcc>
  <rcc rId="6013" sId="3">
    <nc r="K36">
      <f>H36-J36</f>
    </nc>
  </rcc>
  <rcc rId="6014" sId="3">
    <nc r="K37">
      <f>H37-J37</f>
    </nc>
  </rcc>
  <rcmt sheetId="3" cell="E6" guid="{61E4760C-FADB-4E0F-BB06-EFD374D52ACB}" author="Yareth Mojica" newLength="69"/>
  <rcv guid="{F38B4310-E489-43FF-953E-F1582AC83FA0}" action="delete"/>
  <rdn rId="0" localSheetId="1" customView="1" name="Z_F38B4310_E489_43FF_953E_F1582AC83FA0_.wvu.Cols" hidden="1" oldHidden="1">
    <formula>'FY15'!$B:$BS</formula>
    <oldFormula>'FY15'!$B:$BS</oldFormula>
  </rdn>
  <rcv guid="{F38B4310-E489-43FF-953E-F1582AC83FA0}" action="add"/>
</revisions>
</file>

<file path=xl/revisions/revisionLog1751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'FY15'!$B:$BL</formula>
    <oldFormula>'FY15'!$B:$BL</oldFormula>
  </rdn>
  <rcv guid="{F38B4310-E489-43FF-953E-F1582AC83FA0}" action="add"/>
</revisions>
</file>

<file path=xl/revisions/revisionLog176.xml><?xml version="1.0" encoding="utf-8"?>
<revisions xmlns="http://schemas.openxmlformats.org/spreadsheetml/2006/main" xmlns:r="http://schemas.openxmlformats.org/officeDocument/2006/relationships">
  <rcc rId="6445" sId="1" numFmtId="4">
    <nc r="CC36">
      <v>2416.33</v>
    </nc>
  </rcc>
  <rcc rId="6446" sId="1" numFmtId="4">
    <nc r="CC37">
      <v>6462.43</v>
    </nc>
  </rcc>
  <rcc rId="6447" sId="1" numFmtId="4">
    <nc r="CC38">
      <v>-2645</v>
    </nc>
  </rcc>
  <rcc rId="6448" sId="1" numFmtId="4">
    <nc r="CB43">
      <v>0</v>
    </nc>
  </rcc>
  <rcc rId="6449" sId="1" numFmtId="4">
    <nc r="CB44">
      <v>0</v>
    </nc>
  </rcc>
  <rcc rId="6450" sId="1" numFmtId="4">
    <nc r="CC43">
      <v>100</v>
    </nc>
  </rcc>
  <rcc rId="6451" sId="1" numFmtId="4">
    <nc r="CC44">
      <v>609.94000000000005</v>
    </nc>
  </rcc>
  <rcc rId="6452" sId="1" numFmtId="4">
    <nc r="CB41">
      <v>31943.42</v>
    </nc>
  </rcc>
  <rcc rId="6453" sId="1" numFmtId="4">
    <nc r="CB42">
      <v>74617.45</v>
    </nc>
  </rcc>
  <rcc rId="6454" sId="1" numFmtId="4">
    <nc r="CC42">
      <v>0</v>
    </nc>
  </rcc>
  <rcc rId="6455" sId="1" numFmtId="4">
    <nc r="CC41">
      <v>0</v>
    </nc>
  </rcc>
  <rcv guid="{F38B4310-E489-43FF-953E-F1582AC83FA0}" action="delete"/>
  <rdn rId="0" localSheetId="1" customView="1" name="Z_F38B4310_E489_43FF_953E_F1582AC83FA0_.wvu.Cols" hidden="1" oldHidden="1">
    <formula>'FY15'!$B:$BS</formula>
    <oldFormula>'FY15'!$B:$BS</oldFormula>
  </rdn>
  <rcv guid="{F38B4310-E489-43FF-953E-F1582AC83FA0}" action="add"/>
</revisions>
</file>

<file path=xl/revisions/revisionLog1761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'FY15'!$B:$BL</formula>
    <oldFormula>'FY15'!$B:$BL</oldFormula>
  </rdn>
  <rcv guid="{F38B4310-E489-43FF-953E-F1582AC83FA0}" action="add"/>
</revisions>
</file>

<file path=xl/revisions/revisionLog177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'FY15'!$B:$BS</formula>
    <oldFormula>'FY15'!$B:$BS</oldFormula>
  </rdn>
  <rcv guid="{F38B4310-E489-43FF-953E-F1582AC83FA0}" action="add"/>
</revisions>
</file>

<file path=xl/revisions/revisionLog18.xml><?xml version="1.0" encoding="utf-8"?>
<revisions xmlns="http://schemas.openxmlformats.org/spreadsheetml/2006/main" xmlns:r="http://schemas.openxmlformats.org/officeDocument/2006/relationships">
  <rfmt sheetId="3" sqref="O2" start="0" length="0">
    <dxf>
      <font>
        <b/>
        <sz val="11"/>
        <color indexed="9"/>
        <name val="Calibri"/>
        <scheme val="none"/>
      </font>
      <fill>
        <patternFill patternType="solid">
          <bgColor indexed="8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3" sqref="P2" start="0" length="0">
    <dxf>
      <font>
        <b/>
        <sz val="11"/>
        <color indexed="9"/>
        <name val="Calibri"/>
        <scheme val="none"/>
      </font>
      <fill>
        <patternFill patternType="solid">
          <bgColor indexed="8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3" sqref="Q2" start="0" length="0">
    <dxf>
      <font>
        <b/>
        <sz val="11"/>
        <color indexed="9"/>
        <name val="Calibri"/>
        <scheme val="none"/>
      </font>
      <fill>
        <patternFill patternType="solid">
          <bgColor indexed="8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3" sqref="R2" start="0" length="0">
    <dxf>
      <font>
        <b/>
        <sz val="11"/>
        <color indexed="9"/>
        <name val="Calibri"/>
        <scheme val="none"/>
      </font>
      <fill>
        <patternFill patternType="solid">
          <bgColor indexed="8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3" sqref="S2" start="0" length="0">
    <dxf>
      <font>
        <b/>
        <sz val="11"/>
        <color indexed="9"/>
        <name val="Calibri"/>
        <scheme val="none"/>
      </font>
      <fill>
        <patternFill patternType="solid">
          <bgColor indexed="8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3" sqref="T2" start="0" length="0">
    <dxf>
      <font>
        <b/>
        <sz val="11"/>
        <color indexed="9"/>
        <name val="Calibri"/>
        <scheme val="none"/>
      </font>
      <fill>
        <patternFill patternType="solid">
          <bgColor indexed="8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3" sqref="U2" start="0" length="0">
    <dxf>
      <font>
        <b/>
        <sz val="11"/>
        <color indexed="9"/>
        <name val="Calibri"/>
        <scheme val="none"/>
      </font>
      <fill>
        <patternFill patternType="solid">
          <bgColor indexed="8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3" sqref="O3" start="0" length="0">
    <dxf>
      <font>
        <b/>
        <sz val="11"/>
        <color indexed="8"/>
        <name val="Calibri"/>
        <scheme val="none"/>
      </font>
      <fill>
        <patternFill patternType="solid">
          <bgColor indexed="55"/>
        </patternFill>
      </fill>
      <alignment horizontal="center"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3" sqref="P3" start="0" length="0">
    <dxf>
      <font>
        <b/>
        <sz val="11"/>
        <color indexed="8"/>
        <name val="Calibri"/>
        <scheme val="none"/>
      </font>
      <fill>
        <patternFill patternType="solid">
          <bgColor indexed="55"/>
        </patternFill>
      </fill>
      <alignment horizontal="center"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3" sqref="Q3" start="0" length="0">
    <dxf>
      <font>
        <b/>
        <sz val="11"/>
        <color indexed="8"/>
        <name val="Calibri"/>
        <scheme val="none"/>
      </font>
      <fill>
        <patternFill patternType="solid">
          <bgColor indexed="55"/>
        </patternFill>
      </fill>
      <alignment horizontal="center"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3" sqref="R3" start="0" length="0">
    <dxf>
      <font>
        <b/>
        <sz val="11"/>
        <color indexed="8"/>
        <name val="Calibri"/>
        <scheme val="none"/>
      </font>
      <fill>
        <patternFill patternType="solid">
          <bgColor indexed="55"/>
        </patternFill>
      </fill>
      <alignment horizontal="center"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3" sqref="S3" start="0" length="0">
    <dxf>
      <font>
        <b/>
        <sz val="11"/>
        <color indexed="8"/>
        <name val="Calibri"/>
        <scheme val="none"/>
      </font>
      <fill>
        <patternFill patternType="solid">
          <bgColor indexed="55"/>
        </patternFill>
      </fill>
      <alignment horizontal="center"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3" sqref="T3" start="0" length="0">
    <dxf>
      <font>
        <b/>
        <sz val="11"/>
        <color indexed="8"/>
        <name val="Calibri"/>
        <scheme val="none"/>
      </font>
      <fill>
        <patternFill patternType="solid">
          <bgColor indexed="55"/>
        </patternFill>
      </fill>
      <alignment horizontal="center"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3" sqref="U3" start="0" length="0">
    <dxf>
      <font>
        <b/>
        <sz val="11"/>
        <color indexed="8"/>
        <name val="Calibri"/>
        <scheme val="none"/>
      </font>
      <fill>
        <patternFill patternType="solid">
          <bgColor indexed="55"/>
        </patternFill>
      </fill>
      <alignment horizontal="center"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3" sqref="O4" start="0" length="0">
    <dxf>
      <font>
        <b/>
        <sz val="11"/>
        <color indexed="8"/>
        <name val="Calibri"/>
        <scheme val="none"/>
      </font>
      <fill>
        <patternFill patternType="solid">
          <bgColor indexed="55"/>
        </patternFill>
      </fill>
      <alignment horizontal="center"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3" sqref="P4" start="0" length="0">
    <dxf>
      <font>
        <b/>
        <sz val="11"/>
        <color indexed="8"/>
        <name val="Calibri"/>
        <scheme val="none"/>
      </font>
      <fill>
        <patternFill patternType="solid">
          <bgColor indexed="55"/>
        </patternFill>
      </fill>
      <alignment horizontal="center"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3" sqref="Q4" start="0" length="0">
    <dxf>
      <font>
        <b/>
        <sz val="11"/>
        <color indexed="8"/>
        <name val="Calibri"/>
        <scheme val="none"/>
      </font>
      <fill>
        <patternFill patternType="solid">
          <bgColor indexed="55"/>
        </patternFill>
      </fill>
      <alignment horizontal="center"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3" sqref="R4" start="0" length="0">
    <dxf>
      <font>
        <b/>
        <sz val="11"/>
        <color indexed="8"/>
        <name val="Calibri"/>
        <scheme val="none"/>
      </font>
      <fill>
        <patternFill patternType="solid">
          <bgColor indexed="55"/>
        </patternFill>
      </fill>
      <alignment horizontal="center"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3" sqref="S4" start="0" length="0">
    <dxf>
      <font>
        <b/>
        <sz val="11"/>
        <color indexed="8"/>
        <name val="Calibri"/>
        <scheme val="none"/>
      </font>
      <fill>
        <patternFill patternType="solid">
          <bgColor indexed="55"/>
        </patternFill>
      </fill>
      <alignment horizontal="center"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3" sqref="T4" start="0" length="0">
    <dxf>
      <font>
        <b/>
        <sz val="11"/>
        <color indexed="8"/>
        <name val="Calibri"/>
        <scheme val="none"/>
      </font>
      <fill>
        <patternFill patternType="solid">
          <bgColor indexed="55"/>
        </patternFill>
      </fill>
      <alignment horizontal="center"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3" sqref="U4" start="0" length="0">
    <dxf>
      <font>
        <b/>
        <sz val="11"/>
        <color indexed="8"/>
        <name val="Calibri"/>
        <scheme val="none"/>
      </font>
      <fill>
        <patternFill patternType="solid">
          <bgColor indexed="55"/>
        </patternFill>
      </fill>
      <alignment horizontal="center"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3" sqref="O5" start="0" length="0">
    <dxf>
      <alignment horizontal="center" vertical="top" readingOrder="0"/>
      <border outline="0">
        <left style="thin">
          <color indexed="64"/>
        </left>
      </border>
    </dxf>
  </rfmt>
  <rfmt sheetId="3" sqref="P5" start="0" length="0">
    <dxf>
      <alignment horizontal="center" vertical="top" readingOrder="0"/>
    </dxf>
  </rfmt>
  <rfmt sheetId="3" sqref="Q5" start="0" length="0">
    <dxf>
      <alignment horizontal="center" vertical="top" readingOrder="0"/>
    </dxf>
  </rfmt>
  <rfmt sheetId="3" sqref="R5" start="0" length="0">
    <dxf>
      <alignment horizontal="center" vertical="top" readingOrder="0"/>
    </dxf>
  </rfmt>
  <rfmt sheetId="3" sqref="S5" start="0" length="0">
    <dxf>
      <alignment horizontal="center" vertical="top" readingOrder="0"/>
    </dxf>
  </rfmt>
  <rfmt sheetId="3" sqref="T5" start="0" length="0">
    <dxf>
      <alignment horizontal="center" vertical="top" readingOrder="0"/>
    </dxf>
  </rfmt>
  <rfmt sheetId="3" sqref="U5" start="0" length="0">
    <dxf>
      <alignment horizontal="center" vertical="top" readingOrder="0"/>
      <border outline="0">
        <right style="thin">
          <color indexed="64"/>
        </right>
      </border>
    </dxf>
  </rfmt>
  <rfmt sheetId="3" sqref="O6" start="0" length="0">
    <dxf>
      <numFmt numFmtId="6" formatCode="#,##0_);[Red]\(#,##0\)"/>
      <alignment horizontal="center" vertical="top" readingOrder="0"/>
      <border outline="0">
        <left style="thin">
          <color indexed="64"/>
        </left>
      </border>
    </dxf>
  </rfmt>
  <rfmt sheetId="3" sqref="P6" start="0" length="0">
    <dxf>
      <numFmt numFmtId="6" formatCode="#,##0_);[Red]\(#,##0\)"/>
      <alignment horizontal="center" vertical="top" readingOrder="0"/>
    </dxf>
  </rfmt>
  <rfmt sheetId="3" sqref="Q6" start="0" length="0">
    <dxf>
      <numFmt numFmtId="6" formatCode="#,##0_);[Red]\(#,##0\)"/>
      <alignment horizontal="center" vertical="top" readingOrder="0"/>
    </dxf>
  </rfmt>
  <rfmt sheetId="3" sqref="R6" start="0" length="0">
    <dxf>
      <numFmt numFmtId="6" formatCode="#,##0_);[Red]\(#,##0\)"/>
      <alignment horizontal="center" vertical="top" readingOrder="0"/>
    </dxf>
  </rfmt>
  <rfmt sheetId="3" sqref="S6" start="0" length="0">
    <dxf>
      <numFmt numFmtId="6" formatCode="#,##0_);[Red]\(#,##0\)"/>
      <alignment horizontal="center" vertical="top" readingOrder="0"/>
    </dxf>
  </rfmt>
  <rfmt sheetId="3" sqref="T6" start="0" length="0">
    <dxf>
      <numFmt numFmtId="6" formatCode="#,##0_);[Red]\(#,##0\)"/>
      <alignment horizontal="center" vertical="top" readingOrder="0"/>
    </dxf>
  </rfmt>
  <rfmt sheetId="3" sqref="U6" start="0" length="0">
    <dxf>
      <numFmt numFmtId="6" formatCode="#,##0_);[Red]\(#,##0\)"/>
      <alignment horizontal="center" vertical="top" readingOrder="0"/>
      <border outline="0">
        <right style="thin">
          <color indexed="64"/>
        </right>
      </border>
    </dxf>
  </rfmt>
  <rfmt sheetId="3" sqref="O7" start="0" length="0">
    <dxf>
      <numFmt numFmtId="6" formatCode="#,##0_);[Red]\(#,##0\)"/>
      <alignment horizontal="center" vertical="top" readingOrder="0"/>
      <border outline="0">
        <left style="thin">
          <color indexed="64"/>
        </left>
      </border>
    </dxf>
  </rfmt>
  <rfmt sheetId="3" sqref="P7" start="0" length="0">
    <dxf>
      <numFmt numFmtId="6" formatCode="#,##0_);[Red]\(#,##0\)"/>
      <alignment horizontal="center" vertical="top" readingOrder="0"/>
    </dxf>
  </rfmt>
  <rfmt sheetId="3" sqref="Q7" start="0" length="0">
    <dxf>
      <numFmt numFmtId="6" formatCode="#,##0_);[Red]\(#,##0\)"/>
      <alignment horizontal="center" vertical="top" readingOrder="0"/>
    </dxf>
  </rfmt>
  <rfmt sheetId="3" sqref="R7" start="0" length="0">
    <dxf>
      <numFmt numFmtId="6" formatCode="#,##0_);[Red]\(#,##0\)"/>
      <alignment horizontal="center" vertical="top" readingOrder="0"/>
    </dxf>
  </rfmt>
  <rfmt sheetId="3" sqref="S7" start="0" length="0">
    <dxf>
      <numFmt numFmtId="6" formatCode="#,##0_);[Red]\(#,##0\)"/>
      <alignment horizontal="center" vertical="top" readingOrder="0"/>
    </dxf>
  </rfmt>
  <rfmt sheetId="3" sqref="T7" start="0" length="0">
    <dxf>
      <numFmt numFmtId="6" formatCode="#,##0_);[Red]\(#,##0\)"/>
      <alignment horizontal="center" vertical="top" readingOrder="0"/>
    </dxf>
  </rfmt>
  <rfmt sheetId="3" sqref="U7" start="0" length="0">
    <dxf>
      <numFmt numFmtId="6" formatCode="#,##0_);[Red]\(#,##0\)"/>
      <alignment horizontal="center" vertical="top" readingOrder="0"/>
      <border outline="0">
        <right style="thin">
          <color indexed="64"/>
        </right>
      </border>
    </dxf>
  </rfmt>
  <rfmt sheetId="3" sqref="O8" start="0" length="0">
    <dxf>
      <numFmt numFmtId="6" formatCode="#,##0_);[Red]\(#,##0\)"/>
      <alignment horizontal="center" vertical="top" readingOrder="0"/>
      <border outline="0">
        <left style="thin">
          <color indexed="64"/>
        </left>
      </border>
    </dxf>
  </rfmt>
  <rfmt sheetId="3" sqref="P8" start="0" length="0">
    <dxf>
      <numFmt numFmtId="6" formatCode="#,##0_);[Red]\(#,##0\)"/>
      <alignment horizontal="center" vertical="top" readingOrder="0"/>
    </dxf>
  </rfmt>
  <rfmt sheetId="3" sqref="Q8" start="0" length="0">
    <dxf>
      <numFmt numFmtId="6" formatCode="#,##0_);[Red]\(#,##0\)"/>
      <alignment horizontal="center" vertical="top" readingOrder="0"/>
    </dxf>
  </rfmt>
  <rfmt sheetId="3" sqref="R8" start="0" length="0">
    <dxf>
      <numFmt numFmtId="6" formatCode="#,##0_);[Red]\(#,##0\)"/>
      <alignment horizontal="center" vertical="top" readingOrder="0"/>
    </dxf>
  </rfmt>
  <rfmt sheetId="3" sqref="S8" start="0" length="0">
    <dxf>
      <numFmt numFmtId="6" formatCode="#,##0_);[Red]\(#,##0\)"/>
      <alignment horizontal="center" vertical="top" readingOrder="0"/>
    </dxf>
  </rfmt>
  <rfmt sheetId="3" sqref="T8" start="0" length="0">
    <dxf>
      <numFmt numFmtId="6" formatCode="#,##0_);[Red]\(#,##0\)"/>
      <alignment horizontal="center" vertical="top" readingOrder="0"/>
    </dxf>
  </rfmt>
  <rfmt sheetId="3" sqref="U8" start="0" length="0">
    <dxf>
      <numFmt numFmtId="6" formatCode="#,##0_);[Red]\(#,##0\)"/>
      <alignment horizontal="center" vertical="top" readingOrder="0"/>
      <border outline="0">
        <right style="thin">
          <color indexed="64"/>
        </right>
      </border>
    </dxf>
  </rfmt>
  <rfmt sheetId="3" sqref="O9" start="0" length="0">
    <dxf>
      <numFmt numFmtId="6" formatCode="#,##0_);[Red]\(#,##0\)"/>
      <alignment horizontal="center" vertical="top" readingOrder="0"/>
      <border outline="0">
        <left style="thin">
          <color indexed="64"/>
        </left>
      </border>
    </dxf>
  </rfmt>
  <rfmt sheetId="3" sqref="P9" start="0" length="0">
    <dxf>
      <numFmt numFmtId="6" formatCode="#,##0_);[Red]\(#,##0\)"/>
      <alignment horizontal="center" vertical="top" readingOrder="0"/>
    </dxf>
  </rfmt>
  <rfmt sheetId="3" sqref="Q9" start="0" length="0">
    <dxf>
      <numFmt numFmtId="6" formatCode="#,##0_);[Red]\(#,##0\)"/>
      <alignment horizontal="center" vertical="top" readingOrder="0"/>
    </dxf>
  </rfmt>
  <rfmt sheetId="3" sqref="R9" start="0" length="0">
    <dxf>
      <numFmt numFmtId="6" formatCode="#,##0_);[Red]\(#,##0\)"/>
      <alignment horizontal="center" vertical="top" readingOrder="0"/>
    </dxf>
  </rfmt>
  <rfmt sheetId="3" sqref="S9" start="0" length="0">
    <dxf>
      <numFmt numFmtId="6" formatCode="#,##0_);[Red]\(#,##0\)"/>
      <alignment horizontal="center" vertical="top" readingOrder="0"/>
    </dxf>
  </rfmt>
  <rfmt sheetId="3" sqref="T9" start="0" length="0">
    <dxf>
      <numFmt numFmtId="6" formatCode="#,##0_);[Red]\(#,##0\)"/>
      <alignment horizontal="center" vertical="top" readingOrder="0"/>
    </dxf>
  </rfmt>
  <rfmt sheetId="3" sqref="U9" start="0" length="0">
    <dxf>
      <numFmt numFmtId="6" formatCode="#,##0_);[Red]\(#,##0\)"/>
      <alignment horizontal="center" vertical="top" readingOrder="0"/>
      <border outline="0">
        <right style="thin">
          <color indexed="64"/>
        </right>
      </border>
    </dxf>
  </rfmt>
  <rfmt sheetId="3" sqref="O10" start="0" length="0">
    <dxf>
      <numFmt numFmtId="6" formatCode="#,##0_);[Red]\(#,##0\)"/>
      <alignment horizontal="center" vertical="top" readingOrder="0"/>
      <border outline="0">
        <left style="thin">
          <color indexed="64"/>
        </left>
      </border>
    </dxf>
  </rfmt>
  <rfmt sheetId="3" sqref="P10" start="0" length="0">
    <dxf>
      <numFmt numFmtId="6" formatCode="#,##0_);[Red]\(#,##0\)"/>
      <alignment horizontal="center" vertical="top" readingOrder="0"/>
    </dxf>
  </rfmt>
  <rfmt sheetId="3" sqref="Q10" start="0" length="0">
    <dxf>
      <numFmt numFmtId="6" formatCode="#,##0_);[Red]\(#,##0\)"/>
      <alignment horizontal="center" vertical="top" readingOrder="0"/>
    </dxf>
  </rfmt>
  <rfmt sheetId="3" sqref="R10" start="0" length="0">
    <dxf>
      <numFmt numFmtId="6" formatCode="#,##0_);[Red]\(#,##0\)"/>
      <alignment horizontal="center" vertical="top" readingOrder="0"/>
    </dxf>
  </rfmt>
  <rfmt sheetId="3" sqref="S10" start="0" length="0">
    <dxf>
      <numFmt numFmtId="6" formatCode="#,##0_);[Red]\(#,##0\)"/>
      <alignment horizontal="center" vertical="top" readingOrder="0"/>
    </dxf>
  </rfmt>
  <rfmt sheetId="3" sqref="T10" start="0" length="0">
    <dxf>
      <numFmt numFmtId="6" formatCode="#,##0_);[Red]\(#,##0\)"/>
      <alignment horizontal="center" vertical="top" readingOrder="0"/>
    </dxf>
  </rfmt>
  <rfmt sheetId="3" sqref="U10" start="0" length="0">
    <dxf>
      <numFmt numFmtId="6" formatCode="#,##0_);[Red]\(#,##0\)"/>
      <alignment horizontal="center" vertical="top" readingOrder="0"/>
      <border outline="0">
        <right style="thin">
          <color indexed="64"/>
        </right>
      </border>
    </dxf>
  </rfmt>
  <rfmt sheetId="3" sqref="O11" start="0" length="0">
    <dxf>
      <numFmt numFmtId="6" formatCode="#,##0_);[Red]\(#,##0\)"/>
      <alignment horizontal="center" vertical="top" readingOrder="0"/>
      <border outline="0">
        <left style="thin">
          <color indexed="64"/>
        </left>
      </border>
    </dxf>
  </rfmt>
  <rfmt sheetId="3" sqref="P11" start="0" length="0">
    <dxf>
      <numFmt numFmtId="6" formatCode="#,##0_);[Red]\(#,##0\)"/>
      <alignment horizontal="center" vertical="top" readingOrder="0"/>
    </dxf>
  </rfmt>
  <rfmt sheetId="3" sqref="Q11" start="0" length="0">
    <dxf>
      <numFmt numFmtId="6" formatCode="#,##0_);[Red]\(#,##0\)"/>
      <alignment horizontal="center" vertical="top" readingOrder="0"/>
    </dxf>
  </rfmt>
  <rfmt sheetId="3" sqref="R11" start="0" length="0">
    <dxf>
      <numFmt numFmtId="6" formatCode="#,##0_);[Red]\(#,##0\)"/>
      <alignment horizontal="center" vertical="top" readingOrder="0"/>
    </dxf>
  </rfmt>
  <rfmt sheetId="3" sqref="S11" start="0" length="0">
    <dxf>
      <numFmt numFmtId="6" formatCode="#,##0_);[Red]\(#,##0\)"/>
      <alignment horizontal="center" vertical="top" readingOrder="0"/>
    </dxf>
  </rfmt>
  <rfmt sheetId="3" sqref="T11" start="0" length="0">
    <dxf>
      <numFmt numFmtId="6" formatCode="#,##0_);[Red]\(#,##0\)"/>
      <alignment horizontal="center" vertical="top" readingOrder="0"/>
    </dxf>
  </rfmt>
  <rfmt sheetId="3" sqref="U11" start="0" length="0">
    <dxf>
      <numFmt numFmtId="6" formatCode="#,##0_);[Red]\(#,##0\)"/>
      <alignment horizontal="center" vertical="top" readingOrder="0"/>
      <border outline="0">
        <right style="thin">
          <color indexed="64"/>
        </right>
      </border>
    </dxf>
  </rfmt>
  <rfmt sheetId="3" sqref="O12" start="0" length="0">
    <dxf>
      <numFmt numFmtId="6" formatCode="#,##0_);[Red]\(#,##0\)"/>
      <alignment horizontal="center" vertical="top" readingOrder="0"/>
      <border outline="0">
        <left style="thin">
          <color indexed="64"/>
        </left>
      </border>
    </dxf>
  </rfmt>
  <rfmt sheetId="3" sqref="P12" start="0" length="0">
    <dxf>
      <numFmt numFmtId="6" formatCode="#,##0_);[Red]\(#,##0\)"/>
      <alignment horizontal="center" vertical="top" readingOrder="0"/>
    </dxf>
  </rfmt>
  <rfmt sheetId="3" sqref="Q12" start="0" length="0">
    <dxf>
      <numFmt numFmtId="6" formatCode="#,##0_);[Red]\(#,##0\)"/>
      <alignment horizontal="center" vertical="top" readingOrder="0"/>
    </dxf>
  </rfmt>
  <rfmt sheetId="3" sqref="R12" start="0" length="0">
    <dxf>
      <numFmt numFmtId="6" formatCode="#,##0_);[Red]\(#,##0\)"/>
      <alignment horizontal="center" vertical="top" readingOrder="0"/>
    </dxf>
  </rfmt>
  <rfmt sheetId="3" sqref="S12" start="0" length="0">
    <dxf>
      <numFmt numFmtId="6" formatCode="#,##0_);[Red]\(#,##0\)"/>
      <alignment horizontal="center" vertical="top" readingOrder="0"/>
    </dxf>
  </rfmt>
  <rfmt sheetId="3" sqref="T12" start="0" length="0">
    <dxf>
      <numFmt numFmtId="6" formatCode="#,##0_);[Red]\(#,##0\)"/>
      <alignment horizontal="center" vertical="top" readingOrder="0"/>
    </dxf>
  </rfmt>
  <rfmt sheetId="3" sqref="U12" start="0" length="0">
    <dxf>
      <numFmt numFmtId="6" formatCode="#,##0_);[Red]\(#,##0\)"/>
      <alignment horizontal="center" vertical="top" readingOrder="0"/>
      <border outline="0">
        <right style="thin">
          <color indexed="64"/>
        </right>
      </border>
    </dxf>
  </rfmt>
  <rfmt sheetId="3" sqref="O13" start="0" length="0">
    <dxf>
      <numFmt numFmtId="6" formatCode="#,##0_);[Red]\(#,##0\)"/>
      <alignment horizontal="center" vertical="top" readingOrder="0"/>
      <border outline="0">
        <left style="thin">
          <color indexed="64"/>
        </left>
      </border>
    </dxf>
  </rfmt>
  <rfmt sheetId="3" sqref="P13" start="0" length="0">
    <dxf>
      <numFmt numFmtId="6" formatCode="#,##0_);[Red]\(#,##0\)"/>
      <alignment horizontal="center" vertical="top" readingOrder="0"/>
    </dxf>
  </rfmt>
  <rfmt sheetId="3" sqref="Q13" start="0" length="0">
    <dxf>
      <numFmt numFmtId="6" formatCode="#,##0_);[Red]\(#,##0\)"/>
      <alignment horizontal="center" vertical="top" readingOrder="0"/>
    </dxf>
  </rfmt>
  <rfmt sheetId="3" sqref="R13" start="0" length="0">
    <dxf>
      <numFmt numFmtId="6" formatCode="#,##0_);[Red]\(#,##0\)"/>
      <alignment horizontal="center" vertical="top" readingOrder="0"/>
    </dxf>
  </rfmt>
  <rfmt sheetId="3" sqref="S13" start="0" length="0">
    <dxf>
      <numFmt numFmtId="6" formatCode="#,##0_);[Red]\(#,##0\)"/>
      <alignment horizontal="center" vertical="top" readingOrder="0"/>
    </dxf>
  </rfmt>
  <rfmt sheetId="3" sqref="T13" start="0" length="0">
    <dxf>
      <numFmt numFmtId="6" formatCode="#,##0_);[Red]\(#,##0\)"/>
      <alignment horizontal="center" vertical="top" readingOrder="0"/>
    </dxf>
  </rfmt>
  <rfmt sheetId="3" sqref="U13" start="0" length="0">
    <dxf>
      <numFmt numFmtId="6" formatCode="#,##0_);[Red]\(#,##0\)"/>
      <alignment horizontal="center" vertical="top" readingOrder="0"/>
      <border outline="0">
        <right style="thin">
          <color indexed="64"/>
        </right>
      </border>
    </dxf>
  </rfmt>
  <rfmt sheetId="3" sqref="O14" start="0" length="0">
    <dxf>
      <numFmt numFmtId="6" formatCode="#,##0_);[Red]\(#,##0\)"/>
      <alignment horizontal="center" vertical="top" readingOrder="0"/>
    </dxf>
  </rfmt>
  <rfmt sheetId="3" sqref="P14" start="0" length="0">
    <dxf>
      <numFmt numFmtId="6" formatCode="#,##0_);[Red]\(#,##0\)"/>
      <alignment horizontal="center" vertical="top" readingOrder="0"/>
    </dxf>
  </rfmt>
  <rfmt sheetId="3" sqref="Q14" start="0" length="0">
    <dxf>
      <numFmt numFmtId="6" formatCode="#,##0_);[Red]\(#,##0\)"/>
      <alignment horizontal="center" vertical="top" readingOrder="0"/>
    </dxf>
  </rfmt>
  <rfmt sheetId="3" sqref="R14" start="0" length="0">
    <dxf>
      <numFmt numFmtId="6" formatCode="#,##0_);[Red]\(#,##0\)"/>
      <alignment horizontal="center" vertical="top" readingOrder="0"/>
    </dxf>
  </rfmt>
  <rfmt sheetId="3" sqref="S14" start="0" length="0">
    <dxf>
      <numFmt numFmtId="6" formatCode="#,##0_);[Red]\(#,##0\)"/>
      <alignment horizontal="center" vertical="top" readingOrder="0"/>
    </dxf>
  </rfmt>
  <rfmt sheetId="3" sqref="T14" start="0" length="0">
    <dxf>
      <numFmt numFmtId="6" formatCode="#,##0_);[Red]\(#,##0\)"/>
      <alignment horizontal="center" vertical="top" readingOrder="0"/>
    </dxf>
  </rfmt>
  <rfmt sheetId="3" sqref="U14" start="0" length="0">
    <dxf>
      <numFmt numFmtId="6" formatCode="#,##0_);[Red]\(#,##0\)"/>
      <alignment horizontal="center" vertical="top" readingOrder="0"/>
      <border outline="0">
        <right style="thin">
          <color indexed="64"/>
        </right>
      </border>
    </dxf>
  </rfmt>
  <rfmt sheetId="3" sqref="O15" start="0" length="0">
    <dxf>
      <numFmt numFmtId="6" formatCode="#,##0_);[Red]\(#,##0\)"/>
      <alignment horizontal="center" vertical="top" readingOrder="0"/>
      <border outline="0">
        <left style="thin">
          <color indexed="64"/>
        </left>
      </border>
    </dxf>
  </rfmt>
  <rfmt sheetId="3" sqref="P15" start="0" length="0">
    <dxf>
      <numFmt numFmtId="6" formatCode="#,##0_);[Red]\(#,##0\)"/>
      <alignment horizontal="center" vertical="top" readingOrder="0"/>
    </dxf>
  </rfmt>
  <rfmt sheetId="3" sqref="Q15" start="0" length="0">
    <dxf>
      <numFmt numFmtId="6" formatCode="#,##0_);[Red]\(#,##0\)"/>
      <alignment horizontal="center" vertical="top" readingOrder="0"/>
    </dxf>
  </rfmt>
  <rfmt sheetId="3" sqref="R15" start="0" length="0">
    <dxf>
      <numFmt numFmtId="6" formatCode="#,##0_);[Red]\(#,##0\)"/>
      <alignment horizontal="center" vertical="top" readingOrder="0"/>
    </dxf>
  </rfmt>
  <rfmt sheetId="3" sqref="S15" start="0" length="0">
    <dxf>
      <numFmt numFmtId="6" formatCode="#,##0_);[Red]\(#,##0\)"/>
      <alignment horizontal="center" vertical="top" readingOrder="0"/>
    </dxf>
  </rfmt>
  <rfmt sheetId="3" sqref="T15" start="0" length="0">
    <dxf>
      <numFmt numFmtId="6" formatCode="#,##0_);[Red]\(#,##0\)"/>
      <alignment horizontal="center" vertical="top" readingOrder="0"/>
    </dxf>
  </rfmt>
  <rfmt sheetId="3" sqref="U15" start="0" length="0">
    <dxf>
      <numFmt numFmtId="6" formatCode="#,##0_);[Red]\(#,##0\)"/>
      <alignment horizontal="center" vertical="top" readingOrder="0"/>
      <border outline="0">
        <right style="thin">
          <color indexed="64"/>
        </right>
      </border>
    </dxf>
  </rfmt>
  <rfmt sheetId="3" sqref="O16" start="0" length="0">
    <dxf>
      <numFmt numFmtId="6" formatCode="#,##0_);[Red]\(#,##0\)"/>
      <alignment horizontal="center" vertical="top" readingOrder="0"/>
      <border outline="0">
        <left style="thin">
          <color indexed="64"/>
        </left>
      </border>
    </dxf>
  </rfmt>
  <rfmt sheetId="3" sqref="P16" start="0" length="0">
    <dxf>
      <numFmt numFmtId="6" formatCode="#,##0_);[Red]\(#,##0\)"/>
      <alignment horizontal="center" vertical="top" readingOrder="0"/>
    </dxf>
  </rfmt>
  <rfmt sheetId="3" sqref="Q16" start="0" length="0">
    <dxf>
      <numFmt numFmtId="6" formatCode="#,##0_);[Red]\(#,##0\)"/>
      <alignment horizontal="center" vertical="top" readingOrder="0"/>
    </dxf>
  </rfmt>
  <rfmt sheetId="3" sqref="R16" start="0" length="0">
    <dxf>
      <numFmt numFmtId="6" formatCode="#,##0_);[Red]\(#,##0\)"/>
      <alignment horizontal="center" vertical="top" readingOrder="0"/>
    </dxf>
  </rfmt>
  <rfmt sheetId="3" sqref="S16" start="0" length="0">
    <dxf>
      <numFmt numFmtId="6" formatCode="#,##0_);[Red]\(#,##0\)"/>
      <alignment horizontal="center" vertical="top" readingOrder="0"/>
    </dxf>
  </rfmt>
  <rfmt sheetId="3" sqref="T16" start="0" length="0">
    <dxf>
      <numFmt numFmtId="6" formatCode="#,##0_);[Red]\(#,##0\)"/>
      <alignment horizontal="center" vertical="top" readingOrder="0"/>
    </dxf>
  </rfmt>
  <rfmt sheetId="3" sqref="U16" start="0" length="0">
    <dxf>
      <numFmt numFmtId="6" formatCode="#,##0_);[Red]\(#,##0\)"/>
      <alignment horizontal="center" vertical="top" readingOrder="0"/>
      <border outline="0">
        <right style="thin">
          <color indexed="64"/>
        </right>
      </border>
    </dxf>
  </rfmt>
  <rfmt sheetId="3" sqref="O17" start="0" length="0">
    <dxf>
      <numFmt numFmtId="6" formatCode="#,##0_);[Red]\(#,##0\)"/>
      <alignment horizontal="center" vertical="top" readingOrder="0"/>
      <border outline="0">
        <left style="thin">
          <color indexed="64"/>
        </left>
      </border>
    </dxf>
  </rfmt>
  <rfmt sheetId="3" sqref="P17" start="0" length="0">
    <dxf>
      <numFmt numFmtId="6" formatCode="#,##0_);[Red]\(#,##0\)"/>
      <alignment horizontal="center" vertical="top" readingOrder="0"/>
    </dxf>
  </rfmt>
  <rfmt sheetId="3" sqref="Q17" start="0" length="0">
    <dxf>
      <numFmt numFmtId="6" formatCode="#,##0_);[Red]\(#,##0\)"/>
      <alignment horizontal="center" vertical="top" readingOrder="0"/>
    </dxf>
  </rfmt>
  <rfmt sheetId="3" sqref="R17" start="0" length="0">
    <dxf>
      <numFmt numFmtId="6" formatCode="#,##0_);[Red]\(#,##0\)"/>
      <alignment horizontal="center" vertical="top" readingOrder="0"/>
    </dxf>
  </rfmt>
  <rfmt sheetId="3" sqref="S17" start="0" length="0">
    <dxf>
      <numFmt numFmtId="6" formatCode="#,##0_);[Red]\(#,##0\)"/>
      <alignment horizontal="center" vertical="top" readingOrder="0"/>
    </dxf>
  </rfmt>
  <rfmt sheetId="3" sqref="T17" start="0" length="0">
    <dxf>
      <numFmt numFmtId="6" formatCode="#,##0_);[Red]\(#,##0\)"/>
      <alignment horizontal="center" vertical="top" readingOrder="0"/>
    </dxf>
  </rfmt>
  <rfmt sheetId="3" sqref="U17" start="0" length="0">
    <dxf>
      <numFmt numFmtId="6" formatCode="#,##0_);[Red]\(#,##0\)"/>
      <alignment horizontal="center" vertical="top" readingOrder="0"/>
      <border outline="0">
        <right style="thin">
          <color indexed="64"/>
        </right>
      </border>
    </dxf>
  </rfmt>
  <rfmt sheetId="3" sqref="O18" start="0" length="0">
    <dxf>
      <numFmt numFmtId="6" formatCode="#,##0_);[Red]\(#,##0\)"/>
      <alignment horizontal="center" vertical="top" readingOrder="0"/>
      <border outline="0">
        <left style="thin">
          <color indexed="64"/>
        </left>
      </border>
    </dxf>
  </rfmt>
  <rfmt sheetId="3" sqref="P18" start="0" length="0">
    <dxf>
      <numFmt numFmtId="6" formatCode="#,##0_);[Red]\(#,##0\)"/>
      <alignment horizontal="center" vertical="top" readingOrder="0"/>
    </dxf>
  </rfmt>
  <rfmt sheetId="3" sqref="Q18" start="0" length="0">
    <dxf>
      <numFmt numFmtId="6" formatCode="#,##0_);[Red]\(#,##0\)"/>
      <alignment horizontal="center" vertical="top" readingOrder="0"/>
    </dxf>
  </rfmt>
  <rfmt sheetId="3" sqref="R18" start="0" length="0">
    <dxf>
      <numFmt numFmtId="6" formatCode="#,##0_);[Red]\(#,##0\)"/>
      <alignment horizontal="center" vertical="top" readingOrder="0"/>
    </dxf>
  </rfmt>
  <rfmt sheetId="3" sqref="S18" start="0" length="0">
    <dxf>
      <numFmt numFmtId="6" formatCode="#,##0_);[Red]\(#,##0\)"/>
      <alignment horizontal="center" vertical="top" readingOrder="0"/>
    </dxf>
  </rfmt>
  <rfmt sheetId="3" sqref="T18" start="0" length="0">
    <dxf>
      <numFmt numFmtId="6" formatCode="#,##0_);[Red]\(#,##0\)"/>
      <alignment horizontal="center" vertical="top" readingOrder="0"/>
    </dxf>
  </rfmt>
  <rfmt sheetId="3" sqref="U18" start="0" length="0">
    <dxf>
      <numFmt numFmtId="6" formatCode="#,##0_);[Red]\(#,##0\)"/>
      <alignment horizontal="center" vertical="top" readingOrder="0"/>
      <border outline="0">
        <right style="thin">
          <color indexed="64"/>
        </right>
      </border>
    </dxf>
  </rfmt>
  <rfmt sheetId="3" sqref="O19" start="0" length="0">
    <dxf>
      <numFmt numFmtId="6" formatCode="#,##0_);[Red]\(#,##0\)"/>
      <alignment horizontal="center" vertical="top" readingOrder="0"/>
      <border outline="0">
        <left style="thin">
          <color indexed="64"/>
        </left>
      </border>
    </dxf>
  </rfmt>
  <rfmt sheetId="3" sqref="P19" start="0" length="0">
    <dxf>
      <numFmt numFmtId="6" formatCode="#,##0_);[Red]\(#,##0\)"/>
      <alignment horizontal="center" vertical="top" readingOrder="0"/>
    </dxf>
  </rfmt>
  <rfmt sheetId="3" sqref="Q19" start="0" length="0">
    <dxf>
      <numFmt numFmtId="6" formatCode="#,##0_);[Red]\(#,##0\)"/>
      <alignment horizontal="center" vertical="top" readingOrder="0"/>
    </dxf>
  </rfmt>
  <rfmt sheetId="3" sqref="R19" start="0" length="0">
    <dxf>
      <numFmt numFmtId="6" formatCode="#,##0_);[Red]\(#,##0\)"/>
      <alignment horizontal="center" vertical="top" readingOrder="0"/>
    </dxf>
  </rfmt>
  <rfmt sheetId="3" sqref="S19" start="0" length="0">
    <dxf>
      <numFmt numFmtId="6" formatCode="#,##0_);[Red]\(#,##0\)"/>
      <alignment horizontal="center" vertical="top" readingOrder="0"/>
    </dxf>
  </rfmt>
  <rfmt sheetId="3" sqref="T19" start="0" length="0">
    <dxf>
      <numFmt numFmtId="6" formatCode="#,##0_);[Red]\(#,##0\)"/>
      <alignment horizontal="center" vertical="top" readingOrder="0"/>
    </dxf>
  </rfmt>
  <rfmt sheetId="3" sqref="U19" start="0" length="0">
    <dxf>
      <numFmt numFmtId="6" formatCode="#,##0_);[Red]\(#,##0\)"/>
      <alignment horizontal="center" vertical="top" readingOrder="0"/>
      <border outline="0">
        <right style="thin">
          <color indexed="64"/>
        </right>
      </border>
    </dxf>
  </rfmt>
  <rfmt sheetId="3" sqref="O20" start="0" length="0">
    <dxf>
      <numFmt numFmtId="6" formatCode="#,##0_);[Red]\(#,##0\)"/>
      <alignment horizontal="center" vertical="top" readingOrder="0"/>
      <border outline="0">
        <left style="thin">
          <color indexed="64"/>
        </left>
      </border>
    </dxf>
  </rfmt>
  <rfmt sheetId="3" sqref="P20" start="0" length="0">
    <dxf>
      <numFmt numFmtId="6" formatCode="#,##0_);[Red]\(#,##0\)"/>
      <alignment horizontal="center" vertical="top" readingOrder="0"/>
    </dxf>
  </rfmt>
  <rfmt sheetId="3" sqref="Q20" start="0" length="0">
    <dxf>
      <numFmt numFmtId="6" formatCode="#,##0_);[Red]\(#,##0\)"/>
      <alignment horizontal="center" vertical="top" readingOrder="0"/>
    </dxf>
  </rfmt>
  <rfmt sheetId="3" sqref="R20" start="0" length="0">
    <dxf>
      <numFmt numFmtId="6" formatCode="#,##0_);[Red]\(#,##0\)"/>
      <alignment horizontal="center" vertical="top" readingOrder="0"/>
    </dxf>
  </rfmt>
  <rfmt sheetId="3" sqref="S20" start="0" length="0">
    <dxf>
      <numFmt numFmtId="6" formatCode="#,##0_);[Red]\(#,##0\)"/>
      <alignment horizontal="center" vertical="top" readingOrder="0"/>
    </dxf>
  </rfmt>
  <rfmt sheetId="3" sqref="T20" start="0" length="0">
    <dxf>
      <numFmt numFmtId="6" formatCode="#,##0_);[Red]\(#,##0\)"/>
      <alignment horizontal="center" vertical="top" readingOrder="0"/>
    </dxf>
  </rfmt>
  <rfmt sheetId="3" sqref="U20" start="0" length="0">
    <dxf>
      <numFmt numFmtId="6" formatCode="#,##0_);[Red]\(#,##0\)"/>
      <alignment horizontal="center" vertical="top" readingOrder="0"/>
      <border outline="0">
        <right style="thin">
          <color indexed="64"/>
        </right>
      </border>
    </dxf>
  </rfmt>
  <rfmt sheetId="3" sqref="O21" start="0" length="0">
    <dxf>
      <numFmt numFmtId="6" formatCode="#,##0_);[Red]\(#,##0\)"/>
      <alignment horizontal="center" vertical="top" readingOrder="0"/>
      <border outline="0">
        <left style="thin">
          <color indexed="64"/>
        </left>
      </border>
    </dxf>
  </rfmt>
  <rfmt sheetId="3" sqref="P21" start="0" length="0">
    <dxf>
      <numFmt numFmtId="6" formatCode="#,##0_);[Red]\(#,##0\)"/>
      <alignment horizontal="center" vertical="top" readingOrder="0"/>
    </dxf>
  </rfmt>
  <rfmt sheetId="3" sqref="Q21" start="0" length="0">
    <dxf>
      <numFmt numFmtId="6" formatCode="#,##0_);[Red]\(#,##0\)"/>
      <alignment horizontal="center" vertical="top" readingOrder="0"/>
    </dxf>
  </rfmt>
  <rfmt sheetId="3" sqref="R21" start="0" length="0">
    <dxf>
      <numFmt numFmtId="6" formatCode="#,##0_);[Red]\(#,##0\)"/>
      <alignment horizontal="center" vertical="top" readingOrder="0"/>
    </dxf>
  </rfmt>
  <rfmt sheetId="3" sqref="S21" start="0" length="0">
    <dxf>
      <numFmt numFmtId="6" formatCode="#,##0_);[Red]\(#,##0\)"/>
      <alignment horizontal="center" vertical="top" readingOrder="0"/>
    </dxf>
  </rfmt>
  <rfmt sheetId="3" sqref="T21" start="0" length="0">
    <dxf>
      <numFmt numFmtId="6" formatCode="#,##0_);[Red]\(#,##0\)"/>
      <alignment horizontal="center" vertical="top" readingOrder="0"/>
    </dxf>
  </rfmt>
  <rfmt sheetId="3" sqref="U21" start="0" length="0">
    <dxf>
      <numFmt numFmtId="6" formatCode="#,##0_);[Red]\(#,##0\)"/>
      <alignment horizontal="center" vertical="top" readingOrder="0"/>
      <border outline="0">
        <right style="thin">
          <color indexed="64"/>
        </right>
      </border>
    </dxf>
  </rfmt>
  <rfmt sheetId="3" sqref="O22" start="0" length="0">
    <dxf>
      <numFmt numFmtId="6" formatCode="#,##0_);[Red]\(#,##0\)"/>
      <alignment horizontal="center" vertical="top" readingOrder="0"/>
      <border outline="0">
        <left style="thin">
          <color indexed="64"/>
        </left>
      </border>
    </dxf>
  </rfmt>
  <rfmt sheetId="3" sqref="P22" start="0" length="0">
    <dxf>
      <numFmt numFmtId="6" formatCode="#,##0_);[Red]\(#,##0\)"/>
      <alignment horizontal="center" vertical="top" readingOrder="0"/>
    </dxf>
  </rfmt>
  <rfmt sheetId="3" sqref="Q22" start="0" length="0">
    <dxf>
      <numFmt numFmtId="6" formatCode="#,##0_);[Red]\(#,##0\)"/>
      <alignment horizontal="center" vertical="top" readingOrder="0"/>
    </dxf>
  </rfmt>
  <rfmt sheetId="3" sqref="R22" start="0" length="0">
    <dxf>
      <numFmt numFmtId="6" formatCode="#,##0_);[Red]\(#,##0\)"/>
      <alignment horizontal="center" vertical="top" readingOrder="0"/>
    </dxf>
  </rfmt>
  <rfmt sheetId="3" sqref="S22" start="0" length="0">
    <dxf>
      <numFmt numFmtId="6" formatCode="#,##0_);[Red]\(#,##0\)"/>
      <alignment horizontal="center" vertical="top" readingOrder="0"/>
    </dxf>
  </rfmt>
  <rfmt sheetId="3" sqref="T22" start="0" length="0">
    <dxf>
      <numFmt numFmtId="6" formatCode="#,##0_);[Red]\(#,##0\)"/>
      <alignment horizontal="center" vertical="top" readingOrder="0"/>
    </dxf>
  </rfmt>
  <rfmt sheetId="3" sqref="U22" start="0" length="0">
    <dxf>
      <numFmt numFmtId="6" formatCode="#,##0_);[Red]\(#,##0\)"/>
      <alignment horizontal="center" vertical="top" readingOrder="0"/>
      <border outline="0">
        <right style="thin">
          <color indexed="64"/>
        </right>
      </border>
    </dxf>
  </rfmt>
  <rfmt sheetId="3" sqref="O23" start="0" length="0">
    <dxf>
      <numFmt numFmtId="6" formatCode="#,##0_);[Red]\(#,##0\)"/>
      <alignment horizontal="center" vertical="top" readingOrder="0"/>
      <border outline="0">
        <left style="thin">
          <color indexed="64"/>
        </left>
      </border>
    </dxf>
  </rfmt>
  <rfmt sheetId="3" sqref="P23" start="0" length="0">
    <dxf>
      <numFmt numFmtId="6" formatCode="#,##0_);[Red]\(#,##0\)"/>
      <alignment horizontal="center" vertical="top" readingOrder="0"/>
    </dxf>
  </rfmt>
  <rfmt sheetId="3" sqref="Q23" start="0" length="0">
    <dxf>
      <numFmt numFmtId="6" formatCode="#,##0_);[Red]\(#,##0\)"/>
      <alignment horizontal="center" vertical="top" readingOrder="0"/>
    </dxf>
  </rfmt>
  <rfmt sheetId="3" sqref="R23" start="0" length="0">
    <dxf>
      <numFmt numFmtId="6" formatCode="#,##0_);[Red]\(#,##0\)"/>
      <alignment horizontal="center" vertical="top" readingOrder="0"/>
    </dxf>
  </rfmt>
  <rfmt sheetId="3" sqref="S23" start="0" length="0">
    <dxf>
      <numFmt numFmtId="6" formatCode="#,##0_);[Red]\(#,##0\)"/>
      <alignment horizontal="center" vertical="top" readingOrder="0"/>
    </dxf>
  </rfmt>
  <rfmt sheetId="3" sqref="T23" start="0" length="0">
    <dxf>
      <numFmt numFmtId="6" formatCode="#,##0_);[Red]\(#,##0\)"/>
      <alignment horizontal="center" vertical="top" readingOrder="0"/>
    </dxf>
  </rfmt>
  <rfmt sheetId="3" sqref="U23" start="0" length="0">
    <dxf>
      <numFmt numFmtId="6" formatCode="#,##0_);[Red]\(#,##0\)"/>
      <alignment horizontal="center" vertical="top" readingOrder="0"/>
      <border outline="0">
        <right style="thin">
          <color indexed="64"/>
        </right>
      </border>
    </dxf>
  </rfmt>
  <rfmt sheetId="3" sqref="O24" start="0" length="0">
    <dxf>
      <numFmt numFmtId="6" formatCode="#,##0_);[Red]\(#,##0\)"/>
      <alignment horizontal="center" vertical="top" readingOrder="0"/>
      <border outline="0">
        <left style="thin">
          <color indexed="64"/>
        </left>
      </border>
    </dxf>
  </rfmt>
  <rfmt sheetId="3" sqref="P24" start="0" length="0">
    <dxf>
      <numFmt numFmtId="6" formatCode="#,##0_);[Red]\(#,##0\)"/>
      <alignment horizontal="center" vertical="top" readingOrder="0"/>
    </dxf>
  </rfmt>
  <rfmt sheetId="3" sqref="Q24" start="0" length="0">
    <dxf>
      <numFmt numFmtId="6" formatCode="#,##0_);[Red]\(#,##0\)"/>
      <alignment horizontal="center" vertical="top" readingOrder="0"/>
    </dxf>
  </rfmt>
  <rfmt sheetId="3" sqref="R24" start="0" length="0">
    <dxf>
      <numFmt numFmtId="6" formatCode="#,##0_);[Red]\(#,##0\)"/>
      <alignment horizontal="center" vertical="top" readingOrder="0"/>
    </dxf>
  </rfmt>
  <rfmt sheetId="3" sqref="S24" start="0" length="0">
    <dxf>
      <numFmt numFmtId="6" formatCode="#,##0_);[Red]\(#,##0\)"/>
      <alignment horizontal="center" vertical="top" readingOrder="0"/>
    </dxf>
  </rfmt>
  <rfmt sheetId="3" sqref="T24" start="0" length="0">
    <dxf>
      <numFmt numFmtId="6" formatCode="#,##0_);[Red]\(#,##0\)"/>
      <alignment horizontal="center" vertical="top" readingOrder="0"/>
    </dxf>
  </rfmt>
  <rfmt sheetId="3" sqref="U24" start="0" length="0">
    <dxf>
      <numFmt numFmtId="6" formatCode="#,##0_);[Red]\(#,##0\)"/>
      <alignment horizontal="center" vertical="top" readingOrder="0"/>
      <border outline="0">
        <right style="thin">
          <color indexed="64"/>
        </right>
      </border>
    </dxf>
  </rfmt>
  <rfmt sheetId="3" sqref="O25" start="0" length="0">
    <dxf>
      <numFmt numFmtId="6" formatCode="#,##0_);[Red]\(#,##0\)"/>
      <alignment horizontal="center" vertical="top" readingOrder="0"/>
      <border outline="0">
        <left style="thin">
          <color indexed="64"/>
        </left>
      </border>
    </dxf>
  </rfmt>
  <rfmt sheetId="3" sqref="P25" start="0" length="0">
    <dxf>
      <numFmt numFmtId="6" formatCode="#,##0_);[Red]\(#,##0\)"/>
      <alignment horizontal="center" vertical="top" readingOrder="0"/>
    </dxf>
  </rfmt>
  <rfmt sheetId="3" sqref="Q25" start="0" length="0">
    <dxf>
      <numFmt numFmtId="6" formatCode="#,##0_);[Red]\(#,##0\)"/>
      <alignment horizontal="center" vertical="top" readingOrder="0"/>
    </dxf>
  </rfmt>
  <rfmt sheetId="3" sqref="R25" start="0" length="0">
    <dxf>
      <numFmt numFmtId="6" formatCode="#,##0_);[Red]\(#,##0\)"/>
      <alignment horizontal="center" vertical="top" readingOrder="0"/>
    </dxf>
  </rfmt>
  <rfmt sheetId="3" sqref="S25" start="0" length="0">
    <dxf>
      <numFmt numFmtId="6" formatCode="#,##0_);[Red]\(#,##0\)"/>
      <alignment horizontal="center" vertical="top" readingOrder="0"/>
    </dxf>
  </rfmt>
  <rfmt sheetId="3" sqref="T25" start="0" length="0">
    <dxf>
      <numFmt numFmtId="6" formatCode="#,##0_);[Red]\(#,##0\)"/>
      <alignment horizontal="center" vertical="top" readingOrder="0"/>
    </dxf>
  </rfmt>
  <rfmt sheetId="3" sqref="U25" start="0" length="0">
    <dxf>
      <numFmt numFmtId="6" formatCode="#,##0_);[Red]\(#,##0\)"/>
      <alignment horizontal="center" vertical="top" readingOrder="0"/>
      <border outline="0">
        <right style="thin">
          <color indexed="64"/>
        </right>
      </border>
    </dxf>
  </rfmt>
  <rfmt sheetId="3" sqref="O26" start="0" length="0">
    <dxf>
      <numFmt numFmtId="6" formatCode="#,##0_);[Red]\(#,##0\)"/>
      <alignment horizontal="center" vertical="top" readingOrder="0"/>
      <border outline="0">
        <left style="thin">
          <color indexed="64"/>
        </left>
      </border>
    </dxf>
  </rfmt>
  <rfmt sheetId="3" sqref="P26" start="0" length="0">
    <dxf>
      <numFmt numFmtId="6" formatCode="#,##0_);[Red]\(#,##0\)"/>
      <alignment horizontal="center" vertical="top" readingOrder="0"/>
    </dxf>
  </rfmt>
  <rfmt sheetId="3" sqref="Q26" start="0" length="0">
    <dxf>
      <numFmt numFmtId="6" formatCode="#,##0_);[Red]\(#,##0\)"/>
      <alignment horizontal="center" vertical="top" readingOrder="0"/>
    </dxf>
  </rfmt>
  <rfmt sheetId="3" sqref="R26" start="0" length="0">
    <dxf>
      <numFmt numFmtId="6" formatCode="#,##0_);[Red]\(#,##0\)"/>
      <alignment horizontal="center" vertical="top" readingOrder="0"/>
    </dxf>
  </rfmt>
  <rfmt sheetId="3" sqref="S26" start="0" length="0">
    <dxf>
      <numFmt numFmtId="6" formatCode="#,##0_);[Red]\(#,##0\)"/>
      <alignment horizontal="center" vertical="top" readingOrder="0"/>
    </dxf>
  </rfmt>
  <rfmt sheetId="3" sqref="T26" start="0" length="0">
    <dxf>
      <numFmt numFmtId="6" formatCode="#,##0_);[Red]\(#,##0\)"/>
      <alignment horizontal="center" vertical="top" readingOrder="0"/>
    </dxf>
  </rfmt>
  <rfmt sheetId="3" sqref="U26" start="0" length="0">
    <dxf>
      <numFmt numFmtId="6" formatCode="#,##0_);[Red]\(#,##0\)"/>
      <alignment horizontal="center" vertical="top" readingOrder="0"/>
      <border outline="0">
        <right style="thin">
          <color indexed="64"/>
        </right>
      </border>
    </dxf>
  </rfmt>
  <rfmt sheetId="3" sqref="O27" start="0" length="0">
    <dxf>
      <numFmt numFmtId="6" formatCode="#,##0_);[Red]\(#,##0\)"/>
      <alignment horizontal="center" vertical="top" readingOrder="0"/>
      <border outline="0">
        <left style="thin">
          <color indexed="64"/>
        </left>
      </border>
    </dxf>
  </rfmt>
  <rfmt sheetId="3" sqref="P27" start="0" length="0">
    <dxf>
      <numFmt numFmtId="6" formatCode="#,##0_);[Red]\(#,##0\)"/>
      <alignment horizontal="center" vertical="top" readingOrder="0"/>
    </dxf>
  </rfmt>
  <rfmt sheetId="3" sqref="Q27" start="0" length="0">
    <dxf>
      <numFmt numFmtId="6" formatCode="#,##0_);[Red]\(#,##0\)"/>
      <alignment horizontal="center" vertical="top" readingOrder="0"/>
    </dxf>
  </rfmt>
  <rfmt sheetId="3" sqref="R27" start="0" length="0">
    <dxf>
      <numFmt numFmtId="6" formatCode="#,##0_);[Red]\(#,##0\)"/>
      <alignment horizontal="center" vertical="top" readingOrder="0"/>
    </dxf>
  </rfmt>
  <rfmt sheetId="3" sqref="S27" start="0" length="0">
    <dxf>
      <numFmt numFmtId="6" formatCode="#,##0_);[Red]\(#,##0\)"/>
      <alignment horizontal="center" vertical="top" readingOrder="0"/>
    </dxf>
  </rfmt>
  <rfmt sheetId="3" sqref="T27" start="0" length="0">
    <dxf>
      <numFmt numFmtId="6" formatCode="#,##0_);[Red]\(#,##0\)"/>
      <alignment horizontal="center" vertical="top" readingOrder="0"/>
    </dxf>
  </rfmt>
  <rfmt sheetId="3" sqref="U27" start="0" length="0">
    <dxf>
      <numFmt numFmtId="6" formatCode="#,##0_);[Red]\(#,##0\)"/>
      <alignment horizontal="center" vertical="top" readingOrder="0"/>
      <border outline="0">
        <right style="thin">
          <color indexed="64"/>
        </right>
      </border>
    </dxf>
  </rfmt>
  <rfmt sheetId="3" sqref="O28" start="0" length="0">
    <dxf>
      <numFmt numFmtId="6" formatCode="#,##0_);[Red]\(#,##0\)"/>
      <alignment horizontal="center" vertical="top" readingOrder="0"/>
      <border outline="0">
        <left style="thin">
          <color indexed="64"/>
        </left>
      </border>
    </dxf>
  </rfmt>
  <rfmt sheetId="3" sqref="P28" start="0" length="0">
    <dxf>
      <numFmt numFmtId="6" formatCode="#,##0_);[Red]\(#,##0\)"/>
      <alignment horizontal="center" vertical="top" readingOrder="0"/>
    </dxf>
  </rfmt>
  <rfmt sheetId="3" sqref="Q28" start="0" length="0">
    <dxf>
      <numFmt numFmtId="6" formatCode="#,##0_);[Red]\(#,##0\)"/>
      <alignment horizontal="center" vertical="top" readingOrder="0"/>
    </dxf>
  </rfmt>
  <rfmt sheetId="3" sqref="R28" start="0" length="0">
    <dxf>
      <numFmt numFmtId="6" formatCode="#,##0_);[Red]\(#,##0\)"/>
      <alignment horizontal="center" vertical="top" readingOrder="0"/>
    </dxf>
  </rfmt>
  <rfmt sheetId="3" sqref="S28" start="0" length="0">
    <dxf>
      <numFmt numFmtId="6" formatCode="#,##0_);[Red]\(#,##0\)"/>
      <alignment horizontal="center" vertical="top" readingOrder="0"/>
    </dxf>
  </rfmt>
  <rfmt sheetId="3" sqref="T28" start="0" length="0">
    <dxf>
      <numFmt numFmtId="6" formatCode="#,##0_);[Red]\(#,##0\)"/>
      <alignment horizontal="center" vertical="top" readingOrder="0"/>
    </dxf>
  </rfmt>
  <rfmt sheetId="3" sqref="U28" start="0" length="0">
    <dxf>
      <numFmt numFmtId="6" formatCode="#,##0_);[Red]\(#,##0\)"/>
      <alignment horizontal="center" vertical="top" readingOrder="0"/>
      <border outline="0">
        <right style="thin">
          <color indexed="64"/>
        </right>
      </border>
    </dxf>
  </rfmt>
  <rfmt sheetId="3" sqref="O29" start="0" length="0">
    <dxf>
      <numFmt numFmtId="6" formatCode="#,##0_);[Red]\(#,##0\)"/>
      <alignment horizontal="center" vertical="top" readingOrder="0"/>
      <border outline="0">
        <left style="thin">
          <color indexed="64"/>
        </left>
      </border>
    </dxf>
  </rfmt>
  <rfmt sheetId="3" sqref="P29" start="0" length="0">
    <dxf>
      <numFmt numFmtId="6" formatCode="#,##0_);[Red]\(#,##0\)"/>
      <alignment horizontal="center" vertical="top" readingOrder="0"/>
    </dxf>
  </rfmt>
  <rfmt sheetId="3" sqref="Q29" start="0" length="0">
    <dxf>
      <numFmt numFmtId="6" formatCode="#,##0_);[Red]\(#,##0\)"/>
      <alignment horizontal="center" vertical="top" readingOrder="0"/>
    </dxf>
  </rfmt>
  <rfmt sheetId="3" sqref="R29" start="0" length="0">
    <dxf>
      <numFmt numFmtId="6" formatCode="#,##0_);[Red]\(#,##0\)"/>
      <alignment horizontal="center" vertical="top" readingOrder="0"/>
    </dxf>
  </rfmt>
  <rfmt sheetId="3" sqref="S29" start="0" length="0">
    <dxf>
      <numFmt numFmtId="6" formatCode="#,##0_);[Red]\(#,##0\)"/>
      <alignment horizontal="center" vertical="top" readingOrder="0"/>
    </dxf>
  </rfmt>
  <rfmt sheetId="3" sqref="T29" start="0" length="0">
    <dxf>
      <numFmt numFmtId="6" formatCode="#,##0_);[Red]\(#,##0\)"/>
      <alignment horizontal="center" vertical="top" readingOrder="0"/>
    </dxf>
  </rfmt>
  <rfmt sheetId="3" sqref="U29" start="0" length="0">
    <dxf>
      <numFmt numFmtId="6" formatCode="#,##0_);[Red]\(#,##0\)"/>
      <alignment horizontal="center" vertical="top" readingOrder="0"/>
      <border outline="0">
        <right style="thin">
          <color indexed="64"/>
        </right>
      </border>
    </dxf>
  </rfmt>
  <rfmt sheetId="3" sqref="O30" start="0" length="0">
    <dxf>
      <numFmt numFmtId="6" formatCode="#,##0_);[Red]\(#,##0\)"/>
      <alignment horizontal="center" vertical="top" readingOrder="0"/>
      <border outline="0">
        <left style="thin">
          <color indexed="64"/>
        </left>
      </border>
    </dxf>
  </rfmt>
  <rfmt sheetId="3" sqref="P30" start="0" length="0">
    <dxf>
      <numFmt numFmtId="6" formatCode="#,##0_);[Red]\(#,##0\)"/>
      <alignment horizontal="center" vertical="top" readingOrder="0"/>
    </dxf>
  </rfmt>
  <rfmt sheetId="3" sqref="Q30" start="0" length="0">
    <dxf>
      <numFmt numFmtId="6" formatCode="#,##0_);[Red]\(#,##0\)"/>
      <alignment horizontal="center" vertical="top" readingOrder="0"/>
    </dxf>
  </rfmt>
  <rfmt sheetId="3" sqref="R30" start="0" length="0">
    <dxf>
      <numFmt numFmtId="6" formatCode="#,##0_);[Red]\(#,##0\)"/>
      <alignment horizontal="center" vertical="top" readingOrder="0"/>
    </dxf>
  </rfmt>
  <rfmt sheetId="3" sqref="S30" start="0" length="0">
    <dxf>
      <numFmt numFmtId="6" formatCode="#,##0_);[Red]\(#,##0\)"/>
      <alignment horizontal="center" vertical="top" readingOrder="0"/>
    </dxf>
  </rfmt>
  <rfmt sheetId="3" sqref="T30" start="0" length="0">
    <dxf>
      <numFmt numFmtId="6" formatCode="#,##0_);[Red]\(#,##0\)"/>
      <alignment horizontal="center" vertical="top" readingOrder="0"/>
    </dxf>
  </rfmt>
  <rfmt sheetId="3" sqref="U30" start="0" length="0">
    <dxf>
      <numFmt numFmtId="6" formatCode="#,##0_);[Red]\(#,##0\)"/>
      <alignment horizontal="center" vertical="top" readingOrder="0"/>
      <border outline="0">
        <right style="thin">
          <color indexed="64"/>
        </right>
      </border>
    </dxf>
  </rfmt>
  <rfmt sheetId="3" sqref="O31" start="0" length="0">
    <dxf>
      <numFmt numFmtId="6" formatCode="#,##0_);[Red]\(#,##0\)"/>
      <alignment horizontal="center" vertical="top" readingOrder="0"/>
      <border outline="0">
        <left style="thin">
          <color indexed="64"/>
        </left>
      </border>
    </dxf>
  </rfmt>
  <rfmt sheetId="3" sqref="P31" start="0" length="0">
    <dxf>
      <numFmt numFmtId="6" formatCode="#,##0_);[Red]\(#,##0\)"/>
      <alignment horizontal="center" vertical="top" readingOrder="0"/>
    </dxf>
  </rfmt>
  <rfmt sheetId="3" sqref="Q31" start="0" length="0">
    <dxf>
      <numFmt numFmtId="6" formatCode="#,##0_);[Red]\(#,##0\)"/>
      <alignment horizontal="center" vertical="top" readingOrder="0"/>
    </dxf>
  </rfmt>
  <rfmt sheetId="3" sqref="R31" start="0" length="0">
    <dxf>
      <numFmt numFmtId="6" formatCode="#,##0_);[Red]\(#,##0\)"/>
      <alignment horizontal="center" vertical="top" readingOrder="0"/>
    </dxf>
  </rfmt>
  <rfmt sheetId="3" sqref="S31" start="0" length="0">
    <dxf>
      <numFmt numFmtId="6" formatCode="#,##0_);[Red]\(#,##0\)"/>
      <alignment horizontal="center" vertical="top" readingOrder="0"/>
    </dxf>
  </rfmt>
  <rfmt sheetId="3" sqref="T31" start="0" length="0">
    <dxf>
      <numFmt numFmtId="6" formatCode="#,##0_);[Red]\(#,##0\)"/>
      <alignment horizontal="center" vertical="top" readingOrder="0"/>
    </dxf>
  </rfmt>
  <rfmt sheetId="3" sqref="U31" start="0" length="0">
    <dxf>
      <numFmt numFmtId="6" formatCode="#,##0_);[Red]\(#,##0\)"/>
      <alignment horizontal="center" vertical="top" readingOrder="0"/>
      <border outline="0">
        <right style="thin">
          <color indexed="64"/>
        </right>
      </border>
    </dxf>
  </rfmt>
  <rfmt sheetId="3" sqref="O32" start="0" length="0">
    <dxf>
      <numFmt numFmtId="6" formatCode="#,##0_);[Red]\(#,##0\)"/>
      <alignment horizontal="center" vertical="top" readingOrder="0"/>
      <border outline="0">
        <left style="thin">
          <color indexed="64"/>
        </left>
      </border>
    </dxf>
  </rfmt>
  <rfmt sheetId="3" sqref="P32" start="0" length="0">
    <dxf>
      <numFmt numFmtId="6" formatCode="#,##0_);[Red]\(#,##0\)"/>
      <alignment horizontal="center" vertical="top" readingOrder="0"/>
    </dxf>
  </rfmt>
  <rfmt sheetId="3" sqref="Q32" start="0" length="0">
    <dxf>
      <numFmt numFmtId="6" formatCode="#,##0_);[Red]\(#,##0\)"/>
      <alignment horizontal="center" vertical="top" readingOrder="0"/>
    </dxf>
  </rfmt>
  <rfmt sheetId="3" sqref="R32" start="0" length="0">
    <dxf>
      <numFmt numFmtId="6" formatCode="#,##0_);[Red]\(#,##0\)"/>
      <alignment horizontal="center" vertical="top" readingOrder="0"/>
    </dxf>
  </rfmt>
  <rfmt sheetId="3" sqref="S32" start="0" length="0">
    <dxf>
      <numFmt numFmtId="6" formatCode="#,##0_);[Red]\(#,##0\)"/>
      <alignment horizontal="center" vertical="top" readingOrder="0"/>
    </dxf>
  </rfmt>
  <rfmt sheetId="3" sqref="T32" start="0" length="0">
    <dxf>
      <numFmt numFmtId="6" formatCode="#,##0_);[Red]\(#,##0\)"/>
      <alignment horizontal="center" vertical="top" readingOrder="0"/>
    </dxf>
  </rfmt>
  <rfmt sheetId="3" sqref="U32" start="0" length="0">
    <dxf>
      <numFmt numFmtId="6" formatCode="#,##0_);[Red]\(#,##0\)"/>
      <alignment horizontal="center" vertical="top" readingOrder="0"/>
      <border outline="0">
        <right style="thin">
          <color indexed="64"/>
        </right>
      </border>
    </dxf>
  </rfmt>
  <rfmt sheetId="3" sqref="O33" start="0" length="0">
    <dxf>
      <numFmt numFmtId="6" formatCode="#,##0_);[Red]\(#,##0\)"/>
      <alignment horizontal="center" vertical="top" readingOrder="0"/>
      <border outline="0">
        <left style="thin">
          <color indexed="64"/>
        </left>
      </border>
    </dxf>
  </rfmt>
  <rfmt sheetId="3" sqref="P33" start="0" length="0">
    <dxf>
      <numFmt numFmtId="6" formatCode="#,##0_);[Red]\(#,##0\)"/>
      <alignment horizontal="center" vertical="top" readingOrder="0"/>
    </dxf>
  </rfmt>
  <rfmt sheetId="3" sqref="Q33" start="0" length="0">
    <dxf>
      <numFmt numFmtId="6" formatCode="#,##0_);[Red]\(#,##0\)"/>
      <alignment horizontal="center" vertical="top" readingOrder="0"/>
    </dxf>
  </rfmt>
  <rfmt sheetId="3" sqref="R33" start="0" length="0">
    <dxf>
      <numFmt numFmtId="6" formatCode="#,##0_);[Red]\(#,##0\)"/>
      <alignment horizontal="center" vertical="top" readingOrder="0"/>
    </dxf>
  </rfmt>
  <rfmt sheetId="3" sqref="S33" start="0" length="0">
    <dxf>
      <numFmt numFmtId="6" formatCode="#,##0_);[Red]\(#,##0\)"/>
      <alignment horizontal="center" vertical="top" readingOrder="0"/>
    </dxf>
  </rfmt>
  <rfmt sheetId="3" sqref="T33" start="0" length="0">
    <dxf>
      <numFmt numFmtId="6" formatCode="#,##0_);[Red]\(#,##0\)"/>
      <alignment horizontal="center" vertical="top" readingOrder="0"/>
    </dxf>
  </rfmt>
  <rfmt sheetId="3" sqref="U33" start="0" length="0">
    <dxf>
      <numFmt numFmtId="6" formatCode="#,##0_);[Red]\(#,##0\)"/>
      <alignment horizontal="center" vertical="top" readingOrder="0"/>
      <border outline="0">
        <right style="thin">
          <color indexed="64"/>
        </right>
      </border>
    </dxf>
  </rfmt>
  <rfmt sheetId="3" sqref="O34" start="0" length="0">
    <dxf>
      <numFmt numFmtId="6" formatCode="#,##0_);[Red]\(#,##0\)"/>
      <alignment horizontal="center" vertical="top" readingOrder="0"/>
      <border outline="0">
        <left style="thin">
          <color indexed="64"/>
        </left>
      </border>
    </dxf>
  </rfmt>
  <rfmt sheetId="3" sqref="P34" start="0" length="0">
    <dxf>
      <numFmt numFmtId="6" formatCode="#,##0_);[Red]\(#,##0\)"/>
      <alignment horizontal="center" vertical="top" readingOrder="0"/>
    </dxf>
  </rfmt>
  <rfmt sheetId="3" sqref="Q34" start="0" length="0">
    <dxf>
      <numFmt numFmtId="6" formatCode="#,##0_);[Red]\(#,##0\)"/>
      <alignment horizontal="center" vertical="top" readingOrder="0"/>
    </dxf>
  </rfmt>
  <rfmt sheetId="3" sqref="R34" start="0" length="0">
    <dxf>
      <numFmt numFmtId="6" formatCode="#,##0_);[Red]\(#,##0\)"/>
      <alignment horizontal="center" vertical="top" readingOrder="0"/>
    </dxf>
  </rfmt>
  <rfmt sheetId="3" sqref="S34" start="0" length="0">
    <dxf>
      <numFmt numFmtId="6" formatCode="#,##0_);[Red]\(#,##0\)"/>
      <alignment horizontal="center" vertical="top" readingOrder="0"/>
    </dxf>
  </rfmt>
  <rfmt sheetId="3" sqref="T34" start="0" length="0">
    <dxf>
      <numFmt numFmtId="6" formatCode="#,##0_);[Red]\(#,##0\)"/>
      <alignment horizontal="center" vertical="top" readingOrder="0"/>
    </dxf>
  </rfmt>
  <rfmt sheetId="3" sqref="U34" start="0" length="0">
    <dxf>
      <numFmt numFmtId="6" formatCode="#,##0_);[Red]\(#,##0\)"/>
      <alignment horizontal="center" vertical="top" readingOrder="0"/>
      <border outline="0">
        <right style="thin">
          <color indexed="64"/>
        </right>
      </border>
    </dxf>
  </rfmt>
  <rfmt sheetId="3" sqref="O35" start="0" length="0">
    <dxf>
      <numFmt numFmtId="6" formatCode="#,##0_);[Red]\(#,##0\)"/>
      <alignment horizontal="center" vertical="top" readingOrder="0"/>
      <border outline="0">
        <left style="thin">
          <color indexed="64"/>
        </left>
      </border>
    </dxf>
  </rfmt>
  <rfmt sheetId="3" sqref="P35" start="0" length="0">
    <dxf>
      <numFmt numFmtId="6" formatCode="#,##0_);[Red]\(#,##0\)"/>
      <alignment horizontal="center" vertical="top" readingOrder="0"/>
    </dxf>
  </rfmt>
  <rfmt sheetId="3" sqref="Q35" start="0" length="0">
    <dxf>
      <numFmt numFmtId="6" formatCode="#,##0_);[Red]\(#,##0\)"/>
      <alignment horizontal="center" vertical="top" readingOrder="0"/>
    </dxf>
  </rfmt>
  <rfmt sheetId="3" sqref="R35" start="0" length="0">
    <dxf>
      <numFmt numFmtId="6" formatCode="#,##0_);[Red]\(#,##0\)"/>
      <alignment horizontal="center" vertical="top" readingOrder="0"/>
    </dxf>
  </rfmt>
  <rfmt sheetId="3" sqref="S35" start="0" length="0">
    <dxf>
      <numFmt numFmtId="6" formatCode="#,##0_);[Red]\(#,##0\)"/>
      <alignment horizontal="center" vertical="top" readingOrder="0"/>
    </dxf>
  </rfmt>
  <rfmt sheetId="3" sqref="T35" start="0" length="0">
    <dxf>
      <numFmt numFmtId="6" formatCode="#,##0_);[Red]\(#,##0\)"/>
      <alignment horizontal="center" vertical="top" readingOrder="0"/>
    </dxf>
  </rfmt>
  <rfmt sheetId="3" sqref="U35" start="0" length="0">
    <dxf>
      <numFmt numFmtId="6" formatCode="#,##0_);[Red]\(#,##0\)"/>
      <alignment horizontal="center" vertical="top" readingOrder="0"/>
      <border outline="0">
        <right style="thin">
          <color indexed="64"/>
        </right>
      </border>
    </dxf>
  </rfmt>
  <rfmt sheetId="3" sqref="O36" start="0" length="0">
    <dxf>
      <numFmt numFmtId="6" formatCode="#,##0_);[Red]\(#,##0\)"/>
      <alignment horizontal="center" vertical="top" readingOrder="0"/>
      <border outline="0">
        <left style="thin">
          <color indexed="64"/>
        </left>
      </border>
    </dxf>
  </rfmt>
  <rfmt sheetId="3" sqref="P36" start="0" length="0">
    <dxf>
      <numFmt numFmtId="6" formatCode="#,##0_);[Red]\(#,##0\)"/>
      <alignment horizontal="center" vertical="top" readingOrder="0"/>
    </dxf>
  </rfmt>
  <rfmt sheetId="3" sqref="Q36" start="0" length="0">
    <dxf>
      <numFmt numFmtId="6" formatCode="#,##0_);[Red]\(#,##0\)"/>
      <alignment horizontal="center" vertical="top" readingOrder="0"/>
    </dxf>
  </rfmt>
  <rfmt sheetId="3" sqref="R36" start="0" length="0">
    <dxf>
      <numFmt numFmtId="6" formatCode="#,##0_);[Red]\(#,##0\)"/>
      <alignment horizontal="center" vertical="top" readingOrder="0"/>
    </dxf>
  </rfmt>
  <rfmt sheetId="3" sqref="S36" start="0" length="0">
    <dxf>
      <numFmt numFmtId="6" formatCode="#,##0_);[Red]\(#,##0\)"/>
      <alignment horizontal="center" vertical="top" readingOrder="0"/>
    </dxf>
  </rfmt>
  <rfmt sheetId="3" sqref="T36" start="0" length="0">
    <dxf>
      <numFmt numFmtId="6" formatCode="#,##0_);[Red]\(#,##0\)"/>
      <alignment horizontal="center" vertical="top" readingOrder="0"/>
    </dxf>
  </rfmt>
  <rfmt sheetId="3" sqref="U36" start="0" length="0">
    <dxf>
      <numFmt numFmtId="6" formatCode="#,##0_);[Red]\(#,##0\)"/>
      <alignment horizontal="center" vertical="top" readingOrder="0"/>
      <border outline="0">
        <right style="thin">
          <color indexed="64"/>
        </right>
      </border>
    </dxf>
  </rfmt>
  <rfmt sheetId="3" sqref="O37" start="0" length="0">
    <dxf>
      <numFmt numFmtId="6" formatCode="#,##0_);[Red]\(#,##0\)"/>
      <alignment horizontal="center" vertical="top" readingOrder="0"/>
      <border outline="0">
        <left style="thin">
          <color indexed="64"/>
        </left>
      </border>
    </dxf>
  </rfmt>
  <rfmt sheetId="3" sqref="P37" start="0" length="0">
    <dxf>
      <numFmt numFmtId="6" formatCode="#,##0_);[Red]\(#,##0\)"/>
      <alignment horizontal="center" vertical="top" readingOrder="0"/>
    </dxf>
  </rfmt>
  <rfmt sheetId="3" sqref="Q37" start="0" length="0">
    <dxf>
      <numFmt numFmtId="6" formatCode="#,##0_);[Red]\(#,##0\)"/>
      <alignment horizontal="center" vertical="top" readingOrder="0"/>
    </dxf>
  </rfmt>
  <rfmt sheetId="3" sqref="R37" start="0" length="0">
    <dxf>
      <numFmt numFmtId="6" formatCode="#,##0_);[Red]\(#,##0\)"/>
      <alignment horizontal="center" vertical="top" readingOrder="0"/>
    </dxf>
  </rfmt>
  <rfmt sheetId="3" sqref="S37" start="0" length="0">
    <dxf>
      <numFmt numFmtId="6" formatCode="#,##0_);[Red]\(#,##0\)"/>
      <alignment horizontal="center" vertical="top" readingOrder="0"/>
    </dxf>
  </rfmt>
  <rfmt sheetId="3" sqref="T37" start="0" length="0">
    <dxf>
      <numFmt numFmtId="6" formatCode="#,##0_);[Red]\(#,##0\)"/>
      <alignment horizontal="center" vertical="top" readingOrder="0"/>
    </dxf>
  </rfmt>
  <rfmt sheetId="3" sqref="U37" start="0" length="0">
    <dxf>
      <numFmt numFmtId="6" formatCode="#,##0_);[Red]\(#,##0\)"/>
      <alignment horizontal="center" vertical="top" readingOrder="0"/>
      <border outline="0">
        <right style="thin">
          <color indexed="64"/>
        </right>
      </border>
    </dxf>
  </rfmt>
  <rfmt sheetId="3" sqref="O38" start="0" length="0">
    <dxf>
      <numFmt numFmtId="6" formatCode="#,##0_);[Red]\(#,##0\)"/>
      <alignment horizontal="center" vertical="top" readingOrder="0"/>
      <border outline="0">
        <left style="thin">
          <color indexed="64"/>
        </left>
      </border>
    </dxf>
  </rfmt>
  <rfmt sheetId="3" sqref="P38" start="0" length="0">
    <dxf>
      <numFmt numFmtId="6" formatCode="#,##0_);[Red]\(#,##0\)"/>
      <alignment horizontal="center" vertical="top" readingOrder="0"/>
    </dxf>
  </rfmt>
  <rfmt sheetId="3" sqref="Q38" start="0" length="0">
    <dxf>
      <numFmt numFmtId="6" formatCode="#,##0_);[Red]\(#,##0\)"/>
      <alignment horizontal="center" vertical="top" readingOrder="0"/>
    </dxf>
  </rfmt>
  <rfmt sheetId="3" sqref="R38" start="0" length="0">
    <dxf>
      <numFmt numFmtId="6" formatCode="#,##0_);[Red]\(#,##0\)"/>
      <alignment horizontal="center" vertical="top" readingOrder="0"/>
    </dxf>
  </rfmt>
  <rfmt sheetId="3" sqref="S38" start="0" length="0">
    <dxf>
      <numFmt numFmtId="6" formatCode="#,##0_);[Red]\(#,##0\)"/>
      <alignment horizontal="center" vertical="top" readingOrder="0"/>
    </dxf>
  </rfmt>
  <rfmt sheetId="3" sqref="T38" start="0" length="0">
    <dxf>
      <numFmt numFmtId="6" formatCode="#,##0_);[Red]\(#,##0\)"/>
      <alignment horizontal="center" vertical="top" readingOrder="0"/>
    </dxf>
  </rfmt>
  <rfmt sheetId="3" sqref="U38" start="0" length="0">
    <dxf>
      <numFmt numFmtId="6" formatCode="#,##0_);[Red]\(#,##0\)"/>
      <alignment horizontal="center" vertical="top" readingOrder="0"/>
      <border outline="0">
        <right style="thin">
          <color indexed="64"/>
        </right>
      </border>
    </dxf>
  </rfmt>
  <rfmt sheetId="3" sqref="O39" start="0" length="0">
    <dxf>
      <numFmt numFmtId="6" formatCode="#,##0_);[Red]\(#,##0\)"/>
      <alignment horizontal="center" vertical="top" readingOrder="0"/>
      <border outline="0">
        <left style="thin">
          <color indexed="64"/>
        </left>
      </border>
    </dxf>
  </rfmt>
  <rfmt sheetId="3" sqref="P39" start="0" length="0">
    <dxf>
      <numFmt numFmtId="6" formatCode="#,##0_);[Red]\(#,##0\)"/>
      <alignment horizontal="center" vertical="top" readingOrder="0"/>
    </dxf>
  </rfmt>
  <rfmt sheetId="3" sqref="Q39" start="0" length="0">
    <dxf>
      <numFmt numFmtId="6" formatCode="#,##0_);[Red]\(#,##0\)"/>
      <alignment horizontal="center" vertical="top" readingOrder="0"/>
    </dxf>
  </rfmt>
  <rfmt sheetId="3" sqref="R39" start="0" length="0">
    <dxf>
      <numFmt numFmtId="6" formatCode="#,##0_);[Red]\(#,##0\)"/>
      <alignment horizontal="center" vertical="top" readingOrder="0"/>
    </dxf>
  </rfmt>
  <rfmt sheetId="3" sqref="S39" start="0" length="0">
    <dxf>
      <numFmt numFmtId="6" formatCode="#,##0_);[Red]\(#,##0\)"/>
      <alignment horizontal="center" vertical="top" readingOrder="0"/>
    </dxf>
  </rfmt>
  <rfmt sheetId="3" sqref="T39" start="0" length="0">
    <dxf>
      <numFmt numFmtId="6" formatCode="#,##0_);[Red]\(#,##0\)"/>
      <alignment horizontal="center" vertical="top" readingOrder="0"/>
    </dxf>
  </rfmt>
  <rfmt sheetId="3" sqref="U39" start="0" length="0">
    <dxf>
      <numFmt numFmtId="6" formatCode="#,##0_);[Red]\(#,##0\)"/>
      <alignment horizontal="center" vertical="top" readingOrder="0"/>
      <border outline="0">
        <right style="thin">
          <color indexed="64"/>
        </right>
      </border>
    </dxf>
  </rfmt>
  <rfmt sheetId="3" sqref="O40" start="0" length="0">
    <dxf>
      <numFmt numFmtId="6" formatCode="#,##0_);[Red]\(#,##0\)"/>
      <alignment horizontal="center" vertical="top" readingOrder="0"/>
      <border outline="0">
        <left style="thin">
          <color indexed="64"/>
        </left>
      </border>
    </dxf>
  </rfmt>
  <rfmt sheetId="3" sqref="P40" start="0" length="0">
    <dxf>
      <numFmt numFmtId="6" formatCode="#,##0_);[Red]\(#,##0\)"/>
      <alignment horizontal="center" vertical="top" readingOrder="0"/>
    </dxf>
  </rfmt>
  <rfmt sheetId="3" sqref="Q40" start="0" length="0">
    <dxf>
      <numFmt numFmtId="6" formatCode="#,##0_);[Red]\(#,##0\)"/>
      <alignment horizontal="center" vertical="top" readingOrder="0"/>
    </dxf>
  </rfmt>
  <rfmt sheetId="3" sqref="R40" start="0" length="0">
    <dxf>
      <numFmt numFmtId="6" formatCode="#,##0_);[Red]\(#,##0\)"/>
      <alignment horizontal="center" vertical="top" readingOrder="0"/>
    </dxf>
  </rfmt>
  <rfmt sheetId="3" sqref="S40" start="0" length="0">
    <dxf>
      <numFmt numFmtId="6" formatCode="#,##0_);[Red]\(#,##0\)"/>
      <alignment horizontal="center" vertical="top" readingOrder="0"/>
    </dxf>
  </rfmt>
  <rfmt sheetId="3" sqref="T40" start="0" length="0">
    <dxf>
      <numFmt numFmtId="6" formatCode="#,##0_);[Red]\(#,##0\)"/>
      <alignment horizontal="center" vertical="top" readingOrder="0"/>
    </dxf>
  </rfmt>
  <rfmt sheetId="3" sqref="U40" start="0" length="0">
    <dxf>
      <numFmt numFmtId="6" formatCode="#,##0_);[Red]\(#,##0\)"/>
      <alignment horizontal="center" vertical="top" readingOrder="0"/>
      <border outline="0">
        <right style="thin">
          <color indexed="64"/>
        </right>
      </border>
    </dxf>
  </rfmt>
  <rfmt sheetId="3" sqref="O41" start="0" length="0">
    <dxf>
      <numFmt numFmtId="6" formatCode="#,##0_);[Red]\(#,##0\)"/>
      <alignment horizontal="center" vertical="top" readingOrder="0"/>
      <border outline="0">
        <left style="thin">
          <color indexed="64"/>
        </left>
      </border>
    </dxf>
  </rfmt>
  <rfmt sheetId="3" sqref="P41" start="0" length="0">
    <dxf>
      <numFmt numFmtId="6" formatCode="#,##0_);[Red]\(#,##0\)"/>
      <alignment horizontal="center" vertical="top" readingOrder="0"/>
    </dxf>
  </rfmt>
  <rfmt sheetId="3" sqref="Q41" start="0" length="0">
    <dxf>
      <numFmt numFmtId="6" formatCode="#,##0_);[Red]\(#,##0\)"/>
      <alignment horizontal="center" vertical="top" readingOrder="0"/>
    </dxf>
  </rfmt>
  <rfmt sheetId="3" sqref="R41" start="0" length="0">
    <dxf>
      <numFmt numFmtId="6" formatCode="#,##0_);[Red]\(#,##0\)"/>
      <alignment horizontal="center" vertical="top" readingOrder="0"/>
    </dxf>
  </rfmt>
  <rfmt sheetId="3" sqref="S41" start="0" length="0">
    <dxf>
      <numFmt numFmtId="6" formatCode="#,##0_);[Red]\(#,##0\)"/>
      <alignment horizontal="center" vertical="top" readingOrder="0"/>
    </dxf>
  </rfmt>
  <rfmt sheetId="3" sqref="T41" start="0" length="0">
    <dxf>
      <numFmt numFmtId="6" formatCode="#,##0_);[Red]\(#,##0\)"/>
      <alignment horizontal="center" vertical="top" readingOrder="0"/>
    </dxf>
  </rfmt>
  <rfmt sheetId="3" sqref="U41" start="0" length="0">
    <dxf>
      <numFmt numFmtId="6" formatCode="#,##0_);[Red]\(#,##0\)"/>
      <alignment horizontal="center" vertical="top" readingOrder="0"/>
      <border outline="0">
        <right style="thin">
          <color indexed="64"/>
        </right>
      </border>
    </dxf>
  </rfmt>
  <rfmt sheetId="3" sqref="O42" start="0" length="0">
    <dxf>
      <numFmt numFmtId="6" formatCode="#,##0_);[Red]\(#,##0\)"/>
      <alignment horizontal="center" vertical="top" readingOrder="0"/>
      <border outline="0">
        <left style="thin">
          <color indexed="64"/>
        </left>
      </border>
    </dxf>
  </rfmt>
  <rfmt sheetId="3" sqref="P42" start="0" length="0">
    <dxf>
      <numFmt numFmtId="6" formatCode="#,##0_);[Red]\(#,##0\)"/>
      <alignment horizontal="center" vertical="top" readingOrder="0"/>
    </dxf>
  </rfmt>
  <rfmt sheetId="3" sqref="Q42" start="0" length="0">
    <dxf>
      <numFmt numFmtId="6" formatCode="#,##0_);[Red]\(#,##0\)"/>
      <alignment horizontal="center" vertical="top" readingOrder="0"/>
    </dxf>
  </rfmt>
  <rfmt sheetId="3" sqref="R42" start="0" length="0">
    <dxf>
      <numFmt numFmtId="6" formatCode="#,##0_);[Red]\(#,##0\)"/>
      <alignment horizontal="center" vertical="top" readingOrder="0"/>
    </dxf>
  </rfmt>
  <rfmt sheetId="3" sqref="S42" start="0" length="0">
    <dxf>
      <numFmt numFmtId="6" formatCode="#,##0_);[Red]\(#,##0\)"/>
      <alignment horizontal="center" vertical="top" readingOrder="0"/>
    </dxf>
  </rfmt>
  <rfmt sheetId="3" sqref="T42" start="0" length="0">
    <dxf>
      <numFmt numFmtId="6" formatCode="#,##0_);[Red]\(#,##0\)"/>
      <alignment horizontal="center" vertical="top" readingOrder="0"/>
    </dxf>
  </rfmt>
  <rfmt sheetId="3" sqref="U42" start="0" length="0">
    <dxf>
      <numFmt numFmtId="6" formatCode="#,##0_);[Red]\(#,##0\)"/>
      <alignment horizontal="center" vertical="top" readingOrder="0"/>
      <border outline="0">
        <right style="thin">
          <color indexed="64"/>
        </right>
      </border>
    </dxf>
  </rfmt>
  <rfmt sheetId="3" sqref="O43" start="0" length="0">
    <dxf>
      <numFmt numFmtId="6" formatCode="#,##0_);[Red]\(#,##0\)"/>
      <alignment horizontal="center" vertical="top" readingOrder="0"/>
      <border outline="0">
        <left style="thin">
          <color indexed="64"/>
        </left>
      </border>
    </dxf>
  </rfmt>
  <rfmt sheetId="3" sqref="P43" start="0" length="0">
    <dxf>
      <numFmt numFmtId="6" formatCode="#,##0_);[Red]\(#,##0\)"/>
      <alignment horizontal="center" vertical="top" readingOrder="0"/>
    </dxf>
  </rfmt>
  <rfmt sheetId="3" sqref="Q43" start="0" length="0">
    <dxf>
      <numFmt numFmtId="6" formatCode="#,##0_);[Red]\(#,##0\)"/>
      <alignment horizontal="center" vertical="top" readingOrder="0"/>
    </dxf>
  </rfmt>
  <rfmt sheetId="3" sqref="R43" start="0" length="0">
    <dxf>
      <numFmt numFmtId="6" formatCode="#,##0_);[Red]\(#,##0\)"/>
      <alignment horizontal="center" vertical="top" readingOrder="0"/>
    </dxf>
  </rfmt>
  <rfmt sheetId="3" sqref="S43" start="0" length="0">
    <dxf>
      <numFmt numFmtId="6" formatCode="#,##0_);[Red]\(#,##0\)"/>
      <alignment horizontal="center" vertical="top" readingOrder="0"/>
    </dxf>
  </rfmt>
  <rfmt sheetId="3" sqref="T43" start="0" length="0">
    <dxf>
      <numFmt numFmtId="6" formatCode="#,##0_);[Red]\(#,##0\)"/>
      <alignment horizontal="center" vertical="top" readingOrder="0"/>
    </dxf>
  </rfmt>
  <rfmt sheetId="3" sqref="U43" start="0" length="0">
    <dxf>
      <numFmt numFmtId="6" formatCode="#,##0_);[Red]\(#,##0\)"/>
      <alignment horizontal="center" vertical="top" readingOrder="0"/>
      <border outline="0">
        <right style="thin">
          <color indexed="64"/>
        </right>
      </border>
    </dxf>
  </rfmt>
  <rfmt sheetId="3" sqref="O44" start="0" length="0">
    <dxf>
      <numFmt numFmtId="6" formatCode="#,##0_);[Red]\(#,##0\)"/>
      <alignment horizontal="center" vertical="top" readingOrder="0"/>
      <border outline="0">
        <left style="thin">
          <color indexed="64"/>
        </left>
      </border>
    </dxf>
  </rfmt>
  <rfmt sheetId="3" sqref="P44" start="0" length="0">
    <dxf>
      <numFmt numFmtId="6" formatCode="#,##0_);[Red]\(#,##0\)"/>
      <alignment horizontal="center" vertical="top" readingOrder="0"/>
    </dxf>
  </rfmt>
  <rfmt sheetId="3" sqref="Q44" start="0" length="0">
    <dxf>
      <numFmt numFmtId="6" formatCode="#,##0_);[Red]\(#,##0\)"/>
      <alignment horizontal="center" vertical="top" readingOrder="0"/>
    </dxf>
  </rfmt>
  <rfmt sheetId="3" sqref="R44" start="0" length="0">
    <dxf>
      <numFmt numFmtId="6" formatCode="#,##0_);[Red]\(#,##0\)"/>
      <alignment horizontal="center" vertical="top" readingOrder="0"/>
    </dxf>
  </rfmt>
  <rfmt sheetId="3" sqref="S44" start="0" length="0">
    <dxf>
      <numFmt numFmtId="6" formatCode="#,##0_);[Red]\(#,##0\)"/>
      <alignment horizontal="center" vertical="top" readingOrder="0"/>
    </dxf>
  </rfmt>
  <rfmt sheetId="3" sqref="T44" start="0" length="0">
    <dxf>
      <numFmt numFmtId="6" formatCode="#,##0_);[Red]\(#,##0\)"/>
      <alignment horizontal="center" vertical="top" readingOrder="0"/>
    </dxf>
  </rfmt>
  <rfmt sheetId="3" sqref="U44" start="0" length="0">
    <dxf>
      <numFmt numFmtId="6" formatCode="#,##0_);[Red]\(#,##0\)"/>
      <alignment horizontal="center" vertical="top" readingOrder="0"/>
      <border outline="0">
        <right style="thin">
          <color indexed="64"/>
        </right>
      </border>
    </dxf>
  </rfmt>
  <rfmt sheetId="3" sqref="O45" start="0" length="0">
    <dxf>
      <font>
        <b/>
        <sz val="11"/>
        <color indexed="8"/>
        <name val="Calibri"/>
        <scheme val="none"/>
      </font>
      <numFmt numFmtId="6" formatCode="#,##0_);[Red]\(#,##0\)"/>
      <alignment horizontal="center" vertical="top" readingOrder="0"/>
      <border outline="0">
        <left style="thin">
          <color indexed="64"/>
        </left>
        <top style="thin">
          <color indexed="64"/>
        </top>
        <bottom style="double">
          <color indexed="64"/>
        </bottom>
      </border>
    </dxf>
  </rfmt>
  <rfmt sheetId="3" sqref="P45" start="0" length="0">
    <dxf>
      <font>
        <b/>
        <sz val="11"/>
        <color indexed="8"/>
        <name val="Calibri"/>
        <scheme val="none"/>
      </font>
      <numFmt numFmtId="6" formatCode="#,##0_);[Red]\(#,##0\)"/>
      <alignment horizontal="center" vertical="top" readingOrder="0"/>
      <border outline="0">
        <left style="thin">
          <color indexed="64"/>
        </left>
        <top style="thin">
          <color indexed="64"/>
        </top>
        <bottom style="double">
          <color indexed="64"/>
        </bottom>
      </border>
    </dxf>
  </rfmt>
  <rfmt sheetId="3" sqref="Q45" start="0" length="0">
    <dxf>
      <font>
        <b/>
        <sz val="11"/>
        <color indexed="8"/>
        <name val="Calibri"/>
        <scheme val="none"/>
      </font>
      <numFmt numFmtId="6" formatCode="#,##0_);[Red]\(#,##0\)"/>
      <alignment horizontal="center" vertical="top" readingOrder="0"/>
      <border outline="0">
        <left style="thin">
          <color indexed="64"/>
        </left>
        <top style="thin">
          <color indexed="64"/>
        </top>
        <bottom style="double">
          <color indexed="64"/>
        </bottom>
      </border>
    </dxf>
  </rfmt>
  <rfmt sheetId="3" sqref="R45" start="0" length="0">
    <dxf>
      <font>
        <b/>
        <sz val="11"/>
        <color indexed="8"/>
        <name val="Calibri"/>
        <scheme val="none"/>
      </font>
      <numFmt numFmtId="6" formatCode="#,##0_);[Red]\(#,##0\)"/>
      <alignment horizontal="center" vertical="top" readingOrder="0"/>
      <border outline="0">
        <left style="thin">
          <color indexed="64"/>
        </left>
        <top style="thin">
          <color indexed="64"/>
        </top>
        <bottom style="double">
          <color indexed="64"/>
        </bottom>
      </border>
    </dxf>
  </rfmt>
  <rfmt sheetId="3" sqref="S45" start="0" length="0">
    <dxf>
      <font>
        <b/>
        <sz val="11"/>
        <color indexed="8"/>
        <name val="Calibri"/>
        <scheme val="none"/>
      </font>
      <numFmt numFmtId="6" formatCode="#,##0_);[Red]\(#,##0\)"/>
      <alignment horizontal="center" vertical="top" readingOrder="0"/>
      <border outline="0">
        <left style="thin">
          <color indexed="64"/>
        </left>
        <top style="thin">
          <color indexed="64"/>
        </top>
        <bottom style="double">
          <color indexed="64"/>
        </bottom>
      </border>
    </dxf>
  </rfmt>
  <rfmt sheetId="3" sqref="T45" start="0" length="0">
    <dxf>
      <font>
        <b/>
        <sz val="11"/>
        <color indexed="8"/>
        <name val="Calibri"/>
        <scheme val="none"/>
      </font>
      <numFmt numFmtId="6" formatCode="#,##0_);[Red]\(#,##0\)"/>
      <alignment horizontal="center" vertical="top" readingOrder="0"/>
      <border outline="0">
        <left style="thin">
          <color indexed="64"/>
        </left>
        <top style="thin">
          <color indexed="64"/>
        </top>
        <bottom style="double">
          <color indexed="64"/>
        </bottom>
      </border>
    </dxf>
  </rfmt>
  <rfmt sheetId="3" sqref="U45" start="0" length="0">
    <dxf>
      <font>
        <b/>
        <sz val="11"/>
        <color indexed="8"/>
        <name val="Calibri"/>
        <scheme val="none"/>
      </font>
      <numFmt numFmtId="6" formatCode="#,##0_);[Red]\(#,##0\)"/>
      <alignment horizontal="center" vertical="top" readingOrder="0"/>
      <border outline="0">
        <left style="thin">
          <color indexed="64"/>
        </left>
        <top style="thin">
          <color indexed="64"/>
        </top>
        <bottom style="double">
          <color indexed="64"/>
        </bottom>
      </border>
    </dxf>
  </rfmt>
  <rcc rId="6059" sId="3">
    <oc r="H2" t="inlineStr">
      <is>
        <t>November</t>
      </is>
    </oc>
    <nc r="H2"/>
  </rcc>
  <rcc rId="6060" sId="3">
    <oc r="F3" t="inlineStr">
      <is>
        <t>A</t>
      </is>
    </oc>
    <nc r="F3"/>
  </rcc>
  <rcc rId="6061" sId="3">
    <oc r="G3" t="inlineStr">
      <is>
        <t>B</t>
      </is>
    </oc>
    <nc r="G3"/>
  </rcc>
  <rcc rId="6062" sId="3">
    <oc r="H3" t="inlineStr">
      <is>
        <t>C</t>
      </is>
    </oc>
    <nc r="H3"/>
  </rcc>
  <rcc rId="6063" sId="3">
    <oc r="I3" t="inlineStr">
      <is>
        <t>D=A+C</t>
      </is>
    </oc>
    <nc r="I3"/>
  </rcc>
  <rcc rId="6064" sId="3">
    <oc r="J3" t="inlineStr">
      <is>
        <t>E=A+B</t>
      </is>
    </oc>
    <nc r="J3"/>
  </rcc>
  <rcc rId="6065" sId="3">
    <oc r="K3" t="inlineStr">
      <is>
        <t>D-E</t>
      </is>
    </oc>
    <nc r="K3"/>
  </rcc>
  <rcc rId="6066" sId="3">
    <oc r="D4" t="inlineStr">
      <is>
        <t>Brand</t>
      </is>
    </oc>
    <nc r="D4"/>
  </rcc>
  <rcc rId="6067" sId="3">
    <oc r="E4" t="inlineStr">
      <is>
        <t>Budget</t>
      </is>
    </oc>
    <nc r="E4"/>
  </rcc>
  <rcc rId="6068" sId="3">
    <oc r="F4" t="inlineStr">
      <is>
        <t>1st part invoice</t>
      </is>
    </oc>
    <nc r="F4"/>
  </rcc>
  <rcc rId="6069" sId="3">
    <oc r="G4" t="inlineStr">
      <is>
        <t>2nd part invoice</t>
      </is>
    </oc>
    <nc r="G4"/>
  </rcc>
  <rcc rId="6070" sId="3">
    <oc r="H4" t="inlineStr">
      <is>
        <t>Accrual</t>
      </is>
    </oc>
    <nc r="H4"/>
  </rcc>
  <rcc rId="6071" sId="3">
    <oc r="I4" t="inlineStr">
      <is>
        <t>Spend (1st pt + accrued)</t>
      </is>
    </oc>
    <nc r="I4"/>
  </rcc>
  <rcc rId="6072" sId="3">
    <oc r="J4" t="inlineStr">
      <is>
        <t>Actuals</t>
      </is>
    </oc>
    <nc r="J4"/>
  </rcc>
  <rcc rId="6073" sId="3">
    <oc r="K4" t="inlineStr">
      <is>
        <t>Variance</t>
      </is>
    </oc>
    <nc r="K4"/>
  </rcc>
  <rcc rId="6074" sId="3">
    <oc r="D5" t="inlineStr">
      <is>
        <t>LLK</t>
      </is>
    </oc>
    <nc r="D5"/>
  </rcc>
  <rcc rId="6075" sId="3">
    <oc r="D6" t="inlineStr">
      <is>
        <t>Online</t>
      </is>
    </oc>
    <nc r="D6"/>
  </rcc>
  <rcc rId="6076" sId="3" numFmtId="4">
    <oc r="E6">
      <v>235000</v>
    </oc>
    <nc r="E6"/>
  </rcc>
  <rcc rId="6077" sId="3" numFmtId="4">
    <oc r="F6">
      <v>100000</v>
    </oc>
    <nc r="F6"/>
  </rcc>
  <rcc rId="6078" sId="3">
    <oc r="H6">
      <f>214639.69-100000</f>
    </oc>
    <nc r="H6"/>
  </rcc>
  <rcc rId="6079" sId="3">
    <oc r="I6">
      <f>F6+H6</f>
    </oc>
    <nc r="I6"/>
  </rcc>
  <rcc rId="6080" sId="3" numFmtId="4">
    <oc r="J6">
      <v>113950.01</v>
    </oc>
    <nc r="J6"/>
  </rcc>
  <rcc rId="6081" sId="3">
    <oc r="K6">
      <f>H6-J6</f>
    </oc>
    <nc r="K6"/>
  </rcc>
  <rcc rId="6082" sId="3">
    <oc r="M6">
      <f>213950.09-100000</f>
    </oc>
    <nc r="M6"/>
  </rcc>
  <rcc rId="6083" sId="3">
    <oc r="D7" t="inlineStr">
      <is>
        <t>Print</t>
      </is>
    </oc>
    <nc r="D7"/>
  </rcc>
  <rcc rId="6084" sId="3" numFmtId="4">
    <oc r="E7">
      <v>122000</v>
    </oc>
    <nc r="E7"/>
  </rcc>
  <rcc rId="6085" sId="3" numFmtId="4">
    <oc r="F7">
      <v>61000</v>
    </oc>
    <nc r="F7"/>
  </rcc>
  <rcc rId="6086" sId="3">
    <oc r="H7">
      <f>121596.38-61000</f>
    </oc>
    <nc r="H7"/>
  </rcc>
  <rcc rId="6087" sId="3">
    <oc r="I7">
      <f>F7+H7</f>
    </oc>
    <nc r="I7"/>
  </rcc>
  <rcc rId="6088" sId="3" numFmtId="4">
    <oc r="J7">
      <v>59178.879999999997</v>
    </oc>
    <nc r="J7"/>
  </rcc>
  <rcc rId="6089" sId="3">
    <oc r="K7">
      <f>H7-J7</f>
    </oc>
    <nc r="K7"/>
  </rcc>
  <rcc rId="6090" sId="3">
    <oc r="M7">
      <f>120178.88-61000</f>
    </oc>
    <nc r="M7"/>
  </rcc>
  <rcc rId="6091" sId="3">
    <oc r="D8" t="inlineStr">
      <is>
        <t>TV</t>
      </is>
    </oc>
    <nc r="D8"/>
  </rcc>
  <rcc rId="6092" sId="3" numFmtId="4">
    <oc r="E8">
      <v>325000</v>
    </oc>
    <nc r="E8"/>
  </rcc>
  <rcc rId="6093" sId="3" numFmtId="4">
    <oc r="F8">
      <v>162500</v>
    </oc>
    <nc r="F8"/>
  </rcc>
  <rcc rId="6094" sId="3">
    <oc r="H8">
      <f>248615.45-162500</f>
    </oc>
    <nc r="H8"/>
  </rcc>
  <rcc rId="6095" sId="3">
    <oc r="I8">
      <f>F8+H8</f>
    </oc>
    <nc r="I8"/>
  </rcc>
  <rcc rId="6096" sId="3" numFmtId="4">
    <oc r="J8">
      <v>81407.45</v>
    </oc>
    <nc r="J8"/>
  </rcc>
  <rcc rId="6097" sId="3">
    <oc r="K8">
      <f>H8-J8</f>
    </oc>
    <nc r="K8"/>
  </rcc>
  <rcc rId="6098" sId="3">
    <oc r="M8">
      <f>243907.45-162500</f>
    </oc>
    <nc r="M8"/>
  </rcc>
  <rcc rId="6099" sId="3">
    <oc r="D10" t="inlineStr">
      <is>
        <t>FONO</t>
      </is>
    </oc>
    <nc r="D10"/>
  </rcc>
  <rcc rId="6100" sId="3">
    <oc r="D11" t="inlineStr">
      <is>
        <t>Online</t>
      </is>
    </oc>
    <nc r="D11"/>
  </rcc>
  <rcc rId="6101" sId="3" numFmtId="4">
    <oc r="E11">
      <v>40000</v>
    </oc>
    <nc r="E11"/>
  </rcc>
  <rcc rId="6102" sId="3" numFmtId="4">
    <oc r="F11">
      <v>20000</v>
    </oc>
    <nc r="F11"/>
  </rcc>
  <rcc rId="6103" sId="3">
    <oc r="H11">
      <f>42064.8-20000</f>
    </oc>
    <nc r="H11"/>
  </rcc>
  <rcc rId="6104" sId="3">
    <oc r="I11">
      <f>F11+H11</f>
    </oc>
    <nc r="I11"/>
  </rcc>
  <rcc rId="6105" sId="3" numFmtId="4">
    <oc r="J11">
      <v>22064.799999999999</v>
    </oc>
    <nc r="J11"/>
  </rcc>
  <rcc rId="6106" sId="3">
    <oc r="K11">
      <f>H11-J11</f>
    </oc>
    <nc r="K11"/>
  </rcc>
  <rcc rId="6107" sId="3">
    <oc r="M11">
      <f>42064.8-20000</f>
    </oc>
    <nc r="M11"/>
  </rcc>
  <rcc rId="6108" sId="3">
    <oc r="D12" t="inlineStr">
      <is>
        <t>Print</t>
      </is>
    </oc>
    <nc r="D12"/>
  </rcc>
  <rcc rId="6109" sId="3" numFmtId="4">
    <oc r="E12">
      <v>17000</v>
    </oc>
    <nc r="E12"/>
  </rcc>
  <rcc rId="6110" sId="3" numFmtId="4">
    <oc r="F12">
      <v>8500</v>
    </oc>
    <nc r="F12"/>
  </rcc>
  <rcc rId="6111" sId="3">
    <oc r="H12">
      <f>14716.84-8500</f>
    </oc>
    <nc r="H12"/>
  </rcc>
  <rcc rId="6112" sId="3">
    <oc r="I12">
      <f>F12+H12</f>
    </oc>
    <nc r="I12"/>
  </rcc>
  <rcc rId="6113" sId="3" numFmtId="4">
    <oc r="J12">
      <v>5705.56</v>
    </oc>
    <nc r="J12"/>
  </rcc>
  <rcc rId="6114" sId="3">
    <oc r="K12">
      <f>H12-J12</f>
    </oc>
    <nc r="K12"/>
  </rcc>
  <rcc rId="6115" sId="3">
    <oc r="M12">
      <f>14205.56-8500</f>
    </oc>
    <nc r="M12"/>
  </rcc>
  <rcc rId="6116" sId="3">
    <oc r="D13" t="inlineStr">
      <is>
        <t>TV</t>
      </is>
    </oc>
    <nc r="D13"/>
  </rcc>
  <rcc rId="6117" sId="3" numFmtId="4">
    <oc r="E13">
      <v>50000</v>
    </oc>
    <nc r="E13"/>
  </rcc>
  <rcc rId="6118" sId="3" numFmtId="4">
    <oc r="F13">
      <v>25000</v>
    </oc>
    <nc r="F13"/>
  </rcc>
  <rcc rId="6119" sId="3">
    <oc r="H13">
      <f>55567-25000</f>
    </oc>
    <nc r="H13"/>
  </rcc>
  <rcc rId="6120" sId="3">
    <oc r="I13">
      <f>F13+H13</f>
    </oc>
    <nc r="I13"/>
  </rcc>
  <rcc rId="6121" sId="3" numFmtId="4">
    <oc r="J13">
      <v>27879</v>
    </oc>
    <nc r="J13"/>
  </rcc>
  <rcc rId="6122" sId="3">
    <oc r="K13">
      <f>H13-J13</f>
    </oc>
    <nc r="K13"/>
  </rcc>
  <rcc rId="6123" sId="3">
    <oc r="M13">
      <f>52879-25000</f>
    </oc>
    <nc r="M13"/>
  </rcc>
  <rcc rId="6124" sId="3">
    <oc r="D14" t="inlineStr">
      <is>
        <t>Radio</t>
      </is>
    </oc>
    <nc r="D14"/>
  </rcc>
  <rcc rId="6125" sId="3" numFmtId="4">
    <oc r="E14">
      <v>12000</v>
    </oc>
    <nc r="E14"/>
  </rcc>
  <rcc rId="6126" sId="3" numFmtId="4">
    <oc r="F14">
      <v>0</v>
    </oc>
    <nc r="F14"/>
  </rcc>
  <rcc rId="6127" sId="3" numFmtId="4">
    <oc r="H14">
      <v>12482.58</v>
    </oc>
    <nc r="H14"/>
  </rcc>
  <rcc rId="6128" sId="3">
    <oc r="I14">
      <f>F14+H14</f>
    </oc>
    <nc r="I14"/>
  </rcc>
  <rcc rId="6129" sId="3" numFmtId="4">
    <oc r="J14">
      <v>12483</v>
    </oc>
    <nc r="J14"/>
  </rcc>
  <rcc rId="6130" sId="3">
    <oc r="K14">
      <f>H14-J14</f>
    </oc>
    <nc r="K14"/>
  </rcc>
  <rcc rId="6131" sId="3">
    <oc r="D16" t="inlineStr">
      <is>
        <t>RDL</t>
      </is>
    </oc>
    <nc r="D16"/>
  </rcc>
  <rcc rId="6132" sId="3">
    <oc r="D17" t="inlineStr">
      <is>
        <t>Online</t>
      </is>
    </oc>
    <nc r="D17"/>
  </rcc>
  <rcc rId="6133" sId="3" numFmtId="4">
    <oc r="E17">
      <v>9000</v>
    </oc>
    <nc r="E17"/>
  </rcc>
  <rcc rId="6134" sId="3" numFmtId="4">
    <oc r="F17">
      <v>4500</v>
    </oc>
    <nc r="F17"/>
  </rcc>
  <rcc rId="6135" sId="3">
    <oc r="H17">
      <f>13788.25-4500</f>
    </oc>
    <nc r="H17"/>
  </rcc>
  <rcc rId="6136" sId="3">
    <oc r="I17">
      <f>F17+H17</f>
    </oc>
    <nc r="I17"/>
  </rcc>
  <rcc rId="6137" sId="3" numFmtId="4">
    <oc r="J17">
      <v>9288.25</v>
    </oc>
    <nc r="J17"/>
  </rcc>
  <rcc rId="6138" sId="3">
    <oc r="K17">
      <f>H17-J17</f>
    </oc>
    <nc r="K17"/>
  </rcc>
  <rcc rId="6139" sId="3">
    <oc r="M17">
      <f>13788.25-4500</f>
    </oc>
    <nc r="M17"/>
  </rcc>
  <rcc rId="6140" sId="3">
    <oc r="D18" t="inlineStr">
      <is>
        <t>Print</t>
      </is>
    </oc>
    <nc r="D18"/>
  </rcc>
  <rcc rId="6141" sId="3" numFmtId="4">
    <oc r="E18">
      <v>30000</v>
    </oc>
    <nc r="E18"/>
  </rcc>
  <rcc rId="6142" sId="3" numFmtId="4">
    <oc r="F18">
      <v>15000</v>
    </oc>
    <nc r="F18"/>
  </rcc>
  <rcc rId="6143" sId="3">
    <oc r="H18">
      <f>23456.44-15000</f>
    </oc>
    <nc r="H18"/>
  </rcc>
  <rcc rId="6144" sId="3">
    <oc r="I18">
      <f>F18+H18</f>
    </oc>
    <nc r="I18"/>
  </rcc>
  <rcc rId="6145" sId="3" numFmtId="4">
    <oc r="J18">
      <v>8722.94</v>
    </oc>
    <nc r="J18"/>
  </rcc>
  <rcc rId="6146" sId="3">
    <oc r="K18">
      <f>H18-J18</f>
    </oc>
    <nc r="K18"/>
  </rcc>
  <rcc rId="6147" sId="3">
    <oc r="M18">
      <f>23722.94-15000</f>
    </oc>
    <nc r="M18"/>
  </rcc>
  <rcc rId="6148" sId="3">
    <oc r="D20" t="inlineStr">
      <is>
        <t>VBL</t>
      </is>
    </oc>
    <nc r="D20"/>
  </rcc>
  <rcc rId="6149" sId="3">
    <oc r="D21" t="inlineStr">
      <is>
        <t>Online</t>
      </is>
    </oc>
    <nc r="D21"/>
  </rcc>
  <rcc rId="6150" sId="3" numFmtId="4">
    <oc r="E21">
      <v>7000</v>
    </oc>
    <nc r="E21"/>
  </rcc>
  <rcc rId="6151" sId="3" numFmtId="4">
    <oc r="F21">
      <v>3500</v>
    </oc>
    <nc r="F21"/>
  </rcc>
  <rcc rId="6152" sId="3">
    <oc r="H21">
      <f>13147.38-3500</f>
    </oc>
    <nc r="H21"/>
  </rcc>
  <rcc rId="6153" sId="3">
    <oc r="I21">
      <f>F21+H21</f>
    </oc>
    <nc r="I21"/>
  </rcc>
  <rcc rId="6154" sId="3" numFmtId="4">
    <oc r="J21">
      <v>9647.3799999999992</v>
    </oc>
    <nc r="J21"/>
  </rcc>
  <rcc rId="6155" sId="3">
    <oc r="K21">
      <f>H21-J21</f>
    </oc>
    <nc r="K21"/>
  </rcc>
  <rcc rId="6156" sId="3">
    <oc r="M21">
      <f>13147.38-3500</f>
    </oc>
    <nc r="M21"/>
  </rcc>
  <rcc rId="6157" sId="3">
    <oc r="D22" t="inlineStr">
      <is>
        <t>Print</t>
      </is>
    </oc>
    <nc r="D22"/>
  </rcc>
  <rcc rId="6158" sId="3" numFmtId="4">
    <oc r="E22">
      <v>13000</v>
    </oc>
    <nc r="E22"/>
  </rcc>
  <rcc rId="6159" sId="3" numFmtId="4">
    <oc r="F22">
      <v>6500</v>
    </oc>
    <nc r="F22"/>
  </rcc>
  <rcc rId="6160" sId="3">
    <oc r="H22">
      <f>11134.48-6500</f>
    </oc>
    <nc r="H22"/>
  </rcc>
  <rcc rId="6161" sId="3">
    <oc r="I22">
      <f>F22+H22</f>
    </oc>
    <nc r="I22"/>
  </rcc>
  <rcc rId="6162" sId="3" numFmtId="4">
    <oc r="J22">
      <v>4661.9799999999996</v>
    </oc>
    <nc r="J22"/>
  </rcc>
  <rcc rId="6163" sId="3">
    <oc r="K22">
      <f>H22-J22</f>
    </oc>
    <nc r="K22"/>
  </rcc>
  <rcc rId="6164" sId="3">
    <oc r="M22">
      <f>11161.98-6500</f>
    </oc>
    <nc r="M22"/>
  </rcc>
  <rcc rId="6165" sId="3">
    <oc r="D24" t="inlineStr">
      <is>
        <t>IML</t>
      </is>
    </oc>
    <nc r="D24"/>
  </rcc>
  <rcc rId="6166" sId="3">
    <oc r="D25" t="inlineStr">
      <is>
        <t>Print</t>
      </is>
    </oc>
    <nc r="D25"/>
  </rcc>
  <rcc rId="6167" sId="3" numFmtId="4">
    <oc r="E25">
      <v>10000</v>
    </oc>
    <nc r="E25"/>
  </rcc>
  <rcc rId="6168" sId="3" numFmtId="4">
    <oc r="F25">
      <v>0</v>
    </oc>
    <nc r="F25"/>
  </rcc>
  <rcc rId="6169" sId="3">
    <oc r="H25">
      <f>10350.31+4058.83</f>
    </oc>
    <nc r="H25"/>
  </rcc>
  <rcc rId="6170" sId="3">
    <oc r="I25">
      <f>F25+H25</f>
    </oc>
    <nc r="I25"/>
  </rcc>
  <rcc rId="6171" sId="3" numFmtId="4">
    <oc r="J25">
      <v>14409</v>
    </oc>
    <nc r="J25"/>
  </rcc>
  <rcc rId="6172" sId="3">
    <oc r="K25">
      <f>H25-J25</f>
    </oc>
    <nc r="K25"/>
  </rcc>
  <rcc rId="6173" sId="3">
    <oc r="D26" t="inlineStr">
      <is>
        <t>Online</t>
      </is>
    </oc>
    <nc r="D26"/>
  </rcc>
  <rcc rId="6174" sId="3" numFmtId="4">
    <oc r="E26">
      <v>2000</v>
    </oc>
    <nc r="E26"/>
  </rcc>
  <rcc rId="6175" sId="3" numFmtId="4">
    <oc r="F26">
      <v>0</v>
    </oc>
    <nc r="F26"/>
  </rcc>
  <rcc rId="6176" sId="3">
    <oc r="H26">
      <f>11624.72+1764.48</f>
    </oc>
    <nc r="H26"/>
  </rcc>
  <rcc rId="6177" sId="3">
    <oc r="I26">
      <f>F26+H26</f>
    </oc>
    <nc r="I26"/>
  </rcc>
  <rcc rId="6178" sId="3" numFmtId="4">
    <oc r="J26">
      <v>13389</v>
    </oc>
    <nc r="J26"/>
  </rcc>
  <rcc rId="6179" sId="3">
    <oc r="K26">
      <f>H26-J26</f>
    </oc>
    <nc r="K26"/>
  </rcc>
  <rcc rId="6180" sId="3">
    <oc r="D28" t="inlineStr">
      <is>
        <t>TGO</t>
      </is>
    </oc>
    <nc r="D28"/>
  </rcc>
  <rcc rId="6181" sId="3">
    <oc r="D29" t="inlineStr">
      <is>
        <t>Online</t>
      </is>
    </oc>
    <nc r="D29"/>
  </rcc>
  <rcc rId="6182" sId="3" numFmtId="4">
    <oc r="E29">
      <v>0</v>
    </oc>
    <nc r="E29"/>
  </rcc>
  <rcc rId="6183" sId="3" numFmtId="4">
    <oc r="F29">
      <v>0</v>
    </oc>
    <nc r="F29"/>
  </rcc>
  <rcc rId="6184" sId="3" numFmtId="4">
    <oc r="H29">
      <v>608.19000000000005</v>
    </oc>
    <nc r="H29"/>
  </rcc>
  <rcc rId="6185" sId="3">
    <oc r="I29">
      <f>F29+H29</f>
    </oc>
    <nc r="I29"/>
  </rcc>
  <rcc rId="6186" sId="3" numFmtId="4">
    <oc r="J29">
      <v>608</v>
    </oc>
    <nc r="J29"/>
  </rcc>
  <rcc rId="6187" sId="3">
    <oc r="K29">
      <f>H29-J29</f>
    </oc>
    <nc r="K29"/>
  </rcc>
  <rcc rId="6188" sId="3">
    <oc r="D31" t="inlineStr">
      <is>
        <t>LBL</t>
      </is>
    </oc>
    <nc r="D31"/>
  </rcc>
  <rcc rId="6189" sId="3">
    <oc r="D32" t="inlineStr">
      <is>
        <t>Online</t>
      </is>
    </oc>
    <nc r="D32"/>
  </rcc>
  <rcc rId="6190" sId="3" numFmtId="4">
    <oc r="E32">
      <v>0</v>
    </oc>
    <nc r="E32"/>
  </rcc>
  <rcc rId="6191" sId="3" numFmtId="4">
    <oc r="F32">
      <v>0</v>
    </oc>
    <nc r="F32"/>
  </rcc>
  <rcc rId="6192" sId="3" numFmtId="4">
    <oc r="H32">
      <v>507.3</v>
    </oc>
    <nc r="H32"/>
  </rcc>
  <rcc rId="6193" sId="3">
    <oc r="I32">
      <f>F32+H32</f>
    </oc>
    <nc r="I32"/>
  </rcc>
  <rcc rId="6194" sId="3" numFmtId="4">
    <oc r="J32">
      <v>507</v>
    </oc>
    <nc r="J32"/>
  </rcc>
  <rcc rId="6195" sId="3">
    <oc r="K32">
      <f>H32-J32</f>
    </oc>
    <nc r="K32"/>
  </rcc>
  <rcc rId="6196" sId="3">
    <oc r="D34" t="inlineStr">
      <is>
        <t>GSV</t>
      </is>
    </oc>
    <nc r="D34"/>
  </rcc>
  <rcc rId="6197" sId="3">
    <oc r="D35" t="inlineStr">
      <is>
        <t>Online</t>
      </is>
    </oc>
    <nc r="D35"/>
  </rcc>
  <rcc rId="6198" sId="3" numFmtId="4">
    <oc r="E35">
      <v>35000</v>
    </oc>
    <nc r="E35"/>
  </rcc>
  <rcc rId="6199" sId="3" numFmtId="4">
    <oc r="F35">
      <v>17500</v>
    </oc>
    <nc r="F35"/>
  </rcc>
  <rcc rId="6200" sId="3">
    <oc r="H35">
      <f>19956.45-17500</f>
    </oc>
    <nc r="H35"/>
  </rcc>
  <rcc rId="6201" sId="3">
    <oc r="I35">
      <f>F35+H35</f>
    </oc>
    <nc r="I35"/>
  </rcc>
  <rcc rId="6202" sId="3" numFmtId="4">
    <oc r="J35">
      <v>2456.4499999999998</v>
    </oc>
    <nc r="J35"/>
  </rcc>
  <rcc rId="6203" sId="3">
    <oc r="K35">
      <f>H35-J35</f>
    </oc>
    <nc r="K35"/>
  </rcc>
  <rcc rId="6204" sId="3">
    <oc r="M35">
      <f>19956.45-17500</f>
    </oc>
    <nc r="M35"/>
  </rcc>
  <rcc rId="6205" sId="3">
    <oc r="D36" t="inlineStr">
      <is>
        <t>Print</t>
      </is>
    </oc>
    <nc r="D36"/>
  </rcc>
  <rcc rId="6206" sId="3" numFmtId="4">
    <oc r="E36">
      <v>33000</v>
    </oc>
    <nc r="E36"/>
  </rcc>
  <rcc rId="6207" sId="3" numFmtId="4">
    <oc r="F36">
      <v>16500</v>
    </oc>
    <nc r="F36"/>
  </rcc>
  <rcc rId="6208" sId="3">
    <oc r="H36">
      <f>17000-16500</f>
    </oc>
    <nc r="H36"/>
  </rcc>
  <rcc rId="6209" sId="3">
    <oc r="I36">
      <f>F36+H36</f>
    </oc>
    <nc r="I36"/>
  </rcc>
  <rcc rId="6210" sId="3" numFmtId="4">
    <oc r="J36">
      <v>-522</v>
    </oc>
    <nc r="J36"/>
  </rcc>
  <rcc rId="6211" sId="3">
    <oc r="K36">
      <f>H36-J36</f>
    </oc>
    <nc r="K36"/>
  </rcc>
  <rcc rId="6212" sId="3">
    <oc r="M36">
      <f>15978-16500</f>
    </oc>
    <nc r="M36"/>
  </rcc>
  <rcc rId="6213" sId="3">
    <oc r="D37" t="inlineStr">
      <is>
        <t>TV</t>
      </is>
    </oc>
    <nc r="D37"/>
  </rcc>
  <rcc rId="6214" sId="3" numFmtId="4">
    <oc r="E37">
      <v>0</v>
    </oc>
    <nc r="E37"/>
  </rcc>
  <rcc rId="6215" sId="3" numFmtId="4">
    <oc r="F37">
      <v>4000</v>
    </oc>
    <nc r="F37"/>
  </rcc>
  <rcc rId="6216" sId="3">
    <oc r="H37">
      <f>5000-4000</f>
    </oc>
    <nc r="H37"/>
  </rcc>
  <rcc rId="6217" sId="3">
    <oc r="I37">
      <f>F37+H37</f>
    </oc>
    <nc r="I37"/>
  </rcc>
  <rcc rId="6218" sId="3" numFmtId="4">
    <oc r="J37">
      <v>-705</v>
    </oc>
    <nc r="J37"/>
  </rcc>
  <rcc rId="6219" sId="3">
    <oc r="K37">
      <f>H37-J37</f>
    </oc>
    <nc r="K37"/>
  </rcc>
  <rcc rId="6220" sId="3">
    <oc r="M37">
      <f>3295-4000</f>
    </oc>
    <nc r="M37"/>
  </rcc>
  <rcc rId="6221" sId="3">
    <oc r="D39" t="inlineStr">
      <is>
        <t>MM</t>
      </is>
    </oc>
    <nc r="D39"/>
  </rcc>
  <rcc rId="6222" sId="3">
    <oc r="D40" t="inlineStr">
      <is>
        <t>Print Straight</t>
      </is>
    </oc>
    <nc r="D40"/>
  </rcc>
  <rcc rId="6223" sId="3" numFmtId="4">
    <oc r="E40">
      <v>30000</v>
    </oc>
    <nc r="E40"/>
  </rcc>
  <rcc rId="6224" sId="3" numFmtId="4">
    <oc r="F40">
      <v>30741.69</v>
    </oc>
    <nc r="F40"/>
  </rcc>
  <rcc rId="6225" sId="3" numFmtId="4">
    <oc r="G40">
      <v>0</v>
    </oc>
    <nc r="G40"/>
  </rcc>
  <rcc rId="6226" sId="3" numFmtId="4">
    <oc r="H40">
      <v>0</v>
    </oc>
    <nc r="H40"/>
  </rcc>
  <rcc rId="6227" sId="3">
    <oc r="I40">
      <f>F40+H40</f>
    </oc>
    <nc r="I40"/>
  </rcc>
  <rcc rId="6228" sId="3">
    <oc r="D41" t="inlineStr">
      <is>
        <t>Print Gay</t>
      </is>
    </oc>
    <nc r="D41"/>
  </rcc>
  <rcc rId="6229" sId="3" numFmtId="4">
    <oc r="E41">
      <v>61000</v>
    </oc>
    <nc r="E41"/>
  </rcc>
  <rcc rId="6230" sId="3" numFmtId="4">
    <oc r="F41">
      <v>63544.62</v>
    </oc>
    <nc r="F41"/>
  </rcc>
  <rcc rId="6231" sId="3" numFmtId="4">
    <oc r="G41">
      <v>0</v>
    </oc>
    <nc r="G41"/>
  </rcc>
  <rcc rId="6232" sId="3" numFmtId="4">
    <oc r="H41">
      <v>0</v>
    </oc>
    <nc r="H41"/>
  </rcc>
  <rcc rId="6233" sId="3">
    <oc r="I41">
      <f>F41+H41</f>
    </oc>
    <nc r="I41"/>
  </rcc>
  <rcc rId="6234" sId="3">
    <oc r="D42" t="inlineStr">
      <is>
        <t>Online Straight</t>
      </is>
    </oc>
    <nc r="D42"/>
  </rcc>
  <rcc rId="6235" sId="3" numFmtId="4">
    <oc r="E42">
      <v>100</v>
    </oc>
    <nc r="E42"/>
  </rcc>
  <rcc rId="6236" sId="3" numFmtId="4">
    <oc r="F42">
      <v>100</v>
    </oc>
    <nc r="F42"/>
  </rcc>
  <rcc rId="6237" sId="3" numFmtId="4">
    <oc r="G42">
      <v>0</v>
    </oc>
    <nc r="G42"/>
  </rcc>
  <rcc rId="6238" sId="3" numFmtId="4">
    <oc r="H42">
      <v>0</v>
    </oc>
    <nc r="H42"/>
  </rcc>
  <rcc rId="6239" sId="3">
    <oc r="I42">
      <f>F42+H42</f>
    </oc>
    <nc r="I42"/>
  </rcc>
  <rcc rId="6240" sId="3">
    <oc r="D43" t="inlineStr">
      <is>
        <t>Online Gay</t>
      </is>
    </oc>
    <nc r="D43"/>
  </rcc>
  <rcc rId="6241" sId="3" numFmtId="4">
    <oc r="E43">
      <v>500</v>
    </oc>
    <nc r="E43"/>
  </rcc>
  <rcc rId="6242" sId="3" numFmtId="4">
    <oc r="F43">
      <v>608.76</v>
    </oc>
    <nc r="F43"/>
  </rcc>
  <rcc rId="6243" sId="3" numFmtId="4">
    <oc r="G43">
      <v>0</v>
    </oc>
    <nc r="G43"/>
  </rcc>
  <rcc rId="6244" sId="3" numFmtId="4">
    <oc r="H43">
      <v>0</v>
    </oc>
    <nc r="H43"/>
  </rcc>
  <rcc rId="6245" sId="3">
    <oc r="I43">
      <f>F43+H43</f>
    </oc>
    <nc r="I43"/>
  </rcc>
  <rcc rId="6246" sId="3">
    <oc r="E45">
      <f>SUM(E6:E44)</f>
    </oc>
    <nc r="E45"/>
  </rcc>
  <rcc rId="6247" sId="3">
    <oc r="F45">
      <f>SUM(F6:F44)</f>
    </oc>
    <nc r="F45"/>
  </rcc>
  <rcc rId="6248" sId="3">
    <oc r="G45">
      <f>SUM(G6:G44)</f>
    </oc>
    <nc r="G45"/>
  </rcc>
  <rcc rId="6249" sId="3">
    <oc r="H45">
      <f>SUM(H6:H44)</f>
    </oc>
    <nc r="H45"/>
  </rcc>
  <rcc rId="6250" sId="3">
    <oc r="I45">
      <f>SUM(I6:I44)</f>
    </oc>
    <nc r="I45"/>
  </rcc>
  <rcc rId="6251" sId="3">
    <oc r="J45">
      <f>SUM(J6:J44)</f>
    </oc>
    <nc r="J45"/>
  </rcc>
  <rcc rId="6252" sId="3">
    <oc r="K45">
      <f>SUM(K6:K44)</f>
    </oc>
    <nc r="K45"/>
  </rcc>
  <rrc rId="6253" sId="3" ref="A1:XFD1" action="deleteRow">
    <rfmt sheetId="3" xfDxf="1" sqref="A1:XFD1" start="0" length="0"/>
  </rrc>
  <rrc rId="6254" sId="3" ref="A1:XFD1" action="deleteRow">
    <rfmt sheetId="3" xfDxf="1" sqref="A1:XFD1" start="0" length="0"/>
    <rfmt sheetId="3" sqref="C1" start="0" length="0">
      <dxf>
        <font>
          <b/>
          <sz val="11"/>
          <color theme="1"/>
          <name val="Calibri"/>
          <scheme val="minor"/>
        </font>
      </dxf>
    </rfmt>
    <rfmt sheetId="3" sqref="D1" start="0" length="0">
      <dxf>
        <font>
          <b/>
          <sz val="11"/>
          <color indexed="9"/>
          <name val="Calibri"/>
          <scheme val="none"/>
        </font>
        <fill>
          <patternFill patternType="solid">
            <bgColor indexed="8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3" sqref="E1" start="0" length="0">
      <dxf>
        <font>
          <b/>
          <sz val="11"/>
          <color indexed="9"/>
          <name val="Calibri"/>
          <scheme val="none"/>
        </font>
        <fill>
          <patternFill patternType="solid">
            <bgColor indexed="8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3" sqref="F1" start="0" length="0">
      <dxf>
        <font>
          <b/>
          <sz val="11"/>
          <color indexed="9"/>
          <name val="Calibri"/>
          <scheme val="none"/>
        </font>
        <fill>
          <patternFill patternType="solid">
            <bgColor indexed="8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3" sqref="G1" start="0" length="0">
      <dxf>
        <font>
          <b/>
          <sz val="11"/>
          <color indexed="9"/>
          <name val="Calibri"/>
          <scheme val="none"/>
        </font>
        <fill>
          <patternFill patternType="solid">
            <bgColor indexed="8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3" sqref="H1" start="0" length="0">
      <dxf>
        <font>
          <b/>
          <sz val="11"/>
          <color indexed="9"/>
          <name val="Calibri"/>
          <scheme val="none"/>
        </font>
        <fill>
          <patternFill patternType="solid">
            <bgColor indexed="8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3" sqref="I1" start="0" length="0">
      <dxf>
        <font>
          <b/>
          <sz val="11"/>
          <color indexed="9"/>
          <name val="Calibri"/>
          <scheme val="none"/>
        </font>
        <fill>
          <patternFill patternType="solid">
            <bgColor indexed="8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3" sqref="J1" start="0" length="0">
      <dxf>
        <font>
          <b/>
          <sz val="11"/>
          <color indexed="9"/>
          <name val="Calibri"/>
          <scheme val="none"/>
        </font>
        <fill>
          <patternFill patternType="solid">
            <bgColor indexed="8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3" sqref="K1" start="0" length="0">
      <dxf>
        <font>
          <b/>
          <sz val="11"/>
          <color indexed="9"/>
          <name val="Calibri"/>
          <scheme val="none"/>
        </font>
        <fill>
          <patternFill patternType="solid">
            <bgColor indexed="8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3" sqref="O1" start="0" length="0">
      <dxf>
        <font>
          <b/>
          <sz val="11"/>
          <color indexed="9"/>
          <name val="Calibri"/>
          <scheme val="none"/>
        </font>
        <fill>
          <patternFill patternType="solid">
            <bgColor indexed="8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3" sqref="P1" start="0" length="0">
      <dxf>
        <font>
          <b/>
          <sz val="11"/>
          <color indexed="9"/>
          <name val="Calibri"/>
          <scheme val="none"/>
        </font>
        <fill>
          <patternFill patternType="solid">
            <bgColor indexed="8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3" sqref="Q1" start="0" length="0">
      <dxf>
        <font>
          <b/>
          <sz val="11"/>
          <color indexed="9"/>
          <name val="Calibri"/>
          <scheme val="none"/>
        </font>
        <fill>
          <patternFill patternType="solid">
            <bgColor indexed="8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3" sqref="R1" start="0" length="0">
      <dxf>
        <font>
          <b/>
          <sz val="11"/>
          <color indexed="9"/>
          <name val="Calibri"/>
          <scheme val="none"/>
        </font>
        <fill>
          <patternFill patternType="solid">
            <bgColor indexed="8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3" sqref="S1" start="0" length="0">
      <dxf>
        <font>
          <b/>
          <sz val="11"/>
          <color indexed="9"/>
          <name val="Calibri"/>
          <scheme val="none"/>
        </font>
        <fill>
          <patternFill patternType="solid">
            <bgColor indexed="8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3" sqref="T1" start="0" length="0">
      <dxf>
        <font>
          <b/>
          <sz val="11"/>
          <color indexed="9"/>
          <name val="Calibri"/>
          <scheme val="none"/>
        </font>
        <fill>
          <patternFill patternType="solid">
            <bgColor indexed="8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3" sqref="U1" start="0" length="0">
      <dxf>
        <font>
          <b/>
          <sz val="11"/>
          <color indexed="9"/>
          <name val="Calibri"/>
          <scheme val="none"/>
        </font>
        <fill>
          <patternFill patternType="solid">
            <bgColor indexed="8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6255" sId="3" ref="A1:XFD1" action="deleteRow">
    <rfmt sheetId="3" xfDxf="1" sqref="A1:XFD1" start="0" length="0"/>
    <rfmt sheetId="3" sqref="D1" start="0" length="0">
      <dxf>
        <font>
          <b/>
          <sz val="11"/>
          <color indexed="8"/>
          <name val="Calibri"/>
          <scheme val="none"/>
        </font>
        <fill>
          <patternFill patternType="solid">
            <bgColor indexed="55"/>
          </patternFill>
        </fill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3" sqref="E1" start="0" length="0">
      <dxf>
        <font>
          <b/>
          <sz val="11"/>
          <color indexed="8"/>
          <name val="Calibri"/>
          <scheme val="none"/>
        </font>
        <fill>
          <patternFill patternType="solid">
            <bgColor indexed="55"/>
          </patternFill>
        </fill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3" sqref="F1" start="0" length="0">
      <dxf>
        <font>
          <b/>
          <sz val="11"/>
          <color indexed="8"/>
          <name val="Calibri"/>
          <scheme val="none"/>
        </font>
        <fill>
          <patternFill patternType="solid">
            <bgColor indexed="55"/>
          </patternFill>
        </fill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3" sqref="G1" start="0" length="0">
      <dxf>
        <font>
          <b/>
          <sz val="11"/>
          <color indexed="8"/>
          <name val="Calibri"/>
          <scheme val="none"/>
        </font>
        <fill>
          <patternFill patternType="solid">
            <bgColor indexed="55"/>
          </patternFill>
        </fill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3" sqref="H1" start="0" length="0">
      <dxf>
        <font>
          <b/>
          <sz val="11"/>
          <color indexed="8"/>
          <name val="Calibri"/>
          <scheme val="none"/>
        </font>
        <fill>
          <patternFill patternType="solid">
            <bgColor indexed="55"/>
          </patternFill>
        </fill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3" sqref="I1" start="0" length="0">
      <dxf>
        <font>
          <b/>
          <sz val="11"/>
          <color indexed="8"/>
          <name val="Calibri"/>
          <scheme val="none"/>
        </font>
        <fill>
          <patternFill patternType="solid">
            <bgColor indexed="55"/>
          </patternFill>
        </fill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3" sqref="J1" start="0" length="0">
      <dxf>
        <font>
          <b/>
          <sz val="11"/>
          <color indexed="8"/>
          <name val="Calibri"/>
          <scheme val="none"/>
        </font>
        <fill>
          <patternFill patternType="solid">
            <bgColor indexed="55"/>
          </patternFill>
        </fill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3" sqref="K1" start="0" length="0">
      <dxf>
        <font>
          <b/>
          <sz val="11"/>
          <color indexed="8"/>
          <name val="Calibri"/>
          <scheme val="none"/>
        </font>
        <fill>
          <patternFill patternType="solid">
            <bgColor indexed="55"/>
          </patternFill>
        </fill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3" sqref="O1" start="0" length="0">
      <dxf>
        <font>
          <b/>
          <sz val="11"/>
          <color indexed="8"/>
          <name val="Calibri"/>
          <scheme val="none"/>
        </font>
        <fill>
          <patternFill patternType="solid">
            <bgColor indexed="55"/>
          </patternFill>
        </fill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3" sqref="P1" start="0" length="0">
      <dxf>
        <font>
          <b/>
          <sz val="11"/>
          <color indexed="8"/>
          <name val="Calibri"/>
          <scheme val="none"/>
        </font>
        <fill>
          <patternFill patternType="solid">
            <bgColor indexed="55"/>
          </patternFill>
        </fill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3" sqref="Q1" start="0" length="0">
      <dxf>
        <font>
          <b/>
          <sz val="11"/>
          <color indexed="8"/>
          <name val="Calibri"/>
          <scheme val="none"/>
        </font>
        <fill>
          <patternFill patternType="solid">
            <bgColor indexed="55"/>
          </patternFill>
        </fill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3" sqref="R1" start="0" length="0">
      <dxf>
        <font>
          <b/>
          <sz val="11"/>
          <color indexed="8"/>
          <name val="Calibri"/>
          <scheme val="none"/>
        </font>
        <fill>
          <patternFill patternType="solid">
            <bgColor indexed="55"/>
          </patternFill>
        </fill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3" sqref="S1" start="0" length="0">
      <dxf>
        <font>
          <b/>
          <sz val="11"/>
          <color indexed="8"/>
          <name val="Calibri"/>
          <scheme val="none"/>
        </font>
        <fill>
          <patternFill patternType="solid">
            <bgColor indexed="55"/>
          </patternFill>
        </fill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3" sqref="T1" start="0" length="0">
      <dxf>
        <font>
          <b/>
          <sz val="11"/>
          <color indexed="8"/>
          <name val="Calibri"/>
          <scheme val="none"/>
        </font>
        <fill>
          <patternFill patternType="solid">
            <bgColor indexed="55"/>
          </patternFill>
        </fill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3" sqref="U1" start="0" length="0">
      <dxf>
        <font>
          <b/>
          <sz val="11"/>
          <color indexed="8"/>
          <name val="Calibri"/>
          <scheme val="none"/>
        </font>
        <fill>
          <patternFill patternType="solid">
            <bgColor indexed="55"/>
          </patternFill>
        </fill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6256" sId="3" ref="A1:XFD1" action="deleteRow">
    <rfmt sheetId="3" xfDxf="1" sqref="A1:XFD1" start="0" length="0"/>
    <rfmt sheetId="3" sqref="D1" start="0" length="0">
      <dxf>
        <font>
          <b/>
          <sz val="11"/>
          <color indexed="8"/>
          <name val="Calibri"/>
          <scheme val="none"/>
        </font>
        <fill>
          <patternFill patternType="solid">
            <bgColor indexed="55"/>
          </patternFill>
        </fill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3" sqref="E1" start="0" length="0">
      <dxf>
        <font>
          <b/>
          <sz val="11"/>
          <color indexed="8"/>
          <name val="Calibri"/>
          <scheme val="none"/>
        </font>
        <fill>
          <patternFill patternType="solid">
            <bgColor indexed="55"/>
          </patternFill>
        </fill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3" sqref="F1" start="0" length="0">
      <dxf>
        <font>
          <b/>
          <sz val="11"/>
          <color indexed="8"/>
          <name val="Calibri"/>
          <scheme val="none"/>
        </font>
        <fill>
          <patternFill patternType="solid">
            <bgColor indexed="55"/>
          </patternFill>
        </fill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3" sqref="G1" start="0" length="0">
      <dxf>
        <font>
          <b/>
          <sz val="11"/>
          <color indexed="8"/>
          <name val="Calibri"/>
          <scheme val="none"/>
        </font>
        <fill>
          <patternFill patternType="solid">
            <bgColor indexed="55"/>
          </patternFill>
        </fill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3" sqref="H1" start="0" length="0">
      <dxf>
        <font>
          <b/>
          <sz val="11"/>
          <color indexed="8"/>
          <name val="Calibri"/>
          <scheme val="none"/>
        </font>
        <fill>
          <patternFill patternType="solid">
            <bgColor indexed="55"/>
          </patternFill>
        </fill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3" sqref="I1" start="0" length="0">
      <dxf>
        <font>
          <b/>
          <sz val="11"/>
          <color indexed="8"/>
          <name val="Calibri"/>
          <scheme val="none"/>
        </font>
        <fill>
          <patternFill patternType="solid">
            <bgColor indexed="55"/>
          </patternFill>
        </fill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3" sqref="J1" start="0" length="0">
      <dxf>
        <font>
          <b/>
          <sz val="11"/>
          <color indexed="8"/>
          <name val="Calibri"/>
          <scheme val="none"/>
        </font>
        <fill>
          <patternFill patternType="solid">
            <bgColor indexed="55"/>
          </patternFill>
        </fill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3" sqref="K1" start="0" length="0">
      <dxf>
        <font>
          <b/>
          <sz val="11"/>
          <color indexed="8"/>
          <name val="Calibri"/>
          <scheme val="none"/>
        </font>
        <fill>
          <patternFill patternType="solid">
            <bgColor indexed="55"/>
          </patternFill>
        </fill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3" sqref="O1" start="0" length="0">
      <dxf>
        <font>
          <b/>
          <sz val="11"/>
          <color indexed="8"/>
          <name val="Calibri"/>
          <scheme val="none"/>
        </font>
        <fill>
          <patternFill patternType="solid">
            <bgColor indexed="55"/>
          </patternFill>
        </fill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3" sqref="P1" start="0" length="0">
      <dxf>
        <font>
          <b/>
          <sz val="11"/>
          <color indexed="8"/>
          <name val="Calibri"/>
          <scheme val="none"/>
        </font>
        <fill>
          <patternFill patternType="solid">
            <bgColor indexed="55"/>
          </patternFill>
        </fill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3" sqref="Q1" start="0" length="0">
      <dxf>
        <font>
          <b/>
          <sz val="11"/>
          <color indexed="8"/>
          <name val="Calibri"/>
          <scheme val="none"/>
        </font>
        <fill>
          <patternFill patternType="solid">
            <bgColor indexed="55"/>
          </patternFill>
        </fill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3" sqref="R1" start="0" length="0">
      <dxf>
        <font>
          <b/>
          <sz val="11"/>
          <color indexed="8"/>
          <name val="Calibri"/>
          <scheme val="none"/>
        </font>
        <fill>
          <patternFill patternType="solid">
            <bgColor indexed="55"/>
          </patternFill>
        </fill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3" sqref="S1" start="0" length="0">
      <dxf>
        <font>
          <b/>
          <sz val="11"/>
          <color indexed="8"/>
          <name val="Calibri"/>
          <scheme val="none"/>
        </font>
        <fill>
          <patternFill patternType="solid">
            <bgColor indexed="55"/>
          </patternFill>
        </fill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3" sqref="T1" start="0" length="0">
      <dxf>
        <font>
          <b/>
          <sz val="11"/>
          <color indexed="8"/>
          <name val="Calibri"/>
          <scheme val="none"/>
        </font>
        <fill>
          <patternFill patternType="solid">
            <bgColor indexed="55"/>
          </patternFill>
        </fill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3" sqref="U1" start="0" length="0">
      <dxf>
        <font>
          <b/>
          <sz val="11"/>
          <color indexed="8"/>
          <name val="Calibri"/>
          <scheme val="none"/>
        </font>
        <fill>
          <patternFill patternType="solid">
            <bgColor indexed="55"/>
          </patternFill>
        </fill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6257" sId="3" ref="A1:XFD1" action="deleteRow">
    <rfmt sheetId="3" xfDxf="1" sqref="A1:XFD1" start="0" length="0"/>
    <rfmt sheetId="3" sqref="D1" start="0" length="0">
      <dxf>
        <font>
          <b/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dxf>
    </rfmt>
    <rfmt sheetId="3" sqref="E1" start="0" length="0">
      <dxf>
        <alignment horizontal="center" vertical="top" readingOrder="0"/>
        <border outline="0">
          <left style="thin">
            <color indexed="64"/>
          </left>
        </border>
      </dxf>
    </rfmt>
    <rfmt sheetId="3" sqref="F1" start="0" length="0">
      <dxf>
        <alignment horizontal="center" vertical="top" readingOrder="0"/>
      </dxf>
    </rfmt>
    <rfmt sheetId="3" sqref="G1" start="0" length="0">
      <dxf>
        <alignment horizontal="center" vertical="top" readingOrder="0"/>
      </dxf>
    </rfmt>
    <rfmt sheetId="3" sqref="H1" start="0" length="0">
      <dxf>
        <alignment horizontal="center" vertical="top" readingOrder="0"/>
      </dxf>
    </rfmt>
    <rfmt sheetId="3" sqref="I1" start="0" length="0">
      <dxf>
        <alignment horizontal="center" vertical="top" readingOrder="0"/>
      </dxf>
    </rfmt>
    <rfmt sheetId="3" sqref="J1" start="0" length="0">
      <dxf>
        <alignment horizontal="center" vertical="top" readingOrder="0"/>
      </dxf>
    </rfmt>
    <rfmt sheetId="3" sqref="K1" start="0" length="0">
      <dxf>
        <alignment horizontal="center" vertical="top" readingOrder="0"/>
        <border outline="0">
          <right style="thin">
            <color indexed="64"/>
          </right>
        </border>
      </dxf>
    </rfmt>
    <rfmt sheetId="3" sqref="O1" start="0" length="0">
      <dxf>
        <alignment horizontal="center" vertical="top" readingOrder="0"/>
        <border outline="0">
          <left style="thin">
            <color indexed="64"/>
          </left>
        </border>
      </dxf>
    </rfmt>
    <rfmt sheetId="3" sqref="P1" start="0" length="0">
      <dxf>
        <alignment horizontal="center" vertical="top" readingOrder="0"/>
      </dxf>
    </rfmt>
    <rfmt sheetId="3" sqref="Q1" start="0" length="0">
      <dxf>
        <alignment horizontal="center" vertical="top" readingOrder="0"/>
      </dxf>
    </rfmt>
    <rfmt sheetId="3" sqref="R1" start="0" length="0">
      <dxf>
        <alignment horizontal="center" vertical="top" readingOrder="0"/>
      </dxf>
    </rfmt>
    <rfmt sheetId="3" sqref="S1" start="0" length="0">
      <dxf>
        <alignment horizontal="center" vertical="top" readingOrder="0"/>
      </dxf>
    </rfmt>
    <rfmt sheetId="3" sqref="T1" start="0" length="0">
      <dxf>
        <alignment horizontal="center" vertical="top" readingOrder="0"/>
      </dxf>
    </rfmt>
    <rfmt sheetId="3" sqref="U1" start="0" length="0">
      <dxf>
        <alignment horizontal="center" vertical="top" readingOrder="0"/>
        <border outline="0">
          <right style="thin">
            <color indexed="64"/>
          </right>
        </border>
      </dxf>
    </rfmt>
  </rrc>
  <rrc rId="6258" sId="3" ref="A1:XFD1" action="deleteRow">
    <rfmt sheetId="3" xfDxf="1" sqref="A1:XFD1" start="0" length="0"/>
    <rfmt sheetId="3" sqref="D1" start="0" length="0">
      <dxf>
        <border outline="0">
          <left style="thin">
            <color indexed="64"/>
          </left>
          <right style="thin">
            <color indexed="64"/>
          </right>
        </border>
      </dxf>
    </rfmt>
    <rfmt sheetId="3" sqref="E1" start="0" length="0">
      <dxf>
        <numFmt numFmtId="6" formatCode="#,##0_);[Red]\(#,##0\)"/>
        <alignment horizontal="center" vertical="top" readingOrder="0"/>
        <border outline="0">
          <left style="thin">
            <color indexed="64"/>
          </left>
        </border>
      </dxf>
    </rfmt>
    <rfmt sheetId="3" sqref="F1" start="0" length="0">
      <dxf>
        <numFmt numFmtId="6" formatCode="#,##0_);[Red]\(#,##0\)"/>
        <alignment horizontal="center" vertical="top" readingOrder="0"/>
      </dxf>
    </rfmt>
    <rfmt sheetId="3" sqref="G1" start="0" length="0">
      <dxf>
        <numFmt numFmtId="6" formatCode="#,##0_);[Red]\(#,##0\)"/>
        <alignment horizontal="center" vertical="top" readingOrder="0"/>
      </dxf>
    </rfmt>
    <rfmt sheetId="3" sqref="H1" start="0" length="0">
      <dxf>
        <numFmt numFmtId="6" formatCode="#,##0_);[Red]\(#,##0\)"/>
        <alignment horizontal="center" vertical="top" readingOrder="0"/>
      </dxf>
    </rfmt>
    <rfmt sheetId="3" sqref="I1" start="0" length="0">
      <dxf>
        <numFmt numFmtId="6" formatCode="#,##0_);[Red]\(#,##0\)"/>
        <alignment horizontal="center" vertical="top" readingOrder="0"/>
      </dxf>
    </rfmt>
    <rfmt sheetId="3" sqref="J1" start="0" length="0">
      <dxf>
        <numFmt numFmtId="6" formatCode="#,##0_);[Red]\(#,##0\)"/>
        <alignment horizontal="center" vertical="top" readingOrder="0"/>
      </dxf>
    </rfmt>
    <rfmt sheetId="3" sqref="K1" start="0" length="0">
      <dxf>
        <numFmt numFmtId="6" formatCode="#,##0_);[Red]\(#,##0\)"/>
        <alignment horizontal="center" vertical="top" readingOrder="0"/>
        <border outline="0">
          <right style="thin">
            <color indexed="64"/>
          </right>
        </border>
      </dxf>
    </rfmt>
    <rfmt sheetId="3" sqref="O1" start="0" length="0">
      <dxf>
        <numFmt numFmtId="6" formatCode="#,##0_);[Red]\(#,##0\)"/>
        <alignment horizontal="center" vertical="top" readingOrder="0"/>
        <border outline="0">
          <left style="thin">
            <color indexed="64"/>
          </left>
        </border>
      </dxf>
    </rfmt>
    <rfmt sheetId="3" sqref="P1" start="0" length="0">
      <dxf>
        <numFmt numFmtId="6" formatCode="#,##0_);[Red]\(#,##0\)"/>
        <alignment horizontal="center" vertical="top" readingOrder="0"/>
      </dxf>
    </rfmt>
    <rfmt sheetId="3" sqref="Q1" start="0" length="0">
      <dxf>
        <numFmt numFmtId="6" formatCode="#,##0_);[Red]\(#,##0\)"/>
        <alignment horizontal="center" vertical="top" readingOrder="0"/>
      </dxf>
    </rfmt>
    <rfmt sheetId="3" sqref="R1" start="0" length="0">
      <dxf>
        <numFmt numFmtId="6" formatCode="#,##0_);[Red]\(#,##0\)"/>
        <alignment horizontal="center" vertical="top" readingOrder="0"/>
      </dxf>
    </rfmt>
    <rfmt sheetId="3" sqref="S1" start="0" length="0">
      <dxf>
        <numFmt numFmtId="6" formatCode="#,##0_);[Red]\(#,##0\)"/>
        <alignment horizontal="center" vertical="top" readingOrder="0"/>
      </dxf>
    </rfmt>
    <rfmt sheetId="3" sqref="T1" start="0" length="0">
      <dxf>
        <numFmt numFmtId="6" formatCode="#,##0_);[Red]\(#,##0\)"/>
        <alignment horizontal="center" vertical="top" readingOrder="0"/>
      </dxf>
    </rfmt>
    <rfmt sheetId="3" sqref="U1" start="0" length="0">
      <dxf>
        <numFmt numFmtId="6" formatCode="#,##0_);[Red]\(#,##0\)"/>
        <alignment horizontal="center" vertical="top" readingOrder="0"/>
        <border outline="0">
          <right style="thin">
            <color indexed="64"/>
          </right>
        </border>
      </dxf>
    </rfmt>
  </rrc>
  <rrc rId="6259" sId="3" ref="A1:XFD1" action="deleteRow">
    <rfmt sheetId="3" xfDxf="1" sqref="A1:XFD1" start="0" length="0"/>
    <rfmt sheetId="3" sqref="D1" start="0" length="0">
      <dxf>
        <border outline="0">
          <left style="thin">
            <color indexed="64"/>
          </left>
          <right style="thin">
            <color indexed="64"/>
          </right>
        </border>
      </dxf>
    </rfmt>
    <rfmt sheetId="3" sqref="E1" start="0" length="0">
      <dxf>
        <numFmt numFmtId="6" formatCode="#,##0_);[Red]\(#,##0\)"/>
        <alignment horizontal="center" vertical="top" readingOrder="0"/>
        <border outline="0">
          <left style="thin">
            <color indexed="64"/>
          </left>
        </border>
      </dxf>
    </rfmt>
    <rfmt sheetId="3" sqref="F1" start="0" length="0">
      <dxf>
        <numFmt numFmtId="6" formatCode="#,##0_);[Red]\(#,##0\)"/>
        <alignment horizontal="center" vertical="top" readingOrder="0"/>
      </dxf>
    </rfmt>
    <rfmt sheetId="3" sqref="G1" start="0" length="0">
      <dxf>
        <numFmt numFmtId="6" formatCode="#,##0_);[Red]\(#,##0\)"/>
        <alignment horizontal="center" vertical="top" readingOrder="0"/>
      </dxf>
    </rfmt>
    <rfmt sheetId="3" sqref="H1" start="0" length="0">
      <dxf>
        <numFmt numFmtId="6" formatCode="#,##0_);[Red]\(#,##0\)"/>
        <alignment horizontal="center" vertical="top" readingOrder="0"/>
      </dxf>
    </rfmt>
    <rfmt sheetId="3" sqref="I1" start="0" length="0">
      <dxf>
        <numFmt numFmtId="6" formatCode="#,##0_);[Red]\(#,##0\)"/>
        <alignment horizontal="center" vertical="top" readingOrder="0"/>
      </dxf>
    </rfmt>
    <rfmt sheetId="3" sqref="J1" start="0" length="0">
      <dxf>
        <numFmt numFmtId="6" formatCode="#,##0_);[Red]\(#,##0\)"/>
        <alignment horizontal="center" vertical="top" readingOrder="0"/>
      </dxf>
    </rfmt>
    <rfmt sheetId="3" sqref="K1" start="0" length="0">
      <dxf>
        <numFmt numFmtId="6" formatCode="#,##0_);[Red]\(#,##0\)"/>
        <alignment horizontal="center" vertical="top" readingOrder="0"/>
        <border outline="0">
          <right style="thin">
            <color indexed="64"/>
          </right>
        </border>
      </dxf>
    </rfmt>
    <rfmt sheetId="3" sqref="O1" start="0" length="0">
      <dxf>
        <numFmt numFmtId="6" formatCode="#,##0_);[Red]\(#,##0\)"/>
        <alignment horizontal="center" vertical="top" readingOrder="0"/>
        <border outline="0">
          <left style="thin">
            <color indexed="64"/>
          </left>
        </border>
      </dxf>
    </rfmt>
    <rfmt sheetId="3" sqref="P1" start="0" length="0">
      <dxf>
        <numFmt numFmtId="6" formatCode="#,##0_);[Red]\(#,##0\)"/>
        <alignment horizontal="center" vertical="top" readingOrder="0"/>
      </dxf>
    </rfmt>
    <rfmt sheetId="3" sqref="Q1" start="0" length="0">
      <dxf>
        <numFmt numFmtId="6" formatCode="#,##0_);[Red]\(#,##0\)"/>
        <alignment horizontal="center" vertical="top" readingOrder="0"/>
      </dxf>
    </rfmt>
    <rfmt sheetId="3" sqref="R1" start="0" length="0">
      <dxf>
        <numFmt numFmtId="6" formatCode="#,##0_);[Red]\(#,##0\)"/>
        <alignment horizontal="center" vertical="top" readingOrder="0"/>
      </dxf>
    </rfmt>
    <rfmt sheetId="3" sqref="S1" start="0" length="0">
      <dxf>
        <numFmt numFmtId="6" formatCode="#,##0_);[Red]\(#,##0\)"/>
        <alignment horizontal="center" vertical="top" readingOrder="0"/>
      </dxf>
    </rfmt>
    <rfmt sheetId="3" sqref="T1" start="0" length="0">
      <dxf>
        <numFmt numFmtId="6" formatCode="#,##0_);[Red]\(#,##0\)"/>
        <alignment horizontal="center" vertical="top" readingOrder="0"/>
      </dxf>
    </rfmt>
    <rfmt sheetId="3" sqref="U1" start="0" length="0">
      <dxf>
        <numFmt numFmtId="6" formatCode="#,##0_);[Red]\(#,##0\)"/>
        <alignment horizontal="center" vertical="top" readingOrder="0"/>
        <border outline="0">
          <right style="thin">
            <color indexed="64"/>
          </right>
        </border>
      </dxf>
    </rfmt>
  </rrc>
  <rrc rId="6260" sId="3" ref="A1:XFD1" action="deleteRow">
    <rfmt sheetId="3" xfDxf="1" sqref="A1:XFD1" start="0" length="0"/>
    <rfmt sheetId="3" sqref="D1" start="0" length="0">
      <dxf>
        <border outline="0">
          <left style="thin">
            <color indexed="64"/>
          </left>
          <right style="thin">
            <color indexed="64"/>
          </right>
        </border>
      </dxf>
    </rfmt>
    <rfmt sheetId="3" sqref="E1" start="0" length="0">
      <dxf>
        <numFmt numFmtId="6" formatCode="#,##0_);[Red]\(#,##0\)"/>
        <alignment horizontal="center" vertical="top" readingOrder="0"/>
        <border outline="0">
          <left style="thin">
            <color indexed="64"/>
          </left>
        </border>
      </dxf>
    </rfmt>
    <rfmt sheetId="3" sqref="F1" start="0" length="0">
      <dxf>
        <numFmt numFmtId="6" formatCode="#,##0_);[Red]\(#,##0\)"/>
        <alignment horizontal="center" vertical="top" readingOrder="0"/>
      </dxf>
    </rfmt>
    <rfmt sheetId="3" sqref="G1" start="0" length="0">
      <dxf>
        <numFmt numFmtId="6" formatCode="#,##0_);[Red]\(#,##0\)"/>
        <alignment horizontal="center" vertical="top" readingOrder="0"/>
      </dxf>
    </rfmt>
    <rfmt sheetId="3" sqref="H1" start="0" length="0">
      <dxf>
        <numFmt numFmtId="6" formatCode="#,##0_);[Red]\(#,##0\)"/>
        <alignment horizontal="center" vertical="top" readingOrder="0"/>
      </dxf>
    </rfmt>
    <rfmt sheetId="3" sqref="I1" start="0" length="0">
      <dxf>
        <numFmt numFmtId="6" formatCode="#,##0_);[Red]\(#,##0\)"/>
        <alignment horizontal="center" vertical="top" readingOrder="0"/>
      </dxf>
    </rfmt>
    <rfmt sheetId="3" sqref="J1" start="0" length="0">
      <dxf>
        <numFmt numFmtId="6" formatCode="#,##0_);[Red]\(#,##0\)"/>
        <alignment horizontal="center" vertical="top" readingOrder="0"/>
      </dxf>
    </rfmt>
    <rfmt sheetId="3" sqref="K1" start="0" length="0">
      <dxf>
        <numFmt numFmtId="6" formatCode="#,##0_);[Red]\(#,##0\)"/>
        <alignment horizontal="center" vertical="top" readingOrder="0"/>
        <border outline="0">
          <right style="thin">
            <color indexed="64"/>
          </right>
        </border>
      </dxf>
    </rfmt>
    <rfmt sheetId="3" sqref="O1" start="0" length="0">
      <dxf>
        <numFmt numFmtId="6" formatCode="#,##0_);[Red]\(#,##0\)"/>
        <alignment horizontal="center" vertical="top" readingOrder="0"/>
        <border outline="0">
          <left style="thin">
            <color indexed="64"/>
          </left>
        </border>
      </dxf>
    </rfmt>
    <rfmt sheetId="3" sqref="P1" start="0" length="0">
      <dxf>
        <numFmt numFmtId="6" formatCode="#,##0_);[Red]\(#,##0\)"/>
        <alignment horizontal="center" vertical="top" readingOrder="0"/>
      </dxf>
    </rfmt>
    <rfmt sheetId="3" sqref="Q1" start="0" length="0">
      <dxf>
        <numFmt numFmtId="6" formatCode="#,##0_);[Red]\(#,##0\)"/>
        <alignment horizontal="center" vertical="top" readingOrder="0"/>
      </dxf>
    </rfmt>
    <rfmt sheetId="3" sqref="R1" start="0" length="0">
      <dxf>
        <numFmt numFmtId="6" formatCode="#,##0_);[Red]\(#,##0\)"/>
        <alignment horizontal="center" vertical="top" readingOrder="0"/>
      </dxf>
    </rfmt>
    <rfmt sheetId="3" sqref="S1" start="0" length="0">
      <dxf>
        <numFmt numFmtId="6" formatCode="#,##0_);[Red]\(#,##0\)"/>
        <alignment horizontal="center" vertical="top" readingOrder="0"/>
      </dxf>
    </rfmt>
    <rfmt sheetId="3" sqref="T1" start="0" length="0">
      <dxf>
        <numFmt numFmtId="6" formatCode="#,##0_);[Red]\(#,##0\)"/>
        <alignment horizontal="center" vertical="top" readingOrder="0"/>
      </dxf>
    </rfmt>
    <rfmt sheetId="3" sqref="U1" start="0" length="0">
      <dxf>
        <numFmt numFmtId="6" formatCode="#,##0_);[Red]\(#,##0\)"/>
        <alignment horizontal="center" vertical="top" readingOrder="0"/>
        <border outline="0">
          <right style="thin">
            <color indexed="64"/>
          </right>
        </border>
      </dxf>
    </rfmt>
  </rrc>
  <rrc rId="6261" sId="3" ref="A1:XFD1" action="deleteRow">
    <rfmt sheetId="3" xfDxf="1" sqref="A1:XFD1" start="0" length="0"/>
    <rfmt sheetId="3" sqref="D1" start="0" length="0">
      <dxf>
        <border outline="0">
          <left style="thin">
            <color indexed="64"/>
          </left>
          <right style="thin">
            <color indexed="64"/>
          </right>
        </border>
      </dxf>
    </rfmt>
    <rfmt sheetId="3" sqref="E1" start="0" length="0">
      <dxf>
        <numFmt numFmtId="6" formatCode="#,##0_);[Red]\(#,##0\)"/>
        <alignment horizontal="center" vertical="top" readingOrder="0"/>
        <border outline="0">
          <left style="thin">
            <color indexed="64"/>
          </left>
        </border>
      </dxf>
    </rfmt>
    <rfmt sheetId="3" sqref="F1" start="0" length="0">
      <dxf>
        <numFmt numFmtId="6" formatCode="#,##0_);[Red]\(#,##0\)"/>
        <alignment horizontal="center" vertical="top" readingOrder="0"/>
      </dxf>
    </rfmt>
    <rfmt sheetId="3" sqref="G1" start="0" length="0">
      <dxf>
        <numFmt numFmtId="6" formatCode="#,##0_);[Red]\(#,##0\)"/>
        <alignment horizontal="center" vertical="top" readingOrder="0"/>
      </dxf>
    </rfmt>
    <rfmt sheetId="3" sqref="H1" start="0" length="0">
      <dxf>
        <numFmt numFmtId="6" formatCode="#,##0_);[Red]\(#,##0\)"/>
        <alignment horizontal="center" vertical="top" readingOrder="0"/>
      </dxf>
    </rfmt>
    <rfmt sheetId="3" sqref="I1" start="0" length="0">
      <dxf>
        <numFmt numFmtId="6" formatCode="#,##0_);[Red]\(#,##0\)"/>
        <alignment horizontal="center" vertical="top" readingOrder="0"/>
      </dxf>
    </rfmt>
    <rfmt sheetId="3" sqref="J1" start="0" length="0">
      <dxf>
        <numFmt numFmtId="6" formatCode="#,##0_);[Red]\(#,##0\)"/>
        <alignment horizontal="center" vertical="top" readingOrder="0"/>
      </dxf>
    </rfmt>
    <rfmt sheetId="3" sqref="K1" start="0" length="0">
      <dxf>
        <numFmt numFmtId="6" formatCode="#,##0_);[Red]\(#,##0\)"/>
        <alignment horizontal="center" vertical="top" readingOrder="0"/>
        <border outline="0">
          <right style="thin">
            <color indexed="64"/>
          </right>
        </border>
      </dxf>
    </rfmt>
    <rfmt sheetId="3" sqref="O1" start="0" length="0">
      <dxf>
        <numFmt numFmtId="6" formatCode="#,##0_);[Red]\(#,##0\)"/>
        <alignment horizontal="center" vertical="top" readingOrder="0"/>
        <border outline="0">
          <left style="thin">
            <color indexed="64"/>
          </left>
        </border>
      </dxf>
    </rfmt>
    <rfmt sheetId="3" sqref="P1" start="0" length="0">
      <dxf>
        <numFmt numFmtId="6" formatCode="#,##0_);[Red]\(#,##0\)"/>
        <alignment horizontal="center" vertical="top" readingOrder="0"/>
      </dxf>
    </rfmt>
    <rfmt sheetId="3" sqref="Q1" start="0" length="0">
      <dxf>
        <numFmt numFmtId="6" formatCode="#,##0_);[Red]\(#,##0\)"/>
        <alignment horizontal="center" vertical="top" readingOrder="0"/>
      </dxf>
    </rfmt>
    <rfmt sheetId="3" sqref="R1" start="0" length="0">
      <dxf>
        <numFmt numFmtId="6" formatCode="#,##0_);[Red]\(#,##0\)"/>
        <alignment horizontal="center" vertical="top" readingOrder="0"/>
      </dxf>
    </rfmt>
    <rfmt sheetId="3" sqref="S1" start="0" length="0">
      <dxf>
        <numFmt numFmtId="6" formatCode="#,##0_);[Red]\(#,##0\)"/>
        <alignment horizontal="center" vertical="top" readingOrder="0"/>
      </dxf>
    </rfmt>
    <rfmt sheetId="3" sqref="T1" start="0" length="0">
      <dxf>
        <numFmt numFmtId="6" formatCode="#,##0_);[Red]\(#,##0\)"/>
        <alignment horizontal="center" vertical="top" readingOrder="0"/>
      </dxf>
    </rfmt>
    <rfmt sheetId="3" sqref="U1" start="0" length="0">
      <dxf>
        <numFmt numFmtId="6" formatCode="#,##0_);[Red]\(#,##0\)"/>
        <alignment horizontal="center" vertical="top" readingOrder="0"/>
        <border outline="0">
          <right style="thin">
            <color indexed="64"/>
          </right>
        </border>
      </dxf>
    </rfmt>
  </rrc>
  <rrc rId="6262" sId="3" ref="A1:XFD1" action="deleteRow">
    <rfmt sheetId="3" xfDxf="1" sqref="A1:XFD1" start="0" length="0"/>
    <rfmt sheetId="3" sqref="D1" start="0" length="0">
      <dxf>
        <font>
          <b/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3" sqref="E1" start="0" length="0">
      <dxf>
        <numFmt numFmtId="6" formatCode="#,##0_);[Red]\(#,##0\)"/>
        <alignment horizontal="center" vertical="top" readingOrder="0"/>
        <border outline="0">
          <left style="thin">
            <color indexed="64"/>
          </left>
        </border>
      </dxf>
    </rfmt>
    <rfmt sheetId="3" sqref="F1" start="0" length="0">
      <dxf>
        <numFmt numFmtId="6" formatCode="#,##0_);[Red]\(#,##0\)"/>
        <alignment horizontal="center" vertical="top" readingOrder="0"/>
      </dxf>
    </rfmt>
    <rfmt sheetId="3" sqref="G1" start="0" length="0">
      <dxf>
        <numFmt numFmtId="6" formatCode="#,##0_);[Red]\(#,##0\)"/>
        <alignment horizontal="center" vertical="top" readingOrder="0"/>
      </dxf>
    </rfmt>
    <rfmt sheetId="3" sqref="H1" start="0" length="0">
      <dxf>
        <numFmt numFmtId="6" formatCode="#,##0_);[Red]\(#,##0\)"/>
        <alignment horizontal="center" vertical="top" readingOrder="0"/>
      </dxf>
    </rfmt>
    <rfmt sheetId="3" sqref="I1" start="0" length="0">
      <dxf>
        <numFmt numFmtId="6" formatCode="#,##0_);[Red]\(#,##0\)"/>
        <alignment horizontal="center" vertical="top" readingOrder="0"/>
      </dxf>
    </rfmt>
    <rfmt sheetId="3" sqref="J1" start="0" length="0">
      <dxf>
        <numFmt numFmtId="6" formatCode="#,##0_);[Red]\(#,##0\)"/>
        <alignment horizontal="center" vertical="top" readingOrder="0"/>
      </dxf>
    </rfmt>
    <rfmt sheetId="3" sqref="K1" start="0" length="0">
      <dxf>
        <numFmt numFmtId="6" formatCode="#,##0_);[Red]\(#,##0\)"/>
        <alignment horizontal="center" vertical="top" readingOrder="0"/>
        <border outline="0">
          <right style="thin">
            <color indexed="64"/>
          </right>
        </border>
      </dxf>
    </rfmt>
    <rfmt sheetId="3" sqref="O1" start="0" length="0">
      <dxf>
        <numFmt numFmtId="6" formatCode="#,##0_);[Red]\(#,##0\)"/>
        <alignment horizontal="center" vertical="top" readingOrder="0"/>
        <border outline="0">
          <left style="thin">
            <color indexed="64"/>
          </left>
        </border>
      </dxf>
    </rfmt>
    <rfmt sheetId="3" sqref="P1" start="0" length="0">
      <dxf>
        <numFmt numFmtId="6" formatCode="#,##0_);[Red]\(#,##0\)"/>
        <alignment horizontal="center" vertical="top" readingOrder="0"/>
      </dxf>
    </rfmt>
    <rfmt sheetId="3" sqref="Q1" start="0" length="0">
      <dxf>
        <numFmt numFmtId="6" formatCode="#,##0_);[Red]\(#,##0\)"/>
        <alignment horizontal="center" vertical="top" readingOrder="0"/>
      </dxf>
    </rfmt>
    <rfmt sheetId="3" sqref="R1" start="0" length="0">
      <dxf>
        <numFmt numFmtId="6" formatCode="#,##0_);[Red]\(#,##0\)"/>
        <alignment horizontal="center" vertical="top" readingOrder="0"/>
      </dxf>
    </rfmt>
    <rfmt sheetId="3" sqref="S1" start="0" length="0">
      <dxf>
        <numFmt numFmtId="6" formatCode="#,##0_);[Red]\(#,##0\)"/>
        <alignment horizontal="center" vertical="top" readingOrder="0"/>
      </dxf>
    </rfmt>
    <rfmt sheetId="3" sqref="T1" start="0" length="0">
      <dxf>
        <numFmt numFmtId="6" formatCode="#,##0_);[Red]\(#,##0\)"/>
        <alignment horizontal="center" vertical="top" readingOrder="0"/>
      </dxf>
    </rfmt>
    <rfmt sheetId="3" sqref="U1" start="0" length="0">
      <dxf>
        <numFmt numFmtId="6" formatCode="#,##0_);[Red]\(#,##0\)"/>
        <alignment horizontal="center" vertical="top" readingOrder="0"/>
        <border outline="0">
          <right style="thin">
            <color indexed="64"/>
          </right>
        </border>
      </dxf>
    </rfmt>
  </rrc>
  <rrc rId="6263" sId="3" ref="A1:XFD1" action="deleteRow">
    <rfmt sheetId="3" xfDxf="1" sqref="A1:XFD1" start="0" length="0"/>
    <rfmt sheetId="3" sqref="D1" start="0" length="0">
      <dxf>
        <border outline="0">
          <left style="thin">
            <color indexed="64"/>
          </left>
          <right style="thin">
            <color indexed="64"/>
          </right>
        </border>
      </dxf>
    </rfmt>
    <rfmt sheetId="3" sqref="E1" start="0" length="0">
      <dxf>
        <numFmt numFmtId="6" formatCode="#,##0_);[Red]\(#,##0\)"/>
        <alignment horizontal="center" vertical="top" readingOrder="0"/>
        <border outline="0">
          <left style="thin">
            <color indexed="64"/>
          </left>
        </border>
      </dxf>
    </rfmt>
    <rfmt sheetId="3" sqref="F1" start="0" length="0">
      <dxf>
        <numFmt numFmtId="6" formatCode="#,##0_);[Red]\(#,##0\)"/>
        <alignment horizontal="center" vertical="top" readingOrder="0"/>
      </dxf>
    </rfmt>
    <rfmt sheetId="3" sqref="G1" start="0" length="0">
      <dxf>
        <numFmt numFmtId="6" formatCode="#,##0_);[Red]\(#,##0\)"/>
        <alignment horizontal="center" vertical="top" readingOrder="0"/>
      </dxf>
    </rfmt>
    <rfmt sheetId="3" sqref="H1" start="0" length="0">
      <dxf>
        <numFmt numFmtId="6" formatCode="#,##0_);[Red]\(#,##0\)"/>
        <alignment horizontal="center" vertical="top" readingOrder="0"/>
      </dxf>
    </rfmt>
    <rfmt sheetId="3" sqref="I1" start="0" length="0">
      <dxf>
        <numFmt numFmtId="6" formatCode="#,##0_);[Red]\(#,##0\)"/>
        <alignment horizontal="center" vertical="top" readingOrder="0"/>
      </dxf>
    </rfmt>
    <rfmt sheetId="3" sqref="J1" start="0" length="0">
      <dxf>
        <numFmt numFmtId="6" formatCode="#,##0_);[Red]\(#,##0\)"/>
        <alignment horizontal="center" vertical="top" readingOrder="0"/>
      </dxf>
    </rfmt>
    <rfmt sheetId="3" sqref="K1" start="0" length="0">
      <dxf>
        <numFmt numFmtId="6" formatCode="#,##0_);[Red]\(#,##0\)"/>
        <alignment horizontal="center" vertical="top" readingOrder="0"/>
        <border outline="0">
          <right style="thin">
            <color indexed="64"/>
          </right>
        </border>
      </dxf>
    </rfmt>
    <rfmt sheetId="3" sqref="O1" start="0" length="0">
      <dxf>
        <numFmt numFmtId="6" formatCode="#,##0_);[Red]\(#,##0\)"/>
        <alignment horizontal="center" vertical="top" readingOrder="0"/>
        <border outline="0">
          <left style="thin">
            <color indexed="64"/>
          </left>
        </border>
      </dxf>
    </rfmt>
    <rfmt sheetId="3" sqref="P1" start="0" length="0">
      <dxf>
        <numFmt numFmtId="6" formatCode="#,##0_);[Red]\(#,##0\)"/>
        <alignment horizontal="center" vertical="top" readingOrder="0"/>
      </dxf>
    </rfmt>
    <rfmt sheetId="3" sqref="Q1" start="0" length="0">
      <dxf>
        <numFmt numFmtId="6" formatCode="#,##0_);[Red]\(#,##0\)"/>
        <alignment horizontal="center" vertical="top" readingOrder="0"/>
      </dxf>
    </rfmt>
    <rfmt sheetId="3" sqref="R1" start="0" length="0">
      <dxf>
        <numFmt numFmtId="6" formatCode="#,##0_);[Red]\(#,##0\)"/>
        <alignment horizontal="center" vertical="top" readingOrder="0"/>
      </dxf>
    </rfmt>
    <rfmt sheetId="3" sqref="S1" start="0" length="0">
      <dxf>
        <numFmt numFmtId="6" formatCode="#,##0_);[Red]\(#,##0\)"/>
        <alignment horizontal="center" vertical="top" readingOrder="0"/>
      </dxf>
    </rfmt>
    <rfmt sheetId="3" sqref="T1" start="0" length="0">
      <dxf>
        <numFmt numFmtId="6" formatCode="#,##0_);[Red]\(#,##0\)"/>
        <alignment horizontal="center" vertical="top" readingOrder="0"/>
      </dxf>
    </rfmt>
    <rfmt sheetId="3" sqref="U1" start="0" length="0">
      <dxf>
        <numFmt numFmtId="6" formatCode="#,##0_);[Red]\(#,##0\)"/>
        <alignment horizontal="center" vertical="top" readingOrder="0"/>
        <border outline="0">
          <right style="thin">
            <color indexed="64"/>
          </right>
        </border>
      </dxf>
    </rfmt>
  </rrc>
  <rrc rId="6264" sId="3" ref="A1:XFD1" action="deleteRow">
    <rfmt sheetId="3" xfDxf="1" sqref="A1:XFD1" start="0" length="0"/>
    <rfmt sheetId="3" sqref="D1" start="0" length="0">
      <dxf>
        <border outline="0">
          <left style="thin">
            <color indexed="64"/>
          </left>
          <right style="thin">
            <color indexed="64"/>
          </right>
        </border>
      </dxf>
    </rfmt>
    <rfmt sheetId="3" sqref="E1" start="0" length="0">
      <dxf>
        <numFmt numFmtId="6" formatCode="#,##0_);[Red]\(#,##0\)"/>
        <alignment horizontal="center" vertical="top" readingOrder="0"/>
        <border outline="0">
          <left style="thin">
            <color indexed="64"/>
          </left>
        </border>
      </dxf>
    </rfmt>
    <rfmt sheetId="3" sqref="F1" start="0" length="0">
      <dxf>
        <numFmt numFmtId="6" formatCode="#,##0_);[Red]\(#,##0\)"/>
        <alignment horizontal="center" vertical="top" readingOrder="0"/>
      </dxf>
    </rfmt>
    <rfmt sheetId="3" sqref="G1" start="0" length="0">
      <dxf>
        <numFmt numFmtId="6" formatCode="#,##0_);[Red]\(#,##0\)"/>
        <alignment horizontal="center" vertical="top" readingOrder="0"/>
      </dxf>
    </rfmt>
    <rfmt sheetId="3" sqref="H1" start="0" length="0">
      <dxf>
        <numFmt numFmtId="6" formatCode="#,##0_);[Red]\(#,##0\)"/>
        <alignment horizontal="center" vertical="top" readingOrder="0"/>
      </dxf>
    </rfmt>
    <rfmt sheetId="3" sqref="I1" start="0" length="0">
      <dxf>
        <numFmt numFmtId="6" formatCode="#,##0_);[Red]\(#,##0\)"/>
        <alignment horizontal="center" vertical="top" readingOrder="0"/>
      </dxf>
    </rfmt>
    <rfmt sheetId="3" sqref="J1" start="0" length="0">
      <dxf>
        <numFmt numFmtId="6" formatCode="#,##0_);[Red]\(#,##0\)"/>
        <alignment horizontal="center" vertical="top" readingOrder="0"/>
      </dxf>
    </rfmt>
    <rfmt sheetId="3" sqref="K1" start="0" length="0">
      <dxf>
        <numFmt numFmtId="6" formatCode="#,##0_);[Red]\(#,##0\)"/>
        <alignment horizontal="center" vertical="top" readingOrder="0"/>
        <border outline="0">
          <right style="thin">
            <color indexed="64"/>
          </right>
        </border>
      </dxf>
    </rfmt>
    <rfmt sheetId="3" sqref="O1" start="0" length="0">
      <dxf>
        <numFmt numFmtId="6" formatCode="#,##0_);[Red]\(#,##0\)"/>
        <alignment horizontal="center" vertical="top" readingOrder="0"/>
        <border outline="0">
          <left style="thin">
            <color indexed="64"/>
          </left>
        </border>
      </dxf>
    </rfmt>
    <rfmt sheetId="3" sqref="P1" start="0" length="0">
      <dxf>
        <numFmt numFmtId="6" formatCode="#,##0_);[Red]\(#,##0\)"/>
        <alignment horizontal="center" vertical="top" readingOrder="0"/>
      </dxf>
    </rfmt>
    <rfmt sheetId="3" sqref="Q1" start="0" length="0">
      <dxf>
        <numFmt numFmtId="6" formatCode="#,##0_);[Red]\(#,##0\)"/>
        <alignment horizontal="center" vertical="top" readingOrder="0"/>
      </dxf>
    </rfmt>
    <rfmt sheetId="3" sqref="R1" start="0" length="0">
      <dxf>
        <numFmt numFmtId="6" formatCode="#,##0_);[Red]\(#,##0\)"/>
        <alignment horizontal="center" vertical="top" readingOrder="0"/>
      </dxf>
    </rfmt>
    <rfmt sheetId="3" sqref="S1" start="0" length="0">
      <dxf>
        <numFmt numFmtId="6" formatCode="#,##0_);[Red]\(#,##0\)"/>
        <alignment horizontal="center" vertical="top" readingOrder="0"/>
      </dxf>
    </rfmt>
    <rfmt sheetId="3" sqref="T1" start="0" length="0">
      <dxf>
        <numFmt numFmtId="6" formatCode="#,##0_);[Red]\(#,##0\)"/>
        <alignment horizontal="center" vertical="top" readingOrder="0"/>
      </dxf>
    </rfmt>
    <rfmt sheetId="3" sqref="U1" start="0" length="0">
      <dxf>
        <numFmt numFmtId="6" formatCode="#,##0_);[Red]\(#,##0\)"/>
        <alignment horizontal="center" vertical="top" readingOrder="0"/>
        <border outline="0">
          <right style="thin">
            <color indexed="64"/>
          </right>
        </border>
      </dxf>
    </rfmt>
  </rrc>
  <rrc rId="6265" sId="3" ref="A1:XFD1" action="deleteRow">
    <rfmt sheetId="3" xfDxf="1" sqref="A1:XFD1" start="0" length="0"/>
    <rfmt sheetId="3" sqref="D1" start="0" length="0">
      <dxf>
        <border outline="0">
          <left style="thin">
            <color indexed="64"/>
          </left>
          <right style="thin">
            <color indexed="64"/>
          </right>
        </border>
      </dxf>
    </rfmt>
    <rfmt sheetId="3" sqref="E1" start="0" length="0">
      <dxf>
        <numFmt numFmtId="6" formatCode="#,##0_);[Red]\(#,##0\)"/>
        <alignment horizontal="center" vertical="top" readingOrder="0"/>
        <border outline="0">
          <left style="thin">
            <color indexed="64"/>
          </left>
        </border>
      </dxf>
    </rfmt>
    <rfmt sheetId="3" sqref="F1" start="0" length="0">
      <dxf>
        <numFmt numFmtId="6" formatCode="#,##0_);[Red]\(#,##0\)"/>
        <alignment horizontal="center" vertical="top" readingOrder="0"/>
      </dxf>
    </rfmt>
    <rfmt sheetId="3" sqref="G1" start="0" length="0">
      <dxf>
        <numFmt numFmtId="6" formatCode="#,##0_);[Red]\(#,##0\)"/>
        <alignment horizontal="center" vertical="top" readingOrder="0"/>
      </dxf>
    </rfmt>
    <rfmt sheetId="3" sqref="H1" start="0" length="0">
      <dxf>
        <numFmt numFmtId="6" formatCode="#,##0_);[Red]\(#,##0\)"/>
        <alignment horizontal="center" vertical="top" readingOrder="0"/>
      </dxf>
    </rfmt>
    <rfmt sheetId="3" sqref="I1" start="0" length="0">
      <dxf>
        <numFmt numFmtId="6" formatCode="#,##0_);[Red]\(#,##0\)"/>
        <alignment horizontal="center" vertical="top" readingOrder="0"/>
      </dxf>
    </rfmt>
    <rfmt sheetId="3" sqref="J1" start="0" length="0">
      <dxf>
        <numFmt numFmtId="6" formatCode="#,##0_);[Red]\(#,##0\)"/>
        <alignment horizontal="center" vertical="top" readingOrder="0"/>
      </dxf>
    </rfmt>
    <rfmt sheetId="3" sqref="K1" start="0" length="0">
      <dxf>
        <numFmt numFmtId="6" formatCode="#,##0_);[Red]\(#,##0\)"/>
        <alignment horizontal="center" vertical="top" readingOrder="0"/>
        <border outline="0">
          <right style="thin">
            <color indexed="64"/>
          </right>
        </border>
      </dxf>
    </rfmt>
    <rfmt sheetId="3" sqref="O1" start="0" length="0">
      <dxf>
        <numFmt numFmtId="6" formatCode="#,##0_);[Red]\(#,##0\)"/>
        <alignment horizontal="center" vertical="top" readingOrder="0"/>
        <border outline="0">
          <left style="thin">
            <color indexed="64"/>
          </left>
        </border>
      </dxf>
    </rfmt>
    <rfmt sheetId="3" sqref="P1" start="0" length="0">
      <dxf>
        <numFmt numFmtId="6" formatCode="#,##0_);[Red]\(#,##0\)"/>
        <alignment horizontal="center" vertical="top" readingOrder="0"/>
      </dxf>
    </rfmt>
    <rfmt sheetId="3" sqref="Q1" start="0" length="0">
      <dxf>
        <numFmt numFmtId="6" formatCode="#,##0_);[Red]\(#,##0\)"/>
        <alignment horizontal="center" vertical="top" readingOrder="0"/>
      </dxf>
    </rfmt>
    <rfmt sheetId="3" sqref="R1" start="0" length="0">
      <dxf>
        <numFmt numFmtId="6" formatCode="#,##0_);[Red]\(#,##0\)"/>
        <alignment horizontal="center" vertical="top" readingOrder="0"/>
      </dxf>
    </rfmt>
    <rfmt sheetId="3" sqref="S1" start="0" length="0">
      <dxf>
        <numFmt numFmtId="6" formatCode="#,##0_);[Red]\(#,##0\)"/>
        <alignment horizontal="center" vertical="top" readingOrder="0"/>
      </dxf>
    </rfmt>
    <rfmt sheetId="3" sqref="T1" start="0" length="0">
      <dxf>
        <numFmt numFmtId="6" formatCode="#,##0_);[Red]\(#,##0\)"/>
        <alignment horizontal="center" vertical="top" readingOrder="0"/>
      </dxf>
    </rfmt>
    <rfmt sheetId="3" sqref="U1" start="0" length="0">
      <dxf>
        <numFmt numFmtId="6" formatCode="#,##0_);[Red]\(#,##0\)"/>
        <alignment horizontal="center" vertical="top" readingOrder="0"/>
        <border outline="0">
          <right style="thin">
            <color indexed="64"/>
          </right>
        </border>
      </dxf>
    </rfmt>
  </rrc>
  <rrc rId="6266" sId="3" ref="A1:XFD1" action="deleteRow">
    <rfmt sheetId="3" xfDxf="1" sqref="A1:XFD1" start="0" length="0"/>
    <rfmt sheetId="3" sqref="D1" start="0" length="0">
      <dxf>
        <border outline="0">
          <left style="thin">
            <color indexed="64"/>
          </left>
          <right style="thin">
            <color indexed="64"/>
          </right>
        </border>
      </dxf>
    </rfmt>
    <rfmt sheetId="3" sqref="E1" start="0" length="0">
      <dxf>
        <numFmt numFmtId="6" formatCode="#,##0_);[Red]\(#,##0\)"/>
        <alignment horizontal="center" vertical="top" readingOrder="0"/>
      </dxf>
    </rfmt>
    <rfmt sheetId="3" sqref="F1" start="0" length="0">
      <dxf>
        <numFmt numFmtId="6" formatCode="#,##0_);[Red]\(#,##0\)"/>
        <alignment horizontal="center" vertical="top" readingOrder="0"/>
      </dxf>
    </rfmt>
    <rfmt sheetId="3" sqref="G1" start="0" length="0">
      <dxf>
        <numFmt numFmtId="6" formatCode="#,##0_);[Red]\(#,##0\)"/>
        <alignment horizontal="center" vertical="top" readingOrder="0"/>
      </dxf>
    </rfmt>
    <rfmt sheetId="3" sqref="H1" start="0" length="0">
      <dxf>
        <numFmt numFmtId="6" formatCode="#,##0_);[Red]\(#,##0\)"/>
        <alignment horizontal="center" vertical="top" readingOrder="0"/>
      </dxf>
    </rfmt>
    <rfmt sheetId="3" sqref="I1" start="0" length="0">
      <dxf>
        <numFmt numFmtId="6" formatCode="#,##0_);[Red]\(#,##0\)"/>
        <alignment horizontal="center" vertical="top" readingOrder="0"/>
      </dxf>
    </rfmt>
    <rfmt sheetId="3" sqref="J1" start="0" length="0">
      <dxf>
        <numFmt numFmtId="6" formatCode="#,##0_);[Red]\(#,##0\)"/>
        <alignment horizontal="center" vertical="top" readingOrder="0"/>
      </dxf>
    </rfmt>
    <rfmt sheetId="3" sqref="K1" start="0" length="0">
      <dxf>
        <numFmt numFmtId="6" formatCode="#,##0_);[Red]\(#,##0\)"/>
        <alignment horizontal="center" vertical="top" readingOrder="0"/>
        <border outline="0">
          <right style="thin">
            <color indexed="64"/>
          </right>
        </border>
      </dxf>
    </rfmt>
    <rfmt sheetId="3" sqref="O1" start="0" length="0">
      <dxf>
        <numFmt numFmtId="6" formatCode="#,##0_);[Red]\(#,##0\)"/>
        <alignment horizontal="center" vertical="top" readingOrder="0"/>
      </dxf>
    </rfmt>
    <rfmt sheetId="3" sqref="P1" start="0" length="0">
      <dxf>
        <numFmt numFmtId="6" formatCode="#,##0_);[Red]\(#,##0\)"/>
        <alignment horizontal="center" vertical="top" readingOrder="0"/>
      </dxf>
    </rfmt>
    <rfmt sheetId="3" sqref="Q1" start="0" length="0">
      <dxf>
        <numFmt numFmtId="6" formatCode="#,##0_);[Red]\(#,##0\)"/>
        <alignment horizontal="center" vertical="top" readingOrder="0"/>
      </dxf>
    </rfmt>
    <rfmt sheetId="3" sqref="R1" start="0" length="0">
      <dxf>
        <numFmt numFmtId="6" formatCode="#,##0_);[Red]\(#,##0\)"/>
        <alignment horizontal="center" vertical="top" readingOrder="0"/>
      </dxf>
    </rfmt>
    <rfmt sheetId="3" sqref="S1" start="0" length="0">
      <dxf>
        <numFmt numFmtId="6" formatCode="#,##0_);[Red]\(#,##0\)"/>
        <alignment horizontal="center" vertical="top" readingOrder="0"/>
      </dxf>
    </rfmt>
    <rfmt sheetId="3" sqref="T1" start="0" length="0">
      <dxf>
        <numFmt numFmtId="6" formatCode="#,##0_);[Red]\(#,##0\)"/>
        <alignment horizontal="center" vertical="top" readingOrder="0"/>
      </dxf>
    </rfmt>
    <rfmt sheetId="3" sqref="U1" start="0" length="0">
      <dxf>
        <numFmt numFmtId="6" formatCode="#,##0_);[Red]\(#,##0\)"/>
        <alignment horizontal="center" vertical="top" readingOrder="0"/>
        <border outline="0">
          <right style="thin">
            <color indexed="64"/>
          </right>
        </border>
      </dxf>
    </rfmt>
  </rrc>
  <rrc rId="6267" sId="3" ref="A1:XFD1" action="deleteRow">
    <rfmt sheetId="3" xfDxf="1" sqref="A1:XFD1" start="0" length="0"/>
    <rfmt sheetId="3" sqref="D1" start="0" length="0">
      <dxf>
        <border outline="0">
          <left style="thin">
            <color indexed="64"/>
          </left>
          <right style="thin">
            <color indexed="64"/>
          </right>
        </border>
      </dxf>
    </rfmt>
    <rfmt sheetId="3" sqref="E1" start="0" length="0">
      <dxf>
        <numFmt numFmtId="6" formatCode="#,##0_);[Red]\(#,##0\)"/>
        <alignment horizontal="center" vertical="top" readingOrder="0"/>
        <border outline="0">
          <left style="thin">
            <color indexed="64"/>
          </left>
        </border>
      </dxf>
    </rfmt>
    <rfmt sheetId="3" sqref="F1" start="0" length="0">
      <dxf>
        <numFmt numFmtId="6" formatCode="#,##0_);[Red]\(#,##0\)"/>
        <alignment horizontal="center" vertical="top" readingOrder="0"/>
      </dxf>
    </rfmt>
    <rfmt sheetId="3" sqref="G1" start="0" length="0">
      <dxf>
        <numFmt numFmtId="6" formatCode="#,##0_);[Red]\(#,##0\)"/>
        <alignment horizontal="center" vertical="top" readingOrder="0"/>
      </dxf>
    </rfmt>
    <rfmt sheetId="3" sqref="H1" start="0" length="0">
      <dxf>
        <numFmt numFmtId="6" formatCode="#,##0_);[Red]\(#,##0\)"/>
        <alignment horizontal="center" vertical="top" readingOrder="0"/>
      </dxf>
    </rfmt>
    <rfmt sheetId="3" sqref="I1" start="0" length="0">
      <dxf>
        <numFmt numFmtId="6" formatCode="#,##0_);[Red]\(#,##0\)"/>
        <alignment horizontal="center" vertical="top" readingOrder="0"/>
      </dxf>
    </rfmt>
    <rfmt sheetId="3" sqref="J1" start="0" length="0">
      <dxf>
        <numFmt numFmtId="6" formatCode="#,##0_);[Red]\(#,##0\)"/>
        <alignment horizontal="center" vertical="top" readingOrder="0"/>
      </dxf>
    </rfmt>
    <rfmt sheetId="3" sqref="K1" start="0" length="0">
      <dxf>
        <numFmt numFmtId="6" formatCode="#,##0_);[Red]\(#,##0\)"/>
        <alignment horizontal="center" vertical="top" readingOrder="0"/>
        <border outline="0">
          <right style="thin">
            <color indexed="64"/>
          </right>
        </border>
      </dxf>
    </rfmt>
    <rfmt sheetId="3" sqref="O1" start="0" length="0">
      <dxf>
        <numFmt numFmtId="6" formatCode="#,##0_);[Red]\(#,##0\)"/>
        <alignment horizontal="center" vertical="top" readingOrder="0"/>
        <border outline="0">
          <left style="thin">
            <color indexed="64"/>
          </left>
        </border>
      </dxf>
    </rfmt>
    <rfmt sheetId="3" sqref="P1" start="0" length="0">
      <dxf>
        <numFmt numFmtId="6" formatCode="#,##0_);[Red]\(#,##0\)"/>
        <alignment horizontal="center" vertical="top" readingOrder="0"/>
      </dxf>
    </rfmt>
    <rfmt sheetId="3" sqref="Q1" start="0" length="0">
      <dxf>
        <numFmt numFmtId="6" formatCode="#,##0_);[Red]\(#,##0\)"/>
        <alignment horizontal="center" vertical="top" readingOrder="0"/>
      </dxf>
    </rfmt>
    <rfmt sheetId="3" sqref="R1" start="0" length="0">
      <dxf>
        <numFmt numFmtId="6" formatCode="#,##0_);[Red]\(#,##0\)"/>
        <alignment horizontal="center" vertical="top" readingOrder="0"/>
      </dxf>
    </rfmt>
    <rfmt sheetId="3" sqref="S1" start="0" length="0">
      <dxf>
        <numFmt numFmtId="6" formatCode="#,##0_);[Red]\(#,##0\)"/>
        <alignment horizontal="center" vertical="top" readingOrder="0"/>
      </dxf>
    </rfmt>
    <rfmt sheetId="3" sqref="T1" start="0" length="0">
      <dxf>
        <numFmt numFmtId="6" formatCode="#,##0_);[Red]\(#,##0\)"/>
        <alignment horizontal="center" vertical="top" readingOrder="0"/>
      </dxf>
    </rfmt>
    <rfmt sheetId="3" sqref="U1" start="0" length="0">
      <dxf>
        <numFmt numFmtId="6" formatCode="#,##0_);[Red]\(#,##0\)"/>
        <alignment horizontal="center" vertical="top" readingOrder="0"/>
        <border outline="0">
          <right style="thin">
            <color indexed="64"/>
          </right>
        </border>
      </dxf>
    </rfmt>
  </rrc>
  <rrc rId="6268" sId="3" ref="A1:XFD1" action="deleteRow">
    <rfmt sheetId="3" xfDxf="1" sqref="A1:XFD1" start="0" length="0"/>
    <rfmt sheetId="3" sqref="D1" start="0" length="0">
      <dxf>
        <font>
          <b/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3" sqref="E1" start="0" length="0">
      <dxf>
        <numFmt numFmtId="6" formatCode="#,##0_);[Red]\(#,##0\)"/>
        <alignment horizontal="center" vertical="top" readingOrder="0"/>
        <border outline="0">
          <left style="thin">
            <color indexed="64"/>
          </left>
        </border>
      </dxf>
    </rfmt>
    <rfmt sheetId="3" sqref="F1" start="0" length="0">
      <dxf>
        <numFmt numFmtId="6" formatCode="#,##0_);[Red]\(#,##0\)"/>
        <alignment horizontal="center" vertical="top" readingOrder="0"/>
      </dxf>
    </rfmt>
    <rfmt sheetId="3" sqref="G1" start="0" length="0">
      <dxf>
        <numFmt numFmtId="6" formatCode="#,##0_);[Red]\(#,##0\)"/>
        <alignment horizontal="center" vertical="top" readingOrder="0"/>
      </dxf>
    </rfmt>
    <rfmt sheetId="3" sqref="H1" start="0" length="0">
      <dxf>
        <numFmt numFmtId="6" formatCode="#,##0_);[Red]\(#,##0\)"/>
        <alignment horizontal="center" vertical="top" readingOrder="0"/>
      </dxf>
    </rfmt>
    <rfmt sheetId="3" sqref="I1" start="0" length="0">
      <dxf>
        <numFmt numFmtId="6" formatCode="#,##0_);[Red]\(#,##0\)"/>
        <alignment horizontal="center" vertical="top" readingOrder="0"/>
      </dxf>
    </rfmt>
    <rfmt sheetId="3" sqref="J1" start="0" length="0">
      <dxf>
        <numFmt numFmtId="6" formatCode="#,##0_);[Red]\(#,##0\)"/>
        <alignment horizontal="center" vertical="top" readingOrder="0"/>
      </dxf>
    </rfmt>
    <rfmt sheetId="3" sqref="K1" start="0" length="0">
      <dxf>
        <numFmt numFmtId="6" formatCode="#,##0_);[Red]\(#,##0\)"/>
        <alignment horizontal="center" vertical="top" readingOrder="0"/>
        <border outline="0">
          <right style="thin">
            <color indexed="64"/>
          </right>
        </border>
      </dxf>
    </rfmt>
    <rfmt sheetId="3" sqref="O1" start="0" length="0">
      <dxf>
        <numFmt numFmtId="6" formatCode="#,##0_);[Red]\(#,##0\)"/>
        <alignment horizontal="center" vertical="top" readingOrder="0"/>
        <border outline="0">
          <left style="thin">
            <color indexed="64"/>
          </left>
        </border>
      </dxf>
    </rfmt>
    <rfmt sheetId="3" sqref="P1" start="0" length="0">
      <dxf>
        <numFmt numFmtId="6" formatCode="#,##0_);[Red]\(#,##0\)"/>
        <alignment horizontal="center" vertical="top" readingOrder="0"/>
      </dxf>
    </rfmt>
    <rfmt sheetId="3" sqref="Q1" start="0" length="0">
      <dxf>
        <numFmt numFmtId="6" formatCode="#,##0_);[Red]\(#,##0\)"/>
        <alignment horizontal="center" vertical="top" readingOrder="0"/>
      </dxf>
    </rfmt>
    <rfmt sheetId="3" sqref="R1" start="0" length="0">
      <dxf>
        <numFmt numFmtId="6" formatCode="#,##0_);[Red]\(#,##0\)"/>
        <alignment horizontal="center" vertical="top" readingOrder="0"/>
      </dxf>
    </rfmt>
    <rfmt sheetId="3" sqref="S1" start="0" length="0">
      <dxf>
        <numFmt numFmtId="6" formatCode="#,##0_);[Red]\(#,##0\)"/>
        <alignment horizontal="center" vertical="top" readingOrder="0"/>
      </dxf>
    </rfmt>
    <rfmt sheetId="3" sqref="T1" start="0" length="0">
      <dxf>
        <numFmt numFmtId="6" formatCode="#,##0_);[Red]\(#,##0\)"/>
        <alignment horizontal="center" vertical="top" readingOrder="0"/>
      </dxf>
    </rfmt>
    <rfmt sheetId="3" sqref="U1" start="0" length="0">
      <dxf>
        <numFmt numFmtId="6" formatCode="#,##0_);[Red]\(#,##0\)"/>
        <alignment horizontal="center" vertical="top" readingOrder="0"/>
        <border outline="0">
          <right style="thin">
            <color indexed="64"/>
          </right>
        </border>
      </dxf>
    </rfmt>
  </rrc>
  <rrc rId="6269" sId="3" ref="A1:XFD1" action="deleteRow">
    <rfmt sheetId="3" xfDxf="1" sqref="A1:XFD1" start="0" length="0"/>
    <rfmt sheetId="3" sqref="D1" start="0" length="0">
      <dxf>
        <border outline="0">
          <left style="thin">
            <color indexed="64"/>
          </left>
          <right style="thin">
            <color indexed="64"/>
          </right>
        </border>
      </dxf>
    </rfmt>
    <rfmt sheetId="3" sqref="E1" start="0" length="0">
      <dxf>
        <numFmt numFmtId="6" formatCode="#,##0_);[Red]\(#,##0\)"/>
        <alignment horizontal="center" vertical="top" readingOrder="0"/>
        <border outline="0">
          <left style="thin">
            <color indexed="64"/>
          </left>
        </border>
      </dxf>
    </rfmt>
    <rfmt sheetId="3" sqref="F1" start="0" length="0">
      <dxf>
        <numFmt numFmtId="6" formatCode="#,##0_);[Red]\(#,##0\)"/>
        <alignment horizontal="center" vertical="top" readingOrder="0"/>
      </dxf>
    </rfmt>
    <rfmt sheetId="3" sqref="G1" start="0" length="0">
      <dxf>
        <numFmt numFmtId="6" formatCode="#,##0_);[Red]\(#,##0\)"/>
        <alignment horizontal="center" vertical="top" readingOrder="0"/>
      </dxf>
    </rfmt>
    <rfmt sheetId="3" sqref="H1" start="0" length="0">
      <dxf>
        <numFmt numFmtId="6" formatCode="#,##0_);[Red]\(#,##0\)"/>
        <alignment horizontal="center" vertical="top" readingOrder="0"/>
      </dxf>
    </rfmt>
    <rfmt sheetId="3" sqref="I1" start="0" length="0">
      <dxf>
        <numFmt numFmtId="6" formatCode="#,##0_);[Red]\(#,##0\)"/>
        <alignment horizontal="center" vertical="top" readingOrder="0"/>
      </dxf>
    </rfmt>
    <rfmt sheetId="3" sqref="J1" start="0" length="0">
      <dxf>
        <numFmt numFmtId="6" formatCode="#,##0_);[Red]\(#,##0\)"/>
        <alignment horizontal="center" vertical="top" readingOrder="0"/>
      </dxf>
    </rfmt>
    <rfmt sheetId="3" sqref="K1" start="0" length="0">
      <dxf>
        <numFmt numFmtId="6" formatCode="#,##0_);[Red]\(#,##0\)"/>
        <alignment horizontal="center" vertical="top" readingOrder="0"/>
        <border outline="0">
          <right style="thin">
            <color indexed="64"/>
          </right>
        </border>
      </dxf>
    </rfmt>
    <rfmt sheetId="3" sqref="O1" start="0" length="0">
      <dxf>
        <numFmt numFmtId="6" formatCode="#,##0_);[Red]\(#,##0\)"/>
        <alignment horizontal="center" vertical="top" readingOrder="0"/>
        <border outline="0">
          <left style="thin">
            <color indexed="64"/>
          </left>
        </border>
      </dxf>
    </rfmt>
    <rfmt sheetId="3" sqref="P1" start="0" length="0">
      <dxf>
        <numFmt numFmtId="6" formatCode="#,##0_);[Red]\(#,##0\)"/>
        <alignment horizontal="center" vertical="top" readingOrder="0"/>
      </dxf>
    </rfmt>
    <rfmt sheetId="3" sqref="Q1" start="0" length="0">
      <dxf>
        <numFmt numFmtId="6" formatCode="#,##0_);[Red]\(#,##0\)"/>
        <alignment horizontal="center" vertical="top" readingOrder="0"/>
      </dxf>
    </rfmt>
    <rfmt sheetId="3" sqref="R1" start="0" length="0">
      <dxf>
        <numFmt numFmtId="6" formatCode="#,##0_);[Red]\(#,##0\)"/>
        <alignment horizontal="center" vertical="top" readingOrder="0"/>
      </dxf>
    </rfmt>
    <rfmt sheetId="3" sqref="S1" start="0" length="0">
      <dxf>
        <numFmt numFmtId="6" formatCode="#,##0_);[Red]\(#,##0\)"/>
        <alignment horizontal="center" vertical="top" readingOrder="0"/>
      </dxf>
    </rfmt>
    <rfmt sheetId="3" sqref="T1" start="0" length="0">
      <dxf>
        <numFmt numFmtId="6" formatCode="#,##0_);[Red]\(#,##0\)"/>
        <alignment horizontal="center" vertical="top" readingOrder="0"/>
      </dxf>
    </rfmt>
    <rfmt sheetId="3" sqref="U1" start="0" length="0">
      <dxf>
        <numFmt numFmtId="6" formatCode="#,##0_);[Red]\(#,##0\)"/>
        <alignment horizontal="center" vertical="top" readingOrder="0"/>
        <border outline="0">
          <right style="thin">
            <color indexed="64"/>
          </right>
        </border>
      </dxf>
    </rfmt>
  </rrc>
  <rrc rId="6270" sId="3" ref="A1:XFD1" action="deleteRow">
    <rfmt sheetId="3" xfDxf="1" sqref="A1:XFD1" start="0" length="0"/>
    <rfmt sheetId="3" sqref="D1" start="0" length="0">
      <dxf>
        <border outline="0">
          <left style="thin">
            <color indexed="64"/>
          </left>
          <right style="thin">
            <color indexed="64"/>
          </right>
        </border>
      </dxf>
    </rfmt>
    <rfmt sheetId="3" sqref="E1" start="0" length="0">
      <dxf>
        <numFmt numFmtId="6" formatCode="#,##0_);[Red]\(#,##0\)"/>
        <alignment horizontal="center" vertical="top" readingOrder="0"/>
        <border outline="0">
          <left style="thin">
            <color indexed="64"/>
          </left>
        </border>
      </dxf>
    </rfmt>
    <rfmt sheetId="3" sqref="F1" start="0" length="0">
      <dxf>
        <numFmt numFmtId="6" formatCode="#,##0_);[Red]\(#,##0\)"/>
        <alignment horizontal="center" vertical="top" readingOrder="0"/>
      </dxf>
    </rfmt>
    <rfmt sheetId="3" sqref="G1" start="0" length="0">
      <dxf>
        <numFmt numFmtId="6" formatCode="#,##0_);[Red]\(#,##0\)"/>
        <alignment horizontal="center" vertical="top" readingOrder="0"/>
      </dxf>
    </rfmt>
    <rfmt sheetId="3" sqref="H1" start="0" length="0">
      <dxf>
        <numFmt numFmtId="6" formatCode="#,##0_);[Red]\(#,##0\)"/>
        <alignment horizontal="center" vertical="top" readingOrder="0"/>
      </dxf>
    </rfmt>
    <rfmt sheetId="3" sqref="I1" start="0" length="0">
      <dxf>
        <numFmt numFmtId="6" formatCode="#,##0_);[Red]\(#,##0\)"/>
        <alignment horizontal="center" vertical="top" readingOrder="0"/>
      </dxf>
    </rfmt>
    <rfmt sheetId="3" sqref="J1" start="0" length="0">
      <dxf>
        <numFmt numFmtId="6" formatCode="#,##0_);[Red]\(#,##0\)"/>
        <alignment horizontal="center" vertical="top" readingOrder="0"/>
      </dxf>
    </rfmt>
    <rfmt sheetId="3" sqref="K1" start="0" length="0">
      <dxf>
        <numFmt numFmtId="6" formatCode="#,##0_);[Red]\(#,##0\)"/>
        <alignment horizontal="center" vertical="top" readingOrder="0"/>
        <border outline="0">
          <right style="thin">
            <color indexed="64"/>
          </right>
        </border>
      </dxf>
    </rfmt>
    <rfmt sheetId="3" sqref="O1" start="0" length="0">
      <dxf>
        <numFmt numFmtId="6" formatCode="#,##0_);[Red]\(#,##0\)"/>
        <alignment horizontal="center" vertical="top" readingOrder="0"/>
        <border outline="0">
          <left style="thin">
            <color indexed="64"/>
          </left>
        </border>
      </dxf>
    </rfmt>
    <rfmt sheetId="3" sqref="P1" start="0" length="0">
      <dxf>
        <numFmt numFmtId="6" formatCode="#,##0_);[Red]\(#,##0\)"/>
        <alignment horizontal="center" vertical="top" readingOrder="0"/>
      </dxf>
    </rfmt>
    <rfmt sheetId="3" sqref="Q1" start="0" length="0">
      <dxf>
        <numFmt numFmtId="6" formatCode="#,##0_);[Red]\(#,##0\)"/>
        <alignment horizontal="center" vertical="top" readingOrder="0"/>
      </dxf>
    </rfmt>
    <rfmt sheetId="3" sqref="R1" start="0" length="0">
      <dxf>
        <numFmt numFmtId="6" formatCode="#,##0_);[Red]\(#,##0\)"/>
        <alignment horizontal="center" vertical="top" readingOrder="0"/>
      </dxf>
    </rfmt>
    <rfmt sheetId="3" sqref="S1" start="0" length="0">
      <dxf>
        <numFmt numFmtId="6" formatCode="#,##0_);[Red]\(#,##0\)"/>
        <alignment horizontal="center" vertical="top" readingOrder="0"/>
      </dxf>
    </rfmt>
    <rfmt sheetId="3" sqref="T1" start="0" length="0">
      <dxf>
        <numFmt numFmtId="6" formatCode="#,##0_);[Red]\(#,##0\)"/>
        <alignment horizontal="center" vertical="top" readingOrder="0"/>
      </dxf>
    </rfmt>
    <rfmt sheetId="3" sqref="U1" start="0" length="0">
      <dxf>
        <numFmt numFmtId="6" formatCode="#,##0_);[Red]\(#,##0\)"/>
        <alignment horizontal="center" vertical="top" readingOrder="0"/>
        <border outline="0">
          <right style="thin">
            <color indexed="64"/>
          </right>
        </border>
      </dxf>
    </rfmt>
  </rrc>
  <rrc rId="6271" sId="3" ref="A1:XFD1" action="deleteRow">
    <rfmt sheetId="3" xfDxf="1" sqref="A1:XFD1" start="0" length="0"/>
    <rfmt sheetId="3" sqref="D1" start="0" length="0">
      <dxf>
        <border outline="0">
          <left style="thin">
            <color indexed="64"/>
          </left>
          <right style="thin">
            <color indexed="64"/>
          </right>
        </border>
      </dxf>
    </rfmt>
    <rfmt sheetId="3" sqref="E1" start="0" length="0">
      <dxf>
        <numFmt numFmtId="6" formatCode="#,##0_);[Red]\(#,##0\)"/>
        <alignment horizontal="center" vertical="top" readingOrder="0"/>
        <border outline="0">
          <left style="thin">
            <color indexed="64"/>
          </left>
        </border>
      </dxf>
    </rfmt>
    <rfmt sheetId="3" sqref="F1" start="0" length="0">
      <dxf>
        <numFmt numFmtId="6" formatCode="#,##0_);[Red]\(#,##0\)"/>
        <alignment horizontal="center" vertical="top" readingOrder="0"/>
      </dxf>
    </rfmt>
    <rfmt sheetId="3" sqref="G1" start="0" length="0">
      <dxf>
        <numFmt numFmtId="6" formatCode="#,##0_);[Red]\(#,##0\)"/>
        <alignment horizontal="center" vertical="top" readingOrder="0"/>
      </dxf>
    </rfmt>
    <rfmt sheetId="3" sqref="H1" start="0" length="0">
      <dxf>
        <numFmt numFmtId="6" formatCode="#,##0_);[Red]\(#,##0\)"/>
        <alignment horizontal="center" vertical="top" readingOrder="0"/>
      </dxf>
    </rfmt>
    <rfmt sheetId="3" sqref="I1" start="0" length="0">
      <dxf>
        <numFmt numFmtId="6" formatCode="#,##0_);[Red]\(#,##0\)"/>
        <alignment horizontal="center" vertical="top" readingOrder="0"/>
      </dxf>
    </rfmt>
    <rfmt sheetId="3" sqref="J1" start="0" length="0">
      <dxf>
        <numFmt numFmtId="6" formatCode="#,##0_);[Red]\(#,##0\)"/>
        <alignment horizontal="center" vertical="top" readingOrder="0"/>
      </dxf>
    </rfmt>
    <rfmt sheetId="3" sqref="K1" start="0" length="0">
      <dxf>
        <numFmt numFmtId="6" formatCode="#,##0_);[Red]\(#,##0\)"/>
        <alignment horizontal="center" vertical="top" readingOrder="0"/>
        <border outline="0">
          <right style="thin">
            <color indexed="64"/>
          </right>
        </border>
      </dxf>
    </rfmt>
    <rfmt sheetId="3" sqref="O1" start="0" length="0">
      <dxf>
        <numFmt numFmtId="6" formatCode="#,##0_);[Red]\(#,##0\)"/>
        <alignment horizontal="center" vertical="top" readingOrder="0"/>
        <border outline="0">
          <left style="thin">
            <color indexed="64"/>
          </left>
        </border>
      </dxf>
    </rfmt>
    <rfmt sheetId="3" sqref="P1" start="0" length="0">
      <dxf>
        <numFmt numFmtId="6" formatCode="#,##0_);[Red]\(#,##0\)"/>
        <alignment horizontal="center" vertical="top" readingOrder="0"/>
      </dxf>
    </rfmt>
    <rfmt sheetId="3" sqref="Q1" start="0" length="0">
      <dxf>
        <numFmt numFmtId="6" formatCode="#,##0_);[Red]\(#,##0\)"/>
        <alignment horizontal="center" vertical="top" readingOrder="0"/>
      </dxf>
    </rfmt>
    <rfmt sheetId="3" sqref="R1" start="0" length="0">
      <dxf>
        <numFmt numFmtId="6" formatCode="#,##0_);[Red]\(#,##0\)"/>
        <alignment horizontal="center" vertical="top" readingOrder="0"/>
      </dxf>
    </rfmt>
    <rfmt sheetId="3" sqref="S1" start="0" length="0">
      <dxf>
        <numFmt numFmtId="6" formatCode="#,##0_);[Red]\(#,##0\)"/>
        <alignment horizontal="center" vertical="top" readingOrder="0"/>
      </dxf>
    </rfmt>
    <rfmt sheetId="3" sqref="T1" start="0" length="0">
      <dxf>
        <numFmt numFmtId="6" formatCode="#,##0_);[Red]\(#,##0\)"/>
        <alignment horizontal="center" vertical="top" readingOrder="0"/>
      </dxf>
    </rfmt>
    <rfmt sheetId="3" sqref="U1" start="0" length="0">
      <dxf>
        <numFmt numFmtId="6" formatCode="#,##0_);[Red]\(#,##0\)"/>
        <alignment horizontal="center" vertical="top" readingOrder="0"/>
        <border outline="0">
          <right style="thin">
            <color indexed="64"/>
          </right>
        </border>
      </dxf>
    </rfmt>
  </rrc>
  <rrc rId="6272" sId="3" ref="A1:XFD1" action="deleteRow">
    <rfmt sheetId="3" xfDxf="1" sqref="A1:XFD1" start="0" length="0"/>
    <rfmt sheetId="3" sqref="D1" start="0" length="0">
      <dxf>
        <font>
          <b/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3" sqref="E1" start="0" length="0">
      <dxf>
        <numFmt numFmtId="6" formatCode="#,##0_);[Red]\(#,##0\)"/>
        <alignment horizontal="center" vertical="top" readingOrder="0"/>
        <border outline="0">
          <left style="thin">
            <color indexed="64"/>
          </left>
        </border>
      </dxf>
    </rfmt>
    <rfmt sheetId="3" sqref="F1" start="0" length="0">
      <dxf>
        <numFmt numFmtId="6" formatCode="#,##0_);[Red]\(#,##0\)"/>
        <alignment horizontal="center" vertical="top" readingOrder="0"/>
      </dxf>
    </rfmt>
    <rfmt sheetId="3" sqref="G1" start="0" length="0">
      <dxf>
        <numFmt numFmtId="6" formatCode="#,##0_);[Red]\(#,##0\)"/>
        <alignment horizontal="center" vertical="top" readingOrder="0"/>
      </dxf>
    </rfmt>
    <rfmt sheetId="3" sqref="H1" start="0" length="0">
      <dxf>
        <numFmt numFmtId="6" formatCode="#,##0_);[Red]\(#,##0\)"/>
        <alignment horizontal="center" vertical="top" readingOrder="0"/>
      </dxf>
    </rfmt>
    <rfmt sheetId="3" sqref="I1" start="0" length="0">
      <dxf>
        <numFmt numFmtId="6" formatCode="#,##0_);[Red]\(#,##0\)"/>
        <alignment horizontal="center" vertical="top" readingOrder="0"/>
      </dxf>
    </rfmt>
    <rfmt sheetId="3" sqref="J1" start="0" length="0">
      <dxf>
        <numFmt numFmtId="6" formatCode="#,##0_);[Red]\(#,##0\)"/>
        <alignment horizontal="center" vertical="top" readingOrder="0"/>
      </dxf>
    </rfmt>
    <rfmt sheetId="3" sqref="K1" start="0" length="0">
      <dxf>
        <numFmt numFmtId="6" formatCode="#,##0_);[Red]\(#,##0\)"/>
        <alignment horizontal="center" vertical="top" readingOrder="0"/>
        <border outline="0">
          <right style="thin">
            <color indexed="64"/>
          </right>
        </border>
      </dxf>
    </rfmt>
    <rfmt sheetId="3" sqref="O1" start="0" length="0">
      <dxf>
        <numFmt numFmtId="6" formatCode="#,##0_);[Red]\(#,##0\)"/>
        <alignment horizontal="center" vertical="top" readingOrder="0"/>
        <border outline="0">
          <left style="thin">
            <color indexed="64"/>
          </left>
        </border>
      </dxf>
    </rfmt>
    <rfmt sheetId="3" sqref="P1" start="0" length="0">
      <dxf>
        <numFmt numFmtId="6" formatCode="#,##0_);[Red]\(#,##0\)"/>
        <alignment horizontal="center" vertical="top" readingOrder="0"/>
      </dxf>
    </rfmt>
    <rfmt sheetId="3" sqref="Q1" start="0" length="0">
      <dxf>
        <numFmt numFmtId="6" formatCode="#,##0_);[Red]\(#,##0\)"/>
        <alignment horizontal="center" vertical="top" readingOrder="0"/>
      </dxf>
    </rfmt>
    <rfmt sheetId="3" sqref="R1" start="0" length="0">
      <dxf>
        <numFmt numFmtId="6" formatCode="#,##0_);[Red]\(#,##0\)"/>
        <alignment horizontal="center" vertical="top" readingOrder="0"/>
      </dxf>
    </rfmt>
    <rfmt sheetId="3" sqref="S1" start="0" length="0">
      <dxf>
        <numFmt numFmtId="6" formatCode="#,##0_);[Red]\(#,##0\)"/>
        <alignment horizontal="center" vertical="top" readingOrder="0"/>
      </dxf>
    </rfmt>
    <rfmt sheetId="3" sqref="T1" start="0" length="0">
      <dxf>
        <numFmt numFmtId="6" formatCode="#,##0_);[Red]\(#,##0\)"/>
        <alignment horizontal="center" vertical="top" readingOrder="0"/>
      </dxf>
    </rfmt>
    <rfmt sheetId="3" sqref="U1" start="0" length="0">
      <dxf>
        <numFmt numFmtId="6" formatCode="#,##0_);[Red]\(#,##0\)"/>
        <alignment horizontal="center" vertical="top" readingOrder="0"/>
        <border outline="0">
          <right style="thin">
            <color indexed="64"/>
          </right>
        </border>
      </dxf>
    </rfmt>
  </rrc>
  <rrc rId="6273" sId="3" ref="A1:XFD1" action="deleteRow">
    <rfmt sheetId="3" xfDxf="1" sqref="A1:XFD1" start="0" length="0"/>
    <rfmt sheetId="3" sqref="D1" start="0" length="0">
      <dxf>
        <border outline="0">
          <left style="thin">
            <color indexed="64"/>
          </left>
          <right style="thin">
            <color indexed="64"/>
          </right>
        </border>
      </dxf>
    </rfmt>
    <rfmt sheetId="3" sqref="E1" start="0" length="0">
      <dxf>
        <numFmt numFmtId="6" formatCode="#,##0_);[Red]\(#,##0\)"/>
        <alignment horizontal="center" vertical="top" readingOrder="0"/>
        <border outline="0">
          <left style="thin">
            <color indexed="64"/>
          </left>
        </border>
      </dxf>
    </rfmt>
    <rfmt sheetId="3" sqref="F1" start="0" length="0">
      <dxf>
        <numFmt numFmtId="6" formatCode="#,##0_);[Red]\(#,##0\)"/>
        <alignment horizontal="center" vertical="top" readingOrder="0"/>
      </dxf>
    </rfmt>
    <rfmt sheetId="3" sqref="G1" start="0" length="0">
      <dxf>
        <numFmt numFmtId="6" formatCode="#,##0_);[Red]\(#,##0\)"/>
        <alignment horizontal="center" vertical="top" readingOrder="0"/>
      </dxf>
    </rfmt>
    <rfmt sheetId="3" sqref="H1" start="0" length="0">
      <dxf>
        <numFmt numFmtId="6" formatCode="#,##0_);[Red]\(#,##0\)"/>
        <alignment horizontal="center" vertical="top" readingOrder="0"/>
      </dxf>
    </rfmt>
    <rfmt sheetId="3" sqref="I1" start="0" length="0">
      <dxf>
        <numFmt numFmtId="6" formatCode="#,##0_);[Red]\(#,##0\)"/>
        <alignment horizontal="center" vertical="top" readingOrder="0"/>
      </dxf>
    </rfmt>
    <rfmt sheetId="3" sqref="J1" start="0" length="0">
      <dxf>
        <numFmt numFmtId="6" formatCode="#,##0_);[Red]\(#,##0\)"/>
        <alignment horizontal="center" vertical="top" readingOrder="0"/>
      </dxf>
    </rfmt>
    <rfmt sheetId="3" sqref="K1" start="0" length="0">
      <dxf>
        <numFmt numFmtId="6" formatCode="#,##0_);[Red]\(#,##0\)"/>
        <alignment horizontal="center" vertical="top" readingOrder="0"/>
        <border outline="0">
          <right style="thin">
            <color indexed="64"/>
          </right>
        </border>
      </dxf>
    </rfmt>
    <rfmt sheetId="3" sqref="O1" start="0" length="0">
      <dxf>
        <numFmt numFmtId="6" formatCode="#,##0_);[Red]\(#,##0\)"/>
        <alignment horizontal="center" vertical="top" readingOrder="0"/>
        <border outline="0">
          <left style="thin">
            <color indexed="64"/>
          </left>
        </border>
      </dxf>
    </rfmt>
    <rfmt sheetId="3" sqref="P1" start="0" length="0">
      <dxf>
        <numFmt numFmtId="6" formatCode="#,##0_);[Red]\(#,##0\)"/>
        <alignment horizontal="center" vertical="top" readingOrder="0"/>
      </dxf>
    </rfmt>
    <rfmt sheetId="3" sqref="Q1" start="0" length="0">
      <dxf>
        <numFmt numFmtId="6" formatCode="#,##0_);[Red]\(#,##0\)"/>
        <alignment horizontal="center" vertical="top" readingOrder="0"/>
      </dxf>
    </rfmt>
    <rfmt sheetId="3" sqref="R1" start="0" length="0">
      <dxf>
        <numFmt numFmtId="6" formatCode="#,##0_);[Red]\(#,##0\)"/>
        <alignment horizontal="center" vertical="top" readingOrder="0"/>
      </dxf>
    </rfmt>
    <rfmt sheetId="3" sqref="S1" start="0" length="0">
      <dxf>
        <numFmt numFmtId="6" formatCode="#,##0_);[Red]\(#,##0\)"/>
        <alignment horizontal="center" vertical="top" readingOrder="0"/>
      </dxf>
    </rfmt>
    <rfmt sheetId="3" sqref="T1" start="0" length="0">
      <dxf>
        <numFmt numFmtId="6" formatCode="#,##0_);[Red]\(#,##0\)"/>
        <alignment horizontal="center" vertical="top" readingOrder="0"/>
      </dxf>
    </rfmt>
    <rfmt sheetId="3" sqref="U1" start="0" length="0">
      <dxf>
        <numFmt numFmtId="6" formatCode="#,##0_);[Red]\(#,##0\)"/>
        <alignment horizontal="center" vertical="top" readingOrder="0"/>
        <border outline="0">
          <right style="thin">
            <color indexed="64"/>
          </right>
        </border>
      </dxf>
    </rfmt>
  </rrc>
  <rrc rId="6274" sId="3" ref="A1:XFD1" action="deleteRow">
    <rfmt sheetId="3" xfDxf="1" sqref="A1:XFD1" start="0" length="0"/>
    <rfmt sheetId="3" sqref="D1" start="0" length="0">
      <dxf>
        <border outline="0">
          <left style="thin">
            <color indexed="64"/>
          </left>
          <right style="thin">
            <color indexed="64"/>
          </right>
        </border>
      </dxf>
    </rfmt>
    <rfmt sheetId="3" sqref="E1" start="0" length="0">
      <dxf>
        <numFmt numFmtId="6" formatCode="#,##0_);[Red]\(#,##0\)"/>
        <alignment horizontal="center" vertical="top" readingOrder="0"/>
        <border outline="0">
          <left style="thin">
            <color indexed="64"/>
          </left>
        </border>
      </dxf>
    </rfmt>
    <rfmt sheetId="3" sqref="F1" start="0" length="0">
      <dxf>
        <numFmt numFmtId="6" formatCode="#,##0_);[Red]\(#,##0\)"/>
        <alignment horizontal="center" vertical="top" readingOrder="0"/>
      </dxf>
    </rfmt>
    <rfmt sheetId="3" sqref="G1" start="0" length="0">
      <dxf>
        <numFmt numFmtId="6" formatCode="#,##0_);[Red]\(#,##0\)"/>
        <alignment horizontal="center" vertical="top" readingOrder="0"/>
      </dxf>
    </rfmt>
    <rfmt sheetId="3" sqref="H1" start="0" length="0">
      <dxf>
        <numFmt numFmtId="6" formatCode="#,##0_);[Red]\(#,##0\)"/>
        <alignment horizontal="center" vertical="top" readingOrder="0"/>
      </dxf>
    </rfmt>
    <rfmt sheetId="3" sqref="I1" start="0" length="0">
      <dxf>
        <numFmt numFmtId="6" formatCode="#,##0_);[Red]\(#,##0\)"/>
        <alignment horizontal="center" vertical="top" readingOrder="0"/>
      </dxf>
    </rfmt>
    <rfmt sheetId="3" sqref="J1" start="0" length="0">
      <dxf>
        <numFmt numFmtId="6" formatCode="#,##0_);[Red]\(#,##0\)"/>
        <alignment horizontal="center" vertical="top" readingOrder="0"/>
      </dxf>
    </rfmt>
    <rfmt sheetId="3" sqref="K1" start="0" length="0">
      <dxf>
        <numFmt numFmtId="6" formatCode="#,##0_);[Red]\(#,##0\)"/>
        <alignment horizontal="center" vertical="top" readingOrder="0"/>
        <border outline="0">
          <right style="thin">
            <color indexed="64"/>
          </right>
        </border>
      </dxf>
    </rfmt>
    <rfmt sheetId="3" sqref="O1" start="0" length="0">
      <dxf>
        <numFmt numFmtId="6" formatCode="#,##0_);[Red]\(#,##0\)"/>
        <alignment horizontal="center" vertical="top" readingOrder="0"/>
        <border outline="0">
          <left style="thin">
            <color indexed="64"/>
          </left>
        </border>
      </dxf>
    </rfmt>
    <rfmt sheetId="3" sqref="P1" start="0" length="0">
      <dxf>
        <numFmt numFmtId="6" formatCode="#,##0_);[Red]\(#,##0\)"/>
        <alignment horizontal="center" vertical="top" readingOrder="0"/>
      </dxf>
    </rfmt>
    <rfmt sheetId="3" sqref="Q1" start="0" length="0">
      <dxf>
        <numFmt numFmtId="6" formatCode="#,##0_);[Red]\(#,##0\)"/>
        <alignment horizontal="center" vertical="top" readingOrder="0"/>
      </dxf>
    </rfmt>
    <rfmt sheetId="3" sqref="R1" start="0" length="0">
      <dxf>
        <numFmt numFmtId="6" formatCode="#,##0_);[Red]\(#,##0\)"/>
        <alignment horizontal="center" vertical="top" readingOrder="0"/>
      </dxf>
    </rfmt>
    <rfmt sheetId="3" sqref="S1" start="0" length="0">
      <dxf>
        <numFmt numFmtId="6" formatCode="#,##0_);[Red]\(#,##0\)"/>
        <alignment horizontal="center" vertical="top" readingOrder="0"/>
      </dxf>
    </rfmt>
    <rfmt sheetId="3" sqref="T1" start="0" length="0">
      <dxf>
        <numFmt numFmtId="6" formatCode="#,##0_);[Red]\(#,##0\)"/>
        <alignment horizontal="center" vertical="top" readingOrder="0"/>
      </dxf>
    </rfmt>
    <rfmt sheetId="3" sqref="U1" start="0" length="0">
      <dxf>
        <numFmt numFmtId="6" formatCode="#,##0_);[Red]\(#,##0\)"/>
        <alignment horizontal="center" vertical="top" readingOrder="0"/>
        <border outline="0">
          <right style="thin">
            <color indexed="64"/>
          </right>
        </border>
      </dxf>
    </rfmt>
  </rrc>
  <rrc rId="6275" sId="3" ref="A1:XFD1" action="deleteRow">
    <rfmt sheetId="3" xfDxf="1" sqref="A1:XFD1" start="0" length="0"/>
    <rfmt sheetId="3" sqref="D1" start="0" length="0">
      <dxf>
        <border outline="0">
          <left style="thin">
            <color indexed="64"/>
          </left>
          <right style="thin">
            <color indexed="64"/>
          </right>
        </border>
      </dxf>
    </rfmt>
    <rfmt sheetId="3" sqref="E1" start="0" length="0">
      <dxf>
        <numFmt numFmtId="6" formatCode="#,##0_);[Red]\(#,##0\)"/>
        <alignment horizontal="center" vertical="top" readingOrder="0"/>
        <border outline="0">
          <left style="thin">
            <color indexed="64"/>
          </left>
        </border>
      </dxf>
    </rfmt>
    <rfmt sheetId="3" sqref="F1" start="0" length="0">
      <dxf>
        <numFmt numFmtId="6" formatCode="#,##0_);[Red]\(#,##0\)"/>
        <alignment horizontal="center" vertical="top" readingOrder="0"/>
      </dxf>
    </rfmt>
    <rfmt sheetId="3" sqref="G1" start="0" length="0">
      <dxf>
        <numFmt numFmtId="6" formatCode="#,##0_);[Red]\(#,##0\)"/>
        <alignment horizontal="center" vertical="top" readingOrder="0"/>
      </dxf>
    </rfmt>
    <rfmt sheetId="3" sqref="H1" start="0" length="0">
      <dxf>
        <numFmt numFmtId="6" formatCode="#,##0_);[Red]\(#,##0\)"/>
        <alignment horizontal="center" vertical="top" readingOrder="0"/>
      </dxf>
    </rfmt>
    <rfmt sheetId="3" sqref="I1" start="0" length="0">
      <dxf>
        <numFmt numFmtId="6" formatCode="#,##0_);[Red]\(#,##0\)"/>
        <alignment horizontal="center" vertical="top" readingOrder="0"/>
      </dxf>
    </rfmt>
    <rfmt sheetId="3" sqref="J1" start="0" length="0">
      <dxf>
        <numFmt numFmtId="6" formatCode="#,##0_);[Red]\(#,##0\)"/>
        <alignment horizontal="center" vertical="top" readingOrder="0"/>
      </dxf>
    </rfmt>
    <rfmt sheetId="3" sqref="K1" start="0" length="0">
      <dxf>
        <numFmt numFmtId="6" formatCode="#,##0_);[Red]\(#,##0\)"/>
        <alignment horizontal="center" vertical="top" readingOrder="0"/>
        <border outline="0">
          <right style="thin">
            <color indexed="64"/>
          </right>
        </border>
      </dxf>
    </rfmt>
    <rfmt sheetId="3" sqref="O1" start="0" length="0">
      <dxf>
        <numFmt numFmtId="6" formatCode="#,##0_);[Red]\(#,##0\)"/>
        <alignment horizontal="center" vertical="top" readingOrder="0"/>
        <border outline="0">
          <left style="thin">
            <color indexed="64"/>
          </left>
        </border>
      </dxf>
    </rfmt>
    <rfmt sheetId="3" sqref="P1" start="0" length="0">
      <dxf>
        <numFmt numFmtId="6" formatCode="#,##0_);[Red]\(#,##0\)"/>
        <alignment horizontal="center" vertical="top" readingOrder="0"/>
      </dxf>
    </rfmt>
    <rfmt sheetId="3" sqref="Q1" start="0" length="0">
      <dxf>
        <numFmt numFmtId="6" formatCode="#,##0_);[Red]\(#,##0\)"/>
        <alignment horizontal="center" vertical="top" readingOrder="0"/>
      </dxf>
    </rfmt>
    <rfmt sheetId="3" sqref="R1" start="0" length="0">
      <dxf>
        <numFmt numFmtId="6" formatCode="#,##0_);[Red]\(#,##0\)"/>
        <alignment horizontal="center" vertical="top" readingOrder="0"/>
      </dxf>
    </rfmt>
    <rfmt sheetId="3" sqref="S1" start="0" length="0">
      <dxf>
        <numFmt numFmtId="6" formatCode="#,##0_);[Red]\(#,##0\)"/>
        <alignment horizontal="center" vertical="top" readingOrder="0"/>
      </dxf>
    </rfmt>
    <rfmt sheetId="3" sqref="T1" start="0" length="0">
      <dxf>
        <numFmt numFmtId="6" formatCode="#,##0_);[Red]\(#,##0\)"/>
        <alignment horizontal="center" vertical="top" readingOrder="0"/>
      </dxf>
    </rfmt>
    <rfmt sheetId="3" sqref="U1" start="0" length="0">
      <dxf>
        <numFmt numFmtId="6" formatCode="#,##0_);[Red]\(#,##0\)"/>
        <alignment horizontal="center" vertical="top" readingOrder="0"/>
        <border outline="0">
          <right style="thin">
            <color indexed="64"/>
          </right>
        </border>
      </dxf>
    </rfmt>
  </rrc>
  <rrc rId="6276" sId="3" ref="A1:XFD1" action="deleteRow">
    <rfmt sheetId="3" xfDxf="1" sqref="A1:XFD1" start="0" length="0"/>
    <rfmt sheetId="3" sqref="D1" start="0" length="0">
      <dxf>
        <font>
          <b/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3" sqref="E1" start="0" length="0">
      <dxf>
        <numFmt numFmtId="6" formatCode="#,##0_);[Red]\(#,##0\)"/>
        <alignment horizontal="center" vertical="top" readingOrder="0"/>
        <border outline="0">
          <left style="thin">
            <color indexed="64"/>
          </left>
        </border>
      </dxf>
    </rfmt>
    <rfmt sheetId="3" sqref="F1" start="0" length="0">
      <dxf>
        <numFmt numFmtId="6" formatCode="#,##0_);[Red]\(#,##0\)"/>
        <alignment horizontal="center" vertical="top" readingOrder="0"/>
      </dxf>
    </rfmt>
    <rfmt sheetId="3" sqref="G1" start="0" length="0">
      <dxf>
        <numFmt numFmtId="6" formatCode="#,##0_);[Red]\(#,##0\)"/>
        <alignment horizontal="center" vertical="top" readingOrder="0"/>
      </dxf>
    </rfmt>
    <rfmt sheetId="3" sqref="H1" start="0" length="0">
      <dxf>
        <numFmt numFmtId="6" formatCode="#,##0_);[Red]\(#,##0\)"/>
        <alignment horizontal="center" vertical="top" readingOrder="0"/>
      </dxf>
    </rfmt>
    <rfmt sheetId="3" sqref="I1" start="0" length="0">
      <dxf>
        <numFmt numFmtId="6" formatCode="#,##0_);[Red]\(#,##0\)"/>
        <alignment horizontal="center" vertical="top" readingOrder="0"/>
      </dxf>
    </rfmt>
    <rfmt sheetId="3" sqref="J1" start="0" length="0">
      <dxf>
        <numFmt numFmtId="6" formatCode="#,##0_);[Red]\(#,##0\)"/>
        <alignment horizontal="center" vertical="top" readingOrder="0"/>
      </dxf>
    </rfmt>
    <rfmt sheetId="3" sqref="K1" start="0" length="0">
      <dxf>
        <numFmt numFmtId="6" formatCode="#,##0_);[Red]\(#,##0\)"/>
        <alignment horizontal="center" vertical="top" readingOrder="0"/>
        <border outline="0">
          <right style="thin">
            <color indexed="64"/>
          </right>
        </border>
      </dxf>
    </rfmt>
    <rfmt sheetId="3" sqref="O1" start="0" length="0">
      <dxf>
        <numFmt numFmtId="6" formatCode="#,##0_);[Red]\(#,##0\)"/>
        <alignment horizontal="center" vertical="top" readingOrder="0"/>
        <border outline="0">
          <left style="thin">
            <color indexed="64"/>
          </left>
        </border>
      </dxf>
    </rfmt>
    <rfmt sheetId="3" sqref="P1" start="0" length="0">
      <dxf>
        <numFmt numFmtId="6" formatCode="#,##0_);[Red]\(#,##0\)"/>
        <alignment horizontal="center" vertical="top" readingOrder="0"/>
      </dxf>
    </rfmt>
    <rfmt sheetId="3" sqref="Q1" start="0" length="0">
      <dxf>
        <numFmt numFmtId="6" formatCode="#,##0_);[Red]\(#,##0\)"/>
        <alignment horizontal="center" vertical="top" readingOrder="0"/>
      </dxf>
    </rfmt>
    <rfmt sheetId="3" sqref="R1" start="0" length="0">
      <dxf>
        <numFmt numFmtId="6" formatCode="#,##0_);[Red]\(#,##0\)"/>
        <alignment horizontal="center" vertical="top" readingOrder="0"/>
      </dxf>
    </rfmt>
    <rfmt sheetId="3" sqref="S1" start="0" length="0">
      <dxf>
        <numFmt numFmtId="6" formatCode="#,##0_);[Red]\(#,##0\)"/>
        <alignment horizontal="center" vertical="top" readingOrder="0"/>
      </dxf>
    </rfmt>
    <rfmt sheetId="3" sqref="T1" start="0" length="0">
      <dxf>
        <numFmt numFmtId="6" formatCode="#,##0_);[Red]\(#,##0\)"/>
        <alignment horizontal="center" vertical="top" readingOrder="0"/>
      </dxf>
    </rfmt>
    <rfmt sheetId="3" sqref="U1" start="0" length="0">
      <dxf>
        <numFmt numFmtId="6" formatCode="#,##0_);[Red]\(#,##0\)"/>
        <alignment horizontal="center" vertical="top" readingOrder="0"/>
        <border outline="0">
          <right style="thin">
            <color indexed="64"/>
          </right>
        </border>
      </dxf>
    </rfmt>
  </rrc>
  <rrc rId="6277" sId="3" ref="A1:XFD1" action="deleteRow">
    <rfmt sheetId="3" xfDxf="1" sqref="A1:XFD1" start="0" length="0"/>
    <rfmt sheetId="3" sqref="D1" start="0" length="0">
      <dxf>
        <border outline="0">
          <left style="thin">
            <color indexed="64"/>
          </left>
          <right style="thin">
            <color indexed="64"/>
          </right>
        </border>
      </dxf>
    </rfmt>
    <rfmt sheetId="3" sqref="E1" start="0" length="0">
      <dxf>
        <numFmt numFmtId="6" formatCode="#,##0_);[Red]\(#,##0\)"/>
        <alignment horizontal="center" vertical="top" readingOrder="0"/>
        <border outline="0">
          <left style="thin">
            <color indexed="64"/>
          </left>
        </border>
      </dxf>
    </rfmt>
    <rfmt sheetId="3" sqref="F1" start="0" length="0">
      <dxf>
        <numFmt numFmtId="6" formatCode="#,##0_);[Red]\(#,##0\)"/>
        <alignment horizontal="center" vertical="top" readingOrder="0"/>
      </dxf>
    </rfmt>
    <rfmt sheetId="3" sqref="G1" start="0" length="0">
      <dxf>
        <numFmt numFmtId="6" formatCode="#,##0_);[Red]\(#,##0\)"/>
        <alignment horizontal="center" vertical="top" readingOrder="0"/>
      </dxf>
    </rfmt>
    <rfmt sheetId="3" sqref="H1" start="0" length="0">
      <dxf>
        <numFmt numFmtId="6" formatCode="#,##0_);[Red]\(#,##0\)"/>
        <alignment horizontal="center" vertical="top" readingOrder="0"/>
      </dxf>
    </rfmt>
    <rfmt sheetId="3" sqref="I1" start="0" length="0">
      <dxf>
        <numFmt numFmtId="6" formatCode="#,##0_);[Red]\(#,##0\)"/>
        <alignment horizontal="center" vertical="top" readingOrder="0"/>
      </dxf>
    </rfmt>
    <rfmt sheetId="3" sqref="J1" start="0" length="0">
      <dxf>
        <numFmt numFmtId="6" formatCode="#,##0_);[Red]\(#,##0\)"/>
        <alignment horizontal="center" vertical="top" readingOrder="0"/>
      </dxf>
    </rfmt>
    <rfmt sheetId="3" sqref="K1" start="0" length="0">
      <dxf>
        <numFmt numFmtId="6" formatCode="#,##0_);[Red]\(#,##0\)"/>
        <alignment horizontal="center" vertical="top" readingOrder="0"/>
        <border outline="0">
          <right style="thin">
            <color indexed="64"/>
          </right>
        </border>
      </dxf>
    </rfmt>
    <rfmt sheetId="3" sqref="O1" start="0" length="0">
      <dxf>
        <numFmt numFmtId="6" formatCode="#,##0_);[Red]\(#,##0\)"/>
        <alignment horizontal="center" vertical="top" readingOrder="0"/>
        <border outline="0">
          <left style="thin">
            <color indexed="64"/>
          </left>
        </border>
      </dxf>
    </rfmt>
    <rfmt sheetId="3" sqref="P1" start="0" length="0">
      <dxf>
        <numFmt numFmtId="6" formatCode="#,##0_);[Red]\(#,##0\)"/>
        <alignment horizontal="center" vertical="top" readingOrder="0"/>
      </dxf>
    </rfmt>
    <rfmt sheetId="3" sqref="Q1" start="0" length="0">
      <dxf>
        <numFmt numFmtId="6" formatCode="#,##0_);[Red]\(#,##0\)"/>
        <alignment horizontal="center" vertical="top" readingOrder="0"/>
      </dxf>
    </rfmt>
    <rfmt sheetId="3" sqref="R1" start="0" length="0">
      <dxf>
        <numFmt numFmtId="6" formatCode="#,##0_);[Red]\(#,##0\)"/>
        <alignment horizontal="center" vertical="top" readingOrder="0"/>
      </dxf>
    </rfmt>
    <rfmt sheetId="3" sqref="S1" start="0" length="0">
      <dxf>
        <numFmt numFmtId="6" formatCode="#,##0_);[Red]\(#,##0\)"/>
        <alignment horizontal="center" vertical="top" readingOrder="0"/>
      </dxf>
    </rfmt>
    <rfmt sheetId="3" sqref="T1" start="0" length="0">
      <dxf>
        <numFmt numFmtId="6" formatCode="#,##0_);[Red]\(#,##0\)"/>
        <alignment horizontal="center" vertical="top" readingOrder="0"/>
      </dxf>
    </rfmt>
    <rfmt sheetId="3" sqref="U1" start="0" length="0">
      <dxf>
        <numFmt numFmtId="6" formatCode="#,##0_);[Red]\(#,##0\)"/>
        <alignment horizontal="center" vertical="top" readingOrder="0"/>
        <border outline="0">
          <right style="thin">
            <color indexed="64"/>
          </right>
        </border>
      </dxf>
    </rfmt>
  </rrc>
  <rrc rId="6278" sId="3" ref="A1:XFD1" action="deleteRow">
    <rfmt sheetId="3" xfDxf="1" sqref="A1:XFD1" start="0" length="0"/>
    <rfmt sheetId="3" sqref="D1" start="0" length="0">
      <dxf>
        <border outline="0">
          <left style="thin">
            <color indexed="64"/>
          </left>
          <right style="thin">
            <color indexed="64"/>
          </right>
        </border>
      </dxf>
    </rfmt>
    <rfmt sheetId="3" sqref="E1" start="0" length="0">
      <dxf>
        <numFmt numFmtId="6" formatCode="#,##0_);[Red]\(#,##0\)"/>
        <alignment horizontal="center" vertical="top" readingOrder="0"/>
        <border outline="0">
          <left style="thin">
            <color indexed="64"/>
          </left>
        </border>
      </dxf>
    </rfmt>
    <rfmt sheetId="3" sqref="F1" start="0" length="0">
      <dxf>
        <numFmt numFmtId="6" formatCode="#,##0_);[Red]\(#,##0\)"/>
        <alignment horizontal="center" vertical="top" readingOrder="0"/>
      </dxf>
    </rfmt>
    <rfmt sheetId="3" sqref="G1" start="0" length="0">
      <dxf>
        <numFmt numFmtId="6" formatCode="#,##0_);[Red]\(#,##0\)"/>
        <alignment horizontal="center" vertical="top" readingOrder="0"/>
      </dxf>
    </rfmt>
    <rfmt sheetId="3" sqref="H1" start="0" length="0">
      <dxf>
        <numFmt numFmtId="6" formatCode="#,##0_);[Red]\(#,##0\)"/>
        <alignment horizontal="center" vertical="top" readingOrder="0"/>
      </dxf>
    </rfmt>
    <rfmt sheetId="3" sqref="I1" start="0" length="0">
      <dxf>
        <numFmt numFmtId="6" formatCode="#,##0_);[Red]\(#,##0\)"/>
        <alignment horizontal="center" vertical="top" readingOrder="0"/>
      </dxf>
    </rfmt>
    <rfmt sheetId="3" sqref="J1" start="0" length="0">
      <dxf>
        <numFmt numFmtId="6" formatCode="#,##0_);[Red]\(#,##0\)"/>
        <alignment horizontal="center" vertical="top" readingOrder="0"/>
      </dxf>
    </rfmt>
    <rfmt sheetId="3" sqref="K1" start="0" length="0">
      <dxf>
        <numFmt numFmtId="6" formatCode="#,##0_);[Red]\(#,##0\)"/>
        <alignment horizontal="center" vertical="top" readingOrder="0"/>
        <border outline="0">
          <right style="thin">
            <color indexed="64"/>
          </right>
        </border>
      </dxf>
    </rfmt>
    <rfmt sheetId="3" sqref="O1" start="0" length="0">
      <dxf>
        <numFmt numFmtId="6" formatCode="#,##0_);[Red]\(#,##0\)"/>
        <alignment horizontal="center" vertical="top" readingOrder="0"/>
        <border outline="0">
          <left style="thin">
            <color indexed="64"/>
          </left>
        </border>
      </dxf>
    </rfmt>
    <rfmt sheetId="3" sqref="P1" start="0" length="0">
      <dxf>
        <numFmt numFmtId="6" formatCode="#,##0_);[Red]\(#,##0\)"/>
        <alignment horizontal="center" vertical="top" readingOrder="0"/>
      </dxf>
    </rfmt>
    <rfmt sheetId="3" sqref="Q1" start="0" length="0">
      <dxf>
        <numFmt numFmtId="6" formatCode="#,##0_);[Red]\(#,##0\)"/>
        <alignment horizontal="center" vertical="top" readingOrder="0"/>
      </dxf>
    </rfmt>
    <rfmt sheetId="3" sqref="R1" start="0" length="0">
      <dxf>
        <numFmt numFmtId="6" formatCode="#,##0_);[Red]\(#,##0\)"/>
        <alignment horizontal="center" vertical="top" readingOrder="0"/>
      </dxf>
    </rfmt>
    <rfmt sheetId="3" sqref="S1" start="0" length="0">
      <dxf>
        <numFmt numFmtId="6" formatCode="#,##0_);[Red]\(#,##0\)"/>
        <alignment horizontal="center" vertical="top" readingOrder="0"/>
      </dxf>
    </rfmt>
    <rfmt sheetId="3" sqref="T1" start="0" length="0">
      <dxf>
        <numFmt numFmtId="6" formatCode="#,##0_);[Red]\(#,##0\)"/>
        <alignment horizontal="center" vertical="top" readingOrder="0"/>
      </dxf>
    </rfmt>
    <rfmt sheetId="3" sqref="U1" start="0" length="0">
      <dxf>
        <numFmt numFmtId="6" formatCode="#,##0_);[Red]\(#,##0\)"/>
        <alignment horizontal="center" vertical="top" readingOrder="0"/>
        <border outline="0">
          <right style="thin">
            <color indexed="64"/>
          </right>
        </border>
      </dxf>
    </rfmt>
  </rrc>
  <rrc rId="6279" sId="3" ref="A1:XFD1" action="deleteRow">
    <rfmt sheetId="3" xfDxf="1" sqref="A1:XFD1" start="0" length="0"/>
    <rfmt sheetId="3" sqref="D1" start="0" length="0">
      <dxf>
        <border outline="0">
          <left style="thin">
            <color indexed="64"/>
          </left>
          <right style="thin">
            <color indexed="64"/>
          </right>
        </border>
      </dxf>
    </rfmt>
    <rfmt sheetId="3" sqref="E1" start="0" length="0">
      <dxf>
        <numFmt numFmtId="6" formatCode="#,##0_);[Red]\(#,##0\)"/>
        <alignment horizontal="center" vertical="top" readingOrder="0"/>
        <border outline="0">
          <left style="thin">
            <color indexed="64"/>
          </left>
        </border>
      </dxf>
    </rfmt>
    <rfmt sheetId="3" sqref="F1" start="0" length="0">
      <dxf>
        <numFmt numFmtId="6" formatCode="#,##0_);[Red]\(#,##0\)"/>
        <alignment horizontal="center" vertical="top" readingOrder="0"/>
      </dxf>
    </rfmt>
    <rfmt sheetId="3" sqref="G1" start="0" length="0">
      <dxf>
        <numFmt numFmtId="6" formatCode="#,##0_);[Red]\(#,##0\)"/>
        <alignment horizontal="center" vertical="top" readingOrder="0"/>
      </dxf>
    </rfmt>
    <rfmt sheetId="3" sqref="H1" start="0" length="0">
      <dxf>
        <numFmt numFmtId="6" formatCode="#,##0_);[Red]\(#,##0\)"/>
        <alignment horizontal="center" vertical="top" readingOrder="0"/>
      </dxf>
    </rfmt>
    <rfmt sheetId="3" sqref="I1" start="0" length="0">
      <dxf>
        <numFmt numFmtId="6" formatCode="#,##0_);[Red]\(#,##0\)"/>
        <alignment horizontal="center" vertical="top" readingOrder="0"/>
      </dxf>
    </rfmt>
    <rfmt sheetId="3" sqref="J1" start="0" length="0">
      <dxf>
        <numFmt numFmtId="6" formatCode="#,##0_);[Red]\(#,##0\)"/>
        <alignment horizontal="center" vertical="top" readingOrder="0"/>
      </dxf>
    </rfmt>
    <rfmt sheetId="3" sqref="K1" start="0" length="0">
      <dxf>
        <numFmt numFmtId="6" formatCode="#,##0_);[Red]\(#,##0\)"/>
        <alignment horizontal="center" vertical="top" readingOrder="0"/>
        <border outline="0">
          <right style="thin">
            <color indexed="64"/>
          </right>
        </border>
      </dxf>
    </rfmt>
    <rfmt sheetId="3" sqref="O1" start="0" length="0">
      <dxf>
        <numFmt numFmtId="6" formatCode="#,##0_);[Red]\(#,##0\)"/>
        <alignment horizontal="center" vertical="top" readingOrder="0"/>
        <border outline="0">
          <left style="thin">
            <color indexed="64"/>
          </left>
        </border>
      </dxf>
    </rfmt>
    <rfmt sheetId="3" sqref="P1" start="0" length="0">
      <dxf>
        <numFmt numFmtId="6" formatCode="#,##0_);[Red]\(#,##0\)"/>
        <alignment horizontal="center" vertical="top" readingOrder="0"/>
      </dxf>
    </rfmt>
    <rfmt sheetId="3" sqref="Q1" start="0" length="0">
      <dxf>
        <numFmt numFmtId="6" formatCode="#,##0_);[Red]\(#,##0\)"/>
        <alignment horizontal="center" vertical="top" readingOrder="0"/>
      </dxf>
    </rfmt>
    <rfmt sheetId="3" sqref="R1" start="0" length="0">
      <dxf>
        <numFmt numFmtId="6" formatCode="#,##0_);[Red]\(#,##0\)"/>
        <alignment horizontal="center" vertical="top" readingOrder="0"/>
      </dxf>
    </rfmt>
    <rfmt sheetId="3" sqref="S1" start="0" length="0">
      <dxf>
        <numFmt numFmtId="6" formatCode="#,##0_);[Red]\(#,##0\)"/>
        <alignment horizontal="center" vertical="top" readingOrder="0"/>
      </dxf>
    </rfmt>
    <rfmt sheetId="3" sqref="T1" start="0" length="0">
      <dxf>
        <numFmt numFmtId="6" formatCode="#,##0_);[Red]\(#,##0\)"/>
        <alignment horizontal="center" vertical="top" readingOrder="0"/>
      </dxf>
    </rfmt>
    <rfmt sheetId="3" sqref="U1" start="0" length="0">
      <dxf>
        <numFmt numFmtId="6" formatCode="#,##0_);[Red]\(#,##0\)"/>
        <alignment horizontal="center" vertical="top" readingOrder="0"/>
        <border outline="0">
          <right style="thin">
            <color indexed="64"/>
          </right>
        </border>
      </dxf>
    </rfmt>
  </rrc>
  <rrc rId="6280" sId="3" ref="A1:XFD1" action="deleteRow">
    <rfmt sheetId="3" xfDxf="1" sqref="A1:XFD1" start="0" length="0"/>
    <rfmt sheetId="3" sqref="D1" start="0" length="0">
      <dxf>
        <font>
          <b/>
          <sz val="11"/>
          <color theme="1"/>
          <name val="Calibri"/>
          <scheme val="minor"/>
        </font>
        <border outline="0">
          <left style="thin">
            <color indexed="64"/>
          </left>
          <right style="thin">
            <color indexed="64"/>
          </right>
        </border>
      </dxf>
    </rfmt>
    <rfmt sheetId="3" sqref="E1" start="0" length="0">
      <dxf>
        <numFmt numFmtId="6" formatCode="#,##0_);[Red]\(#,##0\)"/>
        <alignment horizontal="center" vertical="top" readingOrder="0"/>
        <border outline="0">
          <left style="thin">
            <color indexed="64"/>
          </left>
        </border>
      </dxf>
    </rfmt>
    <rfmt sheetId="3" sqref="F1" start="0" length="0">
      <dxf>
        <numFmt numFmtId="6" formatCode="#,##0_);[Red]\(#,##0\)"/>
        <alignment horizontal="center" vertical="top" readingOrder="0"/>
      </dxf>
    </rfmt>
    <rfmt sheetId="3" sqref="G1" start="0" length="0">
      <dxf>
        <numFmt numFmtId="6" formatCode="#,##0_);[Red]\(#,##0\)"/>
        <alignment horizontal="center" vertical="top" readingOrder="0"/>
      </dxf>
    </rfmt>
    <rfmt sheetId="3" sqref="H1" start="0" length="0">
      <dxf>
        <numFmt numFmtId="6" formatCode="#,##0_);[Red]\(#,##0\)"/>
        <alignment horizontal="center" vertical="top" readingOrder="0"/>
      </dxf>
    </rfmt>
    <rfmt sheetId="3" sqref="I1" start="0" length="0">
      <dxf>
        <numFmt numFmtId="6" formatCode="#,##0_);[Red]\(#,##0\)"/>
        <alignment horizontal="center" vertical="top" readingOrder="0"/>
      </dxf>
    </rfmt>
    <rfmt sheetId="3" sqref="J1" start="0" length="0">
      <dxf>
        <numFmt numFmtId="6" formatCode="#,##0_);[Red]\(#,##0\)"/>
        <alignment horizontal="center" vertical="top" readingOrder="0"/>
      </dxf>
    </rfmt>
    <rfmt sheetId="3" sqref="K1" start="0" length="0">
      <dxf>
        <numFmt numFmtId="6" formatCode="#,##0_);[Red]\(#,##0\)"/>
        <alignment horizontal="center" vertical="top" readingOrder="0"/>
        <border outline="0">
          <right style="thin">
            <color indexed="64"/>
          </right>
        </border>
      </dxf>
    </rfmt>
    <rfmt sheetId="3" sqref="O1" start="0" length="0">
      <dxf>
        <numFmt numFmtId="6" formatCode="#,##0_);[Red]\(#,##0\)"/>
        <alignment horizontal="center" vertical="top" readingOrder="0"/>
        <border outline="0">
          <left style="thin">
            <color indexed="64"/>
          </left>
        </border>
      </dxf>
    </rfmt>
    <rfmt sheetId="3" sqref="P1" start="0" length="0">
      <dxf>
        <numFmt numFmtId="6" formatCode="#,##0_);[Red]\(#,##0\)"/>
        <alignment horizontal="center" vertical="top" readingOrder="0"/>
      </dxf>
    </rfmt>
    <rfmt sheetId="3" sqref="Q1" start="0" length="0">
      <dxf>
        <numFmt numFmtId="6" formatCode="#,##0_);[Red]\(#,##0\)"/>
        <alignment horizontal="center" vertical="top" readingOrder="0"/>
      </dxf>
    </rfmt>
    <rfmt sheetId="3" sqref="R1" start="0" length="0">
      <dxf>
        <numFmt numFmtId="6" formatCode="#,##0_);[Red]\(#,##0\)"/>
        <alignment horizontal="center" vertical="top" readingOrder="0"/>
      </dxf>
    </rfmt>
    <rfmt sheetId="3" sqref="S1" start="0" length="0">
      <dxf>
        <numFmt numFmtId="6" formatCode="#,##0_);[Red]\(#,##0\)"/>
        <alignment horizontal="center" vertical="top" readingOrder="0"/>
      </dxf>
    </rfmt>
    <rfmt sheetId="3" sqref="T1" start="0" length="0">
      <dxf>
        <numFmt numFmtId="6" formatCode="#,##0_);[Red]\(#,##0\)"/>
        <alignment horizontal="center" vertical="top" readingOrder="0"/>
      </dxf>
    </rfmt>
    <rfmt sheetId="3" sqref="U1" start="0" length="0">
      <dxf>
        <numFmt numFmtId="6" formatCode="#,##0_);[Red]\(#,##0\)"/>
        <alignment horizontal="center" vertical="top" readingOrder="0"/>
        <border outline="0">
          <right style="thin">
            <color indexed="64"/>
          </right>
        </border>
      </dxf>
    </rfmt>
  </rrc>
  <rrc rId="6281" sId="3" ref="A1:XFD1" action="deleteRow">
    <rfmt sheetId="3" xfDxf="1" sqref="A1:XFD1" start="0" length="0"/>
    <rfmt sheetId="3" sqref="D1" start="0" length="0">
      <dxf>
        <border outline="0">
          <left style="thin">
            <color indexed="64"/>
          </left>
          <right style="thin">
            <color indexed="64"/>
          </right>
        </border>
      </dxf>
    </rfmt>
    <rfmt sheetId="3" sqref="E1" start="0" length="0">
      <dxf>
        <numFmt numFmtId="6" formatCode="#,##0_);[Red]\(#,##0\)"/>
        <alignment horizontal="center" vertical="top" readingOrder="0"/>
        <border outline="0">
          <left style="thin">
            <color indexed="64"/>
          </left>
        </border>
      </dxf>
    </rfmt>
    <rfmt sheetId="3" sqref="F1" start="0" length="0">
      <dxf>
        <numFmt numFmtId="6" formatCode="#,##0_);[Red]\(#,##0\)"/>
        <alignment horizontal="center" vertical="top" readingOrder="0"/>
      </dxf>
    </rfmt>
    <rfmt sheetId="3" sqref="G1" start="0" length="0">
      <dxf>
        <numFmt numFmtId="6" formatCode="#,##0_);[Red]\(#,##0\)"/>
        <alignment horizontal="center" vertical="top" readingOrder="0"/>
      </dxf>
    </rfmt>
    <rfmt sheetId="3" sqref="H1" start="0" length="0">
      <dxf>
        <numFmt numFmtId="6" formatCode="#,##0_);[Red]\(#,##0\)"/>
        <alignment horizontal="center" vertical="top" readingOrder="0"/>
      </dxf>
    </rfmt>
    <rfmt sheetId="3" sqref="I1" start="0" length="0">
      <dxf>
        <numFmt numFmtId="6" formatCode="#,##0_);[Red]\(#,##0\)"/>
        <alignment horizontal="center" vertical="top" readingOrder="0"/>
      </dxf>
    </rfmt>
    <rfmt sheetId="3" sqref="J1" start="0" length="0">
      <dxf>
        <numFmt numFmtId="6" formatCode="#,##0_);[Red]\(#,##0\)"/>
        <alignment horizontal="center" vertical="top" readingOrder="0"/>
      </dxf>
    </rfmt>
    <rfmt sheetId="3" sqref="K1" start="0" length="0">
      <dxf>
        <numFmt numFmtId="6" formatCode="#,##0_);[Red]\(#,##0\)"/>
        <alignment horizontal="center" vertical="top" readingOrder="0"/>
        <border outline="0">
          <right style="thin">
            <color indexed="64"/>
          </right>
        </border>
      </dxf>
    </rfmt>
    <rfmt sheetId="3" sqref="O1" start="0" length="0">
      <dxf>
        <numFmt numFmtId="6" formatCode="#,##0_);[Red]\(#,##0\)"/>
        <alignment horizontal="center" vertical="top" readingOrder="0"/>
        <border outline="0">
          <left style="thin">
            <color indexed="64"/>
          </left>
        </border>
      </dxf>
    </rfmt>
    <rfmt sheetId="3" sqref="P1" start="0" length="0">
      <dxf>
        <numFmt numFmtId="6" formatCode="#,##0_);[Red]\(#,##0\)"/>
        <alignment horizontal="center" vertical="top" readingOrder="0"/>
      </dxf>
    </rfmt>
    <rfmt sheetId="3" sqref="Q1" start="0" length="0">
      <dxf>
        <numFmt numFmtId="6" formatCode="#,##0_);[Red]\(#,##0\)"/>
        <alignment horizontal="center" vertical="top" readingOrder="0"/>
      </dxf>
    </rfmt>
    <rfmt sheetId="3" sqref="R1" start="0" length="0">
      <dxf>
        <numFmt numFmtId="6" formatCode="#,##0_);[Red]\(#,##0\)"/>
        <alignment horizontal="center" vertical="top" readingOrder="0"/>
      </dxf>
    </rfmt>
    <rfmt sheetId="3" sqref="S1" start="0" length="0">
      <dxf>
        <numFmt numFmtId="6" formatCode="#,##0_);[Red]\(#,##0\)"/>
        <alignment horizontal="center" vertical="top" readingOrder="0"/>
      </dxf>
    </rfmt>
    <rfmt sheetId="3" sqref="T1" start="0" length="0">
      <dxf>
        <numFmt numFmtId="6" formatCode="#,##0_);[Red]\(#,##0\)"/>
        <alignment horizontal="center" vertical="top" readingOrder="0"/>
      </dxf>
    </rfmt>
    <rfmt sheetId="3" sqref="U1" start="0" length="0">
      <dxf>
        <numFmt numFmtId="6" formatCode="#,##0_);[Red]\(#,##0\)"/>
        <alignment horizontal="center" vertical="top" readingOrder="0"/>
        <border outline="0">
          <right style="thin">
            <color indexed="64"/>
          </right>
        </border>
      </dxf>
    </rfmt>
  </rrc>
  <rrc rId="6282" sId="3" ref="A1:XFD1" action="deleteRow">
    <rfmt sheetId="3" xfDxf="1" sqref="A1:XFD1" start="0" length="0"/>
    <rfmt sheetId="3" sqref="D1" start="0" length="0">
      <dxf>
        <border outline="0">
          <left style="thin">
            <color indexed="64"/>
          </left>
          <right style="thin">
            <color indexed="64"/>
          </right>
        </border>
      </dxf>
    </rfmt>
    <rfmt sheetId="3" sqref="E1" start="0" length="0">
      <dxf>
        <numFmt numFmtId="6" formatCode="#,##0_);[Red]\(#,##0\)"/>
        <alignment horizontal="center" vertical="top" readingOrder="0"/>
        <border outline="0">
          <left style="thin">
            <color indexed="64"/>
          </left>
        </border>
      </dxf>
    </rfmt>
    <rfmt sheetId="3" sqref="F1" start="0" length="0">
      <dxf>
        <numFmt numFmtId="6" formatCode="#,##0_);[Red]\(#,##0\)"/>
        <alignment horizontal="center" vertical="top" readingOrder="0"/>
      </dxf>
    </rfmt>
    <rfmt sheetId="3" sqref="G1" start="0" length="0">
      <dxf>
        <numFmt numFmtId="6" formatCode="#,##0_);[Red]\(#,##0\)"/>
        <alignment horizontal="center" vertical="top" readingOrder="0"/>
      </dxf>
    </rfmt>
    <rfmt sheetId="3" sqref="H1" start="0" length="0">
      <dxf>
        <numFmt numFmtId="6" formatCode="#,##0_);[Red]\(#,##0\)"/>
        <alignment horizontal="center" vertical="top" readingOrder="0"/>
      </dxf>
    </rfmt>
    <rfmt sheetId="3" sqref="I1" start="0" length="0">
      <dxf>
        <numFmt numFmtId="6" formatCode="#,##0_);[Red]\(#,##0\)"/>
        <alignment horizontal="center" vertical="top" readingOrder="0"/>
      </dxf>
    </rfmt>
    <rfmt sheetId="3" sqref="J1" start="0" length="0">
      <dxf>
        <numFmt numFmtId="6" formatCode="#,##0_);[Red]\(#,##0\)"/>
        <alignment horizontal="center" vertical="top" readingOrder="0"/>
      </dxf>
    </rfmt>
    <rfmt sheetId="3" sqref="K1" start="0" length="0">
      <dxf>
        <numFmt numFmtId="6" formatCode="#,##0_);[Red]\(#,##0\)"/>
        <alignment horizontal="center" vertical="top" readingOrder="0"/>
        <border outline="0">
          <right style="thin">
            <color indexed="64"/>
          </right>
        </border>
      </dxf>
    </rfmt>
    <rfmt sheetId="3" sqref="O1" start="0" length="0">
      <dxf>
        <numFmt numFmtId="6" formatCode="#,##0_);[Red]\(#,##0\)"/>
        <alignment horizontal="center" vertical="top" readingOrder="0"/>
        <border outline="0">
          <left style="thin">
            <color indexed="64"/>
          </left>
        </border>
      </dxf>
    </rfmt>
    <rfmt sheetId="3" sqref="P1" start="0" length="0">
      <dxf>
        <numFmt numFmtId="6" formatCode="#,##0_);[Red]\(#,##0\)"/>
        <alignment horizontal="center" vertical="top" readingOrder="0"/>
      </dxf>
    </rfmt>
    <rfmt sheetId="3" sqref="Q1" start="0" length="0">
      <dxf>
        <numFmt numFmtId="6" formatCode="#,##0_);[Red]\(#,##0\)"/>
        <alignment horizontal="center" vertical="top" readingOrder="0"/>
      </dxf>
    </rfmt>
    <rfmt sheetId="3" sqref="R1" start="0" length="0">
      <dxf>
        <numFmt numFmtId="6" formatCode="#,##0_);[Red]\(#,##0\)"/>
        <alignment horizontal="center" vertical="top" readingOrder="0"/>
      </dxf>
    </rfmt>
    <rfmt sheetId="3" sqref="S1" start="0" length="0">
      <dxf>
        <numFmt numFmtId="6" formatCode="#,##0_);[Red]\(#,##0\)"/>
        <alignment horizontal="center" vertical="top" readingOrder="0"/>
      </dxf>
    </rfmt>
    <rfmt sheetId="3" sqref="T1" start="0" length="0">
      <dxf>
        <numFmt numFmtId="6" formatCode="#,##0_);[Red]\(#,##0\)"/>
        <alignment horizontal="center" vertical="top" readingOrder="0"/>
      </dxf>
    </rfmt>
    <rfmt sheetId="3" sqref="U1" start="0" length="0">
      <dxf>
        <numFmt numFmtId="6" formatCode="#,##0_);[Red]\(#,##0\)"/>
        <alignment horizontal="center" vertical="top" readingOrder="0"/>
        <border outline="0">
          <right style="thin">
            <color indexed="64"/>
          </right>
        </border>
      </dxf>
    </rfmt>
  </rrc>
  <rrc rId="6283" sId="3" ref="A1:XFD1" action="deleteRow">
    <rfmt sheetId="3" xfDxf="1" sqref="A1:XFD1" start="0" length="0"/>
    <rfmt sheetId="3" sqref="D1" start="0" length="0">
      <dxf>
        <font>
          <b/>
          <sz val="11"/>
          <color theme="1"/>
          <name val="Calibri"/>
          <scheme val="minor"/>
        </font>
        <border outline="0">
          <left style="thin">
            <color indexed="64"/>
          </left>
          <right style="thin">
            <color indexed="64"/>
          </right>
        </border>
      </dxf>
    </rfmt>
    <rfmt sheetId="3" sqref="E1" start="0" length="0">
      <dxf>
        <numFmt numFmtId="6" formatCode="#,##0_);[Red]\(#,##0\)"/>
        <alignment horizontal="center" vertical="top" readingOrder="0"/>
        <border outline="0">
          <left style="thin">
            <color indexed="64"/>
          </left>
        </border>
      </dxf>
    </rfmt>
    <rfmt sheetId="3" sqref="F1" start="0" length="0">
      <dxf>
        <numFmt numFmtId="6" formatCode="#,##0_);[Red]\(#,##0\)"/>
        <alignment horizontal="center" vertical="top" readingOrder="0"/>
      </dxf>
    </rfmt>
    <rfmt sheetId="3" sqref="G1" start="0" length="0">
      <dxf>
        <numFmt numFmtId="6" formatCode="#,##0_);[Red]\(#,##0\)"/>
        <alignment horizontal="center" vertical="top" readingOrder="0"/>
      </dxf>
    </rfmt>
    <rfmt sheetId="3" sqref="H1" start="0" length="0">
      <dxf>
        <numFmt numFmtId="6" formatCode="#,##0_);[Red]\(#,##0\)"/>
        <alignment horizontal="center" vertical="top" readingOrder="0"/>
      </dxf>
    </rfmt>
    <rfmt sheetId="3" sqref="I1" start="0" length="0">
      <dxf>
        <numFmt numFmtId="6" formatCode="#,##0_);[Red]\(#,##0\)"/>
        <alignment horizontal="center" vertical="top" readingOrder="0"/>
      </dxf>
    </rfmt>
    <rfmt sheetId="3" sqref="J1" start="0" length="0">
      <dxf>
        <numFmt numFmtId="6" formatCode="#,##0_);[Red]\(#,##0\)"/>
        <alignment horizontal="center" vertical="top" readingOrder="0"/>
      </dxf>
    </rfmt>
    <rfmt sheetId="3" sqref="K1" start="0" length="0">
      <dxf>
        <numFmt numFmtId="6" formatCode="#,##0_);[Red]\(#,##0\)"/>
        <alignment horizontal="center" vertical="top" readingOrder="0"/>
        <border outline="0">
          <right style="thin">
            <color indexed="64"/>
          </right>
        </border>
      </dxf>
    </rfmt>
    <rfmt sheetId="3" sqref="O1" start="0" length="0">
      <dxf>
        <numFmt numFmtId="6" formatCode="#,##0_);[Red]\(#,##0\)"/>
        <alignment horizontal="center" vertical="top" readingOrder="0"/>
        <border outline="0">
          <left style="thin">
            <color indexed="64"/>
          </left>
        </border>
      </dxf>
    </rfmt>
    <rfmt sheetId="3" sqref="P1" start="0" length="0">
      <dxf>
        <numFmt numFmtId="6" formatCode="#,##0_);[Red]\(#,##0\)"/>
        <alignment horizontal="center" vertical="top" readingOrder="0"/>
      </dxf>
    </rfmt>
    <rfmt sheetId="3" sqref="Q1" start="0" length="0">
      <dxf>
        <numFmt numFmtId="6" formatCode="#,##0_);[Red]\(#,##0\)"/>
        <alignment horizontal="center" vertical="top" readingOrder="0"/>
      </dxf>
    </rfmt>
    <rfmt sheetId="3" sqref="R1" start="0" length="0">
      <dxf>
        <numFmt numFmtId="6" formatCode="#,##0_);[Red]\(#,##0\)"/>
        <alignment horizontal="center" vertical="top" readingOrder="0"/>
      </dxf>
    </rfmt>
    <rfmt sheetId="3" sqref="S1" start="0" length="0">
      <dxf>
        <numFmt numFmtId="6" formatCode="#,##0_);[Red]\(#,##0\)"/>
        <alignment horizontal="center" vertical="top" readingOrder="0"/>
      </dxf>
    </rfmt>
    <rfmt sheetId="3" sqref="T1" start="0" length="0">
      <dxf>
        <numFmt numFmtId="6" formatCode="#,##0_);[Red]\(#,##0\)"/>
        <alignment horizontal="center" vertical="top" readingOrder="0"/>
      </dxf>
    </rfmt>
    <rfmt sheetId="3" sqref="U1" start="0" length="0">
      <dxf>
        <numFmt numFmtId="6" formatCode="#,##0_);[Red]\(#,##0\)"/>
        <alignment horizontal="center" vertical="top" readingOrder="0"/>
        <border outline="0">
          <right style="thin">
            <color indexed="64"/>
          </right>
        </border>
      </dxf>
    </rfmt>
  </rrc>
  <rrc rId="6284" sId="3" ref="A1:XFD1" action="deleteRow">
    <rfmt sheetId="3" xfDxf="1" sqref="A1:XFD1" start="0" length="0"/>
    <rfmt sheetId="3" sqref="D1" start="0" length="0">
      <dxf>
        <border outline="0">
          <left style="thin">
            <color indexed="64"/>
          </left>
          <right style="thin">
            <color indexed="64"/>
          </right>
        </border>
      </dxf>
    </rfmt>
    <rfmt sheetId="3" sqref="E1" start="0" length="0">
      <dxf>
        <numFmt numFmtId="6" formatCode="#,##0_);[Red]\(#,##0\)"/>
        <alignment horizontal="center" vertical="top" readingOrder="0"/>
        <border outline="0">
          <left style="thin">
            <color indexed="64"/>
          </left>
        </border>
      </dxf>
    </rfmt>
    <rfmt sheetId="3" sqref="F1" start="0" length="0">
      <dxf>
        <numFmt numFmtId="6" formatCode="#,##0_);[Red]\(#,##0\)"/>
        <alignment horizontal="center" vertical="top" readingOrder="0"/>
      </dxf>
    </rfmt>
    <rfmt sheetId="3" sqref="G1" start="0" length="0">
      <dxf>
        <numFmt numFmtId="6" formatCode="#,##0_);[Red]\(#,##0\)"/>
        <alignment horizontal="center" vertical="top" readingOrder="0"/>
      </dxf>
    </rfmt>
    <rfmt sheetId="3" sqref="H1" start="0" length="0">
      <dxf>
        <numFmt numFmtId="6" formatCode="#,##0_);[Red]\(#,##0\)"/>
        <alignment horizontal="center" vertical="top" readingOrder="0"/>
      </dxf>
    </rfmt>
    <rfmt sheetId="3" sqref="I1" start="0" length="0">
      <dxf>
        <numFmt numFmtId="6" formatCode="#,##0_);[Red]\(#,##0\)"/>
        <alignment horizontal="center" vertical="top" readingOrder="0"/>
      </dxf>
    </rfmt>
    <rfmt sheetId="3" sqref="J1" start="0" length="0">
      <dxf>
        <numFmt numFmtId="6" formatCode="#,##0_);[Red]\(#,##0\)"/>
        <alignment horizontal="center" vertical="top" readingOrder="0"/>
      </dxf>
    </rfmt>
    <rfmt sheetId="3" sqref="K1" start="0" length="0">
      <dxf>
        <numFmt numFmtId="6" formatCode="#,##0_);[Red]\(#,##0\)"/>
        <alignment horizontal="center" vertical="top" readingOrder="0"/>
        <border outline="0">
          <right style="thin">
            <color indexed="64"/>
          </right>
        </border>
      </dxf>
    </rfmt>
    <rfmt sheetId="3" sqref="O1" start="0" length="0">
      <dxf>
        <numFmt numFmtId="6" formatCode="#,##0_);[Red]\(#,##0\)"/>
        <alignment horizontal="center" vertical="top" readingOrder="0"/>
        <border outline="0">
          <left style="thin">
            <color indexed="64"/>
          </left>
        </border>
      </dxf>
    </rfmt>
    <rfmt sheetId="3" sqref="P1" start="0" length="0">
      <dxf>
        <numFmt numFmtId="6" formatCode="#,##0_);[Red]\(#,##0\)"/>
        <alignment horizontal="center" vertical="top" readingOrder="0"/>
      </dxf>
    </rfmt>
    <rfmt sheetId="3" sqref="Q1" start="0" length="0">
      <dxf>
        <numFmt numFmtId="6" formatCode="#,##0_);[Red]\(#,##0\)"/>
        <alignment horizontal="center" vertical="top" readingOrder="0"/>
      </dxf>
    </rfmt>
    <rfmt sheetId="3" sqref="R1" start="0" length="0">
      <dxf>
        <numFmt numFmtId="6" formatCode="#,##0_);[Red]\(#,##0\)"/>
        <alignment horizontal="center" vertical="top" readingOrder="0"/>
      </dxf>
    </rfmt>
    <rfmt sheetId="3" sqref="S1" start="0" length="0">
      <dxf>
        <numFmt numFmtId="6" formatCode="#,##0_);[Red]\(#,##0\)"/>
        <alignment horizontal="center" vertical="top" readingOrder="0"/>
      </dxf>
    </rfmt>
    <rfmt sheetId="3" sqref="T1" start="0" length="0">
      <dxf>
        <numFmt numFmtId="6" formatCode="#,##0_);[Red]\(#,##0\)"/>
        <alignment horizontal="center" vertical="top" readingOrder="0"/>
      </dxf>
    </rfmt>
    <rfmt sheetId="3" sqref="U1" start="0" length="0">
      <dxf>
        <numFmt numFmtId="6" formatCode="#,##0_);[Red]\(#,##0\)"/>
        <alignment horizontal="center" vertical="top" readingOrder="0"/>
        <border outline="0">
          <right style="thin">
            <color indexed="64"/>
          </right>
        </border>
      </dxf>
    </rfmt>
  </rrc>
  <rrc rId="6285" sId="3" ref="A1:XFD1" action="deleteRow">
    <rfmt sheetId="3" xfDxf="1" sqref="A1:XFD1" start="0" length="0"/>
    <rfmt sheetId="3" sqref="D1" start="0" length="0">
      <dxf>
        <border outline="0">
          <left style="thin">
            <color indexed="64"/>
          </left>
          <right style="thin">
            <color indexed="64"/>
          </right>
        </border>
      </dxf>
    </rfmt>
    <rfmt sheetId="3" sqref="E1" start="0" length="0">
      <dxf>
        <numFmt numFmtId="6" formatCode="#,##0_);[Red]\(#,##0\)"/>
        <alignment horizontal="center" vertical="top" readingOrder="0"/>
        <border outline="0">
          <left style="thin">
            <color indexed="64"/>
          </left>
        </border>
      </dxf>
    </rfmt>
    <rfmt sheetId="3" sqref="F1" start="0" length="0">
      <dxf>
        <numFmt numFmtId="6" formatCode="#,##0_);[Red]\(#,##0\)"/>
        <alignment horizontal="center" vertical="top" readingOrder="0"/>
      </dxf>
    </rfmt>
    <rfmt sheetId="3" sqref="G1" start="0" length="0">
      <dxf>
        <numFmt numFmtId="6" formatCode="#,##0_);[Red]\(#,##0\)"/>
        <alignment horizontal="center" vertical="top" readingOrder="0"/>
      </dxf>
    </rfmt>
    <rfmt sheetId="3" sqref="H1" start="0" length="0">
      <dxf>
        <numFmt numFmtId="6" formatCode="#,##0_);[Red]\(#,##0\)"/>
        <alignment horizontal="center" vertical="top" readingOrder="0"/>
      </dxf>
    </rfmt>
    <rfmt sheetId="3" sqref="I1" start="0" length="0">
      <dxf>
        <numFmt numFmtId="6" formatCode="#,##0_);[Red]\(#,##0\)"/>
        <alignment horizontal="center" vertical="top" readingOrder="0"/>
      </dxf>
    </rfmt>
    <rfmt sheetId="3" sqref="J1" start="0" length="0">
      <dxf>
        <numFmt numFmtId="6" formatCode="#,##0_);[Red]\(#,##0\)"/>
        <alignment horizontal="center" vertical="top" readingOrder="0"/>
      </dxf>
    </rfmt>
    <rfmt sheetId="3" sqref="K1" start="0" length="0">
      <dxf>
        <numFmt numFmtId="6" formatCode="#,##0_);[Red]\(#,##0\)"/>
        <alignment horizontal="center" vertical="top" readingOrder="0"/>
        <border outline="0">
          <right style="thin">
            <color indexed="64"/>
          </right>
        </border>
      </dxf>
    </rfmt>
    <rfmt sheetId="3" sqref="O1" start="0" length="0">
      <dxf>
        <numFmt numFmtId="6" formatCode="#,##0_);[Red]\(#,##0\)"/>
        <alignment horizontal="center" vertical="top" readingOrder="0"/>
        <border outline="0">
          <left style="thin">
            <color indexed="64"/>
          </left>
        </border>
      </dxf>
    </rfmt>
    <rfmt sheetId="3" sqref="P1" start="0" length="0">
      <dxf>
        <numFmt numFmtId="6" formatCode="#,##0_);[Red]\(#,##0\)"/>
        <alignment horizontal="center" vertical="top" readingOrder="0"/>
      </dxf>
    </rfmt>
    <rfmt sheetId="3" sqref="Q1" start="0" length="0">
      <dxf>
        <numFmt numFmtId="6" formatCode="#,##0_);[Red]\(#,##0\)"/>
        <alignment horizontal="center" vertical="top" readingOrder="0"/>
      </dxf>
    </rfmt>
    <rfmt sheetId="3" sqref="R1" start="0" length="0">
      <dxf>
        <numFmt numFmtId="6" formatCode="#,##0_);[Red]\(#,##0\)"/>
        <alignment horizontal="center" vertical="top" readingOrder="0"/>
      </dxf>
    </rfmt>
    <rfmt sheetId="3" sqref="S1" start="0" length="0">
      <dxf>
        <numFmt numFmtId="6" formatCode="#,##0_);[Red]\(#,##0\)"/>
        <alignment horizontal="center" vertical="top" readingOrder="0"/>
      </dxf>
    </rfmt>
    <rfmt sheetId="3" sqref="T1" start="0" length="0">
      <dxf>
        <numFmt numFmtId="6" formatCode="#,##0_);[Red]\(#,##0\)"/>
        <alignment horizontal="center" vertical="top" readingOrder="0"/>
      </dxf>
    </rfmt>
    <rfmt sheetId="3" sqref="U1" start="0" length="0">
      <dxf>
        <numFmt numFmtId="6" formatCode="#,##0_);[Red]\(#,##0\)"/>
        <alignment horizontal="center" vertical="top" readingOrder="0"/>
        <border outline="0">
          <right style="thin">
            <color indexed="64"/>
          </right>
        </border>
      </dxf>
    </rfmt>
  </rrc>
  <rrc rId="6286" sId="3" ref="A1:XFD1" action="deleteRow">
    <rfmt sheetId="3" xfDxf="1" sqref="A1:XFD1" start="0" length="0"/>
    <rfmt sheetId="3" sqref="D1" start="0" length="0">
      <dxf>
        <font>
          <b/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3" sqref="E1" start="0" length="0">
      <dxf>
        <numFmt numFmtId="6" formatCode="#,##0_);[Red]\(#,##0\)"/>
        <alignment horizontal="center" vertical="top" readingOrder="0"/>
        <border outline="0">
          <left style="thin">
            <color indexed="64"/>
          </left>
        </border>
      </dxf>
    </rfmt>
    <rfmt sheetId="3" sqref="F1" start="0" length="0">
      <dxf>
        <numFmt numFmtId="6" formatCode="#,##0_);[Red]\(#,##0\)"/>
        <alignment horizontal="center" vertical="top" readingOrder="0"/>
      </dxf>
    </rfmt>
    <rfmt sheetId="3" sqref="G1" start="0" length="0">
      <dxf>
        <numFmt numFmtId="6" formatCode="#,##0_);[Red]\(#,##0\)"/>
        <alignment horizontal="center" vertical="top" readingOrder="0"/>
      </dxf>
    </rfmt>
    <rfmt sheetId="3" sqref="H1" start="0" length="0">
      <dxf>
        <numFmt numFmtId="6" formatCode="#,##0_);[Red]\(#,##0\)"/>
        <alignment horizontal="center" vertical="top" readingOrder="0"/>
      </dxf>
    </rfmt>
    <rfmt sheetId="3" sqref="I1" start="0" length="0">
      <dxf>
        <numFmt numFmtId="6" formatCode="#,##0_);[Red]\(#,##0\)"/>
        <alignment horizontal="center" vertical="top" readingOrder="0"/>
      </dxf>
    </rfmt>
    <rfmt sheetId="3" sqref="J1" start="0" length="0">
      <dxf>
        <numFmt numFmtId="6" formatCode="#,##0_);[Red]\(#,##0\)"/>
        <alignment horizontal="center" vertical="top" readingOrder="0"/>
      </dxf>
    </rfmt>
    <rfmt sheetId="3" sqref="K1" start="0" length="0">
      <dxf>
        <numFmt numFmtId="6" formatCode="#,##0_);[Red]\(#,##0\)"/>
        <alignment horizontal="center" vertical="top" readingOrder="0"/>
        <border outline="0">
          <right style="thin">
            <color indexed="64"/>
          </right>
        </border>
      </dxf>
    </rfmt>
    <rfmt sheetId="3" sqref="O1" start="0" length="0">
      <dxf>
        <numFmt numFmtId="6" formatCode="#,##0_);[Red]\(#,##0\)"/>
        <alignment horizontal="center" vertical="top" readingOrder="0"/>
        <border outline="0">
          <left style="thin">
            <color indexed="64"/>
          </left>
        </border>
      </dxf>
    </rfmt>
    <rfmt sheetId="3" sqref="P1" start="0" length="0">
      <dxf>
        <numFmt numFmtId="6" formatCode="#,##0_);[Red]\(#,##0\)"/>
        <alignment horizontal="center" vertical="top" readingOrder="0"/>
      </dxf>
    </rfmt>
    <rfmt sheetId="3" sqref="Q1" start="0" length="0">
      <dxf>
        <numFmt numFmtId="6" formatCode="#,##0_);[Red]\(#,##0\)"/>
        <alignment horizontal="center" vertical="top" readingOrder="0"/>
      </dxf>
    </rfmt>
    <rfmt sheetId="3" sqref="R1" start="0" length="0">
      <dxf>
        <numFmt numFmtId="6" formatCode="#,##0_);[Red]\(#,##0\)"/>
        <alignment horizontal="center" vertical="top" readingOrder="0"/>
      </dxf>
    </rfmt>
    <rfmt sheetId="3" sqref="S1" start="0" length="0">
      <dxf>
        <numFmt numFmtId="6" formatCode="#,##0_);[Red]\(#,##0\)"/>
        <alignment horizontal="center" vertical="top" readingOrder="0"/>
      </dxf>
    </rfmt>
    <rfmt sheetId="3" sqref="T1" start="0" length="0">
      <dxf>
        <numFmt numFmtId="6" formatCode="#,##0_);[Red]\(#,##0\)"/>
        <alignment horizontal="center" vertical="top" readingOrder="0"/>
      </dxf>
    </rfmt>
    <rfmt sheetId="3" sqref="U1" start="0" length="0">
      <dxf>
        <numFmt numFmtId="6" formatCode="#,##0_);[Red]\(#,##0\)"/>
        <alignment horizontal="center" vertical="top" readingOrder="0"/>
        <border outline="0">
          <right style="thin">
            <color indexed="64"/>
          </right>
        </border>
      </dxf>
    </rfmt>
  </rrc>
  <rrc rId="6287" sId="3" ref="A1:XFD1" action="deleteRow">
    <rfmt sheetId="3" xfDxf="1" sqref="A1:XFD1" start="0" length="0"/>
    <rfmt sheetId="3" sqref="D1" start="0" length="0">
      <dxf>
        <border outline="0">
          <left style="thin">
            <color indexed="64"/>
          </left>
          <right style="thin">
            <color indexed="64"/>
          </right>
        </border>
      </dxf>
    </rfmt>
    <rfmt sheetId="3" sqref="E1" start="0" length="0">
      <dxf>
        <numFmt numFmtId="6" formatCode="#,##0_);[Red]\(#,##0\)"/>
        <alignment horizontal="center" vertical="top" readingOrder="0"/>
        <border outline="0">
          <left style="thin">
            <color indexed="64"/>
          </left>
        </border>
      </dxf>
    </rfmt>
    <rfmt sheetId="3" sqref="F1" start="0" length="0">
      <dxf>
        <numFmt numFmtId="6" formatCode="#,##0_);[Red]\(#,##0\)"/>
        <alignment horizontal="center" vertical="top" readingOrder="0"/>
      </dxf>
    </rfmt>
    <rfmt sheetId="3" sqref="G1" start="0" length="0">
      <dxf>
        <numFmt numFmtId="6" formatCode="#,##0_);[Red]\(#,##0\)"/>
        <alignment horizontal="center" vertical="top" readingOrder="0"/>
      </dxf>
    </rfmt>
    <rfmt sheetId="3" sqref="H1" start="0" length="0">
      <dxf>
        <numFmt numFmtId="6" formatCode="#,##0_);[Red]\(#,##0\)"/>
        <alignment horizontal="center" vertical="top" readingOrder="0"/>
      </dxf>
    </rfmt>
    <rfmt sheetId="3" sqref="I1" start="0" length="0">
      <dxf>
        <numFmt numFmtId="6" formatCode="#,##0_);[Red]\(#,##0\)"/>
        <alignment horizontal="center" vertical="top" readingOrder="0"/>
      </dxf>
    </rfmt>
    <rfmt sheetId="3" sqref="J1" start="0" length="0">
      <dxf>
        <numFmt numFmtId="6" formatCode="#,##0_);[Red]\(#,##0\)"/>
        <alignment horizontal="center" vertical="top" readingOrder="0"/>
      </dxf>
    </rfmt>
    <rfmt sheetId="3" sqref="K1" start="0" length="0">
      <dxf>
        <numFmt numFmtId="6" formatCode="#,##0_);[Red]\(#,##0\)"/>
        <alignment horizontal="center" vertical="top" readingOrder="0"/>
        <border outline="0">
          <right style="thin">
            <color indexed="64"/>
          </right>
        </border>
      </dxf>
    </rfmt>
    <rfmt sheetId="3" sqref="O1" start="0" length="0">
      <dxf>
        <numFmt numFmtId="6" formatCode="#,##0_);[Red]\(#,##0\)"/>
        <alignment horizontal="center" vertical="top" readingOrder="0"/>
        <border outline="0">
          <left style="thin">
            <color indexed="64"/>
          </left>
        </border>
      </dxf>
    </rfmt>
    <rfmt sheetId="3" sqref="P1" start="0" length="0">
      <dxf>
        <numFmt numFmtId="6" formatCode="#,##0_);[Red]\(#,##0\)"/>
        <alignment horizontal="center" vertical="top" readingOrder="0"/>
      </dxf>
    </rfmt>
    <rfmt sheetId="3" sqref="Q1" start="0" length="0">
      <dxf>
        <numFmt numFmtId="6" formatCode="#,##0_);[Red]\(#,##0\)"/>
        <alignment horizontal="center" vertical="top" readingOrder="0"/>
      </dxf>
    </rfmt>
    <rfmt sheetId="3" sqref="R1" start="0" length="0">
      <dxf>
        <numFmt numFmtId="6" formatCode="#,##0_);[Red]\(#,##0\)"/>
        <alignment horizontal="center" vertical="top" readingOrder="0"/>
      </dxf>
    </rfmt>
    <rfmt sheetId="3" sqref="S1" start="0" length="0">
      <dxf>
        <numFmt numFmtId="6" formatCode="#,##0_);[Red]\(#,##0\)"/>
        <alignment horizontal="center" vertical="top" readingOrder="0"/>
      </dxf>
    </rfmt>
    <rfmt sheetId="3" sqref="T1" start="0" length="0">
      <dxf>
        <numFmt numFmtId="6" formatCode="#,##0_);[Red]\(#,##0\)"/>
        <alignment horizontal="center" vertical="top" readingOrder="0"/>
      </dxf>
    </rfmt>
    <rfmt sheetId="3" sqref="U1" start="0" length="0">
      <dxf>
        <numFmt numFmtId="6" formatCode="#,##0_);[Red]\(#,##0\)"/>
        <alignment horizontal="center" vertical="top" readingOrder="0"/>
        <border outline="0">
          <right style="thin">
            <color indexed="64"/>
          </right>
        </border>
      </dxf>
    </rfmt>
  </rrc>
  <rrc rId="6288" sId="3" ref="A1:XFD1" action="deleteRow">
    <rfmt sheetId="3" xfDxf="1" sqref="A1:XFD1" start="0" length="0"/>
    <rfmt sheetId="3" sqref="D1" start="0" length="0">
      <dxf>
        <border outline="0">
          <left style="thin">
            <color indexed="64"/>
          </left>
          <right style="thin">
            <color indexed="64"/>
          </right>
        </border>
      </dxf>
    </rfmt>
    <rfmt sheetId="3" sqref="E1" start="0" length="0">
      <dxf>
        <numFmt numFmtId="6" formatCode="#,##0_);[Red]\(#,##0\)"/>
        <alignment horizontal="center" vertical="top" readingOrder="0"/>
        <border outline="0">
          <left style="thin">
            <color indexed="64"/>
          </left>
        </border>
      </dxf>
    </rfmt>
    <rfmt sheetId="3" sqref="F1" start="0" length="0">
      <dxf>
        <numFmt numFmtId="6" formatCode="#,##0_);[Red]\(#,##0\)"/>
        <alignment horizontal="center" vertical="top" readingOrder="0"/>
      </dxf>
    </rfmt>
    <rfmt sheetId="3" sqref="G1" start="0" length="0">
      <dxf>
        <numFmt numFmtId="6" formatCode="#,##0_);[Red]\(#,##0\)"/>
        <alignment horizontal="center" vertical="top" readingOrder="0"/>
      </dxf>
    </rfmt>
    <rfmt sheetId="3" sqref="H1" start="0" length="0">
      <dxf>
        <numFmt numFmtId="6" formatCode="#,##0_);[Red]\(#,##0\)"/>
        <alignment horizontal="center" vertical="top" readingOrder="0"/>
      </dxf>
    </rfmt>
    <rfmt sheetId="3" sqref="I1" start="0" length="0">
      <dxf>
        <numFmt numFmtId="6" formatCode="#,##0_);[Red]\(#,##0\)"/>
        <alignment horizontal="center" vertical="top" readingOrder="0"/>
      </dxf>
    </rfmt>
    <rfmt sheetId="3" sqref="J1" start="0" length="0">
      <dxf>
        <numFmt numFmtId="6" formatCode="#,##0_);[Red]\(#,##0\)"/>
        <alignment horizontal="center" vertical="top" readingOrder="0"/>
      </dxf>
    </rfmt>
    <rfmt sheetId="3" sqref="K1" start="0" length="0">
      <dxf>
        <numFmt numFmtId="6" formatCode="#,##0_);[Red]\(#,##0\)"/>
        <alignment horizontal="center" vertical="top" readingOrder="0"/>
        <border outline="0">
          <right style="thin">
            <color indexed="64"/>
          </right>
        </border>
      </dxf>
    </rfmt>
    <rfmt sheetId="3" sqref="O1" start="0" length="0">
      <dxf>
        <numFmt numFmtId="6" formatCode="#,##0_);[Red]\(#,##0\)"/>
        <alignment horizontal="center" vertical="top" readingOrder="0"/>
        <border outline="0">
          <left style="thin">
            <color indexed="64"/>
          </left>
        </border>
      </dxf>
    </rfmt>
    <rfmt sheetId="3" sqref="P1" start="0" length="0">
      <dxf>
        <numFmt numFmtId="6" formatCode="#,##0_);[Red]\(#,##0\)"/>
        <alignment horizontal="center" vertical="top" readingOrder="0"/>
      </dxf>
    </rfmt>
    <rfmt sheetId="3" sqref="Q1" start="0" length="0">
      <dxf>
        <numFmt numFmtId="6" formatCode="#,##0_);[Red]\(#,##0\)"/>
        <alignment horizontal="center" vertical="top" readingOrder="0"/>
      </dxf>
    </rfmt>
    <rfmt sheetId="3" sqref="R1" start="0" length="0">
      <dxf>
        <numFmt numFmtId="6" formatCode="#,##0_);[Red]\(#,##0\)"/>
        <alignment horizontal="center" vertical="top" readingOrder="0"/>
      </dxf>
    </rfmt>
    <rfmt sheetId="3" sqref="S1" start="0" length="0">
      <dxf>
        <numFmt numFmtId="6" formatCode="#,##0_);[Red]\(#,##0\)"/>
        <alignment horizontal="center" vertical="top" readingOrder="0"/>
      </dxf>
    </rfmt>
    <rfmt sheetId="3" sqref="T1" start="0" length="0">
      <dxf>
        <numFmt numFmtId="6" formatCode="#,##0_);[Red]\(#,##0\)"/>
        <alignment horizontal="center" vertical="top" readingOrder="0"/>
      </dxf>
    </rfmt>
    <rfmt sheetId="3" sqref="U1" start="0" length="0">
      <dxf>
        <numFmt numFmtId="6" formatCode="#,##0_);[Red]\(#,##0\)"/>
        <alignment horizontal="center" vertical="top" readingOrder="0"/>
        <border outline="0">
          <right style="thin">
            <color indexed="64"/>
          </right>
        </border>
      </dxf>
    </rfmt>
  </rrc>
  <rrc rId="6289" sId="3" ref="A1:XFD1" action="deleteRow">
    <rfmt sheetId="3" xfDxf="1" sqref="A1:XFD1" start="0" length="0"/>
    <rfmt sheetId="3" sqref="D1" start="0" length="0">
      <dxf>
        <border outline="0">
          <left style="thin">
            <color indexed="64"/>
          </left>
          <right style="thin">
            <color indexed="64"/>
          </right>
        </border>
      </dxf>
    </rfmt>
    <rfmt sheetId="3" sqref="E1" start="0" length="0">
      <dxf>
        <numFmt numFmtId="6" formatCode="#,##0_);[Red]\(#,##0\)"/>
        <alignment horizontal="center" vertical="top" readingOrder="0"/>
        <border outline="0">
          <left style="thin">
            <color indexed="64"/>
          </left>
        </border>
      </dxf>
    </rfmt>
    <rfmt sheetId="3" sqref="F1" start="0" length="0">
      <dxf>
        <numFmt numFmtId="6" formatCode="#,##0_);[Red]\(#,##0\)"/>
        <alignment horizontal="center" vertical="top" readingOrder="0"/>
      </dxf>
    </rfmt>
    <rfmt sheetId="3" sqref="G1" start="0" length="0">
      <dxf>
        <numFmt numFmtId="6" formatCode="#,##0_);[Red]\(#,##0\)"/>
        <alignment horizontal="center" vertical="top" readingOrder="0"/>
      </dxf>
    </rfmt>
    <rfmt sheetId="3" sqref="H1" start="0" length="0">
      <dxf>
        <numFmt numFmtId="6" formatCode="#,##0_);[Red]\(#,##0\)"/>
        <alignment horizontal="center" vertical="top" readingOrder="0"/>
      </dxf>
    </rfmt>
    <rfmt sheetId="3" sqref="I1" start="0" length="0">
      <dxf>
        <numFmt numFmtId="6" formatCode="#,##0_);[Red]\(#,##0\)"/>
        <alignment horizontal="center" vertical="top" readingOrder="0"/>
      </dxf>
    </rfmt>
    <rfmt sheetId="3" sqref="J1" start="0" length="0">
      <dxf>
        <numFmt numFmtId="6" formatCode="#,##0_);[Red]\(#,##0\)"/>
        <alignment horizontal="center" vertical="top" readingOrder="0"/>
      </dxf>
    </rfmt>
    <rfmt sheetId="3" sqref="K1" start="0" length="0">
      <dxf>
        <numFmt numFmtId="6" formatCode="#,##0_);[Red]\(#,##0\)"/>
        <alignment horizontal="center" vertical="top" readingOrder="0"/>
        <border outline="0">
          <right style="thin">
            <color indexed="64"/>
          </right>
        </border>
      </dxf>
    </rfmt>
    <rfmt sheetId="3" sqref="O1" start="0" length="0">
      <dxf>
        <numFmt numFmtId="6" formatCode="#,##0_);[Red]\(#,##0\)"/>
        <alignment horizontal="center" vertical="top" readingOrder="0"/>
        <border outline="0">
          <left style="thin">
            <color indexed="64"/>
          </left>
        </border>
      </dxf>
    </rfmt>
    <rfmt sheetId="3" sqref="P1" start="0" length="0">
      <dxf>
        <numFmt numFmtId="6" formatCode="#,##0_);[Red]\(#,##0\)"/>
        <alignment horizontal="center" vertical="top" readingOrder="0"/>
      </dxf>
    </rfmt>
    <rfmt sheetId="3" sqref="Q1" start="0" length="0">
      <dxf>
        <numFmt numFmtId="6" formatCode="#,##0_);[Red]\(#,##0\)"/>
        <alignment horizontal="center" vertical="top" readingOrder="0"/>
      </dxf>
    </rfmt>
    <rfmt sheetId="3" sqref="R1" start="0" length="0">
      <dxf>
        <numFmt numFmtId="6" formatCode="#,##0_);[Red]\(#,##0\)"/>
        <alignment horizontal="center" vertical="top" readingOrder="0"/>
      </dxf>
    </rfmt>
    <rfmt sheetId="3" sqref="S1" start="0" length="0">
      <dxf>
        <numFmt numFmtId="6" formatCode="#,##0_);[Red]\(#,##0\)"/>
        <alignment horizontal="center" vertical="top" readingOrder="0"/>
      </dxf>
    </rfmt>
    <rfmt sheetId="3" sqref="T1" start="0" length="0">
      <dxf>
        <numFmt numFmtId="6" formatCode="#,##0_);[Red]\(#,##0\)"/>
        <alignment horizontal="center" vertical="top" readingOrder="0"/>
      </dxf>
    </rfmt>
    <rfmt sheetId="3" sqref="U1" start="0" length="0">
      <dxf>
        <numFmt numFmtId="6" formatCode="#,##0_);[Red]\(#,##0\)"/>
        <alignment horizontal="center" vertical="top" readingOrder="0"/>
        <border outline="0">
          <right style="thin">
            <color indexed="64"/>
          </right>
        </border>
      </dxf>
    </rfmt>
  </rrc>
  <rrc rId="6290" sId="3" ref="A1:XFD1" action="deleteRow">
    <rfmt sheetId="3" xfDxf="1" sqref="A1:XFD1" start="0" length="0"/>
    <rfmt sheetId="3" sqref="D1" start="0" length="0">
      <dxf>
        <border outline="0">
          <left style="thin">
            <color indexed="64"/>
          </left>
          <right style="thin">
            <color indexed="64"/>
          </right>
        </border>
      </dxf>
    </rfmt>
    <rfmt sheetId="3" sqref="E1" start="0" length="0">
      <dxf>
        <numFmt numFmtId="6" formatCode="#,##0_);[Red]\(#,##0\)"/>
        <alignment horizontal="center" vertical="top" readingOrder="0"/>
        <border outline="0">
          <left style="thin">
            <color indexed="64"/>
          </left>
        </border>
      </dxf>
    </rfmt>
    <rfmt sheetId="3" sqref="F1" start="0" length="0">
      <dxf>
        <numFmt numFmtId="6" formatCode="#,##0_);[Red]\(#,##0\)"/>
        <alignment horizontal="center" vertical="top" readingOrder="0"/>
      </dxf>
    </rfmt>
    <rfmt sheetId="3" sqref="G1" start="0" length="0">
      <dxf>
        <numFmt numFmtId="6" formatCode="#,##0_);[Red]\(#,##0\)"/>
        <alignment horizontal="center" vertical="top" readingOrder="0"/>
      </dxf>
    </rfmt>
    <rfmt sheetId="3" sqref="H1" start="0" length="0">
      <dxf>
        <numFmt numFmtId="6" formatCode="#,##0_);[Red]\(#,##0\)"/>
        <alignment horizontal="center" vertical="top" readingOrder="0"/>
      </dxf>
    </rfmt>
    <rfmt sheetId="3" sqref="I1" start="0" length="0">
      <dxf>
        <numFmt numFmtId="6" formatCode="#,##0_);[Red]\(#,##0\)"/>
        <alignment horizontal="center" vertical="top" readingOrder="0"/>
      </dxf>
    </rfmt>
    <rfmt sheetId="3" sqref="J1" start="0" length="0">
      <dxf>
        <numFmt numFmtId="6" formatCode="#,##0_);[Red]\(#,##0\)"/>
        <alignment horizontal="center" vertical="top" readingOrder="0"/>
      </dxf>
    </rfmt>
    <rfmt sheetId="3" sqref="K1" start="0" length="0">
      <dxf>
        <numFmt numFmtId="6" formatCode="#,##0_);[Red]\(#,##0\)"/>
        <alignment horizontal="center" vertical="top" readingOrder="0"/>
        <border outline="0">
          <right style="thin">
            <color indexed="64"/>
          </right>
        </border>
      </dxf>
    </rfmt>
    <rfmt sheetId="3" sqref="O1" start="0" length="0">
      <dxf>
        <numFmt numFmtId="6" formatCode="#,##0_);[Red]\(#,##0\)"/>
        <alignment horizontal="center" vertical="top" readingOrder="0"/>
        <border outline="0">
          <left style="thin">
            <color indexed="64"/>
          </left>
        </border>
      </dxf>
    </rfmt>
    <rfmt sheetId="3" sqref="P1" start="0" length="0">
      <dxf>
        <numFmt numFmtId="6" formatCode="#,##0_);[Red]\(#,##0\)"/>
        <alignment horizontal="center" vertical="top" readingOrder="0"/>
      </dxf>
    </rfmt>
    <rfmt sheetId="3" sqref="Q1" start="0" length="0">
      <dxf>
        <numFmt numFmtId="6" formatCode="#,##0_);[Red]\(#,##0\)"/>
        <alignment horizontal="center" vertical="top" readingOrder="0"/>
      </dxf>
    </rfmt>
    <rfmt sheetId="3" sqref="R1" start="0" length="0">
      <dxf>
        <numFmt numFmtId="6" formatCode="#,##0_);[Red]\(#,##0\)"/>
        <alignment horizontal="center" vertical="top" readingOrder="0"/>
      </dxf>
    </rfmt>
    <rfmt sheetId="3" sqref="S1" start="0" length="0">
      <dxf>
        <numFmt numFmtId="6" formatCode="#,##0_);[Red]\(#,##0\)"/>
        <alignment horizontal="center" vertical="top" readingOrder="0"/>
      </dxf>
    </rfmt>
    <rfmt sheetId="3" sqref="T1" start="0" length="0">
      <dxf>
        <numFmt numFmtId="6" formatCode="#,##0_);[Red]\(#,##0\)"/>
        <alignment horizontal="center" vertical="top" readingOrder="0"/>
      </dxf>
    </rfmt>
    <rfmt sheetId="3" sqref="U1" start="0" length="0">
      <dxf>
        <numFmt numFmtId="6" formatCode="#,##0_);[Red]\(#,##0\)"/>
        <alignment horizontal="center" vertical="top" readingOrder="0"/>
        <border outline="0">
          <right style="thin">
            <color indexed="64"/>
          </right>
        </border>
      </dxf>
    </rfmt>
  </rrc>
  <rrc rId="6291" sId="3" ref="A1:XFD1" action="deleteRow">
    <rfmt sheetId="3" xfDxf="1" sqref="A1:XFD1" start="0" length="0"/>
    <rfmt sheetId="3" sqref="D1" start="0" length="0">
      <dxf>
        <font>
          <b/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3" sqref="E1" start="0" length="0">
      <dxf>
        <numFmt numFmtId="6" formatCode="#,##0_);[Red]\(#,##0\)"/>
        <alignment horizontal="center" vertical="top" readingOrder="0"/>
        <border outline="0">
          <left style="thin">
            <color indexed="64"/>
          </left>
        </border>
      </dxf>
    </rfmt>
    <rfmt sheetId="3" sqref="F1" start="0" length="0">
      <dxf>
        <numFmt numFmtId="6" formatCode="#,##0_);[Red]\(#,##0\)"/>
        <alignment horizontal="center" vertical="top" readingOrder="0"/>
      </dxf>
    </rfmt>
    <rfmt sheetId="3" sqref="G1" start="0" length="0">
      <dxf>
        <numFmt numFmtId="6" formatCode="#,##0_);[Red]\(#,##0\)"/>
        <alignment horizontal="center" vertical="top" readingOrder="0"/>
      </dxf>
    </rfmt>
    <rfmt sheetId="3" sqref="H1" start="0" length="0">
      <dxf>
        <numFmt numFmtId="6" formatCode="#,##0_);[Red]\(#,##0\)"/>
        <alignment horizontal="center" vertical="top" readingOrder="0"/>
      </dxf>
    </rfmt>
    <rfmt sheetId="3" sqref="I1" start="0" length="0">
      <dxf>
        <numFmt numFmtId="6" formatCode="#,##0_);[Red]\(#,##0\)"/>
        <alignment horizontal="center" vertical="top" readingOrder="0"/>
      </dxf>
    </rfmt>
    <rfmt sheetId="3" sqref="J1" start="0" length="0">
      <dxf>
        <numFmt numFmtId="6" formatCode="#,##0_);[Red]\(#,##0\)"/>
        <alignment horizontal="center" vertical="top" readingOrder="0"/>
      </dxf>
    </rfmt>
    <rfmt sheetId="3" sqref="K1" start="0" length="0">
      <dxf>
        <numFmt numFmtId="6" formatCode="#,##0_);[Red]\(#,##0\)"/>
        <alignment horizontal="center" vertical="top" readingOrder="0"/>
        <border outline="0">
          <right style="thin">
            <color indexed="64"/>
          </right>
        </border>
      </dxf>
    </rfmt>
    <rfmt sheetId="3" sqref="O1" start="0" length="0">
      <dxf>
        <numFmt numFmtId="6" formatCode="#,##0_);[Red]\(#,##0\)"/>
        <alignment horizontal="center" vertical="top" readingOrder="0"/>
        <border outline="0">
          <left style="thin">
            <color indexed="64"/>
          </left>
        </border>
      </dxf>
    </rfmt>
    <rfmt sheetId="3" sqref="P1" start="0" length="0">
      <dxf>
        <numFmt numFmtId="6" formatCode="#,##0_);[Red]\(#,##0\)"/>
        <alignment horizontal="center" vertical="top" readingOrder="0"/>
      </dxf>
    </rfmt>
    <rfmt sheetId="3" sqref="Q1" start="0" length="0">
      <dxf>
        <numFmt numFmtId="6" formatCode="#,##0_);[Red]\(#,##0\)"/>
        <alignment horizontal="center" vertical="top" readingOrder="0"/>
      </dxf>
    </rfmt>
    <rfmt sheetId="3" sqref="R1" start="0" length="0">
      <dxf>
        <numFmt numFmtId="6" formatCode="#,##0_);[Red]\(#,##0\)"/>
        <alignment horizontal="center" vertical="top" readingOrder="0"/>
      </dxf>
    </rfmt>
    <rfmt sheetId="3" sqref="S1" start="0" length="0">
      <dxf>
        <numFmt numFmtId="6" formatCode="#,##0_);[Red]\(#,##0\)"/>
        <alignment horizontal="center" vertical="top" readingOrder="0"/>
      </dxf>
    </rfmt>
    <rfmt sheetId="3" sqref="T1" start="0" length="0">
      <dxf>
        <numFmt numFmtId="6" formatCode="#,##0_);[Red]\(#,##0\)"/>
        <alignment horizontal="center" vertical="top" readingOrder="0"/>
      </dxf>
    </rfmt>
    <rfmt sheetId="3" sqref="U1" start="0" length="0">
      <dxf>
        <numFmt numFmtId="6" formatCode="#,##0_);[Red]\(#,##0\)"/>
        <alignment horizontal="center" vertical="top" readingOrder="0"/>
        <border outline="0">
          <right style="thin">
            <color indexed="64"/>
          </right>
        </border>
      </dxf>
    </rfmt>
  </rrc>
  <rrc rId="6292" sId="3" ref="A1:XFD1" action="deleteRow">
    <rfmt sheetId="3" xfDxf="1" sqref="A1:XFD1" start="0" length="0"/>
    <rfmt sheetId="3" sqref="D1" start="0" length="0">
      <dxf>
        <border outline="0">
          <left style="thin">
            <color indexed="64"/>
          </left>
          <right style="thin">
            <color indexed="64"/>
          </right>
        </border>
      </dxf>
    </rfmt>
    <rfmt sheetId="3" sqref="E1" start="0" length="0">
      <dxf>
        <numFmt numFmtId="6" formatCode="#,##0_);[Red]\(#,##0\)"/>
        <alignment horizontal="center" vertical="top" readingOrder="0"/>
        <border outline="0">
          <left style="thin">
            <color indexed="64"/>
          </left>
        </border>
      </dxf>
    </rfmt>
    <rfmt sheetId="3" sqref="F1" start="0" length="0">
      <dxf>
        <numFmt numFmtId="6" formatCode="#,##0_);[Red]\(#,##0\)"/>
        <alignment horizontal="center" vertical="top" readingOrder="0"/>
      </dxf>
    </rfmt>
    <rfmt sheetId="3" sqref="G1" start="0" length="0">
      <dxf>
        <numFmt numFmtId="6" formatCode="#,##0_);[Red]\(#,##0\)"/>
        <alignment horizontal="center" vertical="top" readingOrder="0"/>
      </dxf>
    </rfmt>
    <rfmt sheetId="3" sqref="H1" start="0" length="0">
      <dxf>
        <numFmt numFmtId="6" formatCode="#,##0_);[Red]\(#,##0\)"/>
        <alignment horizontal="center" vertical="top" readingOrder="0"/>
      </dxf>
    </rfmt>
    <rfmt sheetId="3" sqref="I1" start="0" length="0">
      <dxf>
        <numFmt numFmtId="6" formatCode="#,##0_);[Red]\(#,##0\)"/>
        <alignment horizontal="center" vertical="top" readingOrder="0"/>
      </dxf>
    </rfmt>
    <rfmt sheetId="3" sqref="J1" start="0" length="0">
      <dxf>
        <numFmt numFmtId="6" formatCode="#,##0_);[Red]\(#,##0\)"/>
        <alignment horizontal="center" vertical="top" readingOrder="0"/>
      </dxf>
    </rfmt>
    <rfmt sheetId="3" sqref="K1" start="0" length="0">
      <dxf>
        <numFmt numFmtId="6" formatCode="#,##0_);[Red]\(#,##0\)"/>
        <alignment horizontal="center" vertical="top" readingOrder="0"/>
        <border outline="0">
          <right style="thin">
            <color indexed="64"/>
          </right>
        </border>
      </dxf>
    </rfmt>
    <rfmt sheetId="3" sqref="O1" start="0" length="0">
      <dxf>
        <numFmt numFmtId="6" formatCode="#,##0_);[Red]\(#,##0\)"/>
        <alignment horizontal="center" vertical="top" readingOrder="0"/>
        <border outline="0">
          <left style="thin">
            <color indexed="64"/>
          </left>
        </border>
      </dxf>
    </rfmt>
    <rfmt sheetId="3" sqref="P1" start="0" length="0">
      <dxf>
        <numFmt numFmtId="6" formatCode="#,##0_);[Red]\(#,##0\)"/>
        <alignment horizontal="center" vertical="top" readingOrder="0"/>
      </dxf>
    </rfmt>
    <rfmt sheetId="3" sqref="Q1" start="0" length="0">
      <dxf>
        <numFmt numFmtId="6" formatCode="#,##0_);[Red]\(#,##0\)"/>
        <alignment horizontal="center" vertical="top" readingOrder="0"/>
      </dxf>
    </rfmt>
    <rfmt sheetId="3" sqref="R1" start="0" length="0">
      <dxf>
        <numFmt numFmtId="6" formatCode="#,##0_);[Red]\(#,##0\)"/>
        <alignment horizontal="center" vertical="top" readingOrder="0"/>
      </dxf>
    </rfmt>
    <rfmt sheetId="3" sqref="S1" start="0" length="0">
      <dxf>
        <numFmt numFmtId="6" formatCode="#,##0_);[Red]\(#,##0\)"/>
        <alignment horizontal="center" vertical="top" readingOrder="0"/>
      </dxf>
    </rfmt>
    <rfmt sheetId="3" sqref="T1" start="0" length="0">
      <dxf>
        <numFmt numFmtId="6" formatCode="#,##0_);[Red]\(#,##0\)"/>
        <alignment horizontal="center" vertical="top" readingOrder="0"/>
      </dxf>
    </rfmt>
    <rfmt sheetId="3" sqref="U1" start="0" length="0">
      <dxf>
        <numFmt numFmtId="6" formatCode="#,##0_);[Red]\(#,##0\)"/>
        <alignment horizontal="center" vertical="top" readingOrder="0"/>
        <border outline="0">
          <right style="thin">
            <color indexed="64"/>
          </right>
        </border>
      </dxf>
    </rfmt>
  </rrc>
  <rrc rId="6293" sId="3" ref="A1:XFD1" action="deleteRow">
    <rfmt sheetId="3" xfDxf="1" sqref="A1:XFD1" start="0" length="0"/>
    <rfmt sheetId="3" sqref="D1" start="0" length="0">
      <dxf>
        <border outline="0">
          <left style="thin">
            <color indexed="64"/>
          </left>
          <right style="thin">
            <color indexed="64"/>
          </right>
        </border>
      </dxf>
    </rfmt>
    <rfmt sheetId="3" sqref="E1" start="0" length="0">
      <dxf>
        <numFmt numFmtId="6" formatCode="#,##0_);[Red]\(#,##0\)"/>
        <alignment horizontal="center" vertical="top" readingOrder="0"/>
        <border outline="0">
          <left style="thin">
            <color indexed="64"/>
          </left>
        </border>
      </dxf>
    </rfmt>
    <rfmt sheetId="3" sqref="F1" start="0" length="0">
      <dxf>
        <numFmt numFmtId="6" formatCode="#,##0_);[Red]\(#,##0\)"/>
        <alignment horizontal="center" vertical="top" readingOrder="0"/>
      </dxf>
    </rfmt>
    <rfmt sheetId="3" sqref="G1" start="0" length="0">
      <dxf>
        <numFmt numFmtId="6" formatCode="#,##0_);[Red]\(#,##0\)"/>
        <alignment horizontal="center" vertical="top" readingOrder="0"/>
      </dxf>
    </rfmt>
    <rfmt sheetId="3" sqref="H1" start="0" length="0">
      <dxf>
        <numFmt numFmtId="6" formatCode="#,##0_);[Red]\(#,##0\)"/>
        <alignment horizontal="center" vertical="top" readingOrder="0"/>
      </dxf>
    </rfmt>
    <rfmt sheetId="3" sqref="I1" start="0" length="0">
      <dxf>
        <numFmt numFmtId="6" formatCode="#,##0_);[Red]\(#,##0\)"/>
        <alignment horizontal="center" vertical="top" readingOrder="0"/>
      </dxf>
    </rfmt>
    <rfmt sheetId="3" sqref="J1" start="0" length="0">
      <dxf>
        <numFmt numFmtId="6" formatCode="#,##0_);[Red]\(#,##0\)"/>
        <alignment horizontal="center" vertical="top" readingOrder="0"/>
      </dxf>
    </rfmt>
    <rfmt sheetId="3" sqref="K1" start="0" length="0">
      <dxf>
        <numFmt numFmtId="6" formatCode="#,##0_);[Red]\(#,##0\)"/>
        <alignment horizontal="center" vertical="top" readingOrder="0"/>
        <border outline="0">
          <right style="thin">
            <color indexed="64"/>
          </right>
        </border>
      </dxf>
    </rfmt>
    <rfmt sheetId="3" sqref="O1" start="0" length="0">
      <dxf>
        <numFmt numFmtId="6" formatCode="#,##0_);[Red]\(#,##0\)"/>
        <alignment horizontal="center" vertical="top" readingOrder="0"/>
        <border outline="0">
          <left style="thin">
            <color indexed="64"/>
          </left>
        </border>
      </dxf>
    </rfmt>
    <rfmt sheetId="3" sqref="P1" start="0" length="0">
      <dxf>
        <numFmt numFmtId="6" formatCode="#,##0_);[Red]\(#,##0\)"/>
        <alignment horizontal="center" vertical="top" readingOrder="0"/>
      </dxf>
    </rfmt>
    <rfmt sheetId="3" sqref="Q1" start="0" length="0">
      <dxf>
        <numFmt numFmtId="6" formatCode="#,##0_);[Red]\(#,##0\)"/>
        <alignment horizontal="center" vertical="top" readingOrder="0"/>
      </dxf>
    </rfmt>
    <rfmt sheetId="3" sqref="R1" start="0" length="0">
      <dxf>
        <numFmt numFmtId="6" formatCode="#,##0_);[Red]\(#,##0\)"/>
        <alignment horizontal="center" vertical="top" readingOrder="0"/>
      </dxf>
    </rfmt>
    <rfmt sheetId="3" sqref="S1" start="0" length="0">
      <dxf>
        <numFmt numFmtId="6" formatCode="#,##0_);[Red]\(#,##0\)"/>
        <alignment horizontal="center" vertical="top" readingOrder="0"/>
      </dxf>
    </rfmt>
    <rfmt sheetId="3" sqref="T1" start="0" length="0">
      <dxf>
        <numFmt numFmtId="6" formatCode="#,##0_);[Red]\(#,##0\)"/>
        <alignment horizontal="center" vertical="top" readingOrder="0"/>
      </dxf>
    </rfmt>
    <rfmt sheetId="3" sqref="U1" start="0" length="0">
      <dxf>
        <numFmt numFmtId="6" formatCode="#,##0_);[Red]\(#,##0\)"/>
        <alignment horizontal="center" vertical="top" readingOrder="0"/>
        <border outline="0">
          <right style="thin">
            <color indexed="64"/>
          </right>
        </border>
      </dxf>
    </rfmt>
  </rrc>
  <rrc rId="6294" sId="3" ref="A1:XFD1" action="deleteRow">
    <rfmt sheetId="3" xfDxf="1" sqref="A1:XFD1" start="0" length="0"/>
    <rfmt sheetId="3" sqref="D1" start="0" length="0">
      <dxf>
        <border outline="0">
          <left style="thin">
            <color indexed="64"/>
          </left>
          <right style="thin">
            <color indexed="64"/>
          </right>
        </border>
      </dxf>
    </rfmt>
    <rfmt sheetId="3" sqref="E1" start="0" length="0">
      <dxf>
        <numFmt numFmtId="6" formatCode="#,##0_);[Red]\(#,##0\)"/>
        <alignment horizontal="center" vertical="top" readingOrder="0"/>
        <border outline="0">
          <left style="thin">
            <color indexed="64"/>
          </left>
        </border>
      </dxf>
    </rfmt>
    <rfmt sheetId="3" sqref="F1" start="0" length="0">
      <dxf>
        <numFmt numFmtId="6" formatCode="#,##0_);[Red]\(#,##0\)"/>
        <alignment horizontal="center" vertical="top" readingOrder="0"/>
      </dxf>
    </rfmt>
    <rfmt sheetId="3" sqref="G1" start="0" length="0">
      <dxf>
        <numFmt numFmtId="6" formatCode="#,##0_);[Red]\(#,##0\)"/>
        <alignment horizontal="center" vertical="top" readingOrder="0"/>
      </dxf>
    </rfmt>
    <rfmt sheetId="3" sqref="H1" start="0" length="0">
      <dxf>
        <numFmt numFmtId="6" formatCode="#,##0_);[Red]\(#,##0\)"/>
        <alignment horizontal="center" vertical="top" readingOrder="0"/>
      </dxf>
    </rfmt>
    <rfmt sheetId="3" sqref="I1" start="0" length="0">
      <dxf>
        <numFmt numFmtId="6" formatCode="#,##0_);[Red]\(#,##0\)"/>
        <alignment horizontal="center" vertical="top" readingOrder="0"/>
      </dxf>
    </rfmt>
    <rfmt sheetId="3" sqref="J1" start="0" length="0">
      <dxf>
        <numFmt numFmtId="6" formatCode="#,##0_);[Red]\(#,##0\)"/>
        <alignment horizontal="center" vertical="top" readingOrder="0"/>
      </dxf>
    </rfmt>
    <rfmt sheetId="3" sqref="K1" start="0" length="0">
      <dxf>
        <numFmt numFmtId="6" formatCode="#,##0_);[Red]\(#,##0\)"/>
        <alignment horizontal="center" vertical="top" readingOrder="0"/>
        <border outline="0">
          <right style="thin">
            <color indexed="64"/>
          </right>
        </border>
      </dxf>
    </rfmt>
    <rfmt sheetId="3" sqref="O1" start="0" length="0">
      <dxf>
        <numFmt numFmtId="6" formatCode="#,##0_);[Red]\(#,##0\)"/>
        <alignment horizontal="center" vertical="top" readingOrder="0"/>
        <border outline="0">
          <left style="thin">
            <color indexed="64"/>
          </left>
        </border>
      </dxf>
    </rfmt>
    <rfmt sheetId="3" sqref="P1" start="0" length="0">
      <dxf>
        <numFmt numFmtId="6" formatCode="#,##0_);[Red]\(#,##0\)"/>
        <alignment horizontal="center" vertical="top" readingOrder="0"/>
      </dxf>
    </rfmt>
    <rfmt sheetId="3" sqref="Q1" start="0" length="0">
      <dxf>
        <numFmt numFmtId="6" formatCode="#,##0_);[Red]\(#,##0\)"/>
        <alignment horizontal="center" vertical="top" readingOrder="0"/>
      </dxf>
    </rfmt>
    <rfmt sheetId="3" sqref="R1" start="0" length="0">
      <dxf>
        <numFmt numFmtId="6" formatCode="#,##0_);[Red]\(#,##0\)"/>
        <alignment horizontal="center" vertical="top" readingOrder="0"/>
      </dxf>
    </rfmt>
    <rfmt sheetId="3" sqref="S1" start="0" length="0">
      <dxf>
        <numFmt numFmtId="6" formatCode="#,##0_);[Red]\(#,##0\)"/>
        <alignment horizontal="center" vertical="top" readingOrder="0"/>
      </dxf>
    </rfmt>
    <rfmt sheetId="3" sqref="T1" start="0" length="0">
      <dxf>
        <numFmt numFmtId="6" formatCode="#,##0_);[Red]\(#,##0\)"/>
        <alignment horizontal="center" vertical="top" readingOrder="0"/>
      </dxf>
    </rfmt>
    <rfmt sheetId="3" sqref="U1" start="0" length="0">
      <dxf>
        <numFmt numFmtId="6" formatCode="#,##0_);[Red]\(#,##0\)"/>
        <alignment horizontal="center" vertical="top" readingOrder="0"/>
        <border outline="0">
          <right style="thin">
            <color indexed="64"/>
          </right>
        </border>
      </dxf>
    </rfmt>
  </rrc>
  <rrc rId="6295" sId="3" ref="A1:XFD1" action="deleteRow">
    <rfmt sheetId="3" xfDxf="1" sqref="A1:XFD1" start="0" length="0"/>
    <rfmt sheetId="3" sqref="D1" start="0" length="0">
      <dxf>
        <border outline="0">
          <left style="thin">
            <color indexed="64"/>
          </left>
          <right style="thin">
            <color indexed="64"/>
          </right>
        </border>
      </dxf>
    </rfmt>
    <rfmt sheetId="3" sqref="E1" start="0" length="0">
      <dxf>
        <numFmt numFmtId="6" formatCode="#,##0_);[Red]\(#,##0\)"/>
        <alignment horizontal="center" vertical="top" readingOrder="0"/>
        <border outline="0">
          <left style="thin">
            <color indexed="64"/>
          </left>
        </border>
      </dxf>
    </rfmt>
    <rfmt sheetId="3" sqref="F1" start="0" length="0">
      <dxf>
        <numFmt numFmtId="6" formatCode="#,##0_);[Red]\(#,##0\)"/>
        <alignment horizontal="center" vertical="top" readingOrder="0"/>
      </dxf>
    </rfmt>
    <rfmt sheetId="3" sqref="G1" start="0" length="0">
      <dxf>
        <numFmt numFmtId="6" formatCode="#,##0_);[Red]\(#,##0\)"/>
        <alignment horizontal="center" vertical="top" readingOrder="0"/>
      </dxf>
    </rfmt>
    <rfmt sheetId="3" sqref="H1" start="0" length="0">
      <dxf>
        <numFmt numFmtId="6" formatCode="#,##0_);[Red]\(#,##0\)"/>
        <alignment horizontal="center" vertical="top" readingOrder="0"/>
      </dxf>
    </rfmt>
    <rfmt sheetId="3" sqref="I1" start="0" length="0">
      <dxf>
        <numFmt numFmtId="6" formatCode="#,##0_);[Red]\(#,##0\)"/>
        <alignment horizontal="center" vertical="top" readingOrder="0"/>
      </dxf>
    </rfmt>
    <rfmt sheetId="3" sqref="J1" start="0" length="0">
      <dxf>
        <numFmt numFmtId="6" formatCode="#,##0_);[Red]\(#,##0\)"/>
        <alignment horizontal="center" vertical="top" readingOrder="0"/>
      </dxf>
    </rfmt>
    <rfmt sheetId="3" sqref="K1" start="0" length="0">
      <dxf>
        <numFmt numFmtId="6" formatCode="#,##0_);[Red]\(#,##0\)"/>
        <alignment horizontal="center" vertical="top" readingOrder="0"/>
        <border outline="0">
          <right style="thin">
            <color indexed="64"/>
          </right>
        </border>
      </dxf>
    </rfmt>
    <rfmt sheetId="3" sqref="O1" start="0" length="0">
      <dxf>
        <numFmt numFmtId="6" formatCode="#,##0_);[Red]\(#,##0\)"/>
        <alignment horizontal="center" vertical="top" readingOrder="0"/>
        <border outline="0">
          <left style="thin">
            <color indexed="64"/>
          </left>
        </border>
      </dxf>
    </rfmt>
    <rfmt sheetId="3" sqref="P1" start="0" length="0">
      <dxf>
        <numFmt numFmtId="6" formatCode="#,##0_);[Red]\(#,##0\)"/>
        <alignment horizontal="center" vertical="top" readingOrder="0"/>
      </dxf>
    </rfmt>
    <rfmt sheetId="3" sqref="Q1" start="0" length="0">
      <dxf>
        <numFmt numFmtId="6" formatCode="#,##0_);[Red]\(#,##0\)"/>
        <alignment horizontal="center" vertical="top" readingOrder="0"/>
      </dxf>
    </rfmt>
    <rfmt sheetId="3" sqref="R1" start="0" length="0">
      <dxf>
        <numFmt numFmtId="6" formatCode="#,##0_);[Red]\(#,##0\)"/>
        <alignment horizontal="center" vertical="top" readingOrder="0"/>
      </dxf>
    </rfmt>
    <rfmt sheetId="3" sqref="S1" start="0" length="0">
      <dxf>
        <numFmt numFmtId="6" formatCode="#,##0_);[Red]\(#,##0\)"/>
        <alignment horizontal="center" vertical="top" readingOrder="0"/>
      </dxf>
    </rfmt>
    <rfmt sheetId="3" sqref="T1" start="0" length="0">
      <dxf>
        <numFmt numFmtId="6" formatCode="#,##0_);[Red]\(#,##0\)"/>
        <alignment horizontal="center" vertical="top" readingOrder="0"/>
      </dxf>
    </rfmt>
    <rfmt sheetId="3" sqref="U1" start="0" length="0">
      <dxf>
        <numFmt numFmtId="6" formatCode="#,##0_);[Red]\(#,##0\)"/>
        <alignment horizontal="center" vertical="top" readingOrder="0"/>
        <border outline="0">
          <right style="thin">
            <color indexed="64"/>
          </right>
        </border>
      </dxf>
    </rfmt>
  </rrc>
  <rrc rId="6296" sId="3" ref="A1:XFD1" action="deleteRow">
    <rfmt sheetId="3" xfDxf="1" sqref="A1:XFD1" start="0" length="0"/>
    <rfmt sheetId="3" sqref="D1" start="0" length="0">
      <dxf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3" sqref="E1" start="0" length="0">
      <dxf>
        <numFmt numFmtId="6" formatCode="#,##0_);[Red]\(#,##0\)"/>
        <alignment horizontal="center" vertical="top" readingOrder="0"/>
        <border outline="0">
          <left style="thin">
            <color indexed="64"/>
          </left>
        </border>
      </dxf>
    </rfmt>
    <rfmt sheetId="3" sqref="F1" start="0" length="0">
      <dxf>
        <numFmt numFmtId="6" formatCode="#,##0_);[Red]\(#,##0\)"/>
        <alignment horizontal="center" vertical="top" readingOrder="0"/>
      </dxf>
    </rfmt>
    <rfmt sheetId="3" sqref="G1" start="0" length="0">
      <dxf>
        <numFmt numFmtId="6" formatCode="#,##0_);[Red]\(#,##0\)"/>
        <alignment horizontal="center" vertical="top" readingOrder="0"/>
      </dxf>
    </rfmt>
    <rfmt sheetId="3" sqref="H1" start="0" length="0">
      <dxf>
        <numFmt numFmtId="6" formatCode="#,##0_);[Red]\(#,##0\)"/>
        <alignment horizontal="center" vertical="top" readingOrder="0"/>
      </dxf>
    </rfmt>
    <rfmt sheetId="3" sqref="I1" start="0" length="0">
      <dxf>
        <numFmt numFmtId="6" formatCode="#,##0_);[Red]\(#,##0\)"/>
        <alignment horizontal="center" vertical="top" readingOrder="0"/>
      </dxf>
    </rfmt>
    <rfmt sheetId="3" sqref="J1" start="0" length="0">
      <dxf>
        <numFmt numFmtId="6" formatCode="#,##0_);[Red]\(#,##0\)"/>
        <alignment horizontal="center" vertical="top" readingOrder="0"/>
      </dxf>
    </rfmt>
    <rfmt sheetId="3" sqref="K1" start="0" length="0">
      <dxf>
        <numFmt numFmtId="6" formatCode="#,##0_);[Red]\(#,##0\)"/>
        <alignment horizontal="center" vertical="top" readingOrder="0"/>
        <border outline="0">
          <right style="thin">
            <color indexed="64"/>
          </right>
        </border>
      </dxf>
    </rfmt>
    <rfmt sheetId="3" sqref="O1" start="0" length="0">
      <dxf>
        <numFmt numFmtId="6" formatCode="#,##0_);[Red]\(#,##0\)"/>
        <alignment horizontal="center" vertical="top" readingOrder="0"/>
        <border outline="0">
          <left style="thin">
            <color indexed="64"/>
          </left>
        </border>
      </dxf>
    </rfmt>
    <rfmt sheetId="3" sqref="P1" start="0" length="0">
      <dxf>
        <numFmt numFmtId="6" formatCode="#,##0_);[Red]\(#,##0\)"/>
        <alignment horizontal="center" vertical="top" readingOrder="0"/>
      </dxf>
    </rfmt>
    <rfmt sheetId="3" sqref="Q1" start="0" length="0">
      <dxf>
        <numFmt numFmtId="6" formatCode="#,##0_);[Red]\(#,##0\)"/>
        <alignment horizontal="center" vertical="top" readingOrder="0"/>
      </dxf>
    </rfmt>
    <rfmt sheetId="3" sqref="R1" start="0" length="0">
      <dxf>
        <numFmt numFmtId="6" formatCode="#,##0_);[Red]\(#,##0\)"/>
        <alignment horizontal="center" vertical="top" readingOrder="0"/>
      </dxf>
    </rfmt>
    <rfmt sheetId="3" sqref="S1" start="0" length="0">
      <dxf>
        <numFmt numFmtId="6" formatCode="#,##0_);[Red]\(#,##0\)"/>
        <alignment horizontal="center" vertical="top" readingOrder="0"/>
      </dxf>
    </rfmt>
    <rfmt sheetId="3" sqref="T1" start="0" length="0">
      <dxf>
        <numFmt numFmtId="6" formatCode="#,##0_);[Red]\(#,##0\)"/>
        <alignment horizontal="center" vertical="top" readingOrder="0"/>
      </dxf>
    </rfmt>
    <rfmt sheetId="3" sqref="U1" start="0" length="0">
      <dxf>
        <numFmt numFmtId="6" formatCode="#,##0_);[Red]\(#,##0\)"/>
        <alignment horizontal="center" vertical="top" readingOrder="0"/>
        <border outline="0">
          <right style="thin">
            <color indexed="64"/>
          </right>
        </border>
      </dxf>
    </rfmt>
  </rrc>
  <rrc rId="6297" sId="3" ref="A1:XFD1" action="deleteRow">
    <rfmt sheetId="3" xfDxf="1" sqref="A1:XFD1" start="0" length="0"/>
    <rfmt sheetId="3" sqref="E1" start="0" length="0">
      <dxf>
        <font>
          <b/>
          <sz val="11"/>
          <color indexed="8"/>
          <name val="Calibri"/>
          <scheme val="none"/>
        </font>
        <numFmt numFmtId="6" formatCode="#,##0_);[Red]\(#,##0\)"/>
        <alignment horizontal="center" vertical="top" readingOrder="0"/>
        <border outline="0">
          <left style="thin">
            <color indexed="64"/>
          </left>
          <top style="thin">
            <color indexed="64"/>
          </top>
          <bottom style="double">
            <color indexed="64"/>
          </bottom>
        </border>
      </dxf>
    </rfmt>
    <rfmt sheetId="3" sqref="F1" start="0" length="0">
      <dxf>
        <font>
          <b/>
          <sz val="11"/>
          <color indexed="8"/>
          <name val="Calibri"/>
          <scheme val="none"/>
        </font>
        <numFmt numFmtId="6" formatCode="#,##0_);[Red]\(#,##0\)"/>
        <alignment horizontal="center" vertical="top" readingOrder="0"/>
        <border outline="0">
          <left style="thin">
            <color indexed="64"/>
          </left>
          <top style="thin">
            <color indexed="64"/>
          </top>
          <bottom style="double">
            <color indexed="64"/>
          </bottom>
        </border>
      </dxf>
    </rfmt>
    <rfmt sheetId="3" sqref="G1" start="0" length="0">
      <dxf>
        <font>
          <b/>
          <sz val="11"/>
          <color indexed="8"/>
          <name val="Calibri"/>
          <scheme val="none"/>
        </font>
        <numFmt numFmtId="6" formatCode="#,##0_);[Red]\(#,##0\)"/>
        <alignment horizontal="center" vertical="top" readingOrder="0"/>
        <border outline="0">
          <left style="thin">
            <color indexed="64"/>
          </left>
          <top style="thin">
            <color indexed="64"/>
          </top>
          <bottom style="double">
            <color indexed="64"/>
          </bottom>
        </border>
      </dxf>
    </rfmt>
    <rfmt sheetId="3" sqref="H1" start="0" length="0">
      <dxf>
        <font>
          <b/>
          <sz val="11"/>
          <color indexed="8"/>
          <name val="Calibri"/>
          <scheme val="none"/>
        </font>
        <numFmt numFmtId="6" formatCode="#,##0_);[Red]\(#,##0\)"/>
        <alignment horizontal="center" vertical="top" readingOrder="0"/>
        <border outline="0">
          <left style="thin">
            <color indexed="64"/>
          </left>
          <top style="thin">
            <color indexed="64"/>
          </top>
          <bottom style="double">
            <color indexed="64"/>
          </bottom>
        </border>
      </dxf>
    </rfmt>
    <rfmt sheetId="3" sqref="I1" start="0" length="0">
      <dxf>
        <font>
          <b/>
          <sz val="11"/>
          <color indexed="8"/>
          <name val="Calibri"/>
          <scheme val="none"/>
        </font>
        <numFmt numFmtId="6" formatCode="#,##0_);[Red]\(#,##0\)"/>
        <alignment horizontal="center" vertical="top" readingOrder="0"/>
        <border outline="0">
          <left style="thin">
            <color indexed="64"/>
          </left>
          <top style="thin">
            <color indexed="64"/>
          </top>
          <bottom style="double">
            <color indexed="64"/>
          </bottom>
        </border>
      </dxf>
    </rfmt>
    <rfmt sheetId="3" sqref="J1" start="0" length="0">
      <dxf>
        <font>
          <b/>
          <sz val="11"/>
          <color indexed="8"/>
          <name val="Calibri"/>
          <scheme val="none"/>
        </font>
        <numFmt numFmtId="6" formatCode="#,##0_);[Red]\(#,##0\)"/>
        <alignment horizontal="center" vertical="top" readingOrder="0"/>
        <border outline="0">
          <left style="thin">
            <color indexed="64"/>
          </left>
          <top style="thin">
            <color indexed="64"/>
          </top>
          <bottom style="double">
            <color indexed="64"/>
          </bottom>
        </border>
      </dxf>
    </rfmt>
    <rfmt sheetId="3" sqref="K1" start="0" length="0">
      <dxf>
        <font>
          <b/>
          <sz val="11"/>
          <color indexed="8"/>
          <name val="Calibri"/>
          <scheme val="none"/>
        </font>
        <numFmt numFmtId="6" formatCode="#,##0_);[Red]\(#,##0\)"/>
        <alignment horizontal="center" vertical="top" readingOrder="0"/>
        <border outline="0">
          <left style="thin">
            <color indexed="64"/>
          </left>
          <top style="thin">
            <color indexed="64"/>
          </top>
          <bottom style="double">
            <color indexed="64"/>
          </bottom>
        </border>
      </dxf>
    </rfmt>
    <rfmt sheetId="3" sqref="O1" start="0" length="0">
      <dxf>
        <font>
          <b/>
          <sz val="11"/>
          <color indexed="8"/>
          <name val="Calibri"/>
          <scheme val="none"/>
        </font>
        <numFmt numFmtId="6" formatCode="#,##0_);[Red]\(#,##0\)"/>
        <alignment horizontal="center" vertical="top" readingOrder="0"/>
        <border outline="0">
          <left style="thin">
            <color indexed="64"/>
          </left>
          <top style="thin">
            <color indexed="64"/>
          </top>
          <bottom style="double">
            <color indexed="64"/>
          </bottom>
        </border>
      </dxf>
    </rfmt>
    <rfmt sheetId="3" sqref="P1" start="0" length="0">
      <dxf>
        <font>
          <b/>
          <sz val="11"/>
          <color indexed="8"/>
          <name val="Calibri"/>
          <scheme val="none"/>
        </font>
        <numFmt numFmtId="6" formatCode="#,##0_);[Red]\(#,##0\)"/>
        <alignment horizontal="center" vertical="top" readingOrder="0"/>
        <border outline="0">
          <left style="thin">
            <color indexed="64"/>
          </left>
          <top style="thin">
            <color indexed="64"/>
          </top>
          <bottom style="double">
            <color indexed="64"/>
          </bottom>
        </border>
      </dxf>
    </rfmt>
    <rfmt sheetId="3" sqref="Q1" start="0" length="0">
      <dxf>
        <font>
          <b/>
          <sz val="11"/>
          <color indexed="8"/>
          <name val="Calibri"/>
          <scheme val="none"/>
        </font>
        <numFmt numFmtId="6" formatCode="#,##0_);[Red]\(#,##0\)"/>
        <alignment horizontal="center" vertical="top" readingOrder="0"/>
        <border outline="0">
          <left style="thin">
            <color indexed="64"/>
          </left>
          <top style="thin">
            <color indexed="64"/>
          </top>
          <bottom style="double">
            <color indexed="64"/>
          </bottom>
        </border>
      </dxf>
    </rfmt>
    <rfmt sheetId="3" sqref="R1" start="0" length="0">
      <dxf>
        <font>
          <b/>
          <sz val="11"/>
          <color indexed="8"/>
          <name val="Calibri"/>
          <scheme val="none"/>
        </font>
        <numFmt numFmtId="6" formatCode="#,##0_);[Red]\(#,##0\)"/>
        <alignment horizontal="center" vertical="top" readingOrder="0"/>
        <border outline="0">
          <left style="thin">
            <color indexed="64"/>
          </left>
          <top style="thin">
            <color indexed="64"/>
          </top>
          <bottom style="double">
            <color indexed="64"/>
          </bottom>
        </border>
      </dxf>
    </rfmt>
    <rfmt sheetId="3" sqref="S1" start="0" length="0">
      <dxf>
        <font>
          <b/>
          <sz val="11"/>
          <color indexed="8"/>
          <name val="Calibri"/>
          <scheme val="none"/>
        </font>
        <numFmt numFmtId="6" formatCode="#,##0_);[Red]\(#,##0\)"/>
        <alignment horizontal="center" vertical="top" readingOrder="0"/>
        <border outline="0">
          <left style="thin">
            <color indexed="64"/>
          </left>
          <top style="thin">
            <color indexed="64"/>
          </top>
          <bottom style="double">
            <color indexed="64"/>
          </bottom>
        </border>
      </dxf>
    </rfmt>
    <rfmt sheetId="3" sqref="T1" start="0" length="0">
      <dxf>
        <font>
          <b/>
          <sz val="11"/>
          <color indexed="8"/>
          <name val="Calibri"/>
          <scheme val="none"/>
        </font>
        <numFmt numFmtId="6" formatCode="#,##0_);[Red]\(#,##0\)"/>
        <alignment horizontal="center" vertical="top" readingOrder="0"/>
        <border outline="0">
          <left style="thin">
            <color indexed="64"/>
          </left>
          <top style="thin">
            <color indexed="64"/>
          </top>
          <bottom style="double">
            <color indexed="64"/>
          </bottom>
        </border>
      </dxf>
    </rfmt>
    <rfmt sheetId="3" sqref="U1" start="0" length="0">
      <dxf>
        <font>
          <b/>
          <sz val="11"/>
          <color indexed="8"/>
          <name val="Calibri"/>
          <scheme val="none"/>
        </font>
        <numFmt numFmtId="6" formatCode="#,##0_);[Red]\(#,##0\)"/>
        <alignment horizontal="center" vertical="top" readingOrder="0"/>
        <border outline="0">
          <left style="thin">
            <color indexed="64"/>
          </left>
          <top style="thin">
            <color indexed="64"/>
          </top>
          <bottom style="double">
            <color indexed="64"/>
          </bottom>
        </border>
      </dxf>
    </rfmt>
  </rrc>
  <rrc rId="6298" sId="3" ref="A1:XFD1" action="deleteRow">
    <rfmt sheetId="3" xfDxf="1" sqref="A1:XFD1" start="0" length="0"/>
  </rrc>
  <rrc rId="6299" sId="3" ref="A1:XFD1" action="deleteRow">
    <rfmt sheetId="3" xfDxf="1" sqref="A1:XFD1" start="0" length="0"/>
  </rrc>
  <rrc rId="6300" sId="3" ref="A1:XFD1" action="deleteRow">
    <rfmt sheetId="3" xfDxf="1" sqref="A1:XFD1" start="0" length="0"/>
  </rrc>
  <rrc rId="6301" sId="3" ref="A1:XFD1" action="deleteRow">
    <rfmt sheetId="3" xfDxf="1" sqref="A1:XFD1" start="0" length="0"/>
  </rrc>
  <rrc rId="6302" sId="3" ref="A1:XFD1" action="deleteRow">
    <rfmt sheetId="3" xfDxf="1" sqref="A1:XFD1" start="0" length="0"/>
  </rrc>
  <rrc rId="6303" sId="3" ref="A1:XFD1" action="deleteRow">
    <rfmt sheetId="3" xfDxf="1" sqref="A1:XFD1" start="0" length="0"/>
  </rrc>
  <rrc rId="6304" sId="3" ref="A1:XFD1" action="deleteRow">
    <rfmt sheetId="3" xfDxf="1" sqref="A1:XFD1" start="0" length="0"/>
  </rrc>
  <rrc rId="6305" sId="3" ref="A1:XFD1" action="deleteRow">
    <rfmt sheetId="3" xfDxf="1" sqref="A1:XFD1" start="0" length="0"/>
  </rrc>
  <rrc rId="6306" sId="3" ref="A1:XFD1" action="deleteRow">
    <rfmt sheetId="3" xfDxf="1" sqref="A1:XFD1" start="0" length="0"/>
  </rrc>
  <rrc rId="6307" sId="3" ref="A1:XFD1" action="deleteRow">
    <rfmt sheetId="3" xfDxf="1" sqref="A1:XFD1" start="0" length="0"/>
  </rrc>
  <rrc rId="6308" sId="3" ref="A1:XFD1" action="deleteRow">
    <rfmt sheetId="3" xfDxf="1" sqref="A1:XFD1" start="0" length="0"/>
  </rrc>
  <rrc rId="6309" sId="3" ref="A1:XFD1" action="deleteRow">
    <rfmt sheetId="3" xfDxf="1" sqref="A1:XFD1" start="0" length="0"/>
  </rrc>
  <rrc rId="6310" sId="3" ref="A1:XFD1" action="deleteRow">
    <rfmt sheetId="3" xfDxf="1" sqref="A1:XFD1" start="0" length="0"/>
  </rrc>
  <rrc rId="6311" sId="3" ref="A1:XFD1" action="deleteRow">
    <rfmt sheetId="3" xfDxf="1" sqref="A1:XFD1" start="0" length="0"/>
  </rrc>
  <rrc rId="6312" sId="3" ref="A1:XFD1" action="deleteRow">
    <rfmt sheetId="3" xfDxf="1" sqref="A1:XFD1" start="0" length="0"/>
  </rrc>
  <rrc rId="6313" sId="3" ref="A1:XFD1" action="deleteRow">
    <rfmt sheetId="3" xfDxf="1" sqref="A1:XFD1" start="0" length="0"/>
  </rrc>
  <rrc rId="6314" sId="3" ref="A1:XFD1" action="deleteRow">
    <rfmt sheetId="3" xfDxf="1" sqref="A1:XFD1" start="0" length="0"/>
  </rrc>
  <rrc rId="6315" sId="3" ref="A1:XFD1" action="deleteRow">
    <rfmt sheetId="3" xfDxf="1" sqref="A1:XFD1" start="0" length="0"/>
  </rrc>
  <rrc rId="6316" sId="3" ref="A1:XFD1" action="deleteRow">
    <rfmt sheetId="3" xfDxf="1" sqref="A1:XFD1" start="0" length="0"/>
  </rrc>
  <rrc rId="6317" sId="3" ref="A1:XFD1" action="deleteRow">
    <rfmt sheetId="3" xfDxf="1" sqref="A1:XFD1" start="0" length="0"/>
  </rrc>
  <rrc rId="6318" sId="3" ref="A1:XFD1" action="deleteRow">
    <rfmt sheetId="3" xfDxf="1" sqref="A1:XFD1" start="0" length="0"/>
  </rrc>
  <rrc rId="6319" sId="3" ref="A1:XFD1" action="deleteRow">
    <rfmt sheetId="3" xfDxf="1" sqref="A1:XFD1" start="0" length="0"/>
  </rrc>
  <rrc rId="6320" sId="3" ref="A1:XFD1" action="deleteRow">
    <rfmt sheetId="3" xfDxf="1" sqref="A1:XFD1" start="0" length="0"/>
  </rrc>
  <rrc rId="6321" sId="3" ref="A1:XFD1" action="deleteRow">
    <rfmt sheetId="3" xfDxf="1" sqref="A1:XFD1" start="0" length="0"/>
  </rrc>
  <rrc rId="6322" sId="3" ref="A1:XFD1" action="deleteRow">
    <rfmt sheetId="3" xfDxf="1" sqref="A1:XFD1" start="0" length="0"/>
  </rrc>
  <rrc rId="6323" sId="3" ref="A1:XFD1" action="deleteRow">
    <rfmt sheetId="3" xfDxf="1" sqref="A1:XFD1" start="0" length="0"/>
  </rrc>
  <rrc rId="6324" sId="3" ref="A1:XFD1" action="deleteRow">
    <rfmt sheetId="3" xfDxf="1" sqref="A1:XFD1" start="0" length="0"/>
  </rrc>
  <rrc rId="6325" sId="3" ref="A1:XFD1" action="deleteRow">
    <rfmt sheetId="3" xfDxf="1" sqref="A1:XFD1" start="0" length="0"/>
  </rrc>
  <rrc rId="6326" sId="3" ref="A1:XFD1" action="deleteRow">
    <rfmt sheetId="3" xfDxf="1" sqref="A1:XFD1" start="0" length="0"/>
  </rrc>
  <rrc rId="6327" sId="3" ref="A1:XFD1" action="deleteRow">
    <rfmt sheetId="3" xfDxf="1" sqref="A1:XFD1" start="0" length="0"/>
  </rrc>
  <rrc rId="6328" sId="3" ref="A1:XFD1" action="deleteRow">
    <rfmt sheetId="3" xfDxf="1" sqref="A1:XFD1" start="0" length="0"/>
  </rrc>
  <rrc rId="6329" sId="3" ref="A1:XFD1" action="deleteRow">
    <rfmt sheetId="3" xfDxf="1" sqref="A1:XFD1" start="0" length="0"/>
  </rrc>
  <rrc rId="6330" sId="3" ref="A1:XFD1" action="deleteRow">
    <rfmt sheetId="3" xfDxf="1" sqref="A1:XFD1" start="0" length="0"/>
  </rrc>
  <rrc rId="6331" sId="3" ref="A1:XFD1" action="deleteRow">
    <rfmt sheetId="3" xfDxf="1" sqref="A1:XFD1" start="0" length="0"/>
  </rrc>
  <rrc rId="6332" sId="3" ref="A1:XFD1" action="deleteRow">
    <rfmt sheetId="3" xfDxf="1" sqref="A1:XFD1" start="0" length="0"/>
  </rrc>
  <rrc rId="6333" sId="3" ref="A1:XFD1" action="deleteRow">
    <rfmt sheetId="3" xfDxf="1" sqref="A1:XFD1" start="0" length="0"/>
  </rrc>
  <rrc rId="6334" sId="3" ref="A1:XFD1" action="deleteRow">
    <rfmt sheetId="3" xfDxf="1" sqref="A1:XFD1" start="0" length="0"/>
  </rrc>
  <rrc rId="6335" sId="3" ref="A1:XFD1" action="deleteRow">
    <rfmt sheetId="3" xfDxf="1" sqref="A1:XFD1" start="0" length="0"/>
  </rrc>
  <rrc rId="6336" sId="3" ref="A1:XFD1" action="deleteRow">
    <rfmt sheetId="3" xfDxf="1" sqref="A1:XFD1" start="0" length="0"/>
  </rrc>
  <rrc rId="6337" sId="3" ref="A1:XFD1" action="deleteRow">
    <rfmt sheetId="3" xfDxf="1" sqref="A1:XFD1" start="0" length="0"/>
  </rrc>
  <rrc rId="6338" sId="3" ref="A1:XFD1" action="deleteRow">
    <rfmt sheetId="3" xfDxf="1" sqref="A1:XFD1" start="0" length="0"/>
  </rrc>
  <rrc rId="6339" sId="3" ref="A1:XFD1" action="deleteRow">
    <rfmt sheetId="3" xfDxf="1" sqref="A1:XFD1" start="0" length="0"/>
  </rrc>
  <rrc rId="6340" sId="3" ref="A1:XFD1" action="deleteRow">
    <rfmt sheetId="3" xfDxf="1" sqref="A1:XFD1" start="0" length="0"/>
  </rrc>
  <rrc rId="6341" sId="3" ref="A1:XFD1" action="deleteRow">
    <rfmt sheetId="3" xfDxf="1" sqref="A1:XFD1" start="0" length="0"/>
  </rrc>
  <rrc rId="6342" sId="3" ref="A1:XFD1" action="deleteRow">
    <rfmt sheetId="3" xfDxf="1" sqref="A1:XFD1" start="0" length="0"/>
  </rrc>
  <rrc rId="6343" sId="3" ref="A1:XFD1" action="deleteRow">
    <rfmt sheetId="3" xfDxf="1" sqref="A1:XFD1" start="0" length="0"/>
  </rrc>
  <rrc rId="6344" sId="3" ref="A1:XFD1" action="deleteRow">
    <rfmt sheetId="3" xfDxf="1" sqref="A1:XFD1" start="0" length="0"/>
  </rrc>
  <rcv guid="{F38B4310-E489-43FF-953E-F1582AC83FA0}" action="delete"/>
  <rdn rId="0" localSheetId="1" customView="1" name="Z_F38B4310_E489_43FF_953E_F1582AC83FA0_.wvu.Cols" hidden="1" oldHidden="1">
    <formula>'FY15'!$B:$BS</formula>
    <oldFormula>'FY15'!$B:$BS</oldFormula>
  </rdn>
  <rcv guid="{F38B4310-E489-43FF-953E-F1582AC83FA0}" action="add"/>
</revisions>
</file>

<file path=xl/revisions/revisionLog181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'FY15'!$B:$AJ</formula>
    <oldFormula>'FY15'!$B:$AJ</oldFormula>
  </rdn>
  <rcv guid="{F38B4310-E489-43FF-953E-F1582AC83FA0}" action="add"/>
</revisions>
</file>

<file path=xl/revisions/revisionLog1811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'FY15'!$B:$AC</formula>
    <oldFormula>'FY15'!$B:$AC</oldFormula>
  </rdn>
  <rcv guid="{F38B4310-E489-43FF-953E-F1582AC83FA0}" action="add"/>
</revisions>
</file>

<file path=xl/revisions/revisionLog18111.xml><?xml version="1.0" encoding="utf-8"?>
<revisions xmlns="http://schemas.openxmlformats.org/spreadsheetml/2006/main" xmlns:r="http://schemas.openxmlformats.org/officeDocument/2006/relationships">
  <rcc rId="4325" sId="1" numFmtId="4">
    <nc r="AE7">
      <v>115000</v>
    </nc>
  </rcc>
  <rcc rId="4326" sId="1" numFmtId="4">
    <nc r="AE8">
      <v>61000</v>
    </nc>
  </rcc>
  <rcc rId="4327" sId="1" numFmtId="4">
    <nc r="AE9">
      <v>175000</v>
    </nc>
  </rcc>
  <rcc rId="4328" sId="1" numFmtId="4">
    <nc r="AE12">
      <v>7500</v>
    </nc>
  </rcc>
  <rcc rId="4329" sId="1" numFmtId="4">
    <nc r="AE13">
      <v>8500</v>
    </nc>
  </rcc>
  <rcc rId="4330" sId="1" numFmtId="4">
    <nc r="AE14">
      <v>31250</v>
    </nc>
  </rcc>
  <rcc rId="4331" sId="1" numFmtId="4">
    <nc r="AE15">
      <v>0</v>
    </nc>
  </rcc>
  <rcc rId="4332" sId="1" numFmtId="4">
    <nc r="AE18">
      <v>4500</v>
    </nc>
  </rcc>
  <rcc rId="4333" sId="1" numFmtId="4">
    <nc r="AE19">
      <v>15000</v>
    </nc>
  </rcc>
  <rcc rId="4334" sId="1" numFmtId="4">
    <nc r="AE22">
      <v>1500</v>
    </nc>
  </rcc>
  <rcc rId="4335" sId="1" numFmtId="4">
    <nc r="AE23">
      <v>6500</v>
    </nc>
  </rcc>
  <rcv guid="{F38B4310-E489-43FF-953E-F1582AC83FA0}" action="delete"/>
  <rdn rId="0" localSheetId="1" customView="1" name="Z_F38B4310_E489_43FF_953E_F1582AC83FA0_.wvu.Cols" hidden="1" oldHidden="1">
    <formula>'FY15'!$B:$V</formula>
    <oldFormula>'FY15'!$B:$V</oldFormula>
  </rdn>
  <rcv guid="{F38B4310-E489-43FF-953E-F1582AC83FA0}" action="add"/>
</revisions>
</file>

<file path=xl/revisions/revisionLog181111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'FY15'!$B:$O</formula>
    <oldFormula>'FY15'!$B:$O</oldFormula>
  </rdn>
  <rcv guid="{F38B4310-E489-43FF-953E-F1582AC83FA0}" action="add"/>
</revisions>
</file>

<file path=xl/revisions/revisionLog1811111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'FY15'!$B:$O</formula>
    <oldFormula>'FY15'!$B:$O</oldFormula>
  </rdn>
  <rcv guid="{F38B4310-E489-43FF-953E-F1582AC83FA0}" action="add"/>
</revisions>
</file>

<file path=xl/revisions/revisionLog18111111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'FY15'!$B:$O</formula>
    <oldFormula>'FY15'!$B:$O</oldFormula>
  </rdn>
  <rcv guid="{F38B4310-E489-43FF-953E-F1582AC83FA0}" action="add"/>
</revisions>
</file>

<file path=xl/revisions/revisionLog181111111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'FY14 '!$B:$H</formula>
    <oldFormula>'FY14 '!$B:$H</oldFormula>
  </rdn>
  <rcv guid="{F38B4310-E489-43FF-953E-F1582AC83FA0}" action="add"/>
</revisions>
</file>

<file path=xl/revisions/revisionLog18111112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'FY15'!$B:$O</formula>
    <oldFormula>'FY15'!$B:$O</oldFormula>
  </rdn>
  <rcv guid="{F38B4310-E489-43FF-953E-F1582AC83FA0}" action="add"/>
</revisions>
</file>

<file path=xl/revisions/revisionLog181112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'FY15'!$B:$O</formula>
    <oldFormula>'FY15'!$B:$O</oldFormula>
  </rdn>
  <rcv guid="{F38B4310-E489-43FF-953E-F1582AC83FA0}" action="add"/>
</revisions>
</file>

<file path=xl/revisions/revisionLog182.xml><?xml version="1.0" encoding="utf-8"?>
<revisions xmlns="http://schemas.openxmlformats.org/spreadsheetml/2006/main" xmlns:r="http://schemas.openxmlformats.org/officeDocument/2006/relationships">
  <rcc rId="4249" sId="1" numFmtId="4">
    <oc r="Y36">
      <v>10809.87</v>
    </oc>
    <nc r="Y36">
      <v>9740.8700000000008</v>
    </nc>
  </rcc>
  <rcv guid="{F38B4310-E489-43FF-953E-F1582AC83FA0}" action="delete"/>
  <rdn rId="0" localSheetId="1" customView="1" name="Z_F38B4310_E489_43FF_953E_F1582AC83FA0_.wvu.Cols" hidden="1" oldHidden="1">
    <formula>'FY15'!$B:$O</formula>
    <oldFormula>'FY15'!$B:$O</oldFormula>
  </rdn>
  <rcv guid="{F38B4310-E489-43FF-953E-F1582AC83FA0}" action="add"/>
</revisions>
</file>

<file path=xl/revisions/revisionLog1821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'FY14 '!$B:$O</formula>
    <oldFormula>'FY14 '!$B:$O</oldFormula>
  </rdn>
  <rcv guid="{F38B4310-E489-43FF-953E-F1582AC83FA0}" action="add"/>
</revisions>
</file>

<file path=xl/revisions/revisionLog183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'FY15'!$B:$O</formula>
    <oldFormula>'FY15'!$B:$O</oldFormula>
  </rdn>
  <rcv guid="{F38B4310-E489-43FF-953E-F1582AC83FA0}" action="add"/>
</revisions>
</file>

<file path=xl/revisions/revisionLog184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'FY15'!$B:$O</formula>
    <oldFormula>'FY15'!$B:$O</oldFormula>
  </rdn>
  <rcv guid="{F38B4310-E489-43FF-953E-F1582AC83FA0}" action="add"/>
</revisions>
</file>

<file path=xl/revisions/revisionLog19.xml><?xml version="1.0" encoding="utf-8"?>
<revisions xmlns="http://schemas.openxmlformats.org/spreadsheetml/2006/main" xmlns:r="http://schemas.openxmlformats.org/officeDocument/2006/relationships">
  <rcc rId="3564" sId="1" numFmtId="4">
    <nc r="E18">
      <v>11760</v>
    </nc>
  </rcc>
</revisions>
</file>

<file path=xl/revisions/revisionLog191.xml><?xml version="1.0" encoding="utf-8"?>
<revisions xmlns="http://schemas.openxmlformats.org/spreadsheetml/2006/main" xmlns:r="http://schemas.openxmlformats.org/officeDocument/2006/relationships">
  <rrc rId="1306" sId="1" ref="BF1:BL1048576" action="insertCol"/>
  <rfmt sheetId="1" sqref="BF1" start="0" length="0">
    <dxf>
      <alignment horizontal="general" vertical="bottom" readingOrder="0"/>
    </dxf>
  </rfmt>
  <rfmt sheetId="1" sqref="BF2" start="0" length="0">
    <dxf>
      <alignment horizontal="general" vertical="bottom" readingOrder="0"/>
    </dxf>
  </rfmt>
  <rfmt sheetId="1" sqref="BF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BG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BH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BI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BJ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BK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BL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BF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307" sId="1" odxf="1" dxf="1">
    <nc r="BG4" t="inlineStr">
      <is>
        <t>A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308" sId="1" odxf="1" dxf="1">
    <nc r="BH4" t="inlineStr">
      <is>
        <t>B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309" sId="1" odxf="1" dxf="1">
    <nc r="BI4" t="inlineStr">
      <is>
        <t>C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310" sId="1" odxf="1" dxf="1" quotePrefix="1">
    <nc r="BJ4" t="inlineStr">
      <is>
        <t>D=A+C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311" sId="1" odxf="1" dxf="1" quotePrefix="1">
    <nc r="BK4" t="inlineStr">
      <is>
        <t>E=A+B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312" sId="1" odxf="1" dxf="1" quotePrefix="1">
    <nc r="BL4" t="inlineStr">
      <is>
        <t>D-E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313" sId="1" odxf="1" dxf="1">
    <nc r="BF5" t="inlineStr">
      <is>
        <t>Budget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314" sId="1" odxf="1" dxf="1">
    <nc r="BG5" t="inlineStr">
      <is>
        <t>1st part invoice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315" sId="1" odxf="1" dxf="1">
    <nc r="BH5" t="inlineStr">
      <is>
        <t>2nd part invoice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316" sId="1" odxf="1" dxf="1">
    <nc r="BI5" t="inlineStr">
      <is>
        <t>Accrual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317" sId="1" odxf="1" dxf="1">
    <nc r="BJ5" t="inlineStr">
      <is>
        <t>Spend (1st pt + accrued)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318" sId="1" odxf="1" dxf="1">
    <nc r="BK5" t="inlineStr">
      <is>
        <t>Actuals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319" sId="1" odxf="1" dxf="1">
    <nc r="BL5" t="inlineStr">
      <is>
        <t>Variance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BF6" start="0" length="0">
    <dxf>
      <border outline="0">
        <left style="thin">
          <color indexed="64"/>
        </left>
      </border>
    </dxf>
  </rfmt>
  <rfmt sheetId="1" sqref="BL6" start="0" length="0">
    <dxf>
      <border outline="0">
        <right style="thin">
          <color indexed="64"/>
        </right>
      </border>
    </dxf>
  </rfmt>
  <rcc rId="1320" sId="1" odxf="1" dxf="1" numFmtId="4">
    <nc r="BF7">
      <v>170000</v>
    </nc>
    <odxf>
      <border outline="0">
        <left/>
      </border>
    </odxf>
    <ndxf>
      <border outline="0">
        <left style="thin">
          <color indexed="64"/>
        </left>
      </border>
    </ndxf>
  </rcc>
  <rcc rId="1321" sId="1" numFmtId="4">
    <nc r="BG7">
      <v>85000</v>
    </nc>
  </rcc>
  <rfmt sheetId="1" sqref="BI7" start="0" length="0">
    <dxf/>
  </rfmt>
  <rcc rId="1322" sId="1" odxf="1" dxf="1">
    <nc r="BJ7">
      <f>BG7+BI7</f>
    </nc>
    <odxf/>
    <ndxf/>
  </rcc>
  <rcc rId="1323" sId="1">
    <nc r="BK7">
      <f>BG7+BH7</f>
    </nc>
  </rcc>
  <rcc rId="1324" sId="1" odxf="1" dxf="1">
    <nc r="BL7">
      <f>BJ7-BK7</f>
    </nc>
    <odxf>
      <border outline="0">
        <right/>
      </border>
    </odxf>
    <ndxf>
      <border outline="0">
        <right style="thin">
          <color indexed="64"/>
        </right>
      </border>
    </ndxf>
  </rcc>
  <rcc rId="1325" sId="1" odxf="1" dxf="1" numFmtId="4">
    <nc r="BF8">
      <v>110000</v>
    </nc>
    <odxf>
      <border outline="0">
        <left/>
      </border>
    </odxf>
    <ndxf>
      <border outline="0">
        <left style="thin">
          <color indexed="64"/>
        </left>
      </border>
    </ndxf>
  </rcc>
  <rcc rId="1326" sId="1" numFmtId="4">
    <nc r="BG8">
      <v>55000</v>
    </nc>
  </rcc>
  <rfmt sheetId="1" sqref="BI8" start="0" length="0">
    <dxf/>
  </rfmt>
  <rcc rId="1327" sId="1" odxf="1" dxf="1">
    <nc r="BJ8">
      <f>BG8+BI8</f>
    </nc>
    <odxf/>
    <ndxf/>
  </rcc>
  <rcc rId="1328" sId="1">
    <nc r="BK8">
      <f>BG8+BH8</f>
    </nc>
  </rcc>
  <rcc rId="1329" sId="1" odxf="1" dxf="1">
    <nc r="BL8">
      <f>BJ8-BK8</f>
    </nc>
    <odxf>
      <border outline="0">
        <right/>
      </border>
    </odxf>
    <ndxf>
      <border outline="0">
        <right style="thin">
          <color indexed="64"/>
        </right>
      </border>
    </ndxf>
  </rcc>
  <rcc rId="1330" sId="1" odxf="1" dxf="1" numFmtId="4">
    <nc r="BF9">
      <v>310000</v>
    </nc>
    <odxf>
      <border outline="0">
        <left/>
      </border>
    </odxf>
    <ndxf>
      <border outline="0">
        <left style="thin">
          <color indexed="64"/>
        </left>
      </border>
    </ndxf>
  </rcc>
  <rcc rId="1331" sId="1" numFmtId="4">
    <nc r="BG9">
      <v>155000</v>
    </nc>
  </rcc>
  <rfmt sheetId="1" sqref="BI9" start="0" length="0">
    <dxf/>
  </rfmt>
  <rcc rId="1332" sId="1" odxf="1" dxf="1">
    <nc r="BJ9">
      <f>BG9+BI9</f>
    </nc>
    <odxf/>
    <ndxf/>
  </rcc>
  <rcc rId="1333" sId="1">
    <nc r="BK9">
      <f>BG9+BH9</f>
    </nc>
  </rcc>
  <rcc rId="1334" sId="1" odxf="1" dxf="1">
    <nc r="BL9">
      <f>BJ9-BK9</f>
    </nc>
    <odxf>
      <border outline="0">
        <right/>
      </border>
    </odxf>
    <ndxf>
      <border outline="0">
        <right style="thin">
          <color indexed="64"/>
        </right>
      </border>
    </ndxf>
  </rcc>
  <rfmt sheetId="1" sqref="BF10" start="0" length="0">
    <dxf>
      <border outline="0">
        <left style="thin">
          <color indexed="64"/>
        </left>
      </border>
    </dxf>
  </rfmt>
  <rfmt sheetId="1" sqref="BI10" start="0" length="0">
    <dxf/>
  </rfmt>
  <rfmt sheetId="1" sqref="BJ10" start="0" length="0">
    <dxf/>
  </rfmt>
  <rfmt sheetId="1" sqref="BL10" start="0" length="0">
    <dxf>
      <border outline="0">
        <right style="thin">
          <color indexed="64"/>
        </right>
      </border>
    </dxf>
  </rfmt>
  <rfmt sheetId="1" sqref="BF11" start="0" length="0">
    <dxf>
      <border outline="0">
        <left style="thin">
          <color indexed="64"/>
        </left>
      </border>
    </dxf>
  </rfmt>
  <rfmt sheetId="1" sqref="BI11" start="0" length="0">
    <dxf/>
  </rfmt>
  <rfmt sheetId="1" sqref="BJ11" start="0" length="0">
    <dxf/>
  </rfmt>
  <rfmt sheetId="1" sqref="BL11" start="0" length="0">
    <dxf>
      <border outline="0">
        <right style="thin">
          <color indexed="64"/>
        </right>
      </border>
    </dxf>
  </rfmt>
  <rcc rId="1335" sId="1" odxf="1" dxf="1" numFmtId="4">
    <nc r="BF12">
      <v>17000</v>
    </nc>
    <odxf>
      <border outline="0">
        <left/>
      </border>
    </odxf>
    <ndxf>
      <border outline="0">
        <left style="thin">
          <color indexed="64"/>
        </left>
      </border>
    </ndxf>
  </rcc>
  <rcc rId="1336" sId="1" numFmtId="4">
    <nc r="BG12">
      <v>8500</v>
    </nc>
  </rcc>
  <rfmt sheetId="1" sqref="BI12" start="0" length="0">
    <dxf/>
  </rfmt>
  <rcc rId="1337" sId="1" odxf="1" dxf="1">
    <nc r="BJ12">
      <f>BG12+BI12</f>
    </nc>
    <odxf/>
    <ndxf/>
  </rcc>
  <rcc rId="1338" sId="1">
    <nc r="BK12">
      <f>BG12+BH12</f>
    </nc>
  </rcc>
  <rcc rId="1339" sId="1" odxf="1" dxf="1">
    <nc r="BL12">
      <f>BJ12-BK12</f>
    </nc>
    <odxf>
      <border outline="0">
        <right/>
      </border>
    </odxf>
    <ndxf>
      <border outline="0">
        <right style="thin">
          <color indexed="64"/>
        </right>
      </border>
    </ndxf>
  </rcc>
  <rcc rId="1340" sId="1" odxf="1" dxf="1" numFmtId="4">
    <nc r="BF13">
      <v>18000</v>
    </nc>
    <odxf>
      <border outline="0">
        <left/>
      </border>
    </odxf>
    <ndxf>
      <border outline="0">
        <left style="thin">
          <color indexed="64"/>
        </left>
      </border>
    </ndxf>
  </rcc>
  <rcc rId="1341" sId="1" numFmtId="4">
    <nc r="BG13">
      <v>9000</v>
    </nc>
  </rcc>
  <rfmt sheetId="1" sqref="BI13" start="0" length="0">
    <dxf/>
  </rfmt>
  <rcc rId="1342" sId="1" odxf="1" dxf="1">
    <nc r="BJ13">
      <f>BG13+BI13</f>
    </nc>
    <odxf/>
    <ndxf/>
  </rcc>
  <rcc rId="1343" sId="1">
    <nc r="BK13">
      <f>BG13+BH13</f>
    </nc>
  </rcc>
  <rcc rId="1344" sId="1" odxf="1" dxf="1">
    <nc r="BL13">
      <f>BJ13-BK13</f>
    </nc>
    <odxf>
      <border outline="0">
        <right/>
      </border>
    </odxf>
    <ndxf>
      <border outline="0">
        <right style="thin">
          <color indexed="64"/>
        </right>
      </border>
    </ndxf>
  </rcc>
  <rcc rId="1345" sId="1" odxf="1" dxf="1" numFmtId="4">
    <nc r="BF14">
      <v>62500</v>
    </nc>
    <odxf>
      <border outline="0">
        <left/>
      </border>
    </odxf>
    <ndxf>
      <border outline="0">
        <left style="thin">
          <color indexed="64"/>
        </left>
      </border>
    </ndxf>
  </rcc>
  <rcc rId="1346" sId="1" numFmtId="4">
    <nc r="BG14">
      <v>31250</v>
    </nc>
  </rcc>
  <rfmt sheetId="1" sqref="BI14" start="0" length="0">
    <dxf/>
  </rfmt>
  <rcc rId="1347" sId="1" odxf="1" dxf="1">
    <nc r="BJ14">
      <f>BG14+BI14</f>
    </nc>
    <odxf/>
    <ndxf/>
  </rcc>
  <rcc rId="1348" sId="1">
    <nc r="BK14">
      <f>BG14+BH14</f>
    </nc>
  </rcc>
  <rcc rId="1349" sId="1" odxf="1" dxf="1">
    <nc r="BL14">
      <f>BJ14-BK14</f>
    </nc>
    <odxf>
      <border outline="0">
        <right/>
      </border>
    </odxf>
    <ndxf>
      <border outline="0">
        <right style="thin">
          <color indexed="64"/>
        </right>
      </border>
    </ndxf>
  </rcc>
  <rcc rId="1350" sId="1" numFmtId="4">
    <nc r="BF15">
      <v>0</v>
    </nc>
  </rcc>
  <rcc rId="1351" sId="1" numFmtId="4">
    <nc r="BG15">
      <v>0</v>
    </nc>
  </rcc>
  <rfmt sheetId="1" sqref="BI15" start="0" length="0">
    <dxf/>
  </rfmt>
  <rcc rId="1352" sId="1" odxf="1" dxf="1">
    <nc r="BJ15">
      <f>BG15+BI15</f>
    </nc>
    <odxf/>
    <ndxf/>
  </rcc>
  <rcc rId="1353" sId="1">
    <nc r="BK15">
      <f>BG15+BH15</f>
    </nc>
  </rcc>
  <rcc rId="1354" sId="1" odxf="1" dxf="1">
    <nc r="BL15">
      <f>BJ15-BK15</f>
    </nc>
    <odxf>
      <border outline="0">
        <right/>
      </border>
    </odxf>
    <ndxf>
      <border outline="0">
        <right style="thin">
          <color indexed="64"/>
        </right>
      </border>
    </ndxf>
  </rcc>
  <rfmt sheetId="1" sqref="BF16" start="0" length="0">
    <dxf>
      <border outline="0">
        <left style="thin">
          <color indexed="64"/>
        </left>
      </border>
    </dxf>
  </rfmt>
  <rfmt sheetId="1" sqref="BI16" start="0" length="0">
    <dxf/>
  </rfmt>
  <rfmt sheetId="1" sqref="BJ16" start="0" length="0">
    <dxf/>
  </rfmt>
  <rfmt sheetId="1" sqref="BL16" start="0" length="0">
    <dxf>
      <border outline="0">
        <right style="thin">
          <color indexed="64"/>
        </right>
      </border>
    </dxf>
  </rfmt>
  <rfmt sheetId="1" sqref="BF17" start="0" length="0">
    <dxf>
      <border outline="0">
        <left style="thin">
          <color indexed="64"/>
        </left>
      </border>
    </dxf>
  </rfmt>
  <rfmt sheetId="1" sqref="BI17" start="0" length="0">
    <dxf/>
  </rfmt>
  <rfmt sheetId="1" sqref="BJ17" start="0" length="0">
    <dxf/>
  </rfmt>
  <rfmt sheetId="1" sqref="BL17" start="0" length="0">
    <dxf>
      <border outline="0">
        <right style="thin">
          <color indexed="64"/>
        </right>
      </border>
    </dxf>
  </rfmt>
  <rcc rId="1355" sId="1" odxf="1" dxf="1" numFmtId="4">
    <nc r="BF18">
      <v>11000</v>
    </nc>
    <odxf>
      <border outline="0">
        <left/>
      </border>
    </odxf>
    <ndxf>
      <border outline="0">
        <left style="thin">
          <color indexed="64"/>
        </left>
      </border>
    </ndxf>
  </rcc>
  <rcc rId="1356" sId="1" numFmtId="4">
    <nc r="BG18">
      <v>5500</v>
    </nc>
  </rcc>
  <rfmt sheetId="1" sqref="BI18" start="0" length="0">
    <dxf/>
  </rfmt>
  <rcc rId="1357" sId="1" odxf="1" dxf="1">
    <nc r="BJ18">
      <f>BG18+BI18</f>
    </nc>
    <odxf/>
    <ndxf/>
  </rcc>
  <rcc rId="1358" sId="1">
    <nc r="BK18">
      <f>BG18+BH18</f>
    </nc>
  </rcc>
  <rcc rId="1359" sId="1" odxf="1" dxf="1">
    <nc r="BL18">
      <f>BJ18-BK18</f>
    </nc>
    <odxf>
      <border outline="0">
        <right/>
      </border>
    </odxf>
    <ndxf>
      <border outline="0">
        <right style="thin">
          <color indexed="64"/>
        </right>
      </border>
    </ndxf>
  </rcc>
  <rcc rId="1360" sId="1" odxf="1" dxf="1" numFmtId="4">
    <nc r="BF19">
      <v>42000</v>
    </nc>
    <odxf>
      <border outline="0">
        <left/>
      </border>
    </odxf>
    <ndxf>
      <border outline="0">
        <left style="thin">
          <color indexed="64"/>
        </left>
      </border>
    </ndxf>
  </rcc>
  <rcc rId="1361" sId="1" numFmtId="4">
    <nc r="BG19">
      <v>21000</v>
    </nc>
  </rcc>
  <rfmt sheetId="1" sqref="BI19" start="0" length="0">
    <dxf/>
  </rfmt>
  <rcc rId="1362" sId="1" odxf="1" dxf="1">
    <nc r="BJ19">
      <f>BG19+BI19</f>
    </nc>
    <odxf/>
    <ndxf/>
  </rcc>
  <rcc rId="1363" sId="1">
    <nc r="BK19">
      <f>BG19+BH19</f>
    </nc>
  </rcc>
  <rcc rId="1364" sId="1" odxf="1" dxf="1">
    <nc r="BL19">
      <f>BJ19-BK19</f>
    </nc>
    <odxf>
      <border outline="0">
        <right/>
      </border>
    </odxf>
    <ndxf>
      <border outline="0">
        <right style="thin">
          <color indexed="64"/>
        </right>
      </border>
    </ndxf>
  </rcc>
  <rfmt sheetId="1" sqref="BF20" start="0" length="0">
    <dxf>
      <border outline="0">
        <left style="thin">
          <color indexed="64"/>
        </left>
      </border>
    </dxf>
  </rfmt>
  <rfmt sheetId="1" sqref="BI20" start="0" length="0">
    <dxf/>
  </rfmt>
  <rfmt sheetId="1" sqref="BJ20" start="0" length="0">
    <dxf/>
  </rfmt>
  <rfmt sheetId="1" sqref="BL20" start="0" length="0">
    <dxf>
      <border outline="0">
        <right style="thin">
          <color indexed="64"/>
        </right>
      </border>
    </dxf>
  </rfmt>
  <rfmt sheetId="1" sqref="BF21" start="0" length="0">
    <dxf>
      <border outline="0">
        <left style="thin">
          <color indexed="64"/>
        </left>
      </border>
    </dxf>
  </rfmt>
  <rfmt sheetId="1" sqref="BI21" start="0" length="0">
    <dxf/>
  </rfmt>
  <rfmt sheetId="1" sqref="BJ21" start="0" length="0">
    <dxf/>
  </rfmt>
  <rfmt sheetId="1" sqref="BL21" start="0" length="0">
    <dxf>
      <border outline="0">
        <right style="thin">
          <color indexed="64"/>
        </right>
      </border>
    </dxf>
  </rfmt>
  <rcc rId="1365" sId="1" odxf="1" dxf="1" numFmtId="4">
    <nc r="BF22">
      <v>6500</v>
    </nc>
    <odxf>
      <border outline="0">
        <left/>
      </border>
    </odxf>
    <ndxf>
      <border outline="0">
        <left style="thin">
          <color indexed="64"/>
        </left>
      </border>
    </ndxf>
  </rcc>
  <rcc rId="1366" sId="1" numFmtId="4">
    <nc r="BG22">
      <v>3250</v>
    </nc>
  </rcc>
  <rfmt sheetId="1" sqref="BI22" start="0" length="0">
    <dxf/>
  </rfmt>
  <rcc rId="1367" sId="1" odxf="1" dxf="1">
    <nc r="BJ22">
      <f>BG22+BI22</f>
    </nc>
    <odxf/>
    <ndxf/>
  </rcc>
  <rcc rId="1368" sId="1">
    <nc r="BK22">
      <f>BG22+BH22</f>
    </nc>
  </rcc>
  <rcc rId="1369" sId="1" odxf="1" dxf="1">
    <nc r="BL22">
      <f>BJ22-BK22</f>
    </nc>
    <odxf>
      <border outline="0">
        <right/>
      </border>
    </odxf>
    <ndxf>
      <border outline="0">
        <right style="thin">
          <color indexed="64"/>
        </right>
      </border>
    </ndxf>
  </rcc>
  <rcc rId="1370" sId="1" odxf="1" dxf="1" numFmtId="4">
    <nc r="BF23">
      <v>14000</v>
    </nc>
    <odxf>
      <border outline="0">
        <left/>
      </border>
    </odxf>
    <ndxf>
      <border outline="0">
        <left style="thin">
          <color indexed="64"/>
        </left>
      </border>
    </ndxf>
  </rcc>
  <rcc rId="1371" sId="1" numFmtId="4">
    <nc r="BG23">
      <v>7000</v>
    </nc>
  </rcc>
  <rfmt sheetId="1" sqref="BI23" start="0" length="0">
    <dxf/>
  </rfmt>
  <rcc rId="1372" sId="1" odxf="1" dxf="1">
    <nc r="BJ23">
      <f>BG23+BI23</f>
    </nc>
    <odxf/>
    <ndxf/>
  </rcc>
  <rcc rId="1373" sId="1">
    <nc r="BK23">
      <f>BG23+BH23</f>
    </nc>
  </rcc>
  <rcc rId="1374" sId="1" odxf="1" dxf="1">
    <nc r="BL23">
      <f>BJ23-BK23</f>
    </nc>
    <odxf>
      <border outline="0">
        <right/>
      </border>
    </odxf>
    <ndxf>
      <border outline="0">
        <right style="thin">
          <color indexed="64"/>
        </right>
      </border>
    </ndxf>
  </rcc>
  <rfmt sheetId="1" sqref="BF24" start="0" length="0">
    <dxf>
      <border outline="0">
        <left style="thin">
          <color indexed="64"/>
        </left>
      </border>
    </dxf>
  </rfmt>
  <rfmt sheetId="1" sqref="BI24" start="0" length="0">
    <dxf/>
  </rfmt>
  <rfmt sheetId="1" sqref="BJ24" start="0" length="0">
    <dxf/>
  </rfmt>
  <rfmt sheetId="1" sqref="BL24" start="0" length="0">
    <dxf>
      <border outline="0">
        <right style="thin">
          <color indexed="64"/>
        </right>
      </border>
    </dxf>
  </rfmt>
  <rfmt sheetId="1" sqref="BF25" start="0" length="0">
    <dxf>
      <border outline="0">
        <left style="thin">
          <color indexed="64"/>
        </left>
      </border>
    </dxf>
  </rfmt>
  <rfmt sheetId="1" sqref="BI25" start="0" length="0">
    <dxf/>
  </rfmt>
  <rfmt sheetId="1" sqref="BJ25" start="0" length="0">
    <dxf/>
  </rfmt>
  <rfmt sheetId="1" sqref="BL25" start="0" length="0">
    <dxf>
      <border outline="0">
        <right style="thin">
          <color indexed="64"/>
        </right>
      </border>
    </dxf>
  </rfmt>
  <rcc rId="1375" sId="1" odxf="1" dxf="1" numFmtId="4">
    <nc r="BF26">
      <v>8500</v>
    </nc>
    <odxf>
      <border outline="0">
        <left/>
      </border>
    </odxf>
    <ndxf>
      <border outline="0">
        <left style="thin">
          <color indexed="64"/>
        </left>
      </border>
    </ndxf>
  </rcc>
  <rcc rId="1376" sId="1" numFmtId="4">
    <nc r="BG26">
      <v>0</v>
    </nc>
  </rcc>
  <rfmt sheetId="1" sqref="BI26" start="0" length="0">
    <dxf/>
  </rfmt>
  <rcc rId="1377" sId="1" odxf="1" dxf="1">
    <nc r="BJ26">
      <f>BG26+BI26</f>
    </nc>
    <odxf/>
    <ndxf/>
  </rcc>
  <rcc rId="1378" sId="1">
    <nc r="BK26">
      <f>BG26+BH26</f>
    </nc>
  </rcc>
  <rcc rId="1379" sId="1" odxf="1" dxf="1">
    <nc r="BL26">
      <f>BJ26-BK26</f>
    </nc>
    <odxf>
      <border outline="0">
        <right/>
      </border>
    </odxf>
    <ndxf>
      <border outline="0">
        <right style="thin">
          <color indexed="64"/>
        </right>
      </border>
    </ndxf>
  </rcc>
  <rfmt sheetId="1" sqref="BF27" start="0" length="0">
    <dxf>
      <border outline="0">
        <left style="thin">
          <color indexed="64"/>
        </left>
      </border>
    </dxf>
  </rfmt>
  <rfmt sheetId="1" sqref="BI27" start="0" length="0">
    <dxf/>
  </rfmt>
  <rfmt sheetId="1" sqref="BJ27" start="0" length="0">
    <dxf/>
  </rfmt>
  <rfmt sheetId="1" sqref="BL27" start="0" length="0">
    <dxf>
      <border outline="0">
        <right style="thin">
          <color indexed="64"/>
        </right>
      </border>
    </dxf>
  </rfmt>
  <rfmt sheetId="1" sqref="BF28" start="0" length="0">
    <dxf>
      <border outline="0">
        <left style="thin">
          <color indexed="64"/>
        </left>
      </border>
    </dxf>
  </rfmt>
  <rfmt sheetId="1" sqref="BI28" start="0" length="0">
    <dxf/>
  </rfmt>
  <rfmt sheetId="1" sqref="BJ28" start="0" length="0">
    <dxf/>
  </rfmt>
  <rfmt sheetId="1" sqref="BL28" start="0" length="0">
    <dxf>
      <border outline="0">
        <right style="thin">
          <color indexed="64"/>
        </right>
      </border>
    </dxf>
  </rfmt>
  <rcc rId="1380" sId="1" odxf="1" dxf="1" numFmtId="4">
    <nc r="BF29">
      <v>10500</v>
    </nc>
    <odxf>
      <border outline="0">
        <left/>
      </border>
    </odxf>
    <ndxf>
      <border outline="0">
        <left style="thin">
          <color indexed="64"/>
        </left>
      </border>
    </ndxf>
  </rcc>
  <rcc rId="1381" sId="1" numFmtId="4">
    <nc r="BG29">
      <v>5250</v>
    </nc>
  </rcc>
  <rfmt sheetId="1" sqref="BI29" start="0" length="0">
    <dxf/>
  </rfmt>
  <rcc rId="1382" sId="1" odxf="1" dxf="1">
    <nc r="BJ29">
      <f>BG29+BI29</f>
    </nc>
    <odxf/>
    <ndxf/>
  </rcc>
  <rcc rId="1383" sId="1">
    <nc r="BK29">
      <f>BG29+BH29</f>
    </nc>
  </rcc>
  <rcc rId="1384" sId="1" odxf="1" dxf="1">
    <nc r="BL29">
      <f>BJ29-BK29</f>
    </nc>
    <odxf>
      <border outline="0">
        <right/>
      </border>
    </odxf>
    <ndxf>
      <border outline="0">
        <right style="thin">
          <color indexed="64"/>
        </right>
      </border>
    </ndxf>
  </rcc>
  <rcc rId="1385" sId="1" odxf="1" dxf="1" numFmtId="4">
    <nc r="BF30">
      <v>55000</v>
    </nc>
    <odxf>
      <border outline="0">
        <left/>
      </border>
    </odxf>
    <ndxf>
      <border outline="0">
        <left style="thin">
          <color indexed="64"/>
        </left>
      </border>
    </ndxf>
  </rcc>
  <rcc rId="1386" sId="1" numFmtId="4">
    <nc r="BG30">
      <v>27500</v>
    </nc>
  </rcc>
  <rfmt sheetId="1" sqref="BI30" start="0" length="0">
    <dxf/>
  </rfmt>
  <rcc rId="1387" sId="1" odxf="1" dxf="1">
    <nc r="BJ30">
      <f>BG30+BI30</f>
    </nc>
    <odxf/>
    <ndxf/>
  </rcc>
  <rcc rId="1388" sId="1">
    <nc r="BK30">
      <f>BG30+BH30</f>
    </nc>
  </rcc>
  <rcc rId="1389" sId="1" odxf="1" dxf="1">
    <nc r="BL30">
      <f>BJ30-BK30</f>
    </nc>
    <odxf>
      <border outline="0">
        <right/>
      </border>
    </odxf>
    <ndxf>
      <border outline="0">
        <right style="thin">
          <color indexed="64"/>
        </right>
      </border>
    </ndxf>
  </rcc>
  <rcc rId="1390" sId="1" odxf="1" dxf="1" numFmtId="4">
    <nc r="BF31">
      <v>15000</v>
    </nc>
    <odxf>
      <border outline="0">
        <left/>
      </border>
    </odxf>
    <ndxf>
      <border outline="0">
        <left style="thin">
          <color indexed="64"/>
        </left>
      </border>
    </ndxf>
  </rcc>
  <rcc rId="1391" sId="1" numFmtId="4">
    <nc r="BG31">
      <v>7500</v>
    </nc>
  </rcc>
  <rfmt sheetId="1" sqref="BI31" start="0" length="0">
    <dxf/>
  </rfmt>
  <rcc rId="1392" sId="1" odxf="1" dxf="1">
    <nc r="BJ31">
      <f>BG31+BI31</f>
    </nc>
    <odxf/>
    <ndxf/>
  </rcc>
  <rcc rId="1393" sId="1">
    <nc r="BK31">
      <f>BG31+BH31</f>
    </nc>
  </rcc>
  <rcc rId="1394" sId="1" odxf="1" dxf="1">
    <nc r="BL31">
      <f>BJ31-BK31</f>
    </nc>
    <odxf>
      <border outline="0">
        <right/>
      </border>
    </odxf>
    <ndxf>
      <border outline="0">
        <right style="thin">
          <color indexed="64"/>
        </right>
      </border>
    </ndxf>
  </rcc>
  <rfmt sheetId="1" sqref="BF32" start="0" length="0">
    <dxf>
      <border outline="0">
        <left style="thin">
          <color indexed="64"/>
        </left>
      </border>
    </dxf>
  </rfmt>
  <rfmt sheetId="1" sqref="BI32" start="0" length="0">
    <dxf/>
  </rfmt>
  <rfmt sheetId="1" sqref="BJ32" start="0" length="0">
    <dxf/>
  </rfmt>
  <rfmt sheetId="1" sqref="BL32" start="0" length="0">
    <dxf>
      <border outline="0">
        <right style="thin">
          <color indexed="64"/>
        </right>
      </border>
    </dxf>
  </rfmt>
  <rfmt sheetId="1" sqref="BF33" start="0" length="0">
    <dxf>
      <border outline="0">
        <left style="thin">
          <color indexed="64"/>
        </left>
      </border>
    </dxf>
  </rfmt>
  <rfmt sheetId="1" sqref="BJ33" start="0" length="0">
    <dxf/>
  </rfmt>
  <rfmt sheetId="1" sqref="BL33" start="0" length="0">
    <dxf>
      <border outline="0">
        <right style="thin">
          <color indexed="64"/>
        </right>
      </border>
    </dxf>
  </rfmt>
  <rcc rId="1395" sId="1" odxf="1" dxf="1" numFmtId="4">
    <nc r="BF34">
      <v>0</v>
    </nc>
    <odxf>
      <border outline="0">
        <left/>
      </border>
    </odxf>
    <ndxf>
      <border outline="0">
        <left style="thin">
          <color indexed="64"/>
        </left>
      </border>
    </ndxf>
  </rcc>
  <rcc rId="1396" sId="1" numFmtId="4">
    <nc r="BG34">
      <v>0</v>
    </nc>
  </rcc>
  <rcc rId="1397" sId="1" numFmtId="4">
    <nc r="BH34">
      <v>0</v>
    </nc>
  </rcc>
  <rcc rId="1398" sId="1" odxf="1" dxf="1">
    <nc r="BJ34">
      <f>BG34+BI34</f>
    </nc>
    <odxf/>
    <ndxf/>
  </rcc>
  <rcc rId="1399" sId="1">
    <nc r="BK34">
      <f>BG34+BH34</f>
    </nc>
  </rcc>
  <rcc rId="1400" sId="1" odxf="1" dxf="1">
    <nc r="BL34">
      <f>BJ34-BK34</f>
    </nc>
    <odxf>
      <border outline="0">
        <right/>
      </border>
    </odxf>
    <ndxf>
      <border outline="0">
        <right style="thin">
          <color indexed="64"/>
        </right>
      </border>
    </ndxf>
  </rcc>
  <rfmt sheetId="1" sqref="BF35" start="0" length="0">
    <dxf>
      <border outline="0">
        <left style="thin">
          <color indexed="64"/>
        </left>
      </border>
    </dxf>
  </rfmt>
  <rfmt sheetId="1" sqref="BL35" start="0" length="0">
    <dxf>
      <border outline="0">
        <right style="thin">
          <color indexed="64"/>
        </right>
      </border>
    </dxf>
  </rfmt>
  <rcc rId="1401" sId="1" odxf="1" dxf="1">
    <nc r="BF36">
      <f>SUM(BF7:BF35)</f>
    </nc>
    <odxf>
      <border outline="0">
        <left/>
        <top/>
        <bottom/>
      </border>
    </odxf>
    <ndxf>
      <border outline="0">
        <left style="thin">
          <color indexed="64"/>
        </left>
        <top style="thin">
          <color indexed="64"/>
        </top>
        <bottom style="double">
          <color indexed="64"/>
        </bottom>
      </border>
    </ndxf>
  </rcc>
  <rcc rId="1402" sId="1" odxf="1" dxf="1">
    <nc r="BG36">
      <f>SUM(BG7:BG35)</f>
    </nc>
    <odxf>
      <border outline="0">
        <left/>
        <top/>
        <bottom/>
      </border>
    </odxf>
    <ndxf>
      <border outline="0">
        <left style="thin">
          <color indexed="64"/>
        </left>
        <top style="thin">
          <color indexed="64"/>
        </top>
        <bottom style="double">
          <color indexed="64"/>
        </bottom>
      </border>
    </ndxf>
  </rcc>
  <rcc rId="1403" sId="1" odxf="1" dxf="1">
    <nc r="BH36">
      <f>SUM(BH7:BH35)</f>
    </nc>
    <odxf>
      <border outline="0">
        <left/>
        <top/>
        <bottom/>
      </border>
    </odxf>
    <ndxf>
      <border outline="0">
        <left style="thin">
          <color indexed="64"/>
        </left>
        <top style="thin">
          <color indexed="64"/>
        </top>
        <bottom style="double">
          <color indexed="64"/>
        </bottom>
      </border>
    </ndxf>
  </rcc>
  <rcc rId="1404" sId="1" odxf="1" dxf="1">
    <nc r="BI36">
      <f>SUM(BI7:BI35)</f>
    </nc>
    <odxf>
      <border outline="0">
        <left/>
        <top/>
        <bottom/>
      </border>
    </odxf>
    <ndxf>
      <border outline="0">
        <left style="thin">
          <color indexed="64"/>
        </left>
        <top style="thin">
          <color indexed="64"/>
        </top>
        <bottom style="double">
          <color indexed="64"/>
        </bottom>
      </border>
    </ndxf>
  </rcc>
  <rcc rId="1405" sId="1" odxf="1" dxf="1">
    <nc r="BJ36">
      <f>SUM(BJ7:BJ35)</f>
    </nc>
    <odxf>
      <border outline="0">
        <left/>
        <top/>
        <bottom/>
      </border>
    </odxf>
    <ndxf>
      <border outline="0">
        <left style="thin">
          <color indexed="64"/>
        </left>
        <top style="thin">
          <color indexed="64"/>
        </top>
        <bottom style="double">
          <color indexed="64"/>
        </bottom>
      </border>
    </ndxf>
  </rcc>
  <rcc rId="1406" sId="1" odxf="1" dxf="1">
    <nc r="BK36">
      <f>SUM(BK7:BK35)</f>
    </nc>
    <odxf>
      <border outline="0">
        <left/>
        <top/>
        <bottom/>
      </border>
    </odxf>
    <ndxf>
      <border outline="0">
        <left style="thin">
          <color indexed="64"/>
        </left>
        <top style="thin">
          <color indexed="64"/>
        </top>
        <bottom style="double">
          <color indexed="64"/>
        </bottom>
      </border>
    </ndxf>
  </rcc>
  <rcc rId="1407" sId="1" odxf="1" dxf="1">
    <nc r="BL36">
      <f>SUM(BL7:BL35)</f>
    </nc>
    <odxf>
      <border outline="0">
        <left/>
        <top/>
        <bottom/>
      </border>
    </odxf>
    <ndxf>
      <border outline="0">
        <left style="thin">
          <color indexed="64"/>
        </left>
        <top style="thin">
          <color indexed="64"/>
        </top>
        <bottom style="double">
          <color indexed="64"/>
        </bottom>
      </border>
    </ndxf>
  </rcc>
  <rfmt sheetId="1" sqref="BF37" start="0" length="0">
    <dxf>
      <alignment horizontal="general" vertical="bottom" readingOrder="0"/>
    </dxf>
  </rfmt>
  <rcc rId="1408" sId="1" odxf="1" s="1" dxf="1">
    <nc r="BI37">
      <f>BK36/BF36</f>
    </nc>
    <odxf>
      <numFmt numFmtId="0" formatCode="General"/>
      <alignment horizontal="center" vertical="bottom" textRotation="0" wrapText="0" indent="0" relativeIndent="0" justifyLastLine="0" shrinkToFit="0" mergeCell="0" readingOrder="0"/>
    </odxf>
    <ndxf>
      <numFmt numFmtId="13" formatCode="0%"/>
    </ndxf>
  </rcc>
  <rfmt sheetId="1" s="1" sqref="BJ37" start="0" length="0">
    <dxf>
      <numFmt numFmtId="13" formatCode="0%"/>
    </dxf>
  </rfmt>
  <rfmt sheetId="1" s="1" sqref="BK37" start="0" length="0">
    <dxf>
      <numFmt numFmtId="13" formatCode="0%"/>
    </dxf>
  </rfmt>
  <rfmt sheetId="1" sqref="BF38" start="0" length="0">
    <dxf>
      <alignment horizontal="general" vertical="bottom" readingOrder="0"/>
    </dxf>
  </rfmt>
  <rfmt sheetId="1" sqref="BF39" start="0" length="0">
    <dxf>
      <alignment horizontal="general" vertical="bottom" readingOrder="0"/>
    </dxf>
  </rfmt>
  <rfmt sheetId="1" sqref="BI39" start="0" length="0">
    <dxf>
      <font>
        <b/>
        <sz val="11"/>
        <color indexed="8"/>
        <name val="Calibri"/>
        <scheme val="none"/>
      </font>
      <numFmt numFmtId="6" formatCode="#,##0_);[Red]\(#,##0\)"/>
    </dxf>
  </rfmt>
  <rfmt sheetId="1" sqref="BJ39" start="0" length="0">
    <dxf>
      <font>
        <b/>
        <sz val="11"/>
        <color indexed="8"/>
        <name val="Calibri"/>
        <scheme val="none"/>
      </font>
      <numFmt numFmtId="6" formatCode="#,##0_);[Red]\(#,##0\)"/>
    </dxf>
  </rfmt>
  <rfmt sheetId="1" sqref="BK39" start="0" length="0">
    <dxf>
      <font>
        <b/>
        <sz val="11"/>
        <color indexed="8"/>
        <name val="Calibri"/>
        <scheme val="none"/>
      </font>
      <numFmt numFmtId="6" formatCode="#,##0_);[Red]\(#,##0\)"/>
    </dxf>
  </rfmt>
  <rfmt sheetId="1" sqref="BF1:BF1048576" start="0" length="0">
    <dxf>
      <alignment horizontal="general" vertical="bottom" readingOrder="0"/>
    </dxf>
  </rfmt>
  <rcc rId="1409" sId="1">
    <nc r="BI3" t="inlineStr">
      <is>
        <t>September</t>
      </is>
    </nc>
  </rcc>
  <rcv guid="{F38B4310-E489-43FF-953E-F1582AC83FA0}" action="delete"/>
  <rdn rId="0" localSheetId="1" customView="1" name="Z_F38B4310_E489_43FF_953E_F1582AC83FA0_.wvu.Cols" hidden="1" oldHidden="1">
    <formula>'FY14 '!$B:$O</formula>
    <oldFormula>'FY14 '!$B:$O</oldFormula>
  </rdn>
  <rcv guid="{F38B4310-E489-43FF-953E-F1582AC83FA0}" action="add"/>
</revisions>
</file>

<file path=xl/revisions/revisionLog1911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'FY14 '!$B:$O</formula>
    <oldFormula>'FY14 '!$B:$O</oldFormula>
  </rdn>
  <rcv guid="{F38B4310-E489-43FF-953E-F1582AC83FA0}" action="add"/>
</revisions>
</file>

<file path=xl/revisions/revisionLog19111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'FY14 '!$B:$O</formula>
    <oldFormula>'FY14 '!$B:$O</oldFormula>
  </rdn>
  <rcv guid="{F38B4310-E489-43FF-953E-F1582AC83FA0}" action="add"/>
</revisions>
</file>

<file path=xl/revisions/revisionLog19112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'FY14 '!$B:$O</formula>
    <oldFormula>'FY14 '!$B:$O</oldFormula>
  </rdn>
  <rcv guid="{F38B4310-E489-43FF-953E-F1582AC83FA0}" action="add"/>
</revisions>
</file>

<file path=xl/revisions/revisionLog192.xml><?xml version="1.0" encoding="utf-8"?>
<revisions xmlns="http://schemas.openxmlformats.org/spreadsheetml/2006/main" xmlns:r="http://schemas.openxmlformats.org/officeDocument/2006/relationships">
  <rcc rId="3324" sId="1" numFmtId="4">
    <nc r="B7">
      <v>170000</v>
    </nc>
  </rcc>
  <rcc rId="3325" sId="1" numFmtId="4">
    <nc r="C7">
      <v>85000</v>
    </nc>
  </rcc>
  <rcc rId="3326" sId="1" numFmtId="4">
    <nc r="B8">
      <v>100000</v>
    </nc>
  </rcc>
  <rcc rId="3327" sId="1" numFmtId="4">
    <nc r="C8">
      <v>50000</v>
    </nc>
  </rcc>
  <rcc rId="3328" sId="1" numFmtId="4">
    <nc r="B9">
      <v>240000</v>
    </nc>
  </rcc>
  <rcc rId="3329" sId="1" numFmtId="4">
    <nc r="C9">
      <v>120000</v>
    </nc>
  </rcc>
  <rcc rId="3330" sId="1" numFmtId="4">
    <nc r="B12">
      <v>15000</v>
    </nc>
  </rcc>
  <rcc rId="3331" sId="1" numFmtId="4">
    <nc r="C12">
      <v>7500</v>
    </nc>
  </rcc>
  <rcc rId="3332" sId="1" numFmtId="4">
    <nc r="B13">
      <v>17000</v>
    </nc>
  </rcc>
  <rcc rId="3333" sId="1" numFmtId="4">
    <nc r="C13">
      <v>8500</v>
    </nc>
  </rcc>
  <rcc rId="3334" sId="1" numFmtId="4">
    <nc r="B14">
      <v>50000</v>
    </nc>
  </rcc>
  <rcc rId="3335" sId="1" numFmtId="4">
    <nc r="C14">
      <v>25000</v>
    </nc>
  </rcc>
  <rcc rId="3336" sId="1" numFmtId="4">
    <nc r="B15">
      <v>0</v>
    </nc>
  </rcc>
  <rcc rId="3337" sId="1" numFmtId="4">
    <nc r="C15">
      <v>0</v>
    </nc>
  </rcc>
  <rcc rId="3338" sId="1">
    <nc r="F7">
      <f>C7+E7</f>
    </nc>
  </rcc>
  <rcc rId="3339" sId="1">
    <nc r="G7">
      <f>C7+D7</f>
    </nc>
  </rcc>
  <rcc rId="3340" sId="1">
    <nc r="H7">
      <f>F7-G7</f>
    </nc>
  </rcc>
  <rcc rId="3341" sId="1">
    <nc r="F8">
      <f>C8+E8</f>
    </nc>
  </rcc>
  <rcc rId="3342" sId="1">
    <nc r="G8">
      <f>C8+D8</f>
    </nc>
  </rcc>
  <rcc rId="3343" sId="1">
    <nc r="H8">
      <f>F8-G8</f>
    </nc>
  </rcc>
  <rcc rId="3344" sId="1">
    <nc r="F9">
      <f>C9+E9</f>
    </nc>
  </rcc>
  <rcc rId="3345" sId="1">
    <nc r="G9">
      <f>C9+D9</f>
    </nc>
  </rcc>
  <rcc rId="3346" sId="1">
    <nc r="H9">
      <f>F9-G9</f>
    </nc>
  </rcc>
  <rcc rId="3347" sId="1">
    <nc r="F12">
      <f>C12+E12</f>
    </nc>
  </rcc>
  <rcc rId="3348" sId="1">
    <nc r="G12">
      <f>C12+D12</f>
    </nc>
  </rcc>
  <rcc rId="3349" sId="1">
    <nc r="H12">
      <f>F12-G12</f>
    </nc>
  </rcc>
  <rcc rId="3350" sId="1">
    <nc r="F13">
      <f>C13+E13</f>
    </nc>
  </rcc>
  <rcc rId="3351" sId="1">
    <nc r="G13">
      <f>C13+D13</f>
    </nc>
  </rcc>
  <rcc rId="3352" sId="1">
    <nc r="H13">
      <f>F13-G13</f>
    </nc>
  </rcc>
  <rcc rId="3353" sId="1">
    <nc r="F14">
      <f>C14+E14</f>
    </nc>
  </rcc>
  <rcc rId="3354" sId="1">
    <nc r="G14">
      <f>C14+D14</f>
    </nc>
  </rcc>
  <rcc rId="3355" sId="1">
    <nc r="H14">
      <f>F14-G14</f>
    </nc>
  </rcc>
  <rcc rId="3356" sId="1">
    <nc r="F15">
      <f>C15+E15</f>
    </nc>
  </rcc>
  <rcc rId="3357" sId="1">
    <nc r="G15">
      <f>C15+D15</f>
    </nc>
  </rcc>
  <rcc rId="3358" sId="1">
    <nc r="H15">
      <f>F15-G15</f>
    </nc>
  </rcc>
  <rcc rId="3359" sId="1">
    <nc r="F17">
      <f>C17+E17</f>
    </nc>
  </rcc>
  <rcc rId="3360" sId="1">
    <nc r="G17">
      <f>C17+D17</f>
    </nc>
  </rcc>
  <rcc rId="3361" sId="1">
    <nc r="H17">
      <f>F17-G17</f>
    </nc>
  </rcc>
  <rcc rId="3362" sId="1">
    <nc r="F18">
      <f>C18+E18</f>
    </nc>
  </rcc>
  <rcc rId="3363" sId="1">
    <nc r="G18">
      <f>C18+D18</f>
    </nc>
  </rcc>
  <rcc rId="3364" sId="1">
    <nc r="H18">
      <f>F18-G18</f>
    </nc>
  </rcc>
  <rcc rId="3365" sId="1">
    <nc r="F19">
      <f>C19+E19</f>
    </nc>
  </rcc>
  <rcc rId="3366" sId="1">
    <nc r="G19">
      <f>C19+D19</f>
    </nc>
  </rcc>
  <rcc rId="3367" sId="1">
    <nc r="H19">
      <f>F19-G19</f>
    </nc>
  </rcc>
  <rcc rId="3368" sId="1">
    <nc r="F21">
      <f>C21+E21</f>
    </nc>
  </rcc>
  <rcc rId="3369" sId="1">
    <nc r="G21">
      <f>C21+D21</f>
    </nc>
  </rcc>
  <rcc rId="3370" sId="1">
    <nc r="H21">
      <f>F21-G21</f>
    </nc>
  </rcc>
  <rcc rId="3371" sId="1">
    <nc r="F22">
      <f>C22+E22</f>
    </nc>
  </rcc>
  <rcc rId="3372" sId="1">
    <nc r="G22">
      <f>C22+D22</f>
    </nc>
  </rcc>
  <rcc rId="3373" sId="1">
    <nc r="H22">
      <f>F22-G22</f>
    </nc>
  </rcc>
  <rcc rId="3374" sId="1">
    <nc r="F23">
      <f>C23+E23</f>
    </nc>
  </rcc>
  <rcc rId="3375" sId="1">
    <nc r="G23">
      <f>C23+D23</f>
    </nc>
  </rcc>
  <rcc rId="3376" sId="1">
    <nc r="H23">
      <f>F23-G23</f>
    </nc>
  </rcc>
  <rcc rId="3377" sId="1">
    <nc r="F25">
      <f>C25+E25</f>
    </nc>
  </rcc>
  <rcc rId="3378" sId="1">
    <nc r="G25">
      <f>C25+D25</f>
    </nc>
  </rcc>
  <rcc rId="3379" sId="1">
    <nc r="H25">
      <f>F25-G25</f>
    </nc>
  </rcc>
  <rcc rId="3380" sId="1">
    <nc r="F26">
      <f>C26+E26</f>
    </nc>
  </rcc>
  <rcc rId="3381" sId="1">
    <nc r="G26">
      <f>C26+D26</f>
    </nc>
  </rcc>
  <rcc rId="3382" sId="1">
    <nc r="H26">
      <f>F26-G26</f>
    </nc>
  </rcc>
  <rcc rId="3383" sId="1">
    <nc r="F27">
      <f>C27+E27</f>
    </nc>
  </rcc>
  <rcc rId="3384" sId="1">
    <nc r="G27">
      <f>C27+D27</f>
    </nc>
  </rcc>
  <rcc rId="3385" sId="1">
    <nc r="H27">
      <f>F27-G27</f>
    </nc>
  </rcc>
  <rcc rId="3386" sId="1">
    <nc r="F29">
      <f>C29+E29</f>
    </nc>
  </rcc>
  <rcc rId="3387" sId="1">
    <nc r="G29">
      <f>C29+D29</f>
    </nc>
  </rcc>
  <rcc rId="3388" sId="1">
    <nc r="H29">
      <f>F29-G29</f>
    </nc>
  </rcc>
  <rcc rId="3389" sId="1">
    <nc r="F30">
      <f>C30+E30</f>
    </nc>
  </rcc>
  <rcc rId="3390" sId="1">
    <nc r="G30">
      <f>C30+D30</f>
    </nc>
  </rcc>
  <rcc rId="3391" sId="1">
    <nc r="H30">
      <f>F30-G30</f>
    </nc>
  </rcc>
  <rcc rId="3392" sId="1">
    <nc r="F31">
      <f>C31+E31</f>
    </nc>
  </rcc>
  <rcc rId="3393" sId="1">
    <nc r="G31">
      <f>C31+D31</f>
    </nc>
  </rcc>
  <rcc rId="3394" sId="1">
    <nc r="H31">
      <f>F31-G31</f>
    </nc>
  </rcc>
  <rcc rId="3395" sId="1">
    <nc r="F32">
      <f>C32+E32</f>
    </nc>
  </rcc>
  <rcc rId="3396" sId="1">
    <nc r="G32">
      <f>C32+D32</f>
    </nc>
  </rcc>
  <rcc rId="3397" sId="1">
    <nc r="H32">
      <f>F32-G32</f>
    </nc>
  </rcc>
  <rcmt sheetId="1" cell="B32" guid="{00000000-0000-0000-0000-000000000000}" action="delete" author="Julia Aspinall"/>
  <rcc rId="3398" sId="1" numFmtId="4">
    <nc r="B19">
      <v>30000</v>
    </nc>
  </rcc>
  <rcc rId="3399" sId="1" numFmtId="4">
    <nc r="C19">
      <v>15000</v>
    </nc>
  </rcc>
  <rcc rId="3400" sId="1" numFmtId="4">
    <nc r="B23">
      <v>13000</v>
    </nc>
  </rcc>
  <rcc rId="3401" sId="1" numFmtId="4">
    <nc r="C23">
      <v>6500</v>
    </nc>
  </rcc>
  <rcc rId="3402" sId="1" numFmtId="4">
    <nc r="B18">
      <v>10000</v>
    </nc>
  </rcc>
  <rcc rId="3403" sId="1" numFmtId="4">
    <nc r="C18">
      <v>5000</v>
    </nc>
  </rcc>
  <rcc rId="3404" sId="1" numFmtId="4">
    <nc r="B22">
      <v>3000</v>
    </nc>
  </rcc>
  <rcc rId="3405" sId="1" numFmtId="4">
    <nc r="C22">
      <v>1500</v>
    </nc>
  </rcc>
  <rcc rId="3406" sId="1" numFmtId="4">
    <nc r="B26">
      <v>8000</v>
    </nc>
  </rcc>
  <rcc rId="3407" sId="1" numFmtId="4">
    <nc r="B30">
      <v>23500</v>
    </nc>
  </rcc>
  <rcc rId="3408" sId="1" numFmtId="4">
    <nc r="C30">
      <v>11750</v>
    </nc>
  </rcc>
  <rcc rId="3409" sId="1" numFmtId="4">
    <nc r="B31">
      <v>35000</v>
    </nc>
  </rcc>
  <rcc rId="3410" sId="1" numFmtId="4">
    <nc r="C31">
      <v>17500</v>
    </nc>
  </rcc>
  <rcc rId="3411" sId="1" numFmtId="4">
    <nc r="B32">
      <v>12000</v>
    </nc>
  </rcc>
  <rcc rId="3412" sId="1" numFmtId="4">
    <nc r="C32">
      <v>10000</v>
    </nc>
  </rcc>
  <rcc rId="3413" sId="1" numFmtId="4">
    <nc r="B27">
      <v>1000</v>
    </nc>
  </rcc>
  <rcv guid="{F38B4310-E489-43FF-953E-F1582AC83FA0}" action="delete"/>
  <rcv guid="{F38B4310-E489-43FF-953E-F1582AC83FA0}" action="add"/>
</revisions>
</file>

<file path=xl/revisions/revisionLog1921.xml><?xml version="1.0" encoding="utf-8"?>
<revisions xmlns="http://schemas.openxmlformats.org/spreadsheetml/2006/main" xmlns:r="http://schemas.openxmlformats.org/officeDocument/2006/relationships">
  <rrc rId="2033" sId="1" ref="A27:XFD27" action="insertRow">
    <undo index="2" exp="area" ref3D="1" dr="$BG$1:$BS$1048576" dn="Z_F38B4310_E489_43FF_953E_F1582AC83FA0_.wvu.Cols" sId="1"/>
    <undo index="1" exp="area" ref3D="1" dr="$B$1:$BE$1048576" dn="Z_F38B4310_E489_43FF_953E_F1582AC83FA0_.wvu.Cols" sId="1"/>
  </rrc>
  <rcc rId="2034" sId="1">
    <nc r="A27" t="inlineStr">
      <is>
        <t>Online</t>
      </is>
    </nc>
  </rcc>
  <rcc rId="2035" sId="1" numFmtId="4">
    <nc r="BU27">
      <v>0</v>
    </nc>
  </rcc>
  <rcc rId="2036" sId="1">
    <nc r="BX27">
      <f>BU27+BW27</f>
    </nc>
  </rcc>
  <rcc rId="2037" sId="1">
    <nc r="BY27">
      <f>BU27+BV27</f>
    </nc>
  </rcc>
  <rcc rId="2038" sId="1">
    <nc r="BZ27">
      <f>BX27-BY27</f>
    </nc>
  </rcc>
  <rcc rId="2039" sId="1" numFmtId="4">
    <nc r="CB27">
      <v>0</v>
    </nc>
  </rcc>
  <rcc rId="2040" sId="1">
    <nc r="CE27">
      <f>CB27+CD27</f>
    </nc>
  </rcc>
  <rcc rId="2041" sId="1">
    <nc r="CF27">
      <f>CB27+CC27</f>
    </nc>
  </rcc>
  <rcc rId="2042" sId="1">
    <nc r="CG27">
      <f>CE27-CF27</f>
    </nc>
  </rcc>
  <rcc rId="2043" sId="1" numFmtId="4">
    <nc r="BT27">
      <v>3000</v>
    </nc>
  </rcc>
  <rcc rId="2044" sId="1" numFmtId="4">
    <nc r="CA27">
      <v>3000</v>
    </nc>
  </rcc>
  <rcc rId="2045" sId="1" numFmtId="4">
    <nc r="BW26">
      <v>0</v>
    </nc>
  </rcc>
  <rcc rId="2046" sId="1" numFmtId="4">
    <nc r="BW27">
      <v>0</v>
    </nc>
  </rcc>
  <rcc rId="2047" sId="1" numFmtId="4">
    <oc r="CA31">
      <v>40000</v>
    </oc>
    <nc r="CA31">
      <v>27000</v>
    </nc>
  </rcc>
  <rcc rId="2048" sId="1" numFmtId="4">
    <oc r="CB31">
      <v>20000</v>
    </oc>
    <nc r="CB31">
      <v>13500</v>
    </nc>
  </rcc>
  <rcc rId="2049" sId="1" numFmtId="4">
    <oc r="CA7">
      <v>201000</v>
    </oc>
    <nc r="CA7">
      <v>190000</v>
    </nc>
  </rcc>
  <rcc rId="2050" sId="1" numFmtId="4">
    <oc r="CB7">
      <v>100500</v>
    </oc>
    <nc r="CB7">
      <v>95000</v>
    </nc>
  </rcc>
  <rcc rId="2051" sId="1" numFmtId="4">
    <oc r="CA8">
      <v>113000</v>
    </oc>
    <nc r="CA8">
      <v>123000</v>
    </nc>
  </rcc>
  <rcc rId="2052" sId="1" numFmtId="4">
    <oc r="CB8">
      <v>56500</v>
    </oc>
    <nc r="CB8">
      <v>61500</v>
    </nc>
  </rcc>
  <rcc rId="2053" sId="1" numFmtId="4">
    <oc r="CA9">
      <v>311000</v>
    </oc>
    <nc r="CA9">
      <v>300000</v>
    </nc>
  </rcc>
  <rcc rId="2054" sId="1" numFmtId="4">
    <oc r="CB9">
      <v>220000</v>
    </oc>
    <nc r="CB9">
      <v>150000</v>
    </nc>
  </rcc>
  <rcc rId="2055" sId="1" numFmtId="4">
    <oc r="CA12">
      <v>15000</v>
    </oc>
    <nc r="CA12">
      <v>20000</v>
    </nc>
  </rcc>
  <rcc rId="2056" sId="1" numFmtId="4">
    <oc r="CB12">
      <v>7500</v>
    </oc>
    <nc r="CB12">
      <v>10000</v>
    </nc>
  </rcc>
  <rcc rId="2057" sId="1" numFmtId="4">
    <oc r="CA14">
      <v>65000</v>
    </oc>
    <nc r="CA14">
      <v>60000</v>
    </nc>
  </rcc>
  <rcc rId="2058" sId="1" numFmtId="4">
    <oc r="CB14">
      <v>32500</v>
    </oc>
    <nc r="CB14">
      <v>30000</v>
    </nc>
  </rcc>
  <rcc rId="2059" sId="1" numFmtId="4">
    <nc r="CB15">
      <v>0</v>
    </nc>
  </rcc>
  <rcc rId="2060" sId="1" numFmtId="4">
    <oc r="CA18">
      <v>18000</v>
    </oc>
    <nc r="CA18">
      <v>20000</v>
    </nc>
  </rcc>
  <rcc rId="2061" sId="1" numFmtId="4">
    <oc r="CB18">
      <v>9000</v>
    </oc>
    <nc r="CB18">
      <v>10000</v>
    </nc>
  </rcc>
  <rcc rId="2062" sId="1" numFmtId="4">
    <oc r="CA19">
      <v>30000</v>
    </oc>
    <nc r="CA19">
      <v>27000</v>
    </nc>
  </rcc>
  <rcc rId="2063" sId="1" numFmtId="4">
    <oc r="CB19">
      <v>15000</v>
    </oc>
    <nc r="CB19">
      <v>13500</v>
    </nc>
  </rcc>
  <rcc rId="2064" sId="1" numFmtId="4">
    <oc r="CA22">
      <v>5000</v>
    </oc>
    <nc r="CA22">
      <v>7000</v>
    </nc>
  </rcc>
  <rcc rId="2065" sId="1" numFmtId="4">
    <oc r="CB22">
      <v>2500</v>
    </oc>
    <nc r="CB22">
      <v>3500</v>
    </nc>
  </rcc>
  <rcv guid="{F38B4310-E489-43FF-953E-F1582AC83FA0}" action="delete"/>
  <rdn rId="0" localSheetId="1" customView="1" name="Z_F38B4310_E489_43FF_953E_F1582AC83FA0_.wvu.Cols" hidden="1" oldHidden="1">
    <formula>'FY14 '!$B:$BS</formula>
    <oldFormula>'FY14 '!$B:$BE,'FY14 '!$BG:$BS</oldFormula>
  </rdn>
  <rcv guid="{F38B4310-E489-43FF-953E-F1582AC83FA0}" action="add"/>
</revisions>
</file>

<file path=xl/revisions/revisionLog19211.xml><?xml version="1.0" encoding="utf-8"?>
<revisions xmlns="http://schemas.openxmlformats.org/spreadsheetml/2006/main" xmlns:r="http://schemas.openxmlformats.org/officeDocument/2006/relationships">
  <rcc rId="1867" sId="1" numFmtId="4">
    <oc r="BU7">
      <f>85000</f>
    </oc>
    <nc r="BU7">
      <v>100500</v>
    </nc>
  </rcc>
  <rcc rId="1868" sId="1" numFmtId="4">
    <oc r="BU8">
      <v>52500</v>
    </oc>
    <nc r="BU8">
      <v>56500</v>
    </nc>
  </rcc>
  <rcc rId="1869" sId="1" numFmtId="4">
    <oc r="BU14">
      <v>31000</v>
    </oc>
    <nc r="BU14">
      <v>32500</v>
    </nc>
  </rcc>
  <rcc rId="1870" sId="1" numFmtId="4">
    <oc r="BS14">
      <f>BQ14-BR14</f>
    </oc>
    <nc r="BS14">
      <v>0</v>
    </nc>
  </rcc>
  <rcc rId="1871" sId="1" numFmtId="4">
    <oc r="BU18">
      <v>4000</v>
    </oc>
    <nc r="BU18">
      <v>9000</v>
    </nc>
  </rcc>
  <rcc rId="1872" sId="1" numFmtId="4">
    <oc r="BU23">
      <v>7000</v>
    </oc>
    <nc r="BU23">
      <v>6500</v>
    </nc>
  </rcc>
  <rcv guid="{F38B4310-E489-43FF-953E-F1582AC83FA0}" action="delete"/>
  <rdn rId="0" localSheetId="1" customView="1" name="Z_F38B4310_E489_43FF_953E_F1582AC83FA0_.wvu.Cols" hidden="1" oldHidden="1">
    <formula>'FY14 '!$B:$BE</formula>
    <oldFormula>'FY14 '!$B:$BE</oldFormula>
  </rdn>
  <rcv guid="{F38B4310-E489-43FF-953E-F1582AC83FA0}" action="add"/>
</revisions>
</file>

<file path=xl/revisions/revisionLog192111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'FY14 '!$B:$O</formula>
    <oldFormula>'FY14 '!$B:$O</oldFormula>
  </rdn>
  <rcv guid="{F38B4310-E489-43FF-953E-F1582AC83FA0}" action="add"/>
</revisions>
</file>

<file path=xl/revisions/revisionLog1921111.xml><?xml version="1.0" encoding="utf-8"?>
<revisions xmlns="http://schemas.openxmlformats.org/spreadsheetml/2006/main" xmlns:r="http://schemas.openxmlformats.org/officeDocument/2006/relationships">
  <rcc rId="845" sId="1" numFmtId="4">
    <oc r="AG31">
      <v>4500</v>
    </oc>
    <nc r="AG31">
      <v>10000</v>
    </nc>
  </rcc>
  <rcv guid="{F38B4310-E489-43FF-953E-F1582AC83FA0}" action="delete"/>
  <rdn rId="0" localSheetId="1" customView="1" name="Z_F38B4310_E489_43FF_953E_F1582AC83FA0_.wvu.Cols" hidden="1" oldHidden="1">
    <formula>'FY14 '!$B:$O</formula>
    <oldFormula>'FY14 '!$B:$O</oldFormula>
  </rdn>
  <rcv guid="{F38B4310-E489-43FF-953E-F1582AC83FA0}" action="add"/>
</revisions>
</file>

<file path=xl/revisions/revisionLog19212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'FY14 '!$B:$BE</formula>
    <oldFormula>'FY14 '!$B:$BE</oldFormula>
  </rdn>
  <rcv guid="{F38B4310-E489-43FF-953E-F1582AC83FA0}" action="add"/>
</revisions>
</file>

<file path=xl/revisions/revisionLog192121.xml><?xml version="1.0" encoding="utf-8"?>
<revisions xmlns="http://schemas.openxmlformats.org/spreadsheetml/2006/main" xmlns:r="http://schemas.openxmlformats.org/officeDocument/2006/relationships">
  <rcc rId="1297" sId="1" numFmtId="4">
    <nc r="AT34">
      <v>0</v>
    </nc>
  </rcc>
  <rcc rId="1298" sId="1" numFmtId="4">
    <nc r="AU34">
      <v>0</v>
    </nc>
  </rcc>
  <rcv guid="{F38B4310-E489-43FF-953E-F1582AC83FA0}" action="delete"/>
  <rdn rId="0" localSheetId="1" customView="1" name="Z_F38B4310_E489_43FF_953E_F1582AC83FA0_.wvu.Cols" hidden="1" oldHidden="1">
    <formula>'FY14 '!$B:$O</formula>
    <oldFormula>'FY14 '!$B:$O</oldFormula>
  </rdn>
  <rcv guid="{F38B4310-E489-43FF-953E-F1582AC83FA0}" action="add"/>
</revisions>
</file>

<file path=xl/revisions/revisionLog1922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'FY14 '!$B:$O</formula>
    <oldFormula>'FY14 '!$B:$O</oldFormula>
  </rdn>
  <rcv guid="{F38B4310-E489-43FF-953E-F1582AC83FA0}" action="add"/>
</revisions>
</file>

<file path=xl/revisions/revisionLog19221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'FY14 '!$B:$O</formula>
    <oldFormula>'FY14 '!$B:$O</oldFormula>
  </rdn>
  <rcv guid="{F38B4310-E489-43FF-953E-F1582AC83FA0}" action="add"/>
</revisions>
</file>

<file path=xl/revisions/revisionLog1923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'FY14 '!$B:$O</formula>
    <oldFormula>'FY14 '!$B:$O</oldFormula>
  </rdn>
  <rcv guid="{F38B4310-E489-43FF-953E-F1582AC83FA0}" action="add"/>
</revisions>
</file>

<file path=xl/revisions/revisionLog193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'FY14 '!$B:$BE</formula>
    <oldFormula>'FY14 '!$B:$BE</oldFormula>
  </rdn>
  <rcv guid="{F38B4310-E489-43FF-953E-F1582AC83FA0}" action="add"/>
</revisions>
</file>

<file path=xl/revisions/revisionLog1931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'FY14 '!$B:$O</formula>
    <oldFormula>'FY14 '!$B:$O</oldFormula>
  </rdn>
  <rcv guid="{F38B4310-E489-43FF-953E-F1582AC83FA0}" action="add"/>
</revisions>
</file>

<file path=xl/revisions/revisionLog19311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'FY14 '!$B:$O</formula>
    <oldFormula>'FY14 '!$B:$O</oldFormula>
  </rdn>
  <rcv guid="{F38B4310-E489-43FF-953E-F1582AC83FA0}" action="add"/>
</revisions>
</file>

<file path=xl/revisions/revisionLog193111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'FY14 '!$B:$O</formula>
    <oldFormula>'FY14 '!$B:$O</oldFormula>
  </rdn>
  <rcv guid="{F38B4310-E489-43FF-953E-F1582AC83FA0}" action="add"/>
</revisions>
</file>

<file path=xl/revisions/revisionLog1932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'FY14 '!$B:$O</formula>
    <oldFormula>'FY14 '!$B:$O</oldFormula>
  </rdn>
  <rcv guid="{F38B4310-E489-43FF-953E-F1582AC83FA0}" action="add"/>
</revisions>
</file>

<file path=xl/revisions/revisionLog194.xml><?xml version="1.0" encoding="utf-8"?>
<revisions xmlns="http://schemas.openxmlformats.org/spreadsheetml/2006/main" xmlns:r="http://schemas.openxmlformats.org/officeDocument/2006/relationships">
  <rcc rId="1275" sId="1" numFmtId="4">
    <nc r="BA34">
      <v>0</v>
    </nc>
  </rcc>
  <rcc rId="1276" sId="1" numFmtId="4">
    <nc r="AT30">
      <v>20724.14</v>
    </nc>
  </rcc>
  <rcc rId="1277" sId="1" numFmtId="4">
    <nc r="AT29">
      <v>7414.64</v>
    </nc>
  </rcc>
  <rcc rId="1278" sId="1" numFmtId="4">
    <nc r="AT31">
      <v>19890</v>
    </nc>
  </rcc>
  <rcc rId="1279" sId="1" numFmtId="4">
    <nc r="AT26">
      <v>8879.23</v>
    </nc>
  </rcc>
  <rcv guid="{F38B4310-E489-43FF-953E-F1582AC83FA0}" action="delete"/>
  <rdn rId="0" localSheetId="1" customView="1" name="Z_F38B4310_E489_43FF_953E_F1582AC83FA0_.wvu.Cols" hidden="1" oldHidden="1">
    <formula>'FY14 '!$B:$O</formula>
    <oldFormula>'FY14 '!$B:$O</oldFormula>
  </rdn>
  <rcv guid="{F38B4310-E489-43FF-953E-F1582AC83FA0}" action="add"/>
</revisions>
</file>

<file path=xl/revisions/revisionLog195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'FY14 '!$B:$O</formula>
    <oldFormula>'FY14 '!$B:$O</oldFormula>
  </rdn>
  <rcv guid="{F38B4310-E489-43FF-953E-F1582AC83FA0}" action="add"/>
</revisions>
</file>

<file path=xl/revisions/revisionLog1951.xml><?xml version="1.0" encoding="utf-8"?>
<revisions xmlns="http://schemas.openxmlformats.org/spreadsheetml/2006/main" xmlns:r="http://schemas.openxmlformats.org/officeDocument/2006/relationships">
  <rcv guid="{F38B4310-E489-43FF-953E-F1582AC83FA0}" action="delete"/>
  <rdn rId="0" localSheetId="1" customView="1" name="Z_F38B4310_E489_43FF_953E_F1582AC83FA0_.wvu.Cols" hidden="1" oldHidden="1">
    <formula>'FY14 '!$B:$O</formula>
    <oldFormula>'FY14 '!$B:$O</oldFormula>
  </rdn>
  <rcv guid="{F38B4310-E489-43FF-953E-F1582AC83FA0}" action="add"/>
</revisions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dn rId="0" localSheetId="1" customView="1" name="Z_F38B4310_E489_43FF_953E_F1582AC83FA0_.wvu.Cols" hidden="1" oldHidden="1">
    <oldFormula>'FY15'!$B:$BS</oldFormula>
  </rdn>
  <rcv guid="{F38B4310-E489-43FF-953E-F1582AC83FA0}" action="delete"/>
  <rcv guid="{F38B4310-E489-43FF-953E-F1582AC83FA0}" action="add"/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3">
  <userInfo guid="{3196D012-CABD-42A5-BF2C-788097D48422}" name="Julia Aspinall" id="-1183793302" dateTime="2014-04-17T09:02:40"/>
  <userInfo guid="{598F2B28-0494-46B6-BB45-E0D5EE9C5D34}" name="Julia Aspinall" id="-1183786053" dateTime="2014-05-06T09:30:27"/>
  <userInfo guid="{F3D4A555-619E-4561-97B5-CB85CC6710D0}" name="Julia Aspinall" id="-1183786636" dateTime="2015-03-16T16:42:05"/>
</us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CG49"/>
  <sheetViews>
    <sheetView tabSelected="1" workbookViewId="0">
      <selection activeCell="A4" sqref="A1:BT1048576"/>
    </sheetView>
  </sheetViews>
  <sheetFormatPr defaultRowHeight="15" x14ac:dyDescent="0.25"/>
  <cols>
    <col min="1" max="1" width="14.140625" customWidth="1"/>
    <col min="2" max="8" width="11.7109375" style="2" customWidth="1"/>
    <col min="9" max="9" width="11.7109375" customWidth="1"/>
    <col min="10" max="15" width="11.7109375" style="2" customWidth="1"/>
    <col min="16" max="16" width="11.7109375" customWidth="1"/>
    <col min="17" max="22" width="11.7109375" style="2" customWidth="1"/>
    <col min="23" max="23" width="11.7109375" customWidth="1"/>
    <col min="24" max="29" width="11.7109375" style="2" customWidth="1"/>
    <col min="30" max="30" width="11.7109375" customWidth="1"/>
    <col min="31" max="36" width="11.7109375" style="2" customWidth="1"/>
    <col min="37" max="37" width="11.7109375" customWidth="1"/>
    <col min="38" max="43" width="11.7109375" style="2" customWidth="1"/>
    <col min="44" max="44" width="11.7109375" customWidth="1"/>
    <col min="45" max="50" width="11.7109375" style="2" customWidth="1"/>
    <col min="51" max="51" width="11.7109375" customWidth="1"/>
    <col min="52" max="57" width="11.7109375" style="2" customWidth="1"/>
    <col min="58" max="58" width="11.7109375" customWidth="1"/>
    <col min="59" max="64" width="11.7109375" style="2" customWidth="1"/>
    <col min="65" max="65" width="11.7109375" customWidth="1"/>
    <col min="66" max="71" width="11.7109375" style="2" customWidth="1"/>
    <col min="72" max="72" width="11.7109375" customWidth="1"/>
    <col min="73" max="78" width="11.7109375" style="2" customWidth="1"/>
    <col min="79" max="79" width="11.7109375" customWidth="1"/>
    <col min="80" max="85" width="11.7109375" style="2" customWidth="1"/>
  </cols>
  <sheetData>
    <row r="1" spans="1:85" x14ac:dyDescent="0.25">
      <c r="A1" s="1" t="s">
        <v>39</v>
      </c>
    </row>
    <row r="3" spans="1:85" x14ac:dyDescent="0.25">
      <c r="A3" s="20"/>
      <c r="B3" s="20"/>
      <c r="C3" s="20"/>
      <c r="D3" s="20"/>
      <c r="E3" s="20" t="s">
        <v>12</v>
      </c>
      <c r="F3" s="20"/>
      <c r="G3" s="20"/>
      <c r="H3" s="20"/>
      <c r="I3" s="20"/>
      <c r="J3" s="20"/>
      <c r="K3" s="20"/>
      <c r="L3" s="20" t="s">
        <v>13</v>
      </c>
      <c r="M3" s="20"/>
      <c r="N3" s="20"/>
      <c r="O3" s="20"/>
      <c r="P3" s="20"/>
      <c r="Q3" s="20"/>
      <c r="R3" s="20"/>
      <c r="S3" s="20" t="s">
        <v>14</v>
      </c>
      <c r="T3" s="20"/>
      <c r="U3" s="20"/>
      <c r="V3" s="20"/>
      <c r="W3" s="20"/>
      <c r="X3" s="20"/>
      <c r="Y3" s="20"/>
      <c r="Z3" s="20" t="s">
        <v>15</v>
      </c>
      <c r="AA3" s="20"/>
      <c r="AB3" s="20"/>
      <c r="AC3" s="20"/>
      <c r="AD3" s="20"/>
      <c r="AE3" s="20"/>
      <c r="AF3" s="20"/>
      <c r="AG3" s="20" t="s">
        <v>31</v>
      </c>
      <c r="AH3" s="20"/>
      <c r="AI3" s="20"/>
      <c r="AJ3" s="20"/>
      <c r="AK3" s="20"/>
      <c r="AL3" s="20"/>
      <c r="AM3" s="20"/>
      <c r="AN3" s="20" t="s">
        <v>32</v>
      </c>
      <c r="AO3" s="20"/>
      <c r="AP3" s="20"/>
      <c r="AQ3" s="20"/>
      <c r="AR3" s="20"/>
      <c r="AS3" s="20"/>
      <c r="AT3" s="20"/>
      <c r="AU3" s="20" t="s">
        <v>33</v>
      </c>
      <c r="AV3" s="20"/>
      <c r="AW3" s="20"/>
      <c r="AX3" s="20"/>
      <c r="AY3" s="20"/>
      <c r="AZ3" s="20"/>
      <c r="BA3" s="20"/>
      <c r="BB3" s="20" t="s">
        <v>34</v>
      </c>
      <c r="BC3" s="20"/>
      <c r="BD3" s="20"/>
      <c r="BE3" s="20"/>
      <c r="BF3" s="20"/>
      <c r="BG3" s="20"/>
      <c r="BH3" s="20"/>
      <c r="BI3" s="20" t="s">
        <v>35</v>
      </c>
      <c r="BJ3" s="20"/>
      <c r="BK3" s="20"/>
      <c r="BL3" s="20"/>
      <c r="BM3" s="20"/>
      <c r="BN3" s="20"/>
      <c r="BO3" s="20"/>
      <c r="BP3" s="20" t="s">
        <v>36</v>
      </c>
      <c r="BQ3" s="20"/>
      <c r="BR3" s="20"/>
      <c r="BS3" s="20"/>
      <c r="BT3" s="20"/>
      <c r="BU3" s="20"/>
      <c r="BV3" s="20"/>
      <c r="BW3" s="20" t="s">
        <v>37</v>
      </c>
      <c r="BX3" s="20"/>
      <c r="BY3" s="20"/>
      <c r="BZ3" s="20"/>
      <c r="CA3" s="20"/>
      <c r="CB3" s="20"/>
      <c r="CC3" s="20"/>
      <c r="CD3" s="20" t="s">
        <v>38</v>
      </c>
      <c r="CE3" s="20"/>
      <c r="CF3" s="20"/>
      <c r="CG3" s="20"/>
    </row>
    <row r="4" spans="1:85" s="17" customFormat="1" x14ac:dyDescent="0.25">
      <c r="A4" s="18"/>
      <c r="B4" s="18"/>
      <c r="C4" s="18" t="s">
        <v>23</v>
      </c>
      <c r="D4" s="18" t="s">
        <v>24</v>
      </c>
      <c r="E4" s="18" t="s">
        <v>25</v>
      </c>
      <c r="F4" s="22" t="s">
        <v>27</v>
      </c>
      <c r="G4" s="22" t="s">
        <v>28</v>
      </c>
      <c r="H4" s="22" t="s">
        <v>26</v>
      </c>
      <c r="I4" s="18"/>
      <c r="J4" s="18" t="s">
        <v>23</v>
      </c>
      <c r="K4" s="18" t="s">
        <v>24</v>
      </c>
      <c r="L4" s="18" t="s">
        <v>25</v>
      </c>
      <c r="M4" s="22" t="s">
        <v>27</v>
      </c>
      <c r="N4" s="22" t="s">
        <v>28</v>
      </c>
      <c r="O4" s="22" t="s">
        <v>26</v>
      </c>
      <c r="P4" s="18"/>
      <c r="Q4" s="18" t="s">
        <v>23</v>
      </c>
      <c r="R4" s="18" t="s">
        <v>24</v>
      </c>
      <c r="S4" s="18" t="s">
        <v>25</v>
      </c>
      <c r="T4" s="22" t="s">
        <v>27</v>
      </c>
      <c r="U4" s="22" t="s">
        <v>28</v>
      </c>
      <c r="V4" s="22" t="s">
        <v>47</v>
      </c>
      <c r="W4" s="18"/>
      <c r="X4" s="18" t="s">
        <v>23</v>
      </c>
      <c r="Y4" s="18" t="s">
        <v>24</v>
      </c>
      <c r="Z4" s="18" t="s">
        <v>25</v>
      </c>
      <c r="AA4" s="22" t="s">
        <v>27</v>
      </c>
      <c r="AB4" s="22" t="s">
        <v>28</v>
      </c>
      <c r="AC4" s="22" t="s">
        <v>26</v>
      </c>
      <c r="AD4" s="18"/>
      <c r="AE4" s="18" t="s">
        <v>23</v>
      </c>
      <c r="AF4" s="18" t="s">
        <v>24</v>
      </c>
      <c r="AG4" s="18" t="s">
        <v>25</v>
      </c>
      <c r="AH4" s="22" t="s">
        <v>27</v>
      </c>
      <c r="AI4" s="22" t="s">
        <v>28</v>
      </c>
      <c r="AJ4" s="22" t="s">
        <v>26</v>
      </c>
      <c r="AK4" s="18"/>
      <c r="AL4" s="18" t="s">
        <v>23</v>
      </c>
      <c r="AM4" s="18" t="s">
        <v>24</v>
      </c>
      <c r="AN4" s="18" t="s">
        <v>25</v>
      </c>
      <c r="AO4" s="22" t="s">
        <v>27</v>
      </c>
      <c r="AP4" s="22" t="s">
        <v>28</v>
      </c>
      <c r="AQ4" s="22" t="s">
        <v>26</v>
      </c>
      <c r="AR4" s="18"/>
      <c r="AS4" s="18" t="s">
        <v>23</v>
      </c>
      <c r="AT4" s="18" t="s">
        <v>24</v>
      </c>
      <c r="AU4" s="18" t="s">
        <v>25</v>
      </c>
      <c r="AV4" s="22" t="s">
        <v>27</v>
      </c>
      <c r="AW4" s="22" t="s">
        <v>28</v>
      </c>
      <c r="AX4" s="22" t="s">
        <v>26</v>
      </c>
      <c r="AY4" s="18"/>
      <c r="AZ4" s="18" t="s">
        <v>23</v>
      </c>
      <c r="BA4" s="18" t="s">
        <v>24</v>
      </c>
      <c r="BB4" s="18" t="s">
        <v>25</v>
      </c>
      <c r="BC4" s="22" t="s">
        <v>27</v>
      </c>
      <c r="BD4" s="22" t="s">
        <v>28</v>
      </c>
      <c r="BE4" s="22" t="s">
        <v>26</v>
      </c>
      <c r="BF4" s="18"/>
      <c r="BG4" s="18" t="s">
        <v>23</v>
      </c>
      <c r="BH4" s="18" t="s">
        <v>24</v>
      </c>
      <c r="BI4" s="18" t="s">
        <v>25</v>
      </c>
      <c r="BJ4" s="22" t="s">
        <v>27</v>
      </c>
      <c r="BK4" s="22" t="s">
        <v>28</v>
      </c>
      <c r="BL4" s="22" t="s">
        <v>26</v>
      </c>
      <c r="BM4" s="18"/>
      <c r="BN4" s="18" t="s">
        <v>23</v>
      </c>
      <c r="BO4" s="18" t="s">
        <v>24</v>
      </c>
      <c r="BP4" s="18" t="s">
        <v>25</v>
      </c>
      <c r="BQ4" s="22" t="s">
        <v>27</v>
      </c>
      <c r="BR4" s="22" t="s">
        <v>28</v>
      </c>
      <c r="BS4" s="22" t="s">
        <v>26</v>
      </c>
      <c r="BT4" s="18"/>
      <c r="BU4" s="18" t="s">
        <v>23</v>
      </c>
      <c r="BV4" s="18" t="s">
        <v>24</v>
      </c>
      <c r="BW4" s="18" t="s">
        <v>25</v>
      </c>
      <c r="BX4" s="22" t="s">
        <v>27</v>
      </c>
      <c r="BY4" s="22" t="s">
        <v>28</v>
      </c>
      <c r="BZ4" s="22" t="s">
        <v>26</v>
      </c>
      <c r="CA4" s="18"/>
      <c r="CB4" s="18" t="s">
        <v>23</v>
      </c>
      <c r="CC4" s="18" t="s">
        <v>24</v>
      </c>
      <c r="CD4" s="18" t="s">
        <v>25</v>
      </c>
      <c r="CE4" s="22" t="s">
        <v>27</v>
      </c>
      <c r="CF4" s="22" t="s">
        <v>28</v>
      </c>
      <c r="CG4" s="22" t="s">
        <v>26</v>
      </c>
    </row>
    <row r="5" spans="1:85" s="17" customFormat="1" ht="45" x14ac:dyDescent="0.25">
      <c r="A5" s="18" t="s">
        <v>18</v>
      </c>
      <c r="B5" s="18" t="s">
        <v>8</v>
      </c>
      <c r="C5" s="18" t="s">
        <v>19</v>
      </c>
      <c r="D5" s="18" t="s">
        <v>20</v>
      </c>
      <c r="E5" s="18" t="s">
        <v>21</v>
      </c>
      <c r="F5" s="18" t="s">
        <v>22</v>
      </c>
      <c r="G5" s="18" t="s">
        <v>7</v>
      </c>
      <c r="H5" s="18" t="s">
        <v>29</v>
      </c>
      <c r="I5" s="18" t="s">
        <v>8</v>
      </c>
      <c r="J5" s="18" t="s">
        <v>19</v>
      </c>
      <c r="K5" s="18" t="s">
        <v>20</v>
      </c>
      <c r="L5" s="18" t="s">
        <v>21</v>
      </c>
      <c r="M5" s="18" t="s">
        <v>22</v>
      </c>
      <c r="N5" s="18" t="s">
        <v>7</v>
      </c>
      <c r="O5" s="18" t="s">
        <v>9</v>
      </c>
      <c r="P5" s="18" t="s">
        <v>8</v>
      </c>
      <c r="Q5" s="18" t="s">
        <v>19</v>
      </c>
      <c r="R5" s="18" t="s">
        <v>20</v>
      </c>
      <c r="S5" s="18" t="s">
        <v>21</v>
      </c>
      <c r="T5" s="18" t="s">
        <v>22</v>
      </c>
      <c r="U5" s="18" t="s">
        <v>7</v>
      </c>
      <c r="V5" s="18" t="s">
        <v>9</v>
      </c>
      <c r="W5" s="18" t="s">
        <v>8</v>
      </c>
      <c r="X5" s="18" t="s">
        <v>19</v>
      </c>
      <c r="Y5" s="18" t="s">
        <v>20</v>
      </c>
      <c r="Z5" s="18" t="s">
        <v>21</v>
      </c>
      <c r="AA5" s="18" t="s">
        <v>22</v>
      </c>
      <c r="AB5" s="18" t="s">
        <v>7</v>
      </c>
      <c r="AC5" s="18" t="s">
        <v>9</v>
      </c>
      <c r="AD5" s="18" t="s">
        <v>8</v>
      </c>
      <c r="AE5" s="18" t="s">
        <v>19</v>
      </c>
      <c r="AF5" s="18" t="s">
        <v>20</v>
      </c>
      <c r="AG5" s="18" t="s">
        <v>21</v>
      </c>
      <c r="AH5" s="18" t="s">
        <v>22</v>
      </c>
      <c r="AI5" s="18" t="s">
        <v>7</v>
      </c>
      <c r="AJ5" s="18" t="s">
        <v>9</v>
      </c>
      <c r="AK5" s="18" t="s">
        <v>8</v>
      </c>
      <c r="AL5" s="18" t="s">
        <v>19</v>
      </c>
      <c r="AM5" s="18" t="s">
        <v>20</v>
      </c>
      <c r="AN5" s="18" t="s">
        <v>21</v>
      </c>
      <c r="AO5" s="18" t="s">
        <v>22</v>
      </c>
      <c r="AP5" s="18" t="s">
        <v>7</v>
      </c>
      <c r="AQ5" s="18" t="s">
        <v>9</v>
      </c>
      <c r="AR5" s="18" t="s">
        <v>8</v>
      </c>
      <c r="AS5" s="18" t="s">
        <v>19</v>
      </c>
      <c r="AT5" s="18" t="s">
        <v>20</v>
      </c>
      <c r="AU5" s="18" t="s">
        <v>21</v>
      </c>
      <c r="AV5" s="18" t="s">
        <v>22</v>
      </c>
      <c r="AW5" s="18" t="s">
        <v>7</v>
      </c>
      <c r="AX5" s="18" t="s">
        <v>9</v>
      </c>
      <c r="AY5" s="18" t="s">
        <v>8</v>
      </c>
      <c r="AZ5" s="18" t="s">
        <v>19</v>
      </c>
      <c r="BA5" s="18" t="s">
        <v>20</v>
      </c>
      <c r="BB5" s="18" t="s">
        <v>21</v>
      </c>
      <c r="BC5" s="18" t="s">
        <v>22</v>
      </c>
      <c r="BD5" s="18" t="s">
        <v>7</v>
      </c>
      <c r="BE5" s="18" t="s">
        <v>9</v>
      </c>
      <c r="BF5" s="18" t="s">
        <v>8</v>
      </c>
      <c r="BG5" s="18" t="s">
        <v>19</v>
      </c>
      <c r="BH5" s="18" t="s">
        <v>20</v>
      </c>
      <c r="BI5" s="18" t="s">
        <v>21</v>
      </c>
      <c r="BJ5" s="18" t="s">
        <v>22</v>
      </c>
      <c r="BK5" s="18" t="s">
        <v>7</v>
      </c>
      <c r="BL5" s="18" t="s">
        <v>9</v>
      </c>
      <c r="BM5" s="18" t="s">
        <v>8</v>
      </c>
      <c r="BN5" s="18" t="s">
        <v>19</v>
      </c>
      <c r="BO5" s="18" t="s">
        <v>20</v>
      </c>
      <c r="BP5" s="18" t="s">
        <v>21</v>
      </c>
      <c r="BQ5" s="18" t="s">
        <v>22</v>
      </c>
      <c r="BR5" s="18" t="s">
        <v>7</v>
      </c>
      <c r="BS5" s="18" t="s">
        <v>9</v>
      </c>
      <c r="BT5" s="18" t="s">
        <v>8</v>
      </c>
      <c r="BU5" s="18" t="s">
        <v>19</v>
      </c>
      <c r="BV5" s="18" t="s">
        <v>20</v>
      </c>
      <c r="BW5" s="18" t="s">
        <v>21</v>
      </c>
      <c r="BX5" s="18" t="s">
        <v>22</v>
      </c>
      <c r="BY5" s="18" t="s">
        <v>7</v>
      </c>
      <c r="BZ5" s="18" t="s">
        <v>9</v>
      </c>
      <c r="CA5" s="18" t="s">
        <v>8</v>
      </c>
      <c r="CB5" s="18" t="s">
        <v>19</v>
      </c>
      <c r="CC5" s="18" t="s">
        <v>20</v>
      </c>
      <c r="CD5" s="18" t="s">
        <v>21</v>
      </c>
      <c r="CE5" s="18" t="s">
        <v>22</v>
      </c>
      <c r="CF5" s="18" t="s">
        <v>7</v>
      </c>
      <c r="CG5" s="18" t="s">
        <v>9</v>
      </c>
    </row>
    <row r="6" spans="1:85" x14ac:dyDescent="0.25">
      <c r="A6" s="10" t="s">
        <v>0</v>
      </c>
      <c r="B6" s="3"/>
      <c r="C6" s="4"/>
      <c r="D6" s="4"/>
      <c r="E6" s="4"/>
      <c r="F6" s="4"/>
      <c r="G6" s="4"/>
      <c r="H6" s="5"/>
      <c r="I6" s="3"/>
      <c r="J6" s="4"/>
      <c r="K6" s="4"/>
      <c r="L6" s="4"/>
      <c r="M6" s="4"/>
      <c r="N6" s="4"/>
      <c r="O6" s="5"/>
      <c r="P6" s="3"/>
      <c r="Q6" s="4"/>
      <c r="R6" s="4"/>
      <c r="S6" s="4"/>
      <c r="T6" s="4"/>
      <c r="U6" s="4"/>
      <c r="V6" s="5"/>
      <c r="W6" s="3"/>
      <c r="X6" s="4"/>
      <c r="Y6" s="4"/>
      <c r="Z6" s="4"/>
      <c r="AA6" s="4"/>
      <c r="AB6" s="4"/>
      <c r="AC6" s="5"/>
      <c r="AD6" s="3"/>
      <c r="AE6" s="4"/>
      <c r="AF6" s="4"/>
      <c r="AG6" s="4"/>
      <c r="AH6" s="4"/>
      <c r="AI6" s="4"/>
      <c r="AJ6" s="5"/>
      <c r="AK6" s="3"/>
      <c r="AL6" s="4"/>
      <c r="AM6" s="4"/>
      <c r="AN6" s="4"/>
      <c r="AO6" s="4"/>
      <c r="AP6" s="4"/>
      <c r="AQ6" s="5"/>
      <c r="AR6" s="3"/>
      <c r="AS6" s="4"/>
      <c r="AT6" s="4"/>
      <c r="AU6" s="4"/>
      <c r="AV6" s="4"/>
      <c r="AW6" s="4"/>
      <c r="AX6" s="5"/>
      <c r="AY6" s="3"/>
      <c r="AZ6" s="4"/>
      <c r="BA6" s="4"/>
      <c r="BB6" s="4"/>
      <c r="BC6" s="4"/>
      <c r="BD6" s="4"/>
      <c r="BE6" s="5"/>
      <c r="BF6" s="3"/>
      <c r="BG6" s="4"/>
      <c r="BH6" s="4"/>
      <c r="BI6" s="4"/>
      <c r="BJ6" s="4"/>
      <c r="BK6" s="4"/>
      <c r="BL6" s="5"/>
      <c r="BM6" s="3"/>
      <c r="BN6" s="4"/>
      <c r="BO6" s="4"/>
      <c r="BP6" s="4"/>
      <c r="BQ6" s="4"/>
      <c r="BR6" s="4"/>
      <c r="BS6" s="5"/>
      <c r="BT6" s="3"/>
      <c r="BU6" s="4"/>
      <c r="BV6" s="4"/>
      <c r="BW6" s="4"/>
      <c r="BX6" s="4"/>
      <c r="BY6" s="4"/>
      <c r="BZ6" s="5"/>
      <c r="CA6" s="3"/>
      <c r="CB6" s="4"/>
      <c r="CC6" s="4"/>
      <c r="CD6" s="4"/>
      <c r="CE6" s="4"/>
      <c r="CF6" s="4"/>
      <c r="CG6" s="5"/>
    </row>
    <row r="7" spans="1:85" x14ac:dyDescent="0.25">
      <c r="A7" s="11" t="s">
        <v>2</v>
      </c>
      <c r="B7" s="6">
        <v>170000</v>
      </c>
      <c r="C7" s="7">
        <v>85000</v>
      </c>
      <c r="D7" s="7">
        <v>147615.21</v>
      </c>
      <c r="E7" s="19">
        <v>147620</v>
      </c>
      <c r="F7" s="19">
        <f t="shared" ref="F7:F38" si="0">C7+E7</f>
        <v>232620</v>
      </c>
      <c r="G7" s="7">
        <f t="shared" ref="G7:G38" si="1">C7+D7</f>
        <v>232615.21</v>
      </c>
      <c r="H7" s="8">
        <f>F7-G7</f>
        <v>4.7900000000081491</v>
      </c>
      <c r="I7" s="21">
        <v>255000</v>
      </c>
      <c r="J7" s="7">
        <v>127500</v>
      </c>
      <c r="K7" s="7">
        <v>115805.92</v>
      </c>
      <c r="L7" s="19">
        <v>119792</v>
      </c>
      <c r="M7" s="19">
        <f t="shared" ref="M7:M9" si="2">J7+L7</f>
        <v>247292</v>
      </c>
      <c r="N7" s="7">
        <f t="shared" ref="N7:N9" si="3">J7+K7</f>
        <v>243305.91999999998</v>
      </c>
      <c r="O7" s="8">
        <f>M7-N7</f>
        <v>3986.0800000000163</v>
      </c>
      <c r="P7" s="21">
        <v>235000</v>
      </c>
      <c r="Q7" s="7">
        <v>95000</v>
      </c>
      <c r="R7" s="7">
        <v>170735.38</v>
      </c>
      <c r="S7" s="19">
        <v>140000</v>
      </c>
      <c r="T7" s="19">
        <f>Q7+S7</f>
        <v>235000</v>
      </c>
      <c r="U7" s="7">
        <f t="shared" ref="U7:U9" si="4">Q7+R7</f>
        <v>265735.38</v>
      </c>
      <c r="V7" s="8">
        <f>P7-U7</f>
        <v>-30735.380000000005</v>
      </c>
      <c r="W7" s="21">
        <v>230000</v>
      </c>
      <c r="X7" s="7">
        <v>85000</v>
      </c>
      <c r="Y7" s="7">
        <v>140379.07</v>
      </c>
      <c r="Z7" s="19">
        <v>140379.07</v>
      </c>
      <c r="AA7" s="19">
        <f>X7+Z7</f>
        <v>225379.07</v>
      </c>
      <c r="AB7" s="7">
        <f t="shared" ref="AB7:AB44" si="5">X7+Y7</f>
        <v>225379.07</v>
      </c>
      <c r="AC7" s="8">
        <f>AA7-AB7</f>
        <v>0</v>
      </c>
      <c r="AD7" s="21">
        <v>220000</v>
      </c>
      <c r="AE7" s="7">
        <v>115000</v>
      </c>
      <c r="AF7" s="7">
        <v>145051.35</v>
      </c>
      <c r="AG7" s="19">
        <f>260036.36-115000</f>
        <v>145036.35999999999</v>
      </c>
      <c r="AH7" s="19">
        <f>AE7+AG7</f>
        <v>260036.36</v>
      </c>
      <c r="AI7" s="7">
        <f>AE7+AF7</f>
        <v>260051.35</v>
      </c>
      <c r="AJ7" s="8">
        <f>AH7-AI7</f>
        <v>-14.990000000019791</v>
      </c>
      <c r="AK7" s="21">
        <v>220000</v>
      </c>
      <c r="AL7" s="7">
        <f>110000</f>
        <v>110000</v>
      </c>
      <c r="AM7" s="7">
        <v>123641.1</v>
      </c>
      <c r="AN7" s="19">
        <v>123641</v>
      </c>
      <c r="AO7" s="19">
        <f t="shared" ref="AO7:AO44" si="6">AL7+AN7</f>
        <v>233641</v>
      </c>
      <c r="AP7" s="7">
        <f>AL7+AM7</f>
        <v>233641.1</v>
      </c>
      <c r="AQ7" s="8">
        <f>AO7-AP7</f>
        <v>-0.10000000000582077</v>
      </c>
      <c r="AR7" s="21">
        <v>250000</v>
      </c>
      <c r="AS7" s="7">
        <v>125000</v>
      </c>
      <c r="AT7" s="7">
        <v>94977.8</v>
      </c>
      <c r="AU7" s="19">
        <v>90939.6</v>
      </c>
      <c r="AV7" s="19">
        <f>AS7+AU7</f>
        <v>215939.6</v>
      </c>
      <c r="AW7" s="7">
        <f>AS7+AT7</f>
        <v>219977.8</v>
      </c>
      <c r="AX7" s="8">
        <f>AV7-AW7</f>
        <v>-4038.1999999999825</v>
      </c>
      <c r="AY7" s="21">
        <v>230000</v>
      </c>
      <c r="AZ7" s="19">
        <v>115000</v>
      </c>
      <c r="BA7" s="7">
        <v>111346.5</v>
      </c>
      <c r="BB7" s="19">
        <f>223000-115000</f>
        <v>108000</v>
      </c>
      <c r="BC7" s="19">
        <f>AZ7+BB7</f>
        <v>223000</v>
      </c>
      <c r="BD7" s="7">
        <f>AZ7+BA7</f>
        <v>226346.5</v>
      </c>
      <c r="BE7" s="8">
        <f>BC7-BD7</f>
        <v>-3346.5</v>
      </c>
      <c r="BF7" s="21">
        <v>200000</v>
      </c>
      <c r="BG7" s="7">
        <v>100000</v>
      </c>
      <c r="BH7" s="7">
        <v>127523.28</v>
      </c>
      <c r="BI7" s="19">
        <v>127523</v>
      </c>
      <c r="BJ7" s="19">
        <f>BG7+BI7</f>
        <v>227523</v>
      </c>
      <c r="BK7" s="7">
        <f>BG7+BH7</f>
        <v>227523.28</v>
      </c>
      <c r="BL7" s="8">
        <f>BJ7-BK7</f>
        <v>-0.27999999999883585</v>
      </c>
      <c r="BM7" s="21">
        <v>210000</v>
      </c>
      <c r="BN7" s="7">
        <f>105000</f>
        <v>105000</v>
      </c>
      <c r="BO7" s="7">
        <v>142500.15</v>
      </c>
      <c r="BP7" s="19">
        <v>0</v>
      </c>
      <c r="BQ7" s="19">
        <f>BN7+BP7</f>
        <v>105000</v>
      </c>
      <c r="BR7" s="7">
        <f>BN7+BO7</f>
        <v>247500.15</v>
      </c>
      <c r="BS7" s="8">
        <f>BR7-BM7</f>
        <v>37500.149999999994</v>
      </c>
      <c r="BT7" s="21">
        <v>200000</v>
      </c>
      <c r="BU7" s="7">
        <v>100000</v>
      </c>
      <c r="BV7" s="7">
        <v>113950.09</v>
      </c>
      <c r="BW7" s="19">
        <f>214639.69-100000</f>
        <v>114639.69</v>
      </c>
      <c r="BX7" s="19">
        <f>BU7+BW7</f>
        <v>214639.69</v>
      </c>
      <c r="BY7" s="7">
        <f>BU7+BV7</f>
        <v>213950.09</v>
      </c>
      <c r="BZ7" s="8">
        <f>BX7-BY7</f>
        <v>689.60000000000582</v>
      </c>
      <c r="CA7" s="21">
        <v>245000</v>
      </c>
      <c r="CB7" s="7">
        <v>122500</v>
      </c>
      <c r="CC7" s="7">
        <v>104760.18</v>
      </c>
      <c r="CD7" s="19">
        <v>0</v>
      </c>
      <c r="CE7" s="19">
        <f>CB7+CD7</f>
        <v>122500</v>
      </c>
      <c r="CF7" s="7">
        <f>CB7+CC7</f>
        <v>227260.18</v>
      </c>
      <c r="CG7" s="8">
        <f>CF7-CA7</f>
        <v>-17739.820000000007</v>
      </c>
    </row>
    <row r="8" spans="1:85" x14ac:dyDescent="0.25">
      <c r="A8" s="11" t="s">
        <v>1</v>
      </c>
      <c r="B8" s="6">
        <v>100000</v>
      </c>
      <c r="C8" s="7">
        <v>50000</v>
      </c>
      <c r="D8" s="7">
        <v>74380.75</v>
      </c>
      <c r="E8" s="19">
        <v>74381</v>
      </c>
      <c r="F8" s="19">
        <f t="shared" si="0"/>
        <v>124381</v>
      </c>
      <c r="G8" s="7">
        <f t="shared" si="1"/>
        <v>124380.75</v>
      </c>
      <c r="H8" s="8">
        <f t="shared" ref="H8:H38" si="7">F8-G8</f>
        <v>0.25</v>
      </c>
      <c r="I8" s="21">
        <v>100000</v>
      </c>
      <c r="J8" s="7">
        <v>50000</v>
      </c>
      <c r="K8" s="7">
        <v>69826.13</v>
      </c>
      <c r="L8" s="19">
        <v>72658</v>
      </c>
      <c r="M8" s="19">
        <f t="shared" si="2"/>
        <v>122658</v>
      </c>
      <c r="N8" s="7">
        <f t="shared" si="3"/>
        <v>119826.13</v>
      </c>
      <c r="O8" s="8">
        <f t="shared" ref="O8:O9" si="8">M8-N8</f>
        <v>2831.8699999999953</v>
      </c>
      <c r="P8" s="21">
        <v>125000</v>
      </c>
      <c r="Q8" s="7">
        <v>50000</v>
      </c>
      <c r="R8" s="7">
        <v>70850.429999999993</v>
      </c>
      <c r="S8" s="19">
        <v>75000</v>
      </c>
      <c r="T8" s="19">
        <f t="shared" ref="T8:T38" si="9">Q8+S8</f>
        <v>125000</v>
      </c>
      <c r="U8" s="7">
        <f t="shared" si="4"/>
        <v>120850.43</v>
      </c>
      <c r="V8" s="8">
        <f t="shared" ref="V8:V9" si="10">P8-U8</f>
        <v>4149.570000000007</v>
      </c>
      <c r="W8" s="21">
        <v>122000</v>
      </c>
      <c r="X8" s="7">
        <v>50000</v>
      </c>
      <c r="Y8" s="7">
        <v>91572.2</v>
      </c>
      <c r="Z8" s="19">
        <v>91572.2</v>
      </c>
      <c r="AA8" s="19">
        <f t="shared" ref="AA8:AA44" si="11">X8+Z8</f>
        <v>141572.20000000001</v>
      </c>
      <c r="AB8" s="7">
        <f t="shared" si="5"/>
        <v>141572.20000000001</v>
      </c>
      <c r="AC8" s="8">
        <f t="shared" ref="AC8:AC44" si="12">AA8-AB8</f>
        <v>0</v>
      </c>
      <c r="AD8" s="21">
        <v>122000</v>
      </c>
      <c r="AE8" s="7">
        <v>61000</v>
      </c>
      <c r="AF8" s="7">
        <v>75925.149999999994</v>
      </c>
      <c r="AG8" s="19">
        <f>138607.65-61000</f>
        <v>77607.649999999994</v>
      </c>
      <c r="AH8" s="19">
        <f t="shared" ref="AH8:AH44" si="13">AE8+AG8</f>
        <v>138607.65</v>
      </c>
      <c r="AI8" s="7">
        <f t="shared" ref="AI8:AI44" si="14">AE8+AF8</f>
        <v>136925.15</v>
      </c>
      <c r="AJ8" s="8">
        <f t="shared" ref="AJ8:AJ44" si="15">AH8-AI8</f>
        <v>1682.5</v>
      </c>
      <c r="AK8" s="21">
        <v>122000</v>
      </c>
      <c r="AL8" s="7">
        <f>61000</f>
        <v>61000</v>
      </c>
      <c r="AM8" s="7">
        <v>74098.679999999993</v>
      </c>
      <c r="AN8" s="19">
        <v>74099</v>
      </c>
      <c r="AO8" s="19">
        <f t="shared" si="6"/>
        <v>135099</v>
      </c>
      <c r="AP8" s="7">
        <f t="shared" ref="AP8:AP44" si="16">AL8+AM8</f>
        <v>135098.68</v>
      </c>
      <c r="AQ8" s="8">
        <f t="shared" ref="AQ8:AQ44" si="17">AO8-AP8</f>
        <v>0.32000000000698492</v>
      </c>
      <c r="AR8" s="21">
        <v>122000</v>
      </c>
      <c r="AS8" s="7">
        <v>61000</v>
      </c>
      <c r="AT8" s="7">
        <v>67979.34</v>
      </c>
      <c r="AU8" s="19">
        <v>67979.34</v>
      </c>
      <c r="AV8" s="19">
        <f t="shared" ref="AV8:AV44" si="18">AS8+AU8</f>
        <v>128979.34</v>
      </c>
      <c r="AW8" s="7">
        <f t="shared" ref="AW8:AW44" si="19">AS8+AT8</f>
        <v>128979.34</v>
      </c>
      <c r="AX8" s="8">
        <f t="shared" ref="AX8:AX44" si="20">AV8-AW8</f>
        <v>0</v>
      </c>
      <c r="AY8" s="21">
        <v>122000</v>
      </c>
      <c r="AZ8" s="7">
        <v>61000</v>
      </c>
      <c r="BA8" s="7">
        <v>57459.45</v>
      </c>
      <c r="BB8" s="19">
        <f>120000-61000</f>
        <v>59000</v>
      </c>
      <c r="BC8" s="19">
        <f t="shared" ref="BC8:BC44" si="21">AZ8+BB8</f>
        <v>120000</v>
      </c>
      <c r="BD8" s="7">
        <f t="shared" ref="BD8:BD44" si="22">AZ8+BA8</f>
        <v>118459.45</v>
      </c>
      <c r="BE8" s="8">
        <f t="shared" ref="BE8:BE44" si="23">BC8-BD8</f>
        <v>1540.5500000000029</v>
      </c>
      <c r="BF8" s="21">
        <v>122000</v>
      </c>
      <c r="BG8" s="19">
        <v>61000</v>
      </c>
      <c r="BH8" s="7">
        <v>64521.120000000003</v>
      </c>
      <c r="BI8" s="19">
        <v>64521</v>
      </c>
      <c r="BJ8" s="19">
        <f t="shared" ref="BJ8:BJ44" si="24">BG8+BI8</f>
        <v>125521</v>
      </c>
      <c r="BK8" s="7">
        <f t="shared" ref="BK8:BK44" si="25">BG8+BH8</f>
        <v>125521.12</v>
      </c>
      <c r="BL8" s="8">
        <f t="shared" ref="BL8:BL44" si="26">BJ8-BK8</f>
        <v>-0.11999999999534339</v>
      </c>
      <c r="BM8" s="21">
        <v>122000</v>
      </c>
      <c r="BN8" s="19">
        <f>61000</f>
        <v>61000</v>
      </c>
      <c r="BO8" s="7">
        <v>73043.98</v>
      </c>
      <c r="BP8" s="19">
        <v>0</v>
      </c>
      <c r="BQ8" s="19">
        <f t="shared" ref="BQ8:BQ44" si="27">BN8+BP8</f>
        <v>61000</v>
      </c>
      <c r="BR8" s="7">
        <f t="shared" ref="BR8:BR44" si="28">BN8+BO8</f>
        <v>134043.97999999998</v>
      </c>
      <c r="BS8" s="8">
        <f t="shared" ref="BS8:BS44" si="29">BR8-BM8</f>
        <v>12043.979999999981</v>
      </c>
      <c r="BT8" s="21">
        <v>122000</v>
      </c>
      <c r="BU8" s="19">
        <v>61000</v>
      </c>
      <c r="BV8" s="7">
        <v>59178.879999999997</v>
      </c>
      <c r="BW8" s="19">
        <f>121596.38-61000</f>
        <v>60596.380000000005</v>
      </c>
      <c r="BX8" s="19">
        <f t="shared" ref="BX8:BX44" si="30">BU8+BW8</f>
        <v>121596.38</v>
      </c>
      <c r="BY8" s="7">
        <f t="shared" ref="BY8:BY44" si="31">BU8+BV8</f>
        <v>120178.88</v>
      </c>
      <c r="BZ8" s="8">
        <f t="shared" ref="BZ8:BZ44" si="32">BX8-BY8</f>
        <v>1417.5</v>
      </c>
      <c r="CA8" s="21">
        <v>122000</v>
      </c>
      <c r="CB8" s="19">
        <v>61000</v>
      </c>
      <c r="CC8" s="7">
        <v>72298.41</v>
      </c>
      <c r="CD8" s="19">
        <v>0</v>
      </c>
      <c r="CE8" s="19">
        <f t="shared" ref="CE8:CE9" si="33">CB8+CD8</f>
        <v>61000</v>
      </c>
      <c r="CF8" s="7">
        <f t="shared" ref="CF8:CF9" si="34">CB8+CC8</f>
        <v>133298.41</v>
      </c>
      <c r="CG8" s="8">
        <f t="shared" ref="CG8:CG44" si="35">CF8-CA8</f>
        <v>11298.410000000003</v>
      </c>
    </row>
    <row r="9" spans="1:85" x14ac:dyDescent="0.25">
      <c r="A9" s="11" t="s">
        <v>3</v>
      </c>
      <c r="B9" s="6">
        <v>240000</v>
      </c>
      <c r="C9" s="7">
        <v>120000</v>
      </c>
      <c r="D9" s="7">
        <v>157407.18</v>
      </c>
      <c r="E9" s="19">
        <v>158505</v>
      </c>
      <c r="F9" s="19">
        <f t="shared" si="0"/>
        <v>278505</v>
      </c>
      <c r="G9" s="7">
        <f t="shared" si="1"/>
        <v>277407.18</v>
      </c>
      <c r="H9" s="8">
        <f t="shared" si="7"/>
        <v>1097.820000000007</v>
      </c>
      <c r="I9" s="21">
        <v>319000</v>
      </c>
      <c r="J9" s="7">
        <v>159500</v>
      </c>
      <c r="K9" s="7">
        <v>84928.61</v>
      </c>
      <c r="L9" s="19">
        <v>77034</v>
      </c>
      <c r="M9" s="19">
        <f t="shared" si="2"/>
        <v>236534</v>
      </c>
      <c r="N9" s="7">
        <f t="shared" si="3"/>
        <v>244428.61</v>
      </c>
      <c r="O9" s="8">
        <f t="shared" si="8"/>
        <v>-7894.609999999986</v>
      </c>
      <c r="P9" s="21">
        <v>350000</v>
      </c>
      <c r="Q9" s="7">
        <f>175000</f>
        <v>175000</v>
      </c>
      <c r="R9" s="7">
        <v>125295.98</v>
      </c>
      <c r="S9" s="19">
        <v>175000</v>
      </c>
      <c r="T9" s="19">
        <f t="shared" si="9"/>
        <v>350000</v>
      </c>
      <c r="U9" s="7">
        <f t="shared" si="4"/>
        <v>300295.98</v>
      </c>
      <c r="V9" s="8">
        <f t="shared" si="10"/>
        <v>49704.020000000019</v>
      </c>
      <c r="W9" s="21">
        <v>280000</v>
      </c>
      <c r="X9" s="7">
        <v>122000</v>
      </c>
      <c r="Y9" s="7">
        <v>138085.07999999999</v>
      </c>
      <c r="Z9" s="19">
        <v>130548</v>
      </c>
      <c r="AA9" s="19">
        <f t="shared" si="11"/>
        <v>252548</v>
      </c>
      <c r="AB9" s="7">
        <f t="shared" si="5"/>
        <v>260085.08</v>
      </c>
      <c r="AC9" s="8">
        <f t="shared" si="12"/>
        <v>-7537.0799999999872</v>
      </c>
      <c r="AD9" s="21">
        <v>340000</v>
      </c>
      <c r="AE9" s="7">
        <v>175000</v>
      </c>
      <c r="AF9" s="7">
        <v>108004.45</v>
      </c>
      <c r="AG9" s="19">
        <f>283004.45-175000</f>
        <v>108004.45000000001</v>
      </c>
      <c r="AH9" s="19">
        <f t="shared" si="13"/>
        <v>283004.45</v>
      </c>
      <c r="AI9" s="7">
        <f t="shared" si="14"/>
        <v>283004.45</v>
      </c>
      <c r="AJ9" s="8">
        <f t="shared" si="15"/>
        <v>0</v>
      </c>
      <c r="AK9" s="21">
        <v>288000</v>
      </c>
      <c r="AL9" s="7">
        <f>144000</f>
        <v>144000</v>
      </c>
      <c r="AM9" s="7">
        <v>95342.26</v>
      </c>
      <c r="AN9" s="19">
        <v>95342</v>
      </c>
      <c r="AO9" s="19">
        <f t="shared" si="6"/>
        <v>239342</v>
      </c>
      <c r="AP9" s="7">
        <f t="shared" si="16"/>
        <v>239342.26</v>
      </c>
      <c r="AQ9" s="8">
        <f t="shared" si="17"/>
        <v>-0.26000000000931323</v>
      </c>
      <c r="AR9" s="21">
        <v>288000</v>
      </c>
      <c r="AS9" s="7">
        <v>144000</v>
      </c>
      <c r="AT9" s="7">
        <v>126912.49</v>
      </c>
      <c r="AU9" s="19">
        <v>126000</v>
      </c>
      <c r="AV9" s="19">
        <f t="shared" si="18"/>
        <v>270000</v>
      </c>
      <c r="AW9" s="7">
        <f t="shared" si="19"/>
        <v>270912.49</v>
      </c>
      <c r="AX9" s="8">
        <f t="shared" si="20"/>
        <v>-912.48999999999069</v>
      </c>
      <c r="AY9" s="21">
        <v>340000</v>
      </c>
      <c r="AZ9" s="7">
        <v>170000</v>
      </c>
      <c r="BA9" s="7">
        <v>120071.4</v>
      </c>
      <c r="BB9" s="19">
        <f>311000-170000</f>
        <v>141000</v>
      </c>
      <c r="BC9" s="19">
        <f t="shared" si="21"/>
        <v>311000</v>
      </c>
      <c r="BD9" s="7">
        <f t="shared" si="22"/>
        <v>290071.40000000002</v>
      </c>
      <c r="BE9" s="8">
        <f t="shared" si="23"/>
        <v>20928.599999999977</v>
      </c>
      <c r="BF9" s="21">
        <v>280000</v>
      </c>
      <c r="BG9" s="7">
        <v>140000</v>
      </c>
      <c r="BH9" s="7">
        <v>70646.86</v>
      </c>
      <c r="BI9" s="19">
        <v>70647</v>
      </c>
      <c r="BJ9" s="19">
        <f t="shared" si="24"/>
        <v>210647</v>
      </c>
      <c r="BK9" s="7">
        <f t="shared" si="25"/>
        <v>210646.86</v>
      </c>
      <c r="BL9" s="8">
        <f t="shared" si="26"/>
        <v>0.14000000001396984</v>
      </c>
      <c r="BM9" s="21">
        <v>280000</v>
      </c>
      <c r="BN9" s="7">
        <v>140000</v>
      </c>
      <c r="BO9" s="7">
        <v>83673.09</v>
      </c>
      <c r="BP9" s="19">
        <v>0</v>
      </c>
      <c r="BQ9" s="19">
        <f t="shared" si="27"/>
        <v>140000</v>
      </c>
      <c r="BR9" s="7">
        <f t="shared" si="28"/>
        <v>223673.09</v>
      </c>
      <c r="BS9" s="8">
        <f t="shared" si="29"/>
        <v>-56326.91</v>
      </c>
      <c r="BT9" s="21">
        <v>325000</v>
      </c>
      <c r="BU9" s="7">
        <v>162500</v>
      </c>
      <c r="BV9" s="7">
        <v>81407.45</v>
      </c>
      <c r="BW9" s="19">
        <f>248615.45-162500</f>
        <v>86115.450000000012</v>
      </c>
      <c r="BX9" s="19">
        <f t="shared" si="30"/>
        <v>248615.45</v>
      </c>
      <c r="BY9" s="7">
        <f t="shared" si="31"/>
        <v>243907.45</v>
      </c>
      <c r="BZ9" s="8">
        <f t="shared" si="32"/>
        <v>4708</v>
      </c>
      <c r="CA9" s="21">
        <v>300000</v>
      </c>
      <c r="CB9" s="7">
        <v>150000</v>
      </c>
      <c r="CC9" s="7">
        <v>69124.83</v>
      </c>
      <c r="CD9" s="19">
        <v>0</v>
      </c>
      <c r="CE9" s="19">
        <f t="shared" si="33"/>
        <v>150000</v>
      </c>
      <c r="CF9" s="7">
        <f t="shared" si="34"/>
        <v>219124.83000000002</v>
      </c>
      <c r="CG9" s="8">
        <f t="shared" si="35"/>
        <v>-80875.169999999984</v>
      </c>
    </row>
    <row r="10" spans="1:85" x14ac:dyDescent="0.25">
      <c r="A10" s="11"/>
      <c r="B10" s="6"/>
      <c r="C10" s="7"/>
      <c r="D10" s="7"/>
      <c r="E10" s="19"/>
      <c r="F10" s="19"/>
      <c r="G10" s="7"/>
      <c r="H10" s="8"/>
      <c r="I10" s="21"/>
      <c r="J10" s="7"/>
      <c r="K10" s="7"/>
      <c r="L10" s="19"/>
      <c r="M10" s="19"/>
      <c r="N10" s="7"/>
      <c r="O10" s="8"/>
      <c r="P10" s="21"/>
      <c r="Q10" s="7"/>
      <c r="R10" s="7"/>
      <c r="S10" s="19"/>
      <c r="T10" s="19"/>
      <c r="U10" s="7"/>
      <c r="V10" s="8"/>
      <c r="W10" s="21"/>
      <c r="X10" s="7"/>
      <c r="Y10" s="7"/>
      <c r="Z10" s="19"/>
      <c r="AA10" s="19"/>
      <c r="AB10" s="7"/>
      <c r="AC10" s="8"/>
      <c r="AD10" s="21"/>
      <c r="AE10" s="7"/>
      <c r="AF10" s="7"/>
      <c r="AG10" s="19"/>
      <c r="AH10" s="19"/>
      <c r="AI10" s="7"/>
      <c r="AJ10" s="8"/>
      <c r="AK10" s="21"/>
      <c r="AL10" s="7"/>
      <c r="AM10" s="7"/>
      <c r="AN10" s="19"/>
      <c r="AO10" s="19"/>
      <c r="AP10" s="7"/>
      <c r="AQ10" s="8"/>
      <c r="AR10" s="21"/>
      <c r="AS10" s="7"/>
      <c r="AT10" s="7"/>
      <c r="AU10" s="19"/>
      <c r="AV10" s="19"/>
      <c r="AW10" s="7"/>
      <c r="AX10" s="8"/>
      <c r="AY10" s="21"/>
      <c r="AZ10" s="7"/>
      <c r="BA10" s="7"/>
      <c r="BB10" s="19"/>
      <c r="BC10" s="19"/>
      <c r="BD10" s="7"/>
      <c r="BE10" s="8"/>
      <c r="BF10" s="21"/>
      <c r="BG10" s="7"/>
      <c r="BH10" s="7"/>
      <c r="BI10" s="19"/>
      <c r="BJ10" s="19"/>
      <c r="BK10" s="7"/>
      <c r="BL10" s="8"/>
      <c r="BM10" s="21"/>
      <c r="BN10" s="7"/>
      <c r="BO10" s="7"/>
      <c r="BP10" s="19"/>
      <c r="BQ10" s="19"/>
      <c r="BR10" s="7"/>
      <c r="BS10" s="8"/>
      <c r="BT10" s="21"/>
      <c r="BU10" s="7"/>
      <c r="BV10" s="7"/>
      <c r="BW10" s="19"/>
      <c r="BX10" s="19"/>
      <c r="BY10" s="7"/>
      <c r="BZ10" s="8"/>
      <c r="CA10" s="21"/>
      <c r="CB10" s="7"/>
      <c r="CC10" s="7"/>
      <c r="CD10" s="19"/>
      <c r="CE10" s="19"/>
      <c r="CF10" s="7"/>
      <c r="CG10" s="8"/>
    </row>
    <row r="11" spans="1:85" x14ac:dyDescent="0.25">
      <c r="A11" s="12" t="s">
        <v>4</v>
      </c>
      <c r="B11" s="6"/>
      <c r="C11" s="7"/>
      <c r="D11" s="7"/>
      <c r="E11" s="19"/>
      <c r="F11" s="19"/>
      <c r="G11" s="7"/>
      <c r="H11" s="8"/>
      <c r="I11" s="21"/>
      <c r="J11" s="7"/>
      <c r="K11" s="7"/>
      <c r="L11" s="19"/>
      <c r="M11" s="19"/>
      <c r="N11" s="7"/>
      <c r="O11" s="8"/>
      <c r="P11" s="21"/>
      <c r="Q11" s="7"/>
      <c r="R11" s="7"/>
      <c r="S11" s="19"/>
      <c r="T11" s="19"/>
      <c r="U11" s="7"/>
      <c r="V11" s="8"/>
      <c r="W11" s="21"/>
      <c r="X11" s="7"/>
      <c r="Y11" s="7"/>
      <c r="Z11" s="19"/>
      <c r="AA11" s="19"/>
      <c r="AB11" s="7"/>
      <c r="AC11" s="8"/>
      <c r="AD11" s="21"/>
      <c r="AE11" s="7"/>
      <c r="AF11" s="7"/>
      <c r="AG11" s="19"/>
      <c r="AH11" s="19"/>
      <c r="AI11" s="7"/>
      <c r="AJ11" s="8"/>
      <c r="AK11" s="21"/>
      <c r="AL11" s="7"/>
      <c r="AM11" s="7"/>
      <c r="AN11" s="19"/>
      <c r="AO11" s="19"/>
      <c r="AP11" s="7"/>
      <c r="AQ11" s="8"/>
      <c r="AR11" s="21"/>
      <c r="AS11" s="7"/>
      <c r="AT11" s="7"/>
      <c r="AU11" s="19"/>
      <c r="AV11" s="19"/>
      <c r="AW11" s="7"/>
      <c r="AX11" s="8"/>
      <c r="AY11" s="21"/>
      <c r="AZ11" s="7"/>
      <c r="BA11" s="7"/>
      <c r="BB11" s="19"/>
      <c r="BC11" s="19"/>
      <c r="BD11" s="7"/>
      <c r="BE11" s="8"/>
      <c r="BF11" s="21"/>
      <c r="BG11" s="7"/>
      <c r="BH11" s="7"/>
      <c r="BI11" s="19"/>
      <c r="BJ11" s="19"/>
      <c r="BK11" s="7"/>
      <c r="BL11" s="8"/>
      <c r="BM11" s="21"/>
      <c r="BN11" s="7"/>
      <c r="BO11" s="7"/>
      <c r="BP11" s="19"/>
      <c r="BQ11" s="19"/>
      <c r="BR11" s="7"/>
      <c r="BS11" s="8"/>
      <c r="BT11" s="21"/>
      <c r="BU11" s="7"/>
      <c r="BV11" s="7"/>
      <c r="BW11" s="19"/>
      <c r="BX11" s="19"/>
      <c r="BY11" s="7"/>
      <c r="BZ11" s="8"/>
      <c r="CA11" s="21"/>
      <c r="CB11" s="7"/>
      <c r="CC11" s="7"/>
      <c r="CD11" s="19"/>
      <c r="CE11" s="19"/>
      <c r="CF11" s="7"/>
      <c r="CG11" s="8"/>
    </row>
    <row r="12" spans="1:85" x14ac:dyDescent="0.25">
      <c r="A12" s="11" t="s">
        <v>2</v>
      </c>
      <c r="B12" s="6">
        <v>15000</v>
      </c>
      <c r="C12" s="7">
        <v>7500</v>
      </c>
      <c r="D12" s="7">
        <v>16256.14</v>
      </c>
      <c r="E12" s="19">
        <v>16262</v>
      </c>
      <c r="F12" s="19">
        <f t="shared" si="0"/>
        <v>23762</v>
      </c>
      <c r="G12" s="7">
        <f t="shared" si="1"/>
        <v>23756.14</v>
      </c>
      <c r="H12" s="8">
        <f t="shared" si="7"/>
        <v>5.8600000000005821</v>
      </c>
      <c r="I12" s="21">
        <v>15000</v>
      </c>
      <c r="J12" s="7">
        <v>7500</v>
      </c>
      <c r="K12" s="7">
        <v>18998.900000000001</v>
      </c>
      <c r="L12" s="19">
        <v>18923</v>
      </c>
      <c r="M12" s="19">
        <f t="shared" ref="M12:M15" si="36">J12+L12</f>
        <v>26423</v>
      </c>
      <c r="N12" s="7">
        <f t="shared" ref="N12:N15" si="37">J12+K12</f>
        <v>26498.9</v>
      </c>
      <c r="O12" s="8">
        <f t="shared" ref="O12:O15" si="38">M12-N12</f>
        <v>-75.900000000001455</v>
      </c>
      <c r="P12" s="21">
        <v>15000</v>
      </c>
      <c r="Q12" s="7">
        <v>7500</v>
      </c>
      <c r="R12" s="7">
        <v>24402.01</v>
      </c>
      <c r="S12" s="19">
        <v>7500</v>
      </c>
      <c r="T12" s="19">
        <f t="shared" si="9"/>
        <v>15000</v>
      </c>
      <c r="U12" s="7">
        <f t="shared" ref="U12:U14" si="39">Q12+R12</f>
        <v>31902.01</v>
      </c>
      <c r="V12" s="8">
        <f t="shared" ref="V12:V15" si="40">P12-U12</f>
        <v>-16902.009999999998</v>
      </c>
      <c r="W12" s="21">
        <v>30000</v>
      </c>
      <c r="X12" s="7">
        <v>7500</v>
      </c>
      <c r="Y12" s="7">
        <v>18771.53</v>
      </c>
      <c r="Z12" s="19">
        <v>18771.53</v>
      </c>
      <c r="AA12" s="19">
        <f t="shared" si="11"/>
        <v>26271.53</v>
      </c>
      <c r="AB12" s="7">
        <f t="shared" si="5"/>
        <v>26271.53</v>
      </c>
      <c r="AC12" s="8">
        <f t="shared" si="12"/>
        <v>0</v>
      </c>
      <c r="AD12" s="21">
        <v>30000</v>
      </c>
      <c r="AE12" s="7">
        <v>7500</v>
      </c>
      <c r="AF12" s="7">
        <v>26102.95</v>
      </c>
      <c r="AG12" s="19">
        <f>33621.2-7500</f>
        <v>26121.199999999997</v>
      </c>
      <c r="AH12" s="19">
        <f t="shared" si="13"/>
        <v>33621.199999999997</v>
      </c>
      <c r="AI12" s="7">
        <f t="shared" si="14"/>
        <v>33602.949999999997</v>
      </c>
      <c r="AJ12" s="8">
        <f t="shared" si="15"/>
        <v>18.25</v>
      </c>
      <c r="AK12" s="21">
        <v>25000</v>
      </c>
      <c r="AL12" s="7">
        <v>7500</v>
      </c>
      <c r="AM12" s="7">
        <v>23649.21</v>
      </c>
      <c r="AN12" s="19">
        <v>23649</v>
      </c>
      <c r="AO12" s="19">
        <f t="shared" si="6"/>
        <v>31149</v>
      </c>
      <c r="AP12" s="7">
        <f t="shared" si="16"/>
        <v>31149.21</v>
      </c>
      <c r="AQ12" s="8">
        <f t="shared" si="17"/>
        <v>-0.20999999999912689</v>
      </c>
      <c r="AR12" s="21">
        <v>25000</v>
      </c>
      <c r="AS12" s="7">
        <v>12500</v>
      </c>
      <c r="AT12" s="7">
        <v>32567.58</v>
      </c>
      <c r="AU12" s="19">
        <v>32537.58</v>
      </c>
      <c r="AV12" s="19">
        <f t="shared" si="18"/>
        <v>45037.58</v>
      </c>
      <c r="AW12" s="7">
        <f t="shared" si="19"/>
        <v>45067.58</v>
      </c>
      <c r="AX12" s="8">
        <f t="shared" si="20"/>
        <v>-30</v>
      </c>
      <c r="AY12" s="21">
        <v>25000</v>
      </c>
      <c r="AZ12" s="7">
        <v>12500</v>
      </c>
      <c r="BA12" s="7">
        <v>17479.189999999999</v>
      </c>
      <c r="BB12" s="19">
        <f>30000-12500</f>
        <v>17500</v>
      </c>
      <c r="BC12" s="19">
        <f t="shared" si="21"/>
        <v>30000</v>
      </c>
      <c r="BD12" s="7">
        <f t="shared" si="22"/>
        <v>29979.19</v>
      </c>
      <c r="BE12" s="8">
        <f t="shared" si="23"/>
        <v>20.81000000000131</v>
      </c>
      <c r="BF12" s="21">
        <v>25000</v>
      </c>
      <c r="BG12" s="7">
        <v>12500</v>
      </c>
      <c r="BH12" s="7">
        <v>18229.240000000002</v>
      </c>
      <c r="BI12" s="7">
        <v>18229</v>
      </c>
      <c r="BJ12" s="19">
        <f t="shared" si="24"/>
        <v>30729</v>
      </c>
      <c r="BK12" s="7">
        <f t="shared" si="25"/>
        <v>30729.24</v>
      </c>
      <c r="BL12" s="8">
        <f t="shared" si="26"/>
        <v>-0.24000000000160071</v>
      </c>
      <c r="BM12" s="21">
        <v>35000</v>
      </c>
      <c r="BN12" s="7">
        <v>17500</v>
      </c>
      <c r="BO12" s="7">
        <v>24083.5</v>
      </c>
      <c r="BP12" s="19">
        <v>0</v>
      </c>
      <c r="BQ12" s="19">
        <f t="shared" si="27"/>
        <v>17500</v>
      </c>
      <c r="BR12" s="7">
        <f t="shared" si="28"/>
        <v>41583.5</v>
      </c>
      <c r="BS12" s="8">
        <f t="shared" si="29"/>
        <v>6583.5</v>
      </c>
      <c r="BT12" s="21">
        <v>40000</v>
      </c>
      <c r="BU12" s="7">
        <v>20000</v>
      </c>
      <c r="BV12" s="7">
        <v>22064.799999999999</v>
      </c>
      <c r="BW12" s="19">
        <f>42064.8-20000</f>
        <v>22064.800000000003</v>
      </c>
      <c r="BX12" s="19">
        <f t="shared" si="30"/>
        <v>42064.800000000003</v>
      </c>
      <c r="BY12" s="7">
        <f t="shared" si="31"/>
        <v>42064.800000000003</v>
      </c>
      <c r="BZ12" s="8">
        <f t="shared" si="32"/>
        <v>0</v>
      </c>
      <c r="CA12" s="21">
        <v>40000</v>
      </c>
      <c r="CB12" s="7">
        <v>20000</v>
      </c>
      <c r="CC12" s="7">
        <v>18769.48</v>
      </c>
      <c r="CD12" s="19">
        <v>0</v>
      </c>
      <c r="CE12" s="19">
        <f t="shared" ref="CE12:CE15" si="41">CB12+CD12</f>
        <v>20000</v>
      </c>
      <c r="CF12" s="7">
        <f t="shared" ref="CF12:CF15" si="42">CB12+CC12</f>
        <v>38769.479999999996</v>
      </c>
      <c r="CG12" s="8">
        <f t="shared" si="35"/>
        <v>-1230.5200000000041</v>
      </c>
    </row>
    <row r="13" spans="1:85" x14ac:dyDescent="0.25">
      <c r="A13" s="11" t="s">
        <v>1</v>
      </c>
      <c r="B13" s="6">
        <v>17000</v>
      </c>
      <c r="C13" s="7">
        <v>8500</v>
      </c>
      <c r="D13" s="7">
        <v>12483.47</v>
      </c>
      <c r="E13" s="19">
        <v>12484</v>
      </c>
      <c r="F13" s="19">
        <f t="shared" si="0"/>
        <v>20984</v>
      </c>
      <c r="G13" s="7">
        <f t="shared" si="1"/>
        <v>20983.47</v>
      </c>
      <c r="H13" s="8">
        <f t="shared" si="7"/>
        <v>0.52999999999883585</v>
      </c>
      <c r="I13" s="21">
        <v>17000</v>
      </c>
      <c r="J13" s="7">
        <v>8500</v>
      </c>
      <c r="K13" s="7">
        <v>9030.1200000000008</v>
      </c>
      <c r="L13" s="19">
        <v>9477</v>
      </c>
      <c r="M13" s="19">
        <f t="shared" si="36"/>
        <v>17977</v>
      </c>
      <c r="N13" s="7">
        <f t="shared" si="37"/>
        <v>17530.120000000003</v>
      </c>
      <c r="O13" s="8">
        <f t="shared" si="38"/>
        <v>446.87999999999738</v>
      </c>
      <c r="P13" s="21">
        <v>17000</v>
      </c>
      <c r="Q13" s="7">
        <v>8500</v>
      </c>
      <c r="R13" s="7">
        <v>7136.33</v>
      </c>
      <c r="S13" s="19">
        <v>8500</v>
      </c>
      <c r="T13" s="19">
        <f t="shared" si="9"/>
        <v>17000</v>
      </c>
      <c r="U13" s="7">
        <f t="shared" si="39"/>
        <v>15636.33</v>
      </c>
      <c r="V13" s="8">
        <f t="shared" si="40"/>
        <v>1363.67</v>
      </c>
      <c r="W13" s="21">
        <v>17000</v>
      </c>
      <c r="X13" s="7">
        <v>8500</v>
      </c>
      <c r="Y13" s="7">
        <v>8302.44</v>
      </c>
      <c r="Z13" s="19">
        <v>8302</v>
      </c>
      <c r="AA13" s="19">
        <f t="shared" si="11"/>
        <v>16802</v>
      </c>
      <c r="AB13" s="7">
        <f t="shared" si="5"/>
        <v>16802.440000000002</v>
      </c>
      <c r="AC13" s="8">
        <f t="shared" si="12"/>
        <v>-0.44000000000232831</v>
      </c>
      <c r="AD13" s="21">
        <v>17000</v>
      </c>
      <c r="AE13" s="7">
        <v>8500</v>
      </c>
      <c r="AF13" s="7">
        <v>8591.4699999999993</v>
      </c>
      <c r="AG13" s="19">
        <f>17161.47-8500</f>
        <v>8661.4700000000012</v>
      </c>
      <c r="AH13" s="19">
        <f t="shared" si="13"/>
        <v>17161.47</v>
      </c>
      <c r="AI13" s="7">
        <f t="shared" si="14"/>
        <v>17091.47</v>
      </c>
      <c r="AJ13" s="8">
        <f t="shared" si="15"/>
        <v>70</v>
      </c>
      <c r="AK13" s="21">
        <v>17000</v>
      </c>
      <c r="AL13" s="7">
        <v>8500</v>
      </c>
      <c r="AM13" s="7">
        <v>7502.06</v>
      </c>
      <c r="AN13" s="19">
        <v>7502</v>
      </c>
      <c r="AO13" s="19">
        <f t="shared" si="6"/>
        <v>16002</v>
      </c>
      <c r="AP13" s="7">
        <f t="shared" si="16"/>
        <v>16002.060000000001</v>
      </c>
      <c r="AQ13" s="8">
        <f t="shared" si="17"/>
        <v>-6.0000000001309672E-2</v>
      </c>
      <c r="AR13" s="21">
        <v>17000</v>
      </c>
      <c r="AS13" s="7">
        <v>8500</v>
      </c>
      <c r="AT13" s="7">
        <v>11593.49</v>
      </c>
      <c r="AU13" s="19">
        <v>11593.49</v>
      </c>
      <c r="AV13" s="19">
        <f t="shared" si="18"/>
        <v>20093.489999999998</v>
      </c>
      <c r="AW13" s="7">
        <f t="shared" si="19"/>
        <v>20093.489999999998</v>
      </c>
      <c r="AX13" s="8">
        <f t="shared" si="20"/>
        <v>0</v>
      </c>
      <c r="AY13" s="21">
        <v>17000</v>
      </c>
      <c r="AZ13" s="7">
        <v>8500</v>
      </c>
      <c r="BA13" s="7">
        <v>7573.68</v>
      </c>
      <c r="BB13" s="19">
        <f>16500-8500</f>
        <v>8000</v>
      </c>
      <c r="BC13" s="19">
        <f t="shared" si="21"/>
        <v>16500</v>
      </c>
      <c r="BD13" s="7">
        <f t="shared" si="22"/>
        <v>16073.68</v>
      </c>
      <c r="BE13" s="8">
        <f t="shared" si="23"/>
        <v>426.31999999999971</v>
      </c>
      <c r="BF13" s="21">
        <v>17000</v>
      </c>
      <c r="BG13" s="7">
        <v>8500</v>
      </c>
      <c r="BH13" s="7">
        <v>8498.86</v>
      </c>
      <c r="BI13" s="7">
        <v>8499</v>
      </c>
      <c r="BJ13" s="19">
        <f t="shared" si="24"/>
        <v>16999</v>
      </c>
      <c r="BK13" s="7">
        <f t="shared" si="25"/>
        <v>16998.86</v>
      </c>
      <c r="BL13" s="8">
        <f t="shared" si="26"/>
        <v>0.13999999999941792</v>
      </c>
      <c r="BM13" s="21">
        <v>17000</v>
      </c>
      <c r="BN13" s="7">
        <v>8500</v>
      </c>
      <c r="BO13" s="7">
        <v>10048.75</v>
      </c>
      <c r="BP13" s="19">
        <v>0</v>
      </c>
      <c r="BQ13" s="19">
        <f t="shared" si="27"/>
        <v>8500</v>
      </c>
      <c r="BR13" s="7">
        <f t="shared" si="28"/>
        <v>18548.75</v>
      </c>
      <c r="BS13" s="8">
        <f t="shared" si="29"/>
        <v>1548.75</v>
      </c>
      <c r="BT13" s="21">
        <v>17000</v>
      </c>
      <c r="BU13" s="7">
        <v>8500</v>
      </c>
      <c r="BV13" s="7">
        <v>5705.56</v>
      </c>
      <c r="BW13" s="19">
        <f>14716.84-8500</f>
        <v>6216.84</v>
      </c>
      <c r="BX13" s="19">
        <f t="shared" si="30"/>
        <v>14716.84</v>
      </c>
      <c r="BY13" s="7">
        <f t="shared" si="31"/>
        <v>14205.560000000001</v>
      </c>
      <c r="BZ13" s="8">
        <f t="shared" si="32"/>
        <v>511.27999999999884</v>
      </c>
      <c r="CA13" s="21">
        <v>17000</v>
      </c>
      <c r="CB13" s="7">
        <v>8500</v>
      </c>
      <c r="CC13" s="7">
        <v>6548.48</v>
      </c>
      <c r="CD13" s="19">
        <v>0</v>
      </c>
      <c r="CE13" s="19">
        <f t="shared" si="41"/>
        <v>8500</v>
      </c>
      <c r="CF13" s="7">
        <f t="shared" si="42"/>
        <v>15048.48</v>
      </c>
      <c r="CG13" s="8">
        <f t="shared" si="35"/>
        <v>-1951.5200000000004</v>
      </c>
    </row>
    <row r="14" spans="1:85" x14ac:dyDescent="0.25">
      <c r="A14" s="11" t="s">
        <v>3</v>
      </c>
      <c r="B14" s="6">
        <v>50000</v>
      </c>
      <c r="C14" s="7">
        <v>25000</v>
      </c>
      <c r="D14" s="7">
        <v>35862</v>
      </c>
      <c r="E14" s="19">
        <v>36170</v>
      </c>
      <c r="F14" s="19">
        <f t="shared" si="0"/>
        <v>61170</v>
      </c>
      <c r="G14" s="7">
        <f t="shared" si="1"/>
        <v>60862</v>
      </c>
      <c r="H14" s="8">
        <f t="shared" si="7"/>
        <v>308</v>
      </c>
      <c r="I14" s="21">
        <v>50000</v>
      </c>
      <c r="J14" s="7">
        <v>25000</v>
      </c>
      <c r="K14" s="7">
        <v>19815.22</v>
      </c>
      <c r="L14" s="19">
        <v>19870</v>
      </c>
      <c r="M14" s="19">
        <f t="shared" si="36"/>
        <v>44870</v>
      </c>
      <c r="N14" s="7">
        <f t="shared" si="37"/>
        <v>44815.22</v>
      </c>
      <c r="O14" s="8">
        <f t="shared" si="38"/>
        <v>54.779999999998836</v>
      </c>
      <c r="P14" s="21">
        <v>63000</v>
      </c>
      <c r="Q14" s="7">
        <f>31250</f>
        <v>31250</v>
      </c>
      <c r="R14" s="7">
        <v>41025</v>
      </c>
      <c r="S14" s="19">
        <v>31750</v>
      </c>
      <c r="T14" s="19">
        <f t="shared" si="9"/>
        <v>63000</v>
      </c>
      <c r="U14" s="7">
        <f t="shared" si="39"/>
        <v>72275</v>
      </c>
      <c r="V14" s="8">
        <f t="shared" si="40"/>
        <v>-9275</v>
      </c>
      <c r="W14" s="21">
        <v>70000</v>
      </c>
      <c r="X14" s="7">
        <v>25000</v>
      </c>
      <c r="Y14" s="7">
        <v>42938</v>
      </c>
      <c r="Z14" s="19">
        <v>43290</v>
      </c>
      <c r="AA14" s="19">
        <f t="shared" si="11"/>
        <v>68290</v>
      </c>
      <c r="AB14" s="7">
        <f t="shared" si="5"/>
        <v>67938</v>
      </c>
      <c r="AC14" s="8">
        <f t="shared" si="12"/>
        <v>352</v>
      </c>
      <c r="AD14" s="21">
        <v>62500</v>
      </c>
      <c r="AE14" s="7">
        <v>31250</v>
      </c>
      <c r="AF14" s="7">
        <v>40240</v>
      </c>
      <c r="AG14" s="19">
        <f>71490-31250</f>
        <v>40240</v>
      </c>
      <c r="AH14" s="19">
        <f t="shared" si="13"/>
        <v>71490</v>
      </c>
      <c r="AI14" s="7">
        <f t="shared" si="14"/>
        <v>71490</v>
      </c>
      <c r="AJ14" s="8">
        <f t="shared" si="15"/>
        <v>0</v>
      </c>
      <c r="AK14" s="21">
        <v>50000</v>
      </c>
      <c r="AL14" s="7">
        <v>25000</v>
      </c>
      <c r="AM14" s="7">
        <v>22150</v>
      </c>
      <c r="AN14" s="19">
        <v>22150</v>
      </c>
      <c r="AO14" s="19">
        <f t="shared" si="6"/>
        <v>47150</v>
      </c>
      <c r="AP14" s="7">
        <f t="shared" si="16"/>
        <v>47150</v>
      </c>
      <c r="AQ14" s="8">
        <f t="shared" si="17"/>
        <v>0</v>
      </c>
      <c r="AR14" s="21">
        <v>48000</v>
      </c>
      <c r="AS14" s="7">
        <v>24000</v>
      </c>
      <c r="AT14" s="7">
        <v>21646.75</v>
      </c>
      <c r="AU14" s="19">
        <v>21000</v>
      </c>
      <c r="AV14" s="19">
        <f t="shared" si="18"/>
        <v>45000</v>
      </c>
      <c r="AW14" s="7">
        <f t="shared" si="19"/>
        <v>45646.75</v>
      </c>
      <c r="AX14" s="8">
        <f t="shared" si="20"/>
        <v>-646.75</v>
      </c>
      <c r="AY14" s="21">
        <v>60000</v>
      </c>
      <c r="AZ14" s="7">
        <v>30000</v>
      </c>
      <c r="BA14" s="7">
        <v>24856.75</v>
      </c>
      <c r="BB14" s="19">
        <f>53000-30000</f>
        <v>23000</v>
      </c>
      <c r="BC14" s="19">
        <f t="shared" si="21"/>
        <v>53000</v>
      </c>
      <c r="BD14" s="7">
        <f t="shared" si="22"/>
        <v>54856.75</v>
      </c>
      <c r="BE14" s="8">
        <f t="shared" si="23"/>
        <v>-1856.75</v>
      </c>
      <c r="BF14" s="21">
        <v>48000</v>
      </c>
      <c r="BG14" s="7">
        <v>24000</v>
      </c>
      <c r="BH14" s="7">
        <v>30857</v>
      </c>
      <c r="BI14" s="7">
        <v>30857</v>
      </c>
      <c r="BJ14" s="19">
        <f t="shared" si="24"/>
        <v>54857</v>
      </c>
      <c r="BK14" s="7">
        <f t="shared" si="25"/>
        <v>54857</v>
      </c>
      <c r="BL14" s="8">
        <f t="shared" si="26"/>
        <v>0</v>
      </c>
      <c r="BM14" s="21">
        <v>46000</v>
      </c>
      <c r="BN14" s="7">
        <v>23000</v>
      </c>
      <c r="BO14" s="7">
        <v>26235</v>
      </c>
      <c r="BP14" s="19">
        <v>0</v>
      </c>
      <c r="BQ14" s="19">
        <f t="shared" si="27"/>
        <v>23000</v>
      </c>
      <c r="BR14" s="7">
        <f t="shared" si="28"/>
        <v>49235</v>
      </c>
      <c r="BS14" s="8">
        <f t="shared" si="29"/>
        <v>3235</v>
      </c>
      <c r="BT14" s="21">
        <v>50000</v>
      </c>
      <c r="BU14" s="7">
        <v>25000</v>
      </c>
      <c r="BV14" s="7">
        <v>27879</v>
      </c>
      <c r="BW14" s="19">
        <f>55567-25000</f>
        <v>30567</v>
      </c>
      <c r="BX14" s="19">
        <f t="shared" si="30"/>
        <v>55567</v>
      </c>
      <c r="BY14" s="7">
        <f t="shared" si="31"/>
        <v>52879</v>
      </c>
      <c r="BZ14" s="8">
        <f t="shared" si="32"/>
        <v>2688</v>
      </c>
      <c r="CA14" s="21">
        <v>40000</v>
      </c>
      <c r="CB14" s="7">
        <v>20000</v>
      </c>
      <c r="CC14" s="7">
        <v>20987</v>
      </c>
      <c r="CD14" s="19">
        <v>0</v>
      </c>
      <c r="CE14" s="19">
        <f t="shared" si="41"/>
        <v>20000</v>
      </c>
      <c r="CF14" s="7">
        <f t="shared" si="42"/>
        <v>40987</v>
      </c>
      <c r="CG14" s="8">
        <f t="shared" si="35"/>
        <v>987</v>
      </c>
    </row>
    <row r="15" spans="1:85" x14ac:dyDescent="0.25">
      <c r="A15" s="11" t="s">
        <v>30</v>
      </c>
      <c r="B15" s="6">
        <v>0</v>
      </c>
      <c r="C15" s="7">
        <v>0</v>
      </c>
      <c r="D15" s="7">
        <v>0</v>
      </c>
      <c r="E15" s="19">
        <v>0</v>
      </c>
      <c r="F15" s="19">
        <f t="shared" si="0"/>
        <v>0</v>
      </c>
      <c r="G15" s="7">
        <f t="shared" si="1"/>
        <v>0</v>
      </c>
      <c r="H15" s="8">
        <f t="shared" si="7"/>
        <v>0</v>
      </c>
      <c r="I15" s="21">
        <v>0</v>
      </c>
      <c r="J15" s="7">
        <v>0</v>
      </c>
      <c r="K15" s="7">
        <v>0</v>
      </c>
      <c r="L15" s="19">
        <v>0</v>
      </c>
      <c r="M15" s="19">
        <f t="shared" si="36"/>
        <v>0</v>
      </c>
      <c r="N15" s="7">
        <f t="shared" si="37"/>
        <v>0</v>
      </c>
      <c r="O15" s="8">
        <f t="shared" si="38"/>
        <v>0</v>
      </c>
      <c r="P15" s="21">
        <v>0</v>
      </c>
      <c r="Q15" s="7">
        <v>0</v>
      </c>
      <c r="R15" s="7">
        <v>0</v>
      </c>
      <c r="S15" s="19">
        <v>0</v>
      </c>
      <c r="T15" s="19">
        <v>0</v>
      </c>
      <c r="U15" s="7">
        <v>0</v>
      </c>
      <c r="V15" s="8">
        <f t="shared" si="40"/>
        <v>0</v>
      </c>
      <c r="W15" s="21">
        <v>8000</v>
      </c>
      <c r="X15" s="7">
        <f>5000</f>
        <v>5000</v>
      </c>
      <c r="Y15" s="7"/>
      <c r="Z15" s="19">
        <v>0</v>
      </c>
      <c r="AA15" s="19">
        <f t="shared" si="11"/>
        <v>5000</v>
      </c>
      <c r="AB15" s="7">
        <f t="shared" si="5"/>
        <v>5000</v>
      </c>
      <c r="AC15" s="8">
        <f t="shared" si="12"/>
        <v>0</v>
      </c>
      <c r="AD15" s="21">
        <v>8000</v>
      </c>
      <c r="AE15" s="7">
        <v>0</v>
      </c>
      <c r="AF15" s="7">
        <v>5000</v>
      </c>
      <c r="AG15" s="19">
        <v>5000</v>
      </c>
      <c r="AH15" s="19">
        <f t="shared" si="13"/>
        <v>5000</v>
      </c>
      <c r="AI15" s="7">
        <f t="shared" si="14"/>
        <v>5000</v>
      </c>
      <c r="AJ15" s="8">
        <f t="shared" si="15"/>
        <v>0</v>
      </c>
      <c r="AK15" s="7">
        <v>0</v>
      </c>
      <c r="AL15" s="7">
        <v>0</v>
      </c>
      <c r="AM15" s="7">
        <v>10160</v>
      </c>
      <c r="AN15" s="19">
        <v>10160</v>
      </c>
      <c r="AO15" s="19">
        <f t="shared" si="6"/>
        <v>10160</v>
      </c>
      <c r="AP15" s="7">
        <f t="shared" si="16"/>
        <v>10160</v>
      </c>
      <c r="AQ15" s="8">
        <f t="shared" si="17"/>
        <v>0</v>
      </c>
      <c r="AR15" s="7">
        <v>0</v>
      </c>
      <c r="AS15" s="7">
        <v>0</v>
      </c>
      <c r="AT15" s="7">
        <v>8315</v>
      </c>
      <c r="AU15" s="19">
        <v>8315</v>
      </c>
      <c r="AV15" s="19">
        <f t="shared" si="18"/>
        <v>8315</v>
      </c>
      <c r="AW15" s="7">
        <f t="shared" si="19"/>
        <v>8315</v>
      </c>
      <c r="AX15" s="8">
        <f t="shared" si="20"/>
        <v>0</v>
      </c>
      <c r="AY15" s="7">
        <v>0</v>
      </c>
      <c r="AZ15" s="7">
        <v>0</v>
      </c>
      <c r="BA15" s="7">
        <v>8210</v>
      </c>
      <c r="BB15" s="19">
        <v>8200</v>
      </c>
      <c r="BC15" s="19">
        <f t="shared" si="21"/>
        <v>8200</v>
      </c>
      <c r="BD15" s="7">
        <f t="shared" si="22"/>
        <v>8210</v>
      </c>
      <c r="BE15" s="8">
        <f t="shared" si="23"/>
        <v>-10</v>
      </c>
      <c r="BF15" s="7">
        <v>0</v>
      </c>
      <c r="BG15" s="7">
        <v>0</v>
      </c>
      <c r="BH15" s="7">
        <v>8210</v>
      </c>
      <c r="BI15" s="7">
        <v>8210</v>
      </c>
      <c r="BJ15" s="19">
        <f t="shared" si="24"/>
        <v>8210</v>
      </c>
      <c r="BK15" s="7">
        <f t="shared" si="25"/>
        <v>8210</v>
      </c>
      <c r="BL15" s="8">
        <f t="shared" si="26"/>
        <v>0</v>
      </c>
      <c r="BM15" s="7">
        <v>12000</v>
      </c>
      <c r="BN15" s="7">
        <v>0</v>
      </c>
      <c r="BO15" s="7">
        <v>12315</v>
      </c>
      <c r="BP15" s="19">
        <v>0</v>
      </c>
      <c r="BQ15" s="19">
        <f t="shared" si="27"/>
        <v>0</v>
      </c>
      <c r="BR15" s="7">
        <f t="shared" si="28"/>
        <v>12315</v>
      </c>
      <c r="BS15" s="8">
        <f t="shared" si="29"/>
        <v>315</v>
      </c>
      <c r="BT15" s="7">
        <v>12000</v>
      </c>
      <c r="BU15" s="7">
        <v>0</v>
      </c>
      <c r="BV15" s="7">
        <v>12482.58</v>
      </c>
      <c r="BW15" s="19">
        <v>12482.58</v>
      </c>
      <c r="BX15" s="19">
        <f t="shared" si="30"/>
        <v>12482.58</v>
      </c>
      <c r="BY15" s="7">
        <f t="shared" si="31"/>
        <v>12482.58</v>
      </c>
      <c r="BZ15" s="8">
        <f t="shared" si="32"/>
        <v>0</v>
      </c>
      <c r="CA15" s="7">
        <v>12000</v>
      </c>
      <c r="CB15" s="7">
        <v>0</v>
      </c>
      <c r="CC15" s="7">
        <v>11992</v>
      </c>
      <c r="CD15" s="19">
        <v>0</v>
      </c>
      <c r="CE15" s="19">
        <f t="shared" si="41"/>
        <v>0</v>
      </c>
      <c r="CF15" s="7">
        <f t="shared" si="42"/>
        <v>11992</v>
      </c>
      <c r="CG15" s="8">
        <f t="shared" si="35"/>
        <v>-8</v>
      </c>
    </row>
    <row r="16" spans="1:85" x14ac:dyDescent="0.25">
      <c r="A16" s="11"/>
      <c r="B16" s="6"/>
      <c r="C16" s="7"/>
      <c r="D16" s="7"/>
      <c r="E16" s="19"/>
      <c r="F16" s="19"/>
      <c r="G16" s="7"/>
      <c r="H16" s="8"/>
      <c r="I16" s="21"/>
      <c r="J16" s="7"/>
      <c r="K16" s="7"/>
      <c r="L16" s="19"/>
      <c r="M16" s="19"/>
      <c r="N16" s="7"/>
      <c r="O16" s="8"/>
      <c r="P16" s="21"/>
      <c r="Q16" s="7"/>
      <c r="R16" s="7"/>
      <c r="S16" s="19"/>
      <c r="T16" s="19"/>
      <c r="U16" s="7"/>
      <c r="V16" s="8"/>
      <c r="W16" s="21"/>
      <c r="X16" s="7"/>
      <c r="Y16" s="7"/>
      <c r="Z16" s="19"/>
      <c r="AA16" s="19"/>
      <c r="AB16" s="7"/>
      <c r="AC16" s="8"/>
      <c r="AD16" s="21"/>
      <c r="AE16" s="7"/>
      <c r="AF16" s="7"/>
      <c r="AG16" s="19"/>
      <c r="AH16" s="19"/>
      <c r="AI16" s="7"/>
      <c r="AJ16" s="8"/>
      <c r="AK16" s="21"/>
      <c r="AL16" s="7"/>
      <c r="AM16" s="7"/>
      <c r="AN16" s="19"/>
      <c r="AO16" s="19"/>
      <c r="AP16" s="7"/>
      <c r="AQ16" s="8"/>
      <c r="AR16" s="21"/>
      <c r="AS16" s="7"/>
      <c r="AT16" s="7"/>
      <c r="AU16" s="19"/>
      <c r="AV16" s="19"/>
      <c r="AW16" s="7"/>
      <c r="AX16" s="8"/>
      <c r="AY16" s="21"/>
      <c r="AZ16" s="7"/>
      <c r="BA16" s="7"/>
      <c r="BB16" s="19"/>
      <c r="BC16" s="19"/>
      <c r="BD16" s="7"/>
      <c r="BE16" s="8"/>
      <c r="BF16" s="21"/>
      <c r="BG16" s="7"/>
      <c r="BH16" s="7"/>
      <c r="BI16" s="7"/>
      <c r="BJ16" s="19"/>
      <c r="BK16" s="7"/>
      <c r="BL16" s="8"/>
      <c r="BM16" s="21"/>
      <c r="BN16" s="7"/>
      <c r="BO16" s="7"/>
      <c r="BP16" s="19"/>
      <c r="BQ16" s="19"/>
      <c r="BR16" s="7"/>
      <c r="BS16" s="8"/>
      <c r="BT16" s="21"/>
      <c r="BU16" s="7"/>
      <c r="BV16" s="7"/>
      <c r="BW16" s="19"/>
      <c r="BX16" s="19"/>
      <c r="BY16" s="7"/>
      <c r="BZ16" s="8"/>
      <c r="CA16" s="21"/>
      <c r="CB16" s="7"/>
      <c r="CC16" s="7"/>
      <c r="CD16" s="19"/>
      <c r="CE16" s="19"/>
      <c r="CF16" s="7"/>
      <c r="CG16" s="8"/>
    </row>
    <row r="17" spans="1:85" x14ac:dyDescent="0.25">
      <c r="A17" s="12" t="s">
        <v>5</v>
      </c>
      <c r="B17" s="6"/>
      <c r="C17" s="7"/>
      <c r="D17" s="7"/>
      <c r="E17" s="19"/>
      <c r="F17" s="19"/>
      <c r="G17" s="7"/>
      <c r="H17" s="8"/>
      <c r="I17" s="21"/>
      <c r="J17" s="7"/>
      <c r="K17" s="7"/>
      <c r="L17" s="19"/>
      <c r="M17" s="19"/>
      <c r="N17" s="7"/>
      <c r="O17" s="8"/>
      <c r="P17" s="21"/>
      <c r="Q17" s="7"/>
      <c r="R17" s="7"/>
      <c r="S17" s="19"/>
      <c r="T17" s="19"/>
      <c r="U17" s="7"/>
      <c r="V17" s="8"/>
      <c r="W17" s="21"/>
      <c r="X17" s="7"/>
      <c r="Y17" s="7"/>
      <c r="Z17" s="19"/>
      <c r="AA17" s="19"/>
      <c r="AB17" s="7"/>
      <c r="AC17" s="8"/>
      <c r="AD17" s="21"/>
      <c r="AE17" s="7"/>
      <c r="AF17" s="7"/>
      <c r="AG17" s="19"/>
      <c r="AH17" s="19"/>
      <c r="AI17" s="7"/>
      <c r="AJ17" s="8"/>
      <c r="AK17" s="21"/>
      <c r="AL17" s="7"/>
      <c r="AM17" s="7"/>
      <c r="AN17" s="19"/>
      <c r="AO17" s="19"/>
      <c r="AP17" s="7"/>
      <c r="AQ17" s="8"/>
      <c r="AR17" s="21"/>
      <c r="AS17" s="7"/>
      <c r="AT17" s="7"/>
      <c r="AU17" s="19"/>
      <c r="AV17" s="19"/>
      <c r="AW17" s="7"/>
      <c r="AX17" s="8"/>
      <c r="AY17" s="21"/>
      <c r="AZ17" s="7"/>
      <c r="BA17" s="7"/>
      <c r="BB17" s="19"/>
      <c r="BC17" s="19"/>
      <c r="BD17" s="7"/>
      <c r="BE17" s="8"/>
      <c r="BF17" s="21"/>
      <c r="BG17" s="7"/>
      <c r="BH17" s="7"/>
      <c r="BI17" s="7"/>
      <c r="BJ17" s="19"/>
      <c r="BK17" s="7"/>
      <c r="BL17" s="8"/>
      <c r="BM17" s="21"/>
      <c r="BN17" s="7"/>
      <c r="BO17" s="7"/>
      <c r="BP17" s="19"/>
      <c r="BQ17" s="19"/>
      <c r="BR17" s="7"/>
      <c r="BS17" s="8"/>
      <c r="BT17" s="21"/>
      <c r="BU17" s="7"/>
      <c r="BV17" s="7"/>
      <c r="BW17" s="19"/>
      <c r="BX17" s="19"/>
      <c r="BY17" s="7"/>
      <c r="BZ17" s="8"/>
      <c r="CA17" s="21"/>
      <c r="CB17" s="7"/>
      <c r="CC17" s="7"/>
      <c r="CD17" s="19"/>
      <c r="CE17" s="19"/>
      <c r="CF17" s="7"/>
      <c r="CG17" s="8"/>
    </row>
    <row r="18" spans="1:85" x14ac:dyDescent="0.25">
      <c r="A18" s="11" t="s">
        <v>2</v>
      </c>
      <c r="B18" s="6">
        <v>10000</v>
      </c>
      <c r="C18" s="7">
        <v>5000</v>
      </c>
      <c r="D18" s="7">
        <v>11759.91</v>
      </c>
      <c r="E18" s="19">
        <v>11760</v>
      </c>
      <c r="F18" s="19">
        <f t="shared" si="0"/>
        <v>16760</v>
      </c>
      <c r="G18" s="7">
        <f t="shared" si="1"/>
        <v>16759.91</v>
      </c>
      <c r="H18" s="8">
        <f t="shared" si="7"/>
        <v>9.0000000000145519E-2</v>
      </c>
      <c r="I18" s="21">
        <v>9000</v>
      </c>
      <c r="J18" s="7">
        <v>4500</v>
      </c>
      <c r="K18" s="7">
        <v>11373.16</v>
      </c>
      <c r="L18" s="19">
        <v>11075</v>
      </c>
      <c r="M18" s="19">
        <f t="shared" ref="M18:M19" si="43">J18+L18</f>
        <v>15575</v>
      </c>
      <c r="N18" s="7">
        <f t="shared" ref="N18:N19" si="44">J18+K18</f>
        <v>15873.16</v>
      </c>
      <c r="O18" s="8">
        <f t="shared" ref="O18:O19" si="45">M18-N18</f>
        <v>-298.15999999999985</v>
      </c>
      <c r="P18" s="21">
        <v>9000</v>
      </c>
      <c r="Q18" s="7">
        <v>4500</v>
      </c>
      <c r="R18" s="7">
        <v>11025.41</v>
      </c>
      <c r="S18" s="19">
        <v>4500</v>
      </c>
      <c r="T18" s="19">
        <f t="shared" si="9"/>
        <v>9000</v>
      </c>
      <c r="U18" s="7">
        <f t="shared" ref="U18:U19" si="46">Q18+R18</f>
        <v>15525.41</v>
      </c>
      <c r="V18" s="8">
        <f t="shared" ref="V18:V19" si="47">P18-U18</f>
        <v>-6525.41</v>
      </c>
      <c r="W18" s="21">
        <v>9000</v>
      </c>
      <c r="X18" s="7">
        <v>4500</v>
      </c>
      <c r="Y18" s="7">
        <v>1579.9</v>
      </c>
      <c r="Z18" s="19">
        <v>1580</v>
      </c>
      <c r="AA18" s="19">
        <f t="shared" si="11"/>
        <v>6080</v>
      </c>
      <c r="AB18" s="7">
        <f t="shared" si="5"/>
        <v>6079.9</v>
      </c>
      <c r="AC18" s="8">
        <f t="shared" si="12"/>
        <v>0.1000000000003638</v>
      </c>
      <c r="AD18" s="21">
        <v>9000</v>
      </c>
      <c r="AE18" s="7">
        <v>4500</v>
      </c>
      <c r="AF18" s="7">
        <v>987</v>
      </c>
      <c r="AG18" s="19">
        <f>6092.34-4500</f>
        <v>1592.3400000000001</v>
      </c>
      <c r="AH18" s="19">
        <f t="shared" si="13"/>
        <v>6092.34</v>
      </c>
      <c r="AI18" s="7">
        <f t="shared" si="14"/>
        <v>5487</v>
      </c>
      <c r="AJ18" s="8">
        <f t="shared" si="15"/>
        <v>605.34000000000015</v>
      </c>
      <c r="AK18" s="21">
        <v>9000</v>
      </c>
      <c r="AL18" s="7">
        <v>4500</v>
      </c>
      <c r="AM18" s="7">
        <v>1511.5</v>
      </c>
      <c r="AN18" s="19">
        <v>1511</v>
      </c>
      <c r="AO18" s="19">
        <f t="shared" si="6"/>
        <v>6011</v>
      </c>
      <c r="AP18" s="7">
        <f t="shared" si="16"/>
        <v>6011.5</v>
      </c>
      <c r="AQ18" s="8">
        <f t="shared" si="17"/>
        <v>-0.5</v>
      </c>
      <c r="AR18" s="21">
        <v>9000</v>
      </c>
      <c r="AS18" s="7">
        <v>4500</v>
      </c>
      <c r="AT18" s="7">
        <v>5706.85</v>
      </c>
      <c r="AU18" s="19">
        <v>7706.85</v>
      </c>
      <c r="AV18" s="19">
        <f t="shared" si="18"/>
        <v>12206.85</v>
      </c>
      <c r="AW18" s="7">
        <f t="shared" si="19"/>
        <v>10206.85</v>
      </c>
      <c r="AX18" s="8">
        <f t="shared" si="20"/>
        <v>2000</v>
      </c>
      <c r="AY18" s="21">
        <v>9000</v>
      </c>
      <c r="AZ18" s="7">
        <v>4500</v>
      </c>
      <c r="BA18" s="7">
        <v>3584.63</v>
      </c>
      <c r="BB18" s="19">
        <f>9600-4500</f>
        <v>5100</v>
      </c>
      <c r="BC18" s="19">
        <f t="shared" si="21"/>
        <v>9600</v>
      </c>
      <c r="BD18" s="7">
        <f t="shared" si="22"/>
        <v>8084.63</v>
      </c>
      <c r="BE18" s="8">
        <f t="shared" si="23"/>
        <v>1515.37</v>
      </c>
      <c r="BF18" s="21">
        <v>9000</v>
      </c>
      <c r="BG18" s="7">
        <v>4500</v>
      </c>
      <c r="BH18" s="7">
        <v>14398.52</v>
      </c>
      <c r="BI18" s="7">
        <v>14398</v>
      </c>
      <c r="BJ18" s="19">
        <f t="shared" si="24"/>
        <v>18898</v>
      </c>
      <c r="BK18" s="7">
        <f t="shared" si="25"/>
        <v>18898.52</v>
      </c>
      <c r="BL18" s="8">
        <f t="shared" si="26"/>
        <v>-0.52000000000043656</v>
      </c>
      <c r="BM18" s="21">
        <v>9000</v>
      </c>
      <c r="BN18" s="7">
        <v>4500</v>
      </c>
      <c r="BO18" s="7">
        <v>4595.6099999999997</v>
      </c>
      <c r="BP18" s="19">
        <v>0</v>
      </c>
      <c r="BQ18" s="19">
        <f t="shared" si="27"/>
        <v>4500</v>
      </c>
      <c r="BR18" s="7">
        <f t="shared" si="28"/>
        <v>9095.61</v>
      </c>
      <c r="BS18" s="8">
        <f t="shared" si="29"/>
        <v>95.610000000000582</v>
      </c>
      <c r="BT18" s="21">
        <v>9000</v>
      </c>
      <c r="BU18" s="7">
        <v>4500</v>
      </c>
      <c r="BV18" s="7">
        <v>9288.25</v>
      </c>
      <c r="BW18" s="19">
        <f>13788.25-4500</f>
        <v>9288.25</v>
      </c>
      <c r="BX18" s="19">
        <f t="shared" si="30"/>
        <v>13788.25</v>
      </c>
      <c r="BY18" s="7">
        <f t="shared" si="31"/>
        <v>13788.25</v>
      </c>
      <c r="BZ18" s="8">
        <f t="shared" si="32"/>
        <v>0</v>
      </c>
      <c r="CA18" s="21">
        <v>9000</v>
      </c>
      <c r="CB18" s="7">
        <v>4500</v>
      </c>
      <c r="CC18" s="7">
        <v>10668</v>
      </c>
      <c r="CD18" s="19">
        <v>0</v>
      </c>
      <c r="CE18" s="19">
        <f t="shared" ref="CE18:CE19" si="48">CB18+CD18</f>
        <v>4500</v>
      </c>
      <c r="CF18" s="7">
        <f t="shared" ref="CF18:CF19" si="49">CB18+CC18</f>
        <v>15168</v>
      </c>
      <c r="CG18" s="8">
        <f t="shared" si="35"/>
        <v>6168</v>
      </c>
    </row>
    <row r="19" spans="1:85" x14ac:dyDescent="0.25">
      <c r="A19" s="14" t="s">
        <v>1</v>
      </c>
      <c r="B19" s="6">
        <v>30000</v>
      </c>
      <c r="C19" s="7">
        <v>15000</v>
      </c>
      <c r="D19" s="7">
        <v>13612.65</v>
      </c>
      <c r="E19" s="19">
        <v>13613</v>
      </c>
      <c r="F19" s="19">
        <f t="shared" si="0"/>
        <v>28613</v>
      </c>
      <c r="G19" s="7">
        <f t="shared" si="1"/>
        <v>28612.65</v>
      </c>
      <c r="H19" s="8">
        <f t="shared" si="7"/>
        <v>0.34999999999854481</v>
      </c>
      <c r="I19" s="21">
        <v>30000</v>
      </c>
      <c r="J19" s="7">
        <v>15000</v>
      </c>
      <c r="K19" s="7">
        <v>12967.01</v>
      </c>
      <c r="L19" s="19">
        <v>13017</v>
      </c>
      <c r="M19" s="19">
        <f t="shared" si="43"/>
        <v>28017</v>
      </c>
      <c r="N19" s="7">
        <f t="shared" si="44"/>
        <v>27967.010000000002</v>
      </c>
      <c r="O19" s="8">
        <f t="shared" si="45"/>
        <v>49.989999999997963</v>
      </c>
      <c r="P19" s="21">
        <v>29000</v>
      </c>
      <c r="Q19" s="7">
        <v>15000</v>
      </c>
      <c r="R19" s="7">
        <v>10295.030000000001</v>
      </c>
      <c r="S19" s="19">
        <v>14000</v>
      </c>
      <c r="T19" s="19">
        <f t="shared" si="9"/>
        <v>29000</v>
      </c>
      <c r="U19" s="7">
        <f t="shared" si="46"/>
        <v>25295.03</v>
      </c>
      <c r="V19" s="8">
        <f t="shared" si="47"/>
        <v>3704.9700000000012</v>
      </c>
      <c r="W19" s="21">
        <v>30000</v>
      </c>
      <c r="X19" s="7">
        <v>15000</v>
      </c>
      <c r="Y19" s="7">
        <v>14586.42</v>
      </c>
      <c r="Z19" s="19">
        <v>14587</v>
      </c>
      <c r="AA19" s="19">
        <f t="shared" si="11"/>
        <v>29587</v>
      </c>
      <c r="AB19" s="7">
        <f t="shared" si="5"/>
        <v>29586.42</v>
      </c>
      <c r="AC19" s="8">
        <f t="shared" si="12"/>
        <v>0.58000000000174623</v>
      </c>
      <c r="AD19" s="21">
        <v>30000</v>
      </c>
      <c r="AE19" s="7">
        <v>15000</v>
      </c>
      <c r="AF19" s="7">
        <v>10922.5</v>
      </c>
      <c r="AG19" s="19">
        <f>25922.5-15000</f>
        <v>10922.5</v>
      </c>
      <c r="AH19" s="19">
        <f t="shared" si="13"/>
        <v>25922.5</v>
      </c>
      <c r="AI19" s="7">
        <f t="shared" si="14"/>
        <v>25922.5</v>
      </c>
      <c r="AJ19" s="8">
        <f t="shared" si="15"/>
        <v>0</v>
      </c>
      <c r="AK19" s="21">
        <v>30000</v>
      </c>
      <c r="AL19" s="7">
        <v>15000</v>
      </c>
      <c r="AM19" s="7">
        <v>9996.6200000000008</v>
      </c>
      <c r="AN19" s="19">
        <v>9997</v>
      </c>
      <c r="AO19" s="19">
        <f t="shared" si="6"/>
        <v>24997</v>
      </c>
      <c r="AP19" s="7">
        <f t="shared" si="16"/>
        <v>24996.620000000003</v>
      </c>
      <c r="AQ19" s="8">
        <f t="shared" si="17"/>
        <v>0.37999999999738066</v>
      </c>
      <c r="AR19" s="21">
        <v>30000</v>
      </c>
      <c r="AS19" s="7">
        <v>15000</v>
      </c>
      <c r="AT19" s="7">
        <v>13446.87</v>
      </c>
      <c r="AU19" s="19">
        <v>13446.87</v>
      </c>
      <c r="AV19" s="19">
        <f t="shared" si="18"/>
        <v>28446.870000000003</v>
      </c>
      <c r="AW19" s="7">
        <f t="shared" si="19"/>
        <v>28446.870000000003</v>
      </c>
      <c r="AX19" s="8">
        <f t="shared" si="20"/>
        <v>0</v>
      </c>
      <c r="AY19" s="21">
        <v>30000</v>
      </c>
      <c r="AZ19" s="7">
        <v>15000</v>
      </c>
      <c r="BA19" s="7">
        <v>10134.82</v>
      </c>
      <c r="BB19" s="19">
        <f>25000-15000</f>
        <v>10000</v>
      </c>
      <c r="BC19" s="19">
        <f t="shared" si="21"/>
        <v>25000</v>
      </c>
      <c r="BD19" s="7">
        <f t="shared" si="22"/>
        <v>25134.82</v>
      </c>
      <c r="BE19" s="8">
        <f t="shared" si="23"/>
        <v>-134.81999999999971</v>
      </c>
      <c r="BF19" s="21">
        <v>30000</v>
      </c>
      <c r="BG19" s="7">
        <v>15000</v>
      </c>
      <c r="BH19" s="7">
        <v>11229.45</v>
      </c>
      <c r="BI19" s="7">
        <v>11229</v>
      </c>
      <c r="BJ19" s="19">
        <f t="shared" si="24"/>
        <v>26229</v>
      </c>
      <c r="BK19" s="7">
        <f t="shared" si="25"/>
        <v>26229.45</v>
      </c>
      <c r="BL19" s="8">
        <f t="shared" si="26"/>
        <v>-0.4500000000007276</v>
      </c>
      <c r="BM19" s="21">
        <v>30000</v>
      </c>
      <c r="BN19" s="7">
        <v>15000</v>
      </c>
      <c r="BO19" s="7">
        <v>13128.94</v>
      </c>
      <c r="BP19" s="19">
        <v>0</v>
      </c>
      <c r="BQ19" s="19">
        <f t="shared" si="27"/>
        <v>15000</v>
      </c>
      <c r="BR19" s="7">
        <f t="shared" si="28"/>
        <v>28128.940000000002</v>
      </c>
      <c r="BS19" s="8">
        <f t="shared" si="29"/>
        <v>-1871.0599999999977</v>
      </c>
      <c r="BT19" s="21">
        <v>30000</v>
      </c>
      <c r="BU19" s="7">
        <v>15000</v>
      </c>
      <c r="BV19" s="7">
        <v>8722.94</v>
      </c>
      <c r="BW19" s="19">
        <f>23456.44-15000</f>
        <v>8456.4399999999987</v>
      </c>
      <c r="BX19" s="19">
        <f t="shared" si="30"/>
        <v>23456.44</v>
      </c>
      <c r="BY19" s="7">
        <f t="shared" si="31"/>
        <v>23722.940000000002</v>
      </c>
      <c r="BZ19" s="8">
        <f t="shared" si="32"/>
        <v>-266.50000000000364</v>
      </c>
      <c r="CA19" s="21">
        <v>30000</v>
      </c>
      <c r="CB19" s="7">
        <v>15000</v>
      </c>
      <c r="CC19" s="7">
        <v>11164.67</v>
      </c>
      <c r="CD19" s="19">
        <v>0</v>
      </c>
      <c r="CE19" s="19">
        <f t="shared" si="48"/>
        <v>15000</v>
      </c>
      <c r="CF19" s="7">
        <f t="shared" si="49"/>
        <v>26164.67</v>
      </c>
      <c r="CG19" s="8">
        <f t="shared" si="35"/>
        <v>-3835.3300000000017</v>
      </c>
    </row>
    <row r="20" spans="1:85" x14ac:dyDescent="0.25">
      <c r="A20" s="11"/>
      <c r="B20" s="6"/>
      <c r="C20" s="7"/>
      <c r="D20" s="7"/>
      <c r="E20" s="19"/>
      <c r="F20" s="19"/>
      <c r="G20" s="7"/>
      <c r="H20" s="8"/>
      <c r="I20" s="21"/>
      <c r="J20" s="7"/>
      <c r="K20" s="7"/>
      <c r="L20" s="19"/>
      <c r="M20" s="19"/>
      <c r="N20" s="7"/>
      <c r="O20" s="8"/>
      <c r="P20" s="21"/>
      <c r="Q20" s="7"/>
      <c r="R20" s="7"/>
      <c r="S20" s="19"/>
      <c r="T20" s="19"/>
      <c r="U20" s="7"/>
      <c r="V20" s="8"/>
      <c r="W20" s="21"/>
      <c r="X20" s="7"/>
      <c r="Y20" s="7"/>
      <c r="Z20" s="19"/>
      <c r="AA20" s="19"/>
      <c r="AB20" s="7"/>
      <c r="AC20" s="8"/>
      <c r="AD20" s="21"/>
      <c r="AE20" s="7"/>
      <c r="AF20" s="7"/>
      <c r="AG20" s="19"/>
      <c r="AH20" s="19"/>
      <c r="AI20" s="7"/>
      <c r="AJ20" s="8"/>
      <c r="AK20" s="21"/>
      <c r="AL20" s="7"/>
      <c r="AM20" s="7"/>
      <c r="AN20" s="19"/>
      <c r="AO20" s="19"/>
      <c r="AP20" s="7"/>
      <c r="AQ20" s="8"/>
      <c r="AR20" s="21"/>
      <c r="AS20" s="7"/>
      <c r="AT20" s="7"/>
      <c r="AU20" s="19"/>
      <c r="AV20" s="19"/>
      <c r="AW20" s="7"/>
      <c r="AX20" s="8"/>
      <c r="AY20" s="21"/>
      <c r="AZ20" s="7"/>
      <c r="BA20" s="7"/>
      <c r="BB20" s="19"/>
      <c r="BC20" s="19"/>
      <c r="BD20" s="7"/>
      <c r="BE20" s="8"/>
      <c r="BF20" s="21"/>
      <c r="BG20" s="7"/>
      <c r="BH20" s="7"/>
      <c r="BI20" s="7"/>
      <c r="BJ20" s="19"/>
      <c r="BK20" s="7"/>
      <c r="BL20" s="8"/>
      <c r="BM20" s="21"/>
      <c r="BN20" s="7"/>
      <c r="BO20" s="7"/>
      <c r="BP20" s="19"/>
      <c r="BQ20" s="19"/>
      <c r="BR20" s="7"/>
      <c r="BS20" s="8"/>
      <c r="BT20" s="21"/>
      <c r="BU20" s="7"/>
      <c r="BV20" s="7"/>
      <c r="BW20" s="19"/>
      <c r="BX20" s="19"/>
      <c r="BY20" s="7"/>
      <c r="BZ20" s="8"/>
      <c r="CA20" s="21"/>
      <c r="CB20" s="7"/>
      <c r="CC20" s="7"/>
      <c r="CD20" s="19"/>
      <c r="CE20" s="19"/>
      <c r="CF20" s="7"/>
      <c r="CG20" s="8"/>
    </row>
    <row r="21" spans="1:85" x14ac:dyDescent="0.25">
      <c r="A21" s="12" t="s">
        <v>6</v>
      </c>
      <c r="B21" s="6"/>
      <c r="C21" s="7"/>
      <c r="D21" s="7"/>
      <c r="E21" s="19"/>
      <c r="F21" s="19"/>
      <c r="G21" s="7"/>
      <c r="H21" s="8"/>
      <c r="I21" s="21"/>
      <c r="J21" s="7"/>
      <c r="K21" s="7"/>
      <c r="L21" s="19"/>
      <c r="M21" s="19"/>
      <c r="N21" s="7"/>
      <c r="O21" s="8"/>
      <c r="P21" s="21"/>
      <c r="Q21" s="7"/>
      <c r="R21" s="7"/>
      <c r="S21" s="19"/>
      <c r="T21" s="19"/>
      <c r="U21" s="7"/>
      <c r="V21" s="8"/>
      <c r="W21" s="21"/>
      <c r="X21" s="7"/>
      <c r="Y21" s="7"/>
      <c r="Z21" s="19"/>
      <c r="AA21" s="19"/>
      <c r="AB21" s="7"/>
      <c r="AC21" s="8"/>
      <c r="AD21" s="21"/>
      <c r="AE21" s="7"/>
      <c r="AF21" s="7"/>
      <c r="AG21" s="19"/>
      <c r="AH21" s="19"/>
      <c r="AI21" s="7"/>
      <c r="AJ21" s="8"/>
      <c r="AK21" s="21"/>
      <c r="AL21" s="7"/>
      <c r="AM21" s="7"/>
      <c r="AN21" s="19"/>
      <c r="AO21" s="19"/>
      <c r="AP21" s="7"/>
      <c r="AQ21" s="8"/>
      <c r="AR21" s="21"/>
      <c r="AS21" s="7"/>
      <c r="AT21" s="7"/>
      <c r="AU21" s="19"/>
      <c r="AV21" s="19"/>
      <c r="AW21" s="7"/>
      <c r="AX21" s="8"/>
      <c r="AY21" s="21"/>
      <c r="AZ21" s="7"/>
      <c r="BA21" s="7"/>
      <c r="BB21" s="19"/>
      <c r="BC21" s="19"/>
      <c r="BD21" s="7"/>
      <c r="BE21" s="8"/>
      <c r="BF21" s="21"/>
      <c r="BG21" s="7"/>
      <c r="BH21" s="7"/>
      <c r="BI21" s="7"/>
      <c r="BJ21" s="19"/>
      <c r="BK21" s="7"/>
      <c r="BL21" s="8"/>
      <c r="BM21" s="21"/>
      <c r="BN21" s="7"/>
      <c r="BO21" s="7"/>
      <c r="BP21" s="19"/>
      <c r="BQ21" s="19"/>
      <c r="BR21" s="7"/>
      <c r="BS21" s="8"/>
      <c r="BT21" s="21"/>
      <c r="BU21" s="7"/>
      <c r="BV21" s="7"/>
      <c r="BW21" s="19"/>
      <c r="BX21" s="19"/>
      <c r="BY21" s="7"/>
      <c r="BZ21" s="8"/>
      <c r="CA21" s="21"/>
      <c r="CB21" s="7"/>
      <c r="CC21" s="7"/>
      <c r="CD21" s="19"/>
      <c r="CE21" s="19"/>
      <c r="CF21" s="7"/>
      <c r="CG21" s="8"/>
    </row>
    <row r="22" spans="1:85" x14ac:dyDescent="0.25">
      <c r="A22" s="11" t="s">
        <v>2</v>
      </c>
      <c r="B22" s="6">
        <v>3000</v>
      </c>
      <c r="C22" s="7">
        <v>1500</v>
      </c>
      <c r="D22" s="7">
        <v>2234</v>
      </c>
      <c r="E22" s="19">
        <v>2232</v>
      </c>
      <c r="F22" s="19">
        <f t="shared" si="0"/>
        <v>3732</v>
      </c>
      <c r="G22" s="7">
        <f t="shared" si="1"/>
        <v>3734</v>
      </c>
      <c r="H22" s="8">
        <f t="shared" si="7"/>
        <v>-2</v>
      </c>
      <c r="I22" s="21">
        <v>3000</v>
      </c>
      <c r="J22" s="7">
        <v>1500</v>
      </c>
      <c r="K22" s="7">
        <v>2016</v>
      </c>
      <c r="L22" s="19">
        <v>3144</v>
      </c>
      <c r="M22" s="19">
        <f t="shared" ref="M22:M23" si="50">J22+L22</f>
        <v>4644</v>
      </c>
      <c r="N22" s="7">
        <f t="shared" ref="N22:N23" si="51">J22+K22</f>
        <v>3516</v>
      </c>
      <c r="O22" s="8">
        <f t="shared" ref="O22:O23" si="52">M22-N22</f>
        <v>1128</v>
      </c>
      <c r="P22" s="21">
        <v>3000</v>
      </c>
      <c r="Q22" s="7">
        <v>1500</v>
      </c>
      <c r="R22" s="7">
        <v>954</v>
      </c>
      <c r="S22" s="19">
        <v>1500</v>
      </c>
      <c r="T22" s="19">
        <f t="shared" si="9"/>
        <v>3000</v>
      </c>
      <c r="U22" s="7">
        <f t="shared" ref="U22:U23" si="53">Q22+R22</f>
        <v>2454</v>
      </c>
      <c r="V22" s="8">
        <f t="shared" ref="V22:V23" si="54">P22-U22</f>
        <v>546</v>
      </c>
      <c r="W22" s="21">
        <v>3000</v>
      </c>
      <c r="X22" s="7">
        <v>1500</v>
      </c>
      <c r="Y22" s="7">
        <v>781</v>
      </c>
      <c r="Z22" s="19">
        <v>781</v>
      </c>
      <c r="AA22" s="19">
        <f t="shared" si="11"/>
        <v>2281</v>
      </c>
      <c r="AB22" s="7">
        <f t="shared" si="5"/>
        <v>2281</v>
      </c>
      <c r="AC22" s="8">
        <f t="shared" si="12"/>
        <v>0</v>
      </c>
      <c r="AD22" s="21">
        <v>3000</v>
      </c>
      <c r="AE22" s="7">
        <v>1500</v>
      </c>
      <c r="AF22" s="7">
        <v>781</v>
      </c>
      <c r="AG22" s="19">
        <f>2307-1500</f>
        <v>807</v>
      </c>
      <c r="AH22" s="19">
        <f t="shared" si="13"/>
        <v>2307</v>
      </c>
      <c r="AI22" s="7">
        <f t="shared" si="14"/>
        <v>2281</v>
      </c>
      <c r="AJ22" s="8">
        <f t="shared" si="15"/>
        <v>26</v>
      </c>
      <c r="AK22" s="21">
        <v>3000</v>
      </c>
      <c r="AL22" s="7">
        <v>1500</v>
      </c>
      <c r="AM22" s="7">
        <v>4323</v>
      </c>
      <c r="AN22" s="19">
        <v>4323</v>
      </c>
      <c r="AO22" s="19">
        <f t="shared" si="6"/>
        <v>5823</v>
      </c>
      <c r="AP22" s="7">
        <f t="shared" si="16"/>
        <v>5823</v>
      </c>
      <c r="AQ22" s="8">
        <f t="shared" si="17"/>
        <v>0</v>
      </c>
      <c r="AR22" s="21">
        <v>3000</v>
      </c>
      <c r="AS22" s="7">
        <v>1500</v>
      </c>
      <c r="AT22" s="7">
        <v>6498</v>
      </c>
      <c r="AU22" s="19">
        <v>6494</v>
      </c>
      <c r="AV22" s="19">
        <f t="shared" si="18"/>
        <v>7994</v>
      </c>
      <c r="AW22" s="7">
        <f t="shared" si="19"/>
        <v>7998</v>
      </c>
      <c r="AX22" s="8">
        <f t="shared" si="20"/>
        <v>-4</v>
      </c>
      <c r="AY22" s="21">
        <v>3000</v>
      </c>
      <c r="AZ22" s="7">
        <v>1500</v>
      </c>
      <c r="BA22" s="7">
        <v>6502</v>
      </c>
      <c r="BB22" s="19">
        <f>8000-1500</f>
        <v>6500</v>
      </c>
      <c r="BC22" s="19">
        <f t="shared" si="21"/>
        <v>8000</v>
      </c>
      <c r="BD22" s="7">
        <f t="shared" si="22"/>
        <v>8002</v>
      </c>
      <c r="BE22" s="8">
        <f t="shared" si="23"/>
        <v>-2</v>
      </c>
      <c r="BF22" s="21">
        <v>3000</v>
      </c>
      <c r="BG22" s="7">
        <v>1500</v>
      </c>
      <c r="BH22" s="7">
        <v>12608.33</v>
      </c>
      <c r="BI22" s="7">
        <v>12608</v>
      </c>
      <c r="BJ22" s="19">
        <f t="shared" si="24"/>
        <v>14108</v>
      </c>
      <c r="BK22" s="7">
        <f t="shared" si="25"/>
        <v>14108.33</v>
      </c>
      <c r="BL22" s="8">
        <f t="shared" si="26"/>
        <v>-0.32999999999992724</v>
      </c>
      <c r="BM22" s="21">
        <v>7000</v>
      </c>
      <c r="BN22" s="7">
        <v>3500</v>
      </c>
      <c r="BO22" s="7">
        <v>4063.13</v>
      </c>
      <c r="BP22" s="19">
        <v>0</v>
      </c>
      <c r="BQ22" s="19">
        <f t="shared" si="27"/>
        <v>3500</v>
      </c>
      <c r="BR22" s="7">
        <f t="shared" si="28"/>
        <v>7563.13</v>
      </c>
      <c r="BS22" s="8">
        <f t="shared" si="29"/>
        <v>563.13000000000011</v>
      </c>
      <c r="BT22" s="21">
        <v>7000</v>
      </c>
      <c r="BU22" s="7">
        <v>3500</v>
      </c>
      <c r="BV22" s="7">
        <v>9647.3799999999992</v>
      </c>
      <c r="BW22" s="19">
        <f>13147.38-3500</f>
        <v>9647.3799999999992</v>
      </c>
      <c r="BX22" s="19">
        <f t="shared" si="30"/>
        <v>13147.38</v>
      </c>
      <c r="BY22" s="7">
        <f t="shared" si="31"/>
        <v>13147.38</v>
      </c>
      <c r="BZ22" s="8">
        <f t="shared" si="32"/>
        <v>0</v>
      </c>
      <c r="CA22" s="21">
        <v>7000</v>
      </c>
      <c r="CB22" s="7">
        <v>3500</v>
      </c>
      <c r="CC22" s="7">
        <v>8210.01</v>
      </c>
      <c r="CD22" s="19">
        <v>0</v>
      </c>
      <c r="CE22" s="19">
        <f t="shared" ref="CE22:CE23" si="55">CB22+CD22</f>
        <v>3500</v>
      </c>
      <c r="CF22" s="7">
        <f t="shared" ref="CF22:CF23" si="56">CB22+CC22</f>
        <v>11710.01</v>
      </c>
      <c r="CG22" s="8">
        <f t="shared" si="35"/>
        <v>4710.01</v>
      </c>
    </row>
    <row r="23" spans="1:85" x14ac:dyDescent="0.25">
      <c r="A23" s="11" t="s">
        <v>1</v>
      </c>
      <c r="B23" s="6">
        <v>13000</v>
      </c>
      <c r="C23" s="7">
        <v>6500</v>
      </c>
      <c r="D23" s="7">
        <v>7870.5</v>
      </c>
      <c r="E23" s="19">
        <v>7871</v>
      </c>
      <c r="F23" s="19">
        <f t="shared" si="0"/>
        <v>14371</v>
      </c>
      <c r="G23" s="7">
        <f t="shared" si="1"/>
        <v>14370.5</v>
      </c>
      <c r="H23" s="8">
        <f t="shared" si="7"/>
        <v>0.5</v>
      </c>
      <c r="I23" s="21">
        <v>13000</v>
      </c>
      <c r="J23" s="7">
        <v>6500</v>
      </c>
      <c r="K23" s="7">
        <v>5463.43</v>
      </c>
      <c r="L23" s="19">
        <v>5741</v>
      </c>
      <c r="M23" s="19">
        <f t="shared" si="50"/>
        <v>12241</v>
      </c>
      <c r="N23" s="7">
        <f t="shared" si="51"/>
        <v>11963.43</v>
      </c>
      <c r="O23" s="8">
        <f t="shared" si="52"/>
        <v>277.56999999999971</v>
      </c>
      <c r="P23" s="21">
        <v>15000</v>
      </c>
      <c r="Q23" s="7">
        <v>6500</v>
      </c>
      <c r="R23" s="7">
        <v>6820.03</v>
      </c>
      <c r="S23" s="19">
        <v>8500</v>
      </c>
      <c r="T23" s="19">
        <f t="shared" si="9"/>
        <v>15000</v>
      </c>
      <c r="U23" s="7">
        <f t="shared" si="53"/>
        <v>13320.029999999999</v>
      </c>
      <c r="V23" s="8">
        <f t="shared" si="54"/>
        <v>1679.9700000000012</v>
      </c>
      <c r="W23" s="21">
        <v>13000</v>
      </c>
      <c r="X23" s="7">
        <v>6500</v>
      </c>
      <c r="Y23" s="7">
        <v>8446.73</v>
      </c>
      <c r="Z23" s="19">
        <v>8447</v>
      </c>
      <c r="AA23" s="19">
        <f t="shared" si="11"/>
        <v>14947</v>
      </c>
      <c r="AB23" s="7">
        <f t="shared" si="5"/>
        <v>14946.73</v>
      </c>
      <c r="AC23" s="8">
        <f t="shared" si="12"/>
        <v>0.27000000000043656</v>
      </c>
      <c r="AD23" s="21">
        <v>13000</v>
      </c>
      <c r="AE23" s="7">
        <v>6500</v>
      </c>
      <c r="AF23" s="7">
        <v>6210.26</v>
      </c>
      <c r="AG23" s="19">
        <f>12637.76-6500</f>
        <v>6137.76</v>
      </c>
      <c r="AH23" s="19">
        <f t="shared" si="13"/>
        <v>12637.76</v>
      </c>
      <c r="AI23" s="7">
        <f t="shared" si="14"/>
        <v>12710.26</v>
      </c>
      <c r="AJ23" s="8">
        <f t="shared" si="15"/>
        <v>-72.5</v>
      </c>
      <c r="AK23" s="21">
        <v>13000</v>
      </c>
      <c r="AL23" s="7">
        <v>6500</v>
      </c>
      <c r="AM23" s="7">
        <v>5775.27</v>
      </c>
      <c r="AN23" s="19">
        <v>5775</v>
      </c>
      <c r="AO23" s="19">
        <f t="shared" si="6"/>
        <v>12275</v>
      </c>
      <c r="AP23" s="7">
        <f t="shared" si="16"/>
        <v>12275.27</v>
      </c>
      <c r="AQ23" s="8">
        <f t="shared" si="17"/>
        <v>-0.27000000000043656</v>
      </c>
      <c r="AR23" s="21">
        <v>13000</v>
      </c>
      <c r="AS23" s="7">
        <v>6500</v>
      </c>
      <c r="AT23" s="7">
        <v>8758.42</v>
      </c>
      <c r="AU23" s="19">
        <v>8758.42</v>
      </c>
      <c r="AV23" s="19">
        <f t="shared" si="18"/>
        <v>15258.42</v>
      </c>
      <c r="AW23" s="7">
        <f t="shared" si="19"/>
        <v>15258.42</v>
      </c>
      <c r="AX23" s="8">
        <f t="shared" si="20"/>
        <v>0</v>
      </c>
      <c r="AY23" s="21">
        <v>13000</v>
      </c>
      <c r="AZ23" s="7">
        <v>6500</v>
      </c>
      <c r="BA23" s="7">
        <v>6030.6</v>
      </c>
      <c r="BB23" s="19">
        <f>12500-6500</f>
        <v>6000</v>
      </c>
      <c r="BC23" s="19">
        <f t="shared" si="21"/>
        <v>12500</v>
      </c>
      <c r="BD23" s="7">
        <f t="shared" si="22"/>
        <v>12530.6</v>
      </c>
      <c r="BE23" s="8">
        <f t="shared" si="23"/>
        <v>-30.600000000000364</v>
      </c>
      <c r="BF23" s="21">
        <v>13000</v>
      </c>
      <c r="BG23" s="7">
        <v>6500</v>
      </c>
      <c r="BH23" s="7">
        <v>7582.57</v>
      </c>
      <c r="BI23" s="7">
        <v>7582</v>
      </c>
      <c r="BJ23" s="19">
        <f t="shared" si="24"/>
        <v>14082</v>
      </c>
      <c r="BK23" s="7">
        <f t="shared" si="25"/>
        <v>14082.57</v>
      </c>
      <c r="BL23" s="8">
        <f t="shared" si="26"/>
        <v>-0.56999999999970896</v>
      </c>
      <c r="BM23" s="21">
        <v>13000</v>
      </c>
      <c r="BN23" s="7">
        <v>6500</v>
      </c>
      <c r="BO23" s="7">
        <v>6538.25</v>
      </c>
      <c r="BP23" s="19">
        <v>0</v>
      </c>
      <c r="BQ23" s="19">
        <f t="shared" si="27"/>
        <v>6500</v>
      </c>
      <c r="BR23" s="7">
        <f t="shared" si="28"/>
        <v>13038.25</v>
      </c>
      <c r="BS23" s="8">
        <f t="shared" si="29"/>
        <v>38.25</v>
      </c>
      <c r="BT23" s="21">
        <v>13000</v>
      </c>
      <c r="BU23" s="7">
        <v>6500</v>
      </c>
      <c r="BV23" s="7">
        <v>4661.9799999999996</v>
      </c>
      <c r="BW23" s="19">
        <f>11134.48-6500</f>
        <v>4634.4799999999996</v>
      </c>
      <c r="BX23" s="19">
        <f t="shared" si="30"/>
        <v>11134.48</v>
      </c>
      <c r="BY23" s="7">
        <f t="shared" si="31"/>
        <v>11161.98</v>
      </c>
      <c r="BZ23" s="8">
        <f t="shared" si="32"/>
        <v>-27.5</v>
      </c>
      <c r="CA23" s="21">
        <v>13000</v>
      </c>
      <c r="CB23" s="7">
        <v>6500</v>
      </c>
      <c r="CC23" s="7">
        <v>7338.65</v>
      </c>
      <c r="CD23" s="19">
        <v>0</v>
      </c>
      <c r="CE23" s="19">
        <f t="shared" si="55"/>
        <v>6500</v>
      </c>
      <c r="CF23" s="7">
        <f t="shared" si="56"/>
        <v>13838.65</v>
      </c>
      <c r="CG23" s="8">
        <f t="shared" si="35"/>
        <v>838.64999999999964</v>
      </c>
    </row>
    <row r="24" spans="1:85" x14ac:dyDescent="0.25">
      <c r="A24" s="11"/>
      <c r="B24" s="6"/>
      <c r="C24" s="7"/>
      <c r="D24" s="7"/>
      <c r="E24" s="19"/>
      <c r="F24" s="19"/>
      <c r="G24" s="7"/>
      <c r="H24" s="8"/>
      <c r="I24" s="21"/>
      <c r="J24" s="7"/>
      <c r="K24" s="7"/>
      <c r="L24" s="19"/>
      <c r="M24" s="19"/>
      <c r="N24" s="7"/>
      <c r="O24" s="8"/>
      <c r="P24" s="21"/>
      <c r="Q24" s="7"/>
      <c r="R24" s="7"/>
      <c r="S24" s="19"/>
      <c r="T24" s="19"/>
      <c r="U24" s="7"/>
      <c r="V24" s="8"/>
      <c r="W24" s="21"/>
      <c r="X24" s="7"/>
      <c r="Y24" s="7"/>
      <c r="Z24" s="19"/>
      <c r="AA24" s="19"/>
      <c r="AB24" s="7"/>
      <c r="AC24" s="8"/>
      <c r="AD24" s="21"/>
      <c r="AE24" s="7"/>
      <c r="AF24" s="7"/>
      <c r="AG24" s="19"/>
      <c r="AH24" s="19"/>
      <c r="AI24" s="7"/>
      <c r="AJ24" s="8"/>
      <c r="AK24" s="21"/>
      <c r="AL24" s="7"/>
      <c r="AM24" s="7"/>
      <c r="AN24" s="19"/>
      <c r="AO24" s="19"/>
      <c r="AP24" s="7"/>
      <c r="AQ24" s="8"/>
      <c r="AR24" s="21"/>
      <c r="AS24" s="7"/>
      <c r="AT24" s="7"/>
      <c r="AU24" s="19"/>
      <c r="AV24" s="19"/>
      <c r="AW24" s="7"/>
      <c r="AX24" s="8"/>
      <c r="AY24" s="21"/>
      <c r="AZ24" s="7"/>
      <c r="BA24" s="7"/>
      <c r="BB24" s="19"/>
      <c r="BC24" s="19"/>
      <c r="BD24" s="7"/>
      <c r="BE24" s="8"/>
      <c r="BF24" s="21"/>
      <c r="BG24" s="7"/>
      <c r="BH24" s="7"/>
      <c r="BI24" s="7"/>
      <c r="BJ24" s="19"/>
      <c r="BK24" s="7"/>
      <c r="BL24" s="8"/>
      <c r="BM24" s="21"/>
      <c r="BN24" s="7"/>
      <c r="BO24" s="7"/>
      <c r="BP24" s="19"/>
      <c r="BQ24" s="19"/>
      <c r="BR24" s="7"/>
      <c r="BS24" s="8"/>
      <c r="BT24" s="21"/>
      <c r="BU24" s="7"/>
      <c r="BV24" s="7"/>
      <c r="BW24" s="19"/>
      <c r="BX24" s="19"/>
      <c r="BY24" s="7"/>
      <c r="BZ24" s="8"/>
      <c r="CA24" s="21"/>
      <c r="CB24" s="7"/>
      <c r="CC24" s="7"/>
      <c r="CD24" s="19"/>
      <c r="CE24" s="19"/>
      <c r="CF24" s="7"/>
      <c r="CG24" s="8"/>
    </row>
    <row r="25" spans="1:85" x14ac:dyDescent="0.25">
      <c r="A25" s="12" t="s">
        <v>10</v>
      </c>
      <c r="B25" s="6"/>
      <c r="C25" s="7"/>
      <c r="D25" s="7"/>
      <c r="E25" s="19"/>
      <c r="F25" s="19"/>
      <c r="G25" s="7"/>
      <c r="H25" s="8"/>
      <c r="I25" s="21"/>
      <c r="J25" s="7"/>
      <c r="K25" s="7"/>
      <c r="L25" s="19"/>
      <c r="M25" s="19"/>
      <c r="N25" s="7"/>
      <c r="O25" s="8"/>
      <c r="P25" s="21"/>
      <c r="Q25" s="7"/>
      <c r="R25" s="7"/>
      <c r="S25" s="19"/>
      <c r="T25" s="19"/>
      <c r="U25" s="7"/>
      <c r="V25" s="8"/>
      <c r="W25" s="21"/>
      <c r="X25" s="7"/>
      <c r="Y25" s="7"/>
      <c r="Z25" s="19"/>
      <c r="AA25" s="19"/>
      <c r="AB25" s="7"/>
      <c r="AC25" s="8"/>
      <c r="AD25" s="21"/>
      <c r="AE25" s="7"/>
      <c r="AF25" s="7"/>
      <c r="AG25" s="19"/>
      <c r="AH25" s="19"/>
      <c r="AI25" s="7"/>
      <c r="AJ25" s="8"/>
      <c r="AK25" s="21"/>
      <c r="AL25" s="7"/>
      <c r="AM25" s="7"/>
      <c r="AN25" s="19"/>
      <c r="AO25" s="19"/>
      <c r="AP25" s="7"/>
      <c r="AQ25" s="8"/>
      <c r="AR25" s="21"/>
      <c r="AS25" s="7"/>
      <c r="AT25" s="7"/>
      <c r="AU25" s="19"/>
      <c r="AV25" s="19"/>
      <c r="AW25" s="7"/>
      <c r="AX25" s="8"/>
      <c r="AY25" s="21"/>
      <c r="AZ25" s="7"/>
      <c r="BA25" s="7"/>
      <c r="BB25" s="19"/>
      <c r="BC25" s="19"/>
      <c r="BD25" s="7"/>
      <c r="BE25" s="8"/>
      <c r="BF25" s="21"/>
      <c r="BG25" s="7"/>
      <c r="BH25" s="7"/>
      <c r="BI25" s="7"/>
      <c r="BJ25" s="19"/>
      <c r="BK25" s="7"/>
      <c r="BL25" s="8"/>
      <c r="BM25" s="21"/>
      <c r="BN25" s="7"/>
      <c r="BO25" s="7"/>
      <c r="BP25" s="19"/>
      <c r="BQ25" s="19"/>
      <c r="BR25" s="7"/>
      <c r="BS25" s="8"/>
      <c r="BT25" s="21"/>
      <c r="BU25" s="7"/>
      <c r="BV25" s="7"/>
      <c r="BW25" s="19"/>
      <c r="BX25" s="19"/>
      <c r="BY25" s="7"/>
      <c r="BZ25" s="8"/>
      <c r="CA25" s="21"/>
      <c r="CB25" s="7"/>
      <c r="CC25" s="7"/>
      <c r="CD25" s="19"/>
      <c r="CE25" s="19"/>
      <c r="CF25" s="7"/>
      <c r="CG25" s="8"/>
    </row>
    <row r="26" spans="1:85" x14ac:dyDescent="0.25">
      <c r="A26" s="11" t="s">
        <v>1</v>
      </c>
      <c r="B26" s="6">
        <v>8000</v>
      </c>
      <c r="C26" s="7">
        <v>0</v>
      </c>
      <c r="D26" s="7">
        <v>7920.05</v>
      </c>
      <c r="E26" s="19">
        <v>7920</v>
      </c>
      <c r="F26" s="19">
        <f t="shared" si="0"/>
        <v>7920</v>
      </c>
      <c r="G26" s="7">
        <f t="shared" si="1"/>
        <v>7920.05</v>
      </c>
      <c r="H26" s="8">
        <f>G26-B26</f>
        <v>-79.949999999999818</v>
      </c>
      <c r="I26" s="21">
        <v>8000</v>
      </c>
      <c r="J26" s="7">
        <v>0</v>
      </c>
      <c r="K26" s="7">
        <f>9024.35</f>
        <v>9024.35</v>
      </c>
      <c r="L26" s="19">
        <v>0</v>
      </c>
      <c r="M26" s="19">
        <f t="shared" ref="M26:M27" si="57">J26+L26</f>
        <v>0</v>
      </c>
      <c r="N26" s="7">
        <f t="shared" ref="N26:N27" si="58">J26+K26</f>
        <v>9024.35</v>
      </c>
      <c r="O26" s="8">
        <f>N26-I26</f>
        <v>1024.3500000000004</v>
      </c>
      <c r="P26" s="21">
        <v>11300</v>
      </c>
      <c r="Q26" s="7">
        <v>0</v>
      </c>
      <c r="R26" s="7">
        <f>8308.21+2985.01</f>
        <v>11293.22</v>
      </c>
      <c r="S26" s="19">
        <v>11300</v>
      </c>
      <c r="T26" s="19">
        <f t="shared" si="9"/>
        <v>11300</v>
      </c>
      <c r="U26" s="7">
        <f t="shared" ref="U26:U27" si="59">Q26+R26</f>
        <v>11293.22</v>
      </c>
      <c r="V26" s="8">
        <f t="shared" ref="V26:V27" si="60">P26-U26</f>
        <v>6.7800000000006548</v>
      </c>
      <c r="W26" s="21">
        <v>8000</v>
      </c>
      <c r="X26" s="7">
        <v>0</v>
      </c>
      <c r="Y26" s="7">
        <f>13160.62+8904.1</f>
        <v>22064.720000000001</v>
      </c>
      <c r="Z26" s="19">
        <v>0</v>
      </c>
      <c r="AA26" s="19">
        <f t="shared" si="11"/>
        <v>0</v>
      </c>
      <c r="AB26" s="7">
        <f t="shared" si="5"/>
        <v>22064.720000000001</v>
      </c>
      <c r="AC26" s="8">
        <f t="shared" si="12"/>
        <v>-22064.720000000001</v>
      </c>
      <c r="AD26" s="21">
        <v>8000</v>
      </c>
      <c r="AE26" s="7">
        <v>0</v>
      </c>
      <c r="AF26" s="7">
        <f>13547.58+6511.75</f>
        <v>20059.330000000002</v>
      </c>
      <c r="AG26" s="19">
        <f>13547.57+6511.75</f>
        <v>20059.32</v>
      </c>
      <c r="AH26" s="19">
        <f t="shared" si="13"/>
        <v>20059.32</v>
      </c>
      <c r="AI26" s="7">
        <f t="shared" si="14"/>
        <v>20059.330000000002</v>
      </c>
      <c r="AJ26" s="8">
        <f t="shared" si="15"/>
        <v>-1.0000000002037268E-2</v>
      </c>
      <c r="AK26" s="21">
        <v>8000</v>
      </c>
      <c r="AL26" s="7">
        <v>0</v>
      </c>
      <c r="AM26" s="7">
        <f>14171.68+8393.17</f>
        <v>22564.85</v>
      </c>
      <c r="AN26" s="19">
        <f>8393.17+14171.68</f>
        <v>22564.85</v>
      </c>
      <c r="AO26" s="19">
        <f t="shared" si="6"/>
        <v>22564.85</v>
      </c>
      <c r="AP26" s="7">
        <f t="shared" si="16"/>
        <v>22564.85</v>
      </c>
      <c r="AQ26" s="8">
        <f t="shared" si="17"/>
        <v>0</v>
      </c>
      <c r="AR26" s="21">
        <v>10000</v>
      </c>
      <c r="AS26" s="7">
        <v>0</v>
      </c>
      <c r="AT26" s="7">
        <f>12372.72+15906.07</f>
        <v>28278.79</v>
      </c>
      <c r="AU26" s="19">
        <f>12372.72+15906.07</f>
        <v>28278.79</v>
      </c>
      <c r="AV26" s="19">
        <f t="shared" si="18"/>
        <v>28278.79</v>
      </c>
      <c r="AW26" s="7">
        <f t="shared" si="19"/>
        <v>28278.79</v>
      </c>
      <c r="AX26" s="8">
        <f t="shared" si="20"/>
        <v>0</v>
      </c>
      <c r="AY26" s="21">
        <v>10000</v>
      </c>
      <c r="AZ26" s="7">
        <v>0</v>
      </c>
      <c r="BA26" s="7">
        <f>14340.85+5237.16</f>
        <v>19578.010000000002</v>
      </c>
      <c r="BB26" s="19">
        <f>14178+5237.16</f>
        <v>19415.16</v>
      </c>
      <c r="BC26" s="19">
        <f t="shared" si="21"/>
        <v>19415.16</v>
      </c>
      <c r="BD26" s="7">
        <f t="shared" si="22"/>
        <v>19578.010000000002</v>
      </c>
      <c r="BE26" s="8">
        <f t="shared" si="23"/>
        <v>-162.85000000000218</v>
      </c>
      <c r="BF26" s="21">
        <v>10000</v>
      </c>
      <c r="BG26" s="7">
        <v>0</v>
      </c>
      <c r="BH26" s="7">
        <f>13412.42+6189.07</f>
        <v>19601.489999999998</v>
      </c>
      <c r="BI26" s="7">
        <f>6189+13412</f>
        <v>19601</v>
      </c>
      <c r="BJ26" s="19">
        <f t="shared" si="24"/>
        <v>19601</v>
      </c>
      <c r="BK26" s="7">
        <f t="shared" si="25"/>
        <v>19601.489999999998</v>
      </c>
      <c r="BL26" s="8">
        <f t="shared" si="26"/>
        <v>-0.48999999999796273</v>
      </c>
      <c r="BM26" s="21">
        <v>10000</v>
      </c>
      <c r="BN26" s="7">
        <v>0</v>
      </c>
      <c r="BO26" s="7">
        <f>5048.09+15137.14</f>
        <v>20185.23</v>
      </c>
      <c r="BP26" s="19">
        <v>0</v>
      </c>
      <c r="BQ26" s="19">
        <f t="shared" si="27"/>
        <v>0</v>
      </c>
      <c r="BR26" s="7">
        <f t="shared" si="28"/>
        <v>20185.23</v>
      </c>
      <c r="BS26" s="8">
        <f t="shared" si="29"/>
        <v>10185.23</v>
      </c>
      <c r="BT26" s="21">
        <v>10000</v>
      </c>
      <c r="BU26" s="7">
        <v>0</v>
      </c>
      <c r="BV26" s="7">
        <f>4056.83+10381.31</f>
        <v>14438.14</v>
      </c>
      <c r="BW26" s="19">
        <f>10350.31+4058.83</f>
        <v>14409.14</v>
      </c>
      <c r="BX26" s="19">
        <f t="shared" si="30"/>
        <v>14409.14</v>
      </c>
      <c r="BY26" s="7">
        <f t="shared" si="31"/>
        <v>14438.14</v>
      </c>
      <c r="BZ26" s="8">
        <f t="shared" si="32"/>
        <v>-29</v>
      </c>
      <c r="CA26" s="21">
        <v>10000</v>
      </c>
      <c r="CB26" s="7">
        <v>0</v>
      </c>
      <c r="CC26" s="7">
        <f>11888.3+7354.79</f>
        <v>19243.09</v>
      </c>
      <c r="CD26" s="19">
        <v>0</v>
      </c>
      <c r="CE26" s="19">
        <f t="shared" ref="CE26" si="61">CB26+CD26</f>
        <v>0</v>
      </c>
      <c r="CF26" s="7">
        <f t="shared" ref="CF26" si="62">CB26+CC26</f>
        <v>19243.09</v>
      </c>
      <c r="CG26" s="8">
        <f t="shared" si="35"/>
        <v>9243.09</v>
      </c>
    </row>
    <row r="27" spans="1:85" x14ac:dyDescent="0.25">
      <c r="A27" s="11" t="s">
        <v>2</v>
      </c>
      <c r="B27" s="6">
        <v>1000</v>
      </c>
      <c r="C27" s="7">
        <v>0</v>
      </c>
      <c r="D27" s="7">
        <v>2479.83</v>
      </c>
      <c r="E27" s="19">
        <v>2480</v>
      </c>
      <c r="F27" s="19">
        <f t="shared" si="0"/>
        <v>2480</v>
      </c>
      <c r="G27" s="7">
        <f t="shared" si="1"/>
        <v>2479.83</v>
      </c>
      <c r="H27" s="8">
        <f>G27-B27</f>
        <v>1479.83</v>
      </c>
      <c r="I27" s="21">
        <v>1000</v>
      </c>
      <c r="J27" s="7">
        <v>0</v>
      </c>
      <c r="K27" s="7">
        <f>6848+(471/1.2)</f>
        <v>7240.5</v>
      </c>
      <c r="L27" s="19">
        <v>7320</v>
      </c>
      <c r="M27" s="19">
        <f t="shared" si="57"/>
        <v>7320</v>
      </c>
      <c r="N27" s="7">
        <f t="shared" si="58"/>
        <v>7240.5</v>
      </c>
      <c r="O27" s="8">
        <f>N27-I27</f>
        <v>6240.5</v>
      </c>
      <c r="P27" s="21">
        <v>14600</v>
      </c>
      <c r="Q27" s="7">
        <v>0</v>
      </c>
      <c r="R27" s="7">
        <f>11935.07+2695.59</f>
        <v>14630.66</v>
      </c>
      <c r="S27" s="19">
        <v>14600</v>
      </c>
      <c r="T27" s="19">
        <f t="shared" si="9"/>
        <v>14600</v>
      </c>
      <c r="U27" s="7">
        <f t="shared" si="59"/>
        <v>14630.66</v>
      </c>
      <c r="V27" s="8">
        <f t="shared" si="60"/>
        <v>-30.659999999999854</v>
      </c>
      <c r="W27" s="21">
        <v>3000</v>
      </c>
      <c r="X27" s="7">
        <v>0</v>
      </c>
      <c r="Y27" s="7">
        <f>1184.74+12052.57</f>
        <v>13237.31</v>
      </c>
      <c r="Z27" s="19">
        <v>0</v>
      </c>
      <c r="AA27" s="19">
        <f t="shared" si="11"/>
        <v>0</v>
      </c>
      <c r="AB27" s="7">
        <f t="shared" si="5"/>
        <v>13237.31</v>
      </c>
      <c r="AC27" s="8">
        <f t="shared" si="12"/>
        <v>-13237.31</v>
      </c>
      <c r="AD27" s="21">
        <v>3000</v>
      </c>
      <c r="AE27" s="7">
        <v>0</v>
      </c>
      <c r="AF27" s="7">
        <f>2264.26+12749.35</f>
        <v>15013.61</v>
      </c>
      <c r="AG27" s="19">
        <f>12749.35+2264.26</f>
        <v>15013.61</v>
      </c>
      <c r="AH27" s="19">
        <f t="shared" si="13"/>
        <v>15013.61</v>
      </c>
      <c r="AI27" s="7">
        <f t="shared" si="14"/>
        <v>15013.61</v>
      </c>
      <c r="AJ27" s="8">
        <f t="shared" si="15"/>
        <v>0</v>
      </c>
      <c r="AK27" s="21">
        <v>3000</v>
      </c>
      <c r="AL27" s="7">
        <v>0</v>
      </c>
      <c r="AM27" s="7">
        <f>11041.56+1362.48</f>
        <v>12404.039999999999</v>
      </c>
      <c r="AN27" s="19">
        <f>11041.56+1362.48</f>
        <v>12404.039999999999</v>
      </c>
      <c r="AO27" s="19">
        <f t="shared" si="6"/>
        <v>12404.039999999999</v>
      </c>
      <c r="AP27" s="7">
        <f t="shared" si="16"/>
        <v>12404.039999999999</v>
      </c>
      <c r="AQ27" s="8">
        <f t="shared" si="17"/>
        <v>0</v>
      </c>
      <c r="AR27" s="21">
        <v>3000</v>
      </c>
      <c r="AS27" s="7">
        <v>0</v>
      </c>
      <c r="AT27" s="7">
        <f>9918.34+1789.24</f>
        <v>11707.58</v>
      </c>
      <c r="AU27" s="19">
        <v>11708.16</v>
      </c>
      <c r="AV27" s="19">
        <f t="shared" si="18"/>
        <v>11708.16</v>
      </c>
      <c r="AW27" s="7">
        <f t="shared" si="19"/>
        <v>11707.58</v>
      </c>
      <c r="AX27" s="8">
        <f t="shared" si="20"/>
        <v>0.57999999999992724</v>
      </c>
      <c r="AY27" s="21">
        <v>3000</v>
      </c>
      <c r="AZ27" s="7">
        <v>0</v>
      </c>
      <c r="BA27" s="7">
        <f>9810.34+2105.8</f>
        <v>11916.14</v>
      </c>
      <c r="BB27" s="19">
        <f>9810+2106</f>
        <v>11916</v>
      </c>
      <c r="BC27" s="19">
        <f t="shared" si="21"/>
        <v>11916</v>
      </c>
      <c r="BD27" s="7">
        <f t="shared" si="22"/>
        <v>11916.14</v>
      </c>
      <c r="BE27" s="8">
        <f t="shared" si="23"/>
        <v>-0.13999999999941792</v>
      </c>
      <c r="BF27" s="21">
        <v>2000</v>
      </c>
      <c r="BG27" s="7">
        <v>0</v>
      </c>
      <c r="BH27" s="7">
        <f>2156.21+11826.87</f>
        <v>13983.080000000002</v>
      </c>
      <c r="BI27" s="7">
        <f>11827+2156</f>
        <v>13983</v>
      </c>
      <c r="BJ27" s="19">
        <f t="shared" si="24"/>
        <v>13983</v>
      </c>
      <c r="BK27" s="7">
        <f t="shared" si="25"/>
        <v>13983.080000000002</v>
      </c>
      <c r="BL27" s="8">
        <f t="shared" si="26"/>
        <v>-8.000000000174623E-2</v>
      </c>
      <c r="BM27" s="21">
        <v>2000</v>
      </c>
      <c r="BN27" s="7">
        <v>0</v>
      </c>
      <c r="BO27" s="7">
        <f>12734.08+2127.17</f>
        <v>14861.25</v>
      </c>
      <c r="BP27" s="19">
        <v>0</v>
      </c>
      <c r="BQ27" s="19">
        <f t="shared" si="27"/>
        <v>0</v>
      </c>
      <c r="BR27" s="7">
        <f t="shared" si="28"/>
        <v>14861.25</v>
      </c>
      <c r="BS27" s="8">
        <f t="shared" si="29"/>
        <v>12861.25</v>
      </c>
      <c r="BT27" s="21">
        <v>2000</v>
      </c>
      <c r="BU27" s="7">
        <v>0</v>
      </c>
      <c r="BV27" s="7">
        <f>1764.48+11624.72</f>
        <v>13389.199999999999</v>
      </c>
      <c r="BW27" s="19">
        <f>11624.72+1764.48</f>
        <v>13389.199999999999</v>
      </c>
      <c r="BX27" s="19">
        <f t="shared" si="30"/>
        <v>13389.199999999999</v>
      </c>
      <c r="BY27" s="7">
        <f t="shared" si="31"/>
        <v>13389.199999999999</v>
      </c>
      <c r="BZ27" s="8">
        <f t="shared" si="32"/>
        <v>0</v>
      </c>
      <c r="CA27" s="21">
        <v>2000</v>
      </c>
      <c r="CB27" s="7">
        <v>0</v>
      </c>
      <c r="CC27" s="7">
        <f>16021.25+2032.96</f>
        <v>18054.21</v>
      </c>
      <c r="CD27" s="19">
        <v>0</v>
      </c>
      <c r="CE27" s="19">
        <f t="shared" ref="CE27" si="63">CB27+CD27</f>
        <v>0</v>
      </c>
      <c r="CF27" s="7">
        <f t="shared" ref="CF27" si="64">CB27+CC27</f>
        <v>18054.21</v>
      </c>
      <c r="CG27" s="8">
        <f t="shared" si="35"/>
        <v>16054.21</v>
      </c>
    </row>
    <row r="28" spans="1:85" x14ac:dyDescent="0.25">
      <c r="A28" s="11"/>
      <c r="B28" s="6"/>
      <c r="C28" s="7"/>
      <c r="D28" s="7"/>
      <c r="E28" s="19"/>
      <c r="F28" s="19"/>
      <c r="G28" s="7"/>
      <c r="H28" s="8"/>
      <c r="I28" s="21"/>
      <c r="J28" s="7"/>
      <c r="K28" s="7"/>
      <c r="L28" s="19"/>
      <c r="M28" s="19"/>
      <c r="N28" s="7"/>
      <c r="O28" s="8"/>
      <c r="P28" s="21"/>
      <c r="Q28" s="7"/>
      <c r="R28" s="7"/>
      <c r="S28" s="19"/>
      <c r="T28" s="19"/>
      <c r="U28" s="7"/>
      <c r="V28" s="8"/>
      <c r="W28" s="21"/>
      <c r="X28" s="7"/>
      <c r="Y28" s="7"/>
      <c r="Z28" s="19"/>
      <c r="AA28" s="19"/>
      <c r="AB28" s="7"/>
      <c r="AC28" s="8"/>
      <c r="AD28" s="21"/>
      <c r="AE28" s="7"/>
      <c r="AF28" s="7"/>
      <c r="AG28" s="19"/>
      <c r="AH28" s="19"/>
      <c r="AI28" s="7"/>
      <c r="AJ28" s="8"/>
      <c r="AK28" s="21"/>
      <c r="AL28" s="7"/>
      <c r="AM28" s="7"/>
      <c r="AN28" s="19"/>
      <c r="AO28" s="19"/>
      <c r="AP28" s="7"/>
      <c r="AQ28" s="8"/>
      <c r="AR28" s="21"/>
      <c r="AS28" s="7"/>
      <c r="AT28" s="7"/>
      <c r="AU28" s="19"/>
      <c r="AV28" s="19"/>
      <c r="AW28" s="7"/>
      <c r="AX28" s="8"/>
      <c r="AY28" s="21"/>
      <c r="AZ28" s="7"/>
      <c r="BA28" s="7"/>
      <c r="BB28" s="19"/>
      <c r="BC28" s="19"/>
      <c r="BD28" s="7"/>
      <c r="BE28" s="8"/>
      <c r="BF28" s="21"/>
      <c r="BG28" s="7"/>
      <c r="BH28" s="7"/>
      <c r="BI28" s="7"/>
      <c r="BJ28" s="19"/>
      <c r="BK28" s="7"/>
      <c r="BL28" s="8"/>
      <c r="BM28" s="21"/>
      <c r="BN28" s="7"/>
      <c r="BO28" s="7"/>
      <c r="BP28" s="19"/>
      <c r="BQ28" s="19"/>
      <c r="BR28" s="7"/>
      <c r="BS28" s="8"/>
      <c r="BT28" s="21"/>
      <c r="BU28" s="7"/>
      <c r="BV28" s="7"/>
      <c r="BW28" s="19"/>
      <c r="BX28" s="19"/>
      <c r="BY28" s="7"/>
      <c r="BZ28" s="8"/>
      <c r="CA28" s="21"/>
      <c r="CB28" s="7"/>
      <c r="CC28" s="7"/>
      <c r="CD28" s="19"/>
      <c r="CE28" s="19"/>
      <c r="CF28" s="7"/>
      <c r="CG28" s="8"/>
    </row>
    <row r="29" spans="1:85" x14ac:dyDescent="0.25">
      <c r="A29" s="25" t="s">
        <v>45</v>
      </c>
      <c r="B29" s="6"/>
      <c r="C29" s="7"/>
      <c r="D29" s="7"/>
      <c r="E29" s="19"/>
      <c r="F29" s="19"/>
      <c r="G29" s="7"/>
      <c r="H29" s="8"/>
      <c r="I29" s="21"/>
      <c r="J29" s="7"/>
      <c r="K29" s="7"/>
      <c r="L29" s="19"/>
      <c r="M29" s="19"/>
      <c r="N29" s="7"/>
      <c r="O29" s="8"/>
      <c r="P29" s="21"/>
      <c r="Q29" s="7"/>
      <c r="R29" s="7"/>
      <c r="S29" s="19"/>
      <c r="T29" s="19"/>
      <c r="U29" s="7"/>
      <c r="V29" s="8"/>
      <c r="W29" s="21"/>
      <c r="X29" s="7"/>
      <c r="Y29" s="7"/>
      <c r="Z29" s="19"/>
      <c r="AA29" s="19"/>
      <c r="AB29" s="7"/>
      <c r="AC29" s="8"/>
      <c r="AD29" s="21"/>
      <c r="AE29" s="7"/>
      <c r="AF29" s="7"/>
      <c r="AG29" s="19"/>
      <c r="AH29" s="19"/>
      <c r="AI29" s="7"/>
      <c r="AJ29" s="8"/>
      <c r="AK29" s="21"/>
      <c r="AL29" s="7"/>
      <c r="AM29" s="7"/>
      <c r="AN29" s="19"/>
      <c r="AO29" s="19"/>
      <c r="AP29" s="7"/>
      <c r="AQ29" s="8"/>
      <c r="AR29" s="21"/>
      <c r="AS29" s="7"/>
      <c r="AT29" s="7"/>
      <c r="AU29" s="19"/>
      <c r="AV29" s="19"/>
      <c r="AW29" s="7"/>
      <c r="AX29" s="8"/>
      <c r="AY29" s="21"/>
      <c r="AZ29" s="7"/>
      <c r="BA29" s="7"/>
      <c r="BB29" s="19"/>
      <c r="BC29" s="19"/>
      <c r="BD29" s="7"/>
      <c r="BE29" s="8"/>
      <c r="BF29" s="21"/>
      <c r="BG29" s="7"/>
      <c r="BH29" s="7"/>
      <c r="BI29" s="7"/>
      <c r="BJ29" s="19"/>
      <c r="BK29" s="7"/>
      <c r="BL29" s="8"/>
      <c r="BM29" s="21"/>
      <c r="BN29" s="7"/>
      <c r="BO29" s="7"/>
      <c r="BP29" s="19"/>
      <c r="BQ29" s="19"/>
      <c r="BR29" s="7"/>
      <c r="BS29" s="8"/>
      <c r="BT29" s="21"/>
      <c r="BU29" s="7"/>
      <c r="BV29" s="7"/>
      <c r="BW29" s="19"/>
      <c r="BX29" s="19"/>
      <c r="BY29" s="7"/>
      <c r="BZ29" s="8"/>
      <c r="CA29" s="21"/>
      <c r="CB29" s="7"/>
      <c r="CC29" s="7"/>
      <c r="CD29" s="19"/>
      <c r="CE29" s="19"/>
      <c r="CF29" s="7"/>
      <c r="CG29" s="8"/>
    </row>
    <row r="30" spans="1:85" x14ac:dyDescent="0.25">
      <c r="A30" s="11" t="s">
        <v>2</v>
      </c>
      <c r="B30" s="6">
        <v>0</v>
      </c>
      <c r="C30" s="7">
        <v>0</v>
      </c>
      <c r="D30" s="7">
        <v>185.62</v>
      </c>
      <c r="E30" s="19">
        <v>186</v>
      </c>
      <c r="F30" s="19">
        <f>C30+E30</f>
        <v>186</v>
      </c>
      <c r="G30" s="7">
        <f>C30+D30</f>
        <v>185.62</v>
      </c>
      <c r="H30" s="8">
        <f>F30-D30</f>
        <v>0.37999999999999545</v>
      </c>
      <c r="I30" s="21">
        <v>0</v>
      </c>
      <c r="J30" s="7">
        <v>0</v>
      </c>
      <c r="K30" s="7">
        <v>608.14</v>
      </c>
      <c r="L30" s="19">
        <v>608.14</v>
      </c>
      <c r="M30" s="19">
        <f>J30+L30</f>
        <v>608.14</v>
      </c>
      <c r="N30" s="7">
        <f>J30+K30</f>
        <v>608.14</v>
      </c>
      <c r="O30" s="8">
        <f>M30-K30</f>
        <v>0</v>
      </c>
      <c r="P30" s="21">
        <v>0</v>
      </c>
      <c r="Q30" s="7">
        <v>0</v>
      </c>
      <c r="R30" s="7">
        <v>607.91</v>
      </c>
      <c r="S30" s="19">
        <v>600</v>
      </c>
      <c r="T30" s="19">
        <f t="shared" si="9"/>
        <v>600</v>
      </c>
      <c r="U30" s="7">
        <f t="shared" ref="U30" si="65">Q30+R30</f>
        <v>607.91</v>
      </c>
      <c r="V30" s="8">
        <f t="shared" ref="V30" si="66">P30-U30</f>
        <v>-607.91</v>
      </c>
      <c r="W30" s="21">
        <v>0</v>
      </c>
      <c r="X30" s="7">
        <v>0</v>
      </c>
      <c r="Y30" s="7">
        <v>608.4</v>
      </c>
      <c r="Z30" s="19">
        <v>608</v>
      </c>
      <c r="AA30" s="19">
        <f t="shared" si="11"/>
        <v>608</v>
      </c>
      <c r="AB30" s="7">
        <f t="shared" si="5"/>
        <v>608.4</v>
      </c>
      <c r="AC30" s="8">
        <f t="shared" si="12"/>
        <v>-0.39999999999997726</v>
      </c>
      <c r="AD30" s="21">
        <v>0</v>
      </c>
      <c r="AE30" s="7">
        <v>0</v>
      </c>
      <c r="AF30" s="7">
        <v>607.91999999999996</v>
      </c>
      <c r="AG30" s="19">
        <v>607.91999999999996</v>
      </c>
      <c r="AH30" s="19">
        <f t="shared" si="13"/>
        <v>607.91999999999996</v>
      </c>
      <c r="AI30" s="7">
        <f t="shared" si="14"/>
        <v>607.91999999999996</v>
      </c>
      <c r="AJ30" s="8">
        <f t="shared" si="15"/>
        <v>0</v>
      </c>
      <c r="AK30" s="21">
        <v>0</v>
      </c>
      <c r="AL30" s="7">
        <v>0</v>
      </c>
      <c r="AM30" s="7">
        <v>607.86</v>
      </c>
      <c r="AN30" s="19">
        <v>607.86</v>
      </c>
      <c r="AO30" s="19">
        <f t="shared" si="6"/>
        <v>607.86</v>
      </c>
      <c r="AP30" s="7">
        <f t="shared" si="16"/>
        <v>607.86</v>
      </c>
      <c r="AQ30" s="8">
        <f t="shared" si="17"/>
        <v>0</v>
      </c>
      <c r="AR30" s="21">
        <v>0</v>
      </c>
      <c r="AS30" s="7">
        <v>0</v>
      </c>
      <c r="AT30" s="7">
        <v>608</v>
      </c>
      <c r="AU30" s="19">
        <v>608</v>
      </c>
      <c r="AV30" s="19">
        <f t="shared" si="18"/>
        <v>608</v>
      </c>
      <c r="AW30" s="7">
        <f t="shared" si="19"/>
        <v>608</v>
      </c>
      <c r="AX30" s="8">
        <f t="shared" si="20"/>
        <v>0</v>
      </c>
      <c r="AY30" s="21">
        <v>0</v>
      </c>
      <c r="AZ30" s="7">
        <v>0</v>
      </c>
      <c r="BA30" s="7">
        <v>607.89</v>
      </c>
      <c r="BB30" s="19">
        <v>607.89</v>
      </c>
      <c r="BC30" s="19">
        <f t="shared" si="21"/>
        <v>607.89</v>
      </c>
      <c r="BD30" s="7">
        <f t="shared" si="22"/>
        <v>607.89</v>
      </c>
      <c r="BE30" s="8">
        <f t="shared" si="23"/>
        <v>0</v>
      </c>
      <c r="BF30" s="21">
        <v>0</v>
      </c>
      <c r="BG30" s="7">
        <v>0</v>
      </c>
      <c r="BH30" s="7">
        <v>608.19000000000005</v>
      </c>
      <c r="BI30" s="7">
        <v>608</v>
      </c>
      <c r="BJ30" s="19">
        <f t="shared" si="24"/>
        <v>608</v>
      </c>
      <c r="BK30" s="7">
        <f t="shared" si="25"/>
        <v>608.19000000000005</v>
      </c>
      <c r="BL30" s="8">
        <f t="shared" si="26"/>
        <v>-0.19000000000005457</v>
      </c>
      <c r="BM30" s="21">
        <v>0</v>
      </c>
      <c r="BN30" s="7">
        <v>0</v>
      </c>
      <c r="BO30" s="7">
        <v>607.97</v>
      </c>
      <c r="BP30" s="19">
        <v>0</v>
      </c>
      <c r="BQ30" s="19">
        <f t="shared" si="27"/>
        <v>0</v>
      </c>
      <c r="BR30" s="7">
        <f t="shared" si="28"/>
        <v>607.97</v>
      </c>
      <c r="BS30" s="8">
        <f t="shared" si="29"/>
        <v>607.97</v>
      </c>
      <c r="BT30" s="21">
        <v>0</v>
      </c>
      <c r="BU30" s="7">
        <v>0</v>
      </c>
      <c r="BV30" s="7">
        <v>608.19000000000005</v>
      </c>
      <c r="BW30" s="19">
        <v>608.19000000000005</v>
      </c>
      <c r="BX30" s="19">
        <f t="shared" si="30"/>
        <v>608.19000000000005</v>
      </c>
      <c r="BY30" s="7">
        <f t="shared" si="31"/>
        <v>608.19000000000005</v>
      </c>
      <c r="BZ30" s="8">
        <f t="shared" si="32"/>
        <v>0</v>
      </c>
      <c r="CA30" s="21">
        <v>0</v>
      </c>
      <c r="CB30" s="7">
        <v>0</v>
      </c>
      <c r="CC30" s="7">
        <v>608</v>
      </c>
      <c r="CD30" s="19">
        <v>0</v>
      </c>
      <c r="CE30" s="19">
        <v>0</v>
      </c>
      <c r="CF30" s="7">
        <f t="shared" ref="CF30" si="67">CB30+CC30</f>
        <v>608</v>
      </c>
      <c r="CG30" s="8">
        <f t="shared" si="35"/>
        <v>608</v>
      </c>
    </row>
    <row r="31" spans="1:85" x14ac:dyDescent="0.25">
      <c r="A31" s="11"/>
      <c r="B31" s="6"/>
      <c r="C31" s="7"/>
      <c r="D31" s="7"/>
      <c r="E31" s="19"/>
      <c r="F31" s="19"/>
      <c r="G31" s="7"/>
      <c r="H31" s="8"/>
      <c r="I31" s="21"/>
      <c r="J31" s="7"/>
      <c r="K31" s="7"/>
      <c r="L31" s="19"/>
      <c r="M31" s="19"/>
      <c r="N31" s="7"/>
      <c r="O31" s="8"/>
      <c r="P31" s="21"/>
      <c r="Q31" s="7"/>
      <c r="R31" s="7"/>
      <c r="S31" s="19"/>
      <c r="T31" s="19"/>
      <c r="U31" s="7"/>
      <c r="V31" s="8"/>
      <c r="W31" s="21"/>
      <c r="X31" s="7"/>
      <c r="Y31" s="7"/>
      <c r="Z31" s="19"/>
      <c r="AA31" s="19"/>
      <c r="AB31" s="7"/>
      <c r="AC31" s="8"/>
      <c r="AD31" s="21"/>
      <c r="AE31" s="7"/>
      <c r="AF31" s="7"/>
      <c r="AG31" s="19"/>
      <c r="AH31" s="19"/>
      <c r="AI31" s="7"/>
      <c r="AJ31" s="8"/>
      <c r="AK31" s="21"/>
      <c r="AL31" s="7"/>
      <c r="AM31" s="7"/>
      <c r="AN31" s="19"/>
      <c r="AO31" s="19"/>
      <c r="AP31" s="7"/>
      <c r="AQ31" s="8"/>
      <c r="AR31" s="21"/>
      <c r="AS31" s="7"/>
      <c r="AT31" s="7"/>
      <c r="AU31" s="19"/>
      <c r="AV31" s="19"/>
      <c r="AW31" s="7"/>
      <c r="AX31" s="8"/>
      <c r="AY31" s="21"/>
      <c r="AZ31" s="7"/>
      <c r="BA31" s="7"/>
      <c r="BB31" s="19"/>
      <c r="BC31" s="19"/>
      <c r="BD31" s="7"/>
      <c r="BE31" s="8"/>
      <c r="BF31" s="21"/>
      <c r="BG31" s="7"/>
      <c r="BH31" s="7"/>
      <c r="BI31" s="7"/>
      <c r="BJ31" s="19"/>
      <c r="BK31" s="7"/>
      <c r="BL31" s="8"/>
      <c r="BM31" s="21"/>
      <c r="BN31" s="7"/>
      <c r="BO31" s="7"/>
      <c r="BP31" s="19"/>
      <c r="BQ31" s="19"/>
      <c r="BR31" s="7"/>
      <c r="BS31" s="8"/>
      <c r="BT31" s="21"/>
      <c r="BU31" s="7"/>
      <c r="BV31" s="7"/>
      <c r="BW31" s="19"/>
      <c r="BX31" s="19"/>
      <c r="BY31" s="7"/>
      <c r="BZ31" s="8"/>
      <c r="CA31" s="21"/>
      <c r="CB31" s="7"/>
      <c r="CC31" s="7"/>
      <c r="CD31" s="19"/>
      <c r="CE31" s="19"/>
      <c r="CF31" s="7"/>
      <c r="CG31" s="8"/>
    </row>
    <row r="32" spans="1:85" x14ac:dyDescent="0.25">
      <c r="A32" s="25" t="s">
        <v>46</v>
      </c>
      <c r="B32" s="6"/>
      <c r="C32" s="7"/>
      <c r="D32" s="7"/>
      <c r="E32" s="19"/>
      <c r="F32" s="19"/>
      <c r="G32" s="7"/>
      <c r="H32" s="8"/>
      <c r="I32" s="21"/>
      <c r="J32" s="7"/>
      <c r="K32" s="7"/>
      <c r="L32" s="19"/>
      <c r="M32" s="19"/>
      <c r="N32" s="7"/>
      <c r="O32" s="8"/>
      <c r="P32" s="21"/>
      <c r="Q32" s="7"/>
      <c r="R32" s="7"/>
      <c r="S32" s="19"/>
      <c r="T32" s="19"/>
      <c r="U32" s="7"/>
      <c r="V32" s="8"/>
      <c r="W32" s="21"/>
      <c r="X32" s="7"/>
      <c r="Y32" s="7"/>
      <c r="Z32" s="19"/>
      <c r="AA32" s="19"/>
      <c r="AB32" s="7"/>
      <c r="AC32" s="8"/>
      <c r="AD32" s="21"/>
      <c r="AE32" s="7"/>
      <c r="AF32" s="7"/>
      <c r="AG32" s="19"/>
      <c r="AH32" s="19"/>
      <c r="AI32" s="7"/>
      <c r="AJ32" s="8"/>
      <c r="AK32" s="21"/>
      <c r="AL32" s="7"/>
      <c r="AM32" s="7"/>
      <c r="AN32" s="19"/>
      <c r="AO32" s="19"/>
      <c r="AP32" s="7"/>
      <c r="AQ32" s="8"/>
      <c r="AR32" s="21"/>
      <c r="AS32" s="7"/>
      <c r="AT32" s="7"/>
      <c r="AU32" s="19"/>
      <c r="AV32" s="19"/>
      <c r="AW32" s="7"/>
      <c r="AX32" s="8"/>
      <c r="AY32" s="21"/>
      <c r="AZ32" s="7"/>
      <c r="BA32" s="7"/>
      <c r="BB32" s="19"/>
      <c r="BC32" s="19"/>
      <c r="BD32" s="7"/>
      <c r="BE32" s="8"/>
      <c r="BF32" s="21"/>
      <c r="BG32" s="7"/>
      <c r="BH32" s="7"/>
      <c r="BI32" s="7"/>
      <c r="BJ32" s="19"/>
      <c r="BK32" s="7"/>
      <c r="BL32" s="8"/>
      <c r="BM32" s="21"/>
      <c r="BN32" s="7"/>
      <c r="BO32" s="7"/>
      <c r="BP32" s="19"/>
      <c r="BQ32" s="19"/>
      <c r="BR32" s="7"/>
      <c r="BS32" s="8"/>
      <c r="BT32" s="21"/>
      <c r="BU32" s="7"/>
      <c r="BV32" s="7"/>
      <c r="BW32" s="19"/>
      <c r="BX32" s="19"/>
      <c r="BY32" s="7"/>
      <c r="BZ32" s="8"/>
      <c r="CA32" s="21"/>
      <c r="CB32" s="7"/>
      <c r="CC32" s="7"/>
      <c r="CD32" s="19"/>
      <c r="CE32" s="19"/>
      <c r="CF32" s="7"/>
      <c r="CG32" s="8"/>
    </row>
    <row r="33" spans="1:85" x14ac:dyDescent="0.25">
      <c r="A33" s="11" t="s">
        <v>2</v>
      </c>
      <c r="B33" s="6">
        <v>0</v>
      </c>
      <c r="C33" s="7">
        <v>0</v>
      </c>
      <c r="D33" s="7">
        <v>587.94000000000005</v>
      </c>
      <c r="E33" s="19">
        <v>588</v>
      </c>
      <c r="F33" s="19">
        <f>C33+E33</f>
        <v>588</v>
      </c>
      <c r="G33" s="7">
        <f>C33+D33</f>
        <v>587.94000000000005</v>
      </c>
      <c r="H33" s="8">
        <f>F33-D33</f>
        <v>5.999999999994543E-2</v>
      </c>
      <c r="I33" s="21">
        <v>0</v>
      </c>
      <c r="J33" s="7">
        <v>0</v>
      </c>
      <c r="K33" s="7">
        <v>506.7</v>
      </c>
      <c r="L33" s="19">
        <v>506.7</v>
      </c>
      <c r="M33" s="19">
        <f>J33+L33</f>
        <v>506.7</v>
      </c>
      <c r="N33" s="7">
        <f>J33+K33</f>
        <v>506.7</v>
      </c>
      <c r="O33" s="8">
        <f>M33-K33</f>
        <v>0</v>
      </c>
      <c r="P33" s="21">
        <v>0</v>
      </c>
      <c r="Q33" s="7">
        <v>0</v>
      </c>
      <c r="R33" s="7">
        <v>511.01</v>
      </c>
      <c r="S33" s="19">
        <v>500</v>
      </c>
      <c r="T33" s="19">
        <f t="shared" si="9"/>
        <v>500</v>
      </c>
      <c r="U33" s="7">
        <f t="shared" ref="U33" si="68">Q33+R33</f>
        <v>511.01</v>
      </c>
      <c r="V33" s="8">
        <f t="shared" ref="V33" si="69">P33-U33</f>
        <v>-511.01</v>
      </c>
      <c r="W33" s="21">
        <v>0</v>
      </c>
      <c r="X33" s="7">
        <v>0</v>
      </c>
      <c r="Y33" s="7">
        <v>508.62</v>
      </c>
      <c r="Z33" s="19">
        <v>509</v>
      </c>
      <c r="AA33" s="19">
        <f t="shared" si="11"/>
        <v>509</v>
      </c>
      <c r="AB33" s="7">
        <f t="shared" si="5"/>
        <v>508.62</v>
      </c>
      <c r="AC33" s="8">
        <f t="shared" si="12"/>
        <v>0.37999999999999545</v>
      </c>
      <c r="AD33" s="21">
        <v>0</v>
      </c>
      <c r="AE33" s="7">
        <v>0</v>
      </c>
      <c r="AF33" s="7">
        <v>509.75</v>
      </c>
      <c r="AG33" s="19">
        <v>509.75</v>
      </c>
      <c r="AH33" s="19">
        <f t="shared" si="13"/>
        <v>509.75</v>
      </c>
      <c r="AI33" s="7">
        <f t="shared" si="14"/>
        <v>509.75</v>
      </c>
      <c r="AJ33" s="8">
        <f t="shared" si="15"/>
        <v>0</v>
      </c>
      <c r="AK33" s="21">
        <v>0</v>
      </c>
      <c r="AL33" s="7">
        <v>0</v>
      </c>
      <c r="AM33" s="7">
        <v>506.75</v>
      </c>
      <c r="AN33" s="19">
        <v>506.75</v>
      </c>
      <c r="AO33" s="19">
        <f t="shared" si="6"/>
        <v>506.75</v>
      </c>
      <c r="AP33" s="7">
        <f t="shared" si="16"/>
        <v>506.75</v>
      </c>
      <c r="AQ33" s="8">
        <f t="shared" si="17"/>
        <v>0</v>
      </c>
      <c r="AR33" s="21">
        <v>0</v>
      </c>
      <c r="AS33" s="7">
        <v>0</v>
      </c>
      <c r="AT33" s="7">
        <v>506.89</v>
      </c>
      <c r="AU33" s="19">
        <v>506.89</v>
      </c>
      <c r="AV33" s="19">
        <f t="shared" si="18"/>
        <v>506.89</v>
      </c>
      <c r="AW33" s="7">
        <f t="shared" si="19"/>
        <v>506.89</v>
      </c>
      <c r="AX33" s="8">
        <f t="shared" si="20"/>
        <v>0</v>
      </c>
      <c r="AY33" s="21">
        <v>0</v>
      </c>
      <c r="AZ33" s="7">
        <v>0</v>
      </c>
      <c r="BA33" s="7">
        <v>506.71</v>
      </c>
      <c r="BB33" s="19">
        <v>507</v>
      </c>
      <c r="BC33" s="19">
        <f t="shared" si="21"/>
        <v>507</v>
      </c>
      <c r="BD33" s="7">
        <f t="shared" si="22"/>
        <v>506.71</v>
      </c>
      <c r="BE33" s="8">
        <f t="shared" si="23"/>
        <v>0.29000000000002046</v>
      </c>
      <c r="BF33" s="21">
        <v>0</v>
      </c>
      <c r="BG33" s="7">
        <v>0</v>
      </c>
      <c r="BH33" s="7">
        <v>507.65</v>
      </c>
      <c r="BI33" s="7">
        <v>507</v>
      </c>
      <c r="BJ33" s="19">
        <f t="shared" ref="BJ33" si="70">BG33+BI33</f>
        <v>507</v>
      </c>
      <c r="BK33" s="7">
        <f t="shared" ref="BK33" si="71">BG33+BH33</f>
        <v>507.65</v>
      </c>
      <c r="BL33" s="8">
        <f t="shared" ref="BL33" si="72">BJ33-BK33</f>
        <v>-0.64999999999997726</v>
      </c>
      <c r="BM33" s="21">
        <v>0</v>
      </c>
      <c r="BN33" s="7">
        <v>0</v>
      </c>
      <c r="BO33" s="7">
        <v>506.73</v>
      </c>
      <c r="BP33" s="19">
        <v>0</v>
      </c>
      <c r="BQ33" s="19">
        <f t="shared" ref="BQ33" si="73">BN33+BP33</f>
        <v>0</v>
      </c>
      <c r="BR33" s="7">
        <f t="shared" ref="BR33" si="74">BN33+BO33</f>
        <v>506.73</v>
      </c>
      <c r="BS33" s="8">
        <f t="shared" si="29"/>
        <v>506.73</v>
      </c>
      <c r="BT33" s="21">
        <v>0</v>
      </c>
      <c r="BU33" s="7">
        <v>0</v>
      </c>
      <c r="BV33" s="7">
        <v>507.3</v>
      </c>
      <c r="BW33" s="19">
        <v>507.3</v>
      </c>
      <c r="BX33" s="19">
        <f t="shared" si="30"/>
        <v>507.3</v>
      </c>
      <c r="BY33" s="7">
        <f t="shared" si="31"/>
        <v>507.3</v>
      </c>
      <c r="BZ33" s="8">
        <f t="shared" si="32"/>
        <v>0</v>
      </c>
      <c r="CA33" s="21">
        <v>0</v>
      </c>
      <c r="CB33" s="7">
        <v>0</v>
      </c>
      <c r="CC33" s="7">
        <v>507.04</v>
      </c>
      <c r="CD33" s="19">
        <v>0</v>
      </c>
      <c r="CE33" s="19">
        <v>0</v>
      </c>
      <c r="CF33" s="7">
        <f t="shared" ref="CF33" si="75">CB33+CC33</f>
        <v>507.04</v>
      </c>
      <c r="CG33" s="8">
        <f t="shared" si="35"/>
        <v>507.04</v>
      </c>
    </row>
    <row r="34" spans="1:85" x14ac:dyDescent="0.25">
      <c r="A34" s="11"/>
      <c r="B34" s="6"/>
      <c r="C34" s="7"/>
      <c r="D34" s="7"/>
      <c r="E34" s="19"/>
      <c r="F34" s="19"/>
      <c r="G34" s="7"/>
      <c r="H34" s="8"/>
      <c r="I34" s="21"/>
      <c r="J34" s="7"/>
      <c r="K34" s="7"/>
      <c r="L34" s="19"/>
      <c r="M34" s="19"/>
      <c r="N34" s="7"/>
      <c r="O34" s="8"/>
      <c r="P34" s="21"/>
      <c r="Q34" s="7"/>
      <c r="R34" s="7"/>
      <c r="S34" s="19"/>
      <c r="T34" s="19"/>
      <c r="U34" s="7"/>
      <c r="V34" s="8"/>
      <c r="W34" s="21"/>
      <c r="X34" s="7"/>
      <c r="Y34" s="7"/>
      <c r="Z34" s="19"/>
      <c r="AA34" s="19"/>
      <c r="AB34" s="7"/>
      <c r="AC34" s="8"/>
      <c r="AD34" s="21"/>
      <c r="AE34" s="7"/>
      <c r="AF34" s="7"/>
      <c r="AG34" s="19"/>
      <c r="AH34" s="19"/>
      <c r="AI34" s="7"/>
      <c r="AJ34" s="8"/>
      <c r="AK34" s="21"/>
      <c r="AL34" s="7"/>
      <c r="AM34" s="7"/>
      <c r="AN34" s="19"/>
      <c r="AO34" s="19"/>
      <c r="AP34" s="7"/>
      <c r="AQ34" s="8"/>
      <c r="AR34" s="21"/>
      <c r="AS34" s="7"/>
      <c r="AT34" s="7"/>
      <c r="AU34" s="19"/>
      <c r="AV34" s="19"/>
      <c r="AW34" s="7"/>
      <c r="AX34" s="8"/>
      <c r="AY34" s="21"/>
      <c r="AZ34" s="7"/>
      <c r="BA34" s="7"/>
      <c r="BB34" s="19"/>
      <c r="BC34" s="19"/>
      <c r="BD34" s="7"/>
      <c r="BE34" s="8"/>
      <c r="BF34" s="21"/>
      <c r="BG34" s="7"/>
      <c r="BH34" s="7"/>
      <c r="BI34" s="7"/>
      <c r="BJ34" s="19"/>
      <c r="BK34" s="7"/>
      <c r="BL34" s="8"/>
      <c r="BM34" s="21"/>
      <c r="BN34" s="7"/>
      <c r="BO34" s="7"/>
      <c r="BP34" s="19"/>
      <c r="BQ34" s="19"/>
      <c r="BR34" s="7"/>
      <c r="BS34" s="8"/>
      <c r="BT34" s="21"/>
      <c r="BU34" s="7"/>
      <c r="BV34" s="7"/>
      <c r="BW34" s="19"/>
      <c r="BX34" s="19"/>
      <c r="BY34" s="7"/>
      <c r="BZ34" s="8"/>
      <c r="CA34" s="21"/>
      <c r="CB34" s="7"/>
      <c r="CC34" s="7"/>
      <c r="CD34" s="19"/>
      <c r="CE34" s="19"/>
      <c r="CF34" s="7"/>
      <c r="CG34" s="8"/>
    </row>
    <row r="35" spans="1:85" x14ac:dyDescent="0.25">
      <c r="A35" s="12" t="s">
        <v>11</v>
      </c>
      <c r="B35" s="6"/>
      <c r="C35" s="7"/>
      <c r="D35" s="7"/>
      <c r="E35" s="19"/>
      <c r="F35" s="19"/>
      <c r="G35" s="7"/>
      <c r="H35" s="8"/>
      <c r="I35" s="21"/>
      <c r="J35" s="7"/>
      <c r="K35" s="7"/>
      <c r="L35" s="19"/>
      <c r="M35" s="19"/>
      <c r="N35" s="7"/>
      <c r="O35" s="8"/>
      <c r="P35" s="21"/>
      <c r="Q35" s="7"/>
      <c r="R35" s="7"/>
      <c r="S35" s="19"/>
      <c r="T35" s="19"/>
      <c r="U35" s="7"/>
      <c r="V35" s="8"/>
      <c r="W35" s="21"/>
      <c r="X35" s="7"/>
      <c r="Y35" s="7"/>
      <c r="Z35" s="19"/>
      <c r="AA35" s="19"/>
      <c r="AB35" s="7"/>
      <c r="AC35" s="8"/>
      <c r="AD35" s="21"/>
      <c r="AE35" s="7"/>
      <c r="AF35" s="7"/>
      <c r="AG35" s="19"/>
      <c r="AH35" s="19"/>
      <c r="AI35" s="7"/>
      <c r="AJ35" s="8"/>
      <c r="AK35" s="21"/>
      <c r="AL35" s="7"/>
      <c r="AM35" s="7"/>
      <c r="AN35" s="19"/>
      <c r="AO35" s="19"/>
      <c r="AP35" s="7"/>
      <c r="AQ35" s="8"/>
      <c r="AR35" s="21"/>
      <c r="AS35" s="7"/>
      <c r="AT35" s="7"/>
      <c r="AU35" s="19"/>
      <c r="AV35" s="19"/>
      <c r="AW35" s="7"/>
      <c r="AX35" s="8"/>
      <c r="AY35" s="21"/>
      <c r="AZ35" s="7"/>
      <c r="BA35" s="7"/>
      <c r="BB35" s="19"/>
      <c r="BC35" s="19"/>
      <c r="BD35" s="7"/>
      <c r="BE35" s="8"/>
      <c r="BF35" s="21"/>
      <c r="BG35" s="7"/>
      <c r="BH35" s="7"/>
      <c r="BI35" s="7"/>
      <c r="BJ35" s="19"/>
      <c r="BK35" s="7"/>
      <c r="BL35" s="8"/>
      <c r="BM35" s="21"/>
      <c r="BN35" s="7"/>
      <c r="BO35" s="7"/>
      <c r="BP35" s="19"/>
      <c r="BQ35" s="19"/>
      <c r="BR35" s="7"/>
      <c r="BS35" s="8"/>
      <c r="BT35" s="21"/>
      <c r="BU35" s="7"/>
      <c r="BV35" s="7"/>
      <c r="BW35" s="19"/>
      <c r="BX35" s="19"/>
      <c r="BY35" s="7"/>
      <c r="BZ35" s="8"/>
      <c r="CA35" s="21"/>
      <c r="CB35" s="7"/>
      <c r="CC35" s="7"/>
      <c r="CD35" s="19"/>
      <c r="CE35" s="19"/>
      <c r="CF35" s="7"/>
      <c r="CG35" s="8"/>
    </row>
    <row r="36" spans="1:85" x14ac:dyDescent="0.25">
      <c r="A36" s="11" t="s">
        <v>2</v>
      </c>
      <c r="B36" s="6">
        <v>23500</v>
      </c>
      <c r="C36" s="7">
        <v>11750</v>
      </c>
      <c r="D36" s="7">
        <v>1824.91</v>
      </c>
      <c r="E36" s="19">
        <v>1825</v>
      </c>
      <c r="F36" s="19">
        <f t="shared" si="0"/>
        <v>13575</v>
      </c>
      <c r="G36" s="7">
        <f t="shared" si="1"/>
        <v>13574.91</v>
      </c>
      <c r="H36" s="8">
        <f t="shared" si="7"/>
        <v>9.0000000000145519E-2</v>
      </c>
      <c r="I36" s="21">
        <v>23500</v>
      </c>
      <c r="J36" s="7">
        <v>11750</v>
      </c>
      <c r="K36" s="7">
        <v>2298</v>
      </c>
      <c r="L36" s="19">
        <v>5704</v>
      </c>
      <c r="M36" s="19">
        <f t="shared" ref="M36:M38" si="76">J36+L36</f>
        <v>17454</v>
      </c>
      <c r="N36" s="7">
        <f t="shared" ref="N36:N38" si="77">J36+K36</f>
        <v>14048</v>
      </c>
      <c r="O36" s="8">
        <f t="shared" ref="O36:O38" si="78">M36-N36</f>
        <v>3406</v>
      </c>
      <c r="P36" s="21">
        <v>27000</v>
      </c>
      <c r="Q36" s="7">
        <v>11750</v>
      </c>
      <c r="R36" s="7">
        <v>15123</v>
      </c>
      <c r="S36" s="19">
        <v>15250</v>
      </c>
      <c r="T36" s="19">
        <f t="shared" si="9"/>
        <v>27000</v>
      </c>
      <c r="U36" s="7">
        <f t="shared" ref="U36:U38" si="79">Q36+R36</f>
        <v>26873</v>
      </c>
      <c r="V36" s="8">
        <f t="shared" ref="V36:V38" si="80">P36-U36</f>
        <v>127</v>
      </c>
      <c r="W36" s="21">
        <v>35000</v>
      </c>
      <c r="X36" s="7">
        <v>11750</v>
      </c>
      <c r="Y36" s="7">
        <v>9740.8700000000008</v>
      </c>
      <c r="Z36" s="19">
        <v>0</v>
      </c>
      <c r="AA36" s="19">
        <f t="shared" si="11"/>
        <v>11750</v>
      </c>
      <c r="AB36" s="7">
        <f t="shared" si="5"/>
        <v>21490.870000000003</v>
      </c>
      <c r="AC36" s="8">
        <f t="shared" si="12"/>
        <v>-9740.8700000000026</v>
      </c>
      <c r="AD36" s="21">
        <v>35000</v>
      </c>
      <c r="AE36" s="7">
        <v>17500</v>
      </c>
      <c r="AF36" s="7">
        <v>7318.92</v>
      </c>
      <c r="AG36" s="19">
        <f>25100.42-17500</f>
        <v>7600.4199999999983</v>
      </c>
      <c r="AH36" s="19">
        <f t="shared" si="13"/>
        <v>25100.42</v>
      </c>
      <c r="AI36" s="7">
        <f t="shared" si="14"/>
        <v>24818.92</v>
      </c>
      <c r="AJ36" s="8">
        <f t="shared" si="15"/>
        <v>281.5</v>
      </c>
      <c r="AK36" s="21">
        <v>35000</v>
      </c>
      <c r="AL36" s="7">
        <f>17500</f>
        <v>17500</v>
      </c>
      <c r="AM36" s="7">
        <v>5115.96</v>
      </c>
      <c r="AN36" s="19">
        <v>5116</v>
      </c>
      <c r="AO36" s="19">
        <f t="shared" si="6"/>
        <v>22616</v>
      </c>
      <c r="AP36" s="7">
        <f t="shared" si="16"/>
        <v>22615.96</v>
      </c>
      <c r="AQ36" s="8">
        <f t="shared" si="17"/>
        <v>4.0000000000873115E-2</v>
      </c>
      <c r="AR36" s="21">
        <v>40000</v>
      </c>
      <c r="AS36" s="7">
        <v>20000</v>
      </c>
      <c r="AT36" s="7">
        <v>-14.04</v>
      </c>
      <c r="AU36" s="19">
        <v>3688.96</v>
      </c>
      <c r="AV36" s="19">
        <f t="shared" si="18"/>
        <v>23688.959999999999</v>
      </c>
      <c r="AW36" s="7">
        <f t="shared" si="19"/>
        <v>19985.96</v>
      </c>
      <c r="AX36" s="8">
        <f t="shared" si="20"/>
        <v>3703</v>
      </c>
      <c r="AY36" s="21">
        <v>40000</v>
      </c>
      <c r="AZ36" s="7">
        <v>20000</v>
      </c>
      <c r="BA36" s="7">
        <v>4732.22</v>
      </c>
      <c r="BB36" s="19">
        <f>20000-20000</f>
        <v>0</v>
      </c>
      <c r="BC36" s="19">
        <f t="shared" si="21"/>
        <v>20000</v>
      </c>
      <c r="BD36" s="7">
        <f t="shared" si="22"/>
        <v>24732.22</v>
      </c>
      <c r="BE36" s="8">
        <f t="shared" si="23"/>
        <v>-4732.2200000000012</v>
      </c>
      <c r="BF36" s="21">
        <v>35000</v>
      </c>
      <c r="BG36" s="7">
        <v>17500</v>
      </c>
      <c r="BH36" s="7">
        <v>11996.96</v>
      </c>
      <c r="BI36" s="7">
        <v>11997</v>
      </c>
      <c r="BJ36" s="19">
        <f t="shared" si="24"/>
        <v>29497</v>
      </c>
      <c r="BK36" s="7">
        <f t="shared" si="25"/>
        <v>29496.959999999999</v>
      </c>
      <c r="BL36" s="8">
        <f t="shared" si="26"/>
        <v>4.0000000000873115E-2</v>
      </c>
      <c r="BM36" s="21">
        <v>35000</v>
      </c>
      <c r="BN36" s="7">
        <v>17500</v>
      </c>
      <c r="BO36" s="7">
        <v>3997.02</v>
      </c>
      <c r="BP36" s="19">
        <v>0</v>
      </c>
      <c r="BQ36" s="19">
        <f t="shared" si="27"/>
        <v>17500</v>
      </c>
      <c r="BR36" s="7">
        <f t="shared" si="28"/>
        <v>21497.02</v>
      </c>
      <c r="BS36" s="8">
        <f t="shared" si="29"/>
        <v>-13502.98</v>
      </c>
      <c r="BT36" s="21">
        <v>35000</v>
      </c>
      <c r="BU36" s="7">
        <v>17500</v>
      </c>
      <c r="BV36" s="7">
        <v>2456.4499999999998</v>
      </c>
      <c r="BW36" s="19">
        <f>19956.45-17500</f>
        <v>2456.4500000000007</v>
      </c>
      <c r="BX36" s="19">
        <f t="shared" si="30"/>
        <v>19956.45</v>
      </c>
      <c r="BY36" s="7">
        <f t="shared" si="31"/>
        <v>19956.45</v>
      </c>
      <c r="BZ36" s="8">
        <f t="shared" si="32"/>
        <v>0</v>
      </c>
      <c r="CA36" s="21">
        <v>35000</v>
      </c>
      <c r="CB36" s="7">
        <v>17500</v>
      </c>
      <c r="CC36" s="7">
        <v>2416.33</v>
      </c>
      <c r="CD36" s="19">
        <v>0</v>
      </c>
      <c r="CE36" s="19">
        <f t="shared" ref="CE36:CE38" si="81">CB36+CD36</f>
        <v>17500</v>
      </c>
      <c r="CF36" s="7">
        <f t="shared" ref="CF36:CF38" si="82">CB36+CC36</f>
        <v>19916.330000000002</v>
      </c>
      <c r="CG36" s="8">
        <f t="shared" si="35"/>
        <v>-15083.669999999998</v>
      </c>
    </row>
    <row r="37" spans="1:85" x14ac:dyDescent="0.25">
      <c r="A37" s="11" t="s">
        <v>1</v>
      </c>
      <c r="B37" s="6">
        <v>35000</v>
      </c>
      <c r="C37" s="7">
        <v>17500</v>
      </c>
      <c r="D37" s="7">
        <v>3181.9</v>
      </c>
      <c r="E37" s="19">
        <v>3182</v>
      </c>
      <c r="F37" s="19">
        <f t="shared" si="0"/>
        <v>20682</v>
      </c>
      <c r="G37" s="7">
        <f t="shared" si="1"/>
        <v>20681.900000000001</v>
      </c>
      <c r="H37" s="8">
        <f t="shared" si="7"/>
        <v>9.9999999998544808E-2</v>
      </c>
      <c r="I37" s="21">
        <v>35000</v>
      </c>
      <c r="J37" s="7">
        <v>17500</v>
      </c>
      <c r="K37" s="7">
        <v>644</v>
      </c>
      <c r="L37" s="19">
        <v>1959</v>
      </c>
      <c r="M37" s="19">
        <f t="shared" si="76"/>
        <v>19459</v>
      </c>
      <c r="N37" s="7">
        <f t="shared" si="77"/>
        <v>18144</v>
      </c>
      <c r="O37" s="8">
        <f t="shared" si="78"/>
        <v>1315</v>
      </c>
      <c r="P37" s="21">
        <v>22000</v>
      </c>
      <c r="Q37" s="7">
        <v>17500</v>
      </c>
      <c r="R37" s="7">
        <v>4775.49</v>
      </c>
      <c r="S37" s="19">
        <v>4500</v>
      </c>
      <c r="T37" s="19">
        <f t="shared" si="9"/>
        <v>22000</v>
      </c>
      <c r="U37" s="7">
        <f t="shared" si="79"/>
        <v>22275.489999999998</v>
      </c>
      <c r="V37" s="8">
        <f t="shared" si="80"/>
        <v>-275.48999999999796</v>
      </c>
      <c r="W37" s="21">
        <v>23000</v>
      </c>
      <c r="X37" s="7">
        <v>17500</v>
      </c>
      <c r="Y37" s="7">
        <v>8594.43</v>
      </c>
      <c r="Z37" s="19">
        <v>0</v>
      </c>
      <c r="AA37" s="19">
        <f t="shared" si="11"/>
        <v>17500</v>
      </c>
      <c r="AB37" s="7">
        <f t="shared" si="5"/>
        <v>26094.43</v>
      </c>
      <c r="AC37" s="8">
        <f t="shared" si="12"/>
        <v>-8594.43</v>
      </c>
      <c r="AD37" s="21">
        <v>23000</v>
      </c>
      <c r="AE37" s="7">
        <v>11500</v>
      </c>
      <c r="AF37" s="7">
        <v>6463.59</v>
      </c>
      <c r="AG37" s="19">
        <f>18131.08-11500</f>
        <v>6631.0800000000017</v>
      </c>
      <c r="AH37" s="19">
        <f t="shared" si="13"/>
        <v>18131.080000000002</v>
      </c>
      <c r="AI37" s="7">
        <f t="shared" si="14"/>
        <v>17963.59</v>
      </c>
      <c r="AJ37" s="8">
        <f t="shared" si="15"/>
        <v>167.4900000000016</v>
      </c>
      <c r="AK37" s="21">
        <v>23000</v>
      </c>
      <c r="AL37" s="7">
        <f>11500</f>
        <v>11500</v>
      </c>
      <c r="AM37" s="7">
        <v>7019.9</v>
      </c>
      <c r="AN37" s="19">
        <v>7020</v>
      </c>
      <c r="AO37" s="19">
        <f t="shared" si="6"/>
        <v>18520</v>
      </c>
      <c r="AP37" s="7">
        <f t="shared" si="16"/>
        <v>18519.900000000001</v>
      </c>
      <c r="AQ37" s="8">
        <f t="shared" si="17"/>
        <v>9.9999999998544808E-2</v>
      </c>
      <c r="AR37" s="21">
        <v>30000</v>
      </c>
      <c r="AS37" s="7">
        <v>15000</v>
      </c>
      <c r="AT37" s="7">
        <v>5591.66</v>
      </c>
      <c r="AU37" s="19">
        <v>5591.66</v>
      </c>
      <c r="AV37" s="19">
        <f t="shared" si="18"/>
        <v>20591.66</v>
      </c>
      <c r="AW37" s="7">
        <f t="shared" si="19"/>
        <v>20591.66</v>
      </c>
      <c r="AX37" s="8">
        <f t="shared" si="20"/>
        <v>0</v>
      </c>
      <c r="AY37" s="21">
        <v>30000</v>
      </c>
      <c r="AZ37" s="7">
        <v>15000</v>
      </c>
      <c r="BA37" s="7">
        <v>5024.8999999999996</v>
      </c>
      <c r="BB37" s="19">
        <f>20000-15000</f>
        <v>5000</v>
      </c>
      <c r="BC37" s="19">
        <f t="shared" si="21"/>
        <v>20000</v>
      </c>
      <c r="BD37" s="7">
        <f t="shared" si="22"/>
        <v>20024.900000000001</v>
      </c>
      <c r="BE37" s="8">
        <f t="shared" si="23"/>
        <v>-24.900000000001455</v>
      </c>
      <c r="BF37" s="21">
        <v>33000</v>
      </c>
      <c r="BG37" s="19">
        <v>16500</v>
      </c>
      <c r="BH37" s="7">
        <v>2574.9</v>
      </c>
      <c r="BI37" s="7">
        <v>2575</v>
      </c>
      <c r="BJ37" s="19">
        <f t="shared" si="24"/>
        <v>19075</v>
      </c>
      <c r="BK37" s="7">
        <f t="shared" si="25"/>
        <v>19074.900000000001</v>
      </c>
      <c r="BL37" s="8">
        <f t="shared" si="26"/>
        <v>9.9999999998544808E-2</v>
      </c>
      <c r="BM37" s="21">
        <v>33000</v>
      </c>
      <c r="BN37" s="19">
        <v>16500</v>
      </c>
      <c r="BO37" s="7">
        <v>4778.1099999999997</v>
      </c>
      <c r="BP37" s="19">
        <v>0</v>
      </c>
      <c r="BQ37" s="19">
        <f t="shared" si="27"/>
        <v>16500</v>
      </c>
      <c r="BR37" s="7">
        <f t="shared" si="28"/>
        <v>21278.11</v>
      </c>
      <c r="BS37" s="8">
        <f t="shared" si="29"/>
        <v>-11721.89</v>
      </c>
      <c r="BT37" s="21">
        <v>33000</v>
      </c>
      <c r="BU37" s="19">
        <v>16500</v>
      </c>
      <c r="BV37" s="7">
        <v>-522</v>
      </c>
      <c r="BW37" s="19">
        <f>17000-16500</f>
        <v>500</v>
      </c>
      <c r="BX37" s="19">
        <f t="shared" si="30"/>
        <v>17000</v>
      </c>
      <c r="BY37" s="7">
        <f t="shared" si="31"/>
        <v>15978</v>
      </c>
      <c r="BZ37" s="8">
        <f t="shared" si="32"/>
        <v>1022</v>
      </c>
      <c r="CA37" s="21">
        <v>33000</v>
      </c>
      <c r="CB37" s="19">
        <v>16500</v>
      </c>
      <c r="CC37" s="7">
        <v>6462.43</v>
      </c>
      <c r="CD37" s="19">
        <v>0</v>
      </c>
      <c r="CE37" s="19">
        <f t="shared" si="81"/>
        <v>16500</v>
      </c>
      <c r="CF37" s="7">
        <f t="shared" si="82"/>
        <v>22962.43</v>
      </c>
      <c r="CG37" s="8">
        <f t="shared" si="35"/>
        <v>-10037.57</v>
      </c>
    </row>
    <row r="38" spans="1:85" x14ac:dyDescent="0.25">
      <c r="A38" s="11" t="s">
        <v>3</v>
      </c>
      <c r="B38" s="6">
        <v>12000</v>
      </c>
      <c r="C38" s="7">
        <v>10000</v>
      </c>
      <c r="D38" s="7">
        <v>-655</v>
      </c>
      <c r="E38" s="19">
        <v>-655</v>
      </c>
      <c r="F38" s="19">
        <f t="shared" si="0"/>
        <v>9345</v>
      </c>
      <c r="G38" s="7">
        <f t="shared" si="1"/>
        <v>9345</v>
      </c>
      <c r="H38" s="8">
        <f t="shared" si="7"/>
        <v>0</v>
      </c>
      <c r="I38" s="21">
        <v>12000</v>
      </c>
      <c r="J38" s="7">
        <f>10000</f>
        <v>10000</v>
      </c>
      <c r="K38" s="7">
        <v>-2310</v>
      </c>
      <c r="L38" s="19">
        <v>-4310</v>
      </c>
      <c r="M38" s="19">
        <f t="shared" si="76"/>
        <v>5690</v>
      </c>
      <c r="N38" s="7">
        <f t="shared" si="77"/>
        <v>7690</v>
      </c>
      <c r="O38" s="8">
        <f t="shared" si="78"/>
        <v>-2000</v>
      </c>
      <c r="P38" s="21">
        <v>6900</v>
      </c>
      <c r="Q38" s="7">
        <v>10000</v>
      </c>
      <c r="R38" s="7">
        <v>-3490</v>
      </c>
      <c r="S38" s="19">
        <v>-3100</v>
      </c>
      <c r="T38" s="19">
        <f t="shared" si="9"/>
        <v>6900</v>
      </c>
      <c r="U38" s="7">
        <f t="shared" si="79"/>
        <v>6510</v>
      </c>
      <c r="V38" s="8">
        <f t="shared" si="80"/>
        <v>390</v>
      </c>
      <c r="W38" s="21">
        <v>12000</v>
      </c>
      <c r="X38" s="7">
        <v>10000</v>
      </c>
      <c r="Y38" s="7">
        <v>-5885</v>
      </c>
      <c r="Z38" s="19">
        <v>0</v>
      </c>
      <c r="AA38" s="19">
        <f t="shared" si="11"/>
        <v>10000</v>
      </c>
      <c r="AB38" s="7">
        <f t="shared" si="5"/>
        <v>4115</v>
      </c>
      <c r="AC38" s="8">
        <f t="shared" si="12"/>
        <v>5885</v>
      </c>
      <c r="AD38" s="21">
        <v>12000</v>
      </c>
      <c r="AE38" s="7">
        <v>10000</v>
      </c>
      <c r="AF38" s="7">
        <v>-5660</v>
      </c>
      <c r="AG38" s="19">
        <f>4340-10000</f>
        <v>-5660</v>
      </c>
      <c r="AH38" s="19">
        <f t="shared" si="13"/>
        <v>4340</v>
      </c>
      <c r="AI38" s="7">
        <f t="shared" si="14"/>
        <v>4340</v>
      </c>
      <c r="AJ38" s="8">
        <f t="shared" si="15"/>
        <v>0</v>
      </c>
      <c r="AK38" s="21">
        <v>12000</v>
      </c>
      <c r="AL38" s="7">
        <v>10000</v>
      </c>
      <c r="AM38" s="7">
        <v>-5800</v>
      </c>
      <c r="AN38" s="19">
        <v>-5800</v>
      </c>
      <c r="AO38" s="19">
        <f t="shared" si="6"/>
        <v>4200</v>
      </c>
      <c r="AP38" s="7">
        <f t="shared" si="16"/>
        <v>4200</v>
      </c>
      <c r="AQ38" s="8">
        <f t="shared" si="17"/>
        <v>0</v>
      </c>
      <c r="AR38" s="21">
        <v>2000</v>
      </c>
      <c r="AS38" s="7">
        <v>1000</v>
      </c>
      <c r="AT38" s="7">
        <v>-1000</v>
      </c>
      <c r="AU38" s="19">
        <v>0</v>
      </c>
      <c r="AV38" s="19">
        <f t="shared" si="18"/>
        <v>1000</v>
      </c>
      <c r="AW38" s="7">
        <f t="shared" si="19"/>
        <v>0</v>
      </c>
      <c r="AX38" s="8">
        <f t="shared" si="20"/>
        <v>1000</v>
      </c>
      <c r="AY38" s="21">
        <v>0</v>
      </c>
      <c r="AZ38" s="7">
        <v>0</v>
      </c>
      <c r="BA38" s="7">
        <v>5230</v>
      </c>
      <c r="BB38" s="19">
        <v>5000</v>
      </c>
      <c r="BC38" s="19">
        <f t="shared" si="21"/>
        <v>5000</v>
      </c>
      <c r="BD38" s="7">
        <f t="shared" si="22"/>
        <v>5230</v>
      </c>
      <c r="BE38" s="8">
        <f t="shared" si="23"/>
        <v>-230</v>
      </c>
      <c r="BF38" s="21">
        <v>0</v>
      </c>
      <c r="BG38" s="19">
        <v>4000</v>
      </c>
      <c r="BH38" s="7">
        <v>-495</v>
      </c>
      <c r="BI38" s="7">
        <v>-495</v>
      </c>
      <c r="BJ38" s="19">
        <f t="shared" si="24"/>
        <v>3505</v>
      </c>
      <c r="BK38" s="7">
        <f t="shared" si="25"/>
        <v>3505</v>
      </c>
      <c r="BL38" s="8">
        <f t="shared" si="26"/>
        <v>0</v>
      </c>
      <c r="BM38" s="21">
        <v>0</v>
      </c>
      <c r="BN38" s="19">
        <v>4000</v>
      </c>
      <c r="BO38" s="7">
        <v>-1910</v>
      </c>
      <c r="BP38" s="19">
        <v>0</v>
      </c>
      <c r="BQ38" s="19">
        <f t="shared" si="27"/>
        <v>4000</v>
      </c>
      <c r="BR38" s="7">
        <f t="shared" si="28"/>
        <v>2090</v>
      </c>
      <c r="BS38" s="8">
        <f t="shared" si="29"/>
        <v>2090</v>
      </c>
      <c r="BT38" s="21">
        <v>8000</v>
      </c>
      <c r="BU38" s="19">
        <v>4000</v>
      </c>
      <c r="BV38" s="7">
        <v>-705</v>
      </c>
      <c r="BW38" s="19">
        <f>5000-4000</f>
        <v>1000</v>
      </c>
      <c r="BX38" s="19">
        <f t="shared" si="30"/>
        <v>5000</v>
      </c>
      <c r="BY38" s="7">
        <f t="shared" si="31"/>
        <v>3295</v>
      </c>
      <c r="BZ38" s="8">
        <f t="shared" si="32"/>
        <v>1705</v>
      </c>
      <c r="CA38" s="21">
        <v>0</v>
      </c>
      <c r="CB38" s="19">
        <v>4000</v>
      </c>
      <c r="CC38" s="7">
        <v>-2645</v>
      </c>
      <c r="CD38" s="19">
        <v>0</v>
      </c>
      <c r="CE38" s="19">
        <f t="shared" si="81"/>
        <v>4000</v>
      </c>
      <c r="CF38" s="7">
        <f t="shared" si="82"/>
        <v>1355</v>
      </c>
      <c r="CG38" s="8">
        <f t="shared" si="35"/>
        <v>1355</v>
      </c>
    </row>
    <row r="39" spans="1:85" x14ac:dyDescent="0.25">
      <c r="A39" s="11"/>
      <c r="B39" s="6"/>
      <c r="C39" s="7"/>
      <c r="D39" s="7"/>
      <c r="E39" s="19"/>
      <c r="F39" s="19"/>
      <c r="G39" s="7"/>
      <c r="H39" s="8"/>
      <c r="I39" s="21"/>
      <c r="J39" s="7"/>
      <c r="K39" s="7"/>
      <c r="L39" s="19"/>
      <c r="M39" s="19"/>
      <c r="N39" s="7"/>
      <c r="O39" s="8"/>
      <c r="P39" s="21"/>
      <c r="Q39" s="7"/>
      <c r="R39" s="7"/>
      <c r="S39" s="19"/>
      <c r="T39" s="19"/>
      <c r="U39" s="7"/>
      <c r="V39" s="8"/>
      <c r="W39" s="21"/>
      <c r="X39" s="7"/>
      <c r="Y39" s="7"/>
      <c r="Z39" s="19"/>
      <c r="AA39" s="19"/>
      <c r="AB39" s="7"/>
      <c r="AC39" s="8"/>
      <c r="AD39" s="21"/>
      <c r="AE39" s="7"/>
      <c r="AF39" s="7"/>
      <c r="AG39" s="19"/>
      <c r="AH39" s="19"/>
      <c r="AI39" s="7"/>
      <c r="AJ39" s="8"/>
      <c r="AK39" s="21"/>
      <c r="AL39" s="7"/>
      <c r="AM39" s="7"/>
      <c r="AN39" s="19"/>
      <c r="AO39" s="19"/>
      <c r="AP39" s="7"/>
      <c r="AQ39" s="8"/>
      <c r="AR39" s="21"/>
      <c r="AS39" s="7"/>
      <c r="AT39" s="7"/>
      <c r="AU39" s="19"/>
      <c r="AV39" s="19"/>
      <c r="AW39" s="7"/>
      <c r="AX39" s="8"/>
      <c r="AY39" s="21"/>
      <c r="AZ39" s="7"/>
      <c r="BA39" s="7"/>
      <c r="BB39" s="19"/>
      <c r="BC39" s="19"/>
      <c r="BD39" s="7"/>
      <c r="BE39" s="8"/>
      <c r="BF39" s="21"/>
      <c r="BG39" s="7"/>
      <c r="BH39" s="7"/>
      <c r="BI39" s="19"/>
      <c r="BJ39" s="19"/>
      <c r="BK39" s="7"/>
      <c r="BL39" s="8"/>
      <c r="BM39" s="21"/>
      <c r="BN39" s="7"/>
      <c r="BO39" s="7"/>
      <c r="BP39" s="19"/>
      <c r="BQ39" s="19"/>
      <c r="BR39" s="7"/>
      <c r="BS39" s="8"/>
      <c r="BT39" s="21"/>
      <c r="BU39" s="7"/>
      <c r="BV39" s="7"/>
      <c r="BW39" s="19"/>
      <c r="BX39" s="19"/>
      <c r="BY39" s="7"/>
      <c r="BZ39" s="8"/>
      <c r="CA39" s="21"/>
      <c r="CB39" s="7"/>
      <c r="CC39" s="7"/>
      <c r="CD39" s="19"/>
      <c r="CE39" s="19"/>
      <c r="CF39" s="7"/>
      <c r="CG39" s="8"/>
    </row>
    <row r="40" spans="1:85" x14ac:dyDescent="0.25">
      <c r="A40" s="12" t="s">
        <v>40</v>
      </c>
      <c r="B40" s="6"/>
      <c r="C40" s="7"/>
      <c r="D40" s="7"/>
      <c r="E40" s="7"/>
      <c r="F40" s="19"/>
      <c r="G40" s="7"/>
      <c r="H40" s="8"/>
      <c r="I40" s="21"/>
      <c r="J40" s="7"/>
      <c r="K40" s="7"/>
      <c r="L40" s="7"/>
      <c r="M40" s="19"/>
      <c r="N40" s="7"/>
      <c r="O40" s="8"/>
      <c r="P40" s="21"/>
      <c r="Q40" s="7"/>
      <c r="R40" s="7"/>
      <c r="S40" s="7"/>
      <c r="T40" s="19"/>
      <c r="U40" s="7"/>
      <c r="V40" s="8"/>
      <c r="W40" s="21"/>
      <c r="X40" s="7"/>
      <c r="Y40" s="7"/>
      <c r="Z40" s="7"/>
      <c r="AA40" s="19"/>
      <c r="AB40" s="7"/>
      <c r="AC40" s="8"/>
      <c r="AD40" s="21"/>
      <c r="AE40" s="7"/>
      <c r="AF40" s="7"/>
      <c r="AG40" s="7"/>
      <c r="AH40" s="19"/>
      <c r="AI40" s="7"/>
      <c r="AJ40" s="8"/>
      <c r="AK40" s="21"/>
      <c r="AL40" s="7"/>
      <c r="AM40" s="7"/>
      <c r="AN40" s="19"/>
      <c r="AO40" s="19"/>
      <c r="AP40" s="7"/>
      <c r="AQ40" s="8"/>
      <c r="AR40" s="21"/>
      <c r="AS40" s="7"/>
      <c r="AT40" s="7"/>
      <c r="AU40" s="7"/>
      <c r="AV40" s="19"/>
      <c r="AW40" s="7"/>
      <c r="AX40" s="8"/>
      <c r="AY40" s="21"/>
      <c r="AZ40" s="7"/>
      <c r="BA40" s="7"/>
      <c r="BB40" s="7"/>
      <c r="BC40" s="19"/>
      <c r="BD40" s="7"/>
      <c r="BE40" s="8"/>
      <c r="BF40" s="21"/>
      <c r="BG40" s="7"/>
      <c r="BH40" s="7"/>
      <c r="BI40" s="7"/>
      <c r="BJ40" s="19"/>
      <c r="BK40" s="7"/>
      <c r="BL40" s="8"/>
      <c r="BM40" s="21"/>
      <c r="BN40" s="7"/>
      <c r="BO40" s="7"/>
      <c r="BP40" s="7"/>
      <c r="BQ40" s="19"/>
      <c r="BR40" s="7"/>
      <c r="BS40" s="8"/>
      <c r="BT40" s="21"/>
      <c r="BU40" s="7"/>
      <c r="BV40" s="7"/>
      <c r="BW40" s="7"/>
      <c r="BX40" s="19"/>
      <c r="BY40" s="7"/>
      <c r="BZ40" s="8"/>
      <c r="CA40" s="21"/>
      <c r="CB40" s="7"/>
      <c r="CC40" s="7"/>
      <c r="CD40" s="7"/>
      <c r="CE40" s="19"/>
      <c r="CF40" s="7"/>
      <c r="CG40" s="8"/>
    </row>
    <row r="41" spans="1:85" x14ac:dyDescent="0.25">
      <c r="A41" s="11" t="s">
        <v>41</v>
      </c>
      <c r="B41" s="6">
        <v>42000</v>
      </c>
      <c r="C41" s="7">
        <v>40000</v>
      </c>
      <c r="D41" s="7">
        <v>-2979.3</v>
      </c>
      <c r="E41" s="7">
        <v>0</v>
      </c>
      <c r="F41" s="19">
        <f t="shared" ref="F41:F42" si="83">C41+E41</f>
        <v>40000</v>
      </c>
      <c r="G41" s="7">
        <f t="shared" ref="G41:G42" si="84">C41+D41</f>
        <v>37020.699999999997</v>
      </c>
      <c r="H41" s="8">
        <f>B41-G41</f>
        <v>4979.3000000000029</v>
      </c>
      <c r="I41" s="6">
        <v>37000</v>
      </c>
      <c r="J41" s="7">
        <v>30000</v>
      </c>
      <c r="K41" s="7">
        <f>2970.88</f>
        <v>2970.88</v>
      </c>
      <c r="L41" s="7">
        <v>0</v>
      </c>
      <c r="M41" s="19">
        <f t="shared" ref="M41:M44" si="85">J41+L41</f>
        <v>30000</v>
      </c>
      <c r="N41" s="7">
        <f t="shared" ref="N41:N44" si="86">J41+K41</f>
        <v>32970.879999999997</v>
      </c>
      <c r="O41" s="8">
        <f>I41-N41</f>
        <v>4029.1200000000026</v>
      </c>
      <c r="P41" s="6">
        <v>37000</v>
      </c>
      <c r="Q41" s="7">
        <f>30000</f>
        <v>30000</v>
      </c>
      <c r="R41" s="7">
        <v>3155.19</v>
      </c>
      <c r="S41" s="7">
        <v>0</v>
      </c>
      <c r="T41" s="19">
        <f t="shared" ref="T41:T44" si="87">Q41+S41</f>
        <v>30000</v>
      </c>
      <c r="U41" s="7">
        <f t="shared" ref="U41:U44" si="88">Q41+R41</f>
        <v>33155.19</v>
      </c>
      <c r="V41" s="8">
        <f t="shared" ref="V41:V44" si="89">P41-U41</f>
        <v>3844.8099999999977</v>
      </c>
      <c r="W41" s="6">
        <v>37000</v>
      </c>
      <c r="X41" s="7">
        <v>30000</v>
      </c>
      <c r="Y41" s="7">
        <v>6994</v>
      </c>
      <c r="Z41" s="7">
        <v>0</v>
      </c>
      <c r="AA41" s="19">
        <f t="shared" si="11"/>
        <v>30000</v>
      </c>
      <c r="AB41" s="7">
        <f t="shared" si="5"/>
        <v>36994</v>
      </c>
      <c r="AC41" s="8">
        <f t="shared" si="12"/>
        <v>-6994</v>
      </c>
      <c r="AD41" s="6">
        <v>34000</v>
      </c>
      <c r="AE41" s="7">
        <v>30000</v>
      </c>
      <c r="AF41" s="7">
        <v>1393.61</v>
      </c>
      <c r="AG41" s="7">
        <v>0</v>
      </c>
      <c r="AH41" s="19">
        <f t="shared" si="13"/>
        <v>30000</v>
      </c>
      <c r="AI41" s="7">
        <f t="shared" si="14"/>
        <v>31393.61</v>
      </c>
      <c r="AJ41" s="8">
        <f t="shared" si="15"/>
        <v>-1393.6100000000006</v>
      </c>
      <c r="AK41" s="6">
        <v>34000</v>
      </c>
      <c r="AL41" s="7">
        <v>0</v>
      </c>
      <c r="AM41" s="7">
        <v>31833.66</v>
      </c>
      <c r="AN41" s="19">
        <v>31833.66</v>
      </c>
      <c r="AO41" s="19">
        <f t="shared" si="6"/>
        <v>31833.66</v>
      </c>
      <c r="AP41" s="7">
        <f t="shared" si="16"/>
        <v>31833.66</v>
      </c>
      <c r="AQ41" s="8">
        <f t="shared" si="17"/>
        <v>0</v>
      </c>
      <c r="AR41" s="6">
        <v>37000</v>
      </c>
      <c r="AS41" s="7">
        <v>36892.160000000003</v>
      </c>
      <c r="AT41" s="7">
        <v>0</v>
      </c>
      <c r="AU41" s="7">
        <v>0</v>
      </c>
      <c r="AV41" s="19">
        <f t="shared" si="18"/>
        <v>36892.160000000003</v>
      </c>
      <c r="AW41" s="7">
        <f t="shared" si="19"/>
        <v>36892.160000000003</v>
      </c>
      <c r="AX41" s="8">
        <f t="shared" si="20"/>
        <v>0</v>
      </c>
      <c r="AY41" s="6">
        <v>34000</v>
      </c>
      <c r="AZ41" s="7">
        <v>29247.63</v>
      </c>
      <c r="BA41" s="7">
        <v>0</v>
      </c>
      <c r="BB41" s="7">
        <v>0</v>
      </c>
      <c r="BC41" s="19">
        <f t="shared" si="21"/>
        <v>29247.63</v>
      </c>
      <c r="BD41" s="7">
        <f t="shared" si="22"/>
        <v>29247.63</v>
      </c>
      <c r="BE41" s="8">
        <f t="shared" si="23"/>
        <v>0</v>
      </c>
      <c r="BF41" s="6">
        <v>37000</v>
      </c>
      <c r="BG41" s="7">
        <v>31140.38</v>
      </c>
      <c r="BH41" s="7">
        <v>0</v>
      </c>
      <c r="BI41" s="7">
        <v>0</v>
      </c>
      <c r="BJ41" s="19">
        <f t="shared" si="24"/>
        <v>31140.38</v>
      </c>
      <c r="BK41" s="7">
        <f t="shared" si="25"/>
        <v>31140.38</v>
      </c>
      <c r="BL41" s="8">
        <f t="shared" si="26"/>
        <v>0</v>
      </c>
      <c r="BM41" s="6">
        <v>37000</v>
      </c>
      <c r="BN41" s="7">
        <v>32344.73</v>
      </c>
      <c r="BO41" s="7">
        <v>0</v>
      </c>
      <c r="BP41" s="7">
        <v>0</v>
      </c>
      <c r="BQ41" s="19">
        <f t="shared" si="27"/>
        <v>32344.73</v>
      </c>
      <c r="BR41" s="7">
        <f t="shared" si="28"/>
        <v>32344.73</v>
      </c>
      <c r="BS41" s="8">
        <f t="shared" si="29"/>
        <v>-4655.2700000000004</v>
      </c>
      <c r="BT41" s="6">
        <v>30000</v>
      </c>
      <c r="BU41" s="7">
        <v>30741.69</v>
      </c>
      <c r="BV41" s="7">
        <v>0</v>
      </c>
      <c r="BW41" s="7">
        <v>0</v>
      </c>
      <c r="BX41" s="19">
        <f t="shared" si="30"/>
        <v>30741.69</v>
      </c>
      <c r="BY41" s="7">
        <f t="shared" si="31"/>
        <v>30741.69</v>
      </c>
      <c r="BZ41" s="8">
        <f t="shared" si="32"/>
        <v>0</v>
      </c>
      <c r="CA41" s="6">
        <v>37000</v>
      </c>
      <c r="CB41" s="7">
        <v>31943.42</v>
      </c>
      <c r="CC41" s="7">
        <v>0</v>
      </c>
      <c r="CD41" s="7">
        <v>0</v>
      </c>
      <c r="CE41" s="19">
        <f t="shared" ref="CE41" si="90">CB41+CD41</f>
        <v>31943.42</v>
      </c>
      <c r="CF41" s="7">
        <f t="shared" ref="CF41:CF44" si="91">CB41+CC41</f>
        <v>31943.42</v>
      </c>
      <c r="CG41" s="8">
        <f t="shared" si="35"/>
        <v>-5056.5800000000017</v>
      </c>
    </row>
    <row r="42" spans="1:85" x14ac:dyDescent="0.25">
      <c r="A42" s="11" t="s">
        <v>42</v>
      </c>
      <c r="B42" s="6">
        <v>73000</v>
      </c>
      <c r="C42" s="7">
        <v>36500</v>
      </c>
      <c r="D42" s="7">
        <v>32272.28</v>
      </c>
      <c r="E42" s="7">
        <v>0</v>
      </c>
      <c r="F42" s="19">
        <f t="shared" si="83"/>
        <v>36500</v>
      </c>
      <c r="G42" s="7">
        <f t="shared" si="84"/>
        <v>68772.28</v>
      </c>
      <c r="H42" s="8">
        <f t="shared" ref="H42:H44" si="92">B42-G42</f>
        <v>4227.7200000000012</v>
      </c>
      <c r="I42" s="6">
        <v>63000</v>
      </c>
      <c r="J42" s="7">
        <v>31500</v>
      </c>
      <c r="K42" s="7">
        <f>29400.21</f>
        <v>29400.21</v>
      </c>
      <c r="L42" s="7">
        <v>0</v>
      </c>
      <c r="M42" s="19">
        <f t="shared" si="85"/>
        <v>31500</v>
      </c>
      <c r="N42" s="7">
        <f t="shared" si="86"/>
        <v>60900.21</v>
      </c>
      <c r="O42" s="8">
        <f t="shared" ref="O42:O44" si="93">I42-N42</f>
        <v>2099.7900000000009</v>
      </c>
      <c r="P42" s="6">
        <v>63000</v>
      </c>
      <c r="Q42" s="7">
        <v>31500</v>
      </c>
      <c r="R42" s="7">
        <v>29438.99</v>
      </c>
      <c r="S42" s="7">
        <v>0</v>
      </c>
      <c r="T42" s="19">
        <f t="shared" si="87"/>
        <v>31500</v>
      </c>
      <c r="U42" s="7">
        <f t="shared" si="88"/>
        <v>60938.990000000005</v>
      </c>
      <c r="V42" s="8">
        <f t="shared" si="89"/>
        <v>2061.0099999999948</v>
      </c>
      <c r="W42" s="6">
        <v>71000</v>
      </c>
      <c r="X42" s="7">
        <v>31500</v>
      </c>
      <c r="Y42" s="7">
        <v>39697.040000000001</v>
      </c>
      <c r="Z42" s="7">
        <v>0</v>
      </c>
      <c r="AA42" s="19">
        <f t="shared" si="11"/>
        <v>31500</v>
      </c>
      <c r="AB42" s="7">
        <f t="shared" si="5"/>
        <v>71197.040000000008</v>
      </c>
      <c r="AC42" s="8">
        <f t="shared" si="12"/>
        <v>-39697.040000000008</v>
      </c>
      <c r="AD42" s="6">
        <v>61000</v>
      </c>
      <c r="AE42" s="7">
        <v>31500</v>
      </c>
      <c r="AF42" s="7">
        <v>29531.61</v>
      </c>
      <c r="AG42" s="7">
        <v>0</v>
      </c>
      <c r="AH42" s="19">
        <f t="shared" si="13"/>
        <v>31500</v>
      </c>
      <c r="AI42" s="7">
        <f t="shared" si="14"/>
        <v>61031.61</v>
      </c>
      <c r="AJ42" s="8">
        <f t="shared" si="15"/>
        <v>-29531.61</v>
      </c>
      <c r="AK42" s="6">
        <v>61000</v>
      </c>
      <c r="AL42" s="7">
        <v>0</v>
      </c>
      <c r="AM42" s="7">
        <v>59554.39</v>
      </c>
      <c r="AN42" s="19">
        <v>59554.39</v>
      </c>
      <c r="AO42" s="19">
        <f t="shared" si="6"/>
        <v>59554.39</v>
      </c>
      <c r="AP42" s="7">
        <f t="shared" si="16"/>
        <v>59554.39</v>
      </c>
      <c r="AQ42" s="8">
        <f t="shared" si="17"/>
        <v>0</v>
      </c>
      <c r="AR42" s="6">
        <v>71000</v>
      </c>
      <c r="AS42" s="7">
        <v>69066.5</v>
      </c>
      <c r="AT42" s="7">
        <v>0</v>
      </c>
      <c r="AU42" s="7">
        <v>0</v>
      </c>
      <c r="AV42" s="19">
        <f t="shared" si="18"/>
        <v>69066.5</v>
      </c>
      <c r="AW42" s="7">
        <f t="shared" si="19"/>
        <v>69066.5</v>
      </c>
      <c r="AX42" s="8">
        <f t="shared" si="20"/>
        <v>0</v>
      </c>
      <c r="AY42" s="6">
        <v>61000</v>
      </c>
      <c r="AZ42" s="7">
        <v>61877.67</v>
      </c>
      <c r="BA42" s="7">
        <v>0</v>
      </c>
      <c r="BB42" s="7">
        <v>0</v>
      </c>
      <c r="BC42" s="19">
        <f t="shared" si="21"/>
        <v>61877.67</v>
      </c>
      <c r="BD42" s="7">
        <f t="shared" si="22"/>
        <v>61877.67</v>
      </c>
      <c r="BE42" s="8">
        <f t="shared" si="23"/>
        <v>0</v>
      </c>
      <c r="BF42" s="6">
        <v>70000</v>
      </c>
      <c r="BG42" s="7">
        <v>65671.92</v>
      </c>
      <c r="BH42" s="7">
        <v>0</v>
      </c>
      <c r="BI42" s="7">
        <v>0</v>
      </c>
      <c r="BJ42" s="19">
        <f t="shared" si="24"/>
        <v>65671.92</v>
      </c>
      <c r="BK42" s="7">
        <f t="shared" si="25"/>
        <v>65671.92</v>
      </c>
      <c r="BL42" s="8">
        <f t="shared" si="26"/>
        <v>0</v>
      </c>
      <c r="BM42" s="6">
        <v>63000</v>
      </c>
      <c r="BN42" s="7">
        <v>67548.75</v>
      </c>
      <c r="BO42" s="7">
        <v>0</v>
      </c>
      <c r="BP42" s="7">
        <v>0</v>
      </c>
      <c r="BQ42" s="19">
        <f t="shared" si="27"/>
        <v>67548.75</v>
      </c>
      <c r="BR42" s="7">
        <f t="shared" si="28"/>
        <v>67548.75</v>
      </c>
      <c r="BS42" s="8">
        <f t="shared" si="29"/>
        <v>4548.75</v>
      </c>
      <c r="BT42" s="6">
        <v>61000</v>
      </c>
      <c r="BU42" s="7">
        <v>63544.62</v>
      </c>
      <c r="BV42" s="7">
        <v>0</v>
      </c>
      <c r="BW42" s="7">
        <v>0</v>
      </c>
      <c r="BX42" s="19">
        <f t="shared" si="30"/>
        <v>63544.62</v>
      </c>
      <c r="BY42" s="7">
        <f t="shared" si="31"/>
        <v>63544.62</v>
      </c>
      <c r="BZ42" s="8">
        <f t="shared" si="32"/>
        <v>0</v>
      </c>
      <c r="CA42" s="6">
        <v>70000</v>
      </c>
      <c r="CB42" s="7">
        <v>74617.45</v>
      </c>
      <c r="CC42" s="7">
        <v>0</v>
      </c>
      <c r="CD42" s="7">
        <v>0</v>
      </c>
      <c r="CE42" s="19">
        <v>0</v>
      </c>
      <c r="CF42" s="7">
        <f t="shared" si="91"/>
        <v>74617.45</v>
      </c>
      <c r="CG42" s="8">
        <f t="shared" si="35"/>
        <v>4617.4499999999971</v>
      </c>
    </row>
    <row r="43" spans="1:85" x14ac:dyDescent="0.25">
      <c r="A43" s="11" t="s">
        <v>43</v>
      </c>
      <c r="B43" s="6">
        <v>100</v>
      </c>
      <c r="C43" s="7">
        <v>0</v>
      </c>
      <c r="D43" s="7">
        <v>100</v>
      </c>
      <c r="E43" s="7">
        <v>0</v>
      </c>
      <c r="F43" s="19">
        <f t="shared" ref="F43:F44" si="94">C43+E43</f>
        <v>0</v>
      </c>
      <c r="G43" s="7">
        <f t="shared" ref="G43:G44" si="95">C43+D43</f>
        <v>100</v>
      </c>
      <c r="H43" s="8">
        <f t="shared" si="92"/>
        <v>0</v>
      </c>
      <c r="I43" s="6">
        <v>100</v>
      </c>
      <c r="J43" s="7">
        <v>0</v>
      </c>
      <c r="K43" s="7"/>
      <c r="L43" s="7">
        <v>100</v>
      </c>
      <c r="M43" s="19">
        <f t="shared" si="85"/>
        <v>100</v>
      </c>
      <c r="N43" s="7">
        <f t="shared" si="86"/>
        <v>0</v>
      </c>
      <c r="O43" s="8">
        <f t="shared" si="93"/>
        <v>100</v>
      </c>
      <c r="P43" s="6">
        <v>1000</v>
      </c>
      <c r="Q43" s="7">
        <v>0</v>
      </c>
      <c r="R43" s="7">
        <v>100</v>
      </c>
      <c r="S43" s="7">
        <v>100</v>
      </c>
      <c r="T43" s="19">
        <f t="shared" si="87"/>
        <v>100</v>
      </c>
      <c r="U43" s="7">
        <f t="shared" si="88"/>
        <v>100</v>
      </c>
      <c r="V43" s="8">
        <f t="shared" si="89"/>
        <v>900</v>
      </c>
      <c r="W43" s="6">
        <v>100</v>
      </c>
      <c r="X43" s="7">
        <v>0</v>
      </c>
      <c r="Y43" s="7">
        <v>100</v>
      </c>
      <c r="Z43" s="7">
        <v>0</v>
      </c>
      <c r="AA43" s="19">
        <f t="shared" si="11"/>
        <v>0</v>
      </c>
      <c r="AB43" s="7">
        <f t="shared" si="5"/>
        <v>100</v>
      </c>
      <c r="AC43" s="8">
        <f t="shared" si="12"/>
        <v>-100</v>
      </c>
      <c r="AD43" s="6">
        <v>100</v>
      </c>
      <c r="AE43" s="7">
        <v>0</v>
      </c>
      <c r="AF43" s="7">
        <v>100</v>
      </c>
      <c r="AG43" s="7">
        <v>100</v>
      </c>
      <c r="AH43" s="19">
        <f t="shared" si="13"/>
        <v>100</v>
      </c>
      <c r="AI43" s="7">
        <f t="shared" si="14"/>
        <v>100</v>
      </c>
      <c r="AJ43" s="8">
        <f t="shared" si="15"/>
        <v>0</v>
      </c>
      <c r="AK43" s="6">
        <v>1000</v>
      </c>
      <c r="AL43" s="7">
        <v>0</v>
      </c>
      <c r="AM43" s="7">
        <v>100</v>
      </c>
      <c r="AN43" s="19">
        <v>100</v>
      </c>
      <c r="AO43" s="19">
        <f t="shared" si="6"/>
        <v>100</v>
      </c>
      <c r="AP43" s="7">
        <f t="shared" si="16"/>
        <v>100</v>
      </c>
      <c r="AQ43" s="8">
        <f t="shared" si="17"/>
        <v>0</v>
      </c>
      <c r="AR43" s="6">
        <v>1000</v>
      </c>
      <c r="AS43" s="7">
        <v>0</v>
      </c>
      <c r="AT43" s="7">
        <v>100</v>
      </c>
      <c r="AU43" s="7">
        <v>100</v>
      </c>
      <c r="AV43" s="19">
        <f t="shared" si="18"/>
        <v>100</v>
      </c>
      <c r="AW43" s="7">
        <f t="shared" si="19"/>
        <v>100</v>
      </c>
      <c r="AX43" s="8">
        <f t="shared" si="20"/>
        <v>0</v>
      </c>
      <c r="AY43" s="6">
        <v>1000</v>
      </c>
      <c r="AZ43" s="7">
        <v>0</v>
      </c>
      <c r="BA43" s="7">
        <v>100</v>
      </c>
      <c r="BB43" s="7">
        <v>100</v>
      </c>
      <c r="BC43" s="19">
        <f t="shared" si="21"/>
        <v>100</v>
      </c>
      <c r="BD43" s="7">
        <f t="shared" si="22"/>
        <v>100</v>
      </c>
      <c r="BE43" s="8">
        <f t="shared" si="23"/>
        <v>0</v>
      </c>
      <c r="BF43" s="6">
        <v>100</v>
      </c>
      <c r="BG43" s="7">
        <v>0</v>
      </c>
      <c r="BH43" s="7">
        <v>100</v>
      </c>
      <c r="BI43" s="7">
        <v>100</v>
      </c>
      <c r="BJ43" s="19">
        <f t="shared" si="24"/>
        <v>100</v>
      </c>
      <c r="BK43" s="7">
        <f t="shared" si="25"/>
        <v>100</v>
      </c>
      <c r="BL43" s="8">
        <f t="shared" si="26"/>
        <v>0</v>
      </c>
      <c r="BM43" s="6">
        <v>100</v>
      </c>
      <c r="BN43" s="7">
        <v>100</v>
      </c>
      <c r="BO43" s="7">
        <v>0</v>
      </c>
      <c r="BP43" s="7">
        <v>0</v>
      </c>
      <c r="BQ43" s="19">
        <f t="shared" si="27"/>
        <v>100</v>
      </c>
      <c r="BR43" s="7">
        <f t="shared" si="28"/>
        <v>100</v>
      </c>
      <c r="BS43" s="8">
        <f t="shared" si="29"/>
        <v>0</v>
      </c>
      <c r="BT43" s="6">
        <v>100</v>
      </c>
      <c r="BU43" s="7">
        <v>100</v>
      </c>
      <c r="BV43" s="7">
        <v>0</v>
      </c>
      <c r="BW43" s="7">
        <v>0</v>
      </c>
      <c r="BX43" s="19">
        <f t="shared" si="30"/>
        <v>100</v>
      </c>
      <c r="BY43" s="7">
        <f t="shared" si="31"/>
        <v>100</v>
      </c>
      <c r="BZ43" s="8">
        <f t="shared" si="32"/>
        <v>0</v>
      </c>
      <c r="CA43" s="6">
        <v>100</v>
      </c>
      <c r="CB43" s="7">
        <v>0</v>
      </c>
      <c r="CC43" s="7">
        <v>100</v>
      </c>
      <c r="CD43" s="7">
        <v>0</v>
      </c>
      <c r="CE43" s="19">
        <v>0</v>
      </c>
      <c r="CF43" s="7">
        <f t="shared" si="91"/>
        <v>100</v>
      </c>
      <c r="CG43" s="8">
        <f t="shared" si="35"/>
        <v>0</v>
      </c>
    </row>
    <row r="44" spans="1:85" x14ac:dyDescent="0.25">
      <c r="A44" s="11" t="s">
        <v>44</v>
      </c>
      <c r="B44" s="6">
        <v>500</v>
      </c>
      <c r="C44" s="7">
        <v>0</v>
      </c>
      <c r="D44" s="7">
        <v>510.64</v>
      </c>
      <c r="E44" s="7">
        <v>0</v>
      </c>
      <c r="F44" s="19">
        <f t="shared" si="94"/>
        <v>0</v>
      </c>
      <c r="G44" s="7">
        <f t="shared" si="95"/>
        <v>510.64</v>
      </c>
      <c r="H44" s="8">
        <f t="shared" si="92"/>
        <v>-10.639999999999986</v>
      </c>
      <c r="I44" s="6">
        <v>500</v>
      </c>
      <c r="J44" s="7">
        <v>0</v>
      </c>
      <c r="K44" s="7"/>
      <c r="L44" s="7">
        <v>500</v>
      </c>
      <c r="M44" s="19">
        <f t="shared" si="85"/>
        <v>500</v>
      </c>
      <c r="N44" s="7">
        <f t="shared" si="86"/>
        <v>0</v>
      </c>
      <c r="O44" s="8">
        <f t="shared" si="93"/>
        <v>500</v>
      </c>
      <c r="P44" s="6">
        <v>2000</v>
      </c>
      <c r="Q44" s="7">
        <v>0</v>
      </c>
      <c r="R44" s="7">
        <v>483</v>
      </c>
      <c r="S44" s="7">
        <v>500</v>
      </c>
      <c r="T44" s="19">
        <f t="shared" si="87"/>
        <v>500</v>
      </c>
      <c r="U44" s="7">
        <f t="shared" si="88"/>
        <v>483</v>
      </c>
      <c r="V44" s="8">
        <f t="shared" si="89"/>
        <v>1517</v>
      </c>
      <c r="W44" s="6">
        <v>400</v>
      </c>
      <c r="X44" s="7">
        <v>0</v>
      </c>
      <c r="Y44" s="7">
        <v>443.93</v>
      </c>
      <c r="Z44" s="7">
        <v>0</v>
      </c>
      <c r="AA44" s="19">
        <f t="shared" si="11"/>
        <v>0</v>
      </c>
      <c r="AB44" s="7">
        <f t="shared" si="5"/>
        <v>443.93</v>
      </c>
      <c r="AC44" s="8">
        <f t="shared" si="12"/>
        <v>-443.93</v>
      </c>
      <c r="AD44" s="6">
        <v>400</v>
      </c>
      <c r="AE44" s="7">
        <v>0</v>
      </c>
      <c r="AF44" s="7">
        <v>642.13</v>
      </c>
      <c r="AG44" s="7">
        <v>642.13</v>
      </c>
      <c r="AH44" s="19">
        <f t="shared" si="13"/>
        <v>642.13</v>
      </c>
      <c r="AI44" s="7">
        <f t="shared" si="14"/>
        <v>642.13</v>
      </c>
      <c r="AJ44" s="8">
        <f t="shared" si="15"/>
        <v>0</v>
      </c>
      <c r="AK44" s="6">
        <v>2000</v>
      </c>
      <c r="AL44" s="7">
        <v>0</v>
      </c>
      <c r="AM44" s="7">
        <v>423.55</v>
      </c>
      <c r="AN44" s="19">
        <v>423.55</v>
      </c>
      <c r="AO44" s="19">
        <f t="shared" si="6"/>
        <v>423.55</v>
      </c>
      <c r="AP44" s="7">
        <f t="shared" si="16"/>
        <v>423.55</v>
      </c>
      <c r="AQ44" s="8">
        <f t="shared" si="17"/>
        <v>0</v>
      </c>
      <c r="AR44" s="6">
        <v>2000</v>
      </c>
      <c r="AS44" s="7">
        <v>0</v>
      </c>
      <c r="AT44" s="7">
        <v>284.62</v>
      </c>
      <c r="AU44" s="7">
        <v>285</v>
      </c>
      <c r="AV44" s="19">
        <f t="shared" si="18"/>
        <v>285</v>
      </c>
      <c r="AW44" s="7">
        <f t="shared" si="19"/>
        <v>284.62</v>
      </c>
      <c r="AX44" s="8">
        <f t="shared" si="20"/>
        <v>0.37999999999999545</v>
      </c>
      <c r="AY44" s="6">
        <v>2000</v>
      </c>
      <c r="AZ44" s="7">
        <v>0</v>
      </c>
      <c r="BA44" s="7">
        <v>495.11</v>
      </c>
      <c r="BB44" s="7">
        <v>495.11</v>
      </c>
      <c r="BC44" s="19">
        <f t="shared" si="21"/>
        <v>495.11</v>
      </c>
      <c r="BD44" s="7">
        <f t="shared" si="22"/>
        <v>495.11</v>
      </c>
      <c r="BE44" s="8">
        <f t="shared" si="23"/>
        <v>0</v>
      </c>
      <c r="BF44" s="6">
        <v>500</v>
      </c>
      <c r="BG44" s="7">
        <v>0</v>
      </c>
      <c r="BH44" s="7">
        <v>468.18</v>
      </c>
      <c r="BI44" s="7">
        <v>468</v>
      </c>
      <c r="BJ44" s="19">
        <f t="shared" si="24"/>
        <v>468</v>
      </c>
      <c r="BK44" s="7">
        <f t="shared" si="25"/>
        <v>468.18</v>
      </c>
      <c r="BL44" s="8">
        <f t="shared" si="26"/>
        <v>-0.18000000000000682</v>
      </c>
      <c r="BM44" s="6">
        <v>500</v>
      </c>
      <c r="BN44" s="7">
        <v>611.22</v>
      </c>
      <c r="BO44" s="7">
        <v>0</v>
      </c>
      <c r="BP44" s="7">
        <v>0</v>
      </c>
      <c r="BQ44" s="19">
        <f t="shared" si="27"/>
        <v>611.22</v>
      </c>
      <c r="BR44" s="7">
        <f t="shared" si="28"/>
        <v>611.22</v>
      </c>
      <c r="BS44" s="8">
        <f t="shared" si="29"/>
        <v>111.22000000000003</v>
      </c>
      <c r="BT44" s="6">
        <v>500</v>
      </c>
      <c r="BU44" s="7">
        <v>608.76</v>
      </c>
      <c r="BV44" s="7">
        <v>0</v>
      </c>
      <c r="BW44" s="7">
        <v>0</v>
      </c>
      <c r="BX44" s="19">
        <f t="shared" si="30"/>
        <v>608.76</v>
      </c>
      <c r="BY44" s="7">
        <f t="shared" si="31"/>
        <v>608.76</v>
      </c>
      <c r="BZ44" s="8">
        <f t="shared" si="32"/>
        <v>0</v>
      </c>
      <c r="CA44" s="6">
        <v>500</v>
      </c>
      <c r="CB44" s="7">
        <v>0</v>
      </c>
      <c r="CC44" s="7">
        <v>609.94000000000005</v>
      </c>
      <c r="CD44" s="7">
        <v>0</v>
      </c>
      <c r="CE44" s="19">
        <v>0</v>
      </c>
      <c r="CF44" s="7">
        <f t="shared" si="91"/>
        <v>609.94000000000005</v>
      </c>
      <c r="CG44" s="8">
        <f t="shared" si="35"/>
        <v>109.94000000000005</v>
      </c>
    </row>
    <row r="45" spans="1:85" x14ac:dyDescent="0.25">
      <c r="A45" s="13"/>
      <c r="B45" s="6"/>
      <c r="C45" s="7"/>
      <c r="D45" s="7"/>
      <c r="E45" s="7"/>
      <c r="F45" s="7"/>
      <c r="G45" s="7"/>
      <c r="H45" s="8"/>
      <c r="I45" s="6"/>
      <c r="J45" s="7"/>
      <c r="K45" s="7"/>
      <c r="L45" s="7"/>
      <c r="M45" s="7"/>
      <c r="N45" s="7"/>
      <c r="O45" s="8"/>
      <c r="P45" s="6"/>
      <c r="Q45" s="7"/>
      <c r="R45" s="7"/>
      <c r="S45" s="7"/>
      <c r="T45" s="7"/>
      <c r="U45" s="7"/>
      <c r="V45" s="8"/>
      <c r="W45" s="6"/>
      <c r="X45" s="7"/>
      <c r="Y45" s="7"/>
      <c r="Z45" s="7"/>
      <c r="AA45" s="7"/>
      <c r="AB45" s="7"/>
      <c r="AC45" s="8"/>
      <c r="AD45" s="6"/>
      <c r="AE45" s="7"/>
      <c r="AF45" s="7"/>
      <c r="AG45" s="7"/>
      <c r="AH45" s="7"/>
      <c r="AI45" s="7"/>
      <c r="AJ45" s="8"/>
      <c r="AK45" s="6"/>
      <c r="AL45" s="7"/>
      <c r="AM45" s="7"/>
      <c r="AN45" s="7"/>
      <c r="AO45" s="7"/>
      <c r="AP45" s="7"/>
      <c r="AQ45" s="8"/>
      <c r="AR45" s="6"/>
      <c r="AS45" s="7"/>
      <c r="AT45" s="7"/>
      <c r="AU45" s="7"/>
      <c r="AV45" s="7"/>
      <c r="AW45" s="7"/>
      <c r="AX45" s="8"/>
      <c r="AY45" s="6"/>
      <c r="AZ45" s="7"/>
      <c r="BA45" s="7"/>
      <c r="BB45" s="7"/>
      <c r="BC45" s="7"/>
      <c r="BD45" s="7"/>
      <c r="BE45" s="8"/>
      <c r="BF45" s="6"/>
      <c r="BG45" s="7"/>
      <c r="BH45" s="7"/>
      <c r="BI45" s="7"/>
      <c r="BJ45" s="7"/>
      <c r="BK45" s="7"/>
      <c r="BL45" s="8"/>
      <c r="BM45" s="6"/>
      <c r="BN45" s="7"/>
      <c r="BO45" s="7"/>
      <c r="BP45" s="7"/>
      <c r="BQ45" s="7"/>
      <c r="BR45" s="7"/>
      <c r="BS45" s="8"/>
      <c r="BT45" s="6"/>
      <c r="BU45" s="7"/>
      <c r="BV45" s="7"/>
      <c r="BW45" s="7"/>
      <c r="BX45" s="7"/>
      <c r="BY45" s="7"/>
      <c r="BZ45" s="8"/>
      <c r="CA45" s="6"/>
      <c r="CB45" s="7"/>
      <c r="CC45" s="7"/>
      <c r="CD45" s="7"/>
      <c r="CE45" s="7"/>
      <c r="CF45" s="7"/>
      <c r="CG45" s="8"/>
    </row>
    <row r="46" spans="1:85" ht="15.75" thickBot="1" x14ac:dyDescent="0.3">
      <c r="B46" s="9">
        <f t="shared" ref="B46:I46" si="96">SUM(B7:B45)</f>
        <v>843100</v>
      </c>
      <c r="C46" s="9">
        <f t="shared" si="96"/>
        <v>439750</v>
      </c>
      <c r="D46" s="9">
        <f t="shared" si="96"/>
        <v>524910.68000000005</v>
      </c>
      <c r="E46" s="9">
        <f t="shared" si="96"/>
        <v>496424</v>
      </c>
      <c r="F46" s="9">
        <f t="shared" si="96"/>
        <v>936174</v>
      </c>
      <c r="G46" s="9">
        <f t="shared" si="96"/>
        <v>964660.67999999993</v>
      </c>
      <c r="H46" s="9">
        <f t="shared" si="96"/>
        <v>12013.080000000016</v>
      </c>
      <c r="I46" s="9">
        <f t="shared" si="96"/>
        <v>991100</v>
      </c>
      <c r="J46" s="9">
        <f t="shared" ref="J46:O46" si="97">SUM(J7:J45)</f>
        <v>506250</v>
      </c>
      <c r="K46" s="9">
        <f t="shared" si="97"/>
        <v>400607.28</v>
      </c>
      <c r="L46" s="9">
        <f t="shared" si="97"/>
        <v>363118.84</v>
      </c>
      <c r="M46" s="9">
        <f t="shared" si="97"/>
        <v>869368.84</v>
      </c>
      <c r="N46" s="9">
        <f t="shared" si="97"/>
        <v>906857.27999999991</v>
      </c>
      <c r="O46" s="9">
        <f t="shared" si="97"/>
        <v>17221.260000000024</v>
      </c>
      <c r="P46" s="9">
        <f t="shared" ref="P46:V46" si="98">SUM(P7:P45)</f>
        <v>1045800</v>
      </c>
      <c r="Q46" s="9">
        <f t="shared" si="98"/>
        <v>495500</v>
      </c>
      <c r="R46" s="9">
        <f t="shared" si="98"/>
        <v>545168.06999999995</v>
      </c>
      <c r="S46" s="9">
        <f t="shared" si="98"/>
        <v>510500</v>
      </c>
      <c r="T46" s="9">
        <f t="shared" si="98"/>
        <v>1006000</v>
      </c>
      <c r="U46" s="9">
        <f t="shared" si="98"/>
        <v>1040668.0700000001</v>
      </c>
      <c r="V46" s="9">
        <f t="shared" si="98"/>
        <v>5131.9300000000203</v>
      </c>
      <c r="W46" s="9">
        <f t="shared" ref="W46" si="99">SUM(W7:W45)</f>
        <v>1001500</v>
      </c>
      <c r="X46" s="9">
        <f t="shared" ref="X46:AD46" si="100">SUM(X7:X45)</f>
        <v>431250</v>
      </c>
      <c r="Y46" s="9">
        <f t="shared" si="100"/>
        <v>561546.69000000006</v>
      </c>
      <c r="Z46" s="9">
        <f t="shared" si="100"/>
        <v>459374.80000000005</v>
      </c>
      <c r="AA46" s="9">
        <f t="shared" si="100"/>
        <v>890624.8</v>
      </c>
      <c r="AB46" s="9">
        <f t="shared" si="100"/>
        <v>992796.69000000029</v>
      </c>
      <c r="AC46" s="9">
        <f t="shared" si="100"/>
        <v>-102171.88999999998</v>
      </c>
      <c r="AD46" s="9">
        <f t="shared" si="100"/>
        <v>1031000</v>
      </c>
      <c r="AE46" s="9">
        <f t="shared" ref="AE46:AK46" si="101">SUM(AE7:AE45)</f>
        <v>526250</v>
      </c>
      <c r="AF46" s="9">
        <f t="shared" si="101"/>
        <v>503796.6</v>
      </c>
      <c r="AG46" s="9">
        <f t="shared" si="101"/>
        <v>475634.96</v>
      </c>
      <c r="AH46" s="9">
        <f t="shared" si="101"/>
        <v>1001884.9599999998</v>
      </c>
      <c r="AI46" s="9">
        <f t="shared" si="101"/>
        <v>1030046.5999999999</v>
      </c>
      <c r="AJ46" s="9">
        <f t="shared" si="101"/>
        <v>-28161.640000000021</v>
      </c>
      <c r="AK46" s="9">
        <f t="shared" si="101"/>
        <v>956000</v>
      </c>
      <c r="AL46" s="9">
        <f t="shared" ref="AL46:AR46" si="102">SUM(AL7:AL45)</f>
        <v>422500</v>
      </c>
      <c r="AM46" s="9">
        <f t="shared" si="102"/>
        <v>512480.66</v>
      </c>
      <c r="AN46" s="9">
        <f t="shared" si="102"/>
        <v>512480.09999999992</v>
      </c>
      <c r="AO46" s="9">
        <f t="shared" si="102"/>
        <v>934980.10000000009</v>
      </c>
      <c r="AP46" s="9">
        <f t="shared" si="102"/>
        <v>934980.66000000015</v>
      </c>
      <c r="AQ46" s="9">
        <f t="shared" si="102"/>
        <v>-0.56000000001222361</v>
      </c>
      <c r="AR46" s="9">
        <f t="shared" si="102"/>
        <v>1001000</v>
      </c>
      <c r="AS46" s="9">
        <f t="shared" ref="AS46:AY46" si="103">SUM(AS7:AS45)</f>
        <v>544458.66</v>
      </c>
      <c r="AT46" s="9">
        <f t="shared" si="103"/>
        <v>444466.08999999997</v>
      </c>
      <c r="AU46" s="9">
        <f t="shared" si="103"/>
        <v>445538.60999999993</v>
      </c>
      <c r="AV46" s="9">
        <f t="shared" si="103"/>
        <v>989997.27</v>
      </c>
      <c r="AW46" s="9">
        <f t="shared" si="103"/>
        <v>988924.75</v>
      </c>
      <c r="AX46" s="9">
        <f t="shared" si="103"/>
        <v>1072.5200000000268</v>
      </c>
      <c r="AY46" s="9">
        <f t="shared" si="103"/>
        <v>1030000</v>
      </c>
      <c r="AZ46" s="9">
        <f t="shared" ref="AZ46:BF46" si="104">SUM(AZ7:AZ45)</f>
        <v>550625.30000000005</v>
      </c>
      <c r="BA46" s="9">
        <f t="shared" si="104"/>
        <v>421440</v>
      </c>
      <c r="BB46" s="9">
        <f t="shared" si="104"/>
        <v>435341.16</v>
      </c>
      <c r="BC46" s="9">
        <f t="shared" si="104"/>
        <v>985966.46000000008</v>
      </c>
      <c r="BD46" s="9">
        <f t="shared" si="104"/>
        <v>972065.3</v>
      </c>
      <c r="BE46" s="9">
        <f t="shared" si="104"/>
        <v>13901.159999999978</v>
      </c>
      <c r="BF46" s="9">
        <f t="shared" si="104"/>
        <v>934600</v>
      </c>
      <c r="BG46" s="9">
        <f t="shared" ref="BG46:BM46" si="105">SUM(BG7:BG45)</f>
        <v>508312.3</v>
      </c>
      <c r="BH46" s="9">
        <f t="shared" si="105"/>
        <v>423650.68000000011</v>
      </c>
      <c r="BI46" s="9">
        <f t="shared" si="105"/>
        <v>423647</v>
      </c>
      <c r="BJ46" s="9">
        <f t="shared" si="105"/>
        <v>931959.3</v>
      </c>
      <c r="BK46" s="9">
        <f t="shared" si="105"/>
        <v>931962.97999999986</v>
      </c>
      <c r="BL46" s="9">
        <f t="shared" si="105"/>
        <v>-3.6799999999835222</v>
      </c>
      <c r="BM46" s="9">
        <f t="shared" si="105"/>
        <v>961600</v>
      </c>
      <c r="BN46" s="9">
        <f t="shared" ref="BN46:BT46" si="106">SUM(BN7:BN45)</f>
        <v>523104.69999999995</v>
      </c>
      <c r="BO46" s="9">
        <f t="shared" si="106"/>
        <v>443251.7099999999</v>
      </c>
      <c r="BP46" s="9">
        <f t="shared" si="106"/>
        <v>0</v>
      </c>
      <c r="BQ46" s="9">
        <f t="shared" si="106"/>
        <v>523104.69999999995</v>
      </c>
      <c r="BR46" s="9">
        <f t="shared" si="106"/>
        <v>966356.40999999992</v>
      </c>
      <c r="BS46" s="9">
        <f t="shared" si="106"/>
        <v>4756.4099999999771</v>
      </c>
      <c r="BT46" s="9">
        <f t="shared" si="106"/>
        <v>1004600</v>
      </c>
      <c r="BU46" s="9">
        <f t="shared" ref="BU46:CA46" si="107">SUM(BU7:BU45)</f>
        <v>539495.07000000007</v>
      </c>
      <c r="BV46" s="9">
        <f t="shared" si="107"/>
        <v>385161.19</v>
      </c>
      <c r="BW46" s="9">
        <f t="shared" si="107"/>
        <v>397579.57000000007</v>
      </c>
      <c r="BX46" s="9">
        <f t="shared" si="107"/>
        <v>937074.63999999978</v>
      </c>
      <c r="BY46" s="9">
        <f t="shared" si="107"/>
        <v>924656.25999999989</v>
      </c>
      <c r="BZ46" s="9">
        <f t="shared" si="107"/>
        <v>12418.380000000001</v>
      </c>
      <c r="CA46" s="9">
        <f t="shared" si="107"/>
        <v>1022600</v>
      </c>
      <c r="CB46" s="9">
        <f t="shared" ref="CB46:CG46" si="108">SUM(CB7:CB45)</f>
        <v>556060.87</v>
      </c>
      <c r="CC46" s="9">
        <f t="shared" si="108"/>
        <v>387217.75</v>
      </c>
      <c r="CD46" s="9">
        <f t="shared" si="108"/>
        <v>0</v>
      </c>
      <c r="CE46" s="9">
        <f t="shared" si="108"/>
        <v>481443.42</v>
      </c>
      <c r="CF46" s="9">
        <f t="shared" si="108"/>
        <v>943278.61999999988</v>
      </c>
      <c r="CG46" s="9">
        <f t="shared" si="108"/>
        <v>-79321.38</v>
      </c>
    </row>
    <row r="47" spans="1:85" ht="15.75" thickTop="1" x14ac:dyDescent="0.25">
      <c r="A47" s="1" t="s">
        <v>17</v>
      </c>
      <c r="E47" s="16">
        <f>G46/B46</f>
        <v>1.1441829913414778</v>
      </c>
      <c r="F47" s="16"/>
      <c r="G47" s="16"/>
      <c r="L47" s="16">
        <f>N46/I46</f>
        <v>0.91500078700433851</v>
      </c>
      <c r="M47" s="16"/>
      <c r="N47" s="16"/>
      <c r="S47" s="16">
        <f>U46/P46</f>
        <v>0.9950928188946262</v>
      </c>
      <c r="T47" s="16"/>
      <c r="U47" s="16"/>
      <c r="Z47" s="16">
        <f>AB46/W46</f>
        <v>0.99130972541188245</v>
      </c>
      <c r="AA47" s="16"/>
      <c r="AB47" s="16"/>
      <c r="AG47" s="16">
        <f>AI46/AD46</f>
        <v>0.99907526673132863</v>
      </c>
      <c r="AH47" s="16"/>
      <c r="AI47" s="16"/>
      <c r="AN47" s="16">
        <f>AP46/AK46</f>
        <v>0.97801324267782441</v>
      </c>
      <c r="AO47" s="16"/>
      <c r="AP47" s="16"/>
      <c r="AU47" s="16">
        <f>AW46/AR46</f>
        <v>0.98793681318681315</v>
      </c>
      <c r="AV47" s="16"/>
      <c r="AW47" s="16"/>
      <c r="BB47" s="16">
        <f>BD46/AY46</f>
        <v>0.94375271844660202</v>
      </c>
      <c r="BC47" s="16"/>
      <c r="BD47" s="16"/>
      <c r="BI47" s="16">
        <f>BK46/BF46</f>
        <v>0.99717845067408506</v>
      </c>
      <c r="BJ47" s="16"/>
      <c r="BK47" s="16"/>
      <c r="BP47" s="16">
        <f>BR46/BM46</f>
        <v>1.0049463498336106</v>
      </c>
      <c r="BQ47" s="16"/>
      <c r="BR47" s="16"/>
      <c r="BW47" s="16">
        <f>BY46/BT46</f>
        <v>0.92042231734023483</v>
      </c>
      <c r="BX47" s="16"/>
      <c r="BY47" s="16"/>
      <c r="CD47" s="16">
        <f>CF46/CA46</f>
        <v>0.9224316643849011</v>
      </c>
      <c r="CE47" s="16"/>
      <c r="CF47" s="16"/>
    </row>
    <row r="48" spans="1:85" x14ac:dyDescent="0.25">
      <c r="AJ48" s="23"/>
      <c r="AP48" s="24"/>
    </row>
    <row r="49" spans="1:84" x14ac:dyDescent="0.25">
      <c r="A49" s="1" t="s">
        <v>16</v>
      </c>
      <c r="E49" s="15"/>
      <c r="F49" s="15"/>
      <c r="G49" s="15"/>
      <c r="L49" s="15"/>
      <c r="M49" s="15"/>
      <c r="N49" s="15"/>
      <c r="S49" s="15"/>
      <c r="T49" s="15"/>
      <c r="U49" s="15"/>
      <c r="Z49" s="15"/>
      <c r="AA49" s="15"/>
      <c r="AB49" s="15"/>
      <c r="AG49" s="15"/>
      <c r="AH49" s="15"/>
      <c r="AI49" s="15"/>
      <c r="AN49" s="15"/>
      <c r="AP49" s="15"/>
      <c r="AU49" s="15"/>
      <c r="AV49" s="15"/>
      <c r="AW49" s="15"/>
      <c r="BB49" s="15"/>
      <c r="BC49" s="15"/>
      <c r="BD49" s="15"/>
      <c r="BI49" s="15"/>
      <c r="BJ49" s="15"/>
      <c r="BK49" s="15"/>
      <c r="BP49" s="15"/>
      <c r="BQ49" s="15"/>
      <c r="BR49" s="15"/>
      <c r="BW49" s="15"/>
      <c r="BX49" s="15"/>
      <c r="BY49" s="15"/>
      <c r="CD49" s="15"/>
      <c r="CE49" s="15"/>
      <c r="CF49" s="15"/>
    </row>
  </sheetData>
  <customSheetViews>
    <customSheetView guid="{F38B4310-E489-43FF-953E-F1582AC83FA0}" fitToPage="1">
      <selection activeCell="A4" sqref="A1:BT1048576"/>
      <pageMargins left="0.2" right="0.2" top="0.75" bottom="0.25" header="0.3" footer="0.3"/>
      <printOptions horizontalCentered="1"/>
      <pageSetup paperSize="5" scale="28" orientation="landscape" r:id="rId1"/>
    </customSheetView>
    <customSheetView guid="{CFE925A5-1DC8-413C-B238-342567D07E98}" fitToPage="1">
      <pane xSplit="1" ySplit="5" topLeftCell="B13" activePane="bottomRight" state="frozen"/>
      <selection pane="bottomRight" activeCell="D25" sqref="D25"/>
      <pageMargins left="0.2" right="0.2" top="0.75" bottom="0.25" header="0.3" footer="0.3"/>
      <printOptions horizontalCentered="1"/>
      <pageSetup paperSize="5" scale="28" orientation="landscape" r:id="rId2"/>
    </customSheetView>
  </customSheetViews>
  <printOptions horizontalCentered="1"/>
  <pageMargins left="0.2" right="0.2" top="0.75" bottom="0.25" header="0.3" footer="0.3"/>
  <pageSetup paperSize="5" scale="28" orientation="landscape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4:C29"/>
  <sheetViews>
    <sheetView workbookViewId="0">
      <selection activeCell="R21" sqref="R21"/>
    </sheetView>
  </sheetViews>
  <sheetFormatPr defaultRowHeight="15" x14ac:dyDescent="0.25"/>
  <sheetData>
    <row r="4" spans="2:3" x14ac:dyDescent="0.25">
      <c r="B4" s="10" t="s">
        <v>0</v>
      </c>
      <c r="C4" s="26"/>
    </row>
    <row r="5" spans="2:3" x14ac:dyDescent="0.25">
      <c r="B5" s="11" t="s">
        <v>2</v>
      </c>
      <c r="C5" s="27">
        <v>220000</v>
      </c>
    </row>
    <row r="6" spans="2:3" x14ac:dyDescent="0.25">
      <c r="B6" s="11" t="s">
        <v>1</v>
      </c>
      <c r="C6" s="27">
        <v>122000</v>
      </c>
    </row>
    <row r="7" spans="2:3" x14ac:dyDescent="0.25">
      <c r="B7" s="11" t="s">
        <v>3</v>
      </c>
      <c r="C7" s="27">
        <v>288000</v>
      </c>
    </row>
    <row r="8" spans="2:3" x14ac:dyDescent="0.25">
      <c r="B8" s="12" t="s">
        <v>4</v>
      </c>
      <c r="C8" s="27"/>
    </row>
    <row r="9" spans="2:3" x14ac:dyDescent="0.25">
      <c r="B9" s="11" t="s">
        <v>2</v>
      </c>
      <c r="C9" s="27">
        <v>25000</v>
      </c>
    </row>
    <row r="10" spans="2:3" x14ac:dyDescent="0.25">
      <c r="B10" s="11" t="s">
        <v>1</v>
      </c>
      <c r="C10" s="27">
        <v>17000</v>
      </c>
    </row>
    <row r="11" spans="2:3" x14ac:dyDescent="0.25">
      <c r="B11" s="11" t="s">
        <v>3</v>
      </c>
      <c r="C11" s="27">
        <v>50000</v>
      </c>
    </row>
    <row r="12" spans="2:3" x14ac:dyDescent="0.25">
      <c r="B12" s="12" t="s">
        <v>5</v>
      </c>
      <c r="C12" s="27"/>
    </row>
    <row r="13" spans="2:3" x14ac:dyDescent="0.25">
      <c r="B13" s="11" t="s">
        <v>2</v>
      </c>
      <c r="C13" s="27">
        <v>9000</v>
      </c>
    </row>
    <row r="14" spans="2:3" x14ac:dyDescent="0.25">
      <c r="B14" s="14" t="s">
        <v>1</v>
      </c>
      <c r="C14" s="27">
        <v>30000</v>
      </c>
    </row>
    <row r="15" spans="2:3" x14ac:dyDescent="0.25">
      <c r="B15" s="12" t="s">
        <v>6</v>
      </c>
      <c r="C15" s="27"/>
    </row>
    <row r="16" spans="2:3" x14ac:dyDescent="0.25">
      <c r="B16" s="11" t="s">
        <v>2</v>
      </c>
      <c r="C16" s="27">
        <v>3000</v>
      </c>
    </row>
    <row r="17" spans="2:3" x14ac:dyDescent="0.25">
      <c r="B17" s="11" t="s">
        <v>1</v>
      </c>
      <c r="C17" s="27">
        <v>13000</v>
      </c>
    </row>
    <row r="18" spans="2:3" x14ac:dyDescent="0.25">
      <c r="B18" s="12" t="s">
        <v>10</v>
      </c>
      <c r="C18" s="27"/>
    </row>
    <row r="19" spans="2:3" x14ac:dyDescent="0.25">
      <c r="B19" s="11" t="s">
        <v>1</v>
      </c>
      <c r="C19" s="27">
        <v>22564.85</v>
      </c>
    </row>
    <row r="20" spans="2:3" x14ac:dyDescent="0.25">
      <c r="B20" s="11" t="s">
        <v>2</v>
      </c>
      <c r="C20" s="27">
        <v>12404.039999999999</v>
      </c>
    </row>
    <row r="21" spans="2:3" x14ac:dyDescent="0.25">
      <c r="B21" s="25" t="s">
        <v>45</v>
      </c>
      <c r="C21" s="27"/>
    </row>
    <row r="22" spans="2:3" x14ac:dyDescent="0.25">
      <c r="B22" s="11" t="s">
        <v>2</v>
      </c>
      <c r="C22" s="27">
        <v>607.86</v>
      </c>
    </row>
    <row r="23" spans="2:3" x14ac:dyDescent="0.25">
      <c r="B23" s="25" t="s">
        <v>46</v>
      </c>
      <c r="C23" s="27"/>
    </row>
    <row r="24" spans="2:3" x14ac:dyDescent="0.25">
      <c r="B24" s="11" t="s">
        <v>2</v>
      </c>
      <c r="C24" s="27">
        <v>506.75</v>
      </c>
    </row>
    <row r="25" spans="2:3" x14ac:dyDescent="0.25">
      <c r="B25" s="12" t="s">
        <v>11</v>
      </c>
      <c r="C25" s="27"/>
    </row>
    <row r="26" spans="2:3" x14ac:dyDescent="0.25">
      <c r="B26" s="11" t="s">
        <v>2</v>
      </c>
      <c r="C26" s="27">
        <v>35000</v>
      </c>
    </row>
    <row r="27" spans="2:3" x14ac:dyDescent="0.25">
      <c r="B27" s="11" t="s">
        <v>1</v>
      </c>
      <c r="C27" s="27">
        <v>23000</v>
      </c>
    </row>
    <row r="28" spans="2:3" x14ac:dyDescent="0.25">
      <c r="B28" s="13" t="s">
        <v>3</v>
      </c>
      <c r="C28" s="28">
        <v>12000</v>
      </c>
    </row>
    <row r="29" spans="2:3" x14ac:dyDescent="0.25">
      <c r="B29" s="29" t="s">
        <v>48</v>
      </c>
      <c r="C29" s="30">
        <f>SUM(C5:C28)</f>
        <v>883083.5</v>
      </c>
    </row>
  </sheetData>
  <customSheetViews>
    <customSheetView guid="{F38B4310-E489-43FF-953E-F1582AC83FA0}">
      <selection activeCell="R21" sqref="R21"/>
      <pageMargins left="0.7" right="0.7" top="0.75" bottom="0.75" header="0.3" footer="0.3"/>
      <pageSetup orientation="portrait" r:id="rId1"/>
    </customSheetView>
    <customSheetView guid="{CFE925A5-1DC8-413C-B238-342567D07E98}">
      <pageMargins left="0.7" right="0.7" top="0.75" bottom="0.75" header="0.3" footer="0.3"/>
    </customSheetView>
  </customSheetViews>
  <phoneticPr fontId="4" type="noConversion"/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sqref="A1:XFD1048576"/>
    </sheetView>
  </sheetViews>
  <sheetFormatPr defaultRowHeight="15" x14ac:dyDescent="0.25"/>
  <sheetData/>
  <customSheetViews>
    <customSheetView guid="{F38B4310-E489-43FF-953E-F1582AC83FA0}">
      <selection sqref="A1:XFD1048576"/>
      <pageMargins left="0.7" right="0.7" top="0.75" bottom="0.75" header="0.3" footer="0.3"/>
      <pageSetup orientation="portrait" r:id="rId1"/>
    </customSheetView>
    <customSheetView guid="{CFE925A5-1DC8-413C-B238-342567D07E98}">
      <pageMargins left="0.7" right="0.7" top="0.75" bottom="0.75" header="0.3" footer="0.3"/>
    </customSheetView>
  </customSheetViews>
  <phoneticPr fontId="4" type="noConversion"/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5" x14ac:dyDescent="0.25"/>
  <sheetData/>
  <customSheetViews>
    <customSheetView guid="{F38B4310-E489-43FF-953E-F1582AC83FA0}">
      <pageMargins left="0.7" right="0.7" top="0.75" bottom="0.75" header="0.3" footer="0.3"/>
    </customSheetView>
    <customSheetView guid="{CFE925A5-1DC8-413C-B238-342567D07E98}">
      <pageMargins left="0.7" right="0.7" top="0.75" bottom="0.75" header="0.3" footer="0.3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FY15</vt:lpstr>
      <vt:lpstr>Sheet2</vt:lpstr>
      <vt:lpstr>Sheet3</vt:lpstr>
      <vt:lpstr>Sheet1</vt:lpstr>
    </vt:vector>
  </TitlesOfParts>
  <Company>Teligence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Janet Jensen</dc:creator>
  <cp:lastModifiedBy>Yareth Mojica</cp:lastModifiedBy>
  <cp:lastPrinted>2013-02-19T20:44:58Z</cp:lastPrinted>
  <dcterms:created xsi:type="dcterms:W3CDTF">2013-02-19T20:13:56Z</dcterms:created>
  <dcterms:modified xsi:type="dcterms:W3CDTF">2018-09-11T18:25:20Z</dcterms:modified>
</cp:coreProperties>
</file>