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2/Desktop/STUDENTS/JAMIE/OGOB_September_GBE_Revision/SUPPL/"/>
    </mc:Choice>
  </mc:AlternateContent>
  <xr:revisionPtr revIDLastSave="0" documentId="13_ncr:1_{1A787456-EC9F-2549-AF3C-6E84D1B9D1F3}" xr6:coauthVersionLast="36" xr6:coauthVersionMax="36" xr10:uidLastSave="{00000000-0000-0000-0000-000000000000}"/>
  <bookViews>
    <workbookView xWindow="1300" yWindow="460" windowWidth="25200" windowHeight="20540" xr2:uid="{D2C9A421-AE7B-E748-B3BF-8B4BD79D6805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1" l="1"/>
  <c r="G62" i="1"/>
  <c r="G63" i="1"/>
  <c r="G64" i="1"/>
  <c r="G65" i="1"/>
  <c r="F61" i="1"/>
  <c r="F62" i="1"/>
  <c r="F63" i="1"/>
  <c r="F64" i="1"/>
  <c r="F65" i="1"/>
  <c r="E61" i="1"/>
  <c r="E62" i="1"/>
  <c r="E63" i="1"/>
  <c r="E64" i="1"/>
  <c r="E65" i="1"/>
  <c r="G50" i="1"/>
  <c r="G51" i="1"/>
  <c r="G52" i="1"/>
  <c r="G53" i="1"/>
  <c r="F50" i="1"/>
  <c r="F51" i="1"/>
  <c r="F52" i="1"/>
  <c r="F53" i="1"/>
  <c r="E50" i="1"/>
  <c r="E51" i="1"/>
  <c r="E52" i="1"/>
  <c r="E53" i="1"/>
  <c r="G45" i="1"/>
  <c r="G46" i="1"/>
  <c r="F45" i="1"/>
  <c r="F46" i="1"/>
  <c r="E45" i="1"/>
  <c r="E46" i="1"/>
  <c r="G37" i="1"/>
  <c r="G38" i="1"/>
  <c r="G39" i="1"/>
  <c r="G40" i="1"/>
  <c r="G41" i="1"/>
  <c r="F37" i="1"/>
  <c r="F38" i="1"/>
  <c r="F39" i="1"/>
  <c r="F40" i="1"/>
  <c r="F41" i="1"/>
  <c r="E37" i="1"/>
  <c r="E38" i="1"/>
  <c r="E39" i="1"/>
  <c r="E40" i="1"/>
  <c r="E41" i="1"/>
  <c r="G26" i="1"/>
  <c r="G27" i="1"/>
  <c r="G28" i="1"/>
  <c r="G29" i="1"/>
  <c r="G30" i="1"/>
  <c r="G31" i="1"/>
  <c r="G32" i="1"/>
  <c r="G33" i="1"/>
  <c r="F26" i="1"/>
  <c r="F27" i="1"/>
  <c r="F28" i="1"/>
  <c r="F29" i="1"/>
  <c r="F30" i="1"/>
  <c r="F31" i="1"/>
  <c r="F32" i="1"/>
  <c r="F33" i="1"/>
  <c r="E26" i="1"/>
  <c r="E27" i="1"/>
  <c r="E28" i="1"/>
  <c r="E29" i="1"/>
  <c r="E30" i="1"/>
  <c r="E31" i="1"/>
  <c r="E32" i="1"/>
  <c r="E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</calcChain>
</file>

<file path=xl/sharedStrings.xml><?xml version="1.0" encoding="utf-8"?>
<sst xmlns="http://schemas.openxmlformats.org/spreadsheetml/2006/main" count="94" uniqueCount="35">
  <si>
    <t>Species</t>
  </si>
  <si>
    <t>Total Genes</t>
  </si>
  <si>
    <t>Phytophthora infestans</t>
  </si>
  <si>
    <t>Phytophthora parasitica</t>
  </si>
  <si>
    <t>Plasmopara halstedii</t>
  </si>
  <si>
    <t>Phytophthora capsici</t>
  </si>
  <si>
    <t>Hyaloperonospora arabidopsidis</t>
  </si>
  <si>
    <t>Phytophthora sojae</t>
  </si>
  <si>
    <t>Phytophthora ramorum</t>
  </si>
  <si>
    <t>Phytophthora kernoviae</t>
  </si>
  <si>
    <t>Pyhytopythium vexans</t>
  </si>
  <si>
    <t>Pythium iwayamai</t>
  </si>
  <si>
    <t>Pythium irregulare</t>
  </si>
  <si>
    <t>Pythium ultimum</t>
  </si>
  <si>
    <t>Pythium arrhenomanes</t>
  </si>
  <si>
    <t>Pythium aphanidermatum</t>
  </si>
  <si>
    <t>Albugo laibachii</t>
  </si>
  <si>
    <t>Albugo candida</t>
  </si>
  <si>
    <t>Saprolegnia diclina</t>
  </si>
  <si>
    <t>Saprolegnia parasitica</t>
  </si>
  <si>
    <t>Aphanomyces invadans</t>
  </si>
  <si>
    <t>Aphanomyces astaci</t>
  </si>
  <si>
    <t xml:space="preserve">% Genes in Core </t>
  </si>
  <si>
    <t>Core Pillars *</t>
  </si>
  <si>
    <t>* Core pillars are pillars that contain orthologs for each species under consideration</t>
  </si>
  <si>
    <t>Oomycete Syntenolog Analysis</t>
  </si>
  <si>
    <t>Peronosporales Syntenolog Analysis</t>
  </si>
  <si>
    <t>Pythium Syntenolog Analysis</t>
  </si>
  <si>
    <t>Albugo Syntenolog Analysis</t>
  </si>
  <si>
    <t>Saprolegniales Syntenolog Analysis</t>
  </si>
  <si>
    <t>Phytophthora Syntenolog Analysis</t>
  </si>
  <si>
    <t xml:space="preserve">Syntenolog Pillars ¶ </t>
  </si>
  <si>
    <t>% Core Pillars in Syntenolog</t>
  </si>
  <si>
    <t>% Of Genes in Syntenolog</t>
  </si>
  <si>
    <t xml:space="preserve">¶ Syntenolog pillars are pillars that contain orthologs for each species under consideration and each ortholog is microsyntenically conserved to every other ortholog in that pillar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</si>
</sst>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8280"/>
        <bgColor indexed="64"/>
      </patternFill>
    </fill>
    <fill>
      <patternFill patternType="solid">
        <fgColor rgb="FF83E8FF"/>
        <bgColor indexed="64"/>
      </patternFill>
    </fill>
    <fill>
      <patternFill patternType="solid">
        <fgColor rgb="FF7EE088"/>
        <bgColor indexed="64"/>
      </patternFill>
    </fill>
    <fill>
      <patternFill patternType="solid">
        <fgColor rgb="FFFFCE4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vertical="center" textRotation="90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/>
    <xf numFmtId="0" fontId="0" fillId="0" borderId="4" xfId="0" applyBorder="1"/>
    <xf numFmtId="0" fontId="0" fillId="0" borderId="5" xfId="0" applyBorder="1"/>
    <xf numFmtId="0" fontId="4" fillId="2" borderId="6" xfId="0" applyFont="1" applyFill="1" applyBorder="1" applyAlignment="1">
      <alignment horizontal="left"/>
    </xf>
    <xf numFmtId="10" fontId="0" fillId="0" borderId="0" xfId="2" applyNumberFormat="1" applyFont="1" applyBorder="1"/>
    <xf numFmtId="10" fontId="0" fillId="0" borderId="5" xfId="2" applyNumberFormat="1" applyFont="1" applyBorder="1"/>
    <xf numFmtId="0" fontId="4" fillId="3" borderId="6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4" fillId="5" borderId="6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0" fillId="0" borderId="8" xfId="0" applyBorder="1"/>
    <xf numFmtId="10" fontId="0" fillId="0" borderId="8" xfId="2" applyNumberFormat="1" applyFont="1" applyBorder="1"/>
    <xf numFmtId="10" fontId="0" fillId="0" borderId="9" xfId="2" applyNumberFormat="1" applyFont="1" applyBorder="1"/>
    <xf numFmtId="0" fontId="4" fillId="2" borderId="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4" fillId="3" borderId="7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0" fillId="0" borderId="8" xfId="0" applyBorder="1" applyAlignment="1">
      <alignment horizontal="center"/>
    </xf>
    <xf numFmtId="164" fontId="0" fillId="0" borderId="0" xfId="1" applyNumberFormat="1" applyFont="1" applyBorder="1"/>
    <xf numFmtId="164" fontId="0" fillId="0" borderId="8" xfId="1" applyNumberFormat="1" applyFont="1" applyBorder="1"/>
    <xf numFmtId="164" fontId="0" fillId="0" borderId="0" xfId="1" applyNumberFormat="1" applyFont="1" applyBorder="1" applyAlignment="1"/>
    <xf numFmtId="164" fontId="0" fillId="0" borderId="8" xfId="1" applyNumberFormat="1" applyFont="1" applyBorder="1" applyAlignment="1"/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38">
    <dxf>
      <numFmt numFmtId="14" formatCode="0.00%"/>
    </dxf>
    <dxf>
      <numFmt numFmtId="14" formatCode="0.00%"/>
    </dxf>
    <dxf>
      <numFmt numFmtId="14" formatCode="0.00%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CE4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7EE088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83E8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828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colors>
    <mruColors>
      <color rgb="FFEE89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1CF1D8-C3F9-A941-8EE4-15D5DB719DA5}" name="Table3" displayName="Table3" ref="A2:G22" totalsRowShown="0">
  <autoFilter ref="A2:G22" xr:uid="{779998A2-148A-5D47-92B0-9EC48CFFFF78}"/>
  <tableColumns count="7">
    <tableColumn id="1" xr3:uid="{18E741A8-81E1-F94A-9B5B-28258AD15BA3}" name="Species"/>
    <tableColumn id="2" xr3:uid="{641DA01C-6DF9-D644-9CA3-F937143D9DC2}" name="Total Genes"/>
    <tableColumn id="3" xr3:uid="{4CD68297-736E-5E42-88BA-8203F33F2AB5}" name="Core Pillars *"/>
    <tableColumn id="4" xr3:uid="{F345B7D3-4425-584E-9273-03D79AF405E8}" name="Syntenolog Pillars ¶ "/>
    <tableColumn id="5" xr3:uid="{AB798D1C-EC76-0940-BCB9-71833D58A115}" name="% Genes in Core " dataDxfId="37" dataCellStyle="Percent">
      <calculatedColumnFormula>SUM(Table3[[#This Row],[Core Pillars *]]/Table3[[#This Row],[Total Genes]])</calculatedColumnFormula>
    </tableColumn>
    <tableColumn id="6" xr3:uid="{3E6BAFA6-88B1-454F-B352-37AEED8DE307}" name="% Core Pillars in Syntenolog" dataDxfId="36" dataCellStyle="Percent">
      <calculatedColumnFormula>SUM(Table3[[#This Row],[Syntenolog Pillars ¶ ]]/Table3[[#This Row],[Core Pillars *]])</calculatedColumnFormula>
    </tableColumn>
    <tableColumn id="7" xr3:uid="{FA68E395-1E2E-194C-A2B5-0FD0D64DABB8}" name="% Of Genes in Syntenolog" dataDxfId="35" dataCellStyle="Percent">
      <calculatedColumnFormula>SUM(Table3[[#This Row],[Syntenolog Pillars ¶ ]]/Table3[[#This Row],[Total Genes]])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8E737D-1C6D-F948-991C-524083752C8F}" name="Table4" displayName="Table4" ref="A25:G33" totalsRowShown="0" dataDxfId="34" dataCellStyle="Percent">
  <autoFilter ref="A25:G33" xr:uid="{C99A52E8-2182-1746-8FDF-A0792E3B969D}"/>
  <tableColumns count="7">
    <tableColumn id="1" xr3:uid="{4D53CEB8-D849-6442-ADE4-472A9D5443F9}" name="Species" dataDxfId="33"/>
    <tableColumn id="2" xr3:uid="{624C06B7-1A90-7A45-B3B7-BEA5A46EF10E}" name="Total Genes" dataDxfId="32" dataCellStyle="Comma"/>
    <tableColumn id="3" xr3:uid="{50BE6FC8-1FF3-334D-BF2F-0D9D6636F2F9}" name="Core Pillars *" dataDxfId="31" dataCellStyle="Comma"/>
    <tableColumn id="4" xr3:uid="{BB011D12-93EA-9647-AE50-972D25EEABCA}" name="Syntenolog Pillars ¶ " dataDxfId="30" dataCellStyle="Comma"/>
    <tableColumn id="5" xr3:uid="{9AD48A98-4875-A842-97D3-E2923F63DD56}" name="% Genes in Core " dataDxfId="29" dataCellStyle="Percent">
      <calculatedColumnFormula>SUM(Table4[[#This Row],[Core Pillars *]]/Table4[[#This Row],[Total Genes]])</calculatedColumnFormula>
    </tableColumn>
    <tableColumn id="6" xr3:uid="{470B0BC1-3BBA-9649-BF35-D524EB825650}" name="% Core Pillars in Syntenolog" dataDxfId="28" dataCellStyle="Percent">
      <calculatedColumnFormula>SUM(Table4[[#This Row],[Syntenolog Pillars ¶ ]]/Table4[[#This Row],[Core Pillars *]])</calculatedColumnFormula>
    </tableColumn>
    <tableColumn id="7" xr3:uid="{512B4D4E-E38E-514A-86F0-AFE93F34AE00}" name="% Of Genes in Syntenolog" dataDxfId="27" dataCellStyle="Percent">
      <calculatedColumnFormula>SUM(Table4[[#This Row],[Syntenolog Pillars ¶ ]]/Table4[[#This Row],[Total Genes]])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4BBA4B-9AA2-1649-AA51-E51C3E1B5194}" name="Table5" displayName="Table5" ref="A36:G41" totalsRowShown="0">
  <autoFilter ref="A36:G41" xr:uid="{C6CE09A4-2560-D342-B468-2F276669E550}"/>
  <tableColumns count="7">
    <tableColumn id="1" xr3:uid="{8DFEC795-8240-F241-8E3E-468BFD7D0480}" name="Species" dataDxfId="26"/>
    <tableColumn id="2" xr3:uid="{8CE1ECD0-2DC8-0B42-9641-F4C435B1EC05}" name="Total Genes" dataDxfId="25" dataCellStyle="Comma"/>
    <tableColumn id="3" xr3:uid="{9181478F-4DC1-9D4E-9E17-264EC83752D8}" name="Core Pillars *" dataDxfId="24" dataCellStyle="Comma"/>
    <tableColumn id="4" xr3:uid="{8EAE251C-6F61-894B-955A-DE2F3E8CAEE8}" name="Syntenolog Pillars ¶ " dataDxfId="23" dataCellStyle="Comma"/>
    <tableColumn id="5" xr3:uid="{783EAB29-7B7E-8D41-B901-11A6E953590E}" name="% Genes in Core " dataDxfId="22" dataCellStyle="Percent">
      <calculatedColumnFormula>SUM(Table5[[#This Row],[Core Pillars *]]/Table5[[#This Row],[Total Genes]])</calculatedColumnFormula>
    </tableColumn>
    <tableColumn id="6" xr3:uid="{8513AD8C-8722-A548-BC35-B126E1B16EF2}" name="% Core Pillars in Syntenolog" dataDxfId="21" dataCellStyle="Percent">
      <calculatedColumnFormula>SUM(Table5[[#This Row],[Syntenolog Pillars ¶ ]]/Table5[[#This Row],[Core Pillars *]])</calculatedColumnFormula>
    </tableColumn>
    <tableColumn id="7" xr3:uid="{E8555F13-C32A-AD43-B800-1D314B169DED}" name="% Of Genes in Syntenolog" dataDxfId="20" dataCellStyle="Percent">
      <calculatedColumnFormula>SUM(Table5[[#This Row],[Syntenolog Pillars ¶ ]]/Table5[[#This Row],[Total Genes]])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98CA86-EC37-0740-B325-EFD1611F7613}" name="Table7" displayName="Table7" ref="A44:G46" totalsRowShown="0" dataDxfId="19" dataCellStyle="Percent">
  <autoFilter ref="A44:G46" xr:uid="{3F07AB54-A7E3-0047-917E-09A02F745642}"/>
  <tableColumns count="7">
    <tableColumn id="1" xr3:uid="{6896DA8A-FD9C-E042-93CF-5055AAB553A8}" name="Species" dataDxfId="18"/>
    <tableColumn id="2" xr3:uid="{B2E21534-585E-C445-8C96-2515D808295B}" name="Total Genes" dataDxfId="17" dataCellStyle="Comma"/>
    <tableColumn id="3" xr3:uid="{06A0C2ED-0EAD-F84B-8D5F-ACD5DEF93514}" name="Core Pillars *" dataDxfId="16" dataCellStyle="Comma"/>
    <tableColumn id="4" xr3:uid="{B8F0948F-8F84-B349-92FB-568C031E7FD4}" name="Syntenolog Pillars ¶ " dataDxfId="15" dataCellStyle="Comma"/>
    <tableColumn id="5" xr3:uid="{CBBD72BA-F60D-EE49-A80D-2DB082D7350F}" name="% Genes in Core " dataDxfId="14" dataCellStyle="Percent">
      <calculatedColumnFormula>SUM(Table7[[#This Row],[Core Pillars *]]/Table7[[#This Row],[Total Genes]])</calculatedColumnFormula>
    </tableColumn>
    <tableColumn id="6" xr3:uid="{09F04C89-F628-3046-872E-3C25CCB6178E}" name="% Core Pillars in Syntenolog" dataDxfId="13" dataCellStyle="Percent">
      <calculatedColumnFormula>SUM(Table7[[#This Row],[Syntenolog Pillars ¶ ]]/Table7[[#This Row],[Core Pillars *]])</calculatedColumnFormula>
    </tableColumn>
    <tableColumn id="7" xr3:uid="{2FDCCB39-9247-784E-A536-806904916BBD}" name="% Of Genes in Syntenolog" dataDxfId="12" dataCellStyle="Percent">
      <calculatedColumnFormula>SUM(Table7[[#This Row],[Syntenolog Pillars ¶ ]]/Table7[[#This Row],[Total Genes]])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7E4C6A2-B498-5A43-AE73-4A0DCDEB081B}" name="Table9" displayName="Table9" ref="A49:G53" totalsRowShown="0" dataDxfId="11" dataCellStyle="Percent">
  <autoFilter ref="A49:G53" xr:uid="{C1D7F73A-30FF-1B43-A5B0-1BCF797124B8}"/>
  <tableColumns count="7">
    <tableColumn id="1" xr3:uid="{1F1B843D-799E-A141-9DFF-421203F4C86B}" name="Species" dataDxfId="10"/>
    <tableColumn id="2" xr3:uid="{83A366D3-5D4C-8942-881A-E98D146979C0}" name="Total Genes" dataDxfId="9" dataCellStyle="Comma"/>
    <tableColumn id="3" xr3:uid="{E1E26C3D-8C63-7B43-9FA6-26D7BE433B27}" name="Core Pillars *" dataDxfId="8" dataCellStyle="Comma"/>
    <tableColumn id="4" xr3:uid="{737E6332-93F7-614A-9606-17077B7E79A8}" name="Syntenolog Pillars ¶ " dataDxfId="7" dataCellStyle="Comma"/>
    <tableColumn id="5" xr3:uid="{A9A8F20E-6E04-BE45-92AD-B8F40F2B9A2D}" name="% Genes in Core " dataDxfId="6" dataCellStyle="Percent">
      <calculatedColumnFormula>SUM(Table9[[#This Row],[Core Pillars *]]/Table9[[#This Row],[Total Genes]])</calculatedColumnFormula>
    </tableColumn>
    <tableColumn id="6" xr3:uid="{02ECEF20-EED9-FE4B-8682-0EB48ED0F934}" name="% Core Pillars in Syntenolog" dataDxfId="5" dataCellStyle="Percent">
      <calculatedColumnFormula>SUM(Table9[[#This Row],[Syntenolog Pillars ¶ ]]/Table9[[#This Row],[Core Pillars *]])</calculatedColumnFormula>
    </tableColumn>
    <tableColumn id="7" xr3:uid="{2F0D1BB3-CE3D-E643-A5AC-CC2190EA723A}" name="% Of Genes in Syntenolog" dataDxfId="4" dataCellStyle="Percent">
      <calculatedColumnFormula>SUM(Table9[[#This Row],[Syntenolog Pillars ¶ ]]/Table9[[#This Row],[Total Genes]])</calculatedColumnFormula>
    </tableColumn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FC87FEC-E31A-B446-B4A4-85C595F8B307}" name="Table10" displayName="Table10" ref="A60:G65" totalsRowShown="0">
  <autoFilter ref="A60:G65" xr:uid="{92FB33A6-7F50-2B40-973F-0B3AFB1139D7}"/>
  <tableColumns count="7">
    <tableColumn id="1" xr3:uid="{6A640EF2-7401-F64D-9ABD-BDA40D2C9EFE}" name="Species"/>
    <tableColumn id="2" xr3:uid="{3B55EF10-C160-2F48-A210-316FB005C4C3}" name="Total Genes" dataDxfId="3"/>
    <tableColumn id="3" xr3:uid="{16312FD6-0024-B045-B165-51A7BA833409}" name="Core Pillars *"/>
    <tableColumn id="4" xr3:uid="{D3AC8BBB-7E1A-EA48-86AE-FCA32CC8EDD7}" name="Syntenolog Pillars ¶ "/>
    <tableColumn id="5" xr3:uid="{9D86E8F5-ED49-F847-B16E-9CF6C574E1B3}" name="% Genes in Core " dataDxfId="2" dataCellStyle="Percent">
      <calculatedColumnFormula>SUM(Table10[[#This Row],[Core Pillars *]]/Table10[[#This Row],[Total Genes]])</calculatedColumnFormula>
    </tableColumn>
    <tableColumn id="6" xr3:uid="{1FB95041-BEE3-5D4C-965C-F378F1AC5F99}" name="% Core Pillars in Syntenolog" dataDxfId="1" dataCellStyle="Percent">
      <calculatedColumnFormula>SUM(Table10[[#This Row],[Syntenolog Pillars ¶ ]]/Table10[[#This Row],[Core Pillars *]])</calculatedColumnFormula>
    </tableColumn>
    <tableColumn id="7" xr3:uid="{34DD4234-0380-FC4A-B205-BA950ED931A4}" name="% Of Genes in Syntenolog" dataDxfId="0" dataCellStyle="Percent">
      <calculatedColumnFormula>SUM(Table10[[#This Row],[Syntenolog Pillars ¶ ]]/Table10[[#This Row],[Total Genes]])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FC7D9-DFEA-F349-AEAF-C18A232431DA}">
  <sheetPr>
    <pageSetUpPr fitToPage="1"/>
  </sheetPr>
  <dimension ref="A1:L65"/>
  <sheetViews>
    <sheetView tabSelected="1" zoomScale="121" zoomScaleNormal="120" workbookViewId="0">
      <selection sqref="A1:XFD1048576"/>
    </sheetView>
  </sheetViews>
  <sheetFormatPr baseColWidth="10" defaultRowHeight="16" x14ac:dyDescent="0.2"/>
  <cols>
    <col min="1" max="1" width="30.83203125" customWidth="1"/>
    <col min="2" max="2" width="20.83203125" style="1" customWidth="1"/>
    <col min="3" max="5" width="20.83203125" customWidth="1"/>
    <col min="6" max="6" width="24.5" customWidth="1"/>
    <col min="7" max="7" width="23" customWidth="1"/>
    <col min="8" max="9" width="10.83203125" customWidth="1"/>
  </cols>
  <sheetData>
    <row r="1" spans="1:12" x14ac:dyDescent="0.2">
      <c r="A1" s="33" t="s">
        <v>25</v>
      </c>
      <c r="B1" s="34"/>
      <c r="C1" s="34"/>
      <c r="D1" s="34"/>
      <c r="E1" s="34"/>
      <c r="F1" s="34"/>
      <c r="G1" s="35"/>
    </row>
    <row r="2" spans="1:12" x14ac:dyDescent="0.2">
      <c r="A2" s="11" t="s">
        <v>0</v>
      </c>
      <c r="B2" s="4" t="s">
        <v>1</v>
      </c>
      <c r="C2" s="4" t="s">
        <v>23</v>
      </c>
      <c r="D2" s="4" t="s">
        <v>31</v>
      </c>
      <c r="E2" s="4" t="s">
        <v>22</v>
      </c>
      <c r="F2" s="4" t="s">
        <v>32</v>
      </c>
      <c r="G2" s="12" t="s">
        <v>33</v>
      </c>
    </row>
    <row r="3" spans="1:12" x14ac:dyDescent="0.2">
      <c r="A3" s="13" t="s">
        <v>2</v>
      </c>
      <c r="B3" s="28">
        <v>17797</v>
      </c>
      <c r="C3" s="28">
        <v>1835</v>
      </c>
      <c r="D3" s="28">
        <v>37</v>
      </c>
      <c r="E3" s="14">
        <f>SUM(Table3[[#This Row],[Core Pillars *]]/Table3[[#This Row],[Total Genes]])</f>
        <v>0.10310726526942743</v>
      </c>
      <c r="F3" s="14">
        <f>SUM(Table3[[#This Row],[Syntenolog Pillars ¶ ]]/Table3[[#This Row],[Core Pillars *]])</f>
        <v>2.0163487738419618E-2</v>
      </c>
      <c r="G3" s="15">
        <f>SUM(Table3[[#This Row],[Syntenolog Pillars ¶ ]]/Table3[[#This Row],[Total Genes]])</f>
        <v>2.0790020790020791E-3</v>
      </c>
    </row>
    <row r="4" spans="1:12" x14ac:dyDescent="0.2">
      <c r="A4" s="13" t="s">
        <v>3</v>
      </c>
      <c r="B4" s="28">
        <v>23121</v>
      </c>
      <c r="C4" s="28">
        <v>1835</v>
      </c>
      <c r="D4" s="28">
        <v>37</v>
      </c>
      <c r="E4" s="14">
        <f>SUM(Table3[[#This Row],[Core Pillars *]]/Table3[[#This Row],[Total Genes]])</f>
        <v>7.9365079365079361E-2</v>
      </c>
      <c r="F4" s="14">
        <f>SUM(Table3[[#This Row],[Syntenolog Pillars ¶ ]]/Table3[[#This Row],[Core Pillars *]])</f>
        <v>2.0163487738419618E-2</v>
      </c>
      <c r="G4" s="15">
        <f>SUM(Table3[[#This Row],[Syntenolog Pillars ¶ ]]/Table3[[#This Row],[Total Genes]])</f>
        <v>1.6002768046364778E-3</v>
      </c>
    </row>
    <row r="5" spans="1:12" x14ac:dyDescent="0.2">
      <c r="A5" s="13" t="s">
        <v>4</v>
      </c>
      <c r="B5" s="28">
        <v>15469</v>
      </c>
      <c r="C5" s="28">
        <v>1835</v>
      </c>
      <c r="D5" s="28">
        <v>37</v>
      </c>
      <c r="E5" s="14">
        <f>SUM(Table3[[#This Row],[Core Pillars *]]/Table3[[#This Row],[Total Genes]])</f>
        <v>0.11862434546512379</v>
      </c>
      <c r="F5" s="14">
        <f>SUM(Table3[[#This Row],[Syntenolog Pillars ¶ ]]/Table3[[#This Row],[Core Pillars *]])</f>
        <v>2.0163487738419618E-2</v>
      </c>
      <c r="G5" s="15">
        <f>SUM(Table3[[#This Row],[Syntenolog Pillars ¶ ]]/Table3[[#This Row],[Total Genes]])</f>
        <v>2.3918805352640764E-3</v>
      </c>
    </row>
    <row r="6" spans="1:12" x14ac:dyDescent="0.2">
      <c r="A6" s="13" t="s">
        <v>5</v>
      </c>
      <c r="B6" s="28">
        <v>19805</v>
      </c>
      <c r="C6" s="28">
        <v>1835</v>
      </c>
      <c r="D6" s="28">
        <v>37</v>
      </c>
      <c r="E6" s="14">
        <f>SUM(Table3[[#This Row],[Core Pillars *]]/Table3[[#This Row],[Total Genes]])</f>
        <v>9.2653370361019949E-2</v>
      </c>
      <c r="F6" s="14">
        <f>SUM(Table3[[#This Row],[Syntenolog Pillars ¶ ]]/Table3[[#This Row],[Core Pillars *]])</f>
        <v>2.0163487738419618E-2</v>
      </c>
      <c r="G6" s="15">
        <f>SUM(Table3[[#This Row],[Syntenolog Pillars ¶ ]]/Table3[[#This Row],[Total Genes]])</f>
        <v>1.8682150971976773E-3</v>
      </c>
    </row>
    <row r="7" spans="1:12" x14ac:dyDescent="0.2">
      <c r="A7" s="13" t="s">
        <v>6</v>
      </c>
      <c r="B7" s="28">
        <v>14321</v>
      </c>
      <c r="C7" s="28">
        <v>1835</v>
      </c>
      <c r="D7" s="28">
        <v>37</v>
      </c>
      <c r="E7" s="14">
        <f>SUM(Table3[[#This Row],[Core Pillars *]]/Table3[[#This Row],[Total Genes]])</f>
        <v>0.12813351022973257</v>
      </c>
      <c r="F7" s="14">
        <f>SUM(Table3[[#This Row],[Syntenolog Pillars ¶ ]]/Table3[[#This Row],[Core Pillars *]])</f>
        <v>2.0163487738419618E-2</v>
      </c>
      <c r="G7" s="15">
        <f>SUM(Table3[[#This Row],[Syntenolog Pillars ¶ ]]/Table3[[#This Row],[Total Genes]])</f>
        <v>2.5836184623978771E-3</v>
      </c>
      <c r="I7" s="4"/>
      <c r="J7" s="4"/>
    </row>
    <row r="8" spans="1:12" x14ac:dyDescent="0.2">
      <c r="A8" s="13" t="s">
        <v>7</v>
      </c>
      <c r="B8" s="28">
        <v>26584</v>
      </c>
      <c r="C8" s="28">
        <v>1835</v>
      </c>
      <c r="D8" s="28">
        <v>37</v>
      </c>
      <c r="E8" s="14">
        <f>SUM(Table3[[#This Row],[Core Pillars *]]/Table3[[#This Row],[Total Genes]])</f>
        <v>6.9026482094492927E-2</v>
      </c>
      <c r="F8" s="14">
        <f>SUM(Table3[[#This Row],[Syntenolog Pillars ¶ ]]/Table3[[#This Row],[Core Pillars *]])</f>
        <v>2.0163487738419618E-2</v>
      </c>
      <c r="G8" s="15">
        <f>SUM(Table3[[#This Row],[Syntenolog Pillars ¶ ]]/Table3[[#This Row],[Total Genes]])</f>
        <v>1.3918146253385495E-3</v>
      </c>
      <c r="H8" s="3"/>
      <c r="I8" s="5"/>
      <c r="J8" s="5"/>
    </row>
    <row r="9" spans="1:12" x14ac:dyDescent="0.2">
      <c r="A9" s="13" t="s">
        <v>8</v>
      </c>
      <c r="B9" s="28">
        <v>15743</v>
      </c>
      <c r="C9" s="28">
        <v>1835</v>
      </c>
      <c r="D9" s="28">
        <v>37</v>
      </c>
      <c r="E9" s="14">
        <f>SUM(Table3[[#This Row],[Core Pillars *]]/Table3[[#This Row],[Total Genes]])</f>
        <v>0.11655974083719749</v>
      </c>
      <c r="F9" s="14">
        <f>SUM(Table3[[#This Row],[Syntenolog Pillars ¶ ]]/Table3[[#This Row],[Core Pillars *]])</f>
        <v>2.0163487738419618E-2</v>
      </c>
      <c r="G9" s="15">
        <f>SUM(Table3[[#This Row],[Syntenolog Pillars ¶ ]]/Table3[[#This Row],[Total Genes]])</f>
        <v>2.3502509051642E-3</v>
      </c>
      <c r="H9" s="3"/>
      <c r="I9" s="6"/>
      <c r="J9" s="5"/>
    </row>
    <row r="10" spans="1:12" x14ac:dyDescent="0.2">
      <c r="A10" s="13" t="s">
        <v>9</v>
      </c>
      <c r="B10" s="28">
        <v>9923</v>
      </c>
      <c r="C10" s="28">
        <v>1835</v>
      </c>
      <c r="D10" s="28">
        <v>37</v>
      </c>
      <c r="E10" s="14">
        <f>SUM(Table3[[#This Row],[Core Pillars *]]/Table3[[#This Row],[Total Genes]])</f>
        <v>0.1849239141388693</v>
      </c>
      <c r="F10" s="14">
        <f>SUM(Table3[[#This Row],[Syntenolog Pillars ¶ ]]/Table3[[#This Row],[Core Pillars *]])</f>
        <v>2.0163487738419618E-2</v>
      </c>
      <c r="G10" s="15">
        <f>SUM(Table3[[#This Row],[Syntenolog Pillars ¶ ]]/Table3[[#This Row],[Total Genes]])</f>
        <v>3.7287110752796532E-3</v>
      </c>
      <c r="H10" s="3"/>
      <c r="I10" s="6"/>
      <c r="J10" s="5"/>
    </row>
    <row r="11" spans="1:12" x14ac:dyDescent="0.2">
      <c r="A11" s="13" t="s">
        <v>10</v>
      </c>
      <c r="B11" s="28">
        <v>11958</v>
      </c>
      <c r="C11" s="28">
        <v>1835</v>
      </c>
      <c r="D11" s="28">
        <v>37</v>
      </c>
      <c r="E11" s="14">
        <f>SUM(Table3[[#This Row],[Core Pillars *]]/Table3[[#This Row],[Total Genes]])</f>
        <v>0.15345375480849641</v>
      </c>
      <c r="F11" s="14">
        <f>SUM(Table3[[#This Row],[Syntenolog Pillars ¶ ]]/Table3[[#This Row],[Core Pillars *]])</f>
        <v>2.0163487738419618E-2</v>
      </c>
      <c r="G11" s="15">
        <f>SUM(Table3[[#This Row],[Syntenolog Pillars ¶ ]]/Table3[[#This Row],[Total Genes]])</f>
        <v>3.094162903495568E-3</v>
      </c>
      <c r="H11" s="3"/>
      <c r="I11" s="7"/>
      <c r="J11" s="7"/>
      <c r="K11" s="7"/>
      <c r="L11" s="7"/>
    </row>
    <row r="12" spans="1:12" x14ac:dyDescent="0.2">
      <c r="A12" s="16" t="s">
        <v>11</v>
      </c>
      <c r="B12" s="28">
        <v>14869</v>
      </c>
      <c r="C12" s="28">
        <v>1835</v>
      </c>
      <c r="D12" s="28">
        <v>37</v>
      </c>
      <c r="E12" s="14">
        <f>SUM(Table3[[#This Row],[Core Pillars *]]/Table3[[#This Row],[Total Genes]])</f>
        <v>0.12341112381464793</v>
      </c>
      <c r="F12" s="14">
        <f>SUM(Table3[[#This Row],[Syntenolog Pillars ¶ ]]/Table3[[#This Row],[Core Pillars *]])</f>
        <v>2.0163487738419618E-2</v>
      </c>
      <c r="G12" s="15">
        <f>SUM(Table3[[#This Row],[Syntenolog Pillars ¶ ]]/Table3[[#This Row],[Total Genes]])</f>
        <v>2.488398681821239E-3</v>
      </c>
      <c r="H12" s="3"/>
      <c r="I12" s="7"/>
      <c r="J12" s="7"/>
      <c r="K12" s="7"/>
      <c r="L12" s="7"/>
    </row>
    <row r="13" spans="1:12" x14ac:dyDescent="0.2">
      <c r="A13" s="16" t="s">
        <v>12</v>
      </c>
      <c r="B13" s="28">
        <v>13805</v>
      </c>
      <c r="C13" s="28">
        <v>1835</v>
      </c>
      <c r="D13" s="28">
        <v>37</v>
      </c>
      <c r="E13" s="14">
        <f>SUM(Table3[[#This Row],[Core Pillars *]]/Table3[[#This Row],[Total Genes]])</f>
        <v>0.13292285403839188</v>
      </c>
      <c r="F13" s="14">
        <f>SUM(Table3[[#This Row],[Syntenolog Pillars ¶ ]]/Table3[[#This Row],[Core Pillars *]])</f>
        <v>2.0163487738419618E-2</v>
      </c>
      <c r="G13" s="15">
        <f>SUM(Table3[[#This Row],[Syntenolog Pillars ¶ ]]/Table3[[#This Row],[Total Genes]])</f>
        <v>2.6801883375588554E-3</v>
      </c>
      <c r="H13" s="3"/>
      <c r="I13" s="7"/>
      <c r="J13" s="7"/>
      <c r="K13" s="7"/>
      <c r="L13" s="7"/>
    </row>
    <row r="14" spans="1:12" x14ac:dyDescent="0.2">
      <c r="A14" s="16" t="s">
        <v>13</v>
      </c>
      <c r="B14" s="28">
        <v>15290</v>
      </c>
      <c r="C14" s="28">
        <v>1835</v>
      </c>
      <c r="D14" s="28">
        <v>37</v>
      </c>
      <c r="E14" s="14">
        <f>SUM(Table3[[#This Row],[Core Pillars *]]/Table3[[#This Row],[Total Genes]])</f>
        <v>0.12001308044473512</v>
      </c>
      <c r="F14" s="14">
        <f>SUM(Table3[[#This Row],[Syntenolog Pillars ¶ ]]/Table3[[#This Row],[Core Pillars *]])</f>
        <v>2.0163487738419618E-2</v>
      </c>
      <c r="G14" s="15">
        <f>SUM(Table3[[#This Row],[Syntenolog Pillars ¶ ]]/Table3[[#This Row],[Total Genes]])</f>
        <v>2.4198822759973837E-3</v>
      </c>
      <c r="H14" s="3"/>
      <c r="I14" s="7"/>
      <c r="J14" s="7"/>
      <c r="K14" s="7"/>
      <c r="L14" s="7"/>
    </row>
    <row r="15" spans="1:12" x14ac:dyDescent="0.2">
      <c r="A15" s="16" t="s">
        <v>14</v>
      </c>
      <c r="B15" s="28">
        <v>13805</v>
      </c>
      <c r="C15" s="28">
        <v>1835</v>
      </c>
      <c r="D15" s="28">
        <v>37</v>
      </c>
      <c r="E15" s="14">
        <f>SUM(Table3[[#This Row],[Core Pillars *]]/Table3[[#This Row],[Total Genes]])</f>
        <v>0.13292285403839188</v>
      </c>
      <c r="F15" s="14">
        <f>SUM(Table3[[#This Row],[Syntenolog Pillars ¶ ]]/Table3[[#This Row],[Core Pillars *]])</f>
        <v>2.0163487738419618E-2</v>
      </c>
      <c r="G15" s="15">
        <f>SUM(Table3[[#This Row],[Syntenolog Pillars ¶ ]]/Table3[[#This Row],[Total Genes]])</f>
        <v>2.6801883375588554E-3</v>
      </c>
      <c r="H15" s="3"/>
      <c r="I15" s="7"/>
      <c r="J15" s="7"/>
      <c r="K15" s="7"/>
      <c r="L15" s="7"/>
    </row>
    <row r="16" spans="1:12" x14ac:dyDescent="0.2">
      <c r="A16" s="16" t="s">
        <v>15</v>
      </c>
      <c r="B16" s="28">
        <v>12312</v>
      </c>
      <c r="C16" s="28">
        <v>1835</v>
      </c>
      <c r="D16" s="28">
        <v>37</v>
      </c>
      <c r="E16" s="14">
        <f>SUM(Table3[[#This Row],[Core Pillars *]]/Table3[[#This Row],[Total Genes]])</f>
        <v>0.14904158544509422</v>
      </c>
      <c r="F16" s="14">
        <f>SUM(Table3[[#This Row],[Syntenolog Pillars ¶ ]]/Table3[[#This Row],[Core Pillars *]])</f>
        <v>2.0163487738419618E-2</v>
      </c>
      <c r="G16" s="15">
        <f>SUM(Table3[[#This Row],[Syntenolog Pillars ¶ ]]/Table3[[#This Row],[Total Genes]])</f>
        <v>3.005198180636777E-3</v>
      </c>
      <c r="H16" s="3"/>
      <c r="I16" s="7"/>
      <c r="J16" s="7"/>
      <c r="K16" s="7"/>
      <c r="L16" s="7"/>
    </row>
    <row r="17" spans="1:12" x14ac:dyDescent="0.2">
      <c r="A17" s="17" t="s">
        <v>16</v>
      </c>
      <c r="B17" s="28">
        <v>12567</v>
      </c>
      <c r="C17" s="28">
        <v>1835</v>
      </c>
      <c r="D17" s="28">
        <v>37</v>
      </c>
      <c r="E17" s="14">
        <f>SUM(Table3[[#This Row],[Core Pillars *]]/Table3[[#This Row],[Total Genes]])</f>
        <v>0.14601734701997293</v>
      </c>
      <c r="F17" s="14">
        <f>SUM(Table3[[#This Row],[Syntenolog Pillars ¶ ]]/Table3[[#This Row],[Core Pillars *]])</f>
        <v>2.0163487738419618E-2</v>
      </c>
      <c r="G17" s="15">
        <f>SUM(Table3[[#This Row],[Syntenolog Pillars ¶ ]]/Table3[[#This Row],[Total Genes]])</f>
        <v>2.9442189862337871E-3</v>
      </c>
      <c r="H17" s="3"/>
      <c r="I17" s="7"/>
      <c r="J17" s="7"/>
      <c r="K17" s="7"/>
      <c r="L17" s="7"/>
    </row>
    <row r="18" spans="1:12" x14ac:dyDescent="0.2">
      <c r="A18" s="17" t="s">
        <v>17</v>
      </c>
      <c r="B18" s="28">
        <v>10698</v>
      </c>
      <c r="C18" s="28">
        <v>1835</v>
      </c>
      <c r="D18" s="28">
        <v>37</v>
      </c>
      <c r="E18" s="14">
        <f>SUM(Table3[[#This Row],[Core Pillars *]]/Table3[[#This Row],[Total Genes]])</f>
        <v>0.17152738829687791</v>
      </c>
      <c r="F18" s="14">
        <f>SUM(Table3[[#This Row],[Syntenolog Pillars ¶ ]]/Table3[[#This Row],[Core Pillars *]])</f>
        <v>2.0163487738419618E-2</v>
      </c>
      <c r="G18" s="15">
        <f>SUM(Table3[[#This Row],[Syntenolog Pillars ¶ ]]/Table3[[#This Row],[Total Genes]])</f>
        <v>3.4585903907272389E-3</v>
      </c>
      <c r="H18" s="3"/>
      <c r="I18" s="7"/>
      <c r="J18" s="7"/>
      <c r="K18" s="7"/>
      <c r="L18" s="7"/>
    </row>
    <row r="19" spans="1:12" x14ac:dyDescent="0.2">
      <c r="A19" s="18" t="s">
        <v>18</v>
      </c>
      <c r="B19" s="28">
        <v>17359</v>
      </c>
      <c r="C19" s="28">
        <v>1835</v>
      </c>
      <c r="D19" s="28">
        <v>37</v>
      </c>
      <c r="E19" s="14">
        <f>SUM(Table3[[#This Row],[Core Pillars *]]/Table3[[#This Row],[Total Genes]])</f>
        <v>0.10570885419667031</v>
      </c>
      <c r="F19" s="14">
        <f>SUM(Table3[[#This Row],[Syntenolog Pillars ¶ ]]/Table3[[#This Row],[Core Pillars *]])</f>
        <v>2.0163487738419618E-2</v>
      </c>
      <c r="G19" s="15">
        <f>SUM(Table3[[#This Row],[Syntenolog Pillars ¶ ]]/Table3[[#This Row],[Total Genes]])</f>
        <v>2.1314591854369493E-3</v>
      </c>
      <c r="H19" s="3"/>
      <c r="I19" s="7"/>
      <c r="J19" s="7"/>
      <c r="K19" s="7"/>
      <c r="L19" s="7"/>
    </row>
    <row r="20" spans="1:12" x14ac:dyDescent="0.2">
      <c r="A20" s="18" t="s">
        <v>19</v>
      </c>
      <c r="B20" s="28">
        <v>20088</v>
      </c>
      <c r="C20" s="28">
        <v>1835</v>
      </c>
      <c r="D20" s="28">
        <v>37</v>
      </c>
      <c r="E20" s="14">
        <f>SUM(Table3[[#This Row],[Core Pillars *]]/Table3[[#This Row],[Total Genes]])</f>
        <v>9.1348068498606133E-2</v>
      </c>
      <c r="F20" s="14">
        <f>SUM(Table3[[#This Row],[Syntenolog Pillars ¶ ]]/Table3[[#This Row],[Core Pillars *]])</f>
        <v>2.0163487738419618E-2</v>
      </c>
      <c r="G20" s="15">
        <f>SUM(Table3[[#This Row],[Syntenolog Pillars ¶ ]]/Table3[[#This Row],[Total Genes]])</f>
        <v>1.8418956590999602E-3</v>
      </c>
      <c r="H20" s="3"/>
      <c r="I20" s="7"/>
      <c r="J20" s="7"/>
      <c r="K20" s="7"/>
      <c r="L20" s="7"/>
    </row>
    <row r="21" spans="1:12" x14ac:dyDescent="0.2">
      <c r="A21" s="18" t="s">
        <v>20</v>
      </c>
      <c r="B21" s="28">
        <v>15248</v>
      </c>
      <c r="C21" s="28">
        <v>1835</v>
      </c>
      <c r="D21" s="28">
        <v>37</v>
      </c>
      <c r="E21" s="14">
        <f>SUM(Table3[[#This Row],[Core Pillars *]]/Table3[[#This Row],[Total Genes]])</f>
        <v>0.12034365162644281</v>
      </c>
      <c r="F21" s="14">
        <f>SUM(Table3[[#This Row],[Syntenolog Pillars ¶ ]]/Table3[[#This Row],[Core Pillars *]])</f>
        <v>2.0163487738419618E-2</v>
      </c>
      <c r="G21" s="15">
        <f>SUM(Table3[[#This Row],[Syntenolog Pillars ¶ ]]/Table3[[#This Row],[Total Genes]])</f>
        <v>2.4265477439664217E-3</v>
      </c>
      <c r="H21" s="3"/>
      <c r="I21" s="7"/>
      <c r="J21" s="7"/>
      <c r="K21" s="7"/>
      <c r="L21" s="7"/>
    </row>
    <row r="22" spans="1:12" x14ac:dyDescent="0.2">
      <c r="A22" s="19" t="s">
        <v>21</v>
      </c>
      <c r="B22" s="29">
        <v>19119</v>
      </c>
      <c r="C22" s="29">
        <v>1835</v>
      </c>
      <c r="D22" s="29">
        <v>37</v>
      </c>
      <c r="E22" s="21">
        <f>SUM(Table3[[#This Row],[Core Pillars *]]/Table3[[#This Row],[Total Genes]])</f>
        <v>9.5977823107903135E-2</v>
      </c>
      <c r="F22" s="21">
        <f>SUM(Table3[[#This Row],[Syntenolog Pillars ¶ ]]/Table3[[#This Row],[Core Pillars *]])</f>
        <v>2.0163487738419618E-2</v>
      </c>
      <c r="G22" s="22">
        <f>SUM(Table3[[#This Row],[Syntenolog Pillars ¶ ]]/Table3[[#This Row],[Total Genes]])</f>
        <v>1.935247659396412E-3</v>
      </c>
      <c r="H22" s="3"/>
      <c r="I22" s="7"/>
      <c r="J22" s="7"/>
      <c r="K22" s="7"/>
      <c r="L22" s="7"/>
    </row>
    <row r="23" spans="1:12" x14ac:dyDescent="0.2">
      <c r="A23" s="32"/>
      <c r="B23" s="32"/>
      <c r="C23" s="32"/>
      <c r="D23" s="32"/>
      <c r="E23" s="32"/>
      <c r="F23" s="32"/>
      <c r="G23" s="32"/>
      <c r="H23" s="3"/>
      <c r="I23" s="7"/>
      <c r="J23" s="7"/>
      <c r="K23" s="7"/>
      <c r="L23" s="7"/>
    </row>
    <row r="24" spans="1:12" x14ac:dyDescent="0.2">
      <c r="A24" s="33" t="s">
        <v>26</v>
      </c>
      <c r="B24" s="34"/>
      <c r="C24" s="34"/>
      <c r="D24" s="34"/>
      <c r="E24" s="34"/>
      <c r="F24" s="34"/>
      <c r="G24" s="35"/>
      <c r="H24" s="3"/>
      <c r="I24" s="6"/>
      <c r="J24" s="5"/>
    </row>
    <row r="25" spans="1:12" x14ac:dyDescent="0.2">
      <c r="A25" s="11" t="s">
        <v>0</v>
      </c>
      <c r="B25" s="4" t="s">
        <v>1</v>
      </c>
      <c r="C25" s="4" t="s">
        <v>23</v>
      </c>
      <c r="D25" s="4" t="s">
        <v>31</v>
      </c>
      <c r="E25" s="4" t="s">
        <v>22</v>
      </c>
      <c r="F25" s="4" t="s">
        <v>32</v>
      </c>
      <c r="G25" s="12" t="s">
        <v>33</v>
      </c>
      <c r="H25" s="3"/>
      <c r="I25" s="6"/>
      <c r="J25" s="5"/>
    </row>
    <row r="26" spans="1:12" x14ac:dyDescent="0.2">
      <c r="A26" s="13" t="s">
        <v>2</v>
      </c>
      <c r="B26" s="28">
        <v>17797</v>
      </c>
      <c r="C26" s="28">
        <v>4063</v>
      </c>
      <c r="D26" s="28">
        <v>2279</v>
      </c>
      <c r="E26" s="14">
        <f>SUM(Table4[[#This Row],[Core Pillars *]]/Table4[[#This Row],[Total Genes]])</f>
        <v>0.22829690397257965</v>
      </c>
      <c r="F26" s="14">
        <f>SUM(Table4[[#This Row],[Syntenolog Pillars ¶ ]]/Table4[[#This Row],[Core Pillars *]])</f>
        <v>0.56091557962096972</v>
      </c>
      <c r="G26" s="15">
        <f>SUM(Table4[[#This Row],[Syntenolog Pillars ¶ ]]/Table4[[#This Row],[Total Genes]])</f>
        <v>0.12805529021745238</v>
      </c>
      <c r="H26" s="3"/>
      <c r="I26" s="6"/>
      <c r="J26" s="5"/>
    </row>
    <row r="27" spans="1:12" x14ac:dyDescent="0.2">
      <c r="A27" s="13" t="s">
        <v>3</v>
      </c>
      <c r="B27" s="28">
        <v>23121</v>
      </c>
      <c r="C27" s="28">
        <v>4063</v>
      </c>
      <c r="D27" s="28">
        <v>2279</v>
      </c>
      <c r="E27" s="14">
        <f>SUM(Table4[[#This Row],[Core Pillars *]]/Table4[[#This Row],[Total Genes]])</f>
        <v>0.1757276934388651</v>
      </c>
      <c r="F27" s="14">
        <f>SUM(Table4[[#This Row],[Syntenolog Pillars ¶ ]]/Table4[[#This Row],[Core Pillars *]])</f>
        <v>0.56091557962096972</v>
      </c>
      <c r="G27" s="15">
        <f>SUM(Table4[[#This Row],[Syntenolog Pillars ¶ ]]/Table4[[#This Row],[Total Genes]])</f>
        <v>9.8568401020717095E-2</v>
      </c>
      <c r="H27" s="3"/>
      <c r="I27" s="6"/>
      <c r="J27" s="5"/>
    </row>
    <row r="28" spans="1:12" x14ac:dyDescent="0.2">
      <c r="A28" s="13" t="s">
        <v>4</v>
      </c>
      <c r="B28" s="28">
        <v>15469</v>
      </c>
      <c r="C28" s="28">
        <v>4063</v>
      </c>
      <c r="D28" s="28">
        <v>2279</v>
      </c>
      <c r="E28" s="14">
        <f>SUM(Table4[[#This Row],[Core Pillars *]]/Table4[[#This Row],[Total Genes]])</f>
        <v>0.26265434093994439</v>
      </c>
      <c r="F28" s="14">
        <f>SUM(Table4[[#This Row],[Syntenolog Pillars ¶ ]]/Table4[[#This Row],[Core Pillars *]])</f>
        <v>0.56091557962096972</v>
      </c>
      <c r="G28" s="15">
        <f>SUM(Table4[[#This Row],[Syntenolog Pillars ¶ ]]/Table4[[#This Row],[Total Genes]])</f>
        <v>0.14732691188829272</v>
      </c>
      <c r="H28" s="3"/>
      <c r="I28" s="6"/>
      <c r="J28" s="5"/>
    </row>
    <row r="29" spans="1:12" x14ac:dyDescent="0.2">
      <c r="A29" s="13" t="s">
        <v>5</v>
      </c>
      <c r="B29" s="28">
        <v>19805</v>
      </c>
      <c r="C29" s="28">
        <v>4063</v>
      </c>
      <c r="D29" s="28">
        <v>2279</v>
      </c>
      <c r="E29" s="14">
        <f>SUM(Table4[[#This Row],[Core Pillars *]]/Table4[[#This Row],[Total Genes]])</f>
        <v>0.20515021459227467</v>
      </c>
      <c r="F29" s="14">
        <f>SUM(Table4[[#This Row],[Syntenolog Pillars ¶ ]]/Table4[[#This Row],[Core Pillars *]])</f>
        <v>0.56091557962096972</v>
      </c>
      <c r="G29" s="15">
        <f>SUM(Table4[[#This Row],[Syntenolog Pillars ¶ ]]/Table4[[#This Row],[Total Genes]])</f>
        <v>0.11507195152739207</v>
      </c>
      <c r="H29" s="3"/>
      <c r="I29" s="5"/>
      <c r="J29" s="5"/>
    </row>
    <row r="30" spans="1:12" x14ac:dyDescent="0.2">
      <c r="A30" s="13" t="s">
        <v>6</v>
      </c>
      <c r="B30" s="28">
        <v>14321</v>
      </c>
      <c r="C30" s="28">
        <v>4063</v>
      </c>
      <c r="D30" s="28">
        <v>2279</v>
      </c>
      <c r="E30" s="14">
        <f>SUM(Table4[[#This Row],[Core Pillars *]]/Table4[[#This Row],[Total Genes]])</f>
        <v>0.28370923818169125</v>
      </c>
      <c r="F30" s="14">
        <f>SUM(Table4[[#This Row],[Syntenolog Pillars ¶ ]]/Table4[[#This Row],[Core Pillars *]])</f>
        <v>0.56091557962096972</v>
      </c>
      <c r="G30" s="15">
        <f>SUM(Table4[[#This Row],[Syntenolog Pillars ¶ ]]/Table4[[#This Row],[Total Genes]])</f>
        <v>0.1591369317785071</v>
      </c>
      <c r="H30" s="3"/>
      <c r="I30" s="3"/>
      <c r="J30" s="3"/>
    </row>
    <row r="31" spans="1:12" x14ac:dyDescent="0.2">
      <c r="A31" s="13" t="s">
        <v>7</v>
      </c>
      <c r="B31" s="28">
        <v>26584</v>
      </c>
      <c r="C31" s="28">
        <v>4063</v>
      </c>
      <c r="D31" s="28">
        <v>2279</v>
      </c>
      <c r="E31" s="14">
        <f>SUM(Table4[[#This Row],[Core Pillars *]]/Table4[[#This Row],[Total Genes]])</f>
        <v>0.152836292506771</v>
      </c>
      <c r="F31" s="14">
        <f>SUM(Table4[[#This Row],[Syntenolog Pillars ¶ ]]/Table4[[#This Row],[Core Pillars *]])</f>
        <v>0.56091557962096972</v>
      </c>
      <c r="G31" s="15">
        <f>SUM(Table4[[#This Row],[Syntenolog Pillars ¶ ]]/Table4[[#This Row],[Total Genes]])</f>
        <v>8.5728257598555527E-2</v>
      </c>
      <c r="H31" s="3"/>
      <c r="I31" s="3"/>
      <c r="J31" s="3"/>
    </row>
    <row r="32" spans="1:12" x14ac:dyDescent="0.2">
      <c r="A32" s="13" t="s">
        <v>8</v>
      </c>
      <c r="B32" s="28">
        <v>15743</v>
      </c>
      <c r="C32" s="28">
        <v>4063</v>
      </c>
      <c r="D32" s="28">
        <v>2279</v>
      </c>
      <c r="E32" s="14">
        <f>SUM(Table4[[#This Row],[Core Pillars *]]/Table4[[#This Row],[Total Genes]])</f>
        <v>0.25808295750492283</v>
      </c>
      <c r="F32" s="14">
        <f>SUM(Table4[[#This Row],[Syntenolog Pillars ¶ ]]/Table4[[#This Row],[Core Pillars *]])</f>
        <v>0.56091557962096972</v>
      </c>
      <c r="G32" s="15">
        <f>SUM(Table4[[#This Row],[Syntenolog Pillars ¶ ]]/Table4[[#This Row],[Total Genes]])</f>
        <v>0.14476275169916789</v>
      </c>
      <c r="H32" s="3"/>
      <c r="I32" s="3"/>
      <c r="J32" s="3"/>
    </row>
    <row r="33" spans="1:10" x14ac:dyDescent="0.2">
      <c r="A33" s="23" t="s">
        <v>9</v>
      </c>
      <c r="B33" s="29">
        <v>9923</v>
      </c>
      <c r="C33" s="29">
        <v>4063</v>
      </c>
      <c r="D33" s="29">
        <v>2279</v>
      </c>
      <c r="E33" s="21">
        <f>SUM(Table4[[#This Row],[Core Pillars *]]/Table4[[#This Row],[Total Genes]])</f>
        <v>0.40945278645570898</v>
      </c>
      <c r="F33" s="21">
        <f>SUM(Table4[[#This Row],[Syntenolog Pillars ¶ ]]/Table4[[#This Row],[Core Pillars *]])</f>
        <v>0.56091557962096972</v>
      </c>
      <c r="G33" s="22">
        <f>SUM(Table4[[#This Row],[Syntenolog Pillars ¶ ]]/Table4[[#This Row],[Total Genes]])</f>
        <v>0.22966844704222514</v>
      </c>
      <c r="H33" s="3"/>
      <c r="I33" s="3"/>
      <c r="J33" s="3"/>
    </row>
    <row r="34" spans="1:10" x14ac:dyDescent="0.2">
      <c r="A34" s="32"/>
      <c r="B34" s="32"/>
      <c r="C34" s="32"/>
      <c r="D34" s="32"/>
      <c r="E34" s="32"/>
      <c r="F34" s="32"/>
      <c r="G34" s="32"/>
      <c r="H34" s="3"/>
      <c r="I34" s="3"/>
      <c r="J34" s="3"/>
    </row>
    <row r="35" spans="1:10" x14ac:dyDescent="0.2">
      <c r="A35" s="33" t="s">
        <v>27</v>
      </c>
      <c r="B35" s="34"/>
      <c r="C35" s="34"/>
      <c r="D35" s="34"/>
      <c r="E35" s="34"/>
      <c r="F35" s="34"/>
      <c r="G35" s="35"/>
      <c r="H35" s="3"/>
      <c r="I35" s="3"/>
      <c r="J35" s="3"/>
    </row>
    <row r="36" spans="1:10" x14ac:dyDescent="0.2">
      <c r="A36" s="11" t="s">
        <v>0</v>
      </c>
      <c r="B36" s="24" t="s">
        <v>1</v>
      </c>
      <c r="C36" s="4" t="s">
        <v>23</v>
      </c>
      <c r="D36" s="4" t="s">
        <v>31</v>
      </c>
      <c r="E36" s="4" t="s">
        <v>22</v>
      </c>
      <c r="F36" s="4" t="s">
        <v>32</v>
      </c>
      <c r="G36" s="12" t="s">
        <v>33</v>
      </c>
      <c r="H36" s="3"/>
      <c r="I36" s="3"/>
      <c r="J36" s="3"/>
    </row>
    <row r="37" spans="1:10" x14ac:dyDescent="0.2">
      <c r="A37" s="16" t="s">
        <v>11</v>
      </c>
      <c r="B37" s="30">
        <v>14869</v>
      </c>
      <c r="C37" s="28">
        <v>6483</v>
      </c>
      <c r="D37" s="28">
        <v>2863</v>
      </c>
      <c r="E37" s="14">
        <f>SUM(Table5[[#This Row],[Core Pillars *]]/Table5[[#This Row],[Total Genes]])</f>
        <v>0.4360078014661376</v>
      </c>
      <c r="F37" s="14">
        <f>SUM(Table5[[#This Row],[Syntenolog Pillars ¶ ]]/Table5[[#This Row],[Core Pillars *]])</f>
        <v>0.44161653555452723</v>
      </c>
      <c r="G37" s="15">
        <f>SUM(Table5[[#This Row],[Syntenolog Pillars ¶ ]]/Table5[[#This Row],[Total Genes]])</f>
        <v>0.19254825475822179</v>
      </c>
      <c r="H37" s="3"/>
      <c r="I37" s="3"/>
      <c r="J37" s="3"/>
    </row>
    <row r="38" spans="1:10" x14ac:dyDescent="0.2">
      <c r="A38" s="16" t="s">
        <v>12</v>
      </c>
      <c r="B38" s="30">
        <v>13805</v>
      </c>
      <c r="C38" s="28">
        <v>6483</v>
      </c>
      <c r="D38" s="28">
        <v>2863</v>
      </c>
      <c r="E38" s="14">
        <f>SUM(Table5[[#This Row],[Core Pillars *]]/Table5[[#This Row],[Total Genes]])</f>
        <v>0.4696124592538935</v>
      </c>
      <c r="F38" s="14">
        <f>SUM(Table5[[#This Row],[Syntenolog Pillars ¶ ]]/Table5[[#This Row],[Core Pillars *]])</f>
        <v>0.44161653555452723</v>
      </c>
      <c r="G38" s="15">
        <f>SUM(Table5[[#This Row],[Syntenolog Pillars ¶ ]]/Table5[[#This Row],[Total Genes]])</f>
        <v>0.20738862730894603</v>
      </c>
      <c r="H38" s="3"/>
      <c r="I38" s="3"/>
      <c r="J38" s="3"/>
    </row>
    <row r="39" spans="1:10" x14ac:dyDescent="0.2">
      <c r="A39" s="16" t="s">
        <v>13</v>
      </c>
      <c r="B39" s="30">
        <v>15290</v>
      </c>
      <c r="C39" s="28">
        <v>6483</v>
      </c>
      <c r="D39" s="28">
        <v>2863</v>
      </c>
      <c r="E39" s="14">
        <f>SUM(Table5[[#This Row],[Core Pillars *]]/Table5[[#This Row],[Total Genes]])</f>
        <v>0.42400261608894702</v>
      </c>
      <c r="F39" s="14">
        <f>SUM(Table5[[#This Row],[Syntenolog Pillars ¶ ]]/Table5[[#This Row],[Core Pillars *]])</f>
        <v>0.44161653555452723</v>
      </c>
      <c r="G39" s="15">
        <f>SUM(Table5[[#This Row],[Syntenolog Pillars ¶ ]]/Table5[[#This Row],[Total Genes]])</f>
        <v>0.18724656638325704</v>
      </c>
      <c r="H39" s="3"/>
      <c r="I39" s="3"/>
      <c r="J39" s="3"/>
    </row>
    <row r="40" spans="1:10" x14ac:dyDescent="0.2">
      <c r="A40" s="16" t="s">
        <v>14</v>
      </c>
      <c r="B40" s="30">
        <v>13805</v>
      </c>
      <c r="C40" s="28">
        <v>6483</v>
      </c>
      <c r="D40" s="28">
        <v>2863</v>
      </c>
      <c r="E40" s="14">
        <f>SUM(Table5[[#This Row],[Core Pillars *]]/Table5[[#This Row],[Total Genes]])</f>
        <v>0.4696124592538935</v>
      </c>
      <c r="F40" s="14">
        <f>SUM(Table5[[#This Row],[Syntenolog Pillars ¶ ]]/Table5[[#This Row],[Core Pillars *]])</f>
        <v>0.44161653555452723</v>
      </c>
      <c r="G40" s="15">
        <f>SUM(Table5[[#This Row],[Syntenolog Pillars ¶ ]]/Table5[[#This Row],[Total Genes]])</f>
        <v>0.20738862730894603</v>
      </c>
      <c r="H40" s="3"/>
      <c r="I40" s="3"/>
      <c r="J40" s="3"/>
    </row>
    <row r="41" spans="1:10" x14ac:dyDescent="0.2">
      <c r="A41" s="25" t="s">
        <v>15</v>
      </c>
      <c r="B41" s="31">
        <v>12312</v>
      </c>
      <c r="C41" s="29">
        <v>6483</v>
      </c>
      <c r="D41" s="29">
        <v>2863</v>
      </c>
      <c r="E41" s="21">
        <f>SUM(Table5[[#This Row],[Core Pillars *]]/Table5[[#This Row],[Total Genes]])</f>
        <v>0.52655945419103312</v>
      </c>
      <c r="F41" s="21">
        <f>SUM(Table5[[#This Row],[Syntenolog Pillars ¶ ]]/Table5[[#This Row],[Core Pillars *]])</f>
        <v>0.44161653555452723</v>
      </c>
      <c r="G41" s="22">
        <f>SUM(Table5[[#This Row],[Syntenolog Pillars ¶ ]]/Table5[[#This Row],[Total Genes]])</f>
        <v>0.23253736192332683</v>
      </c>
      <c r="H41" s="3"/>
      <c r="I41" s="3"/>
      <c r="J41" s="3"/>
    </row>
    <row r="42" spans="1:10" x14ac:dyDescent="0.2">
      <c r="A42" s="32"/>
      <c r="B42" s="32"/>
      <c r="C42" s="32"/>
      <c r="D42" s="32"/>
      <c r="E42" s="32"/>
      <c r="F42" s="32"/>
      <c r="G42" s="32"/>
      <c r="H42" s="3"/>
      <c r="I42" s="3"/>
      <c r="J42" s="3"/>
    </row>
    <row r="43" spans="1:10" x14ac:dyDescent="0.2">
      <c r="A43" s="33" t="s">
        <v>28</v>
      </c>
      <c r="B43" s="34"/>
      <c r="C43" s="34"/>
      <c r="D43" s="34"/>
      <c r="E43" s="34"/>
      <c r="F43" s="34"/>
      <c r="G43" s="35"/>
      <c r="H43" s="3"/>
      <c r="I43" s="3"/>
      <c r="J43" s="3"/>
    </row>
    <row r="44" spans="1:10" x14ac:dyDescent="0.2">
      <c r="A44" s="11" t="s">
        <v>0</v>
      </c>
      <c r="B44" s="4" t="s">
        <v>1</v>
      </c>
      <c r="C44" s="4" t="s">
        <v>23</v>
      </c>
      <c r="D44" s="4" t="s">
        <v>31</v>
      </c>
      <c r="E44" s="4" t="s">
        <v>22</v>
      </c>
      <c r="F44" s="4" t="s">
        <v>32</v>
      </c>
      <c r="G44" s="12" t="s">
        <v>33</v>
      </c>
      <c r="H44" s="3"/>
      <c r="I44" s="3"/>
      <c r="J44" s="3"/>
    </row>
    <row r="45" spans="1:10" x14ac:dyDescent="0.2">
      <c r="A45" s="17" t="s">
        <v>16</v>
      </c>
      <c r="B45" s="28">
        <v>12567</v>
      </c>
      <c r="C45" s="28">
        <v>6719</v>
      </c>
      <c r="D45" s="28">
        <v>6313</v>
      </c>
      <c r="E45" s="14">
        <f>SUM(Table7[[#This Row],[Core Pillars *]]/Table7[[#This Row],[Total Genes]])</f>
        <v>0.53465425320283277</v>
      </c>
      <c r="F45" s="14">
        <f>SUM(Table7[[#This Row],[Syntenolog Pillars ¶ ]]/Table7[[#This Row],[Core Pillars *]])</f>
        <v>0.93957434141985419</v>
      </c>
      <c r="G45" s="15">
        <f>SUM(Table7[[#This Row],[Syntenolog Pillars ¶ ]]/Table7[[#This Row],[Total Genes]])</f>
        <v>0.50234741784037562</v>
      </c>
      <c r="H45" s="3"/>
      <c r="I45" s="3"/>
      <c r="J45" s="3"/>
    </row>
    <row r="46" spans="1:10" x14ac:dyDescent="0.2">
      <c r="A46" s="26" t="s">
        <v>17</v>
      </c>
      <c r="B46" s="29">
        <v>10698</v>
      </c>
      <c r="C46" s="29">
        <v>6719</v>
      </c>
      <c r="D46" s="29">
        <v>6313</v>
      </c>
      <c r="E46" s="21">
        <f>SUM(Table7[[#This Row],[Core Pillars *]]/Table7[[#This Row],[Total Genes]])</f>
        <v>0.62806131987287339</v>
      </c>
      <c r="F46" s="21">
        <f>SUM(Table7[[#This Row],[Syntenolog Pillars ¶ ]]/Table7[[#This Row],[Core Pillars *]])</f>
        <v>0.93957434141985419</v>
      </c>
      <c r="G46" s="22">
        <f>SUM(Table7[[#This Row],[Syntenolog Pillars ¶ ]]/Table7[[#This Row],[Total Genes]])</f>
        <v>0.59011030099083939</v>
      </c>
      <c r="H46" s="3"/>
      <c r="I46" s="3"/>
      <c r="J46" s="3"/>
    </row>
    <row r="47" spans="1:10" x14ac:dyDescent="0.2">
      <c r="A47" s="32"/>
      <c r="B47" s="32"/>
      <c r="C47" s="32"/>
      <c r="D47" s="32"/>
      <c r="E47" s="32"/>
      <c r="F47" s="32"/>
      <c r="G47" s="32"/>
      <c r="H47" s="3"/>
      <c r="I47" s="3"/>
      <c r="J47" s="3"/>
    </row>
    <row r="48" spans="1:10" x14ac:dyDescent="0.2">
      <c r="A48" s="33" t="s">
        <v>29</v>
      </c>
      <c r="B48" s="34"/>
      <c r="C48" s="34"/>
      <c r="D48" s="34"/>
      <c r="E48" s="34"/>
      <c r="F48" s="34"/>
      <c r="G48" s="35"/>
      <c r="H48" s="3"/>
      <c r="I48" s="3"/>
      <c r="J48" s="3"/>
    </row>
    <row r="49" spans="1:10" x14ac:dyDescent="0.2">
      <c r="A49" s="11" t="s">
        <v>0</v>
      </c>
      <c r="B49" s="4" t="s">
        <v>1</v>
      </c>
      <c r="C49" s="4" t="s">
        <v>23</v>
      </c>
      <c r="D49" s="4" t="s">
        <v>31</v>
      </c>
      <c r="E49" s="4" t="s">
        <v>22</v>
      </c>
      <c r="F49" s="4" t="s">
        <v>32</v>
      </c>
      <c r="G49" s="12" t="s">
        <v>33</v>
      </c>
      <c r="H49" s="3"/>
      <c r="I49" s="3"/>
      <c r="J49" s="3"/>
    </row>
    <row r="50" spans="1:10" x14ac:dyDescent="0.2">
      <c r="A50" s="18" t="s">
        <v>18</v>
      </c>
      <c r="B50" s="28">
        <v>17359</v>
      </c>
      <c r="C50" s="28">
        <v>8910</v>
      </c>
      <c r="D50" s="28">
        <v>7718</v>
      </c>
      <c r="E50" s="14">
        <f>SUM(Table9[[#This Row],[Core Pillars *]]/Table9[[#This Row],[Total Genes]])</f>
        <v>0.51327841465522206</v>
      </c>
      <c r="F50" s="14">
        <f>SUM(Table9[[#This Row],[Syntenolog Pillars ¶ ]]/Table9[[#This Row],[Core Pillars *]])</f>
        <v>0.86621773288439952</v>
      </c>
      <c r="G50" s="15">
        <f>SUM(Table9[[#This Row],[Syntenolog Pillars ¶ ]]/Table9[[#This Row],[Total Genes]])</f>
        <v>0.44461086468114525</v>
      </c>
      <c r="H50" s="3"/>
      <c r="I50" s="3"/>
      <c r="J50" s="3"/>
    </row>
    <row r="51" spans="1:10" x14ac:dyDescent="0.2">
      <c r="A51" s="18" t="s">
        <v>19</v>
      </c>
      <c r="B51" s="28">
        <v>20088</v>
      </c>
      <c r="C51" s="28">
        <v>8910</v>
      </c>
      <c r="D51" s="28">
        <v>7718</v>
      </c>
      <c r="E51" s="14">
        <f>SUM(Table9[[#This Row],[Core Pillars *]]/Table9[[#This Row],[Total Genes]])</f>
        <v>0.44354838709677419</v>
      </c>
      <c r="F51" s="14">
        <f>SUM(Table9[[#This Row],[Syntenolog Pillars ¶ ]]/Table9[[#This Row],[Core Pillars *]])</f>
        <v>0.86621773288439952</v>
      </c>
      <c r="G51" s="15">
        <f>SUM(Table9[[#This Row],[Syntenolog Pillars ¶ ]]/Table9[[#This Row],[Total Genes]])</f>
        <v>0.38420947829549978</v>
      </c>
      <c r="H51" s="3"/>
      <c r="I51" s="3"/>
      <c r="J51" s="3"/>
    </row>
    <row r="52" spans="1:10" x14ac:dyDescent="0.2">
      <c r="A52" s="18" t="s">
        <v>20</v>
      </c>
      <c r="B52" s="28">
        <v>15248</v>
      </c>
      <c r="C52" s="28">
        <v>8910</v>
      </c>
      <c r="D52" s="28">
        <v>7718</v>
      </c>
      <c r="E52" s="14">
        <f>SUM(Table9[[#This Row],[Core Pillars *]]/Table9[[#This Row],[Total Genes]])</f>
        <v>0.58433892969569778</v>
      </c>
      <c r="F52" s="14">
        <f>SUM(Table9[[#This Row],[Syntenolog Pillars ¶ ]]/Table9[[#This Row],[Core Pillars *]])</f>
        <v>0.86621773288439952</v>
      </c>
      <c r="G52" s="15">
        <f>SUM(Table9[[#This Row],[Syntenolog Pillars ¶ ]]/Table9[[#This Row],[Total Genes]])</f>
        <v>0.50616474291710389</v>
      </c>
      <c r="H52" s="3"/>
      <c r="I52" s="3"/>
      <c r="J52" s="3"/>
    </row>
    <row r="53" spans="1:10" x14ac:dyDescent="0.2">
      <c r="A53" s="19" t="s">
        <v>21</v>
      </c>
      <c r="B53" s="29">
        <v>19119</v>
      </c>
      <c r="C53" s="29">
        <v>8910</v>
      </c>
      <c r="D53" s="29">
        <v>7718</v>
      </c>
      <c r="E53" s="21">
        <f>SUM(Table9[[#This Row],[Core Pillars *]]/Table9[[#This Row],[Total Genes]])</f>
        <v>0.4660285579789738</v>
      </c>
      <c r="F53" s="21">
        <f>SUM(Table9[[#This Row],[Syntenolog Pillars ¶ ]]/Table9[[#This Row],[Core Pillars *]])</f>
        <v>0.86621773288439952</v>
      </c>
      <c r="G53" s="22">
        <f>SUM(Table9[[#This Row],[Syntenolog Pillars ¶ ]]/Table9[[#This Row],[Total Genes]])</f>
        <v>0.40368220095193263</v>
      </c>
      <c r="H53" s="3"/>
      <c r="I53" s="3"/>
      <c r="J53" s="3"/>
    </row>
    <row r="54" spans="1:10" x14ac:dyDescent="0.2">
      <c r="H54" s="3"/>
      <c r="I54" s="3"/>
      <c r="J54" s="3"/>
    </row>
    <row r="55" spans="1:10" s="8" customFormat="1" x14ac:dyDescent="0.2">
      <c r="A55" s="2" t="s">
        <v>24</v>
      </c>
      <c r="B55" s="9"/>
      <c r="H55" s="10"/>
      <c r="I55" s="10"/>
      <c r="J55" s="10"/>
    </row>
    <row r="56" spans="1:10" s="8" customFormat="1" x14ac:dyDescent="0.2">
      <c r="A56" s="2" t="s">
        <v>34</v>
      </c>
      <c r="B56" s="9"/>
      <c r="H56" s="10"/>
      <c r="I56" s="10"/>
      <c r="J56" s="10"/>
    </row>
    <row r="57" spans="1:10" x14ac:dyDescent="0.2">
      <c r="H57" s="3"/>
      <c r="I57" s="3"/>
      <c r="J57" s="3"/>
    </row>
    <row r="58" spans="1:10" x14ac:dyDescent="0.2">
      <c r="H58" s="3"/>
      <c r="I58" s="3"/>
      <c r="J58" s="3"/>
    </row>
    <row r="59" spans="1:10" x14ac:dyDescent="0.2">
      <c r="A59" s="33" t="s">
        <v>30</v>
      </c>
      <c r="B59" s="34"/>
      <c r="C59" s="34"/>
      <c r="D59" s="34"/>
      <c r="E59" s="34"/>
      <c r="F59" s="34"/>
      <c r="G59" s="35"/>
    </row>
    <row r="60" spans="1:10" x14ac:dyDescent="0.2">
      <c r="A60" s="11" t="s">
        <v>0</v>
      </c>
      <c r="B60" s="24" t="s">
        <v>1</v>
      </c>
      <c r="C60" s="4" t="s">
        <v>23</v>
      </c>
      <c r="D60" s="4" t="s">
        <v>31</v>
      </c>
      <c r="E60" s="4" t="s">
        <v>22</v>
      </c>
      <c r="F60" s="4" t="s">
        <v>32</v>
      </c>
      <c r="G60" s="12" t="s">
        <v>33</v>
      </c>
    </row>
    <row r="61" spans="1:10" x14ac:dyDescent="0.2">
      <c r="A61" s="13" t="s">
        <v>2</v>
      </c>
      <c r="B61" s="24">
        <v>17797</v>
      </c>
      <c r="C61" s="4">
        <v>8188</v>
      </c>
      <c r="D61" s="4">
        <v>7241</v>
      </c>
      <c r="E61" s="14">
        <f>SUM(Table10[[#This Row],[Core Pillars *]]/Table10[[#This Row],[Total Genes]])</f>
        <v>0.46007754115862226</v>
      </c>
      <c r="F61" s="14">
        <f>SUM(Table10[[#This Row],[Syntenolog Pillars ¶ ]]/Table10[[#This Row],[Core Pillars *]])</f>
        <v>0.88434294088910603</v>
      </c>
      <c r="G61" s="15">
        <f>SUM(Table10[[#This Row],[Syntenolog Pillars ¶ ]]/Table10[[#This Row],[Total Genes]])</f>
        <v>0.40686632578524473</v>
      </c>
    </row>
    <row r="62" spans="1:10" x14ac:dyDescent="0.2">
      <c r="A62" s="13" t="s">
        <v>3</v>
      </c>
      <c r="B62" s="24">
        <v>23121</v>
      </c>
      <c r="C62" s="4">
        <v>8188</v>
      </c>
      <c r="D62" s="4">
        <v>7241</v>
      </c>
      <c r="E62" s="14">
        <f>SUM(Table10[[#This Row],[Core Pillars *]]/Table10[[#This Row],[Total Genes]])</f>
        <v>0.35413693179360756</v>
      </c>
      <c r="F62" s="14">
        <f>SUM(Table10[[#This Row],[Syntenolog Pillars ¶ ]]/Table10[[#This Row],[Core Pillars *]])</f>
        <v>0.88434294088910603</v>
      </c>
      <c r="G62" s="15">
        <f>SUM(Table10[[#This Row],[Syntenolog Pillars ¶ ]]/Table10[[#This Row],[Total Genes]])</f>
        <v>0.31317849573980366</v>
      </c>
    </row>
    <row r="63" spans="1:10" x14ac:dyDescent="0.2">
      <c r="A63" s="13" t="s">
        <v>5</v>
      </c>
      <c r="B63" s="24">
        <v>19805</v>
      </c>
      <c r="C63" s="4">
        <v>8188</v>
      </c>
      <c r="D63" s="4">
        <v>7241</v>
      </c>
      <c r="E63" s="14">
        <f>SUM(Table10[[#This Row],[Core Pillars *]]/Table10[[#This Row],[Total Genes]])</f>
        <v>0.41343095177985356</v>
      </c>
      <c r="F63" s="14">
        <f>SUM(Table10[[#This Row],[Syntenolog Pillars ¶ ]]/Table10[[#This Row],[Core Pillars *]])</f>
        <v>0.88434294088910603</v>
      </c>
      <c r="G63" s="15">
        <f>SUM(Table10[[#This Row],[Syntenolog Pillars ¶ ]]/Table10[[#This Row],[Total Genes]])</f>
        <v>0.36561474375157788</v>
      </c>
    </row>
    <row r="64" spans="1:10" x14ac:dyDescent="0.2">
      <c r="A64" s="13" t="s">
        <v>7</v>
      </c>
      <c r="B64" s="24">
        <v>26584</v>
      </c>
      <c r="C64" s="4">
        <v>8188</v>
      </c>
      <c r="D64" s="4">
        <v>7241</v>
      </c>
      <c r="E64" s="14">
        <f>SUM(Table10[[#This Row],[Core Pillars *]]/Table10[[#This Row],[Total Genes]])</f>
        <v>0.30800481492627146</v>
      </c>
      <c r="F64" s="14">
        <f>SUM(Table10[[#This Row],[Syntenolog Pillars ¶ ]]/Table10[[#This Row],[Core Pillars *]])</f>
        <v>0.88434294088910603</v>
      </c>
      <c r="G64" s="15">
        <f>SUM(Table10[[#This Row],[Syntenolog Pillars ¶ ]]/Table10[[#This Row],[Total Genes]])</f>
        <v>0.27238188383990369</v>
      </c>
    </row>
    <row r="65" spans="1:7" x14ac:dyDescent="0.2">
      <c r="A65" s="23" t="s">
        <v>8</v>
      </c>
      <c r="B65" s="27">
        <v>9923</v>
      </c>
      <c r="C65" s="20">
        <v>8188</v>
      </c>
      <c r="D65" s="20">
        <v>7241</v>
      </c>
      <c r="E65" s="21">
        <f>SUM(Table10[[#This Row],[Core Pillars *]]/Table10[[#This Row],[Total Genes]])</f>
        <v>0.82515368336188655</v>
      </c>
      <c r="F65" s="21">
        <f>SUM(Table10[[#This Row],[Syntenolog Pillars ¶ ]]/Table10[[#This Row],[Core Pillars *]])</f>
        <v>0.88434294088910603</v>
      </c>
      <c r="G65" s="22">
        <f>SUM(Table10[[#This Row],[Syntenolog Pillars ¶ ]]/Table10[[#This Row],[Total Genes]])</f>
        <v>0.7297188350297289</v>
      </c>
    </row>
  </sheetData>
  <mergeCells count="10">
    <mergeCell ref="A47:G47"/>
    <mergeCell ref="A59:G59"/>
    <mergeCell ref="A1:G1"/>
    <mergeCell ref="A24:G24"/>
    <mergeCell ref="A35:G35"/>
    <mergeCell ref="A43:G43"/>
    <mergeCell ref="A48:G48"/>
    <mergeCell ref="A23:G23"/>
    <mergeCell ref="A34:G34"/>
    <mergeCell ref="A42:G42"/>
  </mergeCells>
  <pageMargins left="0.7" right="0.7" top="0.75" bottom="0.75" header="0.3" footer="0.3"/>
  <pageSetup paperSize="9" scale="47" orientation="landscape" horizontalDpi="0" verticalDpi="0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McGowan</dc:creator>
  <cp:lastModifiedBy>David</cp:lastModifiedBy>
  <cp:lastPrinted>2018-05-21T15:31:19Z</cp:lastPrinted>
  <dcterms:created xsi:type="dcterms:W3CDTF">2018-05-21T15:14:02Z</dcterms:created>
  <dcterms:modified xsi:type="dcterms:W3CDTF">2018-09-20T14:46:46Z</dcterms:modified>
</cp:coreProperties>
</file>