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amietian/Desktop/"/>
    </mc:Choice>
  </mc:AlternateContent>
  <xr:revisionPtr revIDLastSave="0" documentId="13_ncr:1_{864F16F0-44B4-4C42-8575-5EC68F66272C}" xr6:coauthVersionLast="47" xr6:coauthVersionMax="47" xr10:uidLastSave="{00000000-0000-0000-0000-000000000000}"/>
  <bookViews>
    <workbookView xWindow="6660" yWindow="1240" windowWidth="15420" windowHeight="16440" xr2:uid="{00000000-000D-0000-FFFF-FFFF00000000}"/>
  </bookViews>
  <sheets>
    <sheet name="Manual Entry" sheetId="1" r:id="rId1"/>
    <sheet name="Cleaned Data" sheetId="2" r:id="rId2"/>
    <sheet name="Budget vs Actual" sheetId="3" r:id="rId3"/>
    <sheet name="Amount Sum by Program Type " sheetId="10" r:id="rId4"/>
    <sheet name="Amount Sum by Gift Type " sheetId="11" r:id="rId5"/>
    <sheet name="Planned Giving" sheetId="4" r:id="rId6"/>
  </sheet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E3" i="3" s="1"/>
  <c r="C4" i="3"/>
  <c r="D4" i="3" s="1"/>
  <c r="E4" i="3" s="1"/>
  <c r="C5" i="3"/>
  <c r="D5" i="3" s="1"/>
  <c r="E5" i="3" s="1"/>
  <c r="C2" i="3"/>
  <c r="D2" i="3" s="1"/>
  <c r="E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<sst xmlns="http://schemas.openxmlformats.org/spreadsheetml/2006/main" count="367" uniqueCount="89">
  <si>
    <t>Date</t>
  </si>
  <si>
    <t>Donor</t>
  </si>
  <si>
    <t>Gift Type</t>
  </si>
  <si>
    <t>Designated Program</t>
  </si>
  <si>
    <t>Amount</t>
  </si>
  <si>
    <t>Reconciled</t>
  </si>
  <si>
    <t>06/14/2025</t>
  </si>
  <si>
    <t>06/03/2025</t>
  </si>
  <si>
    <t>06/29/2025</t>
  </si>
  <si>
    <t>06/07/2025</t>
  </si>
  <si>
    <t>06/18/2025</t>
  </si>
  <si>
    <t>06/20/2025</t>
  </si>
  <si>
    <t>06/11/2025</t>
  </si>
  <si>
    <t>06/28/2025</t>
  </si>
  <si>
    <t>06/26/2025</t>
  </si>
  <si>
    <t>06/23/2025</t>
  </si>
  <si>
    <t>06/02/2025</t>
  </si>
  <si>
    <t>06/01/2025</t>
  </si>
  <si>
    <t>06/16/2025</t>
  </si>
  <si>
    <t>06/10/2025</t>
  </si>
  <si>
    <t>06/15/2025</t>
  </si>
  <si>
    <t>06/30/2025</t>
  </si>
  <si>
    <t>06/05/2025</t>
  </si>
  <si>
    <t>06/17/2025</t>
  </si>
  <si>
    <t>06/24/2025</t>
  </si>
  <si>
    <t>Alice Johnson</t>
  </si>
  <si>
    <t>Bob Smith</t>
  </si>
  <si>
    <t>Catherine Lee</t>
  </si>
  <si>
    <t>Daniel Kim</t>
  </si>
  <si>
    <t>Emily Davis</t>
  </si>
  <si>
    <t>Frank Miller</t>
  </si>
  <si>
    <t>Grace Chen</t>
  </si>
  <si>
    <t>Henry Wilson</t>
  </si>
  <si>
    <t>Isabella Garcia</t>
  </si>
  <si>
    <t>Jack Patel</t>
  </si>
  <si>
    <t>Katherine Brown</t>
  </si>
  <si>
    <t>Liam Martinez</t>
  </si>
  <si>
    <t>Mia Rodriguez</t>
  </si>
  <si>
    <t>Noah Hernandez</t>
  </si>
  <si>
    <t>Olivia Lopez</t>
  </si>
  <si>
    <t>Paul Walker</t>
  </si>
  <si>
    <t>Quinn Scott</t>
  </si>
  <si>
    <t>Rachel Young</t>
  </si>
  <si>
    <t>Samuel King</t>
  </si>
  <si>
    <t>Tina Bell</t>
  </si>
  <si>
    <t>Uma Clark</t>
  </si>
  <si>
    <t>Victor Adams</t>
  </si>
  <si>
    <t>Wendy Green</t>
  </si>
  <si>
    <t>Xavier Hall</t>
  </si>
  <si>
    <t>Yara Wright</t>
  </si>
  <si>
    <t>Zachary Turner</t>
  </si>
  <si>
    <t>Aaron Phillips</t>
  </si>
  <si>
    <t>Bianca Coleman</t>
  </si>
  <si>
    <t>Connor Brooks</t>
  </si>
  <si>
    <t>Diana Reed</t>
  </si>
  <si>
    <t>Check</t>
  </si>
  <si>
    <t>Stock</t>
  </si>
  <si>
    <t>Online</t>
  </si>
  <si>
    <t>IRA Rollover</t>
  </si>
  <si>
    <t>Admin</t>
  </si>
  <si>
    <t>Women's Recovery</t>
  </si>
  <si>
    <t>Shelter</t>
  </si>
  <si>
    <t>Recovery Program</t>
  </si>
  <si>
    <t>Yes</t>
  </si>
  <si>
    <t>No</t>
  </si>
  <si>
    <t>Pending</t>
  </si>
  <si>
    <t>Program</t>
  </si>
  <si>
    <t>June Budget ($)</t>
  </si>
  <si>
    <t>June Actual ($)</t>
  </si>
  <si>
    <t>Variance ($)</t>
  </si>
  <si>
    <t>Commitment Date</t>
  </si>
  <si>
    <t>Estimated Value</t>
  </si>
  <si>
    <t>Expected Receipt</t>
  </si>
  <si>
    <t>Status</t>
  </si>
  <si>
    <t>Evelyn Parker</t>
  </si>
  <si>
    <t>Michael Chen</t>
  </si>
  <si>
    <t>Sophia Sanchez</t>
  </si>
  <si>
    <t>William Turner</t>
  </si>
  <si>
    <t>Bequest</t>
  </si>
  <si>
    <t>Charitable Remainder Unitrust</t>
  </si>
  <si>
    <t>02/20/2025</t>
  </si>
  <si>
    <t>04/15/2025</t>
  </si>
  <si>
    <t>02/20/2026</t>
  </si>
  <si>
    <t>Received</t>
  </si>
  <si>
    <t>Reconciled Label</t>
  </si>
  <si>
    <t>Variance (%)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</si>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</sst>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ie Tian" refreshedDate="45861.903566550929" createdVersion="8" refreshedVersion="8" minRefreshableVersion="3" recordCount="30" xr:uid="{0E0C2C92-F28B-4C4B-91AB-FFFB877B7F77}">
  <cacheSource type="worksheet">
    <worksheetSource ref="A1:G31" sheet="Cleaned Data"/>
  </cacheSource>
  <cacheFields count="7">
    <cacheField name="Date" numFmtId="0">
      <sharedItems/>
    </cacheField>
    <cacheField name="Donor" numFmtId="0">
      <sharedItems/>
    </cacheField>
    <cacheField name="Gift Type" numFmtId="0">
      <sharedItems count="4">
        <s v="Check"/>
        <s v="Stock"/>
        <s v="Online"/>
        <s v="IRA Rollover"/>
      </sharedItems>
    </cacheField>
    <cacheField name="Designated Program" numFmtId="0">
      <sharedItems count="4">
        <s v="Admin"/>
        <s v="Women's Recovery"/>
        <s v="Shelter"/>
        <s v="Recovery Program"/>
      </sharedItems>
    </cacheField>
    <cacheField name="Amount" numFmtId="164">
      <sharedItems containsSemiMixedTypes="0" containsString="0" containsNumber="1" minValue="195.15" maxValue="19885.8"/>
    </cacheField>
    <cacheField name="Reconciled" numFmtId="0">
      <sharedItems/>
    </cacheField>
    <cacheField name="Reconciled Labe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06/14/2025"/>
    <s v="Alice Johnson"/>
    <x v="0"/>
    <x v="0"/>
    <n v="9909.8420000000006"/>
    <s v="Yes"/>
    <s v="Reconciled"/>
  </r>
  <r>
    <s v="06/03/2025"/>
    <s v="Bob Smith"/>
    <x v="1"/>
    <x v="1"/>
    <n v="4656.72"/>
    <s v="Yes"/>
    <s v="Reconciled"/>
  </r>
  <r>
    <s v="06/29/2025"/>
    <s v="Catherine Lee"/>
    <x v="2"/>
    <x v="1"/>
    <n v="8737.2133333000002"/>
    <s v="No"/>
    <s v="Pending"/>
  </r>
  <r>
    <s v="06/03/2025"/>
    <s v="Daniel Kim"/>
    <x v="0"/>
    <x v="1"/>
    <n v="15030.86"/>
    <s v="Yes"/>
    <s v="Reconciled"/>
  </r>
  <r>
    <s v="06/07/2025"/>
    <s v="Emily Davis"/>
    <x v="1"/>
    <x v="1"/>
    <n v="9617.8430000000008"/>
    <s v="Yes"/>
    <s v="Reconciled"/>
  </r>
  <r>
    <s v="06/18/2025"/>
    <s v="Frank Miller"/>
    <x v="2"/>
    <x v="2"/>
    <n v="15954.572"/>
    <s v="No"/>
    <s v="Pending"/>
  </r>
  <r>
    <s v="06/20/2025"/>
    <s v="Grace Chen"/>
    <x v="0"/>
    <x v="1"/>
    <n v="5654.0342600000004"/>
    <s v="Yes"/>
    <s v="Reconciled"/>
  </r>
  <r>
    <s v="06/11/2025"/>
    <s v="Henry Wilson"/>
    <x v="2"/>
    <x v="3"/>
    <n v="8668.36"/>
    <s v="Yes"/>
    <s v="Reconciled"/>
  </r>
  <r>
    <s v="06/28/2025"/>
    <s v="Isabella Garcia"/>
    <x v="3"/>
    <x v="0"/>
    <n v="195.15"/>
    <s v="No"/>
    <s v="Pending"/>
  </r>
  <r>
    <s v="06/26/2025"/>
    <s v="Jack Patel"/>
    <x v="2"/>
    <x v="0"/>
    <n v="6815.92"/>
    <s v="Yes"/>
    <s v="Reconciled"/>
  </r>
  <r>
    <s v="06/23/2025"/>
    <s v="Katherine Brown"/>
    <x v="0"/>
    <x v="0"/>
    <n v="13785.44"/>
    <s v="Yes"/>
    <s v="Reconciled"/>
  </r>
  <r>
    <s v="06/02/2025"/>
    <s v="Liam Martinez"/>
    <x v="3"/>
    <x v="2"/>
    <n v="17387.39"/>
    <s v="Yes"/>
    <s v="Reconciled"/>
  </r>
  <r>
    <s v="06/01/2025"/>
    <s v="Mia Rodriguez"/>
    <x v="0"/>
    <x v="3"/>
    <n v="5356.0820000000003"/>
    <s v="Yes"/>
    <s v="Reconciled"/>
  </r>
  <r>
    <s v="06/18/2025"/>
    <s v="Noah Hernandez"/>
    <x v="2"/>
    <x v="1"/>
    <n v="9134.9643500000002"/>
    <s v="Yes"/>
    <s v="Reconciled"/>
  </r>
  <r>
    <s v="06/16/2025"/>
    <s v="Olivia Lopez"/>
    <x v="2"/>
    <x v="3"/>
    <n v="5365.63"/>
    <s v="Yes"/>
    <s v="Reconciled"/>
  </r>
  <r>
    <s v="06/10/2025"/>
    <s v="Paul Walker"/>
    <x v="2"/>
    <x v="1"/>
    <n v="16741.060000000001"/>
    <s v="Yes"/>
    <s v="Reconciled"/>
  </r>
  <r>
    <s v="06/01/2025"/>
    <s v="Quinn Scott"/>
    <x v="1"/>
    <x v="2"/>
    <n v="5410.29"/>
    <s v="Yes"/>
    <s v="Reconciled"/>
  </r>
  <r>
    <s v="06/15/2025"/>
    <s v="Rachel Young"/>
    <x v="3"/>
    <x v="0"/>
    <n v="10601.24"/>
    <s v="Yes"/>
    <s v="Reconciled"/>
  </r>
  <r>
    <s v="06/01/2025"/>
    <s v="Samuel King"/>
    <x v="3"/>
    <x v="1"/>
    <n v="3507.4533333300001"/>
    <s v="Yes"/>
    <s v="Reconciled"/>
  </r>
  <r>
    <s v="06/16/2025"/>
    <s v="Tina Bell"/>
    <x v="1"/>
    <x v="3"/>
    <n v="6299.33"/>
    <s v="No"/>
    <s v="Pending"/>
  </r>
  <r>
    <s v="06/26/2025"/>
    <s v="Uma Clark"/>
    <x v="1"/>
    <x v="1"/>
    <n v="17822.18"/>
    <s v="Yes"/>
    <s v="Reconciled"/>
  </r>
  <r>
    <s v="06/20/2025"/>
    <s v="Victor Adams"/>
    <x v="0"/>
    <x v="1"/>
    <n v="3606.73"/>
    <s v="No"/>
    <s v="Pending"/>
  </r>
  <r>
    <s v="06/15/2025"/>
    <s v="Wendy Green"/>
    <x v="1"/>
    <x v="0"/>
    <n v="9886.32"/>
    <s v="Yes"/>
    <s v="Reconciled"/>
  </r>
  <r>
    <s v="06/30/2025"/>
    <s v="Xavier Hall"/>
    <x v="3"/>
    <x v="3"/>
    <n v="4245.96"/>
    <s v="No"/>
    <s v="Pending"/>
  </r>
  <r>
    <s v="06/05/2025"/>
    <s v="Yara Wright"/>
    <x v="2"/>
    <x v="0"/>
    <n v="10417.540000000001"/>
    <s v="Yes"/>
    <s v="Reconciled"/>
  </r>
  <r>
    <s v="06/01/2025"/>
    <s v="Zachary Turner"/>
    <x v="2"/>
    <x v="0"/>
    <n v="3202"/>
    <s v="Yes"/>
    <s v="Reconciled"/>
  </r>
  <r>
    <s v="06/17/2025"/>
    <s v="Aaron Phillips"/>
    <x v="0"/>
    <x v="1"/>
    <n v="18381.14"/>
    <s v="Yes"/>
    <s v="Reconciled"/>
  </r>
  <r>
    <s v="06/05/2025"/>
    <s v="Bianca Coleman"/>
    <x v="1"/>
    <x v="0"/>
    <n v="19885.8"/>
    <s v="No"/>
    <s v="Pending"/>
  </r>
  <r>
    <s v="06/18/2025"/>
    <s v="Connor Brooks"/>
    <x v="3"/>
    <x v="2"/>
    <n v="9540.9532340000005"/>
    <s v="Yes"/>
    <s v="Reconciled"/>
  </r>
  <r>
    <s v="06/24/2025"/>
    <s v="Diana Reed"/>
    <x v="2"/>
    <x v="0"/>
    <n v="6197.67"/>
    <s v="Yes"/>
    <s v="Reconci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A4D46C-08A7-A24C-8F43-816FC2FA516F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dataField="1" numFmtId="164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 numFmtId="2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96003-A360-1947-9170-88B49C69310A}" name="PivotTable6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dataField="1" numFmtId="164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0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workbookViewId="0">
      <selection activeCell="I19" sqref="I1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25</v>
      </c>
      <c r="C2" t="s">
        <v>55</v>
      </c>
      <c r="D2" t="s">
        <v>59</v>
      </c>
      <c r="E2">
        <v>9909.8420000000006</v>
      </c>
      <c r="F2" t="s">
        <v>63</v>
      </c>
    </row>
    <row r="3" spans="1:6" x14ac:dyDescent="0.2">
      <c r="A3" t="s">
        <v>7</v>
      </c>
      <c r="B3" t="s">
        <v>26</v>
      </c>
      <c r="C3" t="s">
        <v>56</v>
      </c>
      <c r="D3" t="s">
        <v>60</v>
      </c>
      <c r="E3">
        <v>4656.72</v>
      </c>
      <c r="F3" t="s">
        <v>63</v>
      </c>
    </row>
    <row r="4" spans="1:6" x14ac:dyDescent="0.2">
      <c r="A4" t="s">
        <v>8</v>
      </c>
      <c r="B4" t="s">
        <v>27</v>
      </c>
      <c r="C4" t="s">
        <v>57</v>
      </c>
      <c r="D4" t="s">
        <v>60</v>
      </c>
      <c r="E4">
        <v>8737.2133333000002</v>
      </c>
      <c r="F4" t="s">
        <v>64</v>
      </c>
    </row>
    <row r="5" spans="1:6" x14ac:dyDescent="0.2">
      <c r="A5" t="s">
        <v>7</v>
      </c>
      <c r="B5" t="s">
        <v>28</v>
      </c>
      <c r="C5" t="s">
        <v>55</v>
      </c>
      <c r="D5" t="s">
        <v>60</v>
      </c>
      <c r="E5">
        <v>15030.86</v>
      </c>
      <c r="F5" t="s">
        <v>63</v>
      </c>
    </row>
    <row r="6" spans="1:6" x14ac:dyDescent="0.2">
      <c r="A6" t="s">
        <v>9</v>
      </c>
      <c r="B6" t="s">
        <v>29</v>
      </c>
      <c r="C6" t="s">
        <v>56</v>
      </c>
      <c r="D6" t="s">
        <v>60</v>
      </c>
      <c r="E6">
        <v>9617.8430000000008</v>
      </c>
      <c r="F6" t="s">
        <v>63</v>
      </c>
    </row>
    <row r="7" spans="1:6" x14ac:dyDescent="0.2">
      <c r="A7" t="s">
        <v>10</v>
      </c>
      <c r="B7" t="s">
        <v>30</v>
      </c>
      <c r="C7" t="s">
        <v>57</v>
      </c>
      <c r="D7" t="s">
        <v>61</v>
      </c>
      <c r="E7">
        <v>15954.572</v>
      </c>
      <c r="F7" t="s">
        <v>64</v>
      </c>
    </row>
    <row r="8" spans="1:6" x14ac:dyDescent="0.2">
      <c r="A8" t="s">
        <v>11</v>
      </c>
      <c r="B8" t="s">
        <v>31</v>
      </c>
      <c r="C8" t="s">
        <v>55</v>
      </c>
      <c r="D8" t="s">
        <v>60</v>
      </c>
      <c r="E8">
        <v>5654.0342600000004</v>
      </c>
      <c r="F8" t="s">
        <v>63</v>
      </c>
    </row>
    <row r="9" spans="1:6" x14ac:dyDescent="0.2">
      <c r="A9" t="s">
        <v>12</v>
      </c>
      <c r="B9" t="s">
        <v>32</v>
      </c>
      <c r="C9" t="s">
        <v>57</v>
      </c>
      <c r="D9" t="s">
        <v>62</v>
      </c>
      <c r="E9">
        <v>8668.36</v>
      </c>
      <c r="F9" t="s">
        <v>63</v>
      </c>
    </row>
    <row r="10" spans="1:6" x14ac:dyDescent="0.2">
      <c r="A10" t="s">
        <v>13</v>
      </c>
      <c r="B10" t="s">
        <v>33</v>
      </c>
      <c r="C10" t="s">
        <v>58</v>
      </c>
      <c r="D10" t="s">
        <v>59</v>
      </c>
      <c r="E10">
        <v>195.15</v>
      </c>
      <c r="F10" t="s">
        <v>64</v>
      </c>
    </row>
    <row r="11" spans="1:6" x14ac:dyDescent="0.2">
      <c r="A11" t="s">
        <v>14</v>
      </c>
      <c r="B11" t="s">
        <v>34</v>
      </c>
      <c r="C11" t="s">
        <v>57</v>
      </c>
      <c r="D11" t="s">
        <v>59</v>
      </c>
      <c r="E11">
        <v>6815.92</v>
      </c>
      <c r="F11" t="s">
        <v>63</v>
      </c>
    </row>
    <row r="12" spans="1:6" x14ac:dyDescent="0.2">
      <c r="A12" t="s">
        <v>15</v>
      </c>
      <c r="B12" t="s">
        <v>35</v>
      </c>
      <c r="C12" t="s">
        <v>55</v>
      </c>
      <c r="D12" t="s">
        <v>59</v>
      </c>
      <c r="E12">
        <v>13785.44</v>
      </c>
      <c r="F12" t="s">
        <v>63</v>
      </c>
    </row>
    <row r="13" spans="1:6" x14ac:dyDescent="0.2">
      <c r="A13" t="s">
        <v>16</v>
      </c>
      <c r="B13" t="s">
        <v>36</v>
      </c>
      <c r="C13" t="s">
        <v>58</v>
      </c>
      <c r="D13" t="s">
        <v>61</v>
      </c>
      <c r="E13">
        <v>17387.39</v>
      </c>
      <c r="F13" t="s">
        <v>63</v>
      </c>
    </row>
    <row r="14" spans="1:6" x14ac:dyDescent="0.2">
      <c r="A14" t="s">
        <v>17</v>
      </c>
      <c r="B14" t="s">
        <v>37</v>
      </c>
      <c r="C14" t="s">
        <v>55</v>
      </c>
      <c r="D14" t="s">
        <v>62</v>
      </c>
      <c r="E14">
        <v>5356.0820000000003</v>
      </c>
      <c r="F14" t="s">
        <v>63</v>
      </c>
    </row>
    <row r="15" spans="1:6" x14ac:dyDescent="0.2">
      <c r="A15" t="s">
        <v>10</v>
      </c>
      <c r="B15" t="s">
        <v>38</v>
      </c>
      <c r="C15" t="s">
        <v>57</v>
      </c>
      <c r="D15" t="s">
        <v>60</v>
      </c>
      <c r="E15">
        <v>9134.9643500000002</v>
      </c>
      <c r="F15" t="s">
        <v>63</v>
      </c>
    </row>
    <row r="16" spans="1:6" x14ac:dyDescent="0.2">
      <c r="A16" t="s">
        <v>18</v>
      </c>
      <c r="B16" t="s">
        <v>39</v>
      </c>
      <c r="C16" t="s">
        <v>57</v>
      </c>
      <c r="D16" t="s">
        <v>62</v>
      </c>
      <c r="E16">
        <v>5365.63</v>
      </c>
      <c r="F16" t="s">
        <v>63</v>
      </c>
    </row>
    <row r="17" spans="1:6" x14ac:dyDescent="0.2">
      <c r="A17" t="s">
        <v>19</v>
      </c>
      <c r="B17" t="s">
        <v>40</v>
      </c>
      <c r="C17" t="s">
        <v>57</v>
      </c>
      <c r="D17" t="s">
        <v>60</v>
      </c>
      <c r="E17">
        <v>16741.060000000001</v>
      </c>
      <c r="F17" t="s">
        <v>63</v>
      </c>
    </row>
    <row r="18" spans="1:6" x14ac:dyDescent="0.2">
      <c r="A18" t="s">
        <v>17</v>
      </c>
      <c r="B18" t="s">
        <v>41</v>
      </c>
      <c r="C18" t="s">
        <v>56</v>
      </c>
      <c r="D18" t="s">
        <v>61</v>
      </c>
      <c r="E18">
        <v>5410.29</v>
      </c>
      <c r="F18" t="s">
        <v>63</v>
      </c>
    </row>
    <row r="19" spans="1:6" x14ac:dyDescent="0.2">
      <c r="A19" t="s">
        <v>20</v>
      </c>
      <c r="B19" t="s">
        <v>42</v>
      </c>
      <c r="C19" t="s">
        <v>58</v>
      </c>
      <c r="D19" t="s">
        <v>59</v>
      </c>
      <c r="E19">
        <v>10601.24</v>
      </c>
      <c r="F19" t="s">
        <v>63</v>
      </c>
    </row>
    <row r="20" spans="1:6" x14ac:dyDescent="0.2">
      <c r="A20" t="s">
        <v>17</v>
      </c>
      <c r="B20" t="s">
        <v>43</v>
      </c>
      <c r="C20" t="s">
        <v>58</v>
      </c>
      <c r="D20" t="s">
        <v>60</v>
      </c>
      <c r="E20">
        <v>3507.4533333300001</v>
      </c>
      <c r="F20" t="s">
        <v>63</v>
      </c>
    </row>
    <row r="21" spans="1:6" x14ac:dyDescent="0.2">
      <c r="A21" t="s">
        <v>18</v>
      </c>
      <c r="B21" t="s">
        <v>44</v>
      </c>
      <c r="C21" t="s">
        <v>56</v>
      </c>
      <c r="D21" t="s">
        <v>62</v>
      </c>
      <c r="E21">
        <v>6299.33</v>
      </c>
      <c r="F21" t="s">
        <v>64</v>
      </c>
    </row>
    <row r="22" spans="1:6" x14ac:dyDescent="0.2">
      <c r="A22" t="s">
        <v>14</v>
      </c>
      <c r="B22" t="s">
        <v>45</v>
      </c>
      <c r="C22" t="s">
        <v>56</v>
      </c>
      <c r="D22" t="s">
        <v>60</v>
      </c>
      <c r="E22">
        <v>17822.18</v>
      </c>
      <c r="F22" t="s">
        <v>63</v>
      </c>
    </row>
    <row r="23" spans="1:6" x14ac:dyDescent="0.2">
      <c r="A23" t="s">
        <v>11</v>
      </c>
      <c r="B23" t="s">
        <v>46</v>
      </c>
      <c r="C23" t="s">
        <v>55</v>
      </c>
      <c r="D23" t="s">
        <v>60</v>
      </c>
      <c r="E23">
        <v>3606.73</v>
      </c>
      <c r="F23" t="s">
        <v>64</v>
      </c>
    </row>
    <row r="24" spans="1:6" x14ac:dyDescent="0.2">
      <c r="A24" t="s">
        <v>20</v>
      </c>
      <c r="B24" t="s">
        <v>47</v>
      </c>
      <c r="C24" t="s">
        <v>56</v>
      </c>
      <c r="D24" t="s">
        <v>59</v>
      </c>
      <c r="E24">
        <v>9886.32</v>
      </c>
      <c r="F24" t="s">
        <v>63</v>
      </c>
    </row>
    <row r="25" spans="1:6" x14ac:dyDescent="0.2">
      <c r="A25" t="s">
        <v>21</v>
      </c>
      <c r="B25" t="s">
        <v>48</v>
      </c>
      <c r="C25" t="s">
        <v>58</v>
      </c>
      <c r="D25" t="s">
        <v>62</v>
      </c>
      <c r="E25">
        <v>4245.96</v>
      </c>
      <c r="F25" t="s">
        <v>64</v>
      </c>
    </row>
    <row r="26" spans="1:6" x14ac:dyDescent="0.2">
      <c r="A26" t="s">
        <v>22</v>
      </c>
      <c r="B26" t="s">
        <v>49</v>
      </c>
      <c r="C26" t="s">
        <v>57</v>
      </c>
      <c r="D26" t="s">
        <v>59</v>
      </c>
      <c r="E26">
        <v>10417.540000000001</v>
      </c>
      <c r="F26" t="s">
        <v>63</v>
      </c>
    </row>
    <row r="27" spans="1:6" x14ac:dyDescent="0.2">
      <c r="A27" t="s">
        <v>17</v>
      </c>
      <c r="B27" t="s">
        <v>50</v>
      </c>
      <c r="C27" t="s">
        <v>57</v>
      </c>
      <c r="D27" t="s">
        <v>59</v>
      </c>
      <c r="E27">
        <v>3202</v>
      </c>
      <c r="F27" t="s">
        <v>63</v>
      </c>
    </row>
    <row r="28" spans="1:6" x14ac:dyDescent="0.2">
      <c r="A28" t="s">
        <v>23</v>
      </c>
      <c r="B28" t="s">
        <v>51</v>
      </c>
      <c r="C28" t="s">
        <v>55</v>
      </c>
      <c r="D28" t="s">
        <v>60</v>
      </c>
      <c r="E28">
        <v>18381.14</v>
      </c>
      <c r="F28" t="s">
        <v>63</v>
      </c>
    </row>
    <row r="29" spans="1:6" x14ac:dyDescent="0.2">
      <c r="A29" t="s">
        <v>22</v>
      </c>
      <c r="B29" t="s">
        <v>52</v>
      </c>
      <c r="C29" t="s">
        <v>56</v>
      </c>
      <c r="D29" t="s">
        <v>59</v>
      </c>
      <c r="E29">
        <v>19885.8</v>
      </c>
      <c r="F29" t="s">
        <v>64</v>
      </c>
    </row>
    <row r="30" spans="1:6" x14ac:dyDescent="0.2">
      <c r="A30" t="s">
        <v>10</v>
      </c>
      <c r="B30" t="s">
        <v>53</v>
      </c>
      <c r="C30" t="s">
        <v>58</v>
      </c>
      <c r="D30" t="s">
        <v>61</v>
      </c>
      <c r="E30">
        <v>9540.9532340000005</v>
      </c>
      <c r="F30" t="s">
        <v>63</v>
      </c>
    </row>
    <row r="31" spans="1:6" x14ac:dyDescent="0.2">
      <c r="A31" t="s">
        <v>24</v>
      </c>
      <c r="B31" t="s">
        <v>54</v>
      </c>
      <c r="C31" t="s">
        <v>57</v>
      </c>
      <c r="D31" t="s">
        <v>59</v>
      </c>
      <c r="E31">
        <v>6197.67</v>
      </c>
      <c r="F3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workbookViewId="0">
      <selection activeCell="G31" sqref="A1:G31"/>
    </sheetView>
  </sheetViews>
  <sheetFormatPr baseColWidth="10" defaultColWidth="8.83203125" defaultRowHeight="15" x14ac:dyDescent="0.2"/>
  <cols>
    <col min="5" max="5" width="8.83203125" style="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84</v>
      </c>
    </row>
    <row r="2" spans="1:7" x14ac:dyDescent="0.2">
      <c r="A2" t="s">
        <v>6</v>
      </c>
      <c r="B2" t="s">
        <v>25</v>
      </c>
      <c r="C2" t="s">
        <v>55</v>
      </c>
      <c r="D2" t="s">
        <v>59</v>
      </c>
      <c r="E2" s="5">
        <v>9909.8420000000006</v>
      </c>
      <c r="F2" t="s">
        <v>63</v>
      </c>
      <c r="G2" t="str">
        <f>IF(F2="Yes", "Reconciled", "Pending")</f>
        <v>Reconciled</v>
      </c>
    </row>
    <row r="3" spans="1:7" x14ac:dyDescent="0.2">
      <c r="A3" t="s">
        <v>7</v>
      </c>
      <c r="B3" t="s">
        <v>26</v>
      </c>
      <c r="C3" t="s">
        <v>56</v>
      </c>
      <c r="D3" t="s">
        <v>60</v>
      </c>
      <c r="E3" s="5">
        <v>4656.72</v>
      </c>
      <c r="F3" t="s">
        <v>63</v>
      </c>
      <c r="G3" t="str">
        <f t="shared" ref="G3:G31" si="0">IF(F3="Yes", "Reconciled", "Pending")</f>
        <v>Reconciled</v>
      </c>
    </row>
    <row r="4" spans="1:7" x14ac:dyDescent="0.2">
      <c r="A4" t="s">
        <v>8</v>
      </c>
      <c r="B4" t="s">
        <v>27</v>
      </c>
      <c r="C4" t="s">
        <v>57</v>
      </c>
      <c r="D4" t="s">
        <v>60</v>
      </c>
      <c r="E4" s="5">
        <v>8737.2133333000002</v>
      </c>
      <c r="F4" t="s">
        <v>64</v>
      </c>
      <c r="G4" t="str">
        <f t="shared" si="0"/>
        <v>Pending</v>
      </c>
    </row>
    <row r="5" spans="1:7" x14ac:dyDescent="0.2">
      <c r="A5" t="s">
        <v>7</v>
      </c>
      <c r="B5" t="s">
        <v>28</v>
      </c>
      <c r="C5" t="s">
        <v>55</v>
      </c>
      <c r="D5" t="s">
        <v>60</v>
      </c>
      <c r="E5" s="5">
        <v>15030.86</v>
      </c>
      <c r="F5" t="s">
        <v>63</v>
      </c>
      <c r="G5" t="str">
        <f t="shared" si="0"/>
        <v>Reconciled</v>
      </c>
    </row>
    <row r="6" spans="1:7" x14ac:dyDescent="0.2">
      <c r="A6" t="s">
        <v>9</v>
      </c>
      <c r="B6" t="s">
        <v>29</v>
      </c>
      <c r="C6" t="s">
        <v>56</v>
      </c>
      <c r="D6" t="s">
        <v>60</v>
      </c>
      <c r="E6" s="5">
        <v>9617.8430000000008</v>
      </c>
      <c r="F6" t="s">
        <v>63</v>
      </c>
      <c r="G6" t="str">
        <f t="shared" si="0"/>
        <v>Reconciled</v>
      </c>
    </row>
    <row r="7" spans="1:7" x14ac:dyDescent="0.2">
      <c r="A7" t="s">
        <v>10</v>
      </c>
      <c r="B7" t="s">
        <v>30</v>
      </c>
      <c r="C7" t="s">
        <v>57</v>
      </c>
      <c r="D7" t="s">
        <v>61</v>
      </c>
      <c r="E7" s="5">
        <v>15954.572</v>
      </c>
      <c r="F7" t="s">
        <v>64</v>
      </c>
      <c r="G7" t="str">
        <f t="shared" si="0"/>
        <v>Pending</v>
      </c>
    </row>
    <row r="8" spans="1:7" x14ac:dyDescent="0.2">
      <c r="A8" t="s">
        <v>11</v>
      </c>
      <c r="B8" t="s">
        <v>31</v>
      </c>
      <c r="C8" t="s">
        <v>55</v>
      </c>
      <c r="D8" t="s">
        <v>60</v>
      </c>
      <c r="E8" s="5">
        <v>5654.0342600000004</v>
      </c>
      <c r="F8" t="s">
        <v>63</v>
      </c>
      <c r="G8" t="str">
        <f t="shared" si="0"/>
        <v>Reconciled</v>
      </c>
    </row>
    <row r="9" spans="1:7" x14ac:dyDescent="0.2">
      <c r="A9" t="s">
        <v>12</v>
      </c>
      <c r="B9" t="s">
        <v>32</v>
      </c>
      <c r="C9" t="s">
        <v>57</v>
      </c>
      <c r="D9" t="s">
        <v>62</v>
      </c>
      <c r="E9" s="5">
        <v>8668.36</v>
      </c>
      <c r="F9" t="s">
        <v>63</v>
      </c>
      <c r="G9" t="str">
        <f t="shared" si="0"/>
        <v>Reconciled</v>
      </c>
    </row>
    <row r="10" spans="1:7" x14ac:dyDescent="0.2">
      <c r="A10" t="s">
        <v>13</v>
      </c>
      <c r="B10" t="s">
        <v>33</v>
      </c>
      <c r="C10" t="s">
        <v>58</v>
      </c>
      <c r="D10" t="s">
        <v>59</v>
      </c>
      <c r="E10" s="5">
        <v>195.15</v>
      </c>
      <c r="F10" t="s">
        <v>64</v>
      </c>
      <c r="G10" t="str">
        <f t="shared" si="0"/>
        <v>Pending</v>
      </c>
    </row>
    <row r="11" spans="1:7" x14ac:dyDescent="0.2">
      <c r="A11" t="s">
        <v>14</v>
      </c>
      <c r="B11" t="s">
        <v>34</v>
      </c>
      <c r="C11" t="s">
        <v>57</v>
      </c>
      <c r="D11" t="s">
        <v>59</v>
      </c>
      <c r="E11" s="5">
        <v>6815.92</v>
      </c>
      <c r="F11" t="s">
        <v>63</v>
      </c>
      <c r="G11" t="str">
        <f t="shared" si="0"/>
        <v>Reconciled</v>
      </c>
    </row>
    <row r="12" spans="1:7" x14ac:dyDescent="0.2">
      <c r="A12" t="s">
        <v>15</v>
      </c>
      <c r="B12" t="s">
        <v>35</v>
      </c>
      <c r="C12" t="s">
        <v>55</v>
      </c>
      <c r="D12" t="s">
        <v>59</v>
      </c>
      <c r="E12" s="5">
        <v>13785.44</v>
      </c>
      <c r="F12" t="s">
        <v>63</v>
      </c>
      <c r="G12" t="str">
        <f t="shared" si="0"/>
        <v>Reconciled</v>
      </c>
    </row>
    <row r="13" spans="1:7" x14ac:dyDescent="0.2">
      <c r="A13" t="s">
        <v>16</v>
      </c>
      <c r="B13" t="s">
        <v>36</v>
      </c>
      <c r="C13" t="s">
        <v>58</v>
      </c>
      <c r="D13" t="s">
        <v>61</v>
      </c>
      <c r="E13" s="5">
        <v>17387.39</v>
      </c>
      <c r="F13" t="s">
        <v>63</v>
      </c>
      <c r="G13" t="str">
        <f t="shared" si="0"/>
        <v>Reconciled</v>
      </c>
    </row>
    <row r="14" spans="1:7" x14ac:dyDescent="0.2">
      <c r="A14" t="s">
        <v>17</v>
      </c>
      <c r="B14" t="s">
        <v>37</v>
      </c>
      <c r="C14" t="s">
        <v>55</v>
      </c>
      <c r="D14" t="s">
        <v>62</v>
      </c>
      <c r="E14" s="5">
        <v>5356.0820000000003</v>
      </c>
      <c r="F14" t="s">
        <v>63</v>
      </c>
      <c r="G14" t="str">
        <f t="shared" si="0"/>
        <v>Reconciled</v>
      </c>
    </row>
    <row r="15" spans="1:7" x14ac:dyDescent="0.2">
      <c r="A15" t="s">
        <v>10</v>
      </c>
      <c r="B15" t="s">
        <v>38</v>
      </c>
      <c r="C15" t="s">
        <v>57</v>
      </c>
      <c r="D15" t="s">
        <v>60</v>
      </c>
      <c r="E15" s="5">
        <v>9134.9643500000002</v>
      </c>
      <c r="F15" t="s">
        <v>63</v>
      </c>
      <c r="G15" t="str">
        <f t="shared" si="0"/>
        <v>Reconciled</v>
      </c>
    </row>
    <row r="16" spans="1:7" x14ac:dyDescent="0.2">
      <c r="A16" t="s">
        <v>18</v>
      </c>
      <c r="B16" t="s">
        <v>39</v>
      </c>
      <c r="C16" t="s">
        <v>57</v>
      </c>
      <c r="D16" t="s">
        <v>62</v>
      </c>
      <c r="E16" s="5">
        <v>5365.63</v>
      </c>
      <c r="F16" t="s">
        <v>63</v>
      </c>
      <c r="G16" t="str">
        <f t="shared" si="0"/>
        <v>Reconciled</v>
      </c>
    </row>
    <row r="17" spans="1:7" x14ac:dyDescent="0.2">
      <c r="A17" t="s">
        <v>19</v>
      </c>
      <c r="B17" t="s">
        <v>40</v>
      </c>
      <c r="C17" t="s">
        <v>57</v>
      </c>
      <c r="D17" t="s">
        <v>60</v>
      </c>
      <c r="E17" s="5">
        <v>16741.060000000001</v>
      </c>
      <c r="F17" t="s">
        <v>63</v>
      </c>
      <c r="G17" t="str">
        <f t="shared" si="0"/>
        <v>Reconciled</v>
      </c>
    </row>
    <row r="18" spans="1:7" x14ac:dyDescent="0.2">
      <c r="A18" t="s">
        <v>17</v>
      </c>
      <c r="B18" t="s">
        <v>41</v>
      </c>
      <c r="C18" t="s">
        <v>56</v>
      </c>
      <c r="D18" t="s">
        <v>61</v>
      </c>
      <c r="E18" s="5">
        <v>5410.29</v>
      </c>
      <c r="F18" t="s">
        <v>63</v>
      </c>
      <c r="G18" t="str">
        <f t="shared" si="0"/>
        <v>Reconciled</v>
      </c>
    </row>
    <row r="19" spans="1:7" x14ac:dyDescent="0.2">
      <c r="A19" t="s">
        <v>20</v>
      </c>
      <c r="B19" t="s">
        <v>42</v>
      </c>
      <c r="C19" t="s">
        <v>58</v>
      </c>
      <c r="D19" t="s">
        <v>59</v>
      </c>
      <c r="E19" s="5">
        <v>10601.24</v>
      </c>
      <c r="F19" t="s">
        <v>63</v>
      </c>
      <c r="G19" t="str">
        <f t="shared" si="0"/>
        <v>Reconciled</v>
      </c>
    </row>
    <row r="20" spans="1:7" x14ac:dyDescent="0.2">
      <c r="A20" t="s">
        <v>17</v>
      </c>
      <c r="B20" t="s">
        <v>43</v>
      </c>
      <c r="C20" t="s">
        <v>58</v>
      </c>
      <c r="D20" t="s">
        <v>60</v>
      </c>
      <c r="E20" s="5">
        <v>3507.4533333300001</v>
      </c>
      <c r="F20" t="s">
        <v>63</v>
      </c>
      <c r="G20" t="str">
        <f t="shared" si="0"/>
        <v>Reconciled</v>
      </c>
    </row>
    <row r="21" spans="1:7" x14ac:dyDescent="0.2">
      <c r="A21" t="s">
        <v>18</v>
      </c>
      <c r="B21" t="s">
        <v>44</v>
      </c>
      <c r="C21" t="s">
        <v>56</v>
      </c>
      <c r="D21" t="s">
        <v>62</v>
      </c>
      <c r="E21" s="5">
        <v>6299.33</v>
      </c>
      <c r="F21" t="s">
        <v>64</v>
      </c>
      <c r="G21" t="str">
        <f t="shared" si="0"/>
        <v>Pending</v>
      </c>
    </row>
    <row r="22" spans="1:7" x14ac:dyDescent="0.2">
      <c r="A22" t="s">
        <v>14</v>
      </c>
      <c r="B22" t="s">
        <v>45</v>
      </c>
      <c r="C22" t="s">
        <v>56</v>
      </c>
      <c r="D22" t="s">
        <v>60</v>
      </c>
      <c r="E22" s="5">
        <v>17822.18</v>
      </c>
      <c r="F22" t="s">
        <v>63</v>
      </c>
      <c r="G22" t="str">
        <f t="shared" si="0"/>
        <v>Reconciled</v>
      </c>
    </row>
    <row r="23" spans="1:7" x14ac:dyDescent="0.2">
      <c r="A23" t="s">
        <v>11</v>
      </c>
      <c r="B23" t="s">
        <v>46</v>
      </c>
      <c r="C23" t="s">
        <v>55</v>
      </c>
      <c r="D23" t="s">
        <v>60</v>
      </c>
      <c r="E23" s="5">
        <v>3606.73</v>
      </c>
      <c r="F23" t="s">
        <v>64</v>
      </c>
      <c r="G23" t="str">
        <f t="shared" si="0"/>
        <v>Pending</v>
      </c>
    </row>
    <row r="24" spans="1:7" x14ac:dyDescent="0.2">
      <c r="A24" t="s">
        <v>20</v>
      </c>
      <c r="B24" t="s">
        <v>47</v>
      </c>
      <c r="C24" t="s">
        <v>56</v>
      </c>
      <c r="D24" t="s">
        <v>59</v>
      </c>
      <c r="E24" s="5">
        <v>9886.32</v>
      </c>
      <c r="F24" t="s">
        <v>63</v>
      </c>
      <c r="G24" t="str">
        <f t="shared" si="0"/>
        <v>Reconciled</v>
      </c>
    </row>
    <row r="25" spans="1:7" x14ac:dyDescent="0.2">
      <c r="A25" t="s">
        <v>21</v>
      </c>
      <c r="B25" t="s">
        <v>48</v>
      </c>
      <c r="C25" t="s">
        <v>58</v>
      </c>
      <c r="D25" t="s">
        <v>62</v>
      </c>
      <c r="E25" s="5">
        <v>4245.96</v>
      </c>
      <c r="F25" t="s">
        <v>64</v>
      </c>
      <c r="G25" t="str">
        <f t="shared" si="0"/>
        <v>Pending</v>
      </c>
    </row>
    <row r="26" spans="1:7" x14ac:dyDescent="0.2">
      <c r="A26" t="s">
        <v>22</v>
      </c>
      <c r="B26" t="s">
        <v>49</v>
      </c>
      <c r="C26" t="s">
        <v>57</v>
      </c>
      <c r="D26" t="s">
        <v>59</v>
      </c>
      <c r="E26" s="5">
        <v>10417.540000000001</v>
      </c>
      <c r="F26" t="s">
        <v>63</v>
      </c>
      <c r="G26" t="str">
        <f t="shared" si="0"/>
        <v>Reconciled</v>
      </c>
    </row>
    <row r="27" spans="1:7" x14ac:dyDescent="0.2">
      <c r="A27" t="s">
        <v>17</v>
      </c>
      <c r="B27" t="s">
        <v>50</v>
      </c>
      <c r="C27" t="s">
        <v>57</v>
      </c>
      <c r="D27" t="s">
        <v>59</v>
      </c>
      <c r="E27" s="5">
        <v>3202</v>
      </c>
      <c r="F27" t="s">
        <v>63</v>
      </c>
      <c r="G27" t="str">
        <f t="shared" si="0"/>
        <v>Reconciled</v>
      </c>
    </row>
    <row r="28" spans="1:7" x14ac:dyDescent="0.2">
      <c r="A28" t="s">
        <v>23</v>
      </c>
      <c r="B28" t="s">
        <v>51</v>
      </c>
      <c r="C28" t="s">
        <v>55</v>
      </c>
      <c r="D28" t="s">
        <v>60</v>
      </c>
      <c r="E28" s="5">
        <v>18381.14</v>
      </c>
      <c r="F28" t="s">
        <v>63</v>
      </c>
      <c r="G28" t="str">
        <f t="shared" si="0"/>
        <v>Reconciled</v>
      </c>
    </row>
    <row r="29" spans="1:7" x14ac:dyDescent="0.2">
      <c r="A29" t="s">
        <v>22</v>
      </c>
      <c r="B29" t="s">
        <v>52</v>
      </c>
      <c r="C29" t="s">
        <v>56</v>
      </c>
      <c r="D29" t="s">
        <v>59</v>
      </c>
      <c r="E29" s="5">
        <v>19885.8</v>
      </c>
      <c r="F29" t="s">
        <v>64</v>
      </c>
      <c r="G29" t="str">
        <f t="shared" si="0"/>
        <v>Pending</v>
      </c>
    </row>
    <row r="30" spans="1:7" x14ac:dyDescent="0.2">
      <c r="A30" t="s">
        <v>10</v>
      </c>
      <c r="B30" t="s">
        <v>53</v>
      </c>
      <c r="C30" t="s">
        <v>58</v>
      </c>
      <c r="D30" t="s">
        <v>61</v>
      </c>
      <c r="E30" s="5">
        <v>9540.9532340000005</v>
      </c>
      <c r="F30" t="s">
        <v>63</v>
      </c>
      <c r="G30" t="str">
        <f t="shared" si="0"/>
        <v>Reconciled</v>
      </c>
    </row>
    <row r="31" spans="1:7" x14ac:dyDescent="0.2">
      <c r="A31" t="s">
        <v>24</v>
      </c>
      <c r="B31" t="s">
        <v>54</v>
      </c>
      <c r="C31" t="s">
        <v>57</v>
      </c>
      <c r="D31" t="s">
        <v>59</v>
      </c>
      <c r="E31" s="5">
        <v>6197.67</v>
      </c>
      <c r="F31" t="s">
        <v>63</v>
      </c>
      <c r="G31" t="str">
        <f t="shared" si="0"/>
        <v>Reconciled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C11" sqref="C11"/>
    </sheetView>
  </sheetViews>
  <sheetFormatPr baseColWidth="10" defaultColWidth="8.83203125" defaultRowHeight="15" x14ac:dyDescent="0.2"/>
  <cols>
    <col min="4" max="4" width="10.1640625" style="3" bestFit="1" customWidth="1"/>
    <col min="5" max="5" width="8.83203125" style="3"/>
  </cols>
  <sheetData>
    <row r="1" spans="1:5" x14ac:dyDescent="0.2">
      <c r="A1" s="1" t="s">
        <v>66</v>
      </c>
      <c r="B1" s="1" t="s">
        <v>67</v>
      </c>
      <c r="C1" s="1" t="s">
        <v>68</v>
      </c>
      <c r="D1" s="2" t="s">
        <v>69</v>
      </c>
      <c r="E1" s="2" t="s">
        <v>85</v>
      </c>
    </row>
    <row r="2" spans="1:5" x14ac:dyDescent="0.2">
      <c r="A2" t="s">
        <v>62</v>
      </c>
      <c r="B2">
        <v>135000</v>
      </c>
      <c r="C2">
        <f>SUMIFS('Cleaned Data'!E:E,
        'Cleaned Data'!D:D, A2)</f>
        <v>29935.362000000001</v>
      </c>
      <c r="D2" s="3">
        <f>C2 - B2</f>
        <v>-105064.63800000001</v>
      </c>
      <c r="E2" s="3">
        <f>IF(B2=0, "", D2/B2)</f>
        <v>-0.77825657777777779</v>
      </c>
    </row>
    <row r="3" spans="1:5" x14ac:dyDescent="0.2">
      <c r="A3" t="s">
        <v>61</v>
      </c>
      <c r="B3">
        <v>125000</v>
      </c>
      <c r="C3">
        <f>SUMIFS('Cleaned Data'!E:E,
        'Cleaned Data'!D:D, A3)</f>
        <v>48293.205234000001</v>
      </c>
      <c r="D3" s="3">
        <f t="shared" ref="D3:D5" si="0">C3 - B3</f>
        <v>-76706.794766000006</v>
      </c>
      <c r="E3" s="3">
        <f t="shared" ref="E3:E5" si="1">IF(B3=0, "", D3/B3)</f>
        <v>-0.61365435812800007</v>
      </c>
    </row>
    <row r="4" spans="1:5" x14ac:dyDescent="0.2">
      <c r="A4" t="s">
        <v>60</v>
      </c>
      <c r="B4">
        <v>115000</v>
      </c>
      <c r="C4">
        <f>SUMIFS('Cleaned Data'!E:E,
        'Cleaned Data'!D:D, A4)</f>
        <v>112890.19827663002</v>
      </c>
      <c r="D4" s="3">
        <f t="shared" si="0"/>
        <v>-2109.8017233699793</v>
      </c>
      <c r="E4" s="3">
        <f t="shared" si="1"/>
        <v>-1.8346101942347644E-2</v>
      </c>
    </row>
    <row r="5" spans="1:5" x14ac:dyDescent="0.2">
      <c r="A5" t="s">
        <v>59</v>
      </c>
      <c r="B5">
        <v>175000</v>
      </c>
      <c r="C5">
        <f>SUMIFS('Cleaned Data'!E:E,
        'Cleaned Data'!D:D, A5)</f>
        <v>90896.921999999991</v>
      </c>
      <c r="D5" s="3">
        <f t="shared" si="0"/>
        <v>-84103.078000000009</v>
      </c>
      <c r="E5" s="3">
        <f t="shared" si="1"/>
        <v>-0.48058901714285718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81292-57CE-5F43-BECD-CFF78D495ECB}">
  <dimension ref="A3:B8"/>
  <sheetViews>
    <sheetView workbookViewId="0">
      <selection activeCell="F17" sqref="F17"/>
    </sheetView>
  </sheetViews>
  <sheetFormatPr baseColWidth="10" defaultRowHeight="15" x14ac:dyDescent="0.2"/>
  <cols>
    <col min="1" max="1" width="15.33203125" bestFit="1" customWidth="1"/>
    <col min="2" max="2" width="13" style="3" bestFit="1" customWidth="1"/>
  </cols>
  <sheetData>
    <row r="3" spans="1:2" x14ac:dyDescent="0.2">
      <c r="A3" s="6" t="s">
        <v>86</v>
      </c>
      <c r="B3" s="3" t="s">
        <v>88</v>
      </c>
    </row>
    <row r="4" spans="1:2" x14ac:dyDescent="0.2">
      <c r="A4" s="7" t="s">
        <v>59</v>
      </c>
      <c r="B4" s="3">
        <v>90896.921999999991</v>
      </c>
    </row>
    <row r="5" spans="1:2" x14ac:dyDescent="0.2">
      <c r="A5" s="7" t="s">
        <v>62</v>
      </c>
      <c r="B5" s="3">
        <v>29935.362000000001</v>
      </c>
    </row>
    <row r="6" spans="1:2" x14ac:dyDescent="0.2">
      <c r="A6" s="7" t="s">
        <v>61</v>
      </c>
      <c r="B6" s="3">
        <v>48293.205234000001</v>
      </c>
    </row>
    <row r="7" spans="1:2" x14ac:dyDescent="0.2">
      <c r="A7" s="7" t="s">
        <v>60</v>
      </c>
      <c r="B7" s="3">
        <v>112890.19827663002</v>
      </c>
    </row>
    <row r="8" spans="1:2" x14ac:dyDescent="0.2">
      <c r="A8" s="7" t="s">
        <v>87</v>
      </c>
      <c r="B8" s="3">
        <v>282015.68751063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0153-BE0B-4B4A-83A5-42144DC0184D}">
  <dimension ref="A3:B8"/>
  <sheetViews>
    <sheetView workbookViewId="0">
      <selection activeCell="B1" sqref="B1:B1048576"/>
    </sheetView>
  </sheetViews>
  <sheetFormatPr baseColWidth="10" defaultRowHeight="15" x14ac:dyDescent="0.2"/>
  <cols>
    <col min="1" max="1" width="12.1640625" bestFit="1" customWidth="1"/>
    <col min="2" max="2" width="13" style="3" bestFit="1" customWidth="1"/>
  </cols>
  <sheetData>
    <row r="3" spans="1:2" x14ac:dyDescent="0.2">
      <c r="A3" s="6" t="s">
        <v>86</v>
      </c>
      <c r="B3" s="3" t="s">
        <v>88</v>
      </c>
    </row>
    <row r="4" spans="1:2" x14ac:dyDescent="0.2">
      <c r="A4" s="7" t="s">
        <v>55</v>
      </c>
      <c r="B4" s="3">
        <v>71724.128259999998</v>
      </c>
    </row>
    <row r="5" spans="1:2" x14ac:dyDescent="0.2">
      <c r="A5" s="7" t="s">
        <v>58</v>
      </c>
      <c r="B5" s="3">
        <v>45478.146567329997</v>
      </c>
    </row>
    <row r="6" spans="1:2" x14ac:dyDescent="0.2">
      <c r="A6" s="7" t="s">
        <v>57</v>
      </c>
      <c r="B6" s="3">
        <v>91234.929683300012</v>
      </c>
    </row>
    <row r="7" spans="1:2" x14ac:dyDescent="0.2">
      <c r="A7" s="7" t="s">
        <v>56</v>
      </c>
      <c r="B7" s="3">
        <v>73578.483000000007</v>
      </c>
    </row>
    <row r="8" spans="1:2" x14ac:dyDescent="0.2">
      <c r="A8" s="7" t="s">
        <v>87</v>
      </c>
      <c r="B8" s="3">
        <v>282015.68751063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7" x14ac:dyDescent="0.2">
      <c r="A1" s="1" t="s">
        <v>1</v>
      </c>
      <c r="B1" s="1" t="s">
        <v>2</v>
      </c>
      <c r="C1" s="1" t="s">
        <v>70</v>
      </c>
      <c r="D1" s="1" t="s">
        <v>71</v>
      </c>
      <c r="E1" s="1" t="s">
        <v>72</v>
      </c>
      <c r="F1" s="1" t="s">
        <v>66</v>
      </c>
      <c r="G1" s="1" t="s">
        <v>73</v>
      </c>
    </row>
    <row r="2" spans="1:7" x14ac:dyDescent="0.2">
      <c r="A2" t="s">
        <v>74</v>
      </c>
      <c r="B2" t="s">
        <v>78</v>
      </c>
      <c r="C2" t="s">
        <v>80</v>
      </c>
      <c r="D2">
        <v>45000</v>
      </c>
      <c r="E2" t="s">
        <v>82</v>
      </c>
      <c r="F2" t="s">
        <v>62</v>
      </c>
      <c r="G2" t="s">
        <v>65</v>
      </c>
    </row>
    <row r="3" spans="1:7" x14ac:dyDescent="0.2">
      <c r="A3" t="s">
        <v>75</v>
      </c>
      <c r="B3" t="s">
        <v>58</v>
      </c>
      <c r="C3" t="s">
        <v>81</v>
      </c>
      <c r="D3">
        <v>82000</v>
      </c>
      <c r="E3" t="s">
        <v>81</v>
      </c>
      <c r="F3" t="s">
        <v>61</v>
      </c>
      <c r="G3" t="s">
        <v>83</v>
      </c>
    </row>
    <row r="4" spans="1:7" x14ac:dyDescent="0.2">
      <c r="A4" t="s">
        <v>76</v>
      </c>
      <c r="B4" t="s">
        <v>79</v>
      </c>
      <c r="C4" t="s">
        <v>22</v>
      </c>
      <c r="D4">
        <v>58000</v>
      </c>
      <c r="E4" t="s">
        <v>22</v>
      </c>
      <c r="F4" t="s">
        <v>60</v>
      </c>
      <c r="G4" t="s">
        <v>65</v>
      </c>
    </row>
    <row r="5" spans="1:7" x14ac:dyDescent="0.2">
      <c r="A5" t="s">
        <v>77</v>
      </c>
      <c r="B5" t="s">
        <v>56</v>
      </c>
      <c r="C5" t="s">
        <v>10</v>
      </c>
      <c r="D5">
        <v>30000</v>
      </c>
      <c r="E5" t="s">
        <v>10</v>
      </c>
      <c r="F5" t="s">
        <v>59</v>
      </c>
      <c r="G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Manual Entry</vt:lpstr>
      <vt:lpstr>Cleaned Data</vt:lpstr>
      <vt:lpstr>Budget vs Actual</vt:lpstr>
      <vt:lpstr>Amount Sum by Program Type </vt:lpstr>
      <vt:lpstr>Amount Sum by Gift Type </vt:lpstr>
      <vt:lpstr>Planned Giving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Tian, Jamie</cp:lastModifiedBy>
  <dcterms:created xsi:type="dcterms:W3CDTF">2025-07-24T04:08:52Z</dcterms:created>
  <dcterms:modified xsi:type="dcterms:W3CDTF">2025-07-24T07:49:29Z</dcterms:modified>
</cp:coreProperties>
</file>