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8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9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0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1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12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13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drawings/drawing14.xml" ContentType="application/vnd.openxmlformats-officedocument.drawing+xml"/>
  <Override PartName="/xl/charts/chart177.xml" ContentType="application/vnd.openxmlformats-officedocument.drawingml.chart+xml"/>
  <Override PartName="/xl/drawings/drawing15.xml" ContentType="application/vnd.openxmlformats-officedocument.drawing+xml"/>
  <Override PartName="/xl/charts/chart17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lockStructure="1"/>
  <bookViews>
    <workbookView xWindow="660" yWindow="708" windowWidth="15936" windowHeight="9216" activeTab="6"/>
  </bookViews>
  <sheets>
    <sheet name="SETUP" sheetId="15" r:id="rId1"/>
    <sheet name="04Jan16" sheetId="1" r:id="rId2"/>
    <sheet name="01Feb16" sheetId="18" r:id="rId3"/>
    <sheet name="29Feb16" sheetId="20" r:id="rId4"/>
    <sheet name="28Mar16" sheetId="21" r:id="rId5"/>
    <sheet name="25Apr16" sheetId="38" r:id="rId6"/>
    <sheet name="23May16" sheetId="37" r:id="rId7"/>
    <sheet name="20Jun16" sheetId="36" r:id="rId8"/>
    <sheet name="18JUL16" sheetId="35" r:id="rId9"/>
    <sheet name="15Aug16" sheetId="34" r:id="rId10"/>
    <sheet name="12Sep16" sheetId="39" r:id="rId11"/>
    <sheet name="10Oct16" sheetId="40" r:id="rId12"/>
    <sheet name="7Nov16" sheetId="33" r:id="rId13"/>
    <sheet name="5Dec16" sheetId="42" r:id="rId14"/>
    <sheet name="2Jan2017" sheetId="43" r:id="rId15"/>
  </sheets>
  <definedNames>
    <definedName name="Absence">#REF!</definedName>
    <definedName name="Credit">#REF!</definedName>
    <definedName name="_xlnm.Print_Area" localSheetId="2">'01Feb16'!$A$2:$AA$46</definedName>
    <definedName name="_xlnm.Print_Area" localSheetId="1">'04Jan16'!$A$1:$Z$47</definedName>
    <definedName name="_xlnm.Print_Area" localSheetId="11">'10Oct16'!$A$2:$AA$47</definedName>
    <definedName name="_xlnm.Print_Area" localSheetId="10">'12Sep16'!$A$2:$AA$47</definedName>
    <definedName name="_xlnm.Print_Area" localSheetId="9">'15Aug16'!$A$2:$AA$47</definedName>
    <definedName name="_xlnm.Print_Area" localSheetId="8">'18JUL16'!$A$2:$AA$47</definedName>
    <definedName name="_xlnm.Print_Area" localSheetId="7">'20Jun16'!$A$1:$AA$46</definedName>
    <definedName name="_xlnm.Print_Area" localSheetId="6">'23May16'!$A$2:$AA$46</definedName>
    <definedName name="_xlnm.Print_Area" localSheetId="5">'25Apr16'!$A$1:$AA$47</definedName>
    <definedName name="_xlnm.Print_Area" localSheetId="4">'28Mar16'!$A$2:$AA$47</definedName>
    <definedName name="_xlnm.Print_Area" localSheetId="3">'29Feb16'!$A$2:$AA$47</definedName>
  </definedNames>
  <calcPr calcId="145621"/>
</workbook>
</file>

<file path=xl/calcChain.xml><?xml version="1.0" encoding="utf-8"?>
<calcChain xmlns="http://schemas.openxmlformats.org/spreadsheetml/2006/main">
  <c r="Q47" i="38" l="1"/>
  <c r="S4" i="42"/>
  <c r="AY12" i="42"/>
  <c r="AV12" i="42" s="1"/>
  <c r="AY13" i="42"/>
  <c r="AX13" i="42" s="1"/>
  <c r="AW13" i="42" s="1"/>
  <c r="AY14" i="42"/>
  <c r="AX14" i="42" s="1"/>
  <c r="AW14" i="42" s="1"/>
  <c r="AY15" i="42"/>
  <c r="AX15" i="42" s="1"/>
  <c r="AW15" i="42" s="1"/>
  <c r="AY16" i="42"/>
  <c r="AV16" i="42" s="1"/>
  <c r="AY19" i="42"/>
  <c r="AV19" i="42" s="1"/>
  <c r="AY20" i="42"/>
  <c r="AV20" i="42" s="1"/>
  <c r="AY21" i="42"/>
  <c r="AX21" i="42" s="1"/>
  <c r="AW21" i="42" s="1"/>
  <c r="AY22" i="42"/>
  <c r="AX22" i="42" s="1"/>
  <c r="AW22" i="42" s="1"/>
  <c r="AY23" i="42"/>
  <c r="AX23" i="42"/>
  <c r="AW23" i="42" s="1"/>
  <c r="AV23" i="42"/>
  <c r="AY26" i="42"/>
  <c r="AV26" i="42" s="1"/>
  <c r="AY27" i="42"/>
  <c r="AV27" i="42" s="1"/>
  <c r="AY28" i="42"/>
  <c r="AV28" i="42" s="1"/>
  <c r="AY29" i="42"/>
  <c r="AX29" i="42" s="1"/>
  <c r="AW29" i="42" s="1"/>
  <c r="AY30" i="42"/>
  <c r="AX30" i="42" s="1"/>
  <c r="AY33" i="42"/>
  <c r="AX33" i="42" s="1"/>
  <c r="AW33" i="42" s="1"/>
  <c r="AY34" i="42"/>
  <c r="AV34" i="42" s="1"/>
  <c r="AY35" i="42"/>
  <c r="AV35" i="42" s="1"/>
  <c r="AY36" i="42"/>
  <c r="AV36" i="42" s="1"/>
  <c r="AY37" i="42"/>
  <c r="AX37" i="42" s="1"/>
  <c r="AW37" i="42" s="1"/>
  <c r="S4" i="33"/>
  <c r="AY12" i="33"/>
  <c r="AX12" i="33" s="1"/>
  <c r="AW12" i="33" s="1"/>
  <c r="AY13" i="33"/>
  <c r="AX13" i="33" s="1"/>
  <c r="AW13" i="33" s="1"/>
  <c r="AY14" i="33"/>
  <c r="AX14" i="33" s="1"/>
  <c r="AW14" i="33" s="1"/>
  <c r="AY15" i="33"/>
  <c r="AX15" i="33" s="1"/>
  <c r="AW15" i="33" s="1"/>
  <c r="AY16" i="33"/>
  <c r="AX16" i="33" s="1"/>
  <c r="AW16" i="33" s="1"/>
  <c r="AY19" i="33"/>
  <c r="AV19" i="33" s="1"/>
  <c r="AY20" i="33"/>
  <c r="AX20" i="33" s="1"/>
  <c r="AW20" i="33" s="1"/>
  <c r="AY21" i="33"/>
  <c r="AV21" i="33" s="1"/>
  <c r="AY22" i="33"/>
  <c r="AX22" i="33" s="1"/>
  <c r="AW22" i="33" s="1"/>
  <c r="AY23" i="33"/>
  <c r="AV23" i="33" s="1"/>
  <c r="AY26" i="33"/>
  <c r="AX26" i="33" s="1"/>
  <c r="AW26" i="33" s="1"/>
  <c r="AY27" i="33"/>
  <c r="AX27" i="33" s="1"/>
  <c r="AW27" i="33" s="1"/>
  <c r="AY28" i="33"/>
  <c r="AX28" i="33" s="1"/>
  <c r="AW28" i="33" s="1"/>
  <c r="AY29" i="33"/>
  <c r="AV29" i="33" s="1"/>
  <c r="AY30" i="33"/>
  <c r="AV30" i="33" s="1"/>
  <c r="AY33" i="33"/>
  <c r="AV33" i="33" s="1"/>
  <c r="AY34" i="33"/>
  <c r="AV34" i="33" s="1"/>
  <c r="AY35" i="33"/>
  <c r="AV35" i="33" s="1"/>
  <c r="AY36" i="33"/>
  <c r="AX36" i="33" s="1"/>
  <c r="AW36" i="33" s="1"/>
  <c r="AY37" i="33"/>
  <c r="AX37" i="33" s="1"/>
  <c r="AW37" i="33" s="1"/>
  <c r="S4" i="40"/>
  <c r="AY12" i="40"/>
  <c r="AV12" i="40" s="1"/>
  <c r="AY13" i="40"/>
  <c r="AV13" i="40" s="1"/>
  <c r="AY14" i="40"/>
  <c r="AX14" i="40" s="1"/>
  <c r="AW14" i="40" s="1"/>
  <c r="AY15" i="40"/>
  <c r="AY16" i="40"/>
  <c r="AV16" i="40" s="1"/>
  <c r="AY19" i="40"/>
  <c r="AY20" i="40"/>
  <c r="AX20" i="40" s="1"/>
  <c r="AW20" i="40" s="1"/>
  <c r="AY21" i="40"/>
  <c r="AX21" i="40" s="1"/>
  <c r="AW21" i="40" s="1"/>
  <c r="AY22" i="40"/>
  <c r="AX22" i="40" s="1"/>
  <c r="AW22" i="40" s="1"/>
  <c r="AY23" i="40"/>
  <c r="AY26" i="40"/>
  <c r="AX26" i="40" s="1"/>
  <c r="AW26" i="40" s="1"/>
  <c r="AY27" i="40"/>
  <c r="AY28" i="40"/>
  <c r="AX28" i="40" s="1"/>
  <c r="AW28" i="40" s="1"/>
  <c r="AY29" i="40"/>
  <c r="AX29" i="40" s="1"/>
  <c r="AW29" i="40" s="1"/>
  <c r="AV29" i="40"/>
  <c r="AY30" i="40"/>
  <c r="AV30" i="40" s="1"/>
  <c r="AY33" i="40"/>
  <c r="AV33" i="40" s="1"/>
  <c r="AY34" i="40"/>
  <c r="AX34" i="40" s="1"/>
  <c r="AW34" i="40" s="1"/>
  <c r="AY35" i="40"/>
  <c r="AY36" i="40"/>
  <c r="AX36" i="40" s="1"/>
  <c r="AW36" i="40" s="1"/>
  <c r="AY37" i="40"/>
  <c r="AX37" i="40" s="1"/>
  <c r="AW37" i="40" s="1"/>
  <c r="AV37" i="40"/>
  <c r="S4" i="39"/>
  <c r="AY12" i="39"/>
  <c r="AV12" i="39" s="1"/>
  <c r="AY13" i="39"/>
  <c r="AX13" i="39" s="1"/>
  <c r="AW13" i="39" s="1"/>
  <c r="AY14" i="39"/>
  <c r="AY15" i="39"/>
  <c r="AV15" i="39" s="1"/>
  <c r="AY16" i="39"/>
  <c r="AV16" i="39" s="1"/>
  <c r="AY19" i="39"/>
  <c r="AV19" i="39" s="1"/>
  <c r="AY20" i="39"/>
  <c r="AV20" i="39" s="1"/>
  <c r="AY21" i="39"/>
  <c r="AX21" i="39" s="1"/>
  <c r="AW21" i="39" s="1"/>
  <c r="AY22" i="39"/>
  <c r="AY23" i="39"/>
  <c r="AV23" i="39" s="1"/>
  <c r="AY26" i="39"/>
  <c r="AY27" i="39"/>
  <c r="AX27" i="39" s="1"/>
  <c r="AW27" i="39" s="1"/>
  <c r="AY28" i="39"/>
  <c r="AX28" i="39" s="1"/>
  <c r="AW28" i="39" s="1"/>
  <c r="AY29" i="39"/>
  <c r="AX29" i="39" s="1"/>
  <c r="AW29" i="39" s="1"/>
  <c r="AY30" i="39"/>
  <c r="AY33" i="39"/>
  <c r="AX33" i="39" s="1"/>
  <c r="AW33" i="39" s="1"/>
  <c r="AY34" i="39"/>
  <c r="AY35" i="39"/>
  <c r="AX35" i="39" s="1"/>
  <c r="AW35" i="39" s="1"/>
  <c r="AY36" i="39"/>
  <c r="AV36" i="39" s="1"/>
  <c r="AY37" i="39"/>
  <c r="AX37" i="39" s="1"/>
  <c r="AW37" i="39" s="1"/>
  <c r="S4" i="34"/>
  <c r="AY12" i="34"/>
  <c r="AV12" i="34" s="1"/>
  <c r="AY13" i="34"/>
  <c r="AX13" i="34" s="1"/>
  <c r="AW13" i="34" s="1"/>
  <c r="AY14" i="34"/>
  <c r="AV14" i="34" s="1"/>
  <c r="AY15" i="34"/>
  <c r="AV15" i="34" s="1"/>
  <c r="AX15" i="34"/>
  <c r="AW15" i="34" s="1"/>
  <c r="AY16" i="34"/>
  <c r="AV16" i="34" s="1"/>
  <c r="AY19" i="34"/>
  <c r="AV19" i="34" s="1"/>
  <c r="AY20" i="34"/>
  <c r="AX20" i="34" s="1"/>
  <c r="AW20" i="34" s="1"/>
  <c r="AY21" i="34"/>
  <c r="AV21" i="34" s="1"/>
  <c r="AY22" i="34"/>
  <c r="AV22" i="34" s="1"/>
  <c r="AY23" i="34"/>
  <c r="AV23" i="34" s="1"/>
  <c r="AY26" i="34"/>
  <c r="AV26" i="34" s="1"/>
  <c r="AY27" i="34"/>
  <c r="AX27" i="34" s="1"/>
  <c r="AW27" i="34" s="1"/>
  <c r="AY28" i="34"/>
  <c r="AX28" i="34" s="1"/>
  <c r="AW28" i="34" s="1"/>
  <c r="AY29" i="34"/>
  <c r="AV29" i="34" s="1"/>
  <c r="AY30" i="34"/>
  <c r="AV30" i="34"/>
  <c r="AY33" i="34"/>
  <c r="AX33" i="34" s="1"/>
  <c r="AW33" i="34" s="1"/>
  <c r="AY34" i="34"/>
  <c r="AV34" i="34" s="1"/>
  <c r="AY35" i="34"/>
  <c r="AV35" i="34" s="1"/>
  <c r="AY36" i="34"/>
  <c r="AX36" i="34" s="1"/>
  <c r="AW36" i="34" s="1"/>
  <c r="AY37" i="34"/>
  <c r="AV37" i="34"/>
  <c r="S4" i="35"/>
  <c r="AY12" i="35"/>
  <c r="AX12" i="35" s="1"/>
  <c r="AW12" i="35" s="1"/>
  <c r="AY13" i="35"/>
  <c r="AV13" i="35" s="1"/>
  <c r="AY14" i="35"/>
  <c r="AV14" i="35" s="1"/>
  <c r="AY15" i="35"/>
  <c r="AV15" i="35" s="1"/>
  <c r="AY16" i="35"/>
  <c r="AV16" i="35" s="1"/>
  <c r="AY19" i="35"/>
  <c r="AV19" i="35"/>
  <c r="AY20" i="35"/>
  <c r="AV20" i="35" s="1"/>
  <c r="AY21" i="35"/>
  <c r="AY22" i="35"/>
  <c r="AX22" i="35" s="1"/>
  <c r="AW22" i="35" s="1"/>
  <c r="AY23" i="35"/>
  <c r="AX23" i="35" s="1"/>
  <c r="AW23" i="35" s="1"/>
  <c r="AY26" i="35"/>
  <c r="AX26" i="35" s="1"/>
  <c r="AW26" i="35" s="1"/>
  <c r="AY27" i="35"/>
  <c r="AX27" i="35" s="1"/>
  <c r="AW27" i="35" s="1"/>
  <c r="AY28" i="35"/>
  <c r="AX28" i="35" s="1"/>
  <c r="AW28" i="35" s="1"/>
  <c r="AY29" i="35"/>
  <c r="AY30" i="35"/>
  <c r="AX30" i="35" s="1"/>
  <c r="AY33" i="35"/>
  <c r="AY34" i="35"/>
  <c r="AV34" i="35" s="1"/>
  <c r="AY35" i="35"/>
  <c r="AV35" i="35" s="1"/>
  <c r="AY36" i="35"/>
  <c r="AX36" i="35" s="1"/>
  <c r="AW36" i="35" s="1"/>
  <c r="AY37" i="35"/>
  <c r="S4" i="37"/>
  <c r="AY12" i="37"/>
  <c r="AX12" i="37" s="1"/>
  <c r="AW12" i="37" s="1"/>
  <c r="AY13" i="37"/>
  <c r="AX13" i="37" s="1"/>
  <c r="AW13" i="37" s="1"/>
  <c r="AY14" i="37"/>
  <c r="AX14" i="37" s="1"/>
  <c r="AW14" i="37" s="1"/>
  <c r="AY15" i="37"/>
  <c r="AX15" i="37" s="1"/>
  <c r="AW15" i="37" s="1"/>
  <c r="AY16" i="37"/>
  <c r="AY19" i="37"/>
  <c r="AX19" i="37" s="1"/>
  <c r="AW19" i="37" s="1"/>
  <c r="AY20" i="37"/>
  <c r="AY21" i="37"/>
  <c r="AV21" i="37" s="1"/>
  <c r="AY22" i="37"/>
  <c r="AV22" i="37" s="1"/>
  <c r="AY23" i="37"/>
  <c r="AV23" i="37" s="1"/>
  <c r="AY26" i="37"/>
  <c r="AX26" i="37" s="1"/>
  <c r="AW26" i="37" s="1"/>
  <c r="AY27" i="37"/>
  <c r="AX27" i="37" s="1"/>
  <c r="AW27" i="37" s="1"/>
  <c r="AY28" i="37"/>
  <c r="AX28" i="37" s="1"/>
  <c r="AW28" i="37" s="1"/>
  <c r="AY29" i="37"/>
  <c r="AV29" i="37" s="1"/>
  <c r="AY30" i="37"/>
  <c r="AV30" i="37" s="1"/>
  <c r="AY33" i="37"/>
  <c r="AV33" i="37" s="1"/>
  <c r="AY34" i="37"/>
  <c r="AV34" i="37" s="1"/>
  <c r="AY35" i="37"/>
  <c r="AV35" i="37" s="1"/>
  <c r="AY36" i="37"/>
  <c r="AX36" i="37" s="1"/>
  <c r="AW36" i="37" s="1"/>
  <c r="AY37" i="37"/>
  <c r="AV37" i="37" s="1"/>
  <c r="S4" i="38"/>
  <c r="AY12" i="38"/>
  <c r="AV12" i="38" s="1"/>
  <c r="AY13" i="38"/>
  <c r="AV13" i="38" s="1"/>
  <c r="AY14" i="38"/>
  <c r="AX14" i="38" s="1"/>
  <c r="AW14" i="38" s="1"/>
  <c r="AY15" i="38"/>
  <c r="AX15" i="38" s="1"/>
  <c r="AW15" i="38" s="1"/>
  <c r="AY16" i="38"/>
  <c r="AV16" i="38" s="1"/>
  <c r="AY19" i="38"/>
  <c r="AV19" i="38" s="1"/>
  <c r="AY20" i="38"/>
  <c r="AX20" i="38" s="1"/>
  <c r="AW20" i="38" s="1"/>
  <c r="AY21" i="38"/>
  <c r="AV21" i="38" s="1"/>
  <c r="AY22" i="38"/>
  <c r="AV22" i="38" s="1"/>
  <c r="AY23" i="38"/>
  <c r="AV23" i="38" s="1"/>
  <c r="AY26" i="38"/>
  <c r="AV26" i="38" s="1"/>
  <c r="AY27" i="38"/>
  <c r="AX27" i="38" s="1"/>
  <c r="AW27" i="38" s="1"/>
  <c r="AY28" i="38"/>
  <c r="AV28" i="38" s="1"/>
  <c r="AY29" i="38"/>
  <c r="AV29" i="38" s="1"/>
  <c r="AY30" i="38"/>
  <c r="AV30" i="38"/>
  <c r="AY33" i="38"/>
  <c r="AV33" i="38" s="1"/>
  <c r="AY34" i="38"/>
  <c r="AV34" i="38" s="1"/>
  <c r="AY35" i="38"/>
  <c r="AX35" i="38" s="1"/>
  <c r="AW35" i="38" s="1"/>
  <c r="AY36" i="38"/>
  <c r="AV36" i="38" s="1"/>
  <c r="AY37" i="38"/>
  <c r="AX37" i="38" s="1"/>
  <c r="AW37" i="38" s="1"/>
  <c r="S4" i="21"/>
  <c r="AY12" i="21"/>
  <c r="AV12" i="21" s="1"/>
  <c r="AY13" i="21"/>
  <c r="AV13" i="21" s="1"/>
  <c r="AY14" i="21"/>
  <c r="AV14" i="21" s="1"/>
  <c r="AY15" i="21"/>
  <c r="AV15" i="21" s="1"/>
  <c r="AY16" i="21"/>
  <c r="AV16" i="21" s="1"/>
  <c r="AY19" i="21"/>
  <c r="AV19" i="21" s="1"/>
  <c r="AY20" i="21"/>
  <c r="AV20" i="21" s="1"/>
  <c r="AY21" i="21"/>
  <c r="AV21" i="21" s="1"/>
  <c r="AY22" i="21"/>
  <c r="AV22" i="21" s="1"/>
  <c r="AY23" i="21"/>
  <c r="AX23" i="21" s="1"/>
  <c r="AW23" i="21" s="1"/>
  <c r="AY26" i="21"/>
  <c r="AY27" i="21"/>
  <c r="AV27" i="21" s="1"/>
  <c r="AY28" i="21"/>
  <c r="AV28" i="21" s="1"/>
  <c r="AY29" i="21"/>
  <c r="AX29" i="21" s="1"/>
  <c r="AW29" i="21" s="1"/>
  <c r="AY30" i="21"/>
  <c r="AY33" i="21"/>
  <c r="AV33" i="21" s="1"/>
  <c r="AY34" i="21"/>
  <c r="AY35" i="21"/>
  <c r="AV35" i="21" s="1"/>
  <c r="AY36" i="21"/>
  <c r="AV36" i="21" s="1"/>
  <c r="AY37" i="21"/>
  <c r="AV37" i="21" s="1"/>
  <c r="S4" i="20"/>
  <c r="AY12" i="20"/>
  <c r="AV12" i="20" s="1"/>
  <c r="AY13" i="20"/>
  <c r="AY14" i="20"/>
  <c r="AX14" i="20"/>
  <c r="AW14" i="20" s="1"/>
  <c r="AY15" i="20"/>
  <c r="AV15" i="20" s="1"/>
  <c r="AY16" i="20"/>
  <c r="AV16" i="20" s="1"/>
  <c r="AY19" i="20"/>
  <c r="AV19" i="20" s="1"/>
  <c r="AY20" i="20"/>
  <c r="AV20" i="20" s="1"/>
  <c r="AY21" i="20"/>
  <c r="AY22" i="20"/>
  <c r="AX22" i="20" s="1"/>
  <c r="AW22" i="20" s="1"/>
  <c r="AY23" i="20"/>
  <c r="AV23" i="20" s="1"/>
  <c r="AY26" i="20"/>
  <c r="AX26" i="20" s="1"/>
  <c r="AW26" i="20" s="1"/>
  <c r="AY27" i="20"/>
  <c r="AV27" i="20" s="1"/>
  <c r="AY28" i="20"/>
  <c r="AV28" i="20" s="1"/>
  <c r="AY29" i="20"/>
  <c r="AV29" i="20" s="1"/>
  <c r="AY30" i="20"/>
  <c r="AX30" i="20" s="1"/>
  <c r="AY33" i="20"/>
  <c r="AV33" i="20" s="1"/>
  <c r="AY34" i="20"/>
  <c r="AX34" i="20" s="1"/>
  <c r="AW34" i="20" s="1"/>
  <c r="AY35" i="20"/>
  <c r="AV35" i="20" s="1"/>
  <c r="AY36" i="20"/>
  <c r="AV36" i="20" s="1"/>
  <c r="AY37" i="20"/>
  <c r="AV37" i="20" s="1"/>
  <c r="S4" i="18"/>
  <c r="AY12" i="18"/>
  <c r="AV12" i="18" s="1"/>
  <c r="AY13" i="18"/>
  <c r="AX13" i="18" s="1"/>
  <c r="AW13" i="18" s="1"/>
  <c r="AY14" i="18"/>
  <c r="AV14" i="18" s="1"/>
  <c r="AY15" i="18"/>
  <c r="AV15" i="18" s="1"/>
  <c r="AY16" i="18"/>
  <c r="AV16" i="18" s="1"/>
  <c r="AY19" i="18"/>
  <c r="AX19" i="18" s="1"/>
  <c r="AW19" i="18" s="1"/>
  <c r="AY20" i="18"/>
  <c r="AV20" i="18" s="1"/>
  <c r="AY21" i="18"/>
  <c r="AX21" i="18" s="1"/>
  <c r="AW21" i="18" s="1"/>
  <c r="AY22" i="18"/>
  <c r="AV22" i="18" s="1"/>
  <c r="AY23" i="18"/>
  <c r="AV23" i="18" s="1"/>
  <c r="AY26" i="18"/>
  <c r="AV26" i="18" s="1"/>
  <c r="AY27" i="18"/>
  <c r="AV27" i="18" s="1"/>
  <c r="AY28" i="18"/>
  <c r="AV28" i="18" s="1"/>
  <c r="AY29" i="18"/>
  <c r="AX29" i="18" s="1"/>
  <c r="AW29" i="18" s="1"/>
  <c r="AY30" i="18"/>
  <c r="AV30" i="18"/>
  <c r="AY33" i="18"/>
  <c r="AX33" i="18" s="1"/>
  <c r="AW33" i="18" s="1"/>
  <c r="AY34" i="18"/>
  <c r="AV34" i="18" s="1"/>
  <c r="AY35" i="18"/>
  <c r="AV35" i="18" s="1"/>
  <c r="AY36" i="18"/>
  <c r="AV36" i="18" s="1"/>
  <c r="AY37" i="18"/>
  <c r="AX37" i="18" s="1"/>
  <c r="AW37" i="18" s="1"/>
  <c r="S4" i="1"/>
  <c r="H12" i="1"/>
  <c r="AP12" i="1" s="1"/>
  <c r="AO12" i="1" s="1"/>
  <c r="H14" i="1"/>
  <c r="AP14" i="1" s="1"/>
  <c r="AO14" i="1" s="1"/>
  <c r="H13" i="1"/>
  <c r="AP13" i="1" s="1"/>
  <c r="AO13" i="1" s="1"/>
  <c r="H15" i="1"/>
  <c r="AP15" i="1"/>
  <c r="AO15" i="1" s="1"/>
  <c r="H16" i="1"/>
  <c r="AP16" i="1" s="1"/>
  <c r="AO16" i="1" s="1"/>
  <c r="AY12" i="1"/>
  <c r="AX12" i="1" s="1"/>
  <c r="AW12" i="1" s="1"/>
  <c r="AY13" i="1"/>
  <c r="AX13" i="1" s="1"/>
  <c r="AW13" i="1" s="1"/>
  <c r="AY14" i="1"/>
  <c r="AV14" i="1" s="1"/>
  <c r="AY15" i="1"/>
  <c r="AV15" i="1" s="1"/>
  <c r="AY16" i="1"/>
  <c r="AX16" i="1" s="1"/>
  <c r="AW16" i="1" s="1"/>
  <c r="AY19" i="1"/>
  <c r="AV19" i="1" s="1"/>
  <c r="AY20" i="1"/>
  <c r="AV20" i="1" s="1"/>
  <c r="AY21" i="1"/>
  <c r="AV21" i="1" s="1"/>
  <c r="AY22" i="1"/>
  <c r="AV22" i="1" s="1"/>
  <c r="AY23" i="1"/>
  <c r="AV23" i="1" s="1"/>
  <c r="H19" i="1"/>
  <c r="AN19" i="1" s="1"/>
  <c r="AY26" i="1"/>
  <c r="AX26" i="1" s="1"/>
  <c r="AW26" i="1" s="1"/>
  <c r="AY27" i="1"/>
  <c r="AV27" i="1" s="1"/>
  <c r="AY28" i="1"/>
  <c r="AV28" i="1" s="1"/>
  <c r="AY29" i="1"/>
  <c r="AV29" i="1" s="1"/>
  <c r="AY30" i="1"/>
  <c r="AX30" i="1" s="1"/>
  <c r="AY33" i="1"/>
  <c r="AX33" i="1" s="1"/>
  <c r="AW33" i="1" s="1"/>
  <c r="AY34" i="1"/>
  <c r="AX34" i="1" s="1"/>
  <c r="AW34" i="1" s="1"/>
  <c r="AY35" i="1"/>
  <c r="AV35" i="1" s="1"/>
  <c r="AY36" i="1"/>
  <c r="AV36" i="1" s="1"/>
  <c r="AX36" i="1"/>
  <c r="AW36" i="1" s="1"/>
  <c r="AY37" i="1"/>
  <c r="AX37" i="1" s="1"/>
  <c r="AW37" i="1" s="1"/>
  <c r="X23" i="1"/>
  <c r="Y23" i="1"/>
  <c r="Q42" i="1"/>
  <c r="H30" i="43"/>
  <c r="AP30" i="43"/>
  <c r="AO30" i="43" s="1"/>
  <c r="AF15" i="15"/>
  <c r="AF16" i="15" s="1"/>
  <c r="L18" i="15" s="1"/>
  <c r="H12" i="43"/>
  <c r="AN12" i="43"/>
  <c r="BC12" i="43" s="1"/>
  <c r="AZ12" i="43" s="1"/>
  <c r="AP12" i="43"/>
  <c r="AO12" i="43" s="1"/>
  <c r="S4" i="43"/>
  <c r="U4" i="43" s="1"/>
  <c r="AD12" i="43"/>
  <c r="AG12" i="43" s="1"/>
  <c r="AF12" i="43"/>
  <c r="AE12" i="43" s="1"/>
  <c r="H13" i="43"/>
  <c r="AN13" i="43" s="1"/>
  <c r="AD13" i="43"/>
  <c r="AF13" i="43"/>
  <c r="AE13" i="43" s="1"/>
  <c r="H14" i="43"/>
  <c r="AN14" i="43" s="1"/>
  <c r="AD14" i="43"/>
  <c r="AF14" i="43"/>
  <c r="AE14" i="43" s="1"/>
  <c r="H15" i="43"/>
  <c r="AN15" i="43" s="1"/>
  <c r="AD15" i="43"/>
  <c r="AF15" i="43"/>
  <c r="AE15" i="43" s="1"/>
  <c r="H16" i="43"/>
  <c r="AN16" i="43" s="1"/>
  <c r="AP16" i="43"/>
  <c r="AO16" i="43" s="1"/>
  <c r="AD16" i="43"/>
  <c r="AF16" i="43"/>
  <c r="AE16" i="43" s="1"/>
  <c r="H19" i="43"/>
  <c r="AN19" i="43" s="1"/>
  <c r="AD19" i="43"/>
  <c r="AF19" i="43"/>
  <c r="AE19" i="43" s="1"/>
  <c r="H20" i="43"/>
  <c r="AP20" i="43" s="1"/>
  <c r="AO20" i="43" s="1"/>
  <c r="AD20" i="43"/>
  <c r="AF20" i="43"/>
  <c r="AE20" i="43"/>
  <c r="H21" i="43"/>
  <c r="AN21" i="43"/>
  <c r="AD21" i="43"/>
  <c r="AF21" i="43"/>
  <c r="AE21" i="43" s="1"/>
  <c r="H22" i="43"/>
  <c r="AN22" i="43" s="1"/>
  <c r="AP22" i="43"/>
  <c r="AO22" i="43" s="1"/>
  <c r="AD22" i="43"/>
  <c r="AF22" i="43"/>
  <c r="AE22" i="43"/>
  <c r="H23" i="43"/>
  <c r="AP23" i="43" s="1"/>
  <c r="AO23" i="43" s="1"/>
  <c r="AN23" i="43"/>
  <c r="BC23" i="43" s="1"/>
  <c r="AU23" i="43" s="1"/>
  <c r="AD18" i="43"/>
  <c r="AF18" i="43"/>
  <c r="AE18" i="43" s="1"/>
  <c r="H26" i="43"/>
  <c r="AN26" i="43" s="1"/>
  <c r="AD26" i="43"/>
  <c r="AF26" i="43"/>
  <c r="AE26" i="43" s="1"/>
  <c r="H27" i="43"/>
  <c r="AP27" i="43" s="1"/>
  <c r="AO27" i="43" s="1"/>
  <c r="AD27" i="43"/>
  <c r="AF27" i="43"/>
  <c r="AE27" i="43" s="1"/>
  <c r="AG27" i="43" s="1"/>
  <c r="H28" i="43"/>
  <c r="AN28" i="43"/>
  <c r="AD28" i="43"/>
  <c r="AF28" i="43"/>
  <c r="AE28" i="43" s="1"/>
  <c r="AG28" i="43" s="1"/>
  <c r="H29" i="43"/>
  <c r="AN29" i="43"/>
  <c r="AP29" i="43"/>
  <c r="AO29" i="43"/>
  <c r="AD29" i="43"/>
  <c r="AG29" i="43"/>
  <c r="AF29" i="43"/>
  <c r="AE29" i="43"/>
  <c r="AD30" i="43"/>
  <c r="AF30" i="43"/>
  <c r="AE30" i="43" s="1"/>
  <c r="AY30" i="43"/>
  <c r="AY52" i="43" s="1"/>
  <c r="AS52" i="43"/>
  <c r="AR30" i="43"/>
  <c r="AR52" i="43" s="1"/>
  <c r="AQ30" i="43"/>
  <c r="AQ52" i="43" s="1"/>
  <c r="AH30" i="43"/>
  <c r="AI30" i="43"/>
  <c r="AJ30" i="43" s="1"/>
  <c r="AJ52" i="43" s="1"/>
  <c r="AF52" i="43"/>
  <c r="AD52" i="43"/>
  <c r="AB30" i="43"/>
  <c r="AB52" i="43" s="1"/>
  <c r="AC30" i="43"/>
  <c r="AC52" i="43" s="1"/>
  <c r="AA52" i="43"/>
  <c r="AY26" i="43"/>
  <c r="AX26" i="43" s="1"/>
  <c r="AW26" i="43" s="1"/>
  <c r="AH26" i="43"/>
  <c r="AI26" i="43"/>
  <c r="AJ26" i="43" s="1"/>
  <c r="AY27" i="43"/>
  <c r="AX27" i="43" s="1"/>
  <c r="AW27" i="43" s="1"/>
  <c r="AH27" i="43"/>
  <c r="AI27" i="43"/>
  <c r="AJ27" i="43" s="1"/>
  <c r="AY28" i="43"/>
  <c r="AV28" i="43" s="1"/>
  <c r="AH28" i="43"/>
  <c r="AI28" i="43"/>
  <c r="AJ28" i="43" s="1"/>
  <c r="AY29" i="43"/>
  <c r="AX29" i="43" s="1"/>
  <c r="AW29" i="43" s="1"/>
  <c r="AH29" i="43"/>
  <c r="AI29" i="43"/>
  <c r="AJ29" i="43" s="1"/>
  <c r="Y52" i="43"/>
  <c r="X52" i="43"/>
  <c r="W52" i="43"/>
  <c r="V52" i="43"/>
  <c r="AR12" i="43"/>
  <c r="AR13" i="43"/>
  <c r="AR14" i="43"/>
  <c r="AR15" i="43"/>
  <c r="AR16" i="43"/>
  <c r="AR17" i="43"/>
  <c r="AR18" i="43"/>
  <c r="AR19" i="43"/>
  <c r="AR20" i="43"/>
  <c r="AR21" i="43"/>
  <c r="AR22" i="43"/>
  <c r="AR23" i="43"/>
  <c r="AR24" i="43"/>
  <c r="AR25" i="43"/>
  <c r="AR26" i="43"/>
  <c r="AR27" i="43"/>
  <c r="AR28" i="43"/>
  <c r="AR29" i="43"/>
  <c r="AD25" i="43"/>
  <c r="AF25" i="43"/>
  <c r="AE25" i="43"/>
  <c r="T52" i="43"/>
  <c r="S52" i="43"/>
  <c r="R52" i="43"/>
  <c r="Q52" i="43"/>
  <c r="P52" i="43"/>
  <c r="O52" i="43"/>
  <c r="N52" i="43"/>
  <c r="M52" i="43"/>
  <c r="L52" i="43"/>
  <c r="H52" i="43"/>
  <c r="G52" i="43"/>
  <c r="F52" i="43"/>
  <c r="E52" i="43"/>
  <c r="D52" i="43"/>
  <c r="B52" i="43"/>
  <c r="A52" i="43"/>
  <c r="Q39" i="43"/>
  <c r="Q40" i="43"/>
  <c r="Q41" i="43" s="1"/>
  <c r="Q45" i="43" s="1"/>
  <c r="H37" i="43"/>
  <c r="AM37" i="43"/>
  <c r="AY37" i="43"/>
  <c r="AV37" i="43" s="1"/>
  <c r="AD37" i="43"/>
  <c r="AG37" i="43" s="1"/>
  <c r="AF37" i="43"/>
  <c r="AE37" i="43" s="1"/>
  <c r="AH37" i="43"/>
  <c r="AI37" i="43"/>
  <c r="AJ37" i="43" s="1"/>
  <c r="AB37" i="43"/>
  <c r="AC37" i="43" s="1"/>
  <c r="H36" i="43"/>
  <c r="AY36" i="43"/>
  <c r="AV36" i="43" s="1"/>
  <c r="AD36" i="43"/>
  <c r="AF36" i="43"/>
  <c r="AE36" i="43" s="1"/>
  <c r="AH36" i="43"/>
  <c r="AI36" i="43"/>
  <c r="AJ36" i="43" s="1"/>
  <c r="AK36" i="43" s="1"/>
  <c r="AL36" i="43" s="1"/>
  <c r="AB36" i="43"/>
  <c r="AC36" i="43"/>
  <c r="H35" i="43"/>
  <c r="AY35" i="43"/>
  <c r="AV35" i="43" s="1"/>
  <c r="AD35" i="43"/>
  <c r="AF35" i="43"/>
  <c r="AE35" i="43" s="1"/>
  <c r="AH35" i="43"/>
  <c r="AI35" i="43"/>
  <c r="AJ35" i="43" s="1"/>
  <c r="AB35" i="43"/>
  <c r="AC35" i="43" s="1"/>
  <c r="H34" i="43"/>
  <c r="AY34" i="43"/>
  <c r="AV34" i="43" s="1"/>
  <c r="AD34" i="43"/>
  <c r="AF34" i="43"/>
  <c r="AE34" i="43" s="1"/>
  <c r="AH34" i="43"/>
  <c r="AI34" i="43"/>
  <c r="AJ34" i="43" s="1"/>
  <c r="AB34" i="43"/>
  <c r="AC34" i="43" s="1"/>
  <c r="H33" i="43"/>
  <c r="AY33" i="43"/>
  <c r="AX33" i="43" s="1"/>
  <c r="AW33" i="43" s="1"/>
  <c r="AV33" i="43"/>
  <c r="AD33" i="43"/>
  <c r="AF33" i="43"/>
  <c r="AE33" i="43" s="1"/>
  <c r="AH33" i="43"/>
  <c r="AI33" i="43"/>
  <c r="AJ33" i="43" s="1"/>
  <c r="AB33" i="43"/>
  <c r="AC33" i="43" s="1"/>
  <c r="K32" i="43"/>
  <c r="AB29" i="43"/>
  <c r="AC29" i="43" s="1"/>
  <c r="AB28" i="43"/>
  <c r="AC28" i="43" s="1"/>
  <c r="AB27" i="43"/>
  <c r="AC27" i="43" s="1"/>
  <c r="AB26" i="43"/>
  <c r="AC26" i="43"/>
  <c r="K25" i="43"/>
  <c r="AY23" i="43"/>
  <c r="AV23" i="43" s="1"/>
  <c r="AH23" i="43"/>
  <c r="AI23" i="43"/>
  <c r="AJ23" i="43" s="1"/>
  <c r="AB23" i="43"/>
  <c r="AC23" i="43" s="1"/>
  <c r="AY22" i="43"/>
  <c r="AH22" i="43"/>
  <c r="AI22" i="43"/>
  <c r="AJ22" i="43" s="1"/>
  <c r="AB22" i="43"/>
  <c r="AC22" i="43" s="1"/>
  <c r="AY21" i="43"/>
  <c r="AX21" i="43" s="1"/>
  <c r="AW21" i="43" s="1"/>
  <c r="AV21" i="43"/>
  <c r="AH21" i="43"/>
  <c r="AI21" i="43"/>
  <c r="AJ21" i="43"/>
  <c r="AB21" i="43"/>
  <c r="AC21" i="43"/>
  <c r="AY20" i="43"/>
  <c r="AH20" i="43"/>
  <c r="AI20" i="43"/>
  <c r="AJ20" i="43" s="1"/>
  <c r="AK20" i="43" s="1"/>
  <c r="AL20" i="43" s="1"/>
  <c r="AB20" i="43"/>
  <c r="AC20" i="43" s="1"/>
  <c r="AY19" i="43"/>
  <c r="AV19" i="43" s="1"/>
  <c r="AH19" i="43"/>
  <c r="AI19" i="43"/>
  <c r="AJ19" i="43" s="1"/>
  <c r="AB19" i="43"/>
  <c r="AC19" i="43"/>
  <c r="K18" i="43"/>
  <c r="AY16" i="43"/>
  <c r="AV16" i="43" s="1"/>
  <c r="AH16" i="43"/>
  <c r="AI16" i="43"/>
  <c r="AJ16" i="43" s="1"/>
  <c r="AB16" i="43"/>
  <c r="AC16" i="43" s="1"/>
  <c r="AY15" i="43"/>
  <c r="AX15" i="43" s="1"/>
  <c r="AW15" i="43" s="1"/>
  <c r="AH15" i="43"/>
  <c r="AI15" i="43"/>
  <c r="AJ15" i="43"/>
  <c r="AB15" i="43"/>
  <c r="AC15" i="43" s="1"/>
  <c r="AY14" i="43"/>
  <c r="AV14" i="43" s="1"/>
  <c r="AH14" i="43"/>
  <c r="AI14" i="43"/>
  <c r="AJ14" i="43" s="1"/>
  <c r="AK14" i="43" s="1"/>
  <c r="AL14" i="43" s="1"/>
  <c r="AB14" i="43"/>
  <c r="AC14" i="43"/>
  <c r="AY13" i="43"/>
  <c r="AX13" i="43" s="1"/>
  <c r="AW13" i="43" s="1"/>
  <c r="AH13" i="43"/>
  <c r="AI13" i="43"/>
  <c r="AJ13" i="43" s="1"/>
  <c r="AB13" i="43"/>
  <c r="AC13" i="43" s="1"/>
  <c r="AY12" i="43"/>
  <c r="AV12" i="43" s="1"/>
  <c r="AH12" i="43"/>
  <c r="AI12" i="43"/>
  <c r="AJ12" i="43" s="1"/>
  <c r="AB12" i="43"/>
  <c r="AC12" i="43"/>
  <c r="G44" i="43"/>
  <c r="G45" i="43" s="1"/>
  <c r="F44" i="43"/>
  <c r="F45" i="43"/>
  <c r="E44" i="43"/>
  <c r="E45" i="43" s="1"/>
  <c r="D44" i="43"/>
  <c r="D45" i="43"/>
  <c r="G43" i="43"/>
  <c r="F43" i="43"/>
  <c r="E43" i="43"/>
  <c r="D43" i="43"/>
  <c r="S42" i="43"/>
  <c r="AR37" i="43"/>
  <c r="AQ37" i="43"/>
  <c r="AR31" i="43"/>
  <c r="AR32" i="43"/>
  <c r="AR33" i="43"/>
  <c r="AR34" i="43"/>
  <c r="AR35" i="43"/>
  <c r="AR36" i="43"/>
  <c r="AD32" i="43"/>
  <c r="AF32" i="43"/>
  <c r="AE32" i="43"/>
  <c r="AQ36" i="43"/>
  <c r="AM36" i="43"/>
  <c r="AQ35" i="43"/>
  <c r="AQ34" i="43"/>
  <c r="AM34" i="43"/>
  <c r="AQ33" i="43"/>
  <c r="AX32" i="43"/>
  <c r="AW32" i="43"/>
  <c r="AV32" i="43"/>
  <c r="AU32" i="43"/>
  <c r="AP32" i="43"/>
  <c r="AM32" i="43"/>
  <c r="AN32" i="43" s="1"/>
  <c r="AH32" i="43"/>
  <c r="AI32" i="43"/>
  <c r="AJ32" i="43"/>
  <c r="AB32" i="43"/>
  <c r="AC32" i="43" s="1"/>
  <c r="C32" i="43"/>
  <c r="AU31" i="43"/>
  <c r="AH31" i="43"/>
  <c r="AI31" i="43"/>
  <c r="AJ31" i="43" s="1"/>
  <c r="AF31" i="43"/>
  <c r="AE31" i="43" s="1"/>
  <c r="AD31" i="43"/>
  <c r="AB31" i="43"/>
  <c r="AC31" i="43" s="1"/>
  <c r="AQ29" i="43"/>
  <c r="AM29" i="43"/>
  <c r="AQ28" i="43"/>
  <c r="AM28" i="43"/>
  <c r="AQ27" i="43"/>
  <c r="AM27" i="43"/>
  <c r="AQ26" i="43"/>
  <c r="AM26" i="43"/>
  <c r="AX25" i="43"/>
  <c r="AW25" i="43" s="1"/>
  <c r="AV25" i="43"/>
  <c r="AU25" i="43"/>
  <c r="AP25" i="43"/>
  <c r="AM25" i="43"/>
  <c r="AN25" i="43" s="1"/>
  <c r="AH25" i="43"/>
  <c r="AI25" i="43"/>
  <c r="AJ25" i="43"/>
  <c r="AB25" i="43"/>
  <c r="AC25" i="43"/>
  <c r="C25" i="43"/>
  <c r="AU24" i="43"/>
  <c r="AH24" i="43"/>
  <c r="AI24" i="43"/>
  <c r="AJ24" i="43"/>
  <c r="AF24" i="43"/>
  <c r="AE24" i="43" s="1"/>
  <c r="AD24" i="43"/>
  <c r="AB24" i="43"/>
  <c r="AC24" i="43"/>
  <c r="AQ23" i="43"/>
  <c r="AM23" i="43"/>
  <c r="AF23" i="43"/>
  <c r="AE23" i="43"/>
  <c r="AD23" i="43"/>
  <c r="AQ22" i="43"/>
  <c r="AM22" i="43"/>
  <c r="AQ21" i="43"/>
  <c r="AM21" i="43"/>
  <c r="AQ20" i="43"/>
  <c r="AM20" i="43"/>
  <c r="AQ19" i="43"/>
  <c r="AM19" i="43"/>
  <c r="AX18" i="43"/>
  <c r="AW18" i="43"/>
  <c r="AV18" i="43"/>
  <c r="AU18" i="43"/>
  <c r="AP18" i="43"/>
  <c r="AM18" i="43"/>
  <c r="AN18" i="43" s="1"/>
  <c r="AH18" i="43"/>
  <c r="AI18" i="43"/>
  <c r="AJ18" i="43" s="1"/>
  <c r="AB18" i="43"/>
  <c r="AC18" i="43"/>
  <c r="C18" i="43"/>
  <c r="AU17" i="43"/>
  <c r="AH17" i="43"/>
  <c r="AI17" i="43"/>
  <c r="AJ17" i="43" s="1"/>
  <c r="AK17" i="43" s="1"/>
  <c r="AL17" i="43" s="1"/>
  <c r="AF17" i="43"/>
  <c r="AE17" i="43"/>
  <c r="AD17" i="43"/>
  <c r="AB17" i="43"/>
  <c r="AC17" i="43"/>
  <c r="AQ16" i="43"/>
  <c r="AM16" i="43"/>
  <c r="AQ15" i="43"/>
  <c r="AM15" i="43"/>
  <c r="AQ14" i="43"/>
  <c r="AM14" i="43"/>
  <c r="AQ13" i="43"/>
  <c r="AM13" i="43"/>
  <c r="AQ12" i="43"/>
  <c r="AM12" i="43"/>
  <c r="V11" i="43"/>
  <c r="C11" i="43"/>
  <c r="O5" i="43"/>
  <c r="H30" i="42"/>
  <c r="H52" i="42" s="1"/>
  <c r="AP30" i="42"/>
  <c r="AO30" i="42"/>
  <c r="H12" i="42"/>
  <c r="U4" i="42"/>
  <c r="AD12" i="42"/>
  <c r="AF12" i="42"/>
  <c r="AE12" i="42" s="1"/>
  <c r="H13" i="42"/>
  <c r="AD13" i="42"/>
  <c r="AF13" i="42"/>
  <c r="AE13" i="42" s="1"/>
  <c r="AG13" i="42" s="1"/>
  <c r="H14" i="42"/>
  <c r="AP14" i="42" s="1"/>
  <c r="AO14" i="42" s="1"/>
  <c r="AD14" i="42"/>
  <c r="AF14" i="42"/>
  <c r="AE14" i="42" s="1"/>
  <c r="AG14" i="42" s="1"/>
  <c r="H15" i="42"/>
  <c r="AN15" i="42"/>
  <c r="AP15" i="42"/>
  <c r="AO15" i="42" s="1"/>
  <c r="AD15" i="42"/>
  <c r="AF15" i="42"/>
  <c r="AE15" i="42"/>
  <c r="H16" i="42"/>
  <c r="AN16" i="42"/>
  <c r="AP16" i="42"/>
  <c r="AO16" i="42"/>
  <c r="AD16" i="42"/>
  <c r="AF16" i="42"/>
  <c r="AE16" i="42" s="1"/>
  <c r="H19" i="42"/>
  <c r="AN19" i="42"/>
  <c r="AD19" i="42"/>
  <c r="AF19" i="42"/>
  <c r="AE19" i="42" s="1"/>
  <c r="H20" i="42"/>
  <c r="AN20" i="42"/>
  <c r="AD20" i="42"/>
  <c r="AF20" i="42"/>
  <c r="AE20" i="42"/>
  <c r="H21" i="42"/>
  <c r="AN21" i="42" s="1"/>
  <c r="AD21" i="42"/>
  <c r="AF21" i="42"/>
  <c r="AE21" i="42"/>
  <c r="H22" i="42"/>
  <c r="AN22" i="42"/>
  <c r="BC22" i="42"/>
  <c r="AU22" i="42"/>
  <c r="AP22" i="42"/>
  <c r="AO22" i="42"/>
  <c r="AD22" i="42"/>
  <c r="AF22" i="42"/>
  <c r="AE22" i="42" s="1"/>
  <c r="H23" i="42"/>
  <c r="AN23" i="42"/>
  <c r="BC23" i="42"/>
  <c r="AU23" i="42"/>
  <c r="AP23" i="42"/>
  <c r="AO23" i="42"/>
  <c r="AD18" i="42"/>
  <c r="AF18" i="42"/>
  <c r="AE18" i="42" s="1"/>
  <c r="AG18" i="42" s="1"/>
  <c r="H26" i="42"/>
  <c r="AN26" i="42"/>
  <c r="AP26" i="42"/>
  <c r="AO26" i="42"/>
  <c r="AD26" i="42"/>
  <c r="AF26" i="42"/>
  <c r="AE26" i="42" s="1"/>
  <c r="H27" i="42"/>
  <c r="AN27" i="42"/>
  <c r="AD27" i="42"/>
  <c r="AF27" i="42"/>
  <c r="AE27" i="42"/>
  <c r="H28" i="42"/>
  <c r="AN28" i="42" s="1"/>
  <c r="AD28" i="42"/>
  <c r="AF28" i="42"/>
  <c r="AE28" i="42"/>
  <c r="H29" i="42"/>
  <c r="AN29" i="42"/>
  <c r="BC29" i="42"/>
  <c r="AU29" i="42"/>
  <c r="AP29" i="42"/>
  <c r="AO29" i="42"/>
  <c r="AD29" i="42"/>
  <c r="AF29" i="42"/>
  <c r="AE29" i="42" s="1"/>
  <c r="AD30" i="42"/>
  <c r="AD52" i="42" s="1"/>
  <c r="AF30" i="42"/>
  <c r="AE30" i="42" s="1"/>
  <c r="AY52" i="42"/>
  <c r="AS52" i="42"/>
  <c r="AR30" i="42"/>
  <c r="AR52" i="42" s="1"/>
  <c r="AQ30" i="42"/>
  <c r="AQ52" i="42"/>
  <c r="AH30" i="42"/>
  <c r="AH52" i="42" s="1"/>
  <c r="AI30" i="42"/>
  <c r="AJ30" i="42" s="1"/>
  <c r="AB30" i="42"/>
  <c r="AC30" i="42" s="1"/>
  <c r="AC52" i="42" s="1"/>
  <c r="AA52" i="42"/>
  <c r="AH26" i="42"/>
  <c r="AI26" i="42"/>
  <c r="AJ26" i="42" s="1"/>
  <c r="AH27" i="42"/>
  <c r="AI27" i="42"/>
  <c r="AJ27" i="42" s="1"/>
  <c r="AH28" i="42"/>
  <c r="AI28" i="42"/>
  <c r="AJ28" i="42" s="1"/>
  <c r="AH29" i="42"/>
  <c r="AI29" i="42"/>
  <c r="AJ29" i="42" s="1"/>
  <c r="Y52" i="42"/>
  <c r="X52" i="42"/>
  <c r="W52" i="42"/>
  <c r="V52" i="42"/>
  <c r="AR12" i="42"/>
  <c r="AR13" i="42"/>
  <c r="AR14" i="42"/>
  <c r="AR15" i="42"/>
  <c r="AR16" i="42"/>
  <c r="AR17" i="42"/>
  <c r="AR18" i="42"/>
  <c r="AR19" i="42"/>
  <c r="AR20" i="42"/>
  <c r="AR21" i="42"/>
  <c r="AR22" i="42"/>
  <c r="AR23" i="42"/>
  <c r="AR24" i="42"/>
  <c r="AR25" i="42"/>
  <c r="AR26" i="42"/>
  <c r="AR27" i="42"/>
  <c r="AR28" i="42"/>
  <c r="AR29" i="42"/>
  <c r="AD25" i="42"/>
  <c r="AF25" i="42"/>
  <c r="AE25" i="42" s="1"/>
  <c r="AG25" i="42" s="1"/>
  <c r="T52" i="42"/>
  <c r="S52" i="42"/>
  <c r="R52" i="42"/>
  <c r="Q52" i="42"/>
  <c r="P52" i="42"/>
  <c r="O52" i="42"/>
  <c r="N52" i="42"/>
  <c r="M52" i="42"/>
  <c r="L52" i="42"/>
  <c r="G52" i="42"/>
  <c r="F52" i="42"/>
  <c r="E52" i="42"/>
  <c r="D52" i="42"/>
  <c r="B52" i="42"/>
  <c r="A52" i="42"/>
  <c r="Q39" i="42"/>
  <c r="Q40" i="42"/>
  <c r="Q41" i="42" s="1"/>
  <c r="H37" i="42"/>
  <c r="AN37" i="42"/>
  <c r="BC37" i="42"/>
  <c r="AU37" i="42" s="1"/>
  <c r="AP37" i="42"/>
  <c r="AO37" i="42"/>
  <c r="AD37" i="42"/>
  <c r="AG37" i="42" s="1"/>
  <c r="AF37" i="42"/>
  <c r="AE37" i="42"/>
  <c r="AH37" i="42"/>
  <c r="AI37" i="42"/>
  <c r="AJ37" i="42" s="1"/>
  <c r="AB37" i="42"/>
  <c r="AC37" i="42" s="1"/>
  <c r="H36" i="42"/>
  <c r="AN36" i="42" s="1"/>
  <c r="AP36" i="42"/>
  <c r="AO36" i="42" s="1"/>
  <c r="AD36" i="42"/>
  <c r="AF36" i="42"/>
  <c r="AE36" i="42" s="1"/>
  <c r="AH36" i="42"/>
  <c r="AI36" i="42"/>
  <c r="AJ36" i="42" s="1"/>
  <c r="AB36" i="42"/>
  <c r="AC36" i="42" s="1"/>
  <c r="H35" i="42"/>
  <c r="AN35" i="42" s="1"/>
  <c r="AD35" i="42"/>
  <c r="AF35" i="42"/>
  <c r="AE35" i="42"/>
  <c r="AH35" i="42"/>
  <c r="AI35" i="42"/>
  <c r="AJ35" i="42" s="1"/>
  <c r="AB35" i="42"/>
  <c r="AC35" i="42"/>
  <c r="H34" i="42"/>
  <c r="AN34" i="42"/>
  <c r="BC34" i="42"/>
  <c r="AU34" i="42"/>
  <c r="AP34" i="42"/>
  <c r="AO34" i="42"/>
  <c r="AD34" i="42"/>
  <c r="AF34" i="42"/>
  <c r="AE34" i="42" s="1"/>
  <c r="AH34" i="42"/>
  <c r="AI34" i="42"/>
  <c r="AJ34" i="42" s="1"/>
  <c r="AB34" i="42"/>
  <c r="AC34" i="42"/>
  <c r="H33" i="42"/>
  <c r="AP33" i="42" s="1"/>
  <c r="AO33" i="42" s="1"/>
  <c r="AN33" i="42"/>
  <c r="AD33" i="42"/>
  <c r="AF33" i="42"/>
  <c r="AE33" i="42" s="1"/>
  <c r="AH33" i="42"/>
  <c r="AI33" i="42"/>
  <c r="AJ33" i="42" s="1"/>
  <c r="AB33" i="42"/>
  <c r="AC33" i="42" s="1"/>
  <c r="K32" i="42"/>
  <c r="AB29" i="42"/>
  <c r="AC29" i="42"/>
  <c r="AB28" i="42"/>
  <c r="AC28" i="42"/>
  <c r="AB27" i="42"/>
  <c r="AC27" i="42"/>
  <c r="AB26" i="42"/>
  <c r="AC26" i="42"/>
  <c r="K25" i="42"/>
  <c r="AH23" i="42"/>
  <c r="AI23" i="42"/>
  <c r="AJ23" i="42" s="1"/>
  <c r="AB23" i="42"/>
  <c r="AC23" i="42"/>
  <c r="AH22" i="42"/>
  <c r="AI22" i="42"/>
  <c r="AJ22" i="42" s="1"/>
  <c r="AB22" i="42"/>
  <c r="AC22" i="42"/>
  <c r="AH21" i="42"/>
  <c r="AI21" i="42"/>
  <c r="AJ21" i="42" s="1"/>
  <c r="AB21" i="42"/>
  <c r="AC21" i="42"/>
  <c r="AH20" i="42"/>
  <c r="AI20" i="42"/>
  <c r="AJ20" i="42"/>
  <c r="AB20" i="42"/>
  <c r="AC20" i="42" s="1"/>
  <c r="AH19" i="42"/>
  <c r="AI19" i="42"/>
  <c r="AJ19" i="42"/>
  <c r="AB19" i="42"/>
  <c r="AC19" i="42"/>
  <c r="K18" i="42"/>
  <c r="AH16" i="42"/>
  <c r="AI16" i="42"/>
  <c r="AJ16" i="42" s="1"/>
  <c r="AB16" i="42"/>
  <c r="AC16" i="42" s="1"/>
  <c r="AH15" i="42"/>
  <c r="AI15" i="42"/>
  <c r="AJ15" i="42" s="1"/>
  <c r="AB15" i="42"/>
  <c r="AC15" i="42" s="1"/>
  <c r="AH14" i="42"/>
  <c r="AI14" i="42"/>
  <c r="AJ14" i="42" s="1"/>
  <c r="AB14" i="42"/>
  <c r="AC14" i="42" s="1"/>
  <c r="AH13" i="42"/>
  <c r="AI13" i="42"/>
  <c r="AJ13" i="42" s="1"/>
  <c r="AB13" i="42"/>
  <c r="AC13" i="42" s="1"/>
  <c r="AH12" i="42"/>
  <c r="AI12" i="42"/>
  <c r="AJ12" i="42" s="1"/>
  <c r="AB12" i="42"/>
  <c r="AC12" i="42"/>
  <c r="G44" i="42"/>
  <c r="G45" i="42"/>
  <c r="F44" i="42"/>
  <c r="F45" i="42"/>
  <c r="E44" i="42"/>
  <c r="E45" i="42"/>
  <c r="D44" i="42"/>
  <c r="D45" i="42"/>
  <c r="G43" i="42"/>
  <c r="F43" i="42"/>
  <c r="E43" i="42"/>
  <c r="D43" i="42"/>
  <c r="S42" i="42"/>
  <c r="AR37" i="42"/>
  <c r="AQ37" i="42"/>
  <c r="AM37" i="42"/>
  <c r="AR31" i="42"/>
  <c r="AR32" i="42"/>
  <c r="AR33" i="42"/>
  <c r="AR34" i="42"/>
  <c r="AR35" i="42"/>
  <c r="AR36" i="42"/>
  <c r="AD32" i="42"/>
  <c r="AF32" i="42"/>
  <c r="AE32" i="42" s="1"/>
  <c r="AQ36" i="42"/>
  <c r="AM36" i="42"/>
  <c r="AQ35" i="42"/>
  <c r="AQ34" i="42"/>
  <c r="AM34" i="42"/>
  <c r="AQ33" i="42"/>
  <c r="AX32" i="42"/>
  <c r="AW32" i="42" s="1"/>
  <c r="AV32" i="42"/>
  <c r="AU32" i="42"/>
  <c r="AP32" i="42"/>
  <c r="AM32" i="42"/>
  <c r="AN32" i="42" s="1"/>
  <c r="AH32" i="42"/>
  <c r="AI32" i="42"/>
  <c r="AJ32" i="42" s="1"/>
  <c r="AK32" i="42" s="1"/>
  <c r="AL32" i="42" s="1"/>
  <c r="AB32" i="42"/>
  <c r="AC32" i="42" s="1"/>
  <c r="C32" i="42"/>
  <c r="AU31" i="42"/>
  <c r="AH31" i="42"/>
  <c r="AI31" i="42"/>
  <c r="AJ31" i="42" s="1"/>
  <c r="AF31" i="42"/>
  <c r="AE31" i="42" s="1"/>
  <c r="AD31" i="42"/>
  <c r="AB31" i="42"/>
  <c r="AC31" i="42" s="1"/>
  <c r="AQ29" i="42"/>
  <c r="AM29" i="42"/>
  <c r="AQ28" i="42"/>
  <c r="AM28" i="42"/>
  <c r="AQ27" i="42"/>
  <c r="AM27" i="42"/>
  <c r="AQ26" i="42"/>
  <c r="AM26" i="42"/>
  <c r="AX25" i="42"/>
  <c r="AW25" i="42"/>
  <c r="AV25" i="42"/>
  <c r="AU25" i="42"/>
  <c r="AP25" i="42"/>
  <c r="AM25" i="42"/>
  <c r="AN25" i="42" s="1"/>
  <c r="AH25" i="42"/>
  <c r="AI25" i="42"/>
  <c r="AJ25" i="42" s="1"/>
  <c r="AB25" i="42"/>
  <c r="AC25" i="42" s="1"/>
  <c r="C25" i="42"/>
  <c r="AU24" i="42"/>
  <c r="AH24" i="42"/>
  <c r="AI24" i="42"/>
  <c r="AJ24" i="42" s="1"/>
  <c r="AF24" i="42"/>
  <c r="AE24" i="42" s="1"/>
  <c r="AD24" i="42"/>
  <c r="AB24" i="42"/>
  <c r="AC24" i="42" s="1"/>
  <c r="AQ23" i="42"/>
  <c r="AM23" i="42"/>
  <c r="AF23" i="42"/>
  <c r="AE23" i="42" s="1"/>
  <c r="AD23" i="42"/>
  <c r="AQ22" i="42"/>
  <c r="AM22" i="42"/>
  <c r="AQ21" i="42"/>
  <c r="AQ20" i="42"/>
  <c r="AM20" i="42"/>
  <c r="AQ19" i="42"/>
  <c r="AX18" i="42"/>
  <c r="AW18" i="42"/>
  <c r="AV18" i="42"/>
  <c r="AU18" i="42"/>
  <c r="AP18" i="42"/>
  <c r="AM18" i="42"/>
  <c r="AN18" i="42" s="1"/>
  <c r="AH18" i="42"/>
  <c r="AI18" i="42"/>
  <c r="AJ18" i="42" s="1"/>
  <c r="AB18" i="42"/>
  <c r="AC18" i="42" s="1"/>
  <c r="C18" i="42"/>
  <c r="AU17" i="42"/>
  <c r="AH17" i="42"/>
  <c r="AI17" i="42"/>
  <c r="AJ17" i="42" s="1"/>
  <c r="AF17" i="42"/>
  <c r="AE17" i="42" s="1"/>
  <c r="AD17" i="42"/>
  <c r="AB17" i="42"/>
  <c r="AC17" i="42" s="1"/>
  <c r="AQ16" i="42"/>
  <c r="AM16" i="42"/>
  <c r="AQ15" i="42"/>
  <c r="AM15" i="42"/>
  <c r="AQ14" i="42"/>
  <c r="AM14" i="42"/>
  <c r="AQ13" i="42"/>
  <c r="AM13" i="42"/>
  <c r="AQ12" i="42"/>
  <c r="AM12" i="42"/>
  <c r="V11" i="42"/>
  <c r="C11" i="42"/>
  <c r="O5" i="42"/>
  <c r="H12" i="33"/>
  <c r="AN12" i="33" s="1"/>
  <c r="H13" i="33"/>
  <c r="AN13" i="33" s="1"/>
  <c r="H14" i="33"/>
  <c r="AN14" i="33" s="1"/>
  <c r="H15" i="33"/>
  <c r="AN15" i="33" s="1"/>
  <c r="H16" i="33"/>
  <c r="AN16" i="33" s="1"/>
  <c r="AD12" i="33"/>
  <c r="AF12" i="33"/>
  <c r="AE12" i="33" s="1"/>
  <c r="AH12" i="33"/>
  <c r="AI12" i="33"/>
  <c r="AJ12" i="33" s="1"/>
  <c r="AD13" i="33"/>
  <c r="AG13" i="33" s="1"/>
  <c r="AF13" i="33"/>
  <c r="AE13" i="33"/>
  <c r="AH13" i="33"/>
  <c r="AI13" i="33"/>
  <c r="AJ13" i="33" s="1"/>
  <c r="AD14" i="33"/>
  <c r="AF14" i="33"/>
  <c r="AE14" i="33"/>
  <c r="AG14" i="33" s="1"/>
  <c r="AH14" i="33"/>
  <c r="AK14" i="33" s="1"/>
  <c r="AL14" i="33" s="1"/>
  <c r="AI14" i="33"/>
  <c r="AJ14" i="33"/>
  <c r="AD15" i="33"/>
  <c r="AF15" i="33"/>
  <c r="AE15" i="33" s="1"/>
  <c r="AG15" i="33" s="1"/>
  <c r="AH15" i="33"/>
  <c r="AI15" i="33"/>
  <c r="AJ15" i="33" s="1"/>
  <c r="AD16" i="33"/>
  <c r="AF16" i="33"/>
  <c r="AE16" i="33" s="1"/>
  <c r="AH16" i="33"/>
  <c r="AI16" i="33"/>
  <c r="AJ16" i="33" s="1"/>
  <c r="H19" i="33"/>
  <c r="AN19" i="33"/>
  <c r="H20" i="33"/>
  <c r="AN20" i="33"/>
  <c r="H21" i="33"/>
  <c r="AN21" i="33"/>
  <c r="H22" i="33"/>
  <c r="AN22" i="33"/>
  <c r="H23" i="33"/>
  <c r="AN23" i="33"/>
  <c r="AD19" i="33"/>
  <c r="AF19" i="33"/>
  <c r="AE19" i="33" s="1"/>
  <c r="AH19" i="33"/>
  <c r="AI19" i="33"/>
  <c r="AJ19" i="33" s="1"/>
  <c r="AD20" i="33"/>
  <c r="AF20" i="33"/>
  <c r="AE20" i="33"/>
  <c r="AH20" i="33"/>
  <c r="AK20" i="33" s="1"/>
  <c r="AL20" i="33" s="1"/>
  <c r="AI20" i="33"/>
  <c r="AJ20" i="33"/>
  <c r="AD21" i="33"/>
  <c r="AG21" i="33" s="1"/>
  <c r="AF21" i="33"/>
  <c r="AE21" i="33" s="1"/>
  <c r="AH21" i="33"/>
  <c r="AI21" i="33"/>
  <c r="AJ21" i="33" s="1"/>
  <c r="AD22" i="33"/>
  <c r="AF22" i="33"/>
  <c r="AE22" i="33" s="1"/>
  <c r="AG22" i="33" s="1"/>
  <c r="AH22" i="33"/>
  <c r="AI22" i="33"/>
  <c r="AJ22" i="33" s="1"/>
  <c r="AK22" i="33" s="1"/>
  <c r="AL22" i="33" s="1"/>
  <c r="AD18" i="33"/>
  <c r="AF18" i="33"/>
  <c r="AE18" i="33" s="1"/>
  <c r="AH23" i="33"/>
  <c r="AI23" i="33"/>
  <c r="AJ23" i="33" s="1"/>
  <c r="H26" i="33"/>
  <c r="AN26" i="33"/>
  <c r="AP26" i="33"/>
  <c r="AO26" i="33" s="1"/>
  <c r="H27" i="33"/>
  <c r="AN27" i="33"/>
  <c r="AP27" i="33"/>
  <c r="AO27" i="33" s="1"/>
  <c r="H28" i="33"/>
  <c r="AN28" i="33"/>
  <c r="AP28" i="33"/>
  <c r="AO28" i="33" s="1"/>
  <c r="H29" i="33"/>
  <c r="AN29" i="33"/>
  <c r="AP29" i="33"/>
  <c r="AO29" i="33" s="1"/>
  <c r="H30" i="33"/>
  <c r="AN30" i="33"/>
  <c r="AP30" i="33"/>
  <c r="AO30" i="33" s="1"/>
  <c r="AD26" i="33"/>
  <c r="AF26" i="33"/>
  <c r="AE26" i="33"/>
  <c r="AH26" i="33"/>
  <c r="AI26" i="33"/>
  <c r="AJ26" i="33" s="1"/>
  <c r="AK26" i="33" s="1"/>
  <c r="AL26" i="33" s="1"/>
  <c r="AD27" i="33"/>
  <c r="AF27" i="33"/>
  <c r="AE27" i="33" s="1"/>
  <c r="AH27" i="33"/>
  <c r="AI27" i="33"/>
  <c r="AJ27" i="33" s="1"/>
  <c r="AD28" i="33"/>
  <c r="AF28" i="33"/>
  <c r="AE28" i="33" s="1"/>
  <c r="AH28" i="33"/>
  <c r="AI28" i="33"/>
  <c r="AJ28" i="33" s="1"/>
  <c r="AD29" i="33"/>
  <c r="AG29" i="33" s="1"/>
  <c r="AF29" i="33"/>
  <c r="AE29" i="33" s="1"/>
  <c r="AH29" i="33"/>
  <c r="AI29" i="33"/>
  <c r="AJ29" i="33" s="1"/>
  <c r="AD30" i="33"/>
  <c r="AF30" i="33"/>
  <c r="AE30" i="33" s="1"/>
  <c r="AH30" i="33"/>
  <c r="AI30" i="33"/>
  <c r="AJ30" i="33"/>
  <c r="H33" i="33"/>
  <c r="AN33" i="33"/>
  <c r="H34" i="33"/>
  <c r="AN34" i="33"/>
  <c r="H35" i="33"/>
  <c r="AN35" i="33"/>
  <c r="H36" i="33"/>
  <c r="AN36" i="33"/>
  <c r="H37" i="33"/>
  <c r="AN37" i="33"/>
  <c r="AD33" i="33"/>
  <c r="AF33" i="33"/>
  <c r="AE33" i="33" s="1"/>
  <c r="AG33" i="33" s="1"/>
  <c r="AH33" i="33"/>
  <c r="AI33" i="33"/>
  <c r="AJ33" i="33"/>
  <c r="AD34" i="33"/>
  <c r="AF34" i="33"/>
  <c r="AE34" i="33" s="1"/>
  <c r="AH34" i="33"/>
  <c r="AI34" i="33"/>
  <c r="AJ34" i="33" s="1"/>
  <c r="AD35" i="33"/>
  <c r="AF35" i="33"/>
  <c r="AE35" i="33"/>
  <c r="AH35" i="33"/>
  <c r="AI35" i="33"/>
  <c r="AJ35" i="33"/>
  <c r="AD36" i="33"/>
  <c r="AF36" i="33"/>
  <c r="AE36" i="33" s="1"/>
  <c r="AH36" i="33"/>
  <c r="AK36" i="33" s="1"/>
  <c r="AL36" i="33" s="1"/>
  <c r="AI36" i="33"/>
  <c r="AJ36" i="33" s="1"/>
  <c r="AD37" i="33"/>
  <c r="AF37" i="33"/>
  <c r="AE37" i="33" s="1"/>
  <c r="AG37" i="33" s="1"/>
  <c r="AH37" i="33"/>
  <c r="AI37" i="33"/>
  <c r="AJ37" i="33" s="1"/>
  <c r="H12" i="40"/>
  <c r="AN12" i="40" s="1"/>
  <c r="H13" i="40"/>
  <c r="AN13" i="40"/>
  <c r="H14" i="40"/>
  <c r="AN14" i="40"/>
  <c r="H15" i="40"/>
  <c r="AN15" i="40" s="1"/>
  <c r="H16" i="40"/>
  <c r="AP16" i="40"/>
  <c r="AO16" i="40"/>
  <c r="AD12" i="40"/>
  <c r="AF12" i="40"/>
  <c r="AE12" i="40" s="1"/>
  <c r="AH12" i="40"/>
  <c r="AI12" i="40"/>
  <c r="AJ12" i="40" s="1"/>
  <c r="AK12" i="40" s="1"/>
  <c r="AL12" i="40" s="1"/>
  <c r="AD13" i="40"/>
  <c r="AF13" i="40"/>
  <c r="AE13" i="40" s="1"/>
  <c r="AH13" i="40"/>
  <c r="AI13" i="40"/>
  <c r="AJ13" i="40" s="1"/>
  <c r="AD14" i="40"/>
  <c r="AF14" i="40"/>
  <c r="AE14" i="40" s="1"/>
  <c r="AH14" i="40"/>
  <c r="AI14" i="40"/>
  <c r="AJ14" i="40" s="1"/>
  <c r="AD15" i="40"/>
  <c r="AF15" i="40"/>
  <c r="AE15" i="40"/>
  <c r="AG15" i="40"/>
  <c r="AH15" i="40"/>
  <c r="AI15" i="40"/>
  <c r="AJ15" i="40" s="1"/>
  <c r="AD16" i="40"/>
  <c r="AF16" i="40"/>
  <c r="AE16" i="40" s="1"/>
  <c r="AH16" i="40"/>
  <c r="AI16" i="40"/>
  <c r="AJ16" i="40"/>
  <c r="AK16" i="40" s="1"/>
  <c r="AL16" i="40" s="1"/>
  <c r="H19" i="40"/>
  <c r="H20" i="40"/>
  <c r="H21" i="40"/>
  <c r="H22" i="40"/>
  <c r="H23" i="40"/>
  <c r="AD19" i="40"/>
  <c r="AF19" i="40"/>
  <c r="AE19" i="40" s="1"/>
  <c r="AH19" i="40"/>
  <c r="AI19" i="40"/>
  <c r="AJ19" i="40" s="1"/>
  <c r="AD20" i="40"/>
  <c r="AF20" i="40"/>
  <c r="AE20" i="40" s="1"/>
  <c r="AG20" i="40" s="1"/>
  <c r="AH20" i="40"/>
  <c r="AI20" i="40"/>
  <c r="AJ20" i="40" s="1"/>
  <c r="AD21" i="40"/>
  <c r="AF21" i="40"/>
  <c r="AE21" i="40" s="1"/>
  <c r="AH21" i="40"/>
  <c r="AI21" i="40"/>
  <c r="AJ21" i="40" s="1"/>
  <c r="AD22" i="40"/>
  <c r="AF22" i="40"/>
  <c r="AE22" i="40" s="1"/>
  <c r="AG22" i="40" s="1"/>
  <c r="AH22" i="40"/>
  <c r="AI22" i="40"/>
  <c r="AJ22" i="40" s="1"/>
  <c r="AD18" i="40"/>
  <c r="AF18" i="40"/>
  <c r="AE18" i="40"/>
  <c r="AH23" i="40"/>
  <c r="AI23" i="40"/>
  <c r="AJ23" i="40" s="1"/>
  <c r="H26" i="40"/>
  <c r="AN26" i="40"/>
  <c r="H27" i="40"/>
  <c r="AN27" i="40" s="1"/>
  <c r="H28" i="40"/>
  <c r="AN28" i="40"/>
  <c r="H29" i="40"/>
  <c r="AN29" i="40"/>
  <c r="H30" i="40"/>
  <c r="AN30" i="40"/>
  <c r="AD26" i="40"/>
  <c r="AG26" i="40" s="1"/>
  <c r="AF26" i="40"/>
  <c r="AE26" i="40" s="1"/>
  <c r="AH26" i="40"/>
  <c r="AI26" i="40"/>
  <c r="AJ26" i="40" s="1"/>
  <c r="AD27" i="40"/>
  <c r="AG27" i="40" s="1"/>
  <c r="AF27" i="40"/>
  <c r="AE27" i="40"/>
  <c r="AH27" i="40"/>
  <c r="AI27" i="40"/>
  <c r="AJ27" i="40" s="1"/>
  <c r="AD28" i="40"/>
  <c r="AF28" i="40"/>
  <c r="AE28" i="40"/>
  <c r="AG28" i="40" s="1"/>
  <c r="AH28" i="40"/>
  <c r="AI28" i="40"/>
  <c r="AJ28" i="40"/>
  <c r="AD29" i="40"/>
  <c r="AF29" i="40"/>
  <c r="AE29" i="40" s="1"/>
  <c r="AG29" i="40" s="1"/>
  <c r="AH29" i="40"/>
  <c r="AI29" i="40"/>
  <c r="AJ29" i="40" s="1"/>
  <c r="AK29" i="40" s="1"/>
  <c r="AL29" i="40" s="1"/>
  <c r="AD30" i="40"/>
  <c r="AF30" i="40"/>
  <c r="AE30" i="40" s="1"/>
  <c r="AE52" i="40" s="1"/>
  <c r="AH30" i="40"/>
  <c r="AI30" i="40"/>
  <c r="AJ30" i="40" s="1"/>
  <c r="H33" i="40"/>
  <c r="AP33" i="40"/>
  <c r="AO33" i="40" s="1"/>
  <c r="H34" i="40"/>
  <c r="AN34" i="40"/>
  <c r="H35" i="40"/>
  <c r="AN35" i="40" s="1"/>
  <c r="H36" i="40"/>
  <c r="AN36" i="40" s="1"/>
  <c r="H37" i="40"/>
  <c r="AN37" i="40"/>
  <c r="AD33" i="40"/>
  <c r="AF33" i="40"/>
  <c r="AE33" i="40" s="1"/>
  <c r="AH33" i="40"/>
  <c r="AI33" i="40"/>
  <c r="AJ33" i="40" s="1"/>
  <c r="AD34" i="40"/>
  <c r="AF34" i="40"/>
  <c r="AE34" i="40" s="1"/>
  <c r="AH34" i="40"/>
  <c r="AI34" i="40"/>
  <c r="AJ34" i="40" s="1"/>
  <c r="AK34" i="40" s="1"/>
  <c r="AL34" i="40" s="1"/>
  <c r="AD35" i="40"/>
  <c r="AF35" i="40"/>
  <c r="AE35" i="40" s="1"/>
  <c r="AH35" i="40"/>
  <c r="AI35" i="40"/>
  <c r="AJ35" i="40" s="1"/>
  <c r="AK35" i="40" s="1"/>
  <c r="AL35" i="40" s="1"/>
  <c r="AD36" i="40"/>
  <c r="AF36" i="40"/>
  <c r="AE36" i="40" s="1"/>
  <c r="AH36" i="40"/>
  <c r="AI36" i="40"/>
  <c r="AJ36" i="40" s="1"/>
  <c r="AD37" i="40"/>
  <c r="AF37" i="40"/>
  <c r="AE37" i="40" s="1"/>
  <c r="AH37" i="40"/>
  <c r="AI37" i="40"/>
  <c r="AJ37" i="40" s="1"/>
  <c r="H12" i="39"/>
  <c r="AN12" i="39"/>
  <c r="H13" i="39"/>
  <c r="AN13" i="39"/>
  <c r="H14" i="39"/>
  <c r="AN14" i="39"/>
  <c r="H15" i="39"/>
  <c r="AP15" i="39"/>
  <c r="AO15" i="39"/>
  <c r="H16" i="39"/>
  <c r="AN16" i="39" s="1"/>
  <c r="AD12" i="39"/>
  <c r="AF12" i="39"/>
  <c r="AE12" i="39"/>
  <c r="AH12" i="39"/>
  <c r="AI12" i="39"/>
  <c r="AJ12" i="39" s="1"/>
  <c r="AD13" i="39"/>
  <c r="AF13" i="39"/>
  <c r="AE13" i="39" s="1"/>
  <c r="AG13" i="39" s="1"/>
  <c r="AH13" i="39"/>
  <c r="AI13" i="39"/>
  <c r="AJ13" i="39" s="1"/>
  <c r="AD14" i="39"/>
  <c r="AF14" i="39"/>
  <c r="AE14" i="39" s="1"/>
  <c r="AH14" i="39"/>
  <c r="AI14" i="39"/>
  <c r="AJ14" i="39" s="1"/>
  <c r="AD15" i="39"/>
  <c r="AF15" i="39"/>
  <c r="AE15" i="39" s="1"/>
  <c r="AG15" i="39" s="1"/>
  <c r="AH15" i="39"/>
  <c r="AI15" i="39"/>
  <c r="AJ15" i="39" s="1"/>
  <c r="AK15" i="39" s="1"/>
  <c r="AL15" i="39" s="1"/>
  <c r="AD16" i="39"/>
  <c r="AF16" i="39"/>
  <c r="AE16" i="39" s="1"/>
  <c r="AG16" i="39" s="1"/>
  <c r="AH16" i="39"/>
  <c r="AI16" i="39"/>
  <c r="AJ16" i="39" s="1"/>
  <c r="AK16" i="39" s="1"/>
  <c r="AL16" i="39" s="1"/>
  <c r="H19" i="39"/>
  <c r="AN19" i="39"/>
  <c r="H20" i="39"/>
  <c r="AN20" i="39"/>
  <c r="H21" i="39"/>
  <c r="AN21" i="39"/>
  <c r="H22" i="39"/>
  <c r="AN22" i="39"/>
  <c r="H23" i="39"/>
  <c r="AN23" i="39"/>
  <c r="AD19" i="39"/>
  <c r="AF19" i="39"/>
  <c r="AE19" i="39" s="1"/>
  <c r="AH19" i="39"/>
  <c r="AI19" i="39"/>
  <c r="AJ19" i="39" s="1"/>
  <c r="AD20" i="39"/>
  <c r="AF20" i="39"/>
  <c r="AE20" i="39" s="1"/>
  <c r="AG20" i="39" s="1"/>
  <c r="AH20" i="39"/>
  <c r="AI20" i="39"/>
  <c r="AJ20" i="39" s="1"/>
  <c r="AK20" i="39" s="1"/>
  <c r="AL20" i="39" s="1"/>
  <c r="AD21" i="39"/>
  <c r="AF21" i="39"/>
  <c r="AE21" i="39" s="1"/>
  <c r="AG21" i="39" s="1"/>
  <c r="AH21" i="39"/>
  <c r="AI21" i="39"/>
  <c r="AJ21" i="39" s="1"/>
  <c r="AD22" i="39"/>
  <c r="AF22" i="39"/>
  <c r="AE22" i="39" s="1"/>
  <c r="AH22" i="39"/>
  <c r="AI22" i="39"/>
  <c r="AJ22" i="39" s="1"/>
  <c r="AD18" i="39"/>
  <c r="AF18" i="39"/>
  <c r="AE18" i="39" s="1"/>
  <c r="AH23" i="39"/>
  <c r="AI23" i="39"/>
  <c r="AJ23" i="39" s="1"/>
  <c r="H26" i="39"/>
  <c r="AP26" i="39"/>
  <c r="AO26" i="39" s="1"/>
  <c r="H27" i="39"/>
  <c r="AP27" i="39"/>
  <c r="AO27" i="39"/>
  <c r="H28" i="39"/>
  <c r="AP28" i="39"/>
  <c r="AO28" i="39" s="1"/>
  <c r="H29" i="39"/>
  <c r="AP29" i="39"/>
  <c r="AO29" i="39"/>
  <c r="H30" i="39"/>
  <c r="AP30" i="39"/>
  <c r="AO30" i="39" s="1"/>
  <c r="AD26" i="39"/>
  <c r="AF26" i="39"/>
  <c r="AE26" i="39" s="1"/>
  <c r="AH26" i="39"/>
  <c r="AI26" i="39"/>
  <c r="AJ26" i="39" s="1"/>
  <c r="AD27" i="39"/>
  <c r="AF27" i="39"/>
  <c r="AE27" i="39" s="1"/>
  <c r="AH27" i="39"/>
  <c r="AI27" i="39"/>
  <c r="AJ27" i="39" s="1"/>
  <c r="AD28" i="39"/>
  <c r="AF28" i="39"/>
  <c r="AE28" i="39"/>
  <c r="AH28" i="39"/>
  <c r="AI28" i="39"/>
  <c r="AJ28" i="39" s="1"/>
  <c r="AD29" i="39"/>
  <c r="AF29" i="39"/>
  <c r="AE29" i="39" s="1"/>
  <c r="AH29" i="39"/>
  <c r="AI29" i="39"/>
  <c r="AJ29" i="39" s="1"/>
  <c r="AD30" i="39"/>
  <c r="AF30" i="39"/>
  <c r="AE30" i="39" s="1"/>
  <c r="AH30" i="39"/>
  <c r="AI30" i="39"/>
  <c r="AJ30" i="39"/>
  <c r="AJ52" i="39" s="1"/>
  <c r="H33" i="39"/>
  <c r="AP33" i="39"/>
  <c r="AO33" i="39"/>
  <c r="H34" i="39"/>
  <c r="AN34" i="39"/>
  <c r="H35" i="39"/>
  <c r="AN35" i="39" s="1"/>
  <c r="H36" i="39"/>
  <c r="AN36" i="39"/>
  <c r="H37" i="39"/>
  <c r="AP37" i="39" s="1"/>
  <c r="AO37" i="39" s="1"/>
  <c r="AD33" i="39"/>
  <c r="AF33" i="39"/>
  <c r="AE33" i="39"/>
  <c r="AH33" i="39"/>
  <c r="AI33" i="39"/>
  <c r="AJ33" i="39" s="1"/>
  <c r="AD34" i="39"/>
  <c r="AF34" i="39"/>
  <c r="AE34" i="39" s="1"/>
  <c r="AH34" i="39"/>
  <c r="AI34" i="39"/>
  <c r="AJ34" i="39" s="1"/>
  <c r="AD35" i="39"/>
  <c r="AF35" i="39"/>
  <c r="AE35" i="39" s="1"/>
  <c r="AG35" i="39" s="1"/>
  <c r="AH35" i="39"/>
  <c r="AI35" i="39"/>
  <c r="AJ35" i="39" s="1"/>
  <c r="AD36" i="39"/>
  <c r="AF36" i="39"/>
  <c r="AE36" i="39" s="1"/>
  <c r="AG36" i="39" s="1"/>
  <c r="AH36" i="39"/>
  <c r="AI36" i="39"/>
  <c r="AJ36" i="39" s="1"/>
  <c r="AD37" i="39"/>
  <c r="AF37" i="39"/>
  <c r="AE37" i="39" s="1"/>
  <c r="AG37" i="39" s="1"/>
  <c r="AH37" i="39"/>
  <c r="AI37" i="39"/>
  <c r="AJ37" i="39" s="1"/>
  <c r="H12" i="34"/>
  <c r="AP12" i="34"/>
  <c r="AO12" i="34"/>
  <c r="H13" i="34"/>
  <c r="AP13" i="34"/>
  <c r="AO13" i="34"/>
  <c r="H14" i="34"/>
  <c r="AN14" i="34" s="1"/>
  <c r="H15" i="34"/>
  <c r="AP15" i="34"/>
  <c r="AO15" i="34"/>
  <c r="H16" i="34"/>
  <c r="AP16" i="34"/>
  <c r="AO16" i="34"/>
  <c r="AD12" i="34"/>
  <c r="AF12" i="34"/>
  <c r="AE12" i="34" s="1"/>
  <c r="AG12" i="34" s="1"/>
  <c r="AH12" i="34"/>
  <c r="AI12" i="34"/>
  <c r="AJ12" i="34" s="1"/>
  <c r="AD13" i="34"/>
  <c r="AG13" i="34" s="1"/>
  <c r="AF13" i="34"/>
  <c r="AE13" i="34"/>
  <c r="AH13" i="34"/>
  <c r="AI13" i="34"/>
  <c r="AJ13" i="34" s="1"/>
  <c r="AD14" i="34"/>
  <c r="AF14" i="34"/>
  <c r="AE14" i="34"/>
  <c r="AH14" i="34"/>
  <c r="AI14" i="34"/>
  <c r="AJ14" i="34" s="1"/>
  <c r="AD15" i="34"/>
  <c r="AF15" i="34"/>
  <c r="AE15" i="34" s="1"/>
  <c r="AH15" i="34"/>
  <c r="AI15" i="34"/>
  <c r="AJ15" i="34" s="1"/>
  <c r="AD16" i="34"/>
  <c r="AF16" i="34"/>
  <c r="AE16" i="34"/>
  <c r="AH16" i="34"/>
  <c r="AI16" i="34"/>
  <c r="AJ16" i="34" s="1"/>
  <c r="H19" i="34"/>
  <c r="AP19" i="34"/>
  <c r="AO19" i="34" s="1"/>
  <c r="H20" i="34"/>
  <c r="AN20" i="34"/>
  <c r="H21" i="34"/>
  <c r="AN21" i="34" s="1"/>
  <c r="H22" i="34"/>
  <c r="AN22" i="34" s="1"/>
  <c r="H23" i="34"/>
  <c r="AN23" i="34"/>
  <c r="AD19" i="34"/>
  <c r="AF19" i="34"/>
  <c r="AE19" i="34" s="1"/>
  <c r="AG19" i="34" s="1"/>
  <c r="AH19" i="34"/>
  <c r="AI19" i="34"/>
  <c r="AJ19" i="34" s="1"/>
  <c r="AD20" i="34"/>
  <c r="AF20" i="34"/>
  <c r="AE20" i="34" s="1"/>
  <c r="AG20" i="34" s="1"/>
  <c r="AH20" i="34"/>
  <c r="AI20" i="34"/>
  <c r="AJ20" i="34" s="1"/>
  <c r="AD21" i="34"/>
  <c r="AF21" i="34"/>
  <c r="AE21" i="34" s="1"/>
  <c r="AH21" i="34"/>
  <c r="AI21" i="34"/>
  <c r="AJ21" i="34" s="1"/>
  <c r="AD22" i="34"/>
  <c r="AF22" i="34"/>
  <c r="AE22" i="34" s="1"/>
  <c r="AG22" i="34" s="1"/>
  <c r="AH22" i="34"/>
  <c r="AI22" i="34"/>
  <c r="AJ22" i="34" s="1"/>
  <c r="AD18" i="34"/>
  <c r="AF18" i="34"/>
  <c r="AE18" i="34"/>
  <c r="AH23" i="34"/>
  <c r="AI23" i="34"/>
  <c r="AJ23" i="34" s="1"/>
  <c r="H26" i="34"/>
  <c r="AN26" i="34"/>
  <c r="H27" i="34"/>
  <c r="AN27" i="34"/>
  <c r="H28" i="34"/>
  <c r="AN28" i="34"/>
  <c r="H29" i="34"/>
  <c r="AN29" i="34"/>
  <c r="H30" i="34"/>
  <c r="AN30" i="34"/>
  <c r="AD26" i="34"/>
  <c r="AF26" i="34"/>
  <c r="AE26" i="34"/>
  <c r="AH26" i="34"/>
  <c r="AI26" i="34"/>
  <c r="AJ26" i="34" s="1"/>
  <c r="AD27" i="34"/>
  <c r="AF27" i="34"/>
  <c r="AE27" i="34"/>
  <c r="AH27" i="34"/>
  <c r="AI27" i="34"/>
  <c r="AJ27" i="34"/>
  <c r="AD28" i="34"/>
  <c r="AG28" i="34" s="1"/>
  <c r="AF28" i="34"/>
  <c r="AE28" i="34"/>
  <c r="AH28" i="34"/>
  <c r="AI28" i="34"/>
  <c r="AJ28" i="34" s="1"/>
  <c r="AK28" i="34" s="1"/>
  <c r="AL28" i="34" s="1"/>
  <c r="AD29" i="34"/>
  <c r="AF29" i="34"/>
  <c r="AE29" i="34" s="1"/>
  <c r="AH29" i="34"/>
  <c r="AI29" i="34"/>
  <c r="AJ29" i="34" s="1"/>
  <c r="AD30" i="34"/>
  <c r="AF30" i="34"/>
  <c r="AE30" i="34" s="1"/>
  <c r="AH30" i="34"/>
  <c r="AI30" i="34"/>
  <c r="AJ30" i="34" s="1"/>
  <c r="AJ52" i="34" s="1"/>
  <c r="H33" i="34"/>
  <c r="AN33" i="34"/>
  <c r="H34" i="34"/>
  <c r="AN34" i="34"/>
  <c r="H35" i="34"/>
  <c r="AN35" i="34"/>
  <c r="H36" i="34"/>
  <c r="AN36" i="34"/>
  <c r="H37" i="34"/>
  <c r="AN37" i="34"/>
  <c r="AD33" i="34"/>
  <c r="AF33" i="34"/>
  <c r="AE33" i="34"/>
  <c r="AH33" i="34"/>
  <c r="AI33" i="34"/>
  <c r="AJ33" i="34" s="1"/>
  <c r="AD34" i="34"/>
  <c r="AF34" i="34"/>
  <c r="AE34" i="34" s="1"/>
  <c r="AH34" i="34"/>
  <c r="AI34" i="34"/>
  <c r="AJ34" i="34" s="1"/>
  <c r="AD35" i="34"/>
  <c r="AF35" i="34"/>
  <c r="AE35" i="34" s="1"/>
  <c r="AH35" i="34"/>
  <c r="AI35" i="34"/>
  <c r="AJ35" i="34" s="1"/>
  <c r="AD36" i="34"/>
  <c r="AF36" i="34"/>
  <c r="AE36" i="34"/>
  <c r="AH36" i="34"/>
  <c r="AI36" i="34"/>
  <c r="AJ36" i="34"/>
  <c r="AK36" i="34" s="1"/>
  <c r="AL36" i="34" s="1"/>
  <c r="AD37" i="34"/>
  <c r="AF37" i="34"/>
  <c r="AE37" i="34"/>
  <c r="AH37" i="34"/>
  <c r="AI37" i="34"/>
  <c r="AJ37" i="34"/>
  <c r="H12" i="35"/>
  <c r="AN12" i="35"/>
  <c r="H13" i="35"/>
  <c r="AN13" i="35"/>
  <c r="H14" i="35"/>
  <c r="AN14" i="35"/>
  <c r="H15" i="35"/>
  <c r="AN15" i="35"/>
  <c r="H16" i="35"/>
  <c r="AN16" i="35"/>
  <c r="AD12" i="35"/>
  <c r="AF12" i="35"/>
  <c r="AE12" i="35" s="1"/>
  <c r="AH12" i="35"/>
  <c r="AI12" i="35"/>
  <c r="AJ12" i="35" s="1"/>
  <c r="AD13" i="35"/>
  <c r="AF13" i="35"/>
  <c r="AE13" i="35" s="1"/>
  <c r="AG13" i="35" s="1"/>
  <c r="AH13" i="35"/>
  <c r="AI13" i="35"/>
  <c r="AJ13" i="35" s="1"/>
  <c r="AD14" i="35"/>
  <c r="AF14" i="35"/>
  <c r="AE14" i="35"/>
  <c r="AH14" i="35"/>
  <c r="AK14" i="35" s="1"/>
  <c r="AL14" i="35" s="1"/>
  <c r="AI14" i="35"/>
  <c r="AJ14" i="35" s="1"/>
  <c r="AD15" i="35"/>
  <c r="AF15" i="35"/>
  <c r="AE15" i="35"/>
  <c r="AG15" i="35" s="1"/>
  <c r="AH15" i="35"/>
  <c r="AI15" i="35"/>
  <c r="AJ15" i="35" s="1"/>
  <c r="AK15" i="35" s="1"/>
  <c r="AL15" i="35" s="1"/>
  <c r="AD16" i="35"/>
  <c r="AF16" i="35"/>
  <c r="AE16" i="35" s="1"/>
  <c r="AG16" i="35" s="1"/>
  <c r="AH16" i="35"/>
  <c r="AI16" i="35"/>
  <c r="AJ16" i="35" s="1"/>
  <c r="H19" i="35"/>
  <c r="AN19" i="35"/>
  <c r="H20" i="35"/>
  <c r="AN20" i="35"/>
  <c r="H21" i="35"/>
  <c r="AN21" i="35"/>
  <c r="H22" i="35"/>
  <c r="AN22" i="35"/>
  <c r="H23" i="35"/>
  <c r="AN23" i="35"/>
  <c r="AD19" i="35"/>
  <c r="AF19" i="35"/>
  <c r="AE19" i="35" s="1"/>
  <c r="AG19" i="35" s="1"/>
  <c r="AH19" i="35"/>
  <c r="AI19" i="35"/>
  <c r="AJ19" i="35" s="1"/>
  <c r="AD20" i="35"/>
  <c r="AG20" i="35" s="1"/>
  <c r="AF20" i="35"/>
  <c r="AE20" i="35" s="1"/>
  <c r="AH20" i="35"/>
  <c r="AI20" i="35"/>
  <c r="AJ20" i="35" s="1"/>
  <c r="AK20" i="35" s="1"/>
  <c r="AL20" i="35" s="1"/>
  <c r="AD21" i="35"/>
  <c r="AF21" i="35"/>
  <c r="AE21" i="35"/>
  <c r="AH21" i="35"/>
  <c r="AI21" i="35"/>
  <c r="AJ21" i="35" s="1"/>
  <c r="AD22" i="35"/>
  <c r="AF22" i="35"/>
  <c r="AE22" i="35" s="1"/>
  <c r="AH22" i="35"/>
  <c r="AI22" i="35"/>
  <c r="AJ22" i="35" s="1"/>
  <c r="AD18" i="35"/>
  <c r="AF18" i="35"/>
  <c r="AE18" i="35" s="1"/>
  <c r="AG18" i="35" s="1"/>
  <c r="AH23" i="35"/>
  <c r="AI23" i="35"/>
  <c r="AJ23" i="35"/>
  <c r="H26" i="35"/>
  <c r="H27" i="35"/>
  <c r="AP27" i="35"/>
  <c r="AO27" i="35"/>
  <c r="H28" i="35"/>
  <c r="AN28" i="35"/>
  <c r="H29" i="35"/>
  <c r="AP29" i="35" s="1"/>
  <c r="AO29" i="35" s="1"/>
  <c r="AN29" i="35"/>
  <c r="H30" i="35"/>
  <c r="AN30" i="35"/>
  <c r="AD26" i="35"/>
  <c r="AF26" i="35"/>
  <c r="AE26" i="35" s="1"/>
  <c r="AG26" i="35" s="1"/>
  <c r="AH26" i="35"/>
  <c r="AI26" i="35"/>
  <c r="AJ26" i="35" s="1"/>
  <c r="AK26" i="35" s="1"/>
  <c r="AL26" i="35" s="1"/>
  <c r="AD27" i="35"/>
  <c r="AF27" i="35"/>
  <c r="AE27" i="35" s="1"/>
  <c r="AG27" i="35" s="1"/>
  <c r="AH27" i="35"/>
  <c r="AI27" i="35"/>
  <c r="AJ27" i="35" s="1"/>
  <c r="AK27" i="35" s="1"/>
  <c r="AL27" i="35" s="1"/>
  <c r="AD28" i="35"/>
  <c r="AF28" i="35"/>
  <c r="AE28" i="35"/>
  <c r="AG28" i="35" s="1"/>
  <c r="AH28" i="35"/>
  <c r="AK28" i="35" s="1"/>
  <c r="AL28" i="35" s="1"/>
  <c r="AI28" i="35"/>
  <c r="AJ28" i="35" s="1"/>
  <c r="AD29" i="35"/>
  <c r="AF29" i="35"/>
  <c r="AE29" i="35" s="1"/>
  <c r="AG29" i="35" s="1"/>
  <c r="AH29" i="35"/>
  <c r="AI29" i="35"/>
  <c r="AJ29" i="35" s="1"/>
  <c r="AD30" i="35"/>
  <c r="AF30" i="35"/>
  <c r="AE30" i="35"/>
  <c r="AH30" i="35"/>
  <c r="AI30" i="35"/>
  <c r="AJ30" i="35"/>
  <c r="H33" i="35"/>
  <c r="AN33" i="35" s="1"/>
  <c r="H34" i="35"/>
  <c r="AN34" i="35"/>
  <c r="H35" i="35"/>
  <c r="AN35" i="35" s="1"/>
  <c r="H36" i="35"/>
  <c r="AN36" i="35"/>
  <c r="H37" i="35"/>
  <c r="AN37" i="35"/>
  <c r="AD33" i="35"/>
  <c r="AF33" i="35"/>
  <c r="AE33" i="35" s="1"/>
  <c r="AH33" i="35"/>
  <c r="AI33" i="35"/>
  <c r="AJ33" i="35" s="1"/>
  <c r="AK33" i="35" s="1"/>
  <c r="AL33" i="35" s="1"/>
  <c r="AD34" i="35"/>
  <c r="AG34" i="35" s="1"/>
  <c r="AF34" i="35"/>
  <c r="AE34" i="35"/>
  <c r="AH34" i="35"/>
  <c r="AI34" i="35"/>
  <c r="AJ34" i="35" s="1"/>
  <c r="AD35" i="35"/>
  <c r="AF35" i="35"/>
  <c r="AE35" i="35" s="1"/>
  <c r="AG35" i="35" s="1"/>
  <c r="AH35" i="35"/>
  <c r="AI35" i="35"/>
  <c r="AJ35" i="35" s="1"/>
  <c r="AD36" i="35"/>
  <c r="AF36" i="35"/>
  <c r="AE36" i="35" s="1"/>
  <c r="AH36" i="35"/>
  <c r="AI36" i="35"/>
  <c r="AJ36" i="35"/>
  <c r="AD37" i="35"/>
  <c r="AF37" i="35"/>
  <c r="AE37" i="35" s="1"/>
  <c r="AG37" i="35" s="1"/>
  <c r="AH37" i="35"/>
  <c r="AI37" i="35"/>
  <c r="AJ37" i="35" s="1"/>
  <c r="AK37" i="35" s="1"/>
  <c r="AL37" i="35" s="1"/>
  <c r="H12" i="37"/>
  <c r="AN12" i="37"/>
  <c r="H13" i="37"/>
  <c r="AN13" i="37" s="1"/>
  <c r="H14" i="37"/>
  <c r="AP14" i="37" s="1"/>
  <c r="AO14" i="37" s="1"/>
  <c r="H15" i="37"/>
  <c r="AP15" i="37" s="1"/>
  <c r="AO15" i="37" s="1"/>
  <c r="H16" i="37"/>
  <c r="AN16" i="37"/>
  <c r="AD12" i="37"/>
  <c r="AF12" i="37"/>
  <c r="AE12" i="37" s="1"/>
  <c r="AH12" i="37"/>
  <c r="AI12" i="37"/>
  <c r="AJ12" i="37" s="1"/>
  <c r="AD13" i="37"/>
  <c r="AF13" i="37"/>
  <c r="AE13" i="37"/>
  <c r="AH13" i="37"/>
  <c r="AI13" i="37"/>
  <c r="AJ13" i="37" s="1"/>
  <c r="AD14" i="37"/>
  <c r="AF14" i="37"/>
  <c r="AE14" i="37" s="1"/>
  <c r="AH14" i="37"/>
  <c r="AI14" i="37"/>
  <c r="AJ14" i="37" s="1"/>
  <c r="AD15" i="37"/>
  <c r="AF15" i="37"/>
  <c r="AE15" i="37"/>
  <c r="AG15" i="37"/>
  <c r="AH15" i="37"/>
  <c r="AI15" i="37"/>
  <c r="AJ15" i="37" s="1"/>
  <c r="AD16" i="37"/>
  <c r="AF16" i="37"/>
  <c r="AE16" i="37" s="1"/>
  <c r="AG16" i="37" s="1"/>
  <c r="AH16" i="37"/>
  <c r="AI16" i="37"/>
  <c r="AJ16" i="37"/>
  <c r="AK16" i="37" s="1"/>
  <c r="AL16" i="37" s="1"/>
  <c r="H19" i="37"/>
  <c r="AP19" i="37" s="1"/>
  <c r="AO19" i="37" s="1"/>
  <c r="H20" i="37"/>
  <c r="AN20" i="37" s="1"/>
  <c r="H21" i="37"/>
  <c r="AN21" i="37" s="1"/>
  <c r="H22" i="37"/>
  <c r="AN22" i="37" s="1"/>
  <c r="H23" i="37"/>
  <c r="AM23" i="37" s="1"/>
  <c r="AN23" i="37"/>
  <c r="AD19" i="37"/>
  <c r="AF19" i="37"/>
  <c r="AE19" i="37" s="1"/>
  <c r="AH19" i="37"/>
  <c r="AI19" i="37"/>
  <c r="AJ19" i="37" s="1"/>
  <c r="AD20" i="37"/>
  <c r="AG20" i="37" s="1"/>
  <c r="AF20" i="37"/>
  <c r="AE20" i="37"/>
  <c r="AH20" i="37"/>
  <c r="AI20" i="37"/>
  <c r="AJ20" i="37" s="1"/>
  <c r="AD21" i="37"/>
  <c r="AF21" i="37"/>
  <c r="AE21" i="37"/>
  <c r="AH21" i="37"/>
  <c r="AI21" i="37"/>
  <c r="AJ21" i="37" s="1"/>
  <c r="AK21" i="37" s="1"/>
  <c r="AL21" i="37" s="1"/>
  <c r="AD22" i="37"/>
  <c r="AF22" i="37"/>
  <c r="AE22" i="37" s="1"/>
  <c r="AH22" i="37"/>
  <c r="AI22" i="37"/>
  <c r="AJ22" i="37" s="1"/>
  <c r="AK22" i="37" s="1"/>
  <c r="AL22" i="37" s="1"/>
  <c r="AD18" i="37"/>
  <c r="AG18" i="37" s="1"/>
  <c r="AF18" i="37"/>
  <c r="AE18" i="37"/>
  <c r="AH23" i="37"/>
  <c r="AI23" i="37"/>
  <c r="AJ23" i="37" s="1"/>
  <c r="H26" i="37"/>
  <c r="AN26" i="37" s="1"/>
  <c r="H27" i="37"/>
  <c r="AP27" i="37" s="1"/>
  <c r="AO27" i="37" s="1"/>
  <c r="H28" i="37"/>
  <c r="AN28" i="37" s="1"/>
  <c r="H29" i="37"/>
  <c r="AP29" i="37" s="1"/>
  <c r="AO29" i="37" s="1"/>
  <c r="H30" i="37"/>
  <c r="AP30" i="37" s="1"/>
  <c r="AO30" i="37" s="1"/>
  <c r="AD26" i="37"/>
  <c r="AF26" i="37"/>
  <c r="AE26" i="37" s="1"/>
  <c r="AG26" i="37" s="1"/>
  <c r="AH26" i="37"/>
  <c r="AI26" i="37"/>
  <c r="AJ26" i="37" s="1"/>
  <c r="AD27" i="37"/>
  <c r="AF27" i="37"/>
  <c r="AE27" i="37" s="1"/>
  <c r="AG27" i="37" s="1"/>
  <c r="AH27" i="37"/>
  <c r="AI27" i="37"/>
  <c r="AJ27" i="37" s="1"/>
  <c r="AD28" i="37"/>
  <c r="AF28" i="37"/>
  <c r="AE28" i="37"/>
  <c r="AH28" i="37"/>
  <c r="AI28" i="37"/>
  <c r="AJ28" i="37"/>
  <c r="AD29" i="37"/>
  <c r="AF29" i="37"/>
  <c r="AE29" i="37" s="1"/>
  <c r="AH29" i="37"/>
  <c r="AI29" i="37"/>
  <c r="AJ29" i="37" s="1"/>
  <c r="AD30" i="37"/>
  <c r="AF30" i="37"/>
  <c r="AE30" i="37"/>
  <c r="AH30" i="37"/>
  <c r="AH52" i="37" s="1"/>
  <c r="AI30" i="37"/>
  <c r="AJ30" i="37" s="1"/>
  <c r="H33" i="37"/>
  <c r="AN33" i="37" s="1"/>
  <c r="H34" i="37"/>
  <c r="AN34" i="37" s="1"/>
  <c r="H35" i="37"/>
  <c r="AN35" i="37" s="1"/>
  <c r="BC35" i="37" s="1"/>
  <c r="AU35" i="37" s="1"/>
  <c r="H36" i="37"/>
  <c r="AN36" i="37" s="1"/>
  <c r="H37" i="37"/>
  <c r="AM37" i="37" s="1"/>
  <c r="AD33" i="37"/>
  <c r="AF33" i="37"/>
  <c r="AE33" i="37" s="1"/>
  <c r="AH33" i="37"/>
  <c r="AI33" i="37"/>
  <c r="AJ33" i="37" s="1"/>
  <c r="AD34" i="37"/>
  <c r="AF34" i="37"/>
  <c r="AE34" i="37" s="1"/>
  <c r="AH34" i="37"/>
  <c r="AI34" i="37"/>
  <c r="AJ34" i="37" s="1"/>
  <c r="AD35" i="37"/>
  <c r="AF35" i="37"/>
  <c r="AE35" i="37" s="1"/>
  <c r="AH35" i="37"/>
  <c r="AI35" i="37"/>
  <c r="AJ35" i="37" s="1"/>
  <c r="AD36" i="37"/>
  <c r="AF36" i="37"/>
  <c r="AE36" i="37" s="1"/>
  <c r="AH36" i="37"/>
  <c r="AI36" i="37"/>
  <c r="AJ36" i="37" s="1"/>
  <c r="AD37" i="37"/>
  <c r="AG37" i="37" s="1"/>
  <c r="AF37" i="37"/>
  <c r="AE37" i="37"/>
  <c r="AH37" i="37"/>
  <c r="AI37" i="37"/>
  <c r="AJ37" i="37" s="1"/>
  <c r="H12" i="38"/>
  <c r="AP12" i="38" s="1"/>
  <c r="AO12" i="38" s="1"/>
  <c r="H13" i="38"/>
  <c r="AP13" i="38" s="1"/>
  <c r="AO13" i="38" s="1"/>
  <c r="H14" i="38"/>
  <c r="AP14" i="38"/>
  <c r="AO14" i="38"/>
  <c r="H15" i="38"/>
  <c r="AP15" i="38" s="1"/>
  <c r="AO15" i="38" s="1"/>
  <c r="H16" i="38"/>
  <c r="AP16" i="38"/>
  <c r="AO16" i="38" s="1"/>
  <c r="AD12" i="38"/>
  <c r="AF12" i="38"/>
  <c r="AE12" i="38" s="1"/>
  <c r="AH12" i="38"/>
  <c r="AI12" i="38"/>
  <c r="AJ12" i="38" s="1"/>
  <c r="AK12" i="38" s="1"/>
  <c r="AL12" i="38" s="1"/>
  <c r="AD13" i="38"/>
  <c r="AF13" i="38"/>
  <c r="AE13" i="38" s="1"/>
  <c r="AH13" i="38"/>
  <c r="AI13" i="38"/>
  <c r="AJ13" i="38" s="1"/>
  <c r="AK13" i="38" s="1"/>
  <c r="AL13" i="38" s="1"/>
  <c r="AD14" i="38"/>
  <c r="AF14" i="38"/>
  <c r="AE14" i="38" s="1"/>
  <c r="AH14" i="38"/>
  <c r="AI14" i="38"/>
  <c r="AJ14" i="38" s="1"/>
  <c r="AK14" i="38" s="1"/>
  <c r="AL14" i="38" s="1"/>
  <c r="AD15" i="38"/>
  <c r="AF15" i="38"/>
  <c r="AE15" i="38" s="1"/>
  <c r="AH15" i="38"/>
  <c r="AI15" i="38"/>
  <c r="AJ15" i="38" s="1"/>
  <c r="AD16" i="38"/>
  <c r="AF16" i="38"/>
  <c r="AE16" i="38" s="1"/>
  <c r="AH16" i="38"/>
  <c r="AI16" i="38"/>
  <c r="AJ16" i="38" s="1"/>
  <c r="H19" i="38"/>
  <c r="AN19" i="38" s="1"/>
  <c r="H20" i="38"/>
  <c r="AN20" i="38" s="1"/>
  <c r="H21" i="38"/>
  <c r="AN21" i="38" s="1"/>
  <c r="H22" i="38"/>
  <c r="AN22" i="38" s="1"/>
  <c r="BC22" i="38" s="1"/>
  <c r="AU22" i="38" s="1"/>
  <c r="H23" i="38"/>
  <c r="AN23" i="38" s="1"/>
  <c r="AD19" i="38"/>
  <c r="AF19" i="38"/>
  <c r="AE19" i="38" s="1"/>
  <c r="AH19" i="38"/>
  <c r="AI19" i="38"/>
  <c r="AJ19" i="38" s="1"/>
  <c r="AD20" i="38"/>
  <c r="AF20" i="38"/>
  <c r="AE20" i="38" s="1"/>
  <c r="AG20" i="38" s="1"/>
  <c r="AH20" i="38"/>
  <c r="AI20" i="38"/>
  <c r="AJ20" i="38" s="1"/>
  <c r="AD21" i="38"/>
  <c r="AF21" i="38"/>
  <c r="AE21" i="38" s="1"/>
  <c r="AG21" i="38" s="1"/>
  <c r="AH21" i="38"/>
  <c r="AI21" i="38"/>
  <c r="AJ21" i="38" s="1"/>
  <c r="AD22" i="38"/>
  <c r="AF22" i="38"/>
  <c r="AE22" i="38" s="1"/>
  <c r="AG22" i="38" s="1"/>
  <c r="AH22" i="38"/>
  <c r="AI22" i="38"/>
  <c r="AJ22" i="38"/>
  <c r="AD18" i="38"/>
  <c r="AG18" i="38" s="1"/>
  <c r="AF18" i="38"/>
  <c r="AE18" i="38"/>
  <c r="AH23" i="38"/>
  <c r="AI23" i="38"/>
  <c r="AJ23" i="38" s="1"/>
  <c r="H26" i="38"/>
  <c r="AM26" i="38" s="1"/>
  <c r="AN26" i="38"/>
  <c r="H27" i="38"/>
  <c r="AN27" i="38" s="1"/>
  <c r="H28" i="38"/>
  <c r="AN28" i="38" s="1"/>
  <c r="H29" i="38"/>
  <c r="AN29" i="38" s="1"/>
  <c r="H30" i="38"/>
  <c r="AN30" i="38" s="1"/>
  <c r="AD26" i="38"/>
  <c r="AG26" i="38" s="1"/>
  <c r="AF26" i="38"/>
  <c r="AE26" i="38" s="1"/>
  <c r="AH26" i="38"/>
  <c r="AI26" i="38"/>
  <c r="AJ26" i="38" s="1"/>
  <c r="AK26" i="38" s="1"/>
  <c r="AL26" i="38" s="1"/>
  <c r="AD27" i="38"/>
  <c r="AF27" i="38"/>
  <c r="AE27" i="38" s="1"/>
  <c r="AH27" i="38"/>
  <c r="AI27" i="38"/>
  <c r="AJ27" i="38" s="1"/>
  <c r="AK27" i="38" s="1"/>
  <c r="AL27" i="38" s="1"/>
  <c r="AD28" i="38"/>
  <c r="AG28" i="38" s="1"/>
  <c r="AF28" i="38"/>
  <c r="AE28" i="38" s="1"/>
  <c r="AH28" i="38"/>
  <c r="AI28" i="38"/>
  <c r="AJ28" i="38" s="1"/>
  <c r="AD29" i="38"/>
  <c r="AF29" i="38"/>
  <c r="AE29" i="38" s="1"/>
  <c r="AH29" i="38"/>
  <c r="AI29" i="38"/>
  <c r="AJ29" i="38" s="1"/>
  <c r="AD30" i="38"/>
  <c r="AG30" i="38" s="1"/>
  <c r="AF30" i="38"/>
  <c r="AE30" i="38" s="1"/>
  <c r="AH30" i="38"/>
  <c r="AI30" i="38"/>
  <c r="AJ30" i="38" s="1"/>
  <c r="H33" i="38"/>
  <c r="AP33" i="38" s="1"/>
  <c r="AO33" i="38" s="1"/>
  <c r="H34" i="38"/>
  <c r="AP34" i="38"/>
  <c r="AO34" i="38" s="1"/>
  <c r="H35" i="38"/>
  <c r="AP35" i="38" s="1"/>
  <c r="AO35" i="38" s="1"/>
  <c r="H36" i="38"/>
  <c r="AP36" i="38" s="1"/>
  <c r="AO36" i="38" s="1"/>
  <c r="H37" i="38"/>
  <c r="AN37" i="38" s="1"/>
  <c r="AD33" i="38"/>
  <c r="AG33" i="38" s="1"/>
  <c r="AF33" i="38"/>
  <c r="AE33" i="38"/>
  <c r="AH33" i="38"/>
  <c r="AI33" i="38"/>
  <c r="AJ33" i="38" s="1"/>
  <c r="AD34" i="38"/>
  <c r="AF34" i="38"/>
  <c r="AE34" i="38" s="1"/>
  <c r="AG34" i="38" s="1"/>
  <c r="AH34" i="38"/>
  <c r="AI34" i="38"/>
  <c r="AJ34" i="38" s="1"/>
  <c r="AD35" i="38"/>
  <c r="AF35" i="38"/>
  <c r="AE35" i="38"/>
  <c r="AH35" i="38"/>
  <c r="AI35" i="38"/>
  <c r="AJ35" i="38" s="1"/>
  <c r="AD36" i="38"/>
  <c r="AF36" i="38"/>
  <c r="AE36" i="38" s="1"/>
  <c r="AG36" i="38" s="1"/>
  <c r="AH36" i="38"/>
  <c r="AI36" i="38"/>
  <c r="AJ36" i="38" s="1"/>
  <c r="AD37" i="38"/>
  <c r="AF37" i="38"/>
  <c r="AE37" i="38" s="1"/>
  <c r="AH37" i="38"/>
  <c r="AI37" i="38"/>
  <c r="AJ37" i="38" s="1"/>
  <c r="H12" i="21"/>
  <c r="AM12" i="21" s="1"/>
  <c r="H13" i="21"/>
  <c r="AN13" i="21" s="1"/>
  <c r="H14" i="21"/>
  <c r="AN14" i="21" s="1"/>
  <c r="H15" i="21"/>
  <c r="AN15" i="21" s="1"/>
  <c r="H16" i="21"/>
  <c r="AN16" i="21" s="1"/>
  <c r="AD12" i="21"/>
  <c r="AF12" i="21"/>
  <c r="AE12" i="21" s="1"/>
  <c r="AH12" i="21"/>
  <c r="AI12" i="21"/>
  <c r="AJ12" i="21" s="1"/>
  <c r="AK12" i="21" s="1"/>
  <c r="AL12" i="21" s="1"/>
  <c r="AD13" i="21"/>
  <c r="AF13" i="21"/>
  <c r="AE13" i="21"/>
  <c r="AH13" i="21"/>
  <c r="AI13" i="21"/>
  <c r="AJ13" i="21" s="1"/>
  <c r="AD14" i="21"/>
  <c r="AF14" i="21"/>
  <c r="AE14" i="21" s="1"/>
  <c r="AG14" i="21" s="1"/>
  <c r="AH14" i="21"/>
  <c r="AI14" i="21"/>
  <c r="AJ14" i="21" s="1"/>
  <c r="AD15" i="21"/>
  <c r="AF15" i="21"/>
  <c r="AE15" i="21" s="1"/>
  <c r="AG15" i="21" s="1"/>
  <c r="AH15" i="21"/>
  <c r="AI15" i="21"/>
  <c r="AJ15" i="21" s="1"/>
  <c r="AD16" i="21"/>
  <c r="AF16" i="21"/>
  <c r="AE16" i="21"/>
  <c r="AG16" i="21" s="1"/>
  <c r="AH16" i="21"/>
  <c r="AI16" i="21"/>
  <c r="AJ16" i="21" s="1"/>
  <c r="H19" i="21"/>
  <c r="AN19" i="21" s="1"/>
  <c r="BC19" i="21" s="1"/>
  <c r="AU19" i="21" s="1"/>
  <c r="AP19" i="21"/>
  <c r="AO19" i="21" s="1"/>
  <c r="H20" i="21"/>
  <c r="AN20" i="21"/>
  <c r="AP20" i="21"/>
  <c r="AO20" i="21" s="1"/>
  <c r="BC20" i="21" s="1"/>
  <c r="AU20" i="21" s="1"/>
  <c r="H21" i="21"/>
  <c r="AN21" i="21" s="1"/>
  <c r="H22" i="21"/>
  <c r="AP22" i="21" s="1"/>
  <c r="AO22" i="21" s="1"/>
  <c r="H23" i="21"/>
  <c r="AN23" i="21" s="1"/>
  <c r="AD19" i="21"/>
  <c r="AF19" i="21"/>
  <c r="AE19" i="21" s="1"/>
  <c r="AH19" i="21"/>
  <c r="AI19" i="21"/>
  <c r="AJ19" i="21" s="1"/>
  <c r="AD20" i="21"/>
  <c r="AF20" i="21"/>
  <c r="AE20" i="21" s="1"/>
  <c r="AG20" i="21" s="1"/>
  <c r="AH20" i="21"/>
  <c r="AI20" i="21"/>
  <c r="AJ20" i="21" s="1"/>
  <c r="AD21" i="21"/>
  <c r="AF21" i="21"/>
  <c r="AE21" i="21" s="1"/>
  <c r="AG21" i="21" s="1"/>
  <c r="AH21" i="21"/>
  <c r="AI21" i="21"/>
  <c r="AJ21" i="21" s="1"/>
  <c r="AD22" i="21"/>
  <c r="AF22" i="21"/>
  <c r="AE22" i="21" s="1"/>
  <c r="AG22" i="21" s="1"/>
  <c r="AH22" i="21"/>
  <c r="AI22" i="21"/>
  <c r="AJ22" i="21" s="1"/>
  <c r="AD18" i="21"/>
  <c r="AF18" i="21"/>
  <c r="AE18" i="21" s="1"/>
  <c r="AH23" i="21"/>
  <c r="AI23" i="21"/>
  <c r="AJ23" i="21" s="1"/>
  <c r="AK23" i="21" s="1"/>
  <c r="AL23" i="21" s="1"/>
  <c r="H26" i="21"/>
  <c r="AN26" i="21" s="1"/>
  <c r="H27" i="21"/>
  <c r="AP27" i="21" s="1"/>
  <c r="AO27" i="21" s="1"/>
  <c r="H28" i="21"/>
  <c r="AN28" i="21" s="1"/>
  <c r="H29" i="21"/>
  <c r="AN29" i="21"/>
  <c r="H30" i="21"/>
  <c r="AN30" i="21" s="1"/>
  <c r="AD26" i="21"/>
  <c r="AF26" i="21"/>
  <c r="AE26" i="21" s="1"/>
  <c r="AH26" i="21"/>
  <c r="AI26" i="21"/>
  <c r="AJ26" i="21" s="1"/>
  <c r="AK26" i="21" s="1"/>
  <c r="AL26" i="21" s="1"/>
  <c r="AD27" i="21"/>
  <c r="AF27" i="21"/>
  <c r="AE27" i="21" s="1"/>
  <c r="AG27" i="21" s="1"/>
  <c r="AH27" i="21"/>
  <c r="AI27" i="21"/>
  <c r="AJ27" i="21" s="1"/>
  <c r="AK27" i="21" s="1"/>
  <c r="AL27" i="21" s="1"/>
  <c r="AD28" i="21"/>
  <c r="AF28" i="21"/>
  <c r="AE28" i="21" s="1"/>
  <c r="AH28" i="21"/>
  <c r="AI28" i="21"/>
  <c r="AJ28" i="21" s="1"/>
  <c r="AD29" i="21"/>
  <c r="AF29" i="21"/>
  <c r="AE29" i="21" s="1"/>
  <c r="AH29" i="21"/>
  <c r="AI29" i="21"/>
  <c r="AJ29" i="21" s="1"/>
  <c r="AD30" i="21"/>
  <c r="AF30" i="21"/>
  <c r="AE30" i="21" s="1"/>
  <c r="AE52" i="21" s="1"/>
  <c r="AH30" i="21"/>
  <c r="AI30" i="21"/>
  <c r="AJ30" i="21" s="1"/>
  <c r="H33" i="21"/>
  <c r="AP33" i="21" s="1"/>
  <c r="AO33" i="21" s="1"/>
  <c r="H34" i="21"/>
  <c r="AM34" i="21" s="1"/>
  <c r="H35" i="21"/>
  <c r="AP35" i="21" s="1"/>
  <c r="AO35" i="21" s="1"/>
  <c r="BC35" i="21" s="1"/>
  <c r="AU35" i="21" s="1"/>
  <c r="AN35" i="21"/>
  <c r="H36" i="21"/>
  <c r="AN36" i="21" s="1"/>
  <c r="H37" i="21"/>
  <c r="AP37" i="21" s="1"/>
  <c r="AO37" i="21" s="1"/>
  <c r="AD33" i="21"/>
  <c r="AF33" i="21"/>
  <c r="AE33" i="21" s="1"/>
  <c r="AH33" i="21"/>
  <c r="AI33" i="21"/>
  <c r="AJ33" i="21" s="1"/>
  <c r="AD34" i="21"/>
  <c r="AG34" i="21" s="1"/>
  <c r="AF34" i="21"/>
  <c r="AE34" i="21"/>
  <c r="AH34" i="21"/>
  <c r="AI34" i="21"/>
  <c r="AJ34" i="21" s="1"/>
  <c r="AD35" i="21"/>
  <c r="AF35" i="21"/>
  <c r="AE35" i="21"/>
  <c r="AH35" i="21"/>
  <c r="AI35" i="21"/>
  <c r="AJ35" i="21" s="1"/>
  <c r="AD36" i="21"/>
  <c r="AG36" i="21" s="1"/>
  <c r="AF36" i="21"/>
  <c r="AE36" i="21"/>
  <c r="AH36" i="21"/>
  <c r="AI36" i="21"/>
  <c r="AJ36" i="21" s="1"/>
  <c r="AD37" i="21"/>
  <c r="AF37" i="21"/>
  <c r="AE37" i="21" s="1"/>
  <c r="AG37" i="21" s="1"/>
  <c r="AH37" i="21"/>
  <c r="AI37" i="21"/>
  <c r="AJ37" i="21" s="1"/>
  <c r="H12" i="20"/>
  <c r="AP12" i="20" s="1"/>
  <c r="AO12" i="20" s="1"/>
  <c r="H13" i="20"/>
  <c r="H14" i="20"/>
  <c r="H15" i="20"/>
  <c r="AM15" i="20" s="1"/>
  <c r="H16" i="20"/>
  <c r="AP16" i="20" s="1"/>
  <c r="AO16" i="20" s="1"/>
  <c r="BC16" i="20" s="1"/>
  <c r="AU16" i="20" s="1"/>
  <c r="AD12" i="20"/>
  <c r="AF12" i="20"/>
  <c r="AE12" i="20" s="1"/>
  <c r="AH12" i="20"/>
  <c r="AI12" i="20"/>
  <c r="AJ12" i="20" s="1"/>
  <c r="AD13" i="20"/>
  <c r="AF13" i="20"/>
  <c r="AE13" i="20" s="1"/>
  <c r="AG13" i="20" s="1"/>
  <c r="AH13" i="20"/>
  <c r="AI13" i="20"/>
  <c r="AJ13" i="20" s="1"/>
  <c r="AK13" i="20" s="1"/>
  <c r="AL13" i="20" s="1"/>
  <c r="AD14" i="20"/>
  <c r="AF14" i="20"/>
  <c r="AE14" i="20" s="1"/>
  <c r="AH14" i="20"/>
  <c r="AI14" i="20"/>
  <c r="AJ14" i="20" s="1"/>
  <c r="AK14" i="20" s="1"/>
  <c r="AL14" i="20" s="1"/>
  <c r="AD15" i="20"/>
  <c r="AG15" i="20" s="1"/>
  <c r="AF15" i="20"/>
  <c r="AE15" i="20" s="1"/>
  <c r="AH15" i="20"/>
  <c r="AI15" i="20"/>
  <c r="AJ15" i="20" s="1"/>
  <c r="AD16" i="20"/>
  <c r="AF16" i="20"/>
  <c r="AE16" i="20" s="1"/>
  <c r="AH16" i="20"/>
  <c r="AI16" i="20"/>
  <c r="AJ16" i="20" s="1"/>
  <c r="AK16" i="20" s="1"/>
  <c r="AL16" i="20" s="1"/>
  <c r="H19" i="20"/>
  <c r="AN19" i="20" s="1"/>
  <c r="H20" i="20"/>
  <c r="AN20" i="20" s="1"/>
  <c r="H21" i="20"/>
  <c r="AN21" i="20" s="1"/>
  <c r="H22" i="20"/>
  <c r="AN22" i="20" s="1"/>
  <c r="H23" i="20"/>
  <c r="AN23" i="20"/>
  <c r="AD19" i="20"/>
  <c r="AF19" i="20"/>
  <c r="AE19" i="20" s="1"/>
  <c r="AH19" i="20"/>
  <c r="AI19" i="20"/>
  <c r="AJ19" i="20" s="1"/>
  <c r="AD20" i="20"/>
  <c r="AF20" i="20"/>
  <c r="AE20" i="20" s="1"/>
  <c r="AH20" i="20"/>
  <c r="AI20" i="20"/>
  <c r="AJ20" i="20" s="1"/>
  <c r="AD21" i="20"/>
  <c r="AF21" i="20"/>
  <c r="AE21" i="20" s="1"/>
  <c r="AH21" i="20"/>
  <c r="AI21" i="20"/>
  <c r="AJ21" i="20" s="1"/>
  <c r="AD22" i="20"/>
  <c r="AF22" i="20"/>
  <c r="AE22" i="20"/>
  <c r="AH22" i="20"/>
  <c r="AI22" i="20"/>
  <c r="AJ22" i="20" s="1"/>
  <c r="AD18" i="20"/>
  <c r="AG18" i="20" s="1"/>
  <c r="AF18" i="20"/>
  <c r="AE18" i="20" s="1"/>
  <c r="AH23" i="20"/>
  <c r="AI23" i="20"/>
  <c r="AJ23" i="20" s="1"/>
  <c r="H26" i="20"/>
  <c r="AN26" i="20" s="1"/>
  <c r="H27" i="20"/>
  <c r="AN27" i="20" s="1"/>
  <c r="H28" i="20"/>
  <c r="AN28" i="20" s="1"/>
  <c r="H29" i="20"/>
  <c r="AM29" i="20" s="1"/>
  <c r="H30" i="20"/>
  <c r="AN30" i="20"/>
  <c r="AD26" i="20"/>
  <c r="AF26" i="20"/>
  <c r="AE26" i="20" s="1"/>
  <c r="AH26" i="20"/>
  <c r="AI26" i="20"/>
  <c r="AJ26" i="20" s="1"/>
  <c r="AD27" i="20"/>
  <c r="AG27" i="20" s="1"/>
  <c r="AF27" i="20"/>
  <c r="AE27" i="20" s="1"/>
  <c r="AH27" i="20"/>
  <c r="AI27" i="20"/>
  <c r="AJ27" i="20" s="1"/>
  <c r="AK27" i="20" s="1"/>
  <c r="AL27" i="20" s="1"/>
  <c r="AD28" i="20"/>
  <c r="AF28" i="20"/>
  <c r="AE28" i="20" s="1"/>
  <c r="AH28" i="20"/>
  <c r="AI28" i="20"/>
  <c r="AJ28" i="20" s="1"/>
  <c r="AD29" i="20"/>
  <c r="AG29" i="20" s="1"/>
  <c r="AF29" i="20"/>
  <c r="AE29" i="20"/>
  <c r="AH29" i="20"/>
  <c r="AI29" i="20"/>
  <c r="AJ29" i="20" s="1"/>
  <c r="AK29" i="20" s="1"/>
  <c r="AL29" i="20" s="1"/>
  <c r="AD30" i="20"/>
  <c r="AF30" i="20"/>
  <c r="AE30" i="20" s="1"/>
  <c r="AE52" i="20" s="1"/>
  <c r="AH30" i="20"/>
  <c r="AI30" i="20"/>
  <c r="AJ30" i="20" s="1"/>
  <c r="H33" i="20"/>
  <c r="AN33" i="20"/>
  <c r="H34" i="20"/>
  <c r="AN34" i="20" s="1"/>
  <c r="H35" i="20"/>
  <c r="AN35" i="20" s="1"/>
  <c r="H36" i="20"/>
  <c r="AP36" i="20" s="1"/>
  <c r="AO36" i="20" s="1"/>
  <c r="H37" i="20"/>
  <c r="AP37" i="20" s="1"/>
  <c r="AO37" i="20" s="1"/>
  <c r="AD33" i="20"/>
  <c r="AF33" i="20"/>
  <c r="AE33" i="20"/>
  <c r="AH33" i="20"/>
  <c r="AI33" i="20"/>
  <c r="AJ33" i="20" s="1"/>
  <c r="AD34" i="20"/>
  <c r="AF34" i="20"/>
  <c r="AE34" i="20" s="1"/>
  <c r="AG34" i="20" s="1"/>
  <c r="AH34" i="20"/>
  <c r="AI34" i="20"/>
  <c r="AJ34" i="20" s="1"/>
  <c r="AD35" i="20"/>
  <c r="AF35" i="20"/>
  <c r="AE35" i="20" s="1"/>
  <c r="AG35" i="20" s="1"/>
  <c r="AH35" i="20"/>
  <c r="AI35" i="20"/>
  <c r="AJ35" i="20" s="1"/>
  <c r="AK35" i="20" s="1"/>
  <c r="AL35" i="20" s="1"/>
  <c r="AD36" i="20"/>
  <c r="AF36" i="20"/>
  <c r="AE36" i="20" s="1"/>
  <c r="AH36" i="20"/>
  <c r="AI36" i="20"/>
  <c r="AJ36" i="20" s="1"/>
  <c r="AK36" i="20" s="1"/>
  <c r="AL36" i="20" s="1"/>
  <c r="AD37" i="20"/>
  <c r="AG37" i="20" s="1"/>
  <c r="AF37" i="20"/>
  <c r="AE37" i="20" s="1"/>
  <c r="AH37" i="20"/>
  <c r="AI37" i="20"/>
  <c r="AJ37" i="20" s="1"/>
  <c r="H12" i="18"/>
  <c r="AN12" i="18" s="1"/>
  <c r="H13" i="18"/>
  <c r="AN13" i="18"/>
  <c r="H14" i="18"/>
  <c r="AN14" i="18"/>
  <c r="H15" i="18"/>
  <c r="AN15" i="18"/>
  <c r="H16" i="18"/>
  <c r="AN16" i="18"/>
  <c r="AD12" i="18"/>
  <c r="AF12" i="18"/>
  <c r="AE12" i="18" s="1"/>
  <c r="AG12" i="18" s="1"/>
  <c r="AH12" i="18"/>
  <c r="AI12" i="18"/>
  <c r="AJ12" i="18" s="1"/>
  <c r="AD13" i="18"/>
  <c r="AF13" i="18"/>
  <c r="AE13" i="18" s="1"/>
  <c r="AG13" i="18" s="1"/>
  <c r="AH13" i="18"/>
  <c r="AK13" i="18" s="1"/>
  <c r="AL13" i="18" s="1"/>
  <c r="AI13" i="18"/>
  <c r="AJ13" i="18" s="1"/>
  <c r="AD14" i="18"/>
  <c r="AF14" i="18"/>
  <c r="AE14" i="18" s="1"/>
  <c r="AH14" i="18"/>
  <c r="AK14" i="18" s="1"/>
  <c r="AL14" i="18" s="1"/>
  <c r="AI14" i="18"/>
  <c r="AJ14" i="18" s="1"/>
  <c r="AD15" i="18"/>
  <c r="AF15" i="18"/>
  <c r="AE15" i="18" s="1"/>
  <c r="AG15" i="18" s="1"/>
  <c r="AH15" i="18"/>
  <c r="AI15" i="18"/>
  <c r="AJ15" i="18" s="1"/>
  <c r="AD16" i="18"/>
  <c r="AF16" i="18"/>
  <c r="AE16" i="18" s="1"/>
  <c r="AH16" i="18"/>
  <c r="AK16" i="18" s="1"/>
  <c r="AL16" i="18" s="1"/>
  <c r="AI16" i="18"/>
  <c r="AJ16" i="18" s="1"/>
  <c r="H19" i="18"/>
  <c r="AM19" i="18" s="1"/>
  <c r="AP19" i="18"/>
  <c r="AO19" i="18" s="1"/>
  <c r="H20" i="18"/>
  <c r="AP20" i="18" s="1"/>
  <c r="AO20" i="18" s="1"/>
  <c r="H21" i="18"/>
  <c r="AN21" i="18" s="1"/>
  <c r="H22" i="18"/>
  <c r="AP22" i="18" s="1"/>
  <c r="AO22" i="18" s="1"/>
  <c r="AN22" i="18"/>
  <c r="BC22" i="18" s="1"/>
  <c r="AU22" i="18" s="1"/>
  <c r="H23" i="18"/>
  <c r="AP23" i="18" s="1"/>
  <c r="AO23" i="18" s="1"/>
  <c r="AD19" i="18"/>
  <c r="AF19" i="18"/>
  <c r="AE19" i="18"/>
  <c r="AH19" i="18"/>
  <c r="AI19" i="18"/>
  <c r="AJ19" i="18" s="1"/>
  <c r="AD20" i="18"/>
  <c r="AF20" i="18"/>
  <c r="AE20" i="18" s="1"/>
  <c r="AH20" i="18"/>
  <c r="AI20" i="18"/>
  <c r="AJ20" i="18" s="1"/>
  <c r="AD21" i="18"/>
  <c r="AF21" i="18"/>
  <c r="AE21" i="18" s="1"/>
  <c r="AG21" i="18" s="1"/>
  <c r="AH21" i="18"/>
  <c r="AI21" i="18"/>
  <c r="AJ21" i="18" s="1"/>
  <c r="AD22" i="18"/>
  <c r="AF22" i="18"/>
  <c r="AE22" i="18" s="1"/>
  <c r="AH22" i="18"/>
  <c r="AI22" i="18"/>
  <c r="AJ22" i="18" s="1"/>
  <c r="AD18" i="18"/>
  <c r="AF18" i="18"/>
  <c r="AE18" i="18" s="1"/>
  <c r="AH23" i="18"/>
  <c r="AI23" i="18"/>
  <c r="AJ23" i="18" s="1"/>
  <c r="H26" i="18"/>
  <c r="AP26" i="18" s="1"/>
  <c r="AO26" i="18" s="1"/>
  <c r="H27" i="18"/>
  <c r="AN27" i="18" s="1"/>
  <c r="H28" i="18"/>
  <c r="AN28" i="18" s="1"/>
  <c r="H29" i="18"/>
  <c r="AN29" i="18"/>
  <c r="H30" i="18"/>
  <c r="AP30" i="18" s="1"/>
  <c r="AO30" i="18" s="1"/>
  <c r="AD26" i="18"/>
  <c r="AF26" i="18"/>
  <c r="AE26" i="18" s="1"/>
  <c r="AG26" i="18" s="1"/>
  <c r="AH26" i="18"/>
  <c r="AI26" i="18"/>
  <c r="AJ26" i="18"/>
  <c r="AD27" i="18"/>
  <c r="AF27" i="18"/>
  <c r="AE27" i="18" s="1"/>
  <c r="AH27" i="18"/>
  <c r="AI27" i="18"/>
  <c r="AJ27" i="18" s="1"/>
  <c r="AD28" i="18"/>
  <c r="AF28" i="18"/>
  <c r="AE28" i="18" s="1"/>
  <c r="AH28" i="18"/>
  <c r="AI28" i="18"/>
  <c r="AJ28" i="18" s="1"/>
  <c r="AD29" i="18"/>
  <c r="AF29" i="18"/>
  <c r="AE29" i="18" s="1"/>
  <c r="AH29" i="18"/>
  <c r="AI29" i="18"/>
  <c r="AJ29" i="18" s="1"/>
  <c r="AD30" i="18"/>
  <c r="AF30" i="18"/>
  <c r="AE30" i="18" s="1"/>
  <c r="AH30" i="18"/>
  <c r="AH52" i="18" s="1"/>
  <c r="AI30" i="18"/>
  <c r="AJ30" i="18" s="1"/>
  <c r="H33" i="18"/>
  <c r="AP33" i="18" s="1"/>
  <c r="AO33" i="18" s="1"/>
  <c r="H34" i="18"/>
  <c r="AP34" i="18" s="1"/>
  <c r="AO34" i="18" s="1"/>
  <c r="H35" i="18"/>
  <c r="AP35" i="18" s="1"/>
  <c r="AO35" i="18" s="1"/>
  <c r="H36" i="18"/>
  <c r="AN36" i="18" s="1"/>
  <c r="H37" i="18"/>
  <c r="AM37" i="18" s="1"/>
  <c r="AP37" i="18"/>
  <c r="AO37" i="18" s="1"/>
  <c r="AD33" i="18"/>
  <c r="AG33" i="18" s="1"/>
  <c r="AF33" i="18"/>
  <c r="AE33" i="18" s="1"/>
  <c r="AH33" i="18"/>
  <c r="AI33" i="18"/>
  <c r="AJ33" i="18" s="1"/>
  <c r="AD34" i="18"/>
  <c r="AF34" i="18"/>
  <c r="AE34" i="18" s="1"/>
  <c r="AH34" i="18"/>
  <c r="AI34" i="18"/>
  <c r="AJ34" i="18" s="1"/>
  <c r="AK34" i="18" s="1"/>
  <c r="AL34" i="18" s="1"/>
  <c r="AD35" i="18"/>
  <c r="AF35" i="18"/>
  <c r="AE35" i="18" s="1"/>
  <c r="AH35" i="18"/>
  <c r="AI35" i="18"/>
  <c r="AJ35" i="18" s="1"/>
  <c r="AD36" i="18"/>
  <c r="AF36" i="18"/>
  <c r="AE36" i="18" s="1"/>
  <c r="AH36" i="18"/>
  <c r="AI36" i="18"/>
  <c r="AJ36" i="18" s="1"/>
  <c r="AD37" i="18"/>
  <c r="AF37" i="18"/>
  <c r="AE37" i="18" s="1"/>
  <c r="AH37" i="18"/>
  <c r="AI37" i="18"/>
  <c r="AJ37" i="18" s="1"/>
  <c r="AD12" i="1"/>
  <c r="AF12" i="1"/>
  <c r="AE12" i="1" s="1"/>
  <c r="AH12" i="1"/>
  <c r="AI12" i="1"/>
  <c r="AJ12" i="1" s="1"/>
  <c r="AD13" i="1"/>
  <c r="AF13" i="1"/>
  <c r="AE13" i="1"/>
  <c r="AH13" i="1"/>
  <c r="AI13" i="1"/>
  <c r="AJ13" i="1" s="1"/>
  <c r="AD14" i="1"/>
  <c r="AF14" i="1"/>
  <c r="AE14" i="1" s="1"/>
  <c r="AH14" i="1"/>
  <c r="AK14" i="1" s="1"/>
  <c r="AL14" i="1" s="1"/>
  <c r="AI14" i="1"/>
  <c r="AJ14" i="1"/>
  <c r="AD15" i="1"/>
  <c r="AG15" i="1" s="1"/>
  <c r="AF15" i="1"/>
  <c r="AE15" i="1"/>
  <c r="AH15" i="1"/>
  <c r="AI15" i="1"/>
  <c r="AJ15" i="1" s="1"/>
  <c r="AD16" i="1"/>
  <c r="AF16" i="1"/>
  <c r="AE16" i="1"/>
  <c r="AG16" i="1" s="1"/>
  <c r="AH16" i="1"/>
  <c r="AI16" i="1"/>
  <c r="AJ16" i="1"/>
  <c r="AK16" i="1" s="1"/>
  <c r="AL16" i="1" s="1"/>
  <c r="H20" i="1"/>
  <c r="AN20" i="1"/>
  <c r="H21" i="1"/>
  <c r="AP21" i="1" s="1"/>
  <c r="AO21" i="1" s="1"/>
  <c r="H22" i="1"/>
  <c r="AP22" i="1" s="1"/>
  <c r="AO22" i="1" s="1"/>
  <c r="H23" i="1"/>
  <c r="AN23" i="1" s="1"/>
  <c r="AD19" i="1"/>
  <c r="AG19" i="1"/>
  <c r="AF19" i="1"/>
  <c r="AE19" i="1" s="1"/>
  <c r="AH19" i="1"/>
  <c r="AK19" i="1" s="1"/>
  <c r="AL19" i="1" s="1"/>
  <c r="AI19" i="1"/>
  <c r="AJ19" i="1"/>
  <c r="AD20" i="1"/>
  <c r="AF20" i="1"/>
  <c r="AE20" i="1" s="1"/>
  <c r="AH20" i="1"/>
  <c r="AI20" i="1"/>
  <c r="AJ20" i="1" s="1"/>
  <c r="AK20" i="1" s="1"/>
  <c r="AL20" i="1" s="1"/>
  <c r="AD21" i="1"/>
  <c r="AG21" i="1"/>
  <c r="AF21" i="1"/>
  <c r="AE21" i="1" s="1"/>
  <c r="AH21" i="1"/>
  <c r="AK21" i="1"/>
  <c r="AL21" i="1"/>
  <c r="AI21" i="1"/>
  <c r="AJ21" i="1"/>
  <c r="AD22" i="1"/>
  <c r="AF22" i="1"/>
  <c r="AE22" i="1" s="1"/>
  <c r="AH22" i="1"/>
  <c r="AK22" i="1" s="1"/>
  <c r="AL22" i="1" s="1"/>
  <c r="AI22" i="1"/>
  <c r="AJ22" i="1" s="1"/>
  <c r="AD18" i="1"/>
  <c r="AG18" i="1" s="1"/>
  <c r="AF18" i="1"/>
  <c r="AE18" i="1"/>
  <c r="AH23" i="1"/>
  <c r="AI23" i="1"/>
  <c r="AJ23" i="1" s="1"/>
  <c r="AK23" i="1" s="1"/>
  <c r="AL23" i="1" s="1"/>
  <c r="H26" i="1"/>
  <c r="AP26" i="1" s="1"/>
  <c r="AO26" i="1" s="1"/>
  <c r="H27" i="1"/>
  <c r="AP27" i="1" s="1"/>
  <c r="AO27" i="1" s="1"/>
  <c r="H28" i="1"/>
  <c r="AP28" i="1" s="1"/>
  <c r="AO28" i="1" s="1"/>
  <c r="H29" i="1"/>
  <c r="AP29" i="1" s="1"/>
  <c r="AO29" i="1" s="1"/>
  <c r="H30" i="1"/>
  <c r="AP30" i="1" s="1"/>
  <c r="AO30" i="1" s="1"/>
  <c r="AD26" i="1"/>
  <c r="AF26" i="1"/>
  <c r="AE26" i="1" s="1"/>
  <c r="AH26" i="1"/>
  <c r="AK26" i="1" s="1"/>
  <c r="AL26" i="1" s="1"/>
  <c r="AI26" i="1"/>
  <c r="AJ26" i="1" s="1"/>
  <c r="AD27" i="1"/>
  <c r="AG27" i="1" s="1"/>
  <c r="AF27" i="1"/>
  <c r="AE27" i="1"/>
  <c r="AH27" i="1"/>
  <c r="AI27" i="1"/>
  <c r="AJ27" i="1" s="1"/>
  <c r="AD28" i="1"/>
  <c r="AF28" i="1"/>
  <c r="AE28" i="1"/>
  <c r="AG28" i="1" s="1"/>
  <c r="AH28" i="1"/>
  <c r="AI28" i="1"/>
  <c r="AJ28" i="1"/>
  <c r="AK28" i="1" s="1"/>
  <c r="AL28" i="1" s="1"/>
  <c r="AD29" i="1"/>
  <c r="AF29" i="1"/>
  <c r="AE29" i="1" s="1"/>
  <c r="AG29" i="1" s="1"/>
  <c r="AH29" i="1"/>
  <c r="AK29" i="1"/>
  <c r="AL29" i="1"/>
  <c r="AI29" i="1"/>
  <c r="AJ29" i="1"/>
  <c r="AD30" i="1"/>
  <c r="AF30" i="1"/>
  <c r="AE30" i="1" s="1"/>
  <c r="AH30" i="1"/>
  <c r="AK30" i="1" s="1"/>
  <c r="AL30" i="1" s="1"/>
  <c r="AI30" i="1"/>
  <c r="AJ30" i="1" s="1"/>
  <c r="H33" i="1"/>
  <c r="AP33" i="1" s="1"/>
  <c r="AO33" i="1" s="1"/>
  <c r="H34" i="1"/>
  <c r="AN34" i="1" s="1"/>
  <c r="H35" i="1"/>
  <c r="AN35" i="1" s="1"/>
  <c r="H36" i="1"/>
  <c r="AN36" i="1" s="1"/>
  <c r="H37" i="1"/>
  <c r="AN37" i="1"/>
  <c r="BC37" i="1" s="1"/>
  <c r="AU37" i="1" s="1"/>
  <c r="AD33" i="1"/>
  <c r="AF33" i="1"/>
  <c r="AE33" i="1" s="1"/>
  <c r="AH33" i="1"/>
  <c r="AK33" i="1" s="1"/>
  <c r="AL33" i="1" s="1"/>
  <c r="AI33" i="1"/>
  <c r="AJ33" i="1" s="1"/>
  <c r="AD34" i="1"/>
  <c r="AG34" i="1" s="1"/>
  <c r="AF34" i="1"/>
  <c r="AE34" i="1"/>
  <c r="AH34" i="1"/>
  <c r="AI34" i="1"/>
  <c r="AJ34" i="1" s="1"/>
  <c r="AD35" i="1"/>
  <c r="AF35" i="1"/>
  <c r="AE35" i="1"/>
  <c r="AG35" i="1" s="1"/>
  <c r="AH35" i="1"/>
  <c r="AI35" i="1"/>
  <c r="AJ35" i="1"/>
  <c r="AK35" i="1" s="1"/>
  <c r="AL35" i="1" s="1"/>
  <c r="AD36" i="1"/>
  <c r="AF36" i="1"/>
  <c r="AE36" i="1" s="1"/>
  <c r="AG36" i="1" s="1"/>
  <c r="AH36" i="1"/>
  <c r="AK36" i="1"/>
  <c r="AL36" i="1"/>
  <c r="AI36" i="1"/>
  <c r="AJ36" i="1"/>
  <c r="AD37" i="1"/>
  <c r="AF37" i="1"/>
  <c r="AE37" i="1" s="1"/>
  <c r="AH37" i="1"/>
  <c r="AK37" i="1" s="1"/>
  <c r="AL37" i="1" s="1"/>
  <c r="AI37" i="1"/>
  <c r="AJ37" i="1" s="1"/>
  <c r="Q39" i="1"/>
  <c r="Q40" i="1"/>
  <c r="Q41" i="1" s="1"/>
  <c r="Q39" i="18"/>
  <c r="Q40" i="18"/>
  <c r="Q41" i="18" s="1"/>
  <c r="Q45" i="18" s="1"/>
  <c r="Q39" i="20"/>
  <c r="Q40" i="20"/>
  <c r="Q41" i="20" s="1"/>
  <c r="Q39" i="21"/>
  <c r="Q40" i="21"/>
  <c r="Q41" i="21" s="1"/>
  <c r="Q39" i="38"/>
  <c r="Q40" i="38"/>
  <c r="Q41" i="38" s="1"/>
  <c r="Q39" i="36"/>
  <c r="Q40" i="36"/>
  <c r="Q41" i="36" s="1"/>
  <c r="Q39" i="35"/>
  <c r="Q40" i="35"/>
  <c r="Q41" i="35" s="1"/>
  <c r="Q39" i="34"/>
  <c r="Q40" i="34"/>
  <c r="Q41" i="34" s="1"/>
  <c r="Q39" i="39"/>
  <c r="Q40" i="39"/>
  <c r="Q41" i="39" s="1"/>
  <c r="Q39" i="40"/>
  <c r="Q40" i="40"/>
  <c r="Q41" i="40" s="1"/>
  <c r="Q39" i="33"/>
  <c r="Q45" i="33" s="1"/>
  <c r="Q40" i="33"/>
  <c r="Q41" i="33" s="1"/>
  <c r="C12" i="1"/>
  <c r="C13" i="1" s="1"/>
  <c r="C14" i="1" s="1"/>
  <c r="C15" i="1" s="1"/>
  <c r="C16" i="1" s="1"/>
  <c r="C19" i="1" s="1"/>
  <c r="C20" i="1" s="1"/>
  <c r="C21" i="1" s="1"/>
  <c r="C22" i="1" s="1"/>
  <c r="C23" i="1" s="1"/>
  <c r="C26" i="1" s="1"/>
  <c r="C27" i="1" s="1"/>
  <c r="C28" i="1" s="1"/>
  <c r="C29" i="1" s="1"/>
  <c r="C30" i="1" s="1"/>
  <c r="BC30" i="33"/>
  <c r="BC52" i="33"/>
  <c r="U4" i="33"/>
  <c r="BC26" i="33"/>
  <c r="AU26" i="33" s="1"/>
  <c r="BC27" i="33"/>
  <c r="AU27" i="33" s="1"/>
  <c r="BC28" i="33"/>
  <c r="AU28" i="33"/>
  <c r="BC29" i="33"/>
  <c r="AU29" i="33" s="1"/>
  <c r="AU30" i="33"/>
  <c r="AY52" i="33"/>
  <c r="AS52" i="33"/>
  <c r="AR30" i="33"/>
  <c r="AR52" i="33" s="1"/>
  <c r="AQ30" i="33"/>
  <c r="AQ52" i="33"/>
  <c r="AM30" i="33"/>
  <c r="AM52" i="33" s="1"/>
  <c r="AJ52" i="33"/>
  <c r="AI52" i="33"/>
  <c r="AH52" i="33"/>
  <c r="AF52" i="33"/>
  <c r="AE52" i="33"/>
  <c r="AD52" i="33"/>
  <c r="AB30" i="33"/>
  <c r="AB52" i="33" s="1"/>
  <c r="AA52" i="33"/>
  <c r="Y52" i="33"/>
  <c r="X52" i="33"/>
  <c r="W52" i="33"/>
  <c r="V52" i="33"/>
  <c r="AR12" i="33"/>
  <c r="AR13" i="33"/>
  <c r="AR14" i="33"/>
  <c r="AR15" i="33"/>
  <c r="AR16" i="33"/>
  <c r="AR17" i="33"/>
  <c r="AR18" i="33"/>
  <c r="AR19" i="33"/>
  <c r="AR20" i="33"/>
  <c r="AR21" i="33"/>
  <c r="AR22" i="33"/>
  <c r="AR23" i="33"/>
  <c r="AR24" i="33"/>
  <c r="AR25" i="33"/>
  <c r="AR26" i="33"/>
  <c r="AR27" i="33"/>
  <c r="AR28" i="33"/>
  <c r="AR29" i="33"/>
  <c r="AD25" i="33"/>
  <c r="AF25" i="33"/>
  <c r="AE25" i="33" s="1"/>
  <c r="T52" i="33"/>
  <c r="S52" i="33"/>
  <c r="R52" i="33"/>
  <c r="Q52" i="33"/>
  <c r="P52" i="33"/>
  <c r="O52" i="33"/>
  <c r="N52" i="33"/>
  <c r="M52" i="33"/>
  <c r="L52" i="33"/>
  <c r="H52" i="33"/>
  <c r="G52" i="33"/>
  <c r="F52" i="33"/>
  <c r="E52" i="33"/>
  <c r="D52" i="33"/>
  <c r="B52" i="33"/>
  <c r="A52" i="33"/>
  <c r="AB37" i="33"/>
  <c r="AC37" i="33" s="1"/>
  <c r="AB36" i="33"/>
  <c r="AC36" i="33" s="1"/>
  <c r="AB35" i="33"/>
  <c r="AC35" i="33" s="1"/>
  <c r="AB34" i="33"/>
  <c r="AC34" i="33" s="1"/>
  <c r="AB33" i="33"/>
  <c r="AC33" i="33" s="1"/>
  <c r="K32" i="33"/>
  <c r="AB29" i="33"/>
  <c r="AC29" i="33" s="1"/>
  <c r="AB28" i="33"/>
  <c r="AC28" i="33"/>
  <c r="AB27" i="33"/>
  <c r="AC27" i="33" s="1"/>
  <c r="AB26" i="33"/>
  <c r="AC26" i="33" s="1"/>
  <c r="K25" i="33"/>
  <c r="AB23" i="33"/>
  <c r="AC23" i="33" s="1"/>
  <c r="AB22" i="33"/>
  <c r="AC22" i="33" s="1"/>
  <c r="AB21" i="33"/>
  <c r="AC21" i="33" s="1"/>
  <c r="AB20" i="33"/>
  <c r="AC20" i="33" s="1"/>
  <c r="AB19" i="33"/>
  <c r="AC19" i="33" s="1"/>
  <c r="K18" i="33"/>
  <c r="AB16" i="33"/>
  <c r="AC16" i="33"/>
  <c r="AB15" i="33"/>
  <c r="AC15" i="33" s="1"/>
  <c r="AB14" i="33"/>
  <c r="AC14" i="33"/>
  <c r="AB13" i="33"/>
  <c r="AC13" i="33" s="1"/>
  <c r="AB12" i="33"/>
  <c r="AC12" i="33"/>
  <c r="G44" i="33"/>
  <c r="G45" i="33" s="1"/>
  <c r="F44" i="33"/>
  <c r="F45" i="33"/>
  <c r="E44" i="33"/>
  <c r="E45" i="33" s="1"/>
  <c r="D44" i="33"/>
  <c r="D45" i="33"/>
  <c r="G43" i="33"/>
  <c r="F43" i="33"/>
  <c r="E43" i="33"/>
  <c r="D43" i="33"/>
  <c r="S42" i="33"/>
  <c r="AR37" i="33"/>
  <c r="AQ37" i="33"/>
  <c r="AM37" i="33"/>
  <c r="AR31" i="33"/>
  <c r="AR32" i="33"/>
  <c r="AR33" i="33"/>
  <c r="AR34" i="33"/>
  <c r="AR35" i="33"/>
  <c r="AR36" i="33"/>
  <c r="AD32" i="33"/>
  <c r="AF32" i="33"/>
  <c r="AE32" i="33" s="1"/>
  <c r="AQ36" i="33"/>
  <c r="AM36" i="33"/>
  <c r="AQ35" i="33"/>
  <c r="AM35" i="33"/>
  <c r="AQ34" i="33"/>
  <c r="AM34" i="33"/>
  <c r="AQ33" i="33"/>
  <c r="AM33" i="33"/>
  <c r="AX32" i="33"/>
  <c r="AW32" i="33" s="1"/>
  <c r="AV32" i="33"/>
  <c r="AU32" i="33"/>
  <c r="AP32" i="33"/>
  <c r="AM32" i="33"/>
  <c r="AN32" i="33"/>
  <c r="AH32" i="33"/>
  <c r="AI32" i="33"/>
  <c r="AJ32" i="33" s="1"/>
  <c r="AB32" i="33"/>
  <c r="AC32" i="33" s="1"/>
  <c r="C32" i="33"/>
  <c r="AU31" i="33"/>
  <c r="AH31" i="33"/>
  <c r="AI31" i="33"/>
  <c r="AJ31" i="33" s="1"/>
  <c r="AF31" i="33"/>
  <c r="AE31" i="33" s="1"/>
  <c r="AD31" i="33"/>
  <c r="AB31" i="33"/>
  <c r="AC31" i="33" s="1"/>
  <c r="AQ29" i="33"/>
  <c r="AM29" i="33"/>
  <c r="AQ28" i="33"/>
  <c r="AM28" i="33"/>
  <c r="AQ27" i="33"/>
  <c r="AM27" i="33"/>
  <c r="AQ26" i="33"/>
  <c r="AM26" i="33"/>
  <c r="AX25" i="33"/>
  <c r="AW25" i="33"/>
  <c r="AV25" i="33"/>
  <c r="AU25" i="33"/>
  <c r="AP25" i="33"/>
  <c r="AM25" i="33"/>
  <c r="AN25" i="33" s="1"/>
  <c r="AH25" i="33"/>
  <c r="AI25" i="33"/>
  <c r="AJ25" i="33" s="1"/>
  <c r="AB25" i="33"/>
  <c r="AC25" i="33"/>
  <c r="C25" i="33"/>
  <c r="AU24" i="33"/>
  <c r="AH24" i="33"/>
  <c r="AI24" i="33"/>
  <c r="AJ24" i="33" s="1"/>
  <c r="AF24" i="33"/>
  <c r="AE24" i="33" s="1"/>
  <c r="AD24" i="33"/>
  <c r="AB24" i="33"/>
  <c r="AC24" i="33" s="1"/>
  <c r="AQ23" i="33"/>
  <c r="AM23" i="33"/>
  <c r="AF23" i="33"/>
  <c r="AE23" i="33" s="1"/>
  <c r="AD23" i="33"/>
  <c r="AQ22" i="33"/>
  <c r="AM22" i="33"/>
  <c r="AQ21" i="33"/>
  <c r="AM21" i="33"/>
  <c r="AQ20" i="33"/>
  <c r="AM20" i="33"/>
  <c r="AQ19" i="33"/>
  <c r="AM19" i="33"/>
  <c r="AX18" i="33"/>
  <c r="AW18" i="33" s="1"/>
  <c r="AV18" i="33"/>
  <c r="AU18" i="33"/>
  <c r="AP18" i="33"/>
  <c r="AM18" i="33"/>
  <c r="AN18" i="33" s="1"/>
  <c r="AH18" i="33"/>
  <c r="AI18" i="33"/>
  <c r="AJ18" i="33" s="1"/>
  <c r="AB18" i="33"/>
  <c r="AC18" i="33" s="1"/>
  <c r="C18" i="33"/>
  <c r="AU17" i="33"/>
  <c r="AH17" i="33"/>
  <c r="AI17" i="33"/>
  <c r="AJ17" i="33" s="1"/>
  <c r="AF17" i="33"/>
  <c r="AE17" i="33"/>
  <c r="AD17" i="33"/>
  <c r="AB17" i="33"/>
  <c r="AC17" i="33" s="1"/>
  <c r="AQ16" i="33"/>
  <c r="AM16" i="33"/>
  <c r="AQ15" i="33"/>
  <c r="AM15" i="33"/>
  <c r="AQ14" i="33"/>
  <c r="AM14" i="33"/>
  <c r="AQ13" i="33"/>
  <c r="AM13" i="33"/>
  <c r="AQ12" i="33"/>
  <c r="AM12" i="33"/>
  <c r="V11" i="33"/>
  <c r="C11" i="33"/>
  <c r="O5" i="33"/>
  <c r="U4" i="40"/>
  <c r="AY52" i="40"/>
  <c r="AS52" i="40"/>
  <c r="AR30" i="40"/>
  <c r="AR52" i="40" s="1"/>
  <c r="AQ30" i="40"/>
  <c r="AQ52" i="40" s="1"/>
  <c r="AM30" i="40"/>
  <c r="AM52" i="40" s="1"/>
  <c r="AJ52" i="40"/>
  <c r="AI52" i="40"/>
  <c r="AH52" i="40"/>
  <c r="AF52" i="40"/>
  <c r="AD52" i="40"/>
  <c r="AB30" i="40"/>
  <c r="AA52" i="40"/>
  <c r="Y52" i="40"/>
  <c r="X52" i="40"/>
  <c r="W52" i="40"/>
  <c r="V52" i="40"/>
  <c r="AR12" i="40"/>
  <c r="AR13" i="40"/>
  <c r="AR14" i="40"/>
  <c r="AR15" i="40"/>
  <c r="AR16" i="40"/>
  <c r="AR17" i="40"/>
  <c r="AR18" i="40"/>
  <c r="AR19" i="40"/>
  <c r="AR20" i="40"/>
  <c r="AR21" i="40"/>
  <c r="AR22" i="40"/>
  <c r="AR23" i="40"/>
  <c r="AR24" i="40"/>
  <c r="AR25" i="40"/>
  <c r="AR26" i="40"/>
  <c r="AR27" i="40"/>
  <c r="AR28" i="40"/>
  <c r="AR29" i="40"/>
  <c r="AD25" i="40"/>
  <c r="AF25" i="40"/>
  <c r="AE25" i="40" s="1"/>
  <c r="AG25" i="40" s="1"/>
  <c r="T52" i="40"/>
  <c r="S52" i="40"/>
  <c r="R52" i="40"/>
  <c r="Q52" i="40"/>
  <c r="P52" i="40"/>
  <c r="O52" i="40"/>
  <c r="N52" i="40"/>
  <c r="M52" i="40"/>
  <c r="L52" i="40"/>
  <c r="H52" i="40"/>
  <c r="G52" i="40"/>
  <c r="F52" i="40"/>
  <c r="E52" i="40"/>
  <c r="D52" i="40"/>
  <c r="B52" i="40"/>
  <c r="A52" i="40"/>
  <c r="AB37" i="40"/>
  <c r="AC37" i="40"/>
  <c r="AB36" i="40"/>
  <c r="AC36" i="40"/>
  <c r="AB35" i="40"/>
  <c r="AC35" i="40"/>
  <c r="AB34" i="40"/>
  <c r="AC34" i="40"/>
  <c r="AB33" i="40"/>
  <c r="AC33" i="40"/>
  <c r="K32" i="40"/>
  <c r="AB29" i="40"/>
  <c r="AC29" i="40" s="1"/>
  <c r="AB28" i="40"/>
  <c r="AC28" i="40" s="1"/>
  <c r="AB27" i="40"/>
  <c r="AC27" i="40" s="1"/>
  <c r="AB26" i="40"/>
  <c r="AC26" i="40" s="1"/>
  <c r="K25" i="40"/>
  <c r="AB23" i="40"/>
  <c r="AC23" i="40"/>
  <c r="AB22" i="40"/>
  <c r="AC22" i="40"/>
  <c r="AB21" i="40"/>
  <c r="AC21" i="40"/>
  <c r="AB20" i="40"/>
  <c r="AC20" i="40"/>
  <c r="AB19" i="40"/>
  <c r="AC19" i="40"/>
  <c r="K18" i="40"/>
  <c r="AB16" i="40"/>
  <c r="AC16" i="40" s="1"/>
  <c r="AB15" i="40"/>
  <c r="AC15" i="40" s="1"/>
  <c r="AB14" i="40"/>
  <c r="AC14" i="40" s="1"/>
  <c r="AB13" i="40"/>
  <c r="AC13" i="40" s="1"/>
  <c r="AB12" i="40"/>
  <c r="AC12" i="40" s="1"/>
  <c r="G44" i="40"/>
  <c r="F44" i="40"/>
  <c r="E44" i="40"/>
  <c r="D44" i="40"/>
  <c r="G43" i="40"/>
  <c r="F43" i="40"/>
  <c r="E43" i="40"/>
  <c r="D43" i="40"/>
  <c r="S42" i="40"/>
  <c r="AR37" i="40"/>
  <c r="AQ37" i="40"/>
  <c r="AM37" i="40"/>
  <c r="AR31" i="40"/>
  <c r="AR32" i="40"/>
  <c r="AR33" i="40"/>
  <c r="AR34" i="40"/>
  <c r="AR35" i="40"/>
  <c r="AR36" i="40"/>
  <c r="AD32" i="40"/>
  <c r="AF32" i="40"/>
  <c r="AE32" i="40" s="1"/>
  <c r="AG32" i="40" s="1"/>
  <c r="AQ36" i="40"/>
  <c r="AM36" i="40"/>
  <c r="AQ35" i="40"/>
  <c r="AM35" i="40"/>
  <c r="AQ34" i="40"/>
  <c r="AM34" i="40"/>
  <c r="AQ33" i="40"/>
  <c r="AX32" i="40"/>
  <c r="AW32" i="40"/>
  <c r="AV32" i="40"/>
  <c r="AU32" i="40"/>
  <c r="AP32" i="40"/>
  <c r="AM32" i="40"/>
  <c r="AN32" i="40" s="1"/>
  <c r="AH32" i="40"/>
  <c r="AI32" i="40"/>
  <c r="AJ32" i="40" s="1"/>
  <c r="AB32" i="40"/>
  <c r="AC32" i="40"/>
  <c r="C32" i="40"/>
  <c r="AU31" i="40"/>
  <c r="AH31" i="40"/>
  <c r="AI31" i="40"/>
  <c r="AJ31" i="40" s="1"/>
  <c r="AF31" i="40"/>
  <c r="AE31" i="40" s="1"/>
  <c r="AD31" i="40"/>
  <c r="AB31" i="40"/>
  <c r="AC31" i="40" s="1"/>
  <c r="AQ29" i="40"/>
  <c r="AM29" i="40"/>
  <c r="AQ28" i="40"/>
  <c r="AM28" i="40"/>
  <c r="AQ27" i="40"/>
  <c r="AM27" i="40"/>
  <c r="AQ26" i="40"/>
  <c r="AM26" i="40"/>
  <c r="AX25" i="40"/>
  <c r="AW25" i="40" s="1"/>
  <c r="AV25" i="40"/>
  <c r="AU25" i="40"/>
  <c r="AP25" i="40"/>
  <c r="AM25" i="40"/>
  <c r="AN25" i="40" s="1"/>
  <c r="AH25" i="40"/>
  <c r="AI25" i="40"/>
  <c r="AJ25" i="40" s="1"/>
  <c r="AB25" i="40"/>
  <c r="AC25" i="40" s="1"/>
  <c r="C25" i="40"/>
  <c r="AU24" i="40"/>
  <c r="AH24" i="40"/>
  <c r="AI24" i="40"/>
  <c r="AJ24" i="40" s="1"/>
  <c r="AF24" i="40"/>
  <c r="AE24" i="40"/>
  <c r="AD24" i="40"/>
  <c r="AB24" i="40"/>
  <c r="AC24" i="40" s="1"/>
  <c r="AQ23" i="40"/>
  <c r="AM23" i="40"/>
  <c r="AF23" i="40"/>
  <c r="AE23" i="40" s="1"/>
  <c r="AD23" i="40"/>
  <c r="AQ22" i="40"/>
  <c r="AM22" i="40"/>
  <c r="AQ21" i="40"/>
  <c r="AM21" i="40"/>
  <c r="AQ20" i="40"/>
  <c r="AM20" i="40"/>
  <c r="AQ19" i="40"/>
  <c r="AM19" i="40"/>
  <c r="AX18" i="40"/>
  <c r="AW18" i="40"/>
  <c r="AV18" i="40"/>
  <c r="AU18" i="40"/>
  <c r="AP18" i="40"/>
  <c r="AM18" i="40"/>
  <c r="AN18" i="40" s="1"/>
  <c r="AH18" i="40"/>
  <c r="AI18" i="40"/>
  <c r="AJ18" i="40" s="1"/>
  <c r="AB18" i="40"/>
  <c r="AC18" i="40"/>
  <c r="C18" i="40"/>
  <c r="AU17" i="40"/>
  <c r="AH17" i="40"/>
  <c r="AI17" i="40"/>
  <c r="AJ17" i="40" s="1"/>
  <c r="AF17" i="40"/>
  <c r="AE17" i="40"/>
  <c r="AD17" i="40"/>
  <c r="AB17" i="40"/>
  <c r="AC17" i="40" s="1"/>
  <c r="AQ16" i="40"/>
  <c r="AM16" i="40"/>
  <c r="AQ15" i="40"/>
  <c r="AM15" i="40"/>
  <c r="AQ14" i="40"/>
  <c r="AM14" i="40"/>
  <c r="AQ13" i="40"/>
  <c r="AM13" i="40"/>
  <c r="AQ12" i="40"/>
  <c r="AM12" i="40"/>
  <c r="V11" i="40"/>
  <c r="C11" i="40"/>
  <c r="O5" i="40"/>
  <c r="U4" i="39"/>
  <c r="AY52" i="39"/>
  <c r="AS52" i="39"/>
  <c r="AR30" i="39"/>
  <c r="AR52" i="39" s="1"/>
  <c r="AQ30" i="39"/>
  <c r="AQ52" i="39"/>
  <c r="AM30" i="39"/>
  <c r="AM52" i="39" s="1"/>
  <c r="AI52" i="39"/>
  <c r="AH52" i="39"/>
  <c r="AF52" i="39"/>
  <c r="AE52" i="39"/>
  <c r="AD52" i="39"/>
  <c r="AB30" i="39"/>
  <c r="AC30" i="39" s="1"/>
  <c r="AC52" i="39" s="1"/>
  <c r="AA52" i="39"/>
  <c r="Y52" i="39"/>
  <c r="X52" i="39"/>
  <c r="W52" i="39"/>
  <c r="V52" i="39"/>
  <c r="AR12" i="39"/>
  <c r="AR13" i="39"/>
  <c r="AR14" i="39"/>
  <c r="AR15" i="39"/>
  <c r="AR16" i="39"/>
  <c r="AR17" i="39"/>
  <c r="AR18" i="39"/>
  <c r="AR19" i="39"/>
  <c r="AR20" i="39"/>
  <c r="AR21" i="39"/>
  <c r="AR22" i="39"/>
  <c r="AR23" i="39"/>
  <c r="AR24" i="39"/>
  <c r="AR25" i="39"/>
  <c r="AR26" i="39"/>
  <c r="AR27" i="39"/>
  <c r="AR28" i="39"/>
  <c r="AR29" i="39"/>
  <c r="AD25" i="39"/>
  <c r="AF25" i="39"/>
  <c r="AE25" i="39" s="1"/>
  <c r="T52" i="39"/>
  <c r="S52" i="39"/>
  <c r="R52" i="39"/>
  <c r="Q52" i="39"/>
  <c r="P52" i="39"/>
  <c r="O52" i="39"/>
  <c r="N52" i="39"/>
  <c r="M52" i="39"/>
  <c r="L52" i="39"/>
  <c r="H52" i="39"/>
  <c r="G52" i="39"/>
  <c r="F52" i="39"/>
  <c r="E52" i="39"/>
  <c r="D52" i="39"/>
  <c r="B52" i="39"/>
  <c r="A52" i="39"/>
  <c r="AB37" i="39"/>
  <c r="AC37" i="39" s="1"/>
  <c r="AB36" i="39"/>
  <c r="AC36" i="39" s="1"/>
  <c r="AB35" i="39"/>
  <c r="AC35" i="39" s="1"/>
  <c r="AB34" i="39"/>
  <c r="AC34" i="39" s="1"/>
  <c r="AB33" i="39"/>
  <c r="AC33" i="39" s="1"/>
  <c r="K32" i="39"/>
  <c r="AB29" i="39"/>
  <c r="AC29" i="39" s="1"/>
  <c r="AB28" i="39"/>
  <c r="AC28" i="39" s="1"/>
  <c r="AB27" i="39"/>
  <c r="AC27" i="39" s="1"/>
  <c r="AB26" i="39"/>
  <c r="AC26" i="39" s="1"/>
  <c r="K25" i="39"/>
  <c r="AB23" i="39"/>
  <c r="AC23" i="39" s="1"/>
  <c r="AB22" i="39"/>
  <c r="AC22" i="39" s="1"/>
  <c r="AB21" i="39"/>
  <c r="AC21" i="39" s="1"/>
  <c r="AB20" i="39"/>
  <c r="AC20" i="39" s="1"/>
  <c r="AB19" i="39"/>
  <c r="AC19" i="39"/>
  <c r="K18" i="39"/>
  <c r="AB16" i="39"/>
  <c r="AC16" i="39" s="1"/>
  <c r="AB15" i="39"/>
  <c r="AC15" i="39"/>
  <c r="AB14" i="39"/>
  <c r="AC14" i="39" s="1"/>
  <c r="AB13" i="39"/>
  <c r="AC13" i="39"/>
  <c r="AB12" i="39"/>
  <c r="AC12" i="39" s="1"/>
  <c r="G44" i="39"/>
  <c r="F44" i="39"/>
  <c r="E44" i="39"/>
  <c r="D44" i="39"/>
  <c r="G43" i="39"/>
  <c r="F43" i="39"/>
  <c r="E43" i="39"/>
  <c r="D43" i="39"/>
  <c r="S42" i="39"/>
  <c r="AR37" i="39"/>
  <c r="AQ37" i="39"/>
  <c r="AM37" i="39"/>
  <c r="AR31" i="39"/>
  <c r="AR32" i="39"/>
  <c r="AR33" i="39"/>
  <c r="AR34" i="39"/>
  <c r="AR35" i="39"/>
  <c r="AR36" i="39"/>
  <c r="AD32" i="39"/>
  <c r="AF32" i="39"/>
  <c r="AE32" i="39" s="1"/>
  <c r="AQ36" i="39"/>
  <c r="AM36" i="39"/>
  <c r="AQ35" i="39"/>
  <c r="AM35" i="39"/>
  <c r="AQ34" i="39"/>
  <c r="AM34" i="39"/>
  <c r="AQ33" i="39"/>
  <c r="AM33" i="39"/>
  <c r="AX32" i="39"/>
  <c r="AW32" i="39" s="1"/>
  <c r="AV32" i="39"/>
  <c r="AU32" i="39"/>
  <c r="AP32" i="39"/>
  <c r="AM32" i="39"/>
  <c r="AN32" i="39" s="1"/>
  <c r="AH32" i="39"/>
  <c r="AI32" i="39"/>
  <c r="AJ32" i="39" s="1"/>
  <c r="AB32" i="39"/>
  <c r="AC32" i="39" s="1"/>
  <c r="C32" i="39"/>
  <c r="AU31" i="39"/>
  <c r="AH31" i="39"/>
  <c r="AI31" i="39"/>
  <c r="AJ31" i="39" s="1"/>
  <c r="AF31" i="39"/>
  <c r="AE31" i="39" s="1"/>
  <c r="AD31" i="39"/>
  <c r="AB31" i="39"/>
  <c r="AC31" i="39" s="1"/>
  <c r="AQ29" i="39"/>
  <c r="AM29" i="39"/>
  <c r="AQ28" i="39"/>
  <c r="AM28" i="39"/>
  <c r="AQ27" i="39"/>
  <c r="AM27" i="39"/>
  <c r="AQ26" i="39"/>
  <c r="AM26" i="39"/>
  <c r="AX25" i="39"/>
  <c r="AW25" i="39" s="1"/>
  <c r="AV25" i="39"/>
  <c r="AU25" i="39"/>
  <c r="AP25" i="39"/>
  <c r="AM25" i="39"/>
  <c r="AN25" i="39" s="1"/>
  <c r="AH25" i="39"/>
  <c r="AI25" i="39"/>
  <c r="AJ25" i="39" s="1"/>
  <c r="AB25" i="39"/>
  <c r="AC25" i="39" s="1"/>
  <c r="C25" i="39"/>
  <c r="AU24" i="39"/>
  <c r="AH24" i="39"/>
  <c r="AI24" i="39"/>
  <c r="AJ24" i="39" s="1"/>
  <c r="AF24" i="39"/>
  <c r="AE24" i="39" s="1"/>
  <c r="AD24" i="39"/>
  <c r="AB24" i="39"/>
  <c r="AC24" i="39" s="1"/>
  <c r="AQ23" i="39"/>
  <c r="AM23" i="39"/>
  <c r="AF23" i="39"/>
  <c r="AE23" i="39" s="1"/>
  <c r="AD23" i="39"/>
  <c r="AQ22" i="39"/>
  <c r="AM22" i="39"/>
  <c r="AQ21" i="39"/>
  <c r="AM21" i="39"/>
  <c r="AQ20" i="39"/>
  <c r="AM20" i="39"/>
  <c r="AQ19" i="39"/>
  <c r="AM19" i="39"/>
  <c r="AX18" i="39"/>
  <c r="AW18" i="39" s="1"/>
  <c r="AV18" i="39"/>
  <c r="AU18" i="39"/>
  <c r="AP18" i="39"/>
  <c r="AM18" i="39"/>
  <c r="AN18" i="39" s="1"/>
  <c r="AH18" i="39"/>
  <c r="AI18" i="39"/>
  <c r="AJ18" i="39" s="1"/>
  <c r="AB18" i="39"/>
  <c r="AC18" i="39" s="1"/>
  <c r="C18" i="39"/>
  <c r="AU17" i="39"/>
  <c r="AH17" i="39"/>
  <c r="AI17" i="39"/>
  <c r="AJ17" i="39" s="1"/>
  <c r="AF17" i="39"/>
  <c r="AE17" i="39" s="1"/>
  <c r="AD17" i="39"/>
  <c r="AB17" i="39"/>
  <c r="AC17" i="39" s="1"/>
  <c r="AQ16" i="39"/>
  <c r="AM16" i="39"/>
  <c r="AQ15" i="39"/>
  <c r="AM15" i="39"/>
  <c r="AQ14" i="39"/>
  <c r="AM14" i="39"/>
  <c r="AQ13" i="39"/>
  <c r="AM13" i="39"/>
  <c r="AQ12" i="39"/>
  <c r="AM12" i="39"/>
  <c r="V11" i="39"/>
  <c r="C11" i="39"/>
  <c r="O5" i="39"/>
  <c r="U4" i="34"/>
  <c r="AY52" i="34"/>
  <c r="AS52" i="34"/>
  <c r="AR30" i="34"/>
  <c r="AR52" i="34" s="1"/>
  <c r="AQ30" i="34"/>
  <c r="AQ52" i="34"/>
  <c r="AM30" i="34"/>
  <c r="AM52" i="34" s="1"/>
  <c r="AI52" i="34"/>
  <c r="AH52" i="34"/>
  <c r="AF52" i="34"/>
  <c r="AD52" i="34"/>
  <c r="AB30" i="34"/>
  <c r="AC30" i="34"/>
  <c r="AC52" i="34"/>
  <c r="AA52" i="34"/>
  <c r="Y52" i="34"/>
  <c r="X52" i="34"/>
  <c r="W52" i="34"/>
  <c r="V52" i="34"/>
  <c r="AR12" i="34"/>
  <c r="AR13" i="34"/>
  <c r="AR14" i="34"/>
  <c r="AR15" i="34"/>
  <c r="AR16" i="34"/>
  <c r="AR17" i="34"/>
  <c r="AR18" i="34"/>
  <c r="AR19" i="34"/>
  <c r="AR20" i="34"/>
  <c r="AR21" i="34"/>
  <c r="AR22" i="34"/>
  <c r="AR23" i="34"/>
  <c r="AR24" i="34"/>
  <c r="AR25" i="34"/>
  <c r="AR26" i="34"/>
  <c r="AR27" i="34"/>
  <c r="AR28" i="34"/>
  <c r="AR29" i="34"/>
  <c r="AD25" i="34"/>
  <c r="AG25" i="34" s="1"/>
  <c r="AF25" i="34"/>
  <c r="AE25" i="34" s="1"/>
  <c r="T52" i="34"/>
  <c r="S52" i="34"/>
  <c r="R52" i="34"/>
  <c r="Q52" i="34"/>
  <c r="P52" i="34"/>
  <c r="O52" i="34"/>
  <c r="N52" i="34"/>
  <c r="M52" i="34"/>
  <c r="L52" i="34"/>
  <c r="H52" i="34"/>
  <c r="G52" i="34"/>
  <c r="F52" i="34"/>
  <c r="E52" i="34"/>
  <c r="D52" i="34"/>
  <c r="B52" i="34"/>
  <c r="A52" i="34"/>
  <c r="AB37" i="34"/>
  <c r="AC37" i="34" s="1"/>
  <c r="AB36" i="34"/>
  <c r="AC36" i="34" s="1"/>
  <c r="AB35" i="34"/>
  <c r="AC35" i="34" s="1"/>
  <c r="AB34" i="34"/>
  <c r="AC34" i="34"/>
  <c r="AB33" i="34"/>
  <c r="AC33" i="34" s="1"/>
  <c r="K32" i="34"/>
  <c r="AB29" i="34"/>
  <c r="AC29" i="34" s="1"/>
  <c r="AB28" i="34"/>
  <c r="AC28" i="34" s="1"/>
  <c r="AB27" i="34"/>
  <c r="AC27" i="34" s="1"/>
  <c r="AB26" i="34"/>
  <c r="AC26" i="34" s="1"/>
  <c r="K25" i="34"/>
  <c r="AB23" i="34"/>
  <c r="AC23" i="34" s="1"/>
  <c r="AB22" i="34"/>
  <c r="AC22" i="34" s="1"/>
  <c r="AB21" i="34"/>
  <c r="AC21" i="34" s="1"/>
  <c r="AB20" i="34"/>
  <c r="AC20" i="34"/>
  <c r="AB19" i="34"/>
  <c r="AC19" i="34" s="1"/>
  <c r="K18" i="34"/>
  <c r="AB16" i="34"/>
  <c r="AC16" i="34" s="1"/>
  <c r="AB15" i="34"/>
  <c r="AC15" i="34" s="1"/>
  <c r="AB14" i="34"/>
  <c r="AC14" i="34" s="1"/>
  <c r="AB13" i="34"/>
  <c r="AC13" i="34"/>
  <c r="AB12" i="34"/>
  <c r="AC12" i="34" s="1"/>
  <c r="G44" i="34"/>
  <c r="F44" i="34"/>
  <c r="E44" i="34"/>
  <c r="D44" i="34"/>
  <c r="G43" i="34"/>
  <c r="F43" i="34"/>
  <c r="E43" i="34"/>
  <c r="D43" i="34"/>
  <c r="S42" i="34"/>
  <c r="AR37" i="34"/>
  <c r="AQ37" i="34"/>
  <c r="AM37" i="34"/>
  <c r="AR31" i="34"/>
  <c r="AR32" i="34"/>
  <c r="AR33" i="34"/>
  <c r="AR34" i="34"/>
  <c r="AR35" i="34"/>
  <c r="AR36" i="34"/>
  <c r="AD32" i="34"/>
  <c r="AF32" i="34"/>
  <c r="AE32" i="34" s="1"/>
  <c r="AQ36" i="34"/>
  <c r="AM36" i="34"/>
  <c r="AQ35" i="34"/>
  <c r="AM35" i="34"/>
  <c r="AQ34" i="34"/>
  <c r="AM34" i="34"/>
  <c r="AQ33" i="34"/>
  <c r="AM33" i="34"/>
  <c r="AX32" i="34"/>
  <c r="AW32" i="34" s="1"/>
  <c r="AV32" i="34"/>
  <c r="AU32" i="34"/>
  <c r="AP32" i="34"/>
  <c r="AM32" i="34"/>
  <c r="AN32" i="34"/>
  <c r="AH32" i="34"/>
  <c r="AI32" i="34"/>
  <c r="AJ32" i="34" s="1"/>
  <c r="AB32" i="34"/>
  <c r="AC32" i="34" s="1"/>
  <c r="C32" i="34"/>
  <c r="AU31" i="34"/>
  <c r="AH31" i="34"/>
  <c r="AI31" i="34"/>
  <c r="AJ31" i="34" s="1"/>
  <c r="AF31" i="34"/>
  <c r="AE31" i="34"/>
  <c r="AD31" i="34"/>
  <c r="AB31" i="34"/>
  <c r="AC31" i="34" s="1"/>
  <c r="AQ29" i="34"/>
  <c r="AM29" i="34"/>
  <c r="AQ28" i="34"/>
  <c r="AM28" i="34"/>
  <c r="AQ27" i="34"/>
  <c r="AM27" i="34"/>
  <c r="AQ26" i="34"/>
  <c r="AM26" i="34"/>
  <c r="AX25" i="34"/>
  <c r="AW25" i="34"/>
  <c r="AV25" i="34"/>
  <c r="AU25" i="34"/>
  <c r="AP25" i="34"/>
  <c r="AM25" i="34"/>
  <c r="AN25" i="34" s="1"/>
  <c r="AH25" i="34"/>
  <c r="AI25" i="34"/>
  <c r="AJ25" i="34"/>
  <c r="AB25" i="34"/>
  <c r="AC25" i="34" s="1"/>
  <c r="C25" i="34"/>
  <c r="AU24" i="34"/>
  <c r="AH24" i="34"/>
  <c r="AI24" i="34"/>
  <c r="AJ24" i="34" s="1"/>
  <c r="AF24" i="34"/>
  <c r="AE24" i="34" s="1"/>
  <c r="AD24" i="34"/>
  <c r="AB24" i="34"/>
  <c r="AC24" i="34" s="1"/>
  <c r="AQ23" i="34"/>
  <c r="AM23" i="34"/>
  <c r="AF23" i="34"/>
  <c r="AE23" i="34" s="1"/>
  <c r="AD23" i="34"/>
  <c r="AQ22" i="34"/>
  <c r="AM22" i="34"/>
  <c r="AQ21" i="34"/>
  <c r="AM21" i="34"/>
  <c r="AQ20" i="34"/>
  <c r="AM20" i="34"/>
  <c r="AQ19" i="34"/>
  <c r="AM19" i="34"/>
  <c r="AX18" i="34"/>
  <c r="AW18" i="34" s="1"/>
  <c r="AV18" i="34"/>
  <c r="AU18" i="34"/>
  <c r="AP18" i="34"/>
  <c r="AM18" i="34"/>
  <c r="AN18" i="34" s="1"/>
  <c r="AH18" i="34"/>
  <c r="AI18" i="34"/>
  <c r="AJ18" i="34" s="1"/>
  <c r="AK18" i="34" s="1"/>
  <c r="AL18" i="34" s="1"/>
  <c r="AB18" i="34"/>
  <c r="AC18" i="34" s="1"/>
  <c r="C18" i="34"/>
  <c r="AU17" i="34"/>
  <c r="AH17" i="34"/>
  <c r="AI17" i="34"/>
  <c r="AJ17" i="34" s="1"/>
  <c r="AF17" i="34"/>
  <c r="AE17" i="34"/>
  <c r="AD17" i="34"/>
  <c r="AB17" i="34"/>
  <c r="AC17" i="34" s="1"/>
  <c r="AQ16" i="34"/>
  <c r="AM16" i="34"/>
  <c r="AQ15" i="34"/>
  <c r="AM15" i="34"/>
  <c r="AQ14" i="34"/>
  <c r="AM14" i="34"/>
  <c r="AQ13" i="34"/>
  <c r="AM13" i="34"/>
  <c r="AQ12" i="34"/>
  <c r="AM12" i="34"/>
  <c r="V11" i="34"/>
  <c r="C11" i="34"/>
  <c r="O5" i="34"/>
  <c r="U4" i="35"/>
  <c r="AY52" i="35"/>
  <c r="AS52" i="35"/>
  <c r="AR30" i="35"/>
  <c r="AR52" i="35" s="1"/>
  <c r="AQ30" i="35"/>
  <c r="AQ52" i="35" s="1"/>
  <c r="AM30" i="35"/>
  <c r="AM52" i="35"/>
  <c r="AJ52" i="35"/>
  <c r="AI52" i="35"/>
  <c r="AH52" i="35"/>
  <c r="AF52" i="35"/>
  <c r="AE52" i="35"/>
  <c r="AD52" i="35"/>
  <c r="AB30" i="35"/>
  <c r="AC30" i="35"/>
  <c r="AC52" i="35"/>
  <c r="AA52" i="35"/>
  <c r="Y52" i="35"/>
  <c r="X52" i="35"/>
  <c r="W52" i="35"/>
  <c r="V52" i="35"/>
  <c r="AR12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D25" i="35"/>
  <c r="AF25" i="35"/>
  <c r="AE25" i="35" s="1"/>
  <c r="T52" i="35"/>
  <c r="S52" i="35"/>
  <c r="R52" i="35"/>
  <c r="Q52" i="35"/>
  <c r="P52" i="35"/>
  <c r="O52" i="35"/>
  <c r="N52" i="35"/>
  <c r="M52" i="35"/>
  <c r="L52" i="35"/>
  <c r="H52" i="35"/>
  <c r="G52" i="35"/>
  <c r="F52" i="35"/>
  <c r="E52" i="35"/>
  <c r="D52" i="35"/>
  <c r="B52" i="35"/>
  <c r="A52" i="35"/>
  <c r="AB37" i="35"/>
  <c r="AC37" i="35" s="1"/>
  <c r="AB36" i="35"/>
  <c r="AC36" i="35"/>
  <c r="AB35" i="35"/>
  <c r="AC35" i="35" s="1"/>
  <c r="AB34" i="35"/>
  <c r="AC34" i="35" s="1"/>
  <c r="AB33" i="35"/>
  <c r="AC33" i="35" s="1"/>
  <c r="K32" i="35"/>
  <c r="AB29" i="35"/>
  <c r="AC29" i="35" s="1"/>
  <c r="AB28" i="35"/>
  <c r="AC28" i="35" s="1"/>
  <c r="AB27" i="35"/>
  <c r="AC27" i="35" s="1"/>
  <c r="AB26" i="35"/>
  <c r="AC26" i="35" s="1"/>
  <c r="K25" i="35"/>
  <c r="AB23" i="35"/>
  <c r="AC23" i="35" s="1"/>
  <c r="AB22" i="35"/>
  <c r="AC22" i="35" s="1"/>
  <c r="AB21" i="35"/>
  <c r="AC21" i="35" s="1"/>
  <c r="AB20" i="35"/>
  <c r="AC20" i="35" s="1"/>
  <c r="AB19" i="35"/>
  <c r="AC19" i="35" s="1"/>
  <c r="K18" i="35"/>
  <c r="AB16" i="35"/>
  <c r="AC16" i="35" s="1"/>
  <c r="AB15" i="35"/>
  <c r="AC15" i="35" s="1"/>
  <c r="AB14" i="35"/>
  <c r="AC14" i="35" s="1"/>
  <c r="AB13" i="35"/>
  <c r="AC13" i="35" s="1"/>
  <c r="AB12" i="35"/>
  <c r="AC12" i="35"/>
  <c r="G44" i="35"/>
  <c r="F44" i="35"/>
  <c r="E44" i="35"/>
  <c r="D44" i="35"/>
  <c r="G43" i="35"/>
  <c r="F43" i="35"/>
  <c r="E43" i="35"/>
  <c r="D43" i="35"/>
  <c r="S42" i="35"/>
  <c r="AR37" i="35"/>
  <c r="AQ37" i="35"/>
  <c r="AM37" i="35"/>
  <c r="AR31" i="35"/>
  <c r="AR32" i="35"/>
  <c r="AR33" i="35"/>
  <c r="AR34" i="35"/>
  <c r="AR35" i="35"/>
  <c r="AR36" i="35"/>
  <c r="AD32" i="35"/>
  <c r="AF32" i="35"/>
  <c r="AE32" i="35" s="1"/>
  <c r="AG32" i="35" s="1"/>
  <c r="AQ36" i="35"/>
  <c r="AM36" i="35"/>
  <c r="AQ35" i="35"/>
  <c r="AM35" i="35"/>
  <c r="AQ34" i="35"/>
  <c r="AM34" i="35"/>
  <c r="AQ33" i="35"/>
  <c r="AM33" i="35"/>
  <c r="AX32" i="35"/>
  <c r="AW32" i="35" s="1"/>
  <c r="AV32" i="35"/>
  <c r="AU32" i="35"/>
  <c r="AP32" i="35"/>
  <c r="AM32" i="35"/>
  <c r="AN32" i="35"/>
  <c r="AH32" i="35"/>
  <c r="AI32" i="35"/>
  <c r="AJ32" i="35" s="1"/>
  <c r="AB32" i="35"/>
  <c r="AC32" i="35" s="1"/>
  <c r="C32" i="35"/>
  <c r="AU31" i="35"/>
  <c r="AH31" i="35"/>
  <c r="AI31" i="35"/>
  <c r="AJ31" i="35" s="1"/>
  <c r="AF31" i="35"/>
  <c r="AE31" i="35"/>
  <c r="AD31" i="35"/>
  <c r="AB31" i="35"/>
  <c r="AC31" i="35" s="1"/>
  <c r="AQ29" i="35"/>
  <c r="AM29" i="35"/>
  <c r="AQ28" i="35"/>
  <c r="AM28" i="35"/>
  <c r="AQ27" i="35"/>
  <c r="AM27" i="35"/>
  <c r="AQ26" i="35"/>
  <c r="AX25" i="35"/>
  <c r="AW25" i="35"/>
  <c r="AV25" i="35"/>
  <c r="AU25" i="35"/>
  <c r="AP25" i="35"/>
  <c r="AM25" i="35"/>
  <c r="AN25" i="35" s="1"/>
  <c r="AH25" i="35"/>
  <c r="AI25" i="35"/>
  <c r="AJ25" i="35" s="1"/>
  <c r="AB25" i="35"/>
  <c r="AC25" i="35"/>
  <c r="C25" i="35"/>
  <c r="AU24" i="35"/>
  <c r="AH24" i="35"/>
  <c r="AI24" i="35"/>
  <c r="AJ24" i="35" s="1"/>
  <c r="AF24" i="35"/>
  <c r="AE24" i="35" s="1"/>
  <c r="AD24" i="35"/>
  <c r="AB24" i="35"/>
  <c r="AC24" i="35"/>
  <c r="AQ23" i="35"/>
  <c r="AM23" i="35"/>
  <c r="AF23" i="35"/>
  <c r="AE23" i="35"/>
  <c r="AD23" i="35"/>
  <c r="AQ22" i="35"/>
  <c r="AM22" i="35"/>
  <c r="AQ21" i="35"/>
  <c r="AM21" i="35"/>
  <c r="AQ20" i="35"/>
  <c r="AM20" i="35"/>
  <c r="AQ19" i="35"/>
  <c r="AM19" i="35"/>
  <c r="AX18" i="35"/>
  <c r="AW18" i="35"/>
  <c r="AV18" i="35"/>
  <c r="AU18" i="35"/>
  <c r="AP18" i="35"/>
  <c r="AM18" i="35"/>
  <c r="AN18" i="35"/>
  <c r="AH18" i="35"/>
  <c r="AI18" i="35"/>
  <c r="AJ18" i="35" s="1"/>
  <c r="AB18" i="35"/>
  <c r="AC18" i="35" s="1"/>
  <c r="C18" i="35"/>
  <c r="AU17" i="35"/>
  <c r="AH17" i="35"/>
  <c r="AI17" i="35"/>
  <c r="AJ17" i="35" s="1"/>
  <c r="AF17" i="35"/>
  <c r="AE17" i="35" s="1"/>
  <c r="AD17" i="35"/>
  <c r="AB17" i="35"/>
  <c r="AC17" i="35" s="1"/>
  <c r="AQ16" i="35"/>
  <c r="AM16" i="35"/>
  <c r="AQ15" i="35"/>
  <c r="AM15" i="35"/>
  <c r="AQ14" i="35"/>
  <c r="AM14" i="35"/>
  <c r="AQ13" i="35"/>
  <c r="AM13" i="35"/>
  <c r="AQ12" i="35"/>
  <c r="AM12" i="35"/>
  <c r="V11" i="35"/>
  <c r="C11" i="35"/>
  <c r="O5" i="35"/>
  <c r="H30" i="36"/>
  <c r="AN30" i="36" s="1"/>
  <c r="H12" i="36"/>
  <c r="AN12" i="36"/>
  <c r="S4" i="36"/>
  <c r="U4" i="36" s="1"/>
  <c r="AD12" i="36"/>
  <c r="AF12" i="36"/>
  <c r="AE12" i="36" s="1"/>
  <c r="H13" i="36"/>
  <c r="AN13" i="36"/>
  <c r="AD13" i="36"/>
  <c r="AF13" i="36"/>
  <c r="AE13" i="36" s="1"/>
  <c r="H14" i="36"/>
  <c r="AN14" i="36"/>
  <c r="AD14" i="36"/>
  <c r="AF14" i="36"/>
  <c r="AE14" i="36" s="1"/>
  <c r="H15" i="36"/>
  <c r="AN15" i="36"/>
  <c r="AD15" i="36"/>
  <c r="AF15" i="36"/>
  <c r="AE15" i="36" s="1"/>
  <c r="H16" i="36"/>
  <c r="AN16" i="36"/>
  <c r="AD16" i="36"/>
  <c r="AF16" i="36"/>
  <c r="AE16" i="36" s="1"/>
  <c r="H19" i="36"/>
  <c r="AN19" i="36" s="1"/>
  <c r="AD19" i="36"/>
  <c r="AG19" i="36" s="1"/>
  <c r="AF19" i="36"/>
  <c r="AE19" i="36"/>
  <c r="H20" i="36"/>
  <c r="AN20" i="36" s="1"/>
  <c r="AD20" i="36"/>
  <c r="AF20" i="36"/>
  <c r="AE20" i="36" s="1"/>
  <c r="H21" i="36"/>
  <c r="AM21" i="36" s="1"/>
  <c r="AP21" i="36"/>
  <c r="AO21" i="36" s="1"/>
  <c r="AD21" i="36"/>
  <c r="AF21" i="36"/>
  <c r="AE21" i="36" s="1"/>
  <c r="H22" i="36"/>
  <c r="AN22" i="36" s="1"/>
  <c r="BC22" i="36" s="1"/>
  <c r="AU22" i="36" s="1"/>
  <c r="AP22" i="36"/>
  <c r="AO22" i="36" s="1"/>
  <c r="AD22" i="36"/>
  <c r="AG22" i="36" s="1"/>
  <c r="AF22" i="36"/>
  <c r="AE22" i="36" s="1"/>
  <c r="H23" i="36"/>
  <c r="AP23" i="36" s="1"/>
  <c r="AO23" i="36" s="1"/>
  <c r="AD18" i="36"/>
  <c r="AF18" i="36"/>
  <c r="AE18" i="36" s="1"/>
  <c r="H26" i="36"/>
  <c r="AN26" i="36" s="1"/>
  <c r="AD26" i="36"/>
  <c r="AF26" i="36"/>
  <c r="AE26" i="36" s="1"/>
  <c r="H27" i="36"/>
  <c r="AN27" i="36" s="1"/>
  <c r="AD27" i="36"/>
  <c r="AF27" i="36"/>
  <c r="AE27" i="36"/>
  <c r="H28" i="36"/>
  <c r="AN28" i="36"/>
  <c r="BC28" i="36" s="1"/>
  <c r="AU28" i="36" s="1"/>
  <c r="AP28" i="36"/>
  <c r="AO28" i="36"/>
  <c r="AD28" i="36"/>
  <c r="AF28" i="36"/>
  <c r="AE28" i="36" s="1"/>
  <c r="AG28" i="36" s="1"/>
  <c r="H29" i="36"/>
  <c r="AN29" i="36"/>
  <c r="AP29" i="36"/>
  <c r="AO29" i="36"/>
  <c r="AD29" i="36"/>
  <c r="AG29" i="36"/>
  <c r="AF29" i="36"/>
  <c r="AE29" i="36"/>
  <c r="AD30" i="36"/>
  <c r="AF30" i="36"/>
  <c r="AE30" i="36" s="1"/>
  <c r="AY30" i="36"/>
  <c r="AY52" i="36" s="1"/>
  <c r="AS52" i="36"/>
  <c r="AR30" i="36"/>
  <c r="AR52" i="36" s="1"/>
  <c r="AQ30" i="36"/>
  <c r="AQ52" i="36" s="1"/>
  <c r="AM30" i="36"/>
  <c r="AM52" i="36" s="1"/>
  <c r="AH30" i="36"/>
  <c r="AH52" i="36" s="1"/>
  <c r="AI30" i="36"/>
  <c r="AI52" i="36" s="1"/>
  <c r="AB30" i="36"/>
  <c r="AB52" i="36" s="1"/>
  <c r="AA52" i="36"/>
  <c r="AY26" i="36"/>
  <c r="AV26" i="36" s="1"/>
  <c r="AH26" i="36"/>
  <c r="AI26" i="36"/>
  <c r="AJ26" i="36" s="1"/>
  <c r="AY27" i="36"/>
  <c r="AX27" i="36" s="1"/>
  <c r="AW27" i="36" s="1"/>
  <c r="AH27" i="36"/>
  <c r="AI27" i="36"/>
  <c r="AJ27" i="36" s="1"/>
  <c r="AY28" i="36"/>
  <c r="AH28" i="36"/>
  <c r="AI28" i="36"/>
  <c r="AJ28" i="36" s="1"/>
  <c r="AK28" i="36" s="1"/>
  <c r="AL28" i="36" s="1"/>
  <c r="AY29" i="36"/>
  <c r="AX29" i="36" s="1"/>
  <c r="AW29" i="36" s="1"/>
  <c r="AH29" i="36"/>
  <c r="AI29" i="36"/>
  <c r="AJ29" i="36" s="1"/>
  <c r="Y52" i="36"/>
  <c r="X52" i="36"/>
  <c r="W52" i="36"/>
  <c r="V52" i="36"/>
  <c r="AR12" i="36"/>
  <c r="AR13" i="36"/>
  <c r="AR14" i="36"/>
  <c r="AR15" i="36"/>
  <c r="AR16" i="36"/>
  <c r="AR17" i="36"/>
  <c r="AR18" i="36"/>
  <c r="AR19" i="36"/>
  <c r="AR20" i="36"/>
  <c r="AR21" i="36"/>
  <c r="AR22" i="36"/>
  <c r="AR23" i="36"/>
  <c r="AR24" i="36"/>
  <c r="AR25" i="36"/>
  <c r="AR26" i="36"/>
  <c r="AR27" i="36"/>
  <c r="AR28" i="36"/>
  <c r="AR29" i="36"/>
  <c r="AD25" i="36"/>
  <c r="AG25" i="36" s="1"/>
  <c r="AF25" i="36"/>
  <c r="AE25" i="36"/>
  <c r="T52" i="36"/>
  <c r="S52" i="36"/>
  <c r="R52" i="36"/>
  <c r="Q52" i="36"/>
  <c r="P52" i="36"/>
  <c r="O52" i="36"/>
  <c r="N52" i="36"/>
  <c r="M52" i="36"/>
  <c r="L52" i="36"/>
  <c r="H52" i="36"/>
  <c r="G52" i="36"/>
  <c r="F52" i="36"/>
  <c r="E52" i="36"/>
  <c r="D52" i="36"/>
  <c r="B52" i="36"/>
  <c r="A52" i="36"/>
  <c r="H37" i="36"/>
  <c r="AP37" i="36"/>
  <c r="AO37" i="36" s="1"/>
  <c r="AY37" i="36"/>
  <c r="AX37" i="36" s="1"/>
  <c r="AW37" i="36" s="1"/>
  <c r="AD37" i="36"/>
  <c r="AF37" i="36"/>
  <c r="AE37" i="36" s="1"/>
  <c r="AG37" i="36" s="1"/>
  <c r="AH37" i="36"/>
  <c r="AI37" i="36"/>
  <c r="AJ37" i="36" s="1"/>
  <c r="AB37" i="36"/>
  <c r="AC37" i="36" s="1"/>
  <c r="H36" i="36"/>
  <c r="AY36" i="36"/>
  <c r="AV36" i="36" s="1"/>
  <c r="AD36" i="36"/>
  <c r="AF36" i="36"/>
  <c r="AE36" i="36"/>
  <c r="AH36" i="36"/>
  <c r="AI36" i="36"/>
  <c r="AJ36" i="36" s="1"/>
  <c r="AB36" i="36"/>
  <c r="AC36" i="36" s="1"/>
  <c r="H35" i="36"/>
  <c r="AN35" i="36" s="1"/>
  <c r="AY35" i="36"/>
  <c r="AV35" i="36" s="1"/>
  <c r="AD35" i="36"/>
  <c r="AF35" i="36"/>
  <c r="AE35" i="36" s="1"/>
  <c r="AH35" i="36"/>
  <c r="AI35" i="36"/>
  <c r="AJ35" i="36" s="1"/>
  <c r="AB35" i="36"/>
  <c r="AC35" i="36"/>
  <c r="H34" i="36"/>
  <c r="AP34" i="36"/>
  <c r="AO34" i="36" s="1"/>
  <c r="AY34" i="36"/>
  <c r="AV34" i="36" s="1"/>
  <c r="AD34" i="36"/>
  <c r="AF34" i="36"/>
  <c r="AE34" i="36" s="1"/>
  <c r="AG34" i="36" s="1"/>
  <c r="AH34" i="36"/>
  <c r="AI34" i="36"/>
  <c r="AJ34" i="36" s="1"/>
  <c r="AB34" i="36"/>
  <c r="AC34" i="36" s="1"/>
  <c r="H33" i="36"/>
  <c r="AN33" i="36"/>
  <c r="AY33" i="36"/>
  <c r="AV33" i="36" s="1"/>
  <c r="AD33" i="36"/>
  <c r="AF33" i="36"/>
  <c r="AE33" i="36" s="1"/>
  <c r="AH33" i="36"/>
  <c r="AI33" i="36"/>
  <c r="AJ33" i="36" s="1"/>
  <c r="AB33" i="36"/>
  <c r="AC33" i="36" s="1"/>
  <c r="K32" i="36"/>
  <c r="AB29" i="36"/>
  <c r="AC29" i="36" s="1"/>
  <c r="AB28" i="36"/>
  <c r="AC28" i="36" s="1"/>
  <c r="AB27" i="36"/>
  <c r="AC27" i="36" s="1"/>
  <c r="AB26" i="36"/>
  <c r="AC26" i="36" s="1"/>
  <c r="K25" i="36"/>
  <c r="AY23" i="36"/>
  <c r="AV23" i="36" s="1"/>
  <c r="AH23" i="36"/>
  <c r="AI23" i="36"/>
  <c r="AJ23" i="36" s="1"/>
  <c r="AB23" i="36"/>
  <c r="AC23" i="36" s="1"/>
  <c r="AY22" i="36"/>
  <c r="AV22" i="36" s="1"/>
  <c r="AH22" i="36"/>
  <c r="AI22" i="36"/>
  <c r="AJ22" i="36" s="1"/>
  <c r="AB22" i="36"/>
  <c r="AC22" i="36" s="1"/>
  <c r="AY21" i="36"/>
  <c r="AV21" i="36" s="1"/>
  <c r="AH21" i="36"/>
  <c r="AI21" i="36"/>
  <c r="AJ21" i="36" s="1"/>
  <c r="AB21" i="36"/>
  <c r="AC21" i="36"/>
  <c r="AY20" i="36"/>
  <c r="AV20" i="36" s="1"/>
  <c r="AH20" i="36"/>
  <c r="AI20" i="36"/>
  <c r="AJ20" i="36" s="1"/>
  <c r="AB20" i="36"/>
  <c r="AC20" i="36" s="1"/>
  <c r="AY19" i="36"/>
  <c r="AV19" i="36" s="1"/>
  <c r="AH19" i="36"/>
  <c r="AI19" i="36"/>
  <c r="AJ19" i="36" s="1"/>
  <c r="AB19" i="36"/>
  <c r="AC19" i="36" s="1"/>
  <c r="K18" i="36"/>
  <c r="AY16" i="36"/>
  <c r="AX16" i="36" s="1"/>
  <c r="AW16" i="36" s="1"/>
  <c r="AH16" i="36"/>
  <c r="AI16" i="36"/>
  <c r="AJ16" i="36" s="1"/>
  <c r="AB16" i="36"/>
  <c r="AC16" i="36" s="1"/>
  <c r="AY15" i="36"/>
  <c r="AX15" i="36" s="1"/>
  <c r="AW15" i="36" s="1"/>
  <c r="AH15" i="36"/>
  <c r="AI15" i="36"/>
  <c r="AJ15" i="36" s="1"/>
  <c r="AB15" i="36"/>
  <c r="AC15" i="36" s="1"/>
  <c r="AY14" i="36"/>
  <c r="AX14" i="36" s="1"/>
  <c r="AW14" i="36" s="1"/>
  <c r="AH14" i="36"/>
  <c r="AI14" i="36"/>
  <c r="AJ14" i="36" s="1"/>
  <c r="AB14" i="36"/>
  <c r="AC14" i="36" s="1"/>
  <c r="AY13" i="36"/>
  <c r="AH13" i="36"/>
  <c r="AI13" i="36"/>
  <c r="AJ13" i="36" s="1"/>
  <c r="AB13" i="36"/>
  <c r="AC13" i="36" s="1"/>
  <c r="AY12" i="36"/>
  <c r="AH12" i="36"/>
  <c r="AI12" i="36"/>
  <c r="AJ12" i="36" s="1"/>
  <c r="AK12" i="36" s="1"/>
  <c r="AL12" i="36" s="1"/>
  <c r="AB12" i="36"/>
  <c r="AC12" i="36" s="1"/>
  <c r="G44" i="36"/>
  <c r="F44" i="36"/>
  <c r="E44" i="36"/>
  <c r="D44" i="36"/>
  <c r="G43" i="36"/>
  <c r="F43" i="36"/>
  <c r="E43" i="36"/>
  <c r="D43" i="36"/>
  <c r="S42" i="36"/>
  <c r="AR37" i="36"/>
  <c r="AQ37" i="36"/>
  <c r="AR31" i="36"/>
  <c r="AR32" i="36"/>
  <c r="AR33" i="36"/>
  <c r="AR34" i="36"/>
  <c r="AR35" i="36"/>
  <c r="AR36" i="36"/>
  <c r="AD32" i="36"/>
  <c r="AF32" i="36"/>
  <c r="AE32" i="36" s="1"/>
  <c r="AQ36" i="36"/>
  <c r="AQ35" i="36"/>
  <c r="AM35" i="36"/>
  <c r="AQ34" i="36"/>
  <c r="AQ33" i="36"/>
  <c r="AX32" i="36"/>
  <c r="AW32" i="36" s="1"/>
  <c r="AV32" i="36"/>
  <c r="AU32" i="36"/>
  <c r="AP32" i="36"/>
  <c r="AM32" i="36"/>
  <c r="AN32" i="36" s="1"/>
  <c r="AH32" i="36"/>
  <c r="AI32" i="36"/>
  <c r="AJ32" i="36" s="1"/>
  <c r="AB32" i="36"/>
  <c r="AC32" i="36" s="1"/>
  <c r="C32" i="36"/>
  <c r="AU31" i="36"/>
  <c r="AH31" i="36"/>
  <c r="AI31" i="36"/>
  <c r="AJ31" i="36" s="1"/>
  <c r="AF31" i="36"/>
  <c r="AE31" i="36" s="1"/>
  <c r="AD31" i="36"/>
  <c r="AB31" i="36"/>
  <c r="AC31" i="36" s="1"/>
  <c r="AQ29" i="36"/>
  <c r="AQ28" i="36"/>
  <c r="AM28" i="36"/>
  <c r="AQ27" i="36"/>
  <c r="AM27" i="36"/>
  <c r="AQ26" i="36"/>
  <c r="AM26" i="36"/>
  <c r="AX25" i="36"/>
  <c r="AW25" i="36"/>
  <c r="AV25" i="36"/>
  <c r="AU25" i="36"/>
  <c r="AP25" i="36"/>
  <c r="AM25" i="36"/>
  <c r="AN25" i="36" s="1"/>
  <c r="AH25" i="36"/>
  <c r="AI25" i="36"/>
  <c r="AJ25" i="36" s="1"/>
  <c r="AB25" i="36"/>
  <c r="AC25" i="36" s="1"/>
  <c r="C25" i="36"/>
  <c r="AU24" i="36"/>
  <c r="AH24" i="36"/>
  <c r="AI24" i="36"/>
  <c r="AJ24" i="36" s="1"/>
  <c r="AF24" i="36"/>
  <c r="AE24" i="36" s="1"/>
  <c r="AD24" i="36"/>
  <c r="AB24" i="36"/>
  <c r="AC24" i="36"/>
  <c r="AQ23" i="36"/>
  <c r="AM23" i="36"/>
  <c r="AF23" i="36"/>
  <c r="AE23" i="36"/>
  <c r="AD23" i="36"/>
  <c r="AQ22" i="36"/>
  <c r="AQ21" i="36"/>
  <c r="AQ20" i="36"/>
  <c r="AQ19" i="36"/>
  <c r="AX18" i="36"/>
  <c r="AW18" i="36" s="1"/>
  <c r="AV18" i="36"/>
  <c r="AU18" i="36"/>
  <c r="AP18" i="36"/>
  <c r="AM18" i="36"/>
  <c r="AN18" i="36"/>
  <c r="AH18" i="36"/>
  <c r="AI18" i="36"/>
  <c r="AJ18" i="36" s="1"/>
  <c r="AB18" i="36"/>
  <c r="AC18" i="36" s="1"/>
  <c r="C18" i="36"/>
  <c r="AU17" i="36"/>
  <c r="AH17" i="36"/>
  <c r="AI17" i="36"/>
  <c r="AJ17" i="36" s="1"/>
  <c r="AF17" i="36"/>
  <c r="AE17" i="36" s="1"/>
  <c r="AD17" i="36"/>
  <c r="AB17" i="36"/>
  <c r="AC17" i="36" s="1"/>
  <c r="AQ16" i="36"/>
  <c r="AM16" i="36"/>
  <c r="AQ15" i="36"/>
  <c r="AM15" i="36"/>
  <c r="AQ14" i="36"/>
  <c r="AQ13" i="36"/>
  <c r="AM13" i="36"/>
  <c r="AQ12" i="36"/>
  <c r="AM12" i="36"/>
  <c r="V11" i="36"/>
  <c r="C11" i="36"/>
  <c r="O5" i="36"/>
  <c r="U4" i="37"/>
  <c r="AY52" i="37"/>
  <c r="AS52" i="37"/>
  <c r="AR30" i="37"/>
  <c r="AR52" i="37" s="1"/>
  <c r="AQ30" i="37"/>
  <c r="AQ52" i="37" s="1"/>
  <c r="AI52" i="37"/>
  <c r="AF52" i="37"/>
  <c r="AE52" i="37"/>
  <c r="AD52" i="37"/>
  <c r="AB30" i="37"/>
  <c r="AC30" i="37" s="1"/>
  <c r="AC52" i="37" s="1"/>
  <c r="AA52" i="37"/>
  <c r="Y52" i="37"/>
  <c r="X52" i="37"/>
  <c r="W52" i="37"/>
  <c r="V52" i="37"/>
  <c r="AR12" i="37"/>
  <c r="AR13" i="37"/>
  <c r="AR14" i="37"/>
  <c r="AR15" i="37"/>
  <c r="AR16" i="37"/>
  <c r="AR17" i="37"/>
  <c r="AR18" i="37"/>
  <c r="AR19" i="37"/>
  <c r="AR20" i="37"/>
  <c r="AR21" i="37"/>
  <c r="AR22" i="37"/>
  <c r="AR23" i="37"/>
  <c r="AR24" i="37"/>
  <c r="AR25" i="37"/>
  <c r="AR26" i="37"/>
  <c r="AR27" i="37"/>
  <c r="AR28" i="37"/>
  <c r="AR29" i="37"/>
  <c r="AD25" i="37"/>
  <c r="AF25" i="37"/>
  <c r="AE25" i="37" s="1"/>
  <c r="T52" i="37"/>
  <c r="S52" i="37"/>
  <c r="R52" i="37"/>
  <c r="Q52" i="37"/>
  <c r="P52" i="37"/>
  <c r="O52" i="37"/>
  <c r="N52" i="37"/>
  <c r="M52" i="37"/>
  <c r="L52" i="37"/>
  <c r="H52" i="37"/>
  <c r="G52" i="37"/>
  <c r="F52" i="37"/>
  <c r="E52" i="37"/>
  <c r="D52" i="37"/>
  <c r="B52" i="37"/>
  <c r="A52" i="37"/>
  <c r="Q39" i="37"/>
  <c r="Q40" i="37"/>
  <c r="Q41" i="37" s="1"/>
  <c r="AB37" i="37"/>
  <c r="AC37" i="37" s="1"/>
  <c r="AB36" i="37"/>
  <c r="AC36" i="37" s="1"/>
  <c r="AB35" i="37"/>
  <c r="AC35" i="37"/>
  <c r="AB34" i="37"/>
  <c r="AC34" i="37" s="1"/>
  <c r="AB33" i="37"/>
  <c r="AC33" i="37" s="1"/>
  <c r="K32" i="37"/>
  <c r="AB29" i="37"/>
  <c r="AC29" i="37" s="1"/>
  <c r="AB28" i="37"/>
  <c r="AC28" i="37" s="1"/>
  <c r="AB27" i="37"/>
  <c r="AC27" i="37" s="1"/>
  <c r="AB26" i="37"/>
  <c r="AC26" i="37"/>
  <c r="K25" i="37"/>
  <c r="AB23" i="37"/>
  <c r="AC23" i="37" s="1"/>
  <c r="AB22" i="37"/>
  <c r="AC22" i="37" s="1"/>
  <c r="AB21" i="37"/>
  <c r="AC21" i="37"/>
  <c r="AB20" i="37"/>
  <c r="AC20" i="37" s="1"/>
  <c r="AB19" i="37"/>
  <c r="AC19" i="37" s="1"/>
  <c r="K18" i="37"/>
  <c r="AB16" i="37"/>
  <c r="AC16" i="37" s="1"/>
  <c r="AB15" i="37"/>
  <c r="AC15" i="37" s="1"/>
  <c r="AB14" i="37"/>
  <c r="AC14" i="37" s="1"/>
  <c r="AB13" i="37"/>
  <c r="AC13" i="37"/>
  <c r="AB12" i="37"/>
  <c r="AC12" i="37" s="1"/>
  <c r="G44" i="37"/>
  <c r="F44" i="37"/>
  <c r="E44" i="37"/>
  <c r="D44" i="37"/>
  <c r="G43" i="37"/>
  <c r="F43" i="37"/>
  <c r="E43" i="37"/>
  <c r="D43" i="37"/>
  <c r="S42" i="37"/>
  <c r="AR37" i="37"/>
  <c r="AQ37" i="37"/>
  <c r="AR31" i="37"/>
  <c r="AR32" i="37"/>
  <c r="AR33" i="37"/>
  <c r="AR34" i="37"/>
  <c r="AR35" i="37"/>
  <c r="AR36" i="37"/>
  <c r="AD32" i="37"/>
  <c r="AF32" i="37"/>
  <c r="AE32" i="37" s="1"/>
  <c r="AQ36" i="37"/>
  <c r="AQ35" i="37"/>
  <c r="AM35" i="37"/>
  <c r="AQ34" i="37"/>
  <c r="AM34" i="37"/>
  <c r="AQ33" i="37"/>
  <c r="AM33" i="37"/>
  <c r="AX32" i="37"/>
  <c r="AW32" i="37" s="1"/>
  <c r="AV32" i="37"/>
  <c r="AU32" i="37"/>
  <c r="AP32" i="37"/>
  <c r="AM32" i="37"/>
  <c r="AN32" i="37"/>
  <c r="AH32" i="37"/>
  <c r="AI32" i="37"/>
  <c r="AJ32" i="37" s="1"/>
  <c r="AB32" i="37"/>
  <c r="AC32" i="37" s="1"/>
  <c r="C32" i="37"/>
  <c r="AU31" i="37"/>
  <c r="AH31" i="37"/>
  <c r="AI31" i="37"/>
  <c r="AJ31" i="37" s="1"/>
  <c r="AF31" i="37"/>
  <c r="AE31" i="37" s="1"/>
  <c r="AD31" i="37"/>
  <c r="AB31" i="37"/>
  <c r="AC31" i="37" s="1"/>
  <c r="AQ29" i="37"/>
  <c r="AM29" i="37"/>
  <c r="AQ28" i="37"/>
  <c r="AQ27" i="37"/>
  <c r="AQ26" i="37"/>
  <c r="AM26" i="37"/>
  <c r="AX25" i="37"/>
  <c r="AW25" i="37" s="1"/>
  <c r="AV25" i="37"/>
  <c r="AU25" i="37"/>
  <c r="AP25" i="37"/>
  <c r="AM25" i="37"/>
  <c r="AN25" i="37"/>
  <c r="AH25" i="37"/>
  <c r="AI25" i="37"/>
  <c r="AJ25" i="37" s="1"/>
  <c r="AB25" i="37"/>
  <c r="AC25" i="37" s="1"/>
  <c r="C25" i="37"/>
  <c r="AU24" i="37"/>
  <c r="AH24" i="37"/>
  <c r="AI24" i="37"/>
  <c r="AJ24" i="37" s="1"/>
  <c r="AF24" i="37"/>
  <c r="AE24" i="37" s="1"/>
  <c r="AD24" i="37"/>
  <c r="AB24" i="37"/>
  <c r="AC24" i="37" s="1"/>
  <c r="AQ23" i="37"/>
  <c r="AF23" i="37"/>
  <c r="AE23" i="37" s="1"/>
  <c r="AD23" i="37"/>
  <c r="AQ22" i="37"/>
  <c r="AQ21" i="37"/>
  <c r="AQ20" i="37"/>
  <c r="AM20" i="37"/>
  <c r="AQ19" i="37"/>
  <c r="AM19" i="37"/>
  <c r="AX18" i="37"/>
  <c r="AW18" i="37" s="1"/>
  <c r="AV18" i="37"/>
  <c r="AU18" i="37"/>
  <c r="AP18" i="37"/>
  <c r="AM18" i="37"/>
  <c r="AN18" i="37" s="1"/>
  <c r="AH18" i="37"/>
  <c r="AK18" i="37" s="1"/>
  <c r="AL18" i="37" s="1"/>
  <c r="AI18" i="37"/>
  <c r="AJ18" i="37" s="1"/>
  <c r="AB18" i="37"/>
  <c r="AC18" i="37" s="1"/>
  <c r="C18" i="37"/>
  <c r="AU17" i="37"/>
  <c r="AH17" i="37"/>
  <c r="AI17" i="37"/>
  <c r="AJ17" i="37" s="1"/>
  <c r="AF17" i="37"/>
  <c r="AE17" i="37" s="1"/>
  <c r="AD17" i="37"/>
  <c r="AB17" i="37"/>
  <c r="AC17" i="37" s="1"/>
  <c r="AQ16" i="37"/>
  <c r="AM16" i="37"/>
  <c r="AQ15" i="37"/>
  <c r="AQ14" i="37"/>
  <c r="AQ13" i="37"/>
  <c r="AQ12" i="37"/>
  <c r="AM12" i="37"/>
  <c r="V11" i="37"/>
  <c r="C11" i="37"/>
  <c r="O5" i="37"/>
  <c r="U4" i="38"/>
  <c r="AY52" i="38"/>
  <c r="AS52" i="38"/>
  <c r="AR30" i="38"/>
  <c r="AR52" i="38" s="1"/>
  <c r="AQ30" i="38"/>
  <c r="AQ52" i="38" s="1"/>
  <c r="AJ52" i="38"/>
  <c r="AI52" i="38"/>
  <c r="AH52" i="38"/>
  <c r="AF52" i="38"/>
  <c r="AE52" i="38"/>
  <c r="AD52" i="38"/>
  <c r="AB30" i="38"/>
  <c r="AB52" i="38" s="1"/>
  <c r="AA52" i="38"/>
  <c r="Y52" i="38"/>
  <c r="X52" i="38"/>
  <c r="W52" i="38"/>
  <c r="V52" i="38"/>
  <c r="AR12" i="38"/>
  <c r="AR13" i="38"/>
  <c r="AR14" i="38"/>
  <c r="AR15" i="38"/>
  <c r="AR16" i="38"/>
  <c r="AR17" i="38"/>
  <c r="AR18" i="38"/>
  <c r="AR19" i="38"/>
  <c r="AR20" i="38"/>
  <c r="AR21" i="38"/>
  <c r="AR22" i="38"/>
  <c r="AR23" i="38"/>
  <c r="AR24" i="38"/>
  <c r="AR25" i="38"/>
  <c r="AR26" i="38"/>
  <c r="AR27" i="38"/>
  <c r="AR28" i="38"/>
  <c r="AR29" i="38"/>
  <c r="AD25" i="38"/>
  <c r="AF25" i="38"/>
  <c r="AE25" i="38"/>
  <c r="AG25" i="38" s="1"/>
  <c r="T52" i="38"/>
  <c r="S52" i="38"/>
  <c r="R52" i="38"/>
  <c r="Q52" i="38"/>
  <c r="P52" i="38"/>
  <c r="O52" i="38"/>
  <c r="N52" i="38"/>
  <c r="M52" i="38"/>
  <c r="L52" i="38"/>
  <c r="H52" i="38"/>
  <c r="G52" i="38"/>
  <c r="F52" i="38"/>
  <c r="E52" i="38"/>
  <c r="D52" i="38"/>
  <c r="B52" i="38"/>
  <c r="A52" i="38"/>
  <c r="AB37" i="38"/>
  <c r="AC37" i="38" s="1"/>
  <c r="AB36" i="38"/>
  <c r="AC36" i="38"/>
  <c r="AB35" i="38"/>
  <c r="AC35" i="38" s="1"/>
  <c r="AB34" i="38"/>
  <c r="AC34" i="38" s="1"/>
  <c r="AB33" i="38"/>
  <c r="AC33" i="38" s="1"/>
  <c r="K32" i="38"/>
  <c r="AB29" i="38"/>
  <c r="AC29" i="38" s="1"/>
  <c r="AB28" i="38"/>
  <c r="AC28" i="38"/>
  <c r="AB27" i="38"/>
  <c r="AC27" i="38" s="1"/>
  <c r="AB26" i="38"/>
  <c r="AC26" i="38" s="1"/>
  <c r="K25" i="38"/>
  <c r="AB23" i="38"/>
  <c r="AC23" i="38" s="1"/>
  <c r="AB22" i="38"/>
  <c r="AC22" i="38" s="1"/>
  <c r="AB21" i="38"/>
  <c r="AC21" i="38" s="1"/>
  <c r="AB20" i="38"/>
  <c r="AC20" i="38" s="1"/>
  <c r="AB19" i="38"/>
  <c r="AC19" i="38" s="1"/>
  <c r="K18" i="38"/>
  <c r="AB16" i="38"/>
  <c r="AC16" i="38" s="1"/>
  <c r="AB15" i="38"/>
  <c r="AC15" i="38" s="1"/>
  <c r="AB14" i="38"/>
  <c r="AC14" i="38" s="1"/>
  <c r="AB13" i="38"/>
  <c r="AC13" i="38" s="1"/>
  <c r="AB12" i="38"/>
  <c r="AC12" i="38" s="1"/>
  <c r="G44" i="38"/>
  <c r="F44" i="38"/>
  <c r="E44" i="38"/>
  <c r="D44" i="38"/>
  <c r="G43" i="38"/>
  <c r="F43" i="38"/>
  <c r="E43" i="38"/>
  <c r="D43" i="38"/>
  <c r="S42" i="38"/>
  <c r="AR37" i="38"/>
  <c r="AQ37" i="38"/>
  <c r="AM37" i="38"/>
  <c r="AR31" i="38"/>
  <c r="AR32" i="38"/>
  <c r="AR33" i="38"/>
  <c r="AR34" i="38"/>
  <c r="AR35" i="38"/>
  <c r="AR36" i="38"/>
  <c r="AD32" i="38"/>
  <c r="AF32" i="38"/>
  <c r="AE32" i="38" s="1"/>
  <c r="AQ36" i="38"/>
  <c r="AM36" i="38"/>
  <c r="AQ35" i="38"/>
  <c r="AM35" i="38"/>
  <c r="AQ34" i="38"/>
  <c r="AM34" i="38"/>
  <c r="AQ33" i="38"/>
  <c r="AM33" i="38"/>
  <c r="AX32" i="38"/>
  <c r="AW32" i="38"/>
  <c r="AV32" i="38"/>
  <c r="AU32" i="38"/>
  <c r="AP32" i="38"/>
  <c r="AM32" i="38"/>
  <c r="AN32" i="38" s="1"/>
  <c r="AH32" i="38"/>
  <c r="AI32" i="38"/>
  <c r="AJ32" i="38" s="1"/>
  <c r="AB32" i="38"/>
  <c r="AC32" i="38"/>
  <c r="C32" i="38"/>
  <c r="AU31" i="38"/>
  <c r="AH31" i="38"/>
  <c r="AI31" i="38"/>
  <c r="AJ31" i="38" s="1"/>
  <c r="AK31" i="38" s="1"/>
  <c r="AL31" i="38" s="1"/>
  <c r="AF31" i="38"/>
  <c r="AE31" i="38" s="1"/>
  <c r="AD31" i="38"/>
  <c r="AB31" i="38"/>
  <c r="AC31" i="38"/>
  <c r="AQ29" i="38"/>
  <c r="AM29" i="38"/>
  <c r="AQ28" i="38"/>
  <c r="AM28" i="38"/>
  <c r="AQ27" i="38"/>
  <c r="AM27" i="38"/>
  <c r="AQ26" i="38"/>
  <c r="AX25" i="38"/>
  <c r="AW25" i="38" s="1"/>
  <c r="AV25" i="38"/>
  <c r="AU25" i="38"/>
  <c r="AP25" i="38"/>
  <c r="AM25" i="38"/>
  <c r="AN25" i="38" s="1"/>
  <c r="AH25" i="38"/>
  <c r="AI25" i="38"/>
  <c r="AJ25" i="38" s="1"/>
  <c r="AK25" i="38" s="1"/>
  <c r="AL25" i="38" s="1"/>
  <c r="AB25" i="38"/>
  <c r="AC25" i="38" s="1"/>
  <c r="C25" i="38"/>
  <c r="AU24" i="38"/>
  <c r="AH24" i="38"/>
  <c r="AI24" i="38"/>
  <c r="AJ24" i="38" s="1"/>
  <c r="AF24" i="38"/>
  <c r="AE24" i="38"/>
  <c r="AD24" i="38"/>
  <c r="AB24" i="38"/>
  <c r="AC24" i="38" s="1"/>
  <c r="AQ23" i="38"/>
  <c r="AM23" i="38"/>
  <c r="AF23" i="38"/>
  <c r="AE23" i="38" s="1"/>
  <c r="AD23" i="38"/>
  <c r="AQ22" i="38"/>
  <c r="AM22" i="38"/>
  <c r="AQ21" i="38"/>
  <c r="AM21" i="38"/>
  <c r="AQ20" i="38"/>
  <c r="AM20" i="38"/>
  <c r="AQ19" i="38"/>
  <c r="AM19" i="38"/>
  <c r="AX18" i="38"/>
  <c r="AW18" i="38"/>
  <c r="AV18" i="38"/>
  <c r="AU18" i="38"/>
  <c r="AP18" i="38"/>
  <c r="AM18" i="38"/>
  <c r="AN18" i="38" s="1"/>
  <c r="AH18" i="38"/>
  <c r="AI18" i="38"/>
  <c r="AJ18" i="38" s="1"/>
  <c r="AK18" i="38" s="1"/>
  <c r="AL18" i="38" s="1"/>
  <c r="AB18" i="38"/>
  <c r="AC18" i="38"/>
  <c r="C18" i="38"/>
  <c r="AU17" i="38"/>
  <c r="AH17" i="38"/>
  <c r="AI17" i="38"/>
  <c r="AJ17" i="38" s="1"/>
  <c r="AK17" i="38" s="1"/>
  <c r="AL17" i="38" s="1"/>
  <c r="AF17" i="38"/>
  <c r="AE17" i="38" s="1"/>
  <c r="AD17" i="38"/>
  <c r="AB17" i="38"/>
  <c r="AC17" i="38"/>
  <c r="AQ16" i="38"/>
  <c r="AM16" i="38"/>
  <c r="AQ15" i="38"/>
  <c r="AM15" i="38"/>
  <c r="AQ14" i="38"/>
  <c r="AM14" i="38"/>
  <c r="AQ13" i="38"/>
  <c r="AM13" i="38"/>
  <c r="AQ12" i="38"/>
  <c r="V11" i="38"/>
  <c r="C11" i="38"/>
  <c r="O5" i="38"/>
  <c r="U4" i="21"/>
  <c r="AY52" i="21"/>
  <c r="AS52" i="21"/>
  <c r="AR30" i="21"/>
  <c r="AR52" i="21" s="1"/>
  <c r="AQ30" i="21"/>
  <c r="AQ52" i="21" s="1"/>
  <c r="AM30" i="21"/>
  <c r="AM52" i="21" s="1"/>
  <c r="AI52" i="21"/>
  <c r="AH52" i="21"/>
  <c r="AF52" i="21"/>
  <c r="AD52" i="21"/>
  <c r="AB30" i="21"/>
  <c r="AC30" i="21" s="1"/>
  <c r="AC52" i="21" s="1"/>
  <c r="AA52" i="21"/>
  <c r="Y52" i="21"/>
  <c r="X52" i="21"/>
  <c r="W52" i="21"/>
  <c r="V52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D25" i="21"/>
  <c r="AF25" i="21"/>
  <c r="AE25" i="21" s="1"/>
  <c r="T52" i="21"/>
  <c r="S52" i="21"/>
  <c r="R52" i="21"/>
  <c r="Q52" i="21"/>
  <c r="P52" i="21"/>
  <c r="O52" i="21"/>
  <c r="N52" i="21"/>
  <c r="M52" i="21"/>
  <c r="L52" i="21"/>
  <c r="H52" i="21"/>
  <c r="G52" i="21"/>
  <c r="F52" i="21"/>
  <c r="E52" i="21"/>
  <c r="D52" i="21"/>
  <c r="B52" i="21"/>
  <c r="A52" i="21"/>
  <c r="AB37" i="21"/>
  <c r="AC37" i="21"/>
  <c r="AB36" i="21"/>
  <c r="AC36" i="21" s="1"/>
  <c r="AB35" i="21"/>
  <c r="AC35" i="21"/>
  <c r="AB34" i="21"/>
  <c r="AC34" i="21" s="1"/>
  <c r="AB33" i="21"/>
  <c r="AC33" i="21"/>
  <c r="K32" i="21"/>
  <c r="AB29" i="21"/>
  <c r="AC29" i="21" s="1"/>
  <c r="AB28" i="21"/>
  <c r="AC28" i="21" s="1"/>
  <c r="AB27" i="21"/>
  <c r="AC27" i="21" s="1"/>
  <c r="AB26" i="21"/>
  <c r="AC26" i="21" s="1"/>
  <c r="K25" i="21"/>
  <c r="AB23" i="21"/>
  <c r="AC23" i="21"/>
  <c r="AB22" i="21"/>
  <c r="AC22" i="21" s="1"/>
  <c r="AB21" i="21"/>
  <c r="AC21" i="21"/>
  <c r="AB20" i="21"/>
  <c r="AC20" i="21" s="1"/>
  <c r="AB19" i="21"/>
  <c r="AC19" i="21"/>
  <c r="K18" i="21"/>
  <c r="AB16" i="21"/>
  <c r="AC16" i="21" s="1"/>
  <c r="AB15" i="21"/>
  <c r="AC15" i="21" s="1"/>
  <c r="AB14" i="21"/>
  <c r="AC14" i="21" s="1"/>
  <c r="AB13" i="21"/>
  <c r="AC13" i="21" s="1"/>
  <c r="AB12" i="21"/>
  <c r="AC12" i="21" s="1"/>
  <c r="G44" i="21"/>
  <c r="F44" i="21"/>
  <c r="E44" i="21"/>
  <c r="D44" i="21"/>
  <c r="G43" i="21"/>
  <c r="F43" i="21"/>
  <c r="E43" i="21"/>
  <c r="D43" i="21"/>
  <c r="S42" i="21"/>
  <c r="AR37" i="21"/>
  <c r="AQ37" i="21"/>
  <c r="AM37" i="21"/>
  <c r="AR31" i="21"/>
  <c r="AR32" i="21"/>
  <c r="AR33" i="21"/>
  <c r="AR34" i="21"/>
  <c r="AR35" i="21"/>
  <c r="AR36" i="21"/>
  <c r="AD32" i="21"/>
  <c r="AF32" i="21"/>
  <c r="AE32" i="21" s="1"/>
  <c r="AG32" i="21" s="1"/>
  <c r="AQ36" i="21"/>
  <c r="AQ35" i="21"/>
  <c r="AM35" i="21"/>
  <c r="AQ34" i="21"/>
  <c r="AQ33" i="21"/>
  <c r="AX32" i="21"/>
  <c r="AW32" i="21"/>
  <c r="AV32" i="21"/>
  <c r="AU32" i="21"/>
  <c r="AP32" i="21"/>
  <c r="AM32" i="21"/>
  <c r="AN32" i="21" s="1"/>
  <c r="AH32" i="21"/>
  <c r="AI32" i="21"/>
  <c r="AJ32" i="21" s="1"/>
  <c r="AK32" i="21" s="1"/>
  <c r="AL32" i="21" s="1"/>
  <c r="AB32" i="21"/>
  <c r="AC32" i="21" s="1"/>
  <c r="C32" i="21"/>
  <c r="AU31" i="21"/>
  <c r="AH31" i="21"/>
  <c r="AI31" i="21"/>
  <c r="AJ31" i="21" s="1"/>
  <c r="AK31" i="21" s="1"/>
  <c r="AL31" i="21" s="1"/>
  <c r="AF31" i="21"/>
  <c r="AE31" i="21" s="1"/>
  <c r="AD31" i="21"/>
  <c r="AB31" i="21"/>
  <c r="AC31" i="21"/>
  <c r="AQ29" i="21"/>
  <c r="AM29" i="21"/>
  <c r="AQ28" i="21"/>
  <c r="AM28" i="21"/>
  <c r="AQ27" i="21"/>
  <c r="AQ26" i="21"/>
  <c r="AM26" i="21"/>
  <c r="AX25" i="21"/>
  <c r="AW25" i="21"/>
  <c r="AV25" i="21"/>
  <c r="AU25" i="21"/>
  <c r="AP25" i="21"/>
  <c r="AM25" i="21"/>
  <c r="AN25" i="21" s="1"/>
  <c r="AH25" i="21"/>
  <c r="AI25" i="21"/>
  <c r="AJ25" i="21" s="1"/>
  <c r="AB25" i="21"/>
  <c r="AC25" i="21" s="1"/>
  <c r="C25" i="21"/>
  <c r="AU24" i="21"/>
  <c r="AH24" i="21"/>
  <c r="AI24" i="21"/>
  <c r="AJ24" i="21" s="1"/>
  <c r="AF24" i="21"/>
  <c r="AE24" i="21"/>
  <c r="AD24" i="21"/>
  <c r="AB24" i="21"/>
  <c r="AC24" i="21" s="1"/>
  <c r="AQ23" i="21"/>
  <c r="AF23" i="21"/>
  <c r="AE23" i="21" s="1"/>
  <c r="AD23" i="21"/>
  <c r="AQ22" i="21"/>
  <c r="AQ21" i="21"/>
  <c r="AM21" i="21"/>
  <c r="AQ20" i="21"/>
  <c r="AM20" i="21"/>
  <c r="AQ19" i="21"/>
  <c r="AM19" i="21"/>
  <c r="AX18" i="21"/>
  <c r="AW18" i="21"/>
  <c r="AV18" i="21"/>
  <c r="AU18" i="21"/>
  <c r="AP18" i="21"/>
  <c r="AM18" i="21"/>
  <c r="AN18" i="21" s="1"/>
  <c r="AH18" i="21"/>
  <c r="AI18" i="21"/>
  <c r="AJ18" i="21" s="1"/>
  <c r="AB18" i="21"/>
  <c r="AC18" i="21"/>
  <c r="C18" i="21"/>
  <c r="AU17" i="21"/>
  <c r="AH17" i="21"/>
  <c r="AI17" i="21"/>
  <c r="AJ17" i="21" s="1"/>
  <c r="AK17" i="21" s="1"/>
  <c r="AL17" i="21" s="1"/>
  <c r="AF17" i="21"/>
  <c r="AE17" i="21" s="1"/>
  <c r="AD17" i="21"/>
  <c r="AB17" i="21"/>
  <c r="AC17" i="21"/>
  <c r="AQ16" i="21"/>
  <c r="AQ15" i="21"/>
  <c r="AQ14" i="21"/>
  <c r="AQ13" i="21"/>
  <c r="AM13" i="21"/>
  <c r="AQ12" i="21"/>
  <c r="V11" i="21"/>
  <c r="C11" i="21"/>
  <c r="O5" i="21"/>
  <c r="U4" i="20"/>
  <c r="AY52" i="20"/>
  <c r="AS52" i="20"/>
  <c r="AR30" i="20"/>
  <c r="AR52" i="20" s="1"/>
  <c r="AQ30" i="20"/>
  <c r="AQ52" i="20" s="1"/>
  <c r="AM30" i="20"/>
  <c r="AM52" i="20" s="1"/>
  <c r="AI52" i="20"/>
  <c r="AH52" i="20"/>
  <c r="AF52" i="20"/>
  <c r="AD52" i="20"/>
  <c r="AB30" i="20"/>
  <c r="AB52" i="20" s="1"/>
  <c r="AA52" i="20"/>
  <c r="Y52" i="20"/>
  <c r="X52" i="20"/>
  <c r="W52" i="20"/>
  <c r="V52" i="20"/>
  <c r="AR12" i="20"/>
  <c r="AR13" i="20"/>
  <c r="AR14" i="20"/>
  <c r="AR15" i="20"/>
  <c r="AR16" i="20"/>
  <c r="AR17" i="20"/>
  <c r="AR18" i="20"/>
  <c r="AR19" i="20"/>
  <c r="AR20" i="20"/>
  <c r="AR21" i="20"/>
  <c r="AR22" i="20"/>
  <c r="AR23" i="20"/>
  <c r="AR24" i="20"/>
  <c r="AR25" i="20"/>
  <c r="AR26" i="20"/>
  <c r="AR27" i="20"/>
  <c r="AR28" i="20"/>
  <c r="AR29" i="20"/>
  <c r="AD25" i="20"/>
  <c r="AF25" i="20"/>
  <c r="AE25" i="20" s="1"/>
  <c r="T52" i="20"/>
  <c r="S52" i="20"/>
  <c r="R52" i="20"/>
  <c r="Q52" i="20"/>
  <c r="P52" i="20"/>
  <c r="O52" i="20"/>
  <c r="N52" i="20"/>
  <c r="M52" i="20"/>
  <c r="L52" i="20"/>
  <c r="H52" i="20"/>
  <c r="G52" i="20"/>
  <c r="F52" i="20"/>
  <c r="E52" i="20"/>
  <c r="D52" i="20"/>
  <c r="B52" i="20"/>
  <c r="A52" i="20"/>
  <c r="AB37" i="20"/>
  <c r="AC37" i="20"/>
  <c r="AB36" i="20"/>
  <c r="AC36" i="20" s="1"/>
  <c r="AB35" i="20"/>
  <c r="AC35" i="20"/>
  <c r="AB34" i="20"/>
  <c r="AC34" i="20" s="1"/>
  <c r="AB33" i="20"/>
  <c r="AC33" i="20"/>
  <c r="K32" i="20"/>
  <c r="AB29" i="20"/>
  <c r="AC29" i="20" s="1"/>
  <c r="AB28" i="20"/>
  <c r="AC28" i="20" s="1"/>
  <c r="AB27" i="20"/>
  <c r="AC27" i="20" s="1"/>
  <c r="AB26" i="20"/>
  <c r="AC26" i="20" s="1"/>
  <c r="K25" i="20"/>
  <c r="AB23" i="20"/>
  <c r="AC23" i="20"/>
  <c r="AB22" i="20"/>
  <c r="AC22" i="20" s="1"/>
  <c r="AB21" i="20"/>
  <c r="AC21" i="20"/>
  <c r="AB20" i="20"/>
  <c r="AC20" i="20" s="1"/>
  <c r="AB19" i="20"/>
  <c r="AC19" i="20"/>
  <c r="K18" i="20"/>
  <c r="AB16" i="20"/>
  <c r="AC16" i="20" s="1"/>
  <c r="AB15" i="20"/>
  <c r="AC15" i="20" s="1"/>
  <c r="AB14" i="20"/>
  <c r="AC14" i="20" s="1"/>
  <c r="AB13" i="20"/>
  <c r="AC13" i="20" s="1"/>
  <c r="AB12" i="20"/>
  <c r="AC12" i="20" s="1"/>
  <c r="G44" i="20"/>
  <c r="F44" i="20"/>
  <c r="E44" i="20"/>
  <c r="E45" i="20" s="1"/>
  <c r="D44" i="20"/>
  <c r="G43" i="20"/>
  <c r="F43" i="20"/>
  <c r="E43" i="20"/>
  <c r="D43" i="20"/>
  <c r="S42" i="20"/>
  <c r="AR37" i="20"/>
  <c r="AQ37" i="20"/>
  <c r="AM37" i="20"/>
  <c r="AR31" i="20"/>
  <c r="AR32" i="20"/>
  <c r="AR33" i="20"/>
  <c r="AR34" i="20"/>
  <c r="AR35" i="20"/>
  <c r="AR36" i="20"/>
  <c r="AD32" i="20"/>
  <c r="AF32" i="20"/>
  <c r="AE32" i="20" s="1"/>
  <c r="AG32" i="20" s="1"/>
  <c r="AQ36" i="20"/>
  <c r="AM36" i="20"/>
  <c r="AQ35" i="20"/>
  <c r="AM35" i="20"/>
  <c r="AQ34" i="20"/>
  <c r="AQ33" i="20"/>
  <c r="AX32" i="20"/>
  <c r="AW32" i="20"/>
  <c r="AV32" i="20"/>
  <c r="AU32" i="20"/>
  <c r="AP32" i="20"/>
  <c r="AM32" i="20"/>
  <c r="AN32" i="20" s="1"/>
  <c r="AH32" i="20"/>
  <c r="AI32" i="20"/>
  <c r="AJ32" i="20" s="1"/>
  <c r="AB32" i="20"/>
  <c r="AC32" i="20"/>
  <c r="C32" i="20"/>
  <c r="AU31" i="20"/>
  <c r="AH31" i="20"/>
  <c r="AI31" i="20"/>
  <c r="AJ31" i="20" s="1"/>
  <c r="AK31" i="20" s="1"/>
  <c r="AL31" i="20" s="1"/>
  <c r="AF31" i="20"/>
  <c r="AE31" i="20" s="1"/>
  <c r="AD31" i="20"/>
  <c r="AB31" i="20"/>
  <c r="AC31" i="20"/>
  <c r="AQ29" i="20"/>
  <c r="AQ28" i="20"/>
  <c r="AQ27" i="20"/>
  <c r="AM27" i="20"/>
  <c r="AQ26" i="20"/>
  <c r="AX25" i="20"/>
  <c r="AW25" i="20"/>
  <c r="AV25" i="20"/>
  <c r="AU25" i="20"/>
  <c r="AP25" i="20"/>
  <c r="AM25" i="20"/>
  <c r="AN25" i="20" s="1"/>
  <c r="AH25" i="20"/>
  <c r="AI25" i="20"/>
  <c r="AJ25" i="20" s="1"/>
  <c r="AK25" i="20" s="1"/>
  <c r="AL25" i="20" s="1"/>
  <c r="AB25" i="20"/>
  <c r="AC25" i="20" s="1"/>
  <c r="C25" i="20"/>
  <c r="AU24" i="20"/>
  <c r="AH24" i="20"/>
  <c r="AI24" i="20"/>
  <c r="AJ24" i="20" s="1"/>
  <c r="AK24" i="20" s="1"/>
  <c r="AL24" i="20" s="1"/>
  <c r="AF24" i="20"/>
  <c r="AE24" i="20" s="1"/>
  <c r="AD24" i="20"/>
  <c r="AB24" i="20"/>
  <c r="AC24" i="20"/>
  <c r="AQ23" i="20"/>
  <c r="AM23" i="20"/>
  <c r="AF23" i="20"/>
  <c r="AE23" i="20"/>
  <c r="AD23" i="20"/>
  <c r="AQ22" i="20"/>
  <c r="AQ21" i="20"/>
  <c r="AM21" i="20"/>
  <c r="AQ20" i="20"/>
  <c r="AM20" i="20"/>
  <c r="AQ19" i="20"/>
  <c r="AX18" i="20"/>
  <c r="AW18" i="20"/>
  <c r="AV18" i="20"/>
  <c r="AU18" i="20"/>
  <c r="AP18" i="20"/>
  <c r="AM18" i="20"/>
  <c r="AN18" i="20"/>
  <c r="AH18" i="20"/>
  <c r="AI18" i="20"/>
  <c r="AJ18" i="20" s="1"/>
  <c r="AK18" i="20" s="1"/>
  <c r="AL18" i="20" s="1"/>
  <c r="AB18" i="20"/>
  <c r="AC18" i="20" s="1"/>
  <c r="C18" i="20"/>
  <c r="AU17" i="20"/>
  <c r="AH17" i="20"/>
  <c r="AI17" i="20"/>
  <c r="AJ17" i="20" s="1"/>
  <c r="AF17" i="20"/>
  <c r="AE17" i="20" s="1"/>
  <c r="AD17" i="20"/>
  <c r="AB17" i="20"/>
  <c r="AC17" i="20" s="1"/>
  <c r="AQ16" i="20"/>
  <c r="AQ15" i="20"/>
  <c r="AQ14" i="20"/>
  <c r="AM14" i="20"/>
  <c r="AQ13" i="20"/>
  <c r="AM13" i="20"/>
  <c r="AQ12" i="20"/>
  <c r="V11" i="20"/>
  <c r="C11" i="20"/>
  <c r="O5" i="20"/>
  <c r="U4" i="18"/>
  <c r="AY52" i="18"/>
  <c r="AS52" i="18"/>
  <c r="AR30" i="18"/>
  <c r="AR52" i="18" s="1"/>
  <c r="AQ30" i="18"/>
  <c r="AQ52" i="18" s="1"/>
  <c r="AM30" i="18"/>
  <c r="AM52" i="18" s="1"/>
  <c r="AI52" i="18"/>
  <c r="AF52" i="18"/>
  <c r="AD52" i="18"/>
  <c r="AB30" i="18"/>
  <c r="AA52" i="18"/>
  <c r="Y52" i="18"/>
  <c r="X52" i="18"/>
  <c r="W52" i="18"/>
  <c r="V52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D25" i="18"/>
  <c r="AF25" i="18"/>
  <c r="AE25" i="18" s="1"/>
  <c r="T52" i="18"/>
  <c r="S52" i="18"/>
  <c r="R52" i="18"/>
  <c r="Q52" i="18"/>
  <c r="P52" i="18"/>
  <c r="O52" i="18"/>
  <c r="N52" i="18"/>
  <c r="M52" i="18"/>
  <c r="L52" i="18"/>
  <c r="H52" i="18"/>
  <c r="G52" i="18"/>
  <c r="F52" i="18"/>
  <c r="E52" i="18"/>
  <c r="D52" i="18"/>
  <c r="B52" i="18"/>
  <c r="A52" i="18"/>
  <c r="AB37" i="18"/>
  <c r="AC37" i="18" s="1"/>
  <c r="AB36" i="18"/>
  <c r="AC36" i="18" s="1"/>
  <c r="AB35" i="18"/>
  <c r="AC35" i="18" s="1"/>
  <c r="AB34" i="18"/>
  <c r="AC34" i="18"/>
  <c r="AB33" i="18"/>
  <c r="AC33" i="18" s="1"/>
  <c r="K32" i="18"/>
  <c r="AB29" i="18"/>
  <c r="AC29" i="18" s="1"/>
  <c r="AB28" i="18"/>
  <c r="AC28" i="18" s="1"/>
  <c r="AB27" i="18"/>
  <c r="AC27" i="18" s="1"/>
  <c r="AB26" i="18"/>
  <c r="AC26" i="18" s="1"/>
  <c r="K25" i="18"/>
  <c r="AB23" i="18"/>
  <c r="AC23" i="18" s="1"/>
  <c r="AB22" i="18"/>
  <c r="AC22" i="18" s="1"/>
  <c r="AB21" i="18"/>
  <c r="AC21" i="18" s="1"/>
  <c r="AB20" i="18"/>
  <c r="AC20" i="18"/>
  <c r="AB19" i="18"/>
  <c r="AC19" i="18" s="1"/>
  <c r="K18" i="18"/>
  <c r="AB16" i="18"/>
  <c r="AC16" i="18" s="1"/>
  <c r="AB15" i="18"/>
  <c r="AC15" i="18" s="1"/>
  <c r="AB14" i="18"/>
  <c r="AC14" i="18" s="1"/>
  <c r="AB13" i="18"/>
  <c r="AC13" i="18" s="1"/>
  <c r="AB12" i="18"/>
  <c r="AC12" i="18" s="1"/>
  <c r="G44" i="18"/>
  <c r="F44" i="18"/>
  <c r="E44" i="18"/>
  <c r="D44" i="18"/>
  <c r="D45" i="18" s="1"/>
  <c r="G43" i="18"/>
  <c r="F43" i="18"/>
  <c r="E43" i="18"/>
  <c r="D43" i="18"/>
  <c r="S42" i="18"/>
  <c r="AR37" i="18"/>
  <c r="AQ37" i="18"/>
  <c r="AR31" i="18"/>
  <c r="AR32" i="18"/>
  <c r="AR33" i="18"/>
  <c r="AR34" i="18"/>
  <c r="AR35" i="18"/>
  <c r="AR36" i="18"/>
  <c r="AD32" i="18"/>
  <c r="AF32" i="18"/>
  <c r="AE32" i="18" s="1"/>
  <c r="AG32" i="18" s="1"/>
  <c r="AQ36" i="18"/>
  <c r="AM36" i="18"/>
  <c r="AQ35" i="18"/>
  <c r="AQ34" i="18"/>
  <c r="AM34" i="18"/>
  <c r="AQ33" i="18"/>
  <c r="AM33" i="18"/>
  <c r="AX32" i="18"/>
  <c r="AW32" i="18" s="1"/>
  <c r="AV32" i="18"/>
  <c r="AU32" i="18"/>
  <c r="AP32" i="18"/>
  <c r="AM32" i="18"/>
  <c r="AN32" i="18"/>
  <c r="AH32" i="18"/>
  <c r="AI32" i="18"/>
  <c r="AJ32" i="18" s="1"/>
  <c r="AB32" i="18"/>
  <c r="AC32" i="18"/>
  <c r="C32" i="18"/>
  <c r="AU31" i="18"/>
  <c r="AH31" i="18"/>
  <c r="AI31" i="18"/>
  <c r="AJ31" i="18" s="1"/>
  <c r="AF31" i="18"/>
  <c r="AE31" i="18" s="1"/>
  <c r="AD31" i="18"/>
  <c r="AB31" i="18"/>
  <c r="AC31" i="18" s="1"/>
  <c r="AQ29" i="18"/>
  <c r="AM29" i="18"/>
  <c r="AQ28" i="18"/>
  <c r="AM28" i="18"/>
  <c r="AQ27" i="18"/>
  <c r="AQ26" i="18"/>
  <c r="AX25" i="18"/>
  <c r="AW25" i="18"/>
  <c r="AV25" i="18"/>
  <c r="AU25" i="18"/>
  <c r="AP25" i="18"/>
  <c r="AM25" i="18"/>
  <c r="AN25" i="18" s="1"/>
  <c r="AH25" i="18"/>
  <c r="AI25" i="18"/>
  <c r="AJ25" i="18" s="1"/>
  <c r="AB25" i="18"/>
  <c r="AC25" i="18" s="1"/>
  <c r="C25" i="18"/>
  <c r="AU24" i="18"/>
  <c r="AH24" i="18"/>
  <c r="AI24" i="18"/>
  <c r="AJ24" i="18" s="1"/>
  <c r="AF24" i="18"/>
  <c r="AE24" i="18" s="1"/>
  <c r="AD24" i="18"/>
  <c r="AB24" i="18"/>
  <c r="AC24" i="18" s="1"/>
  <c r="AQ23" i="18"/>
  <c r="AM23" i="18"/>
  <c r="AF23" i="18"/>
  <c r="AE23" i="18" s="1"/>
  <c r="AD23" i="18"/>
  <c r="AQ22" i="18"/>
  <c r="AM22" i="18"/>
  <c r="AQ21" i="18"/>
  <c r="AM21" i="18"/>
  <c r="AQ20" i="18"/>
  <c r="AM20" i="18"/>
  <c r="AQ19" i="18"/>
  <c r="AX18" i="18"/>
  <c r="AW18" i="18" s="1"/>
  <c r="AV18" i="18"/>
  <c r="AU18" i="18"/>
  <c r="AP18" i="18"/>
  <c r="AM18" i="18"/>
  <c r="AN18" i="18"/>
  <c r="AH18" i="18"/>
  <c r="AI18" i="18"/>
  <c r="AJ18" i="18" s="1"/>
  <c r="AB18" i="18"/>
  <c r="AC18" i="18"/>
  <c r="C18" i="18"/>
  <c r="AU17" i="18"/>
  <c r="AH17" i="18"/>
  <c r="AI17" i="18"/>
  <c r="AJ17" i="18" s="1"/>
  <c r="AF17" i="18"/>
  <c r="AE17" i="18" s="1"/>
  <c r="AD17" i="18"/>
  <c r="AB17" i="18"/>
  <c r="AC17" i="18"/>
  <c r="AQ16" i="18"/>
  <c r="AM16" i="18"/>
  <c r="AQ15" i="18"/>
  <c r="AM15" i="18"/>
  <c r="AQ14" i="18"/>
  <c r="AM14" i="18"/>
  <c r="AQ13" i="18"/>
  <c r="AM13" i="18"/>
  <c r="AQ12" i="18"/>
  <c r="AM12" i="18"/>
  <c r="V11" i="18"/>
  <c r="C11" i="18"/>
  <c r="O5" i="18"/>
  <c r="U4" i="1"/>
  <c r="S42" i="1"/>
  <c r="O5" i="1"/>
  <c r="C11" i="1"/>
  <c r="V11" i="1"/>
  <c r="AB12" i="1"/>
  <c r="AC12" i="1" s="1"/>
  <c r="AR12" i="1"/>
  <c r="AM12" i="1"/>
  <c r="AQ12" i="1"/>
  <c r="AB13" i="1"/>
  <c r="AC13" i="1" s="1"/>
  <c r="AR13" i="1"/>
  <c r="AQ13" i="1"/>
  <c r="AB14" i="1"/>
  <c r="AC14" i="1" s="1"/>
  <c r="AR14" i="1"/>
  <c r="AM14" i="1"/>
  <c r="AQ14" i="1"/>
  <c r="AB15" i="1"/>
  <c r="AC15" i="1"/>
  <c r="AR15" i="1"/>
  <c r="AM15" i="1"/>
  <c r="AQ15" i="1"/>
  <c r="AB16" i="1"/>
  <c r="AC16" i="1" s="1"/>
  <c r="AR16" i="1"/>
  <c r="AQ16" i="1"/>
  <c r="AR17" i="1"/>
  <c r="AB17" i="1"/>
  <c r="AC17" i="1"/>
  <c r="AD17" i="1"/>
  <c r="AF17" i="1"/>
  <c r="AE17" i="1" s="1"/>
  <c r="AH17" i="1"/>
  <c r="AK17" i="1"/>
  <c r="AL17" i="1" s="1"/>
  <c r="AI17" i="1"/>
  <c r="AJ17" i="1"/>
  <c r="AU17" i="1"/>
  <c r="C18" i="1"/>
  <c r="K18" i="1"/>
  <c r="AR18" i="1"/>
  <c r="AB18" i="1"/>
  <c r="AC18" i="1" s="1"/>
  <c r="AH18" i="1"/>
  <c r="AI18" i="1"/>
  <c r="AJ18" i="1"/>
  <c r="AK18" i="1" s="1"/>
  <c r="AL18" i="1" s="1"/>
  <c r="AM18" i="1"/>
  <c r="AN18" i="1"/>
  <c r="AP18" i="1"/>
  <c r="AU18" i="1"/>
  <c r="AV18" i="1"/>
  <c r="AX18" i="1"/>
  <c r="AW18" i="1" s="1"/>
  <c r="AB19" i="1"/>
  <c r="AC19" i="1" s="1"/>
  <c r="AR19" i="1"/>
  <c r="AM19" i="1"/>
  <c r="AQ19" i="1"/>
  <c r="AB20" i="1"/>
  <c r="AC20" i="1"/>
  <c r="AR20" i="1"/>
  <c r="AM20" i="1"/>
  <c r="AQ20" i="1"/>
  <c r="AB21" i="1"/>
  <c r="AC21" i="1" s="1"/>
  <c r="AR21" i="1"/>
  <c r="AQ21" i="1"/>
  <c r="AB22" i="1"/>
  <c r="AC22" i="1"/>
  <c r="AR22" i="1"/>
  <c r="AM22" i="1"/>
  <c r="AQ22" i="1"/>
  <c r="AB23" i="1"/>
  <c r="AC23" i="1" s="1"/>
  <c r="AR23" i="1"/>
  <c r="AD23" i="1"/>
  <c r="AF23" i="1"/>
  <c r="AE23" i="1" s="1"/>
  <c r="AQ23" i="1"/>
  <c r="AR24" i="1"/>
  <c r="AB24" i="1"/>
  <c r="AC24" i="1"/>
  <c r="AD24" i="1"/>
  <c r="AF24" i="1"/>
  <c r="AE24" i="1" s="1"/>
  <c r="AH24" i="1"/>
  <c r="AI24" i="1"/>
  <c r="AJ24" i="1" s="1"/>
  <c r="AU24" i="1"/>
  <c r="C25" i="1"/>
  <c r="K25" i="1"/>
  <c r="AR25" i="1"/>
  <c r="AD25" i="1"/>
  <c r="AF25" i="1"/>
  <c r="AE25" i="1" s="1"/>
  <c r="AG25" i="1"/>
  <c r="AB25" i="1"/>
  <c r="AC25" i="1" s="1"/>
  <c r="AH25" i="1"/>
  <c r="AI25" i="1"/>
  <c r="AJ25" i="1" s="1"/>
  <c r="AK25" i="1" s="1"/>
  <c r="AL25" i="1" s="1"/>
  <c r="AM25" i="1"/>
  <c r="AN25" i="1" s="1"/>
  <c r="AP25" i="1"/>
  <c r="AU25" i="1"/>
  <c r="AV25" i="1"/>
  <c r="AX25" i="1"/>
  <c r="AW25" i="1"/>
  <c r="AB26" i="1"/>
  <c r="AC26" i="1"/>
  <c r="AR26" i="1"/>
  <c r="AQ26" i="1"/>
  <c r="AB27" i="1"/>
  <c r="AC27" i="1" s="1"/>
  <c r="AR27" i="1"/>
  <c r="AM27" i="1"/>
  <c r="AQ27" i="1"/>
  <c r="AB28" i="1"/>
  <c r="AC28" i="1"/>
  <c r="AR28" i="1"/>
  <c r="AQ28" i="1"/>
  <c r="AB29" i="1"/>
  <c r="AC29" i="1" s="1"/>
  <c r="AR29" i="1"/>
  <c r="AM29" i="1"/>
  <c r="AQ29" i="1"/>
  <c r="AB30" i="1"/>
  <c r="AC30" i="1"/>
  <c r="AC52" i="1" s="1"/>
  <c r="AR30" i="1"/>
  <c r="AR52" i="1" s="1"/>
  <c r="AM30" i="1"/>
  <c r="AM52" i="1" s="1"/>
  <c r="AQ30" i="1"/>
  <c r="AQ52" i="1" s="1"/>
  <c r="AR31" i="1"/>
  <c r="AB31" i="1"/>
  <c r="AC31" i="1" s="1"/>
  <c r="AD31" i="1"/>
  <c r="AF31" i="1"/>
  <c r="AE31" i="1"/>
  <c r="AH31" i="1"/>
  <c r="AI31" i="1"/>
  <c r="AJ31" i="1" s="1"/>
  <c r="AK31" i="1"/>
  <c r="AL31" i="1" s="1"/>
  <c r="AU31" i="1"/>
  <c r="C32" i="1"/>
  <c r="K32" i="1"/>
  <c r="AR32" i="1"/>
  <c r="AD32" i="1"/>
  <c r="AG32" i="1" s="1"/>
  <c r="AF32" i="1"/>
  <c r="AE32" i="1"/>
  <c r="AB32" i="1"/>
  <c r="AC32" i="1" s="1"/>
  <c r="AH32" i="1"/>
  <c r="AK32" i="1" s="1"/>
  <c r="AL32" i="1" s="1"/>
  <c r="AI32" i="1"/>
  <c r="AJ32" i="1"/>
  <c r="AM32" i="1"/>
  <c r="AN32" i="1"/>
  <c r="AP32" i="1"/>
  <c r="AU32" i="1"/>
  <c r="AV32" i="1"/>
  <c r="AX32" i="1"/>
  <c r="AW32" i="1" s="1"/>
  <c r="AB33" i="1"/>
  <c r="AC33" i="1" s="1"/>
  <c r="AR33" i="1"/>
  <c r="AM33" i="1"/>
  <c r="AQ33" i="1"/>
  <c r="AB34" i="1"/>
  <c r="AC34" i="1"/>
  <c r="AR34" i="1"/>
  <c r="AM34" i="1"/>
  <c r="AQ34" i="1"/>
  <c r="AB35" i="1"/>
  <c r="AC35" i="1" s="1"/>
  <c r="AR35" i="1"/>
  <c r="AM35" i="1"/>
  <c r="AQ35" i="1"/>
  <c r="AB36" i="1"/>
  <c r="AC36" i="1"/>
  <c r="AR36" i="1"/>
  <c r="AQ36" i="1"/>
  <c r="AB37" i="1"/>
  <c r="AC37" i="1" s="1"/>
  <c r="AR37" i="1"/>
  <c r="AM37" i="1"/>
  <c r="AQ37" i="1"/>
  <c r="D43" i="1"/>
  <c r="E43" i="1"/>
  <c r="F43" i="1"/>
  <c r="G43" i="1"/>
  <c r="D44" i="1"/>
  <c r="D45" i="1" s="1"/>
  <c r="E44" i="1"/>
  <c r="E45" i="1" s="1"/>
  <c r="F44" i="1"/>
  <c r="F45" i="1" s="1"/>
  <c r="G44" i="1"/>
  <c r="G45" i="1" s="1"/>
  <c r="A52" i="1"/>
  <c r="B52" i="1"/>
  <c r="D52" i="1"/>
  <c r="E52" i="1"/>
  <c r="F52" i="1"/>
  <c r="G52" i="1"/>
  <c r="L52" i="1"/>
  <c r="M52" i="1"/>
  <c r="N52" i="1"/>
  <c r="O52" i="1"/>
  <c r="P52" i="1"/>
  <c r="Q52" i="1"/>
  <c r="R52" i="1"/>
  <c r="S52" i="1"/>
  <c r="T52" i="1"/>
  <c r="V52" i="1"/>
  <c r="W52" i="1"/>
  <c r="X52" i="1"/>
  <c r="Y52" i="1"/>
  <c r="AA52" i="1"/>
  <c r="AB52" i="1"/>
  <c r="AD52" i="1"/>
  <c r="AE52" i="1"/>
  <c r="AF52" i="1"/>
  <c r="AH52" i="1"/>
  <c r="AI52" i="1"/>
  <c r="AJ52" i="1"/>
  <c r="AK52" i="1"/>
  <c r="AL52" i="1"/>
  <c r="AS52" i="1"/>
  <c r="AY52" i="1"/>
  <c r="AF18" i="15"/>
  <c r="AF19" i="15" s="1"/>
  <c r="AF21" i="15" s="1"/>
  <c r="AF22" i="15" s="1"/>
  <c r="AF23" i="15" s="1"/>
  <c r="AF24" i="15" s="1"/>
  <c r="AF25" i="15" s="1"/>
  <c r="F20" i="15" s="1"/>
  <c r="AH18" i="15"/>
  <c r="AH19" i="15" s="1"/>
  <c r="AP19" i="1"/>
  <c r="AO19" i="1" s="1"/>
  <c r="AP20" i="1"/>
  <c r="AO20" i="1" s="1"/>
  <c r="AB52" i="37"/>
  <c r="AM33" i="36"/>
  <c r="AG36" i="36"/>
  <c r="AV28" i="36"/>
  <c r="AX28" i="36"/>
  <c r="AW28" i="36" s="1"/>
  <c r="BC29" i="36"/>
  <c r="AU29" i="36" s="1"/>
  <c r="AT29" i="36" s="1"/>
  <c r="AX34" i="36"/>
  <c r="AW34" i="36" s="1"/>
  <c r="AN34" i="36"/>
  <c r="BC34" i="36" s="1"/>
  <c r="AU34" i="36" s="1"/>
  <c r="AM34" i="36"/>
  <c r="AX36" i="36"/>
  <c r="AW36" i="36" s="1"/>
  <c r="AN36" i="36"/>
  <c r="AG25" i="37"/>
  <c r="AV14" i="36"/>
  <c r="AX19" i="36"/>
  <c r="AW19" i="36" s="1"/>
  <c r="AX20" i="36"/>
  <c r="AW20" i="36" s="1"/>
  <c r="AX21" i="36"/>
  <c r="AW21" i="36" s="1"/>
  <c r="AX22" i="36"/>
  <c r="AW22" i="36" s="1"/>
  <c r="AX23" i="36"/>
  <c r="AW23" i="36" s="1"/>
  <c r="AP33" i="36"/>
  <c r="AO33" i="36"/>
  <c r="AP35" i="36"/>
  <c r="AO35" i="36"/>
  <c r="AN37" i="36"/>
  <c r="BC37" i="36" s="1"/>
  <c r="AU37" i="36" s="1"/>
  <c r="AM37" i="36"/>
  <c r="AM29" i="36"/>
  <c r="AC30" i="36"/>
  <c r="AC52" i="36" s="1"/>
  <c r="AB52" i="35"/>
  <c r="AB52" i="34"/>
  <c r="AB52" i="39"/>
  <c r="AB52" i="40"/>
  <c r="AC30" i="40"/>
  <c r="AC52" i="40" s="1"/>
  <c r="AX26" i="36"/>
  <c r="AW26" i="36" s="1"/>
  <c r="AP27" i="36"/>
  <c r="AO27" i="36" s="1"/>
  <c r="BC27" i="36" s="1"/>
  <c r="AU27" i="36" s="1"/>
  <c r="AP20" i="36"/>
  <c r="AO20" i="36" s="1"/>
  <c r="AP14" i="36"/>
  <c r="AO14" i="36" s="1"/>
  <c r="BC14" i="36" s="1"/>
  <c r="AU14" i="36" s="1"/>
  <c r="AP12" i="36"/>
  <c r="AO12" i="36" s="1"/>
  <c r="AT29" i="33"/>
  <c r="AD52" i="36"/>
  <c r="AC30" i="33"/>
  <c r="AC52" i="33" s="1"/>
  <c r="AN30" i="1"/>
  <c r="BC30" i="1" s="1"/>
  <c r="AN29" i="1"/>
  <c r="BC29" i="1" s="1"/>
  <c r="AU29" i="1" s="1"/>
  <c r="AT29" i="1" s="1"/>
  <c r="AN28" i="1"/>
  <c r="AN26" i="1"/>
  <c r="AK13" i="1"/>
  <c r="AL13" i="1" s="1"/>
  <c r="AN23" i="18"/>
  <c r="BC23" i="18" s="1"/>
  <c r="AU23" i="18" s="1"/>
  <c r="AP13" i="18"/>
  <c r="AO13" i="18"/>
  <c r="AP30" i="20"/>
  <c r="AO30" i="20" s="1"/>
  <c r="BC30" i="20" s="1"/>
  <c r="BC52" i="20" s="1"/>
  <c r="AG19" i="20"/>
  <c r="AG14" i="20"/>
  <c r="AG33" i="21"/>
  <c r="AG30" i="37"/>
  <c r="AG52" i="37" s="1"/>
  <c r="AK26" i="37"/>
  <c r="AL26" i="37" s="1"/>
  <c r="AK19" i="35"/>
  <c r="AL19" i="35" s="1"/>
  <c r="AK37" i="34"/>
  <c r="AL37" i="34" s="1"/>
  <c r="AG33" i="34"/>
  <c r="AN16" i="20"/>
  <c r="AN14" i="20"/>
  <c r="AP14" i="20"/>
  <c r="AO14" i="20"/>
  <c r="BC14" i="20" s="1"/>
  <c r="AU14" i="20" s="1"/>
  <c r="AT14" i="20" s="1"/>
  <c r="AK26" i="18"/>
  <c r="AL26" i="18" s="1"/>
  <c r="AP15" i="18"/>
  <c r="AO15" i="18" s="1"/>
  <c r="AP28" i="20"/>
  <c r="AO28" i="20" s="1"/>
  <c r="BC28" i="20" s="1"/>
  <c r="AU28" i="20" s="1"/>
  <c r="AG37" i="34"/>
  <c r="AG13" i="1"/>
  <c r="AN13" i="20"/>
  <c r="AP13" i="20"/>
  <c r="AO13" i="20"/>
  <c r="AK34" i="38"/>
  <c r="AL34" i="38" s="1"/>
  <c r="AK35" i="37"/>
  <c r="AL35" i="37" s="1"/>
  <c r="AG13" i="37"/>
  <c r="AK36" i="35"/>
  <c r="AL36" i="35" s="1"/>
  <c r="AG14" i="35"/>
  <c r="AP30" i="21"/>
  <c r="AO30" i="21" s="1"/>
  <c r="AP29" i="21"/>
  <c r="AO29" i="21" s="1"/>
  <c r="AP28" i="21"/>
  <c r="AO28" i="21" s="1"/>
  <c r="AP26" i="21"/>
  <c r="AO26" i="21" s="1"/>
  <c r="AP23" i="38"/>
  <c r="AO23" i="38" s="1"/>
  <c r="BC23" i="38" s="1"/>
  <c r="AU23" i="38" s="1"/>
  <c r="AP22" i="38"/>
  <c r="AO22" i="38" s="1"/>
  <c r="AP20" i="38"/>
  <c r="AO20" i="38" s="1"/>
  <c r="AP19" i="38"/>
  <c r="AO19" i="38" s="1"/>
  <c r="BC19" i="38"/>
  <c r="AU19" i="38" s="1"/>
  <c r="AP35" i="37"/>
  <c r="AO35" i="37" s="1"/>
  <c r="AP34" i="37"/>
  <c r="AO34" i="37" s="1"/>
  <c r="AP16" i="35"/>
  <c r="AO16" i="35" s="1"/>
  <c r="BC16" i="35" s="1"/>
  <c r="AU16" i="35" s="1"/>
  <c r="AP15" i="35"/>
  <c r="AO15" i="35" s="1"/>
  <c r="AP14" i="35"/>
  <c r="AO14" i="35" s="1"/>
  <c r="AP13" i="35"/>
  <c r="AO13" i="35" s="1"/>
  <c r="AP12" i="35"/>
  <c r="AO12" i="35" s="1"/>
  <c r="BC12" i="35" s="1"/>
  <c r="AP30" i="34"/>
  <c r="AO30" i="34" s="1"/>
  <c r="AP29" i="34"/>
  <c r="AO29" i="34" s="1"/>
  <c r="BC29" i="34" s="1"/>
  <c r="AU29" i="34" s="1"/>
  <c r="AP28" i="34"/>
  <c r="AO28" i="34" s="1"/>
  <c r="AP27" i="34"/>
  <c r="AO27" i="34" s="1"/>
  <c r="BC27" i="34" s="1"/>
  <c r="AU27" i="34" s="1"/>
  <c r="AP26" i="34"/>
  <c r="AO26" i="34" s="1"/>
  <c r="AN15" i="34"/>
  <c r="BC15" i="34" s="1"/>
  <c r="AU15" i="34" s="1"/>
  <c r="AG33" i="39"/>
  <c r="AN27" i="39"/>
  <c r="BC27" i="39" s="1"/>
  <c r="AU27" i="39" s="1"/>
  <c r="AP21" i="39"/>
  <c r="AO21" i="39"/>
  <c r="AP13" i="39"/>
  <c r="AO13" i="39"/>
  <c r="AP34" i="40"/>
  <c r="AO34" i="40"/>
  <c r="AP30" i="40"/>
  <c r="AO30" i="40"/>
  <c r="AP26" i="40"/>
  <c r="AO26" i="40"/>
  <c r="AN23" i="40"/>
  <c r="BC23" i="40"/>
  <c r="AU23" i="40" s="1"/>
  <c r="AP23" i="40"/>
  <c r="AO23" i="40" s="1"/>
  <c r="AN21" i="40"/>
  <c r="AP21" i="40"/>
  <c r="AO21" i="40"/>
  <c r="AN19" i="40"/>
  <c r="AP19" i="40"/>
  <c r="AO19" i="40" s="1"/>
  <c r="AK30" i="33"/>
  <c r="AL30" i="33" s="1"/>
  <c r="AL52" i="33" s="1"/>
  <c r="AG26" i="33"/>
  <c r="AT26" i="33" s="1"/>
  <c r="BC33" i="42"/>
  <c r="AU33" i="42" s="1"/>
  <c r="BC36" i="42"/>
  <c r="AU36" i="42"/>
  <c r="AP16" i="21"/>
  <c r="AO16" i="21" s="1"/>
  <c r="AP29" i="38"/>
  <c r="AO29" i="38" s="1"/>
  <c r="AP28" i="38"/>
  <c r="AO28" i="38" s="1"/>
  <c r="AP27" i="38"/>
  <c r="AO27" i="38" s="1"/>
  <c r="BC27" i="38" s="1"/>
  <c r="AU27" i="38" s="1"/>
  <c r="AP26" i="38"/>
  <c r="AO26" i="38" s="1"/>
  <c r="AP20" i="37"/>
  <c r="AO20" i="37" s="1"/>
  <c r="AP37" i="35"/>
  <c r="AO37" i="35" s="1"/>
  <c r="AP36" i="35"/>
  <c r="AO36" i="35" s="1"/>
  <c r="BC36" i="35" s="1"/>
  <c r="AU36" i="35" s="1"/>
  <c r="AP35" i="35"/>
  <c r="AO35" i="35" s="1"/>
  <c r="AP34" i="35"/>
  <c r="AO34" i="35" s="1"/>
  <c r="AP33" i="35"/>
  <c r="AO33" i="35" s="1"/>
  <c r="AG14" i="34"/>
  <c r="AN16" i="34"/>
  <c r="BC16" i="34" s="1"/>
  <c r="AU16" i="34" s="1"/>
  <c r="AN12" i="34"/>
  <c r="AN28" i="39"/>
  <c r="BC28" i="39"/>
  <c r="AU28" i="39" s="1"/>
  <c r="AT28" i="39" s="1"/>
  <c r="AP22" i="39"/>
  <c r="AO22" i="39" s="1"/>
  <c r="BC22" i="39" s="1"/>
  <c r="AU22" i="39" s="1"/>
  <c r="AP14" i="39"/>
  <c r="AO14" i="39" s="1"/>
  <c r="BC14" i="39" s="1"/>
  <c r="AU14" i="39" s="1"/>
  <c r="AP35" i="40"/>
  <c r="AO35" i="40" s="1"/>
  <c r="AP27" i="40"/>
  <c r="AO27" i="40" s="1"/>
  <c r="AK14" i="34"/>
  <c r="AL14" i="34" s="1"/>
  <c r="AN13" i="34"/>
  <c r="BC13" i="34" s="1"/>
  <c r="AU13" i="34" s="1"/>
  <c r="AN29" i="39"/>
  <c r="BC29" i="39" s="1"/>
  <c r="AU29" i="39" s="1"/>
  <c r="AP23" i="39"/>
  <c r="AO23" i="39" s="1"/>
  <c r="BC23" i="39" s="1"/>
  <c r="AU23" i="39" s="1"/>
  <c r="AP19" i="39"/>
  <c r="AO19" i="39" s="1"/>
  <c r="AP36" i="40"/>
  <c r="AO36" i="40" s="1"/>
  <c r="AN22" i="40"/>
  <c r="BC22" i="40" s="1"/>
  <c r="AP22" i="40"/>
  <c r="AO22" i="40"/>
  <c r="AU22" i="40"/>
  <c r="AN20" i="40"/>
  <c r="AP20" i="40"/>
  <c r="AO20" i="40" s="1"/>
  <c r="BC20" i="40" s="1"/>
  <c r="AU20" i="40" s="1"/>
  <c r="AG30" i="33"/>
  <c r="AT30" i="33" s="1"/>
  <c r="AT52" i="33" s="1"/>
  <c r="H31" i="33"/>
  <c r="AG18" i="34"/>
  <c r="AG28" i="39"/>
  <c r="AT37" i="42"/>
  <c r="BC26" i="42"/>
  <c r="AU26" i="42"/>
  <c r="AP37" i="33"/>
  <c r="AO37" i="33"/>
  <c r="BC37" i="33" s="1"/>
  <c r="AU37" i="33" s="1"/>
  <c r="AP36" i="33"/>
  <c r="AO36" i="33"/>
  <c r="BC36" i="33" s="1"/>
  <c r="AU36" i="33" s="1"/>
  <c r="AP35" i="33"/>
  <c r="AO35" i="33"/>
  <c r="BC35" i="33" s="1"/>
  <c r="AU35" i="33" s="1"/>
  <c r="AP34" i="33"/>
  <c r="AO34" i="33"/>
  <c r="BC34" i="33" s="1"/>
  <c r="AU34" i="33" s="1"/>
  <c r="AP33" i="33"/>
  <c r="AO33" i="33"/>
  <c r="AM19" i="42"/>
  <c r="AM21" i="42"/>
  <c r="AM33" i="42"/>
  <c r="AM35" i="42"/>
  <c r="AM30" i="42"/>
  <c r="AM52" i="42" s="1"/>
  <c r="AP27" i="42"/>
  <c r="AO27" i="42" s="1"/>
  <c r="BC27" i="42" s="1"/>
  <c r="AU27" i="42" s="1"/>
  <c r="AP20" i="42"/>
  <c r="AO20" i="42" s="1"/>
  <c r="BC20" i="42" s="1"/>
  <c r="AU20" i="42" s="1"/>
  <c r="BC15" i="42"/>
  <c r="AU15" i="42" s="1"/>
  <c r="AN14" i="42"/>
  <c r="BC14" i="42" s="1"/>
  <c r="AU14" i="42" s="1"/>
  <c r="AN30" i="42"/>
  <c r="BC30" i="42"/>
  <c r="AU30" i="42" s="1"/>
  <c r="AV15" i="43"/>
  <c r="AN34" i="43"/>
  <c r="AP34" i="43"/>
  <c r="AO34" i="43"/>
  <c r="AU12" i="43"/>
  <c r="AP23" i="33"/>
  <c r="AO23" i="33"/>
  <c r="BC23" i="33" s="1"/>
  <c r="AU23" i="33" s="1"/>
  <c r="AP22" i="33"/>
  <c r="AO22" i="33"/>
  <c r="BC22" i="33" s="1"/>
  <c r="AU22" i="33" s="1"/>
  <c r="AP21" i="33"/>
  <c r="AO21" i="33"/>
  <c r="BC21" i="33" s="1"/>
  <c r="AU21" i="33" s="1"/>
  <c r="AT21" i="33" s="1"/>
  <c r="AP20" i="33"/>
  <c r="AO20" i="33"/>
  <c r="BC20" i="33" s="1"/>
  <c r="AU20" i="33" s="1"/>
  <c r="AP19" i="33"/>
  <c r="AO19" i="33"/>
  <c r="BC19" i="33" s="1"/>
  <c r="AU19" i="33" s="1"/>
  <c r="AP35" i="42"/>
  <c r="AO35" i="42" s="1"/>
  <c r="BC35" i="42" s="1"/>
  <c r="AU35" i="42" s="1"/>
  <c r="AP28" i="42"/>
  <c r="AO28" i="42"/>
  <c r="BC28" i="42" s="1"/>
  <c r="AU28" i="42" s="1"/>
  <c r="AP21" i="42"/>
  <c r="AO21" i="42"/>
  <c r="BC21" i="42" s="1"/>
  <c r="AU21" i="42"/>
  <c r="AG32" i="43"/>
  <c r="AV20" i="43"/>
  <c r="AX20" i="43"/>
  <c r="AW20" i="43"/>
  <c r="AN33" i="43"/>
  <c r="AP33" i="43"/>
  <c r="AO33" i="43" s="1"/>
  <c r="AM33" i="43"/>
  <c r="AP19" i="42"/>
  <c r="AO19" i="42"/>
  <c r="BC19" i="42" s="1"/>
  <c r="AU19" i="42" s="1"/>
  <c r="AN12" i="42"/>
  <c r="AP12" i="42"/>
  <c r="AO12" i="42" s="1"/>
  <c r="H17" i="42" s="1"/>
  <c r="AK32" i="43"/>
  <c r="AL32" i="43" s="1"/>
  <c r="AN35" i="43"/>
  <c r="BC35" i="43" s="1"/>
  <c r="AU35" i="43" s="1"/>
  <c r="AP35" i="43"/>
  <c r="AO35" i="43"/>
  <c r="AM35" i="43"/>
  <c r="AN36" i="43"/>
  <c r="AP36" i="43"/>
  <c r="AO36" i="43"/>
  <c r="AN37" i="43"/>
  <c r="AP37" i="43"/>
  <c r="AO37" i="43" s="1"/>
  <c r="BC37" i="43" s="1"/>
  <c r="BC16" i="42"/>
  <c r="AU16" i="42" s="1"/>
  <c r="AN13" i="42"/>
  <c r="BC13" i="42" s="1"/>
  <c r="AP13" i="42"/>
  <c r="AO13" i="42"/>
  <c r="AK15" i="43"/>
  <c r="AL15" i="43" s="1"/>
  <c r="AV22" i="43"/>
  <c r="AX22" i="43"/>
  <c r="AW22" i="43" s="1"/>
  <c r="AX28" i="43"/>
  <c r="AW28" i="43" s="1"/>
  <c r="AP28" i="43"/>
  <c r="AO28" i="43"/>
  <c r="BC28" i="43" s="1"/>
  <c r="AU28" i="43" s="1"/>
  <c r="AG18" i="43"/>
  <c r="BC22" i="43"/>
  <c r="AU22" i="43" s="1"/>
  <c r="BC16" i="43"/>
  <c r="AU16" i="43" s="1"/>
  <c r="AX30" i="43"/>
  <c r="AX52" i="43" s="1"/>
  <c r="AP21" i="43"/>
  <c r="AO21" i="43"/>
  <c r="BC21" i="43" s="1"/>
  <c r="AU21" i="43" s="1"/>
  <c r="AP15" i="43"/>
  <c r="AO15" i="43" s="1"/>
  <c r="BC15" i="43" s="1"/>
  <c r="AU15" i="43" s="1"/>
  <c r="AV30" i="43"/>
  <c r="AN27" i="43"/>
  <c r="BC27" i="43"/>
  <c r="AU27" i="43" s="1"/>
  <c r="AP26" i="43"/>
  <c r="AO26" i="43" s="1"/>
  <c r="H31" i="43" s="1"/>
  <c r="AP14" i="43"/>
  <c r="AO14" i="43" s="1"/>
  <c r="BC14" i="43" s="1"/>
  <c r="AU14" i="43" s="1"/>
  <c r="BC29" i="43"/>
  <c r="AU29" i="43" s="1"/>
  <c r="AT29" i="43" s="1"/>
  <c r="AN30" i="43"/>
  <c r="BC30" i="43" s="1"/>
  <c r="AU30" i="43" s="1"/>
  <c r="AU52" i="43" s="1"/>
  <c r="AM30" i="43"/>
  <c r="AM52" i="43" s="1"/>
  <c r="AV37" i="1"/>
  <c r="AX35" i="1"/>
  <c r="AW35" i="1" s="1"/>
  <c r="AV34" i="1"/>
  <c r="AV33" i="1"/>
  <c r="AX29" i="1"/>
  <c r="AW29" i="1" s="1"/>
  <c r="AV30" i="1"/>
  <c r="AX27" i="1"/>
  <c r="AW27" i="1" s="1"/>
  <c r="AV26" i="1"/>
  <c r="AX23" i="1"/>
  <c r="AW23" i="1" s="1"/>
  <c r="AX15" i="1"/>
  <c r="AW15" i="1" s="1"/>
  <c r="AX20" i="18"/>
  <c r="AW20" i="18" s="1"/>
  <c r="AX16" i="18"/>
  <c r="AW16" i="18" s="1"/>
  <c r="AV13" i="20"/>
  <c r="AX13" i="20"/>
  <c r="AW13" i="20" s="1"/>
  <c r="AX22" i="1"/>
  <c r="AW22" i="1" s="1"/>
  <c r="AX14" i="1"/>
  <c r="AW14" i="1" s="1"/>
  <c r="AV37" i="18"/>
  <c r="AX34" i="18"/>
  <c r="AW34" i="18" s="1"/>
  <c r="AV33" i="18"/>
  <c r="AX28" i="18"/>
  <c r="AW28" i="18" s="1"/>
  <c r="AX12" i="18"/>
  <c r="AW12" i="18" s="1"/>
  <c r="AX35" i="20"/>
  <c r="AW35" i="20" s="1"/>
  <c r="AX27" i="20"/>
  <c r="AW27" i="20" s="1"/>
  <c r="I27" i="20" s="1"/>
  <c r="AV34" i="21"/>
  <c r="AX34" i="21"/>
  <c r="AW34" i="21" s="1"/>
  <c r="AN15" i="1"/>
  <c r="BC15" i="1" s="1"/>
  <c r="AU15" i="1" s="1"/>
  <c r="AT15" i="1" s="1"/>
  <c r="AX30" i="18"/>
  <c r="AV29" i="18"/>
  <c r="AX26" i="18"/>
  <c r="AW26" i="18" s="1"/>
  <c r="AX22" i="18"/>
  <c r="AW22" i="18" s="1"/>
  <c r="AX37" i="20"/>
  <c r="AW37" i="20" s="1"/>
  <c r="AX29" i="20"/>
  <c r="AW29" i="20" s="1"/>
  <c r="I29" i="20" s="1"/>
  <c r="AV21" i="20"/>
  <c r="AX21" i="20"/>
  <c r="AW21" i="20" s="1"/>
  <c r="AV26" i="21"/>
  <c r="AX26" i="21"/>
  <c r="AW26" i="21" s="1"/>
  <c r="AV30" i="21"/>
  <c r="AV52" i="21" s="1"/>
  <c r="AX30" i="21"/>
  <c r="AX36" i="38"/>
  <c r="AW36" i="38" s="1"/>
  <c r="AV35" i="38"/>
  <c r="AX16" i="38"/>
  <c r="AW16" i="38" s="1"/>
  <c r="AV15" i="38"/>
  <c r="AX12" i="38"/>
  <c r="AW12" i="38" s="1"/>
  <c r="AX29" i="37"/>
  <c r="AW29" i="37" s="1"/>
  <c r="AV28" i="37"/>
  <c r="AV19" i="37"/>
  <c r="AV16" i="37"/>
  <c r="AX16" i="37"/>
  <c r="AW16" i="37" s="1"/>
  <c r="AV12" i="37"/>
  <c r="AV37" i="35"/>
  <c r="AX37" i="35"/>
  <c r="AW37" i="35" s="1"/>
  <c r="AV33" i="35"/>
  <c r="AX33" i="35"/>
  <c r="AW33" i="35" s="1"/>
  <c r="AX22" i="21"/>
  <c r="AW22" i="21" s="1"/>
  <c r="AX14" i="21"/>
  <c r="AW14" i="21" s="1"/>
  <c r="AX30" i="38"/>
  <c r="AX52" i="38" s="1"/>
  <c r="AX26" i="38"/>
  <c r="AW26" i="38" s="1"/>
  <c r="AX35" i="37"/>
  <c r="AW35" i="37" s="1"/>
  <c r="AX23" i="37"/>
  <c r="AW23" i="37" s="1"/>
  <c r="AV21" i="35"/>
  <c r="AX21" i="35"/>
  <c r="AW21" i="35" s="1"/>
  <c r="AX28" i="38"/>
  <c r="AW28" i="38" s="1"/>
  <c r="AV27" i="38"/>
  <c r="AX37" i="37"/>
  <c r="AW37" i="37" s="1"/>
  <c r="AV36" i="37"/>
  <c r="AX21" i="37"/>
  <c r="AW21" i="37" s="1"/>
  <c r="AV20" i="37"/>
  <c r="AX20" i="37"/>
  <c r="AW20" i="37" s="1"/>
  <c r="AV15" i="37"/>
  <c r="AV36" i="35"/>
  <c r="AV29" i="35"/>
  <c r="AX29" i="35"/>
  <c r="AW29" i="35" s="1"/>
  <c r="AX13" i="35"/>
  <c r="AW13" i="35" s="1"/>
  <c r="AX34" i="34"/>
  <c r="AW34" i="34" s="1"/>
  <c r="AX30" i="34"/>
  <c r="AW30" i="34" s="1"/>
  <c r="AW52" i="34" s="1"/>
  <c r="AX26" i="34"/>
  <c r="AW26" i="34" s="1"/>
  <c r="AX22" i="34"/>
  <c r="AW22" i="34" s="1"/>
  <c r="AX14" i="34"/>
  <c r="AW14" i="34" s="1"/>
  <c r="AV21" i="39"/>
  <c r="AX14" i="39"/>
  <c r="AW14" i="39" s="1"/>
  <c r="AV14" i="39"/>
  <c r="AV34" i="40"/>
  <c r="AV14" i="40"/>
  <c r="AV33" i="39"/>
  <c r="AX30" i="39"/>
  <c r="AW30" i="39" s="1"/>
  <c r="AW52" i="39" s="1"/>
  <c r="AV30" i="39"/>
  <c r="AX27" i="40"/>
  <c r="AW27" i="40" s="1"/>
  <c r="AV27" i="40"/>
  <c r="AV22" i="40"/>
  <c r="AX26" i="39"/>
  <c r="AW26" i="39" s="1"/>
  <c r="AV26" i="39"/>
  <c r="AX22" i="39"/>
  <c r="AW22" i="39" s="1"/>
  <c r="AV22" i="39"/>
  <c r="AX35" i="40"/>
  <c r="AW35" i="40" s="1"/>
  <c r="AV35" i="40"/>
  <c r="AX15" i="40"/>
  <c r="AW15" i="40" s="1"/>
  <c r="AV15" i="40"/>
  <c r="AX34" i="39"/>
  <c r="AW34" i="39" s="1"/>
  <c r="AV34" i="39"/>
  <c r="AX23" i="40"/>
  <c r="AW23" i="40" s="1"/>
  <c r="AV23" i="40"/>
  <c r="AX19" i="40"/>
  <c r="AW19" i="40" s="1"/>
  <c r="AV19" i="40"/>
  <c r="AV36" i="33"/>
  <c r="AX35" i="33"/>
  <c r="AW35" i="33" s="1"/>
  <c r="AV28" i="33"/>
  <c r="AX23" i="33"/>
  <c r="AW23" i="33" s="1"/>
  <c r="AV20" i="33"/>
  <c r="AX19" i="33"/>
  <c r="AW19" i="33" s="1"/>
  <c r="AV16" i="33"/>
  <c r="AV12" i="33"/>
  <c r="AV37" i="42"/>
  <c r="AX36" i="42"/>
  <c r="AW36" i="42" s="1"/>
  <c r="AV33" i="42"/>
  <c r="AV29" i="42"/>
  <c r="AX28" i="42"/>
  <c r="AW28" i="42" s="1"/>
  <c r="AV21" i="42"/>
  <c r="AX20" i="42"/>
  <c r="AW20" i="42" s="1"/>
  <c r="AX16" i="42"/>
  <c r="AW16" i="42" s="1"/>
  <c r="AV13" i="42"/>
  <c r="AX12" i="42"/>
  <c r="AW12" i="42" s="1"/>
  <c r="AV52" i="39"/>
  <c r="AX52" i="39"/>
  <c r="AW30" i="21"/>
  <c r="AW52" i="21" s="1"/>
  <c r="AX52" i="21"/>
  <c r="AV52" i="43"/>
  <c r="AW30" i="43"/>
  <c r="AW52" i="43" s="1"/>
  <c r="AU13" i="42"/>
  <c r="AU37" i="43"/>
  <c r="BC34" i="43"/>
  <c r="AU34" i="43" s="1"/>
  <c r="BC52" i="42"/>
  <c r="H24" i="33"/>
  <c r="AK52" i="33"/>
  <c r="AW30" i="38"/>
  <c r="AW52" i="38" s="1"/>
  <c r="AV52" i="1"/>
  <c r="H24" i="42"/>
  <c r="BC12" i="42"/>
  <c r="BC52" i="43"/>
  <c r="AU12" i="42"/>
  <c r="AZ15" i="42"/>
  <c r="AZ23" i="42"/>
  <c r="AZ24" i="42" s="1"/>
  <c r="AU52" i="42"/>
  <c r="AZ25" i="42"/>
  <c r="AN22" i="1"/>
  <c r="AN33" i="1"/>
  <c r="BC33" i="1" s="1"/>
  <c r="AU33" i="1" s="1"/>
  <c r="AP34" i="1"/>
  <c r="AO34" i="1" s="1"/>
  <c r="BC34" i="1"/>
  <c r="AU34" i="1" s="1"/>
  <c r="AT34" i="1" s="1"/>
  <c r="AP37" i="1"/>
  <c r="AO37" i="1" s="1"/>
  <c r="AP14" i="18"/>
  <c r="AO14" i="18" s="1"/>
  <c r="AP16" i="18"/>
  <c r="AO16" i="18" s="1"/>
  <c r="BC16" i="18" s="1"/>
  <c r="AU16" i="18" s="1"/>
  <c r="AX23" i="18"/>
  <c r="AW23" i="18" s="1"/>
  <c r="AN20" i="18"/>
  <c r="BC20" i="18" s="1"/>
  <c r="AU20" i="18" s="1"/>
  <c r="AP28" i="18"/>
  <c r="AO28" i="18" s="1"/>
  <c r="AP29" i="18"/>
  <c r="AO29" i="18"/>
  <c r="BC29" i="18" s="1"/>
  <c r="AU29" i="18" s="1"/>
  <c r="AN33" i="18"/>
  <c r="BC33" i="18" s="1"/>
  <c r="AU33" i="18" s="1"/>
  <c r="AV16" i="1"/>
  <c r="I16" i="1" s="1"/>
  <c r="AV13" i="1"/>
  <c r="AV12" i="1"/>
  <c r="AX12" i="43"/>
  <c r="AW12" i="43" s="1"/>
  <c r="AX23" i="43"/>
  <c r="AW23" i="43" s="1"/>
  <c r="AX36" i="43"/>
  <c r="AW36" i="43"/>
  <c r="AX35" i="42"/>
  <c r="AW35" i="42" s="1"/>
  <c r="AX34" i="42"/>
  <c r="AW34" i="42" s="1"/>
  <c r="AV30" i="42"/>
  <c r="AX27" i="42"/>
  <c r="AW27" i="42" s="1"/>
  <c r="AX26" i="42"/>
  <c r="AW26" i="42" s="1"/>
  <c r="AV15" i="42"/>
  <c r="AV14" i="42"/>
  <c r="AX19" i="42"/>
  <c r="AW19" i="42" s="1"/>
  <c r="AU52" i="33"/>
  <c r="AV27" i="33"/>
  <c r="AV26" i="33"/>
  <c r="I26" i="33" s="1"/>
  <c r="AV15" i="33"/>
  <c r="AV14" i="33"/>
  <c r="AV13" i="33"/>
  <c r="AV21" i="40"/>
  <c r="AV20" i="40"/>
  <c r="AX16" i="40"/>
  <c r="AW16" i="40" s="1"/>
  <c r="AX13" i="40"/>
  <c r="AW13" i="40" s="1"/>
  <c r="AX12" i="40"/>
  <c r="AW12" i="40" s="1"/>
  <c r="AX23" i="39"/>
  <c r="AW23" i="39" s="1"/>
  <c r="AX20" i="39"/>
  <c r="AW20" i="39" s="1"/>
  <c r="AX19" i="39"/>
  <c r="AW19" i="39" s="1"/>
  <c r="AX16" i="39"/>
  <c r="AW16" i="39" s="1"/>
  <c r="AX15" i="39"/>
  <c r="AW15" i="39" s="1"/>
  <c r="AV13" i="39"/>
  <c r="AX12" i="39"/>
  <c r="AW12" i="39" s="1"/>
  <c r="AV52" i="34"/>
  <c r="AX37" i="34"/>
  <c r="AW37" i="34" s="1"/>
  <c r="I37" i="34" s="1"/>
  <c r="AV36" i="34"/>
  <c r="AV33" i="34"/>
  <c r="AX29" i="34"/>
  <c r="AW29" i="34" s="1"/>
  <c r="AX21" i="34"/>
  <c r="AW21" i="34" s="1"/>
  <c r="AV13" i="34"/>
  <c r="AX23" i="34"/>
  <c r="AW23" i="34" s="1"/>
  <c r="AX12" i="34"/>
  <c r="AW12" i="34" s="1"/>
  <c r="AV27" i="35"/>
  <c r="I27" i="35" s="1"/>
  <c r="AV26" i="35"/>
  <c r="I26" i="35" s="1"/>
  <c r="AV23" i="35"/>
  <c r="AV22" i="35"/>
  <c r="AX19" i="35"/>
  <c r="AW19" i="35" s="1"/>
  <c r="I19" i="35" s="1"/>
  <c r="AX15" i="35"/>
  <c r="AW15" i="35" s="1"/>
  <c r="AX14" i="35"/>
  <c r="AW14" i="35" s="1"/>
  <c r="I14" i="35" s="1"/>
  <c r="AX20" i="35"/>
  <c r="AW20" i="35" s="1"/>
  <c r="AX16" i="35"/>
  <c r="AW16" i="35" s="1"/>
  <c r="AV12" i="35"/>
  <c r="AV16" i="36"/>
  <c r="AX35" i="36"/>
  <c r="AW35" i="36" s="1"/>
  <c r="AV29" i="36"/>
  <c r="AV30" i="36"/>
  <c r="AV52" i="36" s="1"/>
  <c r="AX30" i="36"/>
  <c r="AV27" i="37"/>
  <c r="AV26" i="37"/>
  <c r="I26" i="37" s="1"/>
  <c r="AV14" i="37"/>
  <c r="AV13" i="37"/>
  <c r="AV52" i="38"/>
  <c r="AV37" i="38"/>
  <c r="AX33" i="21"/>
  <c r="AW33" i="21" s="1"/>
  <c r="AX21" i="21"/>
  <c r="AW21" i="21" s="1"/>
  <c r="AX20" i="21"/>
  <c r="AW20" i="21" s="1"/>
  <c r="AX19" i="21"/>
  <c r="AW19" i="21" s="1"/>
  <c r="AX15" i="21"/>
  <c r="AW15" i="21" s="1"/>
  <c r="AX13" i="21"/>
  <c r="AW13" i="21" s="1"/>
  <c r="AX12" i="21"/>
  <c r="AW12" i="21" s="1"/>
  <c r="AK20" i="20"/>
  <c r="AL20" i="20" s="1"/>
  <c r="AX28" i="20"/>
  <c r="AW28" i="20" s="1"/>
  <c r="AV34" i="20"/>
  <c r="AX33" i="20"/>
  <c r="AW33" i="20" s="1"/>
  <c r="AV30" i="20"/>
  <c r="AV52" i="20" s="1"/>
  <c r="AX23" i="20"/>
  <c r="AW23" i="20" s="1"/>
  <c r="AV22" i="20"/>
  <c r="AV14" i="20"/>
  <c r="AX20" i="20"/>
  <c r="AW20" i="20" s="1"/>
  <c r="AX19" i="20"/>
  <c r="AW19" i="20" s="1"/>
  <c r="AX16" i="20"/>
  <c r="AW16" i="20" s="1"/>
  <c r="AX15" i="20"/>
  <c r="AW15" i="20" s="1"/>
  <c r="AX12" i="20"/>
  <c r="AW12" i="20" s="1"/>
  <c r="AX27" i="18"/>
  <c r="AW27" i="18" s="1"/>
  <c r="AV21" i="18"/>
  <c r="AV13" i="18"/>
  <c r="AX15" i="18"/>
  <c r="AW15" i="18" s="1"/>
  <c r="AX14" i="18"/>
  <c r="AW14" i="18" s="1"/>
  <c r="AV52" i="42"/>
  <c r="AX52" i="36"/>
  <c r="AW30" i="36"/>
  <c r="AN30" i="18"/>
  <c r="BC30" i="18" s="1"/>
  <c r="G45" i="20"/>
  <c r="AP20" i="20"/>
  <c r="AO20" i="20" s="1"/>
  <c r="AP23" i="20"/>
  <c r="AO23" i="20"/>
  <c r="BC23" i="20" s="1"/>
  <c r="AU23" i="20" s="1"/>
  <c r="AP21" i="20"/>
  <c r="AO21" i="20"/>
  <c r="BC21" i="20" s="1"/>
  <c r="AU21" i="20" s="1"/>
  <c r="AV26" i="20"/>
  <c r="AP27" i="20"/>
  <c r="AO27" i="20" s="1"/>
  <c r="BC27" i="20" s="1"/>
  <c r="AU27" i="20" s="1"/>
  <c r="AW30" i="20"/>
  <c r="AX52" i="20"/>
  <c r="AP29" i="20"/>
  <c r="AO29" i="20" s="1"/>
  <c r="AW52" i="20"/>
  <c r="AM33" i="20"/>
  <c r="AP33" i="20"/>
  <c r="AO33" i="20" s="1"/>
  <c r="BC33" i="20" s="1"/>
  <c r="AU33" i="20" s="1"/>
  <c r="AC30" i="38"/>
  <c r="AC52" i="38" s="1"/>
  <c r="AN16" i="38"/>
  <c r="BC16" i="38" s="1"/>
  <c r="AU16" i="38" s="1"/>
  <c r="AN15" i="38"/>
  <c r="BC15" i="38" s="1"/>
  <c r="AU15" i="38"/>
  <c r="AN14" i="38"/>
  <c r="AN13" i="38"/>
  <c r="BC13" i="38" s="1"/>
  <c r="AU13" i="38" s="1"/>
  <c r="AX34" i="38"/>
  <c r="AW34" i="38" s="1"/>
  <c r="I34" i="38" s="1"/>
  <c r="AX23" i="38"/>
  <c r="AW23" i="38" s="1"/>
  <c r="AX13" i="38"/>
  <c r="AW13" i="38" s="1"/>
  <c r="AX29" i="38"/>
  <c r="AW29" i="38" s="1"/>
  <c r="AP35" i="20"/>
  <c r="AO35" i="20" s="1"/>
  <c r="BC35" i="20" s="1"/>
  <c r="AU35" i="20" s="1"/>
  <c r="AN37" i="20"/>
  <c r="BC37" i="20" s="1"/>
  <c r="AU37" i="20" s="1"/>
  <c r="AX36" i="21"/>
  <c r="AW36" i="21" s="1"/>
  <c r="AX28" i="21"/>
  <c r="AW28" i="21" s="1"/>
  <c r="AN37" i="21"/>
  <c r="BC37" i="21" s="1"/>
  <c r="AU37" i="21" s="1"/>
  <c r="AX19" i="38"/>
  <c r="AW19" i="38" s="1"/>
  <c r="BC29" i="38"/>
  <c r="AU29" i="38" s="1"/>
  <c r="AX33" i="38"/>
  <c r="AW33" i="38" s="1"/>
  <c r="AN34" i="38"/>
  <c r="BC34" i="38" s="1"/>
  <c r="AU34" i="38" s="1"/>
  <c r="AK36" i="38"/>
  <c r="AL36" i="38" s="1"/>
  <c r="AN36" i="38"/>
  <c r="AN15" i="37"/>
  <c r="AP16" i="37"/>
  <c r="AO16" i="37" s="1"/>
  <c r="AW52" i="36"/>
  <c r="AV27" i="36"/>
  <c r="AX22" i="37"/>
  <c r="AW22" i="37" s="1"/>
  <c r="AP26" i="37"/>
  <c r="AO26" i="37" s="1"/>
  <c r="AP36" i="37"/>
  <c r="AO36" i="37" s="1"/>
  <c r="BC36" i="37" s="1"/>
  <c r="AU36" i="37" s="1"/>
  <c r="G45" i="36"/>
  <c r="F45" i="36"/>
  <c r="E45" i="36"/>
  <c r="AP13" i="36"/>
  <c r="AO13" i="36" s="1"/>
  <c r="D45" i="36"/>
  <c r="AM14" i="36"/>
  <c r="AP15" i="36"/>
  <c r="AO15" i="36" s="1"/>
  <c r="BC15" i="36" s="1"/>
  <c r="AU15" i="36" s="1"/>
  <c r="AP16" i="36"/>
  <c r="AO16" i="36" s="1"/>
  <c r="BC16" i="36" s="1"/>
  <c r="AU16" i="36" s="1"/>
  <c r="AX35" i="35"/>
  <c r="AW35" i="35" s="1"/>
  <c r="G45" i="35"/>
  <c r="E45" i="35"/>
  <c r="F45" i="35"/>
  <c r="AP19" i="35"/>
  <c r="AO19" i="35" s="1"/>
  <c r="AP20" i="35"/>
  <c r="AO20" i="35" s="1"/>
  <c r="BC20" i="35" s="1"/>
  <c r="AU20" i="35" s="1"/>
  <c r="AT20" i="35" s="1"/>
  <c r="AK23" i="35"/>
  <c r="AL23" i="35" s="1"/>
  <c r="AP21" i="35"/>
  <c r="AO21" i="35" s="1"/>
  <c r="BC21" i="35" s="1"/>
  <c r="AU21" i="35" s="1"/>
  <c r="AP22" i="35"/>
  <c r="AO22" i="35"/>
  <c r="AP23" i="35"/>
  <c r="AO23" i="35" s="1"/>
  <c r="BC23" i="35" s="1"/>
  <c r="AU23" i="35" s="1"/>
  <c r="AP26" i="35"/>
  <c r="AO26" i="35"/>
  <c r="AN27" i="35"/>
  <c r="BC27" i="35" s="1"/>
  <c r="AU27" i="35" s="1"/>
  <c r="AP28" i="35"/>
  <c r="AO28" i="35" s="1"/>
  <c r="AP30" i="35"/>
  <c r="AO30" i="35" s="1"/>
  <c r="BC30" i="35" s="1"/>
  <c r="BC52" i="35" s="1"/>
  <c r="D45" i="35"/>
  <c r="AP14" i="34"/>
  <c r="AO14" i="34"/>
  <c r="H17" i="34" s="1"/>
  <c r="G45" i="34"/>
  <c r="AN19" i="34"/>
  <c r="AP22" i="34"/>
  <c r="AO22" i="34"/>
  <c r="BC22" i="34" s="1"/>
  <c r="AU22" i="34" s="1"/>
  <c r="AP21" i="34"/>
  <c r="AO21" i="34"/>
  <c r="AX19" i="34"/>
  <c r="AW19" i="34" s="1"/>
  <c r="F45" i="34"/>
  <c r="E45" i="34"/>
  <c r="D45" i="34"/>
  <c r="AP20" i="34"/>
  <c r="AO20" i="34" s="1"/>
  <c r="BC20" i="34" s="1"/>
  <c r="AU20" i="34" s="1"/>
  <c r="AP23" i="34"/>
  <c r="AO23" i="34" s="1"/>
  <c r="BC23" i="34" s="1"/>
  <c r="AU23" i="34" s="1"/>
  <c r="AP33" i="34"/>
  <c r="AO33" i="34" s="1"/>
  <c r="BC33" i="34" s="1"/>
  <c r="AU33" i="34" s="1"/>
  <c r="AT33" i="34" s="1"/>
  <c r="AP34" i="34"/>
  <c r="AO34" i="34" s="1"/>
  <c r="BC34" i="34" s="1"/>
  <c r="AU34" i="34" s="1"/>
  <c r="AP36" i="34"/>
  <c r="AO36" i="34" s="1"/>
  <c r="BC36" i="34" s="1"/>
  <c r="AU36" i="34" s="1"/>
  <c r="AP35" i="34"/>
  <c r="AO35" i="34" s="1"/>
  <c r="AP37" i="34"/>
  <c r="AO37" i="34" s="1"/>
  <c r="BC37" i="34" s="1"/>
  <c r="AU37" i="34" s="1"/>
  <c r="AT37" i="34" s="1"/>
  <c r="AP12" i="39"/>
  <c r="AO12" i="39" s="1"/>
  <c r="G45" i="39"/>
  <c r="F45" i="39"/>
  <c r="E45" i="39"/>
  <c r="AN15" i="39"/>
  <c r="BC15" i="39"/>
  <c r="AU15" i="39" s="1"/>
  <c r="D45" i="39"/>
  <c r="AP16" i="39"/>
  <c r="AO16" i="39"/>
  <c r="BC16" i="39" s="1"/>
  <c r="AU16" i="39" s="1"/>
  <c r="AP20" i="39"/>
  <c r="AO20" i="39"/>
  <c r="H24" i="39" s="1"/>
  <c r="BC21" i="39"/>
  <c r="AU21" i="39" s="1"/>
  <c r="AN30" i="39"/>
  <c r="BC30" i="39"/>
  <c r="AU30" i="39" s="1"/>
  <c r="AU52" i="39" s="1"/>
  <c r="AN33" i="39"/>
  <c r="BC33" i="39" s="1"/>
  <c r="AU33" i="39" s="1"/>
  <c r="AT33" i="39" s="1"/>
  <c r="AP34" i="39"/>
  <c r="AO34" i="39"/>
  <c r="BC34" i="39" s="1"/>
  <c r="AU34" i="39" s="1"/>
  <c r="AP35" i="39"/>
  <c r="AO35" i="39"/>
  <c r="BC35" i="39" s="1"/>
  <c r="AU35" i="39" s="1"/>
  <c r="AP36" i="39"/>
  <c r="AO36" i="39" s="1"/>
  <c r="BC36" i="39" s="1"/>
  <c r="AU36" i="39" s="1"/>
  <c r="AN37" i="39"/>
  <c r="BC37" i="39" s="1"/>
  <c r="AU37" i="39" s="1"/>
  <c r="AP12" i="40"/>
  <c r="AO12" i="40" s="1"/>
  <c r="G45" i="40"/>
  <c r="AP13" i="40"/>
  <c r="AO13" i="40" s="1"/>
  <c r="F45" i="40"/>
  <c r="E45" i="40"/>
  <c r="D45" i="40"/>
  <c r="AP14" i="40"/>
  <c r="AO14" i="40" s="1"/>
  <c r="BC14" i="40" s="1"/>
  <c r="AU14" i="40" s="1"/>
  <c r="AP15" i="40"/>
  <c r="AO15" i="40" s="1"/>
  <c r="BC15" i="40" s="1"/>
  <c r="AU15" i="40" s="1"/>
  <c r="AT15" i="40" s="1"/>
  <c r="BC21" i="40"/>
  <c r="AU21" i="40" s="1"/>
  <c r="AP28" i="40"/>
  <c r="AO28" i="40" s="1"/>
  <c r="BC28" i="40" s="1"/>
  <c r="AU28" i="40" s="1"/>
  <c r="AP29" i="40"/>
  <c r="AO29" i="40" s="1"/>
  <c r="AN33" i="40"/>
  <c r="BC33" i="40" s="1"/>
  <c r="AU33" i="40" s="1"/>
  <c r="AM33" i="40"/>
  <c r="AI52" i="42"/>
  <c r="AV27" i="39"/>
  <c r="AV52" i="37"/>
  <c r="AX30" i="37"/>
  <c r="AX52" i="37" s="1"/>
  <c r="AK13" i="37"/>
  <c r="AL13" i="37" s="1"/>
  <c r="AK34" i="21"/>
  <c r="AL34" i="21" s="1"/>
  <c r="AV29" i="21"/>
  <c r="AK37" i="38"/>
  <c r="AL37" i="38" s="1"/>
  <c r="BC34" i="40"/>
  <c r="AU34" i="40" s="1"/>
  <c r="BC30" i="40"/>
  <c r="AU30" i="40" s="1"/>
  <c r="BC26" i="40"/>
  <c r="AU26" i="40" s="1"/>
  <c r="BC19" i="40"/>
  <c r="AU19" i="40" s="1"/>
  <c r="H24" i="40"/>
  <c r="BC35" i="40"/>
  <c r="AU35" i="40"/>
  <c r="AN16" i="40"/>
  <c r="BC16" i="40"/>
  <c r="AU16" i="40" s="1"/>
  <c r="AP37" i="40"/>
  <c r="AO37" i="40" s="1"/>
  <c r="BC20" i="39"/>
  <c r="AU20" i="39" s="1"/>
  <c r="BC19" i="39"/>
  <c r="AU19" i="39"/>
  <c r="BC13" i="39"/>
  <c r="AU13" i="39" s="1"/>
  <c r="AN26" i="39"/>
  <c r="H38" i="34"/>
  <c r="BC30" i="34"/>
  <c r="BC12" i="34"/>
  <c r="BC35" i="34"/>
  <c r="AU35" i="34" s="1"/>
  <c r="BC26" i="34"/>
  <c r="AU26" i="34" s="1"/>
  <c r="AT13" i="34"/>
  <c r="BC28" i="34"/>
  <c r="AU28" i="34" s="1"/>
  <c r="BC29" i="35"/>
  <c r="AU29" i="35"/>
  <c r="BC14" i="35"/>
  <c r="AU14" i="35" s="1"/>
  <c r="AT14" i="35" s="1"/>
  <c r="BC35" i="35"/>
  <c r="AU35" i="35" s="1"/>
  <c r="BC19" i="35"/>
  <c r="AU19" i="35" s="1"/>
  <c r="BC13" i="35"/>
  <c r="AU13" i="35"/>
  <c r="BC34" i="35"/>
  <c r="AU34" i="35" s="1"/>
  <c r="BC22" i="35"/>
  <c r="AU22" i="35" s="1"/>
  <c r="H17" i="35"/>
  <c r="BC37" i="35"/>
  <c r="AU37" i="35"/>
  <c r="H38" i="35"/>
  <c r="BC33" i="35"/>
  <c r="AU33" i="35" s="1"/>
  <c r="BC15" i="35"/>
  <c r="AU15" i="35" s="1"/>
  <c r="BC20" i="36"/>
  <c r="AU20" i="36" s="1"/>
  <c r="AT34" i="36"/>
  <c r="BC33" i="36"/>
  <c r="AU33" i="36" s="1"/>
  <c r="AT22" i="36"/>
  <c r="BC12" i="36"/>
  <c r="H17" i="36"/>
  <c r="AN23" i="36"/>
  <c r="BC23" i="36" s="1"/>
  <c r="AU23" i="36" s="1"/>
  <c r="AP30" i="36"/>
  <c r="AO30" i="36" s="1"/>
  <c r="BC30" i="36" s="1"/>
  <c r="BC52" i="36" s="1"/>
  <c r="AN30" i="37"/>
  <c r="BC30" i="37" s="1"/>
  <c r="AP12" i="37"/>
  <c r="AO12" i="37"/>
  <c r="AN33" i="38"/>
  <c r="AU30" i="18"/>
  <c r="AU52" i="18" s="1"/>
  <c r="BC52" i="18"/>
  <c r="BC19" i="1"/>
  <c r="AU19" i="1"/>
  <c r="AT19" i="1" s="1"/>
  <c r="BC20" i="1"/>
  <c r="AU20" i="1"/>
  <c r="AW30" i="37"/>
  <c r="AW52" i="37" s="1"/>
  <c r="BC52" i="34"/>
  <c r="AU30" i="34"/>
  <c r="AU12" i="34"/>
  <c r="AZ13" i="34"/>
  <c r="AZ12" i="34"/>
  <c r="AU30" i="35"/>
  <c r="AU52" i="35" s="1"/>
  <c r="AZ15" i="35"/>
  <c r="AZ16" i="35"/>
  <c r="AZ12" i="36"/>
  <c r="AU12" i="36"/>
  <c r="BC12" i="37"/>
  <c r="AU52" i="40"/>
  <c r="AU52" i="34"/>
  <c r="AU30" i="20"/>
  <c r="AU52" i="20" s="1"/>
  <c r="AV52" i="18"/>
  <c r="AX33" i="37" l="1"/>
  <c r="AW33" i="37" s="1"/>
  <c r="AP33" i="37"/>
  <c r="AO33" i="37" s="1"/>
  <c r="BC33" i="37" s="1"/>
  <c r="AU33" i="37" s="1"/>
  <c r="AT33" i="37" s="1"/>
  <c r="AP37" i="37"/>
  <c r="AO37" i="37" s="1"/>
  <c r="AN37" i="37"/>
  <c r="BC34" i="37"/>
  <c r="AU34" i="37" s="1"/>
  <c r="G45" i="37"/>
  <c r="AM36" i="37"/>
  <c r="AP28" i="37"/>
  <c r="AO28" i="37" s="1"/>
  <c r="H31" i="37" s="1"/>
  <c r="AM28" i="37"/>
  <c r="AM27" i="37"/>
  <c r="AM30" i="37"/>
  <c r="AM52" i="37" s="1"/>
  <c r="AN29" i="37"/>
  <c r="BC29" i="37" s="1"/>
  <c r="AU29" i="37" s="1"/>
  <c r="AN27" i="37"/>
  <c r="BC27" i="37" s="1"/>
  <c r="AU27" i="37" s="1"/>
  <c r="AT27" i="37" s="1"/>
  <c r="AM22" i="37"/>
  <c r="D45" i="37"/>
  <c r="AP22" i="37"/>
  <c r="AO22" i="37" s="1"/>
  <c r="E45" i="37"/>
  <c r="BC20" i="37"/>
  <c r="AU20" i="37" s="1"/>
  <c r="AT20" i="37" s="1"/>
  <c r="AM21" i="37"/>
  <c r="BC22" i="37"/>
  <c r="AU22" i="37" s="1"/>
  <c r="AT22" i="37" s="1"/>
  <c r="AN19" i="37"/>
  <c r="BC19" i="37" s="1"/>
  <c r="AP21" i="37"/>
  <c r="AO21" i="37" s="1"/>
  <c r="BC21" i="37" s="1"/>
  <c r="F45" i="37"/>
  <c r="AP23" i="37"/>
  <c r="AO23" i="37" s="1"/>
  <c r="BC23" i="37" s="1"/>
  <c r="AU23" i="37" s="1"/>
  <c r="AT23" i="37" s="1"/>
  <c r="BC15" i="37"/>
  <c r="AU15" i="37" s="1"/>
  <c r="AT15" i="37" s="1"/>
  <c r="AP13" i="37"/>
  <c r="AO13" i="37" s="1"/>
  <c r="BC13" i="37" s="1"/>
  <c r="AU13" i="37" s="1"/>
  <c r="AT13" i="37" s="1"/>
  <c r="AM14" i="37"/>
  <c r="AN14" i="37"/>
  <c r="BC14" i="37" s="1"/>
  <c r="AU14" i="37" s="1"/>
  <c r="BC16" i="37"/>
  <c r="AU16" i="37" s="1"/>
  <c r="AT16" i="37" s="1"/>
  <c r="AM13" i="37"/>
  <c r="AM15" i="37"/>
  <c r="Q45" i="37"/>
  <c r="BC36" i="38"/>
  <c r="AU36" i="38" s="1"/>
  <c r="AN35" i="38"/>
  <c r="BC35" i="38" s="1"/>
  <c r="AU35" i="38" s="1"/>
  <c r="AP37" i="38"/>
  <c r="AO37" i="38" s="1"/>
  <c r="BC37" i="38" s="1"/>
  <c r="AU37" i="38" s="1"/>
  <c r="AP30" i="38"/>
  <c r="AO30" i="38" s="1"/>
  <c r="BC30" i="38" s="1"/>
  <c r="AU30" i="38" s="1"/>
  <c r="AU52" i="38" s="1"/>
  <c r="E45" i="38"/>
  <c r="AM30" i="38"/>
  <c r="AM52" i="38" s="1"/>
  <c r="H31" i="38"/>
  <c r="D45" i="38"/>
  <c r="BC28" i="38"/>
  <c r="AU28" i="38" s="1"/>
  <c r="BC14" i="38"/>
  <c r="AU14" i="38" s="1"/>
  <c r="F45" i="38"/>
  <c r="BC20" i="38"/>
  <c r="AU20" i="38" s="1"/>
  <c r="AP21" i="38"/>
  <c r="AO21" i="38" s="1"/>
  <c r="BC21" i="38" s="1"/>
  <c r="G45" i="38"/>
  <c r="AP36" i="18"/>
  <c r="AO36" i="18" s="1"/>
  <c r="AN12" i="38"/>
  <c r="BC12" i="38" s="1"/>
  <c r="AZ19" i="38" s="1"/>
  <c r="AM12" i="38"/>
  <c r="AM33" i="21"/>
  <c r="AN33" i="21"/>
  <c r="BC33" i="21" s="1"/>
  <c r="AU33" i="21" s="1"/>
  <c r="AT33" i="21" s="1"/>
  <c r="G45" i="21"/>
  <c r="AM27" i="21"/>
  <c r="BC30" i="21"/>
  <c r="AN27" i="21"/>
  <c r="BC27" i="21" s="1"/>
  <c r="AU27" i="21" s="1"/>
  <c r="AT27" i="21" s="1"/>
  <c r="AV23" i="21"/>
  <c r="AK21" i="21"/>
  <c r="AL21" i="21" s="1"/>
  <c r="AX16" i="21"/>
  <c r="AW16" i="21" s="1"/>
  <c r="AP13" i="21"/>
  <c r="AO13" i="21" s="1"/>
  <c r="E45" i="21"/>
  <c r="AM34" i="20"/>
  <c r="AP34" i="20"/>
  <c r="AO34" i="20" s="1"/>
  <c r="BC34" i="20" s="1"/>
  <c r="AU34" i="20" s="1"/>
  <c r="AT34" i="20" s="1"/>
  <c r="AN36" i="20"/>
  <c r="BC36" i="20" s="1"/>
  <c r="AU36" i="20" s="1"/>
  <c r="D45" i="20"/>
  <c r="AM26" i="20"/>
  <c r="AM28" i="20"/>
  <c r="AN29" i="20"/>
  <c r="BC29" i="20" s="1"/>
  <c r="AU29" i="20" s="1"/>
  <c r="AP26" i="20"/>
  <c r="AO26" i="20" s="1"/>
  <c r="BC26" i="20" s="1"/>
  <c r="AU26" i="20" s="1"/>
  <c r="F45" i="20"/>
  <c r="BC20" i="20"/>
  <c r="AU20" i="20" s="1"/>
  <c r="AP19" i="20"/>
  <c r="AO19" i="20" s="1"/>
  <c r="BC19" i="20" s="1"/>
  <c r="AU19" i="20" s="1"/>
  <c r="AT19" i="20" s="1"/>
  <c r="AM19" i="20"/>
  <c r="AP22" i="20"/>
  <c r="AO22" i="20" s="1"/>
  <c r="AM22" i="20"/>
  <c r="AN15" i="20"/>
  <c r="AM16" i="20"/>
  <c r="AP15" i="20"/>
  <c r="AO15" i="20" s="1"/>
  <c r="BC15" i="20" s="1"/>
  <c r="AU15" i="20" s="1"/>
  <c r="AT15" i="20" s="1"/>
  <c r="AN12" i="20"/>
  <c r="AM12" i="20"/>
  <c r="BC13" i="20"/>
  <c r="AU13" i="20" s="1"/>
  <c r="AT13" i="20" s="1"/>
  <c r="AM15" i="21"/>
  <c r="AM16" i="21"/>
  <c r="AP15" i="21"/>
  <c r="AO15" i="21" s="1"/>
  <c r="BC15" i="21" s="1"/>
  <c r="AU15" i="21" s="1"/>
  <c r="AT15" i="21" s="1"/>
  <c r="AP21" i="21"/>
  <c r="AO21" i="21" s="1"/>
  <c r="BC21" i="21" s="1"/>
  <c r="AU21" i="21" s="1"/>
  <c r="AT21" i="21" s="1"/>
  <c r="AM36" i="21"/>
  <c r="F45" i="21"/>
  <c r="AP36" i="21"/>
  <c r="AO36" i="21" s="1"/>
  <c r="BC36" i="21" s="1"/>
  <c r="AU36" i="21" s="1"/>
  <c r="AT36" i="21" s="1"/>
  <c r="AU30" i="21"/>
  <c r="AU52" i="21" s="1"/>
  <c r="BC52" i="21"/>
  <c r="BC28" i="21"/>
  <c r="AU28" i="21" s="1"/>
  <c r="AT28" i="21" s="1"/>
  <c r="BC29" i="21"/>
  <c r="AU29" i="21" s="1"/>
  <c r="H31" i="21"/>
  <c r="AM22" i="21"/>
  <c r="AM23" i="21"/>
  <c r="D45" i="21"/>
  <c r="AP23" i="21"/>
  <c r="AO23" i="21" s="1"/>
  <c r="BC23" i="21" s="1"/>
  <c r="AU23" i="21" s="1"/>
  <c r="AN22" i="21"/>
  <c r="BC22" i="21" s="1"/>
  <c r="AU22" i="21" s="1"/>
  <c r="AN12" i="21"/>
  <c r="AP12" i="21"/>
  <c r="AO12" i="21" s="1"/>
  <c r="AP14" i="21"/>
  <c r="AO14" i="21" s="1"/>
  <c r="BC14" i="21" s="1"/>
  <c r="AU14" i="21" s="1"/>
  <c r="AT14" i="21" s="1"/>
  <c r="AM14" i="21"/>
  <c r="F45" i="18"/>
  <c r="BC36" i="18"/>
  <c r="AU36" i="18" s="1"/>
  <c r="AN37" i="18"/>
  <c r="BC37" i="18"/>
  <c r="AU37" i="18" s="1"/>
  <c r="AN34" i="18"/>
  <c r="BC34" i="18" s="1"/>
  <c r="AU34" i="18" s="1"/>
  <c r="AN35" i="18"/>
  <c r="BC35" i="18" s="1"/>
  <c r="AU35" i="18" s="1"/>
  <c r="AM35" i="18"/>
  <c r="E45" i="18"/>
  <c r="AX36" i="18"/>
  <c r="AW36" i="18" s="1"/>
  <c r="BC28" i="18"/>
  <c r="AU28" i="18" s="1"/>
  <c r="AP27" i="18"/>
  <c r="AO27" i="18" s="1"/>
  <c r="BC27" i="18" s="1"/>
  <c r="AU27" i="18" s="1"/>
  <c r="AM27" i="18"/>
  <c r="AN26" i="18"/>
  <c r="AM26" i="18"/>
  <c r="BC21" i="18"/>
  <c r="AU21" i="18" s="1"/>
  <c r="AP21" i="18"/>
  <c r="AO21" i="18" s="1"/>
  <c r="AN19" i="18"/>
  <c r="AP12" i="18"/>
  <c r="AO12" i="18" s="1"/>
  <c r="G45" i="18"/>
  <c r="BC14" i="18"/>
  <c r="AU14" i="18" s="1"/>
  <c r="AP36" i="1"/>
  <c r="AO36" i="1" s="1"/>
  <c r="BC36" i="1" s="1"/>
  <c r="AU36" i="1" s="1"/>
  <c r="AT36" i="1" s="1"/>
  <c r="AP35" i="1"/>
  <c r="AO35" i="1" s="1"/>
  <c r="BC35" i="1" s="1"/>
  <c r="AU35" i="1" s="1"/>
  <c r="AT35" i="1" s="1"/>
  <c r="AM36" i="1"/>
  <c r="AM26" i="1"/>
  <c r="BC26" i="1"/>
  <c r="AU26" i="1" s="1"/>
  <c r="AN27" i="1"/>
  <c r="BC27" i="1" s="1"/>
  <c r="AU27" i="1" s="1"/>
  <c r="AT27" i="1" s="1"/>
  <c r="AU30" i="1"/>
  <c r="AU52" i="1" s="1"/>
  <c r="BC52" i="1"/>
  <c r="AM28" i="1"/>
  <c r="BC28" i="1"/>
  <c r="AU28" i="1" s="1"/>
  <c r="AT28" i="1" s="1"/>
  <c r="H52" i="1"/>
  <c r="BC22" i="1"/>
  <c r="AU22" i="1" s="1"/>
  <c r="AN21" i="1"/>
  <c r="BC21" i="1" s="1"/>
  <c r="AU21" i="1" s="1"/>
  <c r="AT21" i="1" s="1"/>
  <c r="AM23" i="1"/>
  <c r="AP23" i="1"/>
  <c r="AO23" i="1" s="1"/>
  <c r="BC23" i="1" s="1"/>
  <c r="AU23" i="1" s="1"/>
  <c r="AM21" i="1"/>
  <c r="AX19" i="1"/>
  <c r="AW19" i="1" s="1"/>
  <c r="AM16" i="1"/>
  <c r="AN16" i="1"/>
  <c r="BC16" i="1" s="1"/>
  <c r="AU16" i="1" s="1"/>
  <c r="AT16" i="1" s="1"/>
  <c r="AN14" i="1"/>
  <c r="BC14" i="1" s="1"/>
  <c r="AU14" i="1" s="1"/>
  <c r="AN13" i="1"/>
  <c r="BC13" i="1" s="1"/>
  <c r="AU13" i="1" s="1"/>
  <c r="AT13" i="1" s="1"/>
  <c r="AM13" i="1"/>
  <c r="U11" i="1"/>
  <c r="AN12" i="1"/>
  <c r="AZ17" i="35"/>
  <c r="AZ18" i="35"/>
  <c r="BC12" i="40"/>
  <c r="H17" i="40"/>
  <c r="H17" i="37"/>
  <c r="BC26" i="39"/>
  <c r="AU26" i="39" s="1"/>
  <c r="H31" i="39"/>
  <c r="BC12" i="39"/>
  <c r="H17" i="39"/>
  <c r="H24" i="34"/>
  <c r="H24" i="35"/>
  <c r="AZ13" i="35"/>
  <c r="AZ20" i="35"/>
  <c r="AZ12" i="35"/>
  <c r="AZ19" i="35"/>
  <c r="AZ22" i="35"/>
  <c r="AU12" i="35"/>
  <c r="AZ21" i="35"/>
  <c r="AZ14" i="35"/>
  <c r="AZ23" i="35"/>
  <c r="AZ13" i="38"/>
  <c r="AU12" i="38"/>
  <c r="BC52" i="37"/>
  <c r="AU30" i="37"/>
  <c r="BC37" i="40"/>
  <c r="AU37" i="40" s="1"/>
  <c r="H38" i="40"/>
  <c r="BC33" i="38"/>
  <c r="AU33" i="38" s="1"/>
  <c r="AU30" i="36"/>
  <c r="AU52" i="36" s="1"/>
  <c r="AZ16" i="37"/>
  <c r="AZ15" i="38"/>
  <c r="AZ12" i="37"/>
  <c r="AZ14" i="37"/>
  <c r="AU12" i="37"/>
  <c r="AZ13" i="37"/>
  <c r="BC12" i="1"/>
  <c r="H31" i="40"/>
  <c r="AZ16" i="42"/>
  <c r="AZ19" i="42"/>
  <c r="AZ37" i="42"/>
  <c r="AZ28" i="42"/>
  <c r="AZ14" i="42"/>
  <c r="AZ29" i="42"/>
  <c r="AZ33" i="42"/>
  <c r="AZ13" i="42"/>
  <c r="AZ36" i="42"/>
  <c r="AZ22" i="42"/>
  <c r="BC52" i="40"/>
  <c r="BC35" i="36"/>
  <c r="AU35" i="36" s="1"/>
  <c r="H31" i="34"/>
  <c r="BC52" i="39"/>
  <c r="BC27" i="40"/>
  <c r="AU27" i="40" s="1"/>
  <c r="H38" i="39"/>
  <c r="J34" i="38"/>
  <c r="K34" i="38" s="1"/>
  <c r="J27" i="35"/>
  <c r="K27" i="35" s="1"/>
  <c r="J37" i="34"/>
  <c r="K37" i="34" s="1"/>
  <c r="AZ12" i="42"/>
  <c r="AZ27" i="42"/>
  <c r="AZ35" i="42"/>
  <c r="H31" i="42"/>
  <c r="AW30" i="18"/>
  <c r="AW52" i="18" s="1"/>
  <c r="AX52" i="18"/>
  <c r="BC33" i="43"/>
  <c r="AU33" i="43" s="1"/>
  <c r="H38" i="43"/>
  <c r="H38" i="42"/>
  <c r="H38" i="33"/>
  <c r="BC33" i="33"/>
  <c r="AU33" i="33" s="1"/>
  <c r="H24" i="1"/>
  <c r="BC26" i="21"/>
  <c r="AU26" i="21" s="1"/>
  <c r="BC26" i="38"/>
  <c r="BC19" i="34"/>
  <c r="AU19" i="34" s="1"/>
  <c r="BC14" i="34"/>
  <c r="BC26" i="37"/>
  <c r="AU26" i="37" s="1"/>
  <c r="AT26" i="37" s="1"/>
  <c r="AZ20" i="42"/>
  <c r="AZ30" i="42"/>
  <c r="AZ26" i="42"/>
  <c r="AC30" i="18"/>
  <c r="AC52" i="18" s="1"/>
  <c r="AB52" i="18"/>
  <c r="AX12" i="36"/>
  <c r="AW12" i="36" s="1"/>
  <c r="AV12" i="36"/>
  <c r="AV13" i="36"/>
  <c r="AX13" i="36"/>
  <c r="AW13" i="36" s="1"/>
  <c r="AP36" i="36"/>
  <c r="AO36" i="36" s="1"/>
  <c r="BC36" i="36" s="1"/>
  <c r="AU36" i="36" s="1"/>
  <c r="AT36" i="36" s="1"/>
  <c r="AM36" i="36"/>
  <c r="BC22" i="20"/>
  <c r="AZ34" i="42"/>
  <c r="AZ21" i="42"/>
  <c r="AX52" i="34"/>
  <c r="BC26" i="43"/>
  <c r="AU26" i="43" s="1"/>
  <c r="BC36" i="43"/>
  <c r="AU36" i="43" s="1"/>
  <c r="AK24" i="1"/>
  <c r="AL24" i="1" s="1"/>
  <c r="I16" i="37"/>
  <c r="I28" i="36"/>
  <c r="J28" i="36" s="1"/>
  <c r="K28" i="36" s="1"/>
  <c r="AK25" i="18"/>
  <c r="AL25" i="18" s="1"/>
  <c r="AG33" i="36"/>
  <c r="AT33" i="36" s="1"/>
  <c r="BC15" i="18"/>
  <c r="AU15" i="18" s="1"/>
  <c r="BC13" i="18"/>
  <c r="AU13" i="18" s="1"/>
  <c r="H31" i="1"/>
  <c r="AG25" i="20"/>
  <c r="AG25" i="21"/>
  <c r="AK24" i="38"/>
  <c r="AL24" i="38" s="1"/>
  <c r="AG32" i="38"/>
  <c r="AF52" i="36"/>
  <c r="AG27" i="36"/>
  <c r="AG37" i="1"/>
  <c r="AT37" i="1" s="1"/>
  <c r="AG30" i="1"/>
  <c r="AG14" i="1"/>
  <c r="AT14" i="1" s="1"/>
  <c r="AG22" i="20"/>
  <c r="AG35" i="21"/>
  <c r="AT35" i="21" s="1"/>
  <c r="AK25" i="37"/>
  <c r="AL25" i="37" s="1"/>
  <c r="AK17" i="36"/>
  <c r="AL17" i="36" s="1"/>
  <c r="AM20" i="36"/>
  <c r="AM22" i="36"/>
  <c r="AG32" i="36"/>
  <c r="AK23" i="36"/>
  <c r="AL23" i="36" s="1"/>
  <c r="AK29" i="36"/>
  <c r="AL29" i="36" s="1"/>
  <c r="AG26" i="36"/>
  <c r="AP26" i="36"/>
  <c r="AO26" i="36" s="1"/>
  <c r="AG18" i="36"/>
  <c r="AN21" i="36"/>
  <c r="BC21" i="36" s="1"/>
  <c r="AU21" i="36" s="1"/>
  <c r="AP19" i="36"/>
  <c r="AO19" i="36" s="1"/>
  <c r="AG16" i="36"/>
  <c r="AG14" i="36"/>
  <c r="AG13" i="36"/>
  <c r="AK17" i="34"/>
  <c r="AL17" i="34" s="1"/>
  <c r="AG22" i="18"/>
  <c r="AP34" i="21"/>
  <c r="AO34" i="21" s="1"/>
  <c r="AN34" i="21"/>
  <c r="BC13" i="21"/>
  <c r="BC13" i="36"/>
  <c r="BC28" i="35"/>
  <c r="AU28" i="35" s="1"/>
  <c r="BC13" i="40"/>
  <c r="AU13" i="40" s="1"/>
  <c r="AG23" i="37"/>
  <c r="AM19" i="36"/>
  <c r="AK19" i="36"/>
  <c r="AL19" i="36" s="1"/>
  <c r="AK20" i="36"/>
  <c r="AL20" i="36" s="1"/>
  <c r="AK37" i="36"/>
  <c r="AL37" i="36" s="1"/>
  <c r="AG21" i="36"/>
  <c r="AG20" i="36"/>
  <c r="AK18" i="39"/>
  <c r="AL18" i="39" s="1"/>
  <c r="AK25" i="40"/>
  <c r="AL25" i="40" s="1"/>
  <c r="AK34" i="1"/>
  <c r="AL34" i="1" s="1"/>
  <c r="AG33" i="1"/>
  <c r="AT33" i="1" s="1"/>
  <c r="AK27" i="1"/>
  <c r="AL27" i="1" s="1"/>
  <c r="AG26" i="1"/>
  <c r="AG22" i="1"/>
  <c r="AT22" i="1" s="1"/>
  <c r="AG20" i="1"/>
  <c r="AG23" i="1" s="1"/>
  <c r="AK15" i="1"/>
  <c r="AL15" i="1" s="1"/>
  <c r="AG36" i="20"/>
  <c r="AK15" i="21"/>
  <c r="AL15" i="21" s="1"/>
  <c r="BC28" i="37"/>
  <c r="AU28" i="37" s="1"/>
  <c r="AT28" i="37" s="1"/>
  <c r="AN26" i="35"/>
  <c r="AM26" i="35"/>
  <c r="AG25" i="33"/>
  <c r="Q45" i="40"/>
  <c r="Q45" i="36"/>
  <c r="AK22" i="20"/>
  <c r="AL22" i="20" s="1"/>
  <c r="AG21" i="20"/>
  <c r="AT21" i="20" s="1"/>
  <c r="BC16" i="21"/>
  <c r="AU16" i="21" s="1"/>
  <c r="AT16" i="21" s="1"/>
  <c r="AG37" i="38"/>
  <c r="AG29" i="38"/>
  <c r="AG27" i="38"/>
  <c r="AG36" i="34"/>
  <c r="AT36" i="34" s="1"/>
  <c r="BC21" i="34"/>
  <c r="AU21" i="34" s="1"/>
  <c r="BC29" i="40"/>
  <c r="AU29" i="40" s="1"/>
  <c r="AK24" i="34"/>
  <c r="AL24" i="34" s="1"/>
  <c r="AK32" i="34"/>
  <c r="AL32" i="34" s="1"/>
  <c r="AK17" i="33"/>
  <c r="AL17" i="33" s="1"/>
  <c r="AK31" i="33"/>
  <c r="AL31" i="33" s="1"/>
  <c r="Q45" i="35"/>
  <c r="Q45" i="20"/>
  <c r="AG35" i="18"/>
  <c r="AG34" i="18"/>
  <c r="AG29" i="18"/>
  <c r="AG28" i="18"/>
  <c r="AG27" i="18"/>
  <c r="AG33" i="20"/>
  <c r="AG30" i="20"/>
  <c r="AG28" i="20"/>
  <c r="AG26" i="20"/>
  <c r="AG16" i="20"/>
  <c r="AK37" i="21"/>
  <c r="AL37" i="21" s="1"/>
  <c r="AG28" i="21"/>
  <c r="BC36" i="40"/>
  <c r="AU36" i="40" s="1"/>
  <c r="AG13" i="21"/>
  <c r="AG35" i="38"/>
  <c r="AK30" i="38"/>
  <c r="AK22" i="38"/>
  <c r="AL22" i="38" s="1"/>
  <c r="AG19" i="38"/>
  <c r="AG28" i="37"/>
  <c r="AG21" i="37"/>
  <c r="AG30" i="35"/>
  <c r="AG21" i="35"/>
  <c r="AG27" i="34"/>
  <c r="AG16" i="34"/>
  <c r="AG15" i="34"/>
  <c r="AK13" i="34"/>
  <c r="AL13" i="34" s="1"/>
  <c r="I13" i="34" s="1"/>
  <c r="J13" i="34" s="1"/>
  <c r="K13" i="34" s="1"/>
  <c r="AG34" i="39"/>
  <c r="AG27" i="39"/>
  <c r="AG26" i="39"/>
  <c r="AK21" i="40"/>
  <c r="AL21" i="40" s="1"/>
  <c r="AK19" i="40"/>
  <c r="AL19" i="40" s="1"/>
  <c r="AG16" i="40"/>
  <c r="I16" i="40" s="1"/>
  <c r="J16" i="40" s="1"/>
  <c r="K16" i="40" s="1"/>
  <c r="AG36" i="33"/>
  <c r="AT36" i="33" s="1"/>
  <c r="AK29" i="33"/>
  <c r="AL29" i="33" s="1"/>
  <c r="AG36" i="43"/>
  <c r="I36" i="43" s="1"/>
  <c r="J36" i="43" s="1"/>
  <c r="K36" i="43" s="1"/>
  <c r="AG12" i="21"/>
  <c r="AK21" i="38"/>
  <c r="AL21" i="38" s="1"/>
  <c r="AK20" i="38"/>
  <c r="AL20" i="38" s="1"/>
  <c r="AG16" i="38"/>
  <c r="AG14" i="38"/>
  <c r="AG13" i="38"/>
  <c r="AG12" i="38"/>
  <c r="AG36" i="37"/>
  <c r="AG34" i="37"/>
  <c r="AG29" i="37"/>
  <c r="AK27" i="37"/>
  <c r="AL27" i="37" s="1"/>
  <c r="I27" i="37" s="1"/>
  <c r="AK15" i="37"/>
  <c r="AL15" i="37" s="1"/>
  <c r="I15" i="37" s="1"/>
  <c r="J15" i="37" s="1"/>
  <c r="K15" i="37" s="1"/>
  <c r="AK35" i="35"/>
  <c r="AL35" i="35" s="1"/>
  <c r="I35" i="35" s="1"/>
  <c r="J35" i="35" s="1"/>
  <c r="K35" i="35" s="1"/>
  <c r="AG33" i="35"/>
  <c r="AK29" i="35"/>
  <c r="AL29" i="35" s="1"/>
  <c r="I29" i="35" s="1"/>
  <c r="J29" i="35" s="1"/>
  <c r="K29" i="35" s="1"/>
  <c r="AK21" i="35"/>
  <c r="AL21" i="35" s="1"/>
  <c r="AG12" i="35"/>
  <c r="AG29" i="34"/>
  <c r="AG26" i="34"/>
  <c r="AK36" i="39"/>
  <c r="AL36" i="39" s="1"/>
  <c r="AK33" i="39"/>
  <c r="AL33" i="39" s="1"/>
  <c r="AK29" i="39"/>
  <c r="AL29" i="39" s="1"/>
  <c r="AG33" i="37"/>
  <c r="AG22" i="37"/>
  <c r="I22" i="37" s="1"/>
  <c r="AG19" i="37"/>
  <c r="AK34" i="35"/>
  <c r="AL34" i="35" s="1"/>
  <c r="AG30" i="39"/>
  <c r="AG29" i="39"/>
  <c r="AK27" i="40"/>
  <c r="AL27" i="40" s="1"/>
  <c r="AG34" i="42"/>
  <c r="AT34" i="42" s="1"/>
  <c r="AK21" i="33"/>
  <c r="AL21" i="33" s="1"/>
  <c r="AG32" i="42"/>
  <c r="AG33" i="42"/>
  <c r="AK27" i="43"/>
  <c r="AL27" i="43" s="1"/>
  <c r="I36" i="1"/>
  <c r="AX37" i="21"/>
  <c r="AW37" i="21" s="1"/>
  <c r="AX35" i="21"/>
  <c r="AW35" i="21" s="1"/>
  <c r="AX21" i="38"/>
  <c r="AW21" i="38" s="1"/>
  <c r="AX21" i="33"/>
  <c r="AW21" i="33" s="1"/>
  <c r="AK28" i="40"/>
  <c r="AL28" i="40" s="1"/>
  <c r="AK37" i="33"/>
  <c r="AL37" i="33" s="1"/>
  <c r="AG18" i="33"/>
  <c r="AP16" i="33"/>
  <c r="AO16" i="33" s="1"/>
  <c r="BC16" i="33" s="1"/>
  <c r="AU16" i="33" s="1"/>
  <c r="AP15" i="33"/>
  <c r="AO15" i="33" s="1"/>
  <c r="BC15" i="33" s="1"/>
  <c r="AU15" i="33" s="1"/>
  <c r="AP14" i="33"/>
  <c r="AO14" i="33" s="1"/>
  <c r="BC14" i="33" s="1"/>
  <c r="AU14" i="33" s="1"/>
  <c r="AP13" i="33"/>
  <c r="AO13" i="33" s="1"/>
  <c r="BC13" i="33" s="1"/>
  <c r="AU13" i="33" s="1"/>
  <c r="AP12" i="33"/>
  <c r="AO12" i="33" s="1"/>
  <c r="AK13" i="42"/>
  <c r="AL13" i="42" s="1"/>
  <c r="I13" i="42" s="1"/>
  <c r="J13" i="42" s="1"/>
  <c r="K13" i="42" s="1"/>
  <c r="AK16" i="42"/>
  <c r="AL16" i="42" s="1"/>
  <c r="AG35" i="42"/>
  <c r="AG28" i="42"/>
  <c r="AG21" i="42"/>
  <c r="AG15" i="42"/>
  <c r="AK21" i="43"/>
  <c r="AL21" i="43" s="1"/>
  <c r="AG35" i="43"/>
  <c r="AG21" i="43"/>
  <c r="AT21" i="43" s="1"/>
  <c r="AG19" i="43"/>
  <c r="AG16" i="43"/>
  <c r="AP13" i="43"/>
  <c r="AO13" i="43" s="1"/>
  <c r="H17" i="43" s="1"/>
  <c r="AX28" i="1"/>
  <c r="AW28" i="1" s="1"/>
  <c r="AX34" i="33"/>
  <c r="AW34" i="33" s="1"/>
  <c r="AG37" i="40"/>
  <c r="AG35" i="40"/>
  <c r="AG34" i="40"/>
  <c r="I34" i="40" s="1"/>
  <c r="J34" i="40" s="1"/>
  <c r="K34" i="40" s="1"/>
  <c r="AG18" i="40"/>
  <c r="AG14" i="40"/>
  <c r="AG13" i="40"/>
  <c r="AG35" i="33"/>
  <c r="AG20" i="33"/>
  <c r="I20" i="33" s="1"/>
  <c r="J20" i="33" s="1"/>
  <c r="K20" i="33" s="1"/>
  <c r="AK24" i="42"/>
  <c r="AL24" i="42" s="1"/>
  <c r="AK31" i="42"/>
  <c r="AL31" i="42" s="1"/>
  <c r="AK28" i="42"/>
  <c r="AL28" i="42" s="1"/>
  <c r="AG27" i="42"/>
  <c r="AG20" i="42"/>
  <c r="AK24" i="43"/>
  <c r="AL24" i="43" s="1"/>
  <c r="AG33" i="43"/>
  <c r="AG34" i="43"/>
  <c r="AG22" i="43"/>
  <c r="AG20" i="43"/>
  <c r="AN20" i="43"/>
  <c r="BC20" i="43" s="1"/>
  <c r="AU20" i="43" s="1"/>
  <c r="AP19" i="43"/>
  <c r="AO19" i="43" s="1"/>
  <c r="AG25" i="43"/>
  <c r="AG26" i="43"/>
  <c r="AG15" i="43"/>
  <c r="AG14" i="43"/>
  <c r="AG13" i="43"/>
  <c r="AX34" i="35"/>
  <c r="AW34" i="35" s="1"/>
  <c r="AH21" i="15"/>
  <c r="AH22" i="15" s="1"/>
  <c r="AH23" i="15" s="1"/>
  <c r="AH24" i="15" s="1"/>
  <c r="AH25" i="15" s="1"/>
  <c r="K20" i="15" s="1"/>
  <c r="S5" i="40"/>
  <c r="S5" i="39"/>
  <c r="S5" i="35"/>
  <c r="S5" i="42"/>
  <c r="S5" i="33"/>
  <c r="S5" i="34"/>
  <c r="S5" i="36"/>
  <c r="S5" i="38"/>
  <c r="S5" i="20"/>
  <c r="S5" i="1"/>
  <c r="S5" i="43"/>
  <c r="S5" i="37"/>
  <c r="S5" i="21"/>
  <c r="S5" i="18"/>
  <c r="AT15" i="18"/>
  <c r="AT13" i="18"/>
  <c r="AT29" i="40"/>
  <c r="AT37" i="36"/>
  <c r="AT21" i="36"/>
  <c r="AT28" i="40"/>
  <c r="AT28" i="36"/>
  <c r="AT27" i="18"/>
  <c r="AT28" i="35"/>
  <c r="AT37" i="39"/>
  <c r="AT29" i="39"/>
  <c r="AT36" i="20"/>
  <c r="AT22" i="21"/>
  <c r="AT35" i="38"/>
  <c r="AT34" i="38"/>
  <c r="AT27" i="35"/>
  <c r="AT16" i="34"/>
  <c r="AT27" i="39"/>
  <c r="AT13" i="40"/>
  <c r="AK25" i="35"/>
  <c r="AL25" i="35" s="1"/>
  <c r="AK31" i="37"/>
  <c r="AL31" i="37" s="1"/>
  <c r="AK33" i="20"/>
  <c r="AL33" i="20" s="1"/>
  <c r="I33" i="20" s="1"/>
  <c r="J33" i="20" s="1"/>
  <c r="K33" i="20" s="1"/>
  <c r="I29" i="36"/>
  <c r="J29" i="36" s="1"/>
  <c r="K29" i="36" s="1"/>
  <c r="J16" i="37"/>
  <c r="K16" i="37" s="1"/>
  <c r="AK18" i="21"/>
  <c r="AL18" i="21" s="1"/>
  <c r="AX33" i="36"/>
  <c r="AW33" i="36" s="1"/>
  <c r="AK35" i="36"/>
  <c r="AL35" i="36" s="1"/>
  <c r="AV37" i="36"/>
  <c r="AK27" i="36"/>
  <c r="AL27" i="36" s="1"/>
  <c r="AT27" i="36"/>
  <c r="AK17" i="35"/>
  <c r="AL17" i="35" s="1"/>
  <c r="AK31" i="35"/>
  <c r="AL31" i="35" s="1"/>
  <c r="AK25" i="34"/>
  <c r="AL25" i="34" s="1"/>
  <c r="AK24" i="40"/>
  <c r="AL24" i="40" s="1"/>
  <c r="AT35" i="20"/>
  <c r="AT16" i="20"/>
  <c r="AK33" i="37"/>
  <c r="AL33" i="37" s="1"/>
  <c r="AK29" i="37"/>
  <c r="AL29" i="37" s="1"/>
  <c r="AK16" i="35"/>
  <c r="AL16" i="35" s="1"/>
  <c r="AK30" i="34"/>
  <c r="AK29" i="34"/>
  <c r="AL29" i="34" s="1"/>
  <c r="AT22" i="34"/>
  <c r="AT20" i="34"/>
  <c r="AT36" i="39"/>
  <c r="AT35" i="39"/>
  <c r="AK30" i="40"/>
  <c r="AT26" i="40"/>
  <c r="AK22" i="40"/>
  <c r="AL22" i="40" s="1"/>
  <c r="AK20" i="40"/>
  <c r="AL20" i="40" s="1"/>
  <c r="I20" i="40" s="1"/>
  <c r="J20" i="40" s="1"/>
  <c r="K20" i="40" s="1"/>
  <c r="AK25" i="42"/>
  <c r="AL25" i="42" s="1"/>
  <c r="AK20" i="42"/>
  <c r="AL20" i="42" s="1"/>
  <c r="AK21" i="42"/>
  <c r="AL21" i="42" s="1"/>
  <c r="I21" i="42" s="1"/>
  <c r="J21" i="42" s="1"/>
  <c r="K21" i="42" s="1"/>
  <c r="I34" i="21"/>
  <c r="I15" i="43"/>
  <c r="AK18" i="36"/>
  <c r="AL18" i="36" s="1"/>
  <c r="AK24" i="36"/>
  <c r="AL24" i="36" s="1"/>
  <c r="AK31" i="36"/>
  <c r="AL31" i="36" s="1"/>
  <c r="AK32" i="36"/>
  <c r="AL32" i="36" s="1"/>
  <c r="AK16" i="36"/>
  <c r="AL16" i="36" s="1"/>
  <c r="AK22" i="36"/>
  <c r="AL22" i="36" s="1"/>
  <c r="I22" i="36" s="1"/>
  <c r="J22" i="36" s="1"/>
  <c r="K22" i="36" s="1"/>
  <c r="AK34" i="36"/>
  <c r="AL34" i="36" s="1"/>
  <c r="AT16" i="36"/>
  <c r="AK17" i="40"/>
  <c r="AL17" i="40" s="1"/>
  <c r="AK18" i="40"/>
  <c r="AL18" i="40" s="1"/>
  <c r="AK31" i="40"/>
  <c r="AL31" i="40" s="1"/>
  <c r="AK32" i="40"/>
  <c r="AL32" i="40" s="1"/>
  <c r="AK32" i="33"/>
  <c r="AL32" i="33" s="1"/>
  <c r="AT33" i="20"/>
  <c r="AT28" i="20"/>
  <c r="AT28" i="38"/>
  <c r="AT22" i="38"/>
  <c r="AT20" i="38"/>
  <c r="AK16" i="38"/>
  <c r="AL16" i="38" s="1"/>
  <c r="I16" i="38" s="1"/>
  <c r="J16" i="38" s="1"/>
  <c r="K16" i="38" s="1"/>
  <c r="AT36" i="37"/>
  <c r="AT34" i="37"/>
  <c r="AT13" i="35"/>
  <c r="AT37" i="40"/>
  <c r="AT35" i="40"/>
  <c r="AT34" i="40"/>
  <c r="AT16" i="40"/>
  <c r="AT14" i="33"/>
  <c r="J14" i="35"/>
  <c r="K14" i="35" s="1"/>
  <c r="J15" i="43"/>
  <c r="K15" i="43" s="1"/>
  <c r="I20" i="43"/>
  <c r="J20" i="43" s="1"/>
  <c r="K20" i="43" s="1"/>
  <c r="AK32" i="38"/>
  <c r="AL32" i="38" s="1"/>
  <c r="AK15" i="36"/>
  <c r="AL15" i="36" s="1"/>
  <c r="AK21" i="36"/>
  <c r="AL21" i="36" s="1"/>
  <c r="AK33" i="36"/>
  <c r="AL33" i="36" s="1"/>
  <c r="AJ30" i="36"/>
  <c r="AT14" i="36"/>
  <c r="AK31" i="34"/>
  <c r="AL31" i="34" s="1"/>
  <c r="AK24" i="33"/>
  <c r="AL24" i="33" s="1"/>
  <c r="AK25" i="33"/>
  <c r="AL25" i="33" s="1"/>
  <c r="AT27" i="20"/>
  <c r="AK19" i="20"/>
  <c r="AL19" i="20" s="1"/>
  <c r="AT22" i="33"/>
  <c r="AT35" i="42"/>
  <c r="AK27" i="42"/>
  <c r="AL27" i="42" s="1"/>
  <c r="I27" i="36"/>
  <c r="J27" i="36" s="1"/>
  <c r="K27" i="36" s="1"/>
  <c r="I15" i="35"/>
  <c r="J15" i="35" s="1"/>
  <c r="K15" i="35" s="1"/>
  <c r="I22" i="40"/>
  <c r="J22" i="40" s="1"/>
  <c r="K22" i="40" s="1"/>
  <c r="J27" i="20"/>
  <c r="K27" i="20" s="1"/>
  <c r="AK17" i="20"/>
  <c r="AL17" i="20" s="1"/>
  <c r="AK32" i="20"/>
  <c r="AL32" i="20" s="1"/>
  <c r="AK24" i="21"/>
  <c r="AL24" i="21" s="1"/>
  <c r="AK25" i="21"/>
  <c r="AL25" i="21" s="1"/>
  <c r="AK25" i="36"/>
  <c r="AL25" i="36" s="1"/>
  <c r="AK14" i="36"/>
  <c r="AL14" i="36" s="1"/>
  <c r="I14" i="36" s="1"/>
  <c r="J14" i="36" s="1"/>
  <c r="K14" i="36" s="1"/>
  <c r="AV15" i="36"/>
  <c r="AK36" i="36"/>
  <c r="AL36" i="36" s="1"/>
  <c r="I36" i="36" s="1"/>
  <c r="AK17" i="39"/>
  <c r="AL17" i="39" s="1"/>
  <c r="AK18" i="33"/>
  <c r="AL18" i="33" s="1"/>
  <c r="AT37" i="21"/>
  <c r="AK23" i="37"/>
  <c r="AL23" i="37" s="1"/>
  <c r="AT35" i="35"/>
  <c r="AT29" i="35"/>
  <c r="AT28" i="34"/>
  <c r="AK15" i="34"/>
  <c r="AL15" i="34" s="1"/>
  <c r="AK34" i="39"/>
  <c r="AL34" i="39" s="1"/>
  <c r="AK15" i="40"/>
  <c r="AL15" i="40" s="1"/>
  <c r="AT14" i="40"/>
  <c r="AT37" i="33"/>
  <c r="AT35" i="33"/>
  <c r="AT33" i="33"/>
  <c r="AK31" i="43"/>
  <c r="AL31" i="43" s="1"/>
  <c r="AK19" i="43"/>
  <c r="AL19" i="43" s="1"/>
  <c r="AT15" i="33"/>
  <c r="AT13" i="33"/>
  <c r="AK14" i="42"/>
  <c r="AL14" i="42" s="1"/>
  <c r="I14" i="42" s="1"/>
  <c r="J14" i="42" s="1"/>
  <c r="K14" i="42" s="1"/>
  <c r="AK22" i="42"/>
  <c r="AL22" i="42" s="1"/>
  <c r="AT13" i="42"/>
  <c r="AT34" i="43"/>
  <c r="AV29" i="43"/>
  <c r="AK26" i="43"/>
  <c r="AL26" i="43" s="1"/>
  <c r="I26" i="43" s="1"/>
  <c r="AT16" i="43"/>
  <c r="AX34" i="37"/>
  <c r="AW34" i="37" s="1"/>
  <c r="AV30" i="35"/>
  <c r="AV52" i="35" s="1"/>
  <c r="AX35" i="34"/>
  <c r="AW35" i="34" s="1"/>
  <c r="AV28" i="40"/>
  <c r="AX33" i="33"/>
  <c r="AW33" i="33" s="1"/>
  <c r="AX29" i="33"/>
  <c r="AW29" i="33" s="1"/>
  <c r="AV22" i="33"/>
  <c r="I22" i="33" s="1"/>
  <c r="J22" i="33" s="1"/>
  <c r="K22" i="33" s="1"/>
  <c r="AV22" i="42"/>
  <c r="AT28" i="42"/>
  <c r="AT21" i="42"/>
  <c r="AT15" i="42"/>
  <c r="AT28" i="43"/>
  <c r="AT27" i="43"/>
  <c r="AT22" i="43"/>
  <c r="AK22" i="21"/>
  <c r="AL22" i="21" s="1"/>
  <c r="I22" i="21" s="1"/>
  <c r="J22" i="21" s="1"/>
  <c r="K22" i="21" s="1"/>
  <c r="AK20" i="21"/>
  <c r="AL20" i="21" s="1"/>
  <c r="I20" i="21" s="1"/>
  <c r="J20" i="21" s="1"/>
  <c r="K20" i="21" s="1"/>
  <c r="AK13" i="21"/>
  <c r="AL13" i="21" s="1"/>
  <c r="AT36" i="38"/>
  <c r="AT16" i="38"/>
  <c r="AK15" i="38"/>
  <c r="AL15" i="38" s="1"/>
  <c r="AK37" i="37"/>
  <c r="AL37" i="37" s="1"/>
  <c r="AK36" i="37"/>
  <c r="AL36" i="37" s="1"/>
  <c r="I36" i="37" s="1"/>
  <c r="J36" i="37" s="1"/>
  <c r="K36" i="37" s="1"/>
  <c r="AT29" i="37"/>
  <c r="AK28" i="37"/>
  <c r="AL28" i="37" s="1"/>
  <c r="I28" i="37" s="1"/>
  <c r="AK19" i="37"/>
  <c r="AL19" i="37" s="1"/>
  <c r="I19" i="37" s="1"/>
  <c r="AT33" i="35"/>
  <c r="AK30" i="35"/>
  <c r="AK22" i="35"/>
  <c r="AL22" i="35" s="1"/>
  <c r="AT21" i="35"/>
  <c r="AT19" i="35"/>
  <c r="AT16" i="35"/>
  <c r="AT12" i="35"/>
  <c r="AT27" i="34"/>
  <c r="AK23" i="34"/>
  <c r="AL23" i="34" s="1"/>
  <c r="AK37" i="39"/>
  <c r="AL37" i="39" s="1"/>
  <c r="AT21" i="39"/>
  <c r="AK26" i="40"/>
  <c r="AL26" i="40" s="1"/>
  <c r="I26" i="40" s="1"/>
  <c r="AT22" i="40"/>
  <c r="AT20" i="40"/>
  <c r="AK35" i="33"/>
  <c r="AL35" i="33" s="1"/>
  <c r="AK33" i="33"/>
  <c r="AL33" i="33" s="1"/>
  <c r="AK12" i="42"/>
  <c r="AL12" i="42" s="1"/>
  <c r="AK23" i="42"/>
  <c r="AL23" i="42" s="1"/>
  <c r="AK35" i="42"/>
  <c r="AL35" i="42" s="1"/>
  <c r="AK36" i="42"/>
  <c r="AL36" i="42" s="1"/>
  <c r="AK29" i="42"/>
  <c r="AL29" i="42" s="1"/>
  <c r="AT27" i="42"/>
  <c r="AT20" i="42"/>
  <c r="AT14" i="42"/>
  <c r="AK25" i="43"/>
  <c r="AL25" i="43" s="1"/>
  <c r="AK13" i="43"/>
  <c r="AL13" i="43" s="1"/>
  <c r="AX14" i="43"/>
  <c r="AW14" i="43" s="1"/>
  <c r="AK29" i="43"/>
  <c r="AL29" i="43" s="1"/>
  <c r="I29" i="43" s="1"/>
  <c r="J29" i="43" s="1"/>
  <c r="K29" i="43" s="1"/>
  <c r="AK28" i="43"/>
  <c r="AL28" i="43" s="1"/>
  <c r="I28" i="43" s="1"/>
  <c r="J28" i="43" s="1"/>
  <c r="K28" i="43" s="1"/>
  <c r="AV26" i="43"/>
  <c r="AT26" i="43"/>
  <c r="AT15" i="43"/>
  <c r="AT14" i="43"/>
  <c r="AX36" i="20"/>
  <c r="AW36" i="20" s="1"/>
  <c r="AV35" i="39"/>
  <c r="AX30" i="33"/>
  <c r="AK36" i="21"/>
  <c r="AL36" i="21" s="1"/>
  <c r="AK35" i="21"/>
  <c r="AL35" i="21" s="1"/>
  <c r="AK33" i="21"/>
  <c r="AL33" i="21" s="1"/>
  <c r="AK28" i="21"/>
  <c r="AL28" i="21" s="1"/>
  <c r="AT20" i="21"/>
  <c r="AT29" i="38"/>
  <c r="AT27" i="38"/>
  <c r="AK23" i="38"/>
  <c r="AL23" i="38" s="1"/>
  <c r="AT14" i="38"/>
  <c r="AT13" i="38"/>
  <c r="AT12" i="38"/>
  <c r="AK34" i="37"/>
  <c r="AL34" i="37" s="1"/>
  <c r="AK20" i="37"/>
  <c r="AL20" i="37" s="1"/>
  <c r="I20" i="37" s="1"/>
  <c r="J20" i="37" s="1"/>
  <c r="K20" i="37" s="1"/>
  <c r="AT37" i="35"/>
  <c r="AT34" i="35"/>
  <c r="AT15" i="35"/>
  <c r="BA15" i="35" s="1"/>
  <c r="AK13" i="35"/>
  <c r="AL13" i="35" s="1"/>
  <c r="AK33" i="34"/>
  <c r="AL33" i="34" s="1"/>
  <c r="I33" i="34" s="1"/>
  <c r="J33" i="34" s="1"/>
  <c r="K33" i="34" s="1"/>
  <c r="AT29" i="34"/>
  <c r="AK27" i="34"/>
  <c r="AL27" i="34" s="1"/>
  <c r="AK22" i="34"/>
  <c r="AL22" i="34" s="1"/>
  <c r="AK19" i="34"/>
  <c r="AL19" i="34" s="1"/>
  <c r="I19" i="34" s="1"/>
  <c r="AK16" i="34"/>
  <c r="AL16" i="34" s="1"/>
  <c r="AT15" i="34"/>
  <c r="AK12" i="34"/>
  <c r="AL12" i="34" s="1"/>
  <c r="AK35" i="39"/>
  <c r="AL35" i="39" s="1"/>
  <c r="I35" i="39" s="1"/>
  <c r="J35" i="39" s="1"/>
  <c r="K35" i="39" s="1"/>
  <c r="AK30" i="39"/>
  <c r="AK28" i="39"/>
  <c r="AL28" i="39" s="1"/>
  <c r="AT27" i="40"/>
  <c r="AK23" i="40"/>
  <c r="AL23" i="40" s="1"/>
  <c r="AT20" i="33"/>
  <c r="AK18" i="42"/>
  <c r="AL18" i="42" s="1"/>
  <c r="AK15" i="42"/>
  <c r="AL15" i="42" s="1"/>
  <c r="AK19" i="42"/>
  <c r="AL19" i="42" s="1"/>
  <c r="AK18" i="43"/>
  <c r="AL18" i="43" s="1"/>
  <c r="AV13" i="43"/>
  <c r="I13" i="43" s="1"/>
  <c r="AT35" i="43"/>
  <c r="AT37" i="43"/>
  <c r="AX22" i="38"/>
  <c r="AW22" i="38" s="1"/>
  <c r="AV28" i="35"/>
  <c r="AV26" i="40"/>
  <c r="AK28" i="18"/>
  <c r="AL28" i="18" s="1"/>
  <c r="AK24" i="18"/>
  <c r="AL24" i="18" s="1"/>
  <c r="AK23" i="18"/>
  <c r="AL23" i="18" s="1"/>
  <c r="AK12" i="18"/>
  <c r="AL12" i="18" s="1"/>
  <c r="AK17" i="18"/>
  <c r="AL17" i="18" s="1"/>
  <c r="AK32" i="18"/>
  <c r="AL32" i="18" s="1"/>
  <c r="AK27" i="18"/>
  <c r="AL27" i="18" s="1"/>
  <c r="AK29" i="18"/>
  <c r="AL29" i="18" s="1"/>
  <c r="AK21" i="18"/>
  <c r="AL21" i="18" s="1"/>
  <c r="Q45" i="1"/>
  <c r="Q46" i="1" s="1"/>
  <c r="Q42" i="18" s="1"/>
  <c r="Q46" i="18" s="1"/>
  <c r="Q42" i="20" s="1"/>
  <c r="Q46" i="20" s="1"/>
  <c r="Q42" i="21" s="1"/>
  <c r="AX20" i="1"/>
  <c r="AW20" i="1" s="1"/>
  <c r="I20" i="1" s="1"/>
  <c r="J20" i="1" s="1"/>
  <c r="K20" i="1" s="1"/>
  <c r="I22" i="1"/>
  <c r="I37" i="1"/>
  <c r="J37" i="1" s="1"/>
  <c r="K37" i="1" s="1"/>
  <c r="AX21" i="1"/>
  <c r="AW21" i="1" s="1"/>
  <c r="I21" i="1" s="1"/>
  <c r="J21" i="1" s="1"/>
  <c r="K21" i="1" s="1"/>
  <c r="I13" i="1"/>
  <c r="J13" i="1" s="1"/>
  <c r="K13" i="1" s="1"/>
  <c r="J36" i="1"/>
  <c r="K36" i="1" s="1"/>
  <c r="I34" i="1"/>
  <c r="J34" i="1" s="1"/>
  <c r="K34" i="1" s="1"/>
  <c r="I19" i="1"/>
  <c r="I33" i="1"/>
  <c r="J33" i="1" s="1"/>
  <c r="K33" i="1" s="1"/>
  <c r="I28" i="1"/>
  <c r="I14" i="1"/>
  <c r="J14" i="1" s="1"/>
  <c r="K14" i="1" s="1"/>
  <c r="I35" i="1"/>
  <c r="J35" i="1" s="1"/>
  <c r="K35" i="1" s="1"/>
  <c r="AX52" i="1"/>
  <c r="AW30" i="1"/>
  <c r="I27" i="1"/>
  <c r="J27" i="1" s="1"/>
  <c r="K27" i="1" s="1"/>
  <c r="I23" i="1"/>
  <c r="J23" i="1" s="1"/>
  <c r="K23" i="1" s="1"/>
  <c r="I29" i="1"/>
  <c r="J29" i="1" s="1"/>
  <c r="K29" i="1" s="1"/>
  <c r="J19" i="1"/>
  <c r="K19" i="1" s="1"/>
  <c r="I15" i="1"/>
  <c r="J15" i="1" s="1"/>
  <c r="K15" i="1" s="1"/>
  <c r="AT12" i="34"/>
  <c r="AK14" i="21"/>
  <c r="AL14" i="21" s="1"/>
  <c r="I14" i="21" s="1"/>
  <c r="BC12" i="18"/>
  <c r="H17" i="18"/>
  <c r="AK12" i="43"/>
  <c r="AL12" i="43" s="1"/>
  <c r="I12" i="43" s="1"/>
  <c r="J12" i="43" s="1"/>
  <c r="AT12" i="43"/>
  <c r="AK34" i="42"/>
  <c r="AL34" i="42" s="1"/>
  <c r="I34" i="42" s="1"/>
  <c r="J34" i="42" s="1"/>
  <c r="K34" i="42" s="1"/>
  <c r="AT33" i="42"/>
  <c r="AT26" i="34"/>
  <c r="AT37" i="20"/>
  <c r="I14" i="43"/>
  <c r="J14" i="43" s="1"/>
  <c r="K14" i="43" s="1"/>
  <c r="AK22" i="43"/>
  <c r="AL22" i="43" s="1"/>
  <c r="AK23" i="43"/>
  <c r="AL23" i="43" s="1"/>
  <c r="AK33" i="43"/>
  <c r="AL33" i="43" s="1"/>
  <c r="I33" i="43" s="1"/>
  <c r="AK34" i="43"/>
  <c r="AL34" i="43" s="1"/>
  <c r="I22" i="43"/>
  <c r="J22" i="43" s="1"/>
  <c r="K22" i="43" s="1"/>
  <c r="AG30" i="43"/>
  <c r="AE52" i="43"/>
  <c r="I21" i="43"/>
  <c r="AK30" i="43"/>
  <c r="AG23" i="43"/>
  <c r="AT23" i="43" s="1"/>
  <c r="AK16" i="43"/>
  <c r="AL16" i="43" s="1"/>
  <c r="I34" i="43"/>
  <c r="J34" i="43" s="1"/>
  <c r="K34" i="43" s="1"/>
  <c r="AK35" i="43"/>
  <c r="AL35" i="43" s="1"/>
  <c r="AK37" i="43"/>
  <c r="AL37" i="43" s="1"/>
  <c r="AX16" i="43"/>
  <c r="AW16" i="43" s="1"/>
  <c r="AX19" i="43"/>
  <c r="AW19" i="43" s="1"/>
  <c r="I19" i="43" s="1"/>
  <c r="J21" i="43"/>
  <c r="K21" i="43" s="1"/>
  <c r="AX34" i="43"/>
  <c r="AW34" i="43" s="1"/>
  <c r="AX35" i="43"/>
  <c r="AW35" i="43" s="1"/>
  <c r="AX37" i="43"/>
  <c r="AW37" i="43" s="1"/>
  <c r="I37" i="43" s="1"/>
  <c r="J37" i="43" s="1"/>
  <c r="K37" i="43" s="1"/>
  <c r="AV27" i="43"/>
  <c r="I27" i="43" s="1"/>
  <c r="J27" i="43" s="1"/>
  <c r="K27" i="43" s="1"/>
  <c r="AH52" i="43"/>
  <c r="AI52" i="43"/>
  <c r="AK17" i="42"/>
  <c r="AL17" i="42" s="1"/>
  <c r="AG36" i="42"/>
  <c r="AT36" i="42" s="1"/>
  <c r="AG29" i="42"/>
  <c r="AT29" i="42" s="1"/>
  <c r="AG22" i="42"/>
  <c r="AT22" i="42" s="1"/>
  <c r="AG12" i="42"/>
  <c r="AT12" i="42" s="1"/>
  <c r="I35" i="42"/>
  <c r="J35" i="42" s="1"/>
  <c r="K35" i="42" s="1"/>
  <c r="AE52" i="42"/>
  <c r="AG30" i="42"/>
  <c r="I15" i="42"/>
  <c r="J15" i="42" s="1"/>
  <c r="K15" i="42" s="1"/>
  <c r="AG26" i="42"/>
  <c r="AT26" i="42" s="1"/>
  <c r="AG19" i="42"/>
  <c r="AT19" i="42" s="1"/>
  <c r="AG16" i="42"/>
  <c r="I28" i="42"/>
  <c r="J28" i="42" s="1"/>
  <c r="K28" i="42" s="1"/>
  <c r="I29" i="42"/>
  <c r="J29" i="42" s="1"/>
  <c r="K29" i="42" s="1"/>
  <c r="AK26" i="42"/>
  <c r="AL26" i="42" s="1"/>
  <c r="I27" i="42"/>
  <c r="J27" i="42" s="1"/>
  <c r="K27" i="42" s="1"/>
  <c r="I20" i="42"/>
  <c r="J20" i="42" s="1"/>
  <c r="K20" i="42" s="1"/>
  <c r="AK37" i="42"/>
  <c r="AL37" i="42" s="1"/>
  <c r="I37" i="42" s="1"/>
  <c r="J37" i="42" s="1"/>
  <c r="K37" i="42" s="1"/>
  <c r="AB52" i="42"/>
  <c r="AF52" i="42"/>
  <c r="AK33" i="42"/>
  <c r="AL33" i="42" s="1"/>
  <c r="J26" i="33"/>
  <c r="K26" i="33" s="1"/>
  <c r="AG12" i="33"/>
  <c r="I33" i="33"/>
  <c r="I29" i="33"/>
  <c r="J29" i="33" s="1"/>
  <c r="K29" i="33" s="1"/>
  <c r="I14" i="33"/>
  <c r="J14" i="33" s="1"/>
  <c r="K14" i="33" s="1"/>
  <c r="AG34" i="33"/>
  <c r="AT34" i="33" s="1"/>
  <c r="AK28" i="33"/>
  <c r="AL28" i="33" s="1"/>
  <c r="AK27" i="33"/>
  <c r="AL27" i="33" s="1"/>
  <c r="AK19" i="33"/>
  <c r="AL19" i="33" s="1"/>
  <c r="AG16" i="33"/>
  <c r="AK13" i="33"/>
  <c r="AL13" i="33" s="1"/>
  <c r="I13" i="33" s="1"/>
  <c r="J13" i="33" s="1"/>
  <c r="K13" i="33" s="1"/>
  <c r="AK23" i="33"/>
  <c r="AL23" i="33" s="1"/>
  <c r="AK12" i="33"/>
  <c r="AL12" i="33" s="1"/>
  <c r="I12" i="33" s="1"/>
  <c r="I35" i="33"/>
  <c r="J35" i="33" s="1"/>
  <c r="K35" i="33" s="1"/>
  <c r="AV52" i="33"/>
  <c r="I21" i="33"/>
  <c r="J21" i="33" s="1"/>
  <c r="K21" i="33" s="1"/>
  <c r="AG32" i="33"/>
  <c r="AK34" i="33"/>
  <c r="AL34" i="33" s="1"/>
  <c r="I34" i="33" s="1"/>
  <c r="J34" i="33" s="1"/>
  <c r="K34" i="33" s="1"/>
  <c r="AG28" i="33"/>
  <c r="AT28" i="33" s="1"/>
  <c r="AG27" i="33"/>
  <c r="AT27" i="33" s="1"/>
  <c r="AG19" i="33"/>
  <c r="AT19" i="33" s="1"/>
  <c r="AK16" i="33"/>
  <c r="AL16" i="33" s="1"/>
  <c r="I16" i="33" s="1"/>
  <c r="AK15" i="33"/>
  <c r="AL15" i="33" s="1"/>
  <c r="I15" i="33" s="1"/>
  <c r="J15" i="33" s="1"/>
  <c r="K15" i="33" s="1"/>
  <c r="AV37" i="33"/>
  <c r="I37" i="33" s="1"/>
  <c r="J37" i="33" s="1"/>
  <c r="K37" i="33" s="1"/>
  <c r="AG52" i="33"/>
  <c r="I19" i="40"/>
  <c r="AK37" i="40"/>
  <c r="AL37" i="40" s="1"/>
  <c r="AK36" i="40"/>
  <c r="AL36" i="40" s="1"/>
  <c r="AK33" i="40"/>
  <c r="AL33" i="40" s="1"/>
  <c r="AL30" i="40"/>
  <c r="AL52" i="40" s="1"/>
  <c r="AK52" i="40"/>
  <c r="AG30" i="40"/>
  <c r="AG23" i="40"/>
  <c r="AT23" i="40" s="1"/>
  <c r="AG21" i="40"/>
  <c r="AT21" i="40" s="1"/>
  <c r="AG19" i="40"/>
  <c r="AT19" i="40" s="1"/>
  <c r="AK14" i="40"/>
  <c r="AL14" i="40" s="1"/>
  <c r="I14" i="40" s="1"/>
  <c r="J14" i="40" s="1"/>
  <c r="K14" i="40" s="1"/>
  <c r="AK13" i="40"/>
  <c r="AL13" i="40" s="1"/>
  <c r="I13" i="40" s="1"/>
  <c r="J13" i="40" s="1"/>
  <c r="K13" i="40" s="1"/>
  <c r="AV52" i="40"/>
  <c r="I35" i="40"/>
  <c r="J35" i="40" s="1"/>
  <c r="K35" i="40" s="1"/>
  <c r="I28" i="40"/>
  <c r="J28" i="40" s="1"/>
  <c r="K28" i="40" s="1"/>
  <c r="AG36" i="40"/>
  <c r="AT36" i="40" s="1"/>
  <c r="AG33" i="40"/>
  <c r="AT33" i="40" s="1"/>
  <c r="AG12" i="40"/>
  <c r="I37" i="40"/>
  <c r="J37" i="40" s="1"/>
  <c r="K37" i="40" s="1"/>
  <c r="I29" i="40"/>
  <c r="J29" i="40" s="1"/>
  <c r="K29" i="40" s="1"/>
  <c r="I15" i="40"/>
  <c r="J15" i="40" s="1"/>
  <c r="K15" i="40" s="1"/>
  <c r="I27" i="40"/>
  <c r="J27" i="40" s="1"/>
  <c r="K27" i="40" s="1"/>
  <c r="AV36" i="40"/>
  <c r="AX33" i="40"/>
  <c r="AW33" i="40" s="1"/>
  <c r="AX30" i="40"/>
  <c r="AT30" i="39"/>
  <c r="AT52" i="39" s="1"/>
  <c r="AG52" i="39"/>
  <c r="AL30" i="39"/>
  <c r="AL52" i="39" s="1"/>
  <c r="AK52" i="39"/>
  <c r="AG25" i="39"/>
  <c r="AT34" i="39"/>
  <c r="AT26" i="39"/>
  <c r="AK21" i="39"/>
  <c r="AL21" i="39" s="1"/>
  <c r="I21" i="39" s="1"/>
  <c r="J21" i="39" s="1"/>
  <c r="K21" i="39" s="1"/>
  <c r="AT20" i="39"/>
  <c r="AT16" i="39"/>
  <c r="AT15" i="39"/>
  <c r="AK12" i="39"/>
  <c r="AL12" i="39" s="1"/>
  <c r="AK25" i="39"/>
  <c r="AL25" i="39" s="1"/>
  <c r="AG32" i="39"/>
  <c r="Q45" i="39"/>
  <c r="AK27" i="39"/>
  <c r="AL27" i="39" s="1"/>
  <c r="I27" i="39" s="1"/>
  <c r="J27" i="39" s="1"/>
  <c r="K27" i="39" s="1"/>
  <c r="AK26" i="39"/>
  <c r="AL26" i="39" s="1"/>
  <c r="I26" i="39" s="1"/>
  <c r="J26" i="39" s="1"/>
  <c r="K26" i="39" s="1"/>
  <c r="AK23" i="39"/>
  <c r="AL23" i="39" s="1"/>
  <c r="AK22" i="39"/>
  <c r="AL22" i="39" s="1"/>
  <c r="AG19" i="39"/>
  <c r="AT19" i="39" s="1"/>
  <c r="AG14" i="39"/>
  <c r="AT14" i="39" s="1"/>
  <c r="AV29" i="39"/>
  <c r="I29" i="39" s="1"/>
  <c r="J29" i="39" s="1"/>
  <c r="K29" i="39" s="1"/>
  <c r="AK24" i="39"/>
  <c r="AL24" i="39" s="1"/>
  <c r="AK31" i="39"/>
  <c r="AL31" i="39" s="1"/>
  <c r="AK32" i="39"/>
  <c r="AL32" i="39" s="1"/>
  <c r="AK13" i="39"/>
  <c r="AL13" i="39" s="1"/>
  <c r="I13" i="39" s="1"/>
  <c r="J13" i="39" s="1"/>
  <c r="K13" i="39" s="1"/>
  <c r="AG12" i="39"/>
  <c r="I15" i="39"/>
  <c r="J15" i="39" s="1"/>
  <c r="K15" i="39" s="1"/>
  <c r="AT13" i="39"/>
  <c r="I20" i="39"/>
  <c r="J20" i="39" s="1"/>
  <c r="K20" i="39" s="1"/>
  <c r="I34" i="39"/>
  <c r="J34" i="39" s="1"/>
  <c r="K34" i="39" s="1"/>
  <c r="I33" i="39"/>
  <c r="I30" i="39"/>
  <c r="AG18" i="39"/>
  <c r="AG22" i="39"/>
  <c r="AT22" i="39" s="1"/>
  <c r="AK19" i="39"/>
  <c r="AL19" i="39" s="1"/>
  <c r="I19" i="39" s="1"/>
  <c r="AK14" i="39"/>
  <c r="AL14" i="39" s="1"/>
  <c r="I14" i="39" s="1"/>
  <c r="J14" i="39" s="1"/>
  <c r="K14" i="39" s="1"/>
  <c r="I16" i="39"/>
  <c r="J16" i="39" s="1"/>
  <c r="K16" i="39" s="1"/>
  <c r="AV37" i="39"/>
  <c r="I37" i="39" s="1"/>
  <c r="J37" i="39" s="1"/>
  <c r="K37" i="39" s="1"/>
  <c r="AX36" i="39"/>
  <c r="AW36" i="39" s="1"/>
  <c r="I36" i="39" s="1"/>
  <c r="J36" i="39" s="1"/>
  <c r="K36" i="39" s="1"/>
  <c r="AV28" i="39"/>
  <c r="I28" i="39" s="1"/>
  <c r="J28" i="39" s="1"/>
  <c r="K28" i="39" s="1"/>
  <c r="I29" i="34"/>
  <c r="J29" i="34" s="1"/>
  <c r="K29" i="34" s="1"/>
  <c r="AG35" i="34"/>
  <c r="AT35" i="34" s="1"/>
  <c r="AG34" i="34"/>
  <c r="AT34" i="34" s="1"/>
  <c r="AE52" i="34"/>
  <c r="AG30" i="34"/>
  <c r="AG21" i="34"/>
  <c r="AT21" i="34" s="1"/>
  <c r="I14" i="34"/>
  <c r="I36" i="34"/>
  <c r="J36" i="34" s="1"/>
  <c r="K36" i="34" s="1"/>
  <c r="AK35" i="34"/>
  <c r="AL35" i="34" s="1"/>
  <c r="AK34" i="34"/>
  <c r="AL34" i="34" s="1"/>
  <c r="AK21" i="34"/>
  <c r="AL21" i="34" s="1"/>
  <c r="AK20" i="34"/>
  <c r="AL20" i="34" s="1"/>
  <c r="I22" i="34"/>
  <c r="J22" i="34" s="1"/>
  <c r="K22" i="34" s="1"/>
  <c r="AG32" i="34"/>
  <c r="AL30" i="34"/>
  <c r="AL52" i="34" s="1"/>
  <c r="AK52" i="34"/>
  <c r="AG23" i="34"/>
  <c r="AT23" i="34" s="1"/>
  <c r="AT19" i="34"/>
  <c r="I15" i="34"/>
  <c r="J15" i="34" s="1"/>
  <c r="K15" i="34" s="1"/>
  <c r="I12" i="34"/>
  <c r="AV28" i="34"/>
  <c r="I28" i="34" s="1"/>
  <c r="J28" i="34" s="1"/>
  <c r="K28" i="34" s="1"/>
  <c r="AV27" i="34"/>
  <c r="I27" i="34" s="1"/>
  <c r="J27" i="34" s="1"/>
  <c r="K27" i="34" s="1"/>
  <c r="AV20" i="34"/>
  <c r="I20" i="34" s="1"/>
  <c r="J20" i="34" s="1"/>
  <c r="K20" i="34" s="1"/>
  <c r="AK26" i="34"/>
  <c r="AL26" i="34" s="1"/>
  <c r="I26" i="34" s="1"/>
  <c r="AX16" i="34"/>
  <c r="AW16" i="34" s="1"/>
  <c r="I16" i="34" s="1"/>
  <c r="J16" i="34" s="1"/>
  <c r="K16" i="34" s="1"/>
  <c r="I37" i="35"/>
  <c r="J37" i="35" s="1"/>
  <c r="K37" i="35" s="1"/>
  <c r="AG36" i="35"/>
  <c r="AT36" i="35" s="1"/>
  <c r="AG52" i="35"/>
  <c r="AT30" i="35"/>
  <c r="AT52" i="35" s="1"/>
  <c r="AG22" i="35"/>
  <c r="AT22" i="35" s="1"/>
  <c r="I34" i="35"/>
  <c r="J34" i="35" s="1"/>
  <c r="K34" i="35" s="1"/>
  <c r="I36" i="35"/>
  <c r="J36" i="35" s="1"/>
  <c r="K36" i="35" s="1"/>
  <c r="I21" i="35"/>
  <c r="J21" i="35" s="1"/>
  <c r="K21" i="35" s="1"/>
  <c r="AG25" i="35"/>
  <c r="AL30" i="35"/>
  <c r="AL52" i="35" s="1"/>
  <c r="AK52" i="35"/>
  <c r="BA13" i="35"/>
  <c r="BA14" i="35"/>
  <c r="BA17" i="35"/>
  <c r="BA16" i="35"/>
  <c r="I28" i="35"/>
  <c r="J28" i="35" s="1"/>
  <c r="K28" i="35" s="1"/>
  <c r="J19" i="35"/>
  <c r="K19" i="35" s="1"/>
  <c r="I33" i="35"/>
  <c r="I16" i="35"/>
  <c r="J16" i="35" s="1"/>
  <c r="K16" i="35" s="1"/>
  <c r="AK18" i="35"/>
  <c r="AL18" i="35" s="1"/>
  <c r="AK24" i="35"/>
  <c r="AL24" i="35" s="1"/>
  <c r="AK32" i="35"/>
  <c r="AL32" i="35" s="1"/>
  <c r="AK12" i="35"/>
  <c r="AL12" i="35" s="1"/>
  <c r="I12" i="35" s="1"/>
  <c r="AX52" i="35"/>
  <c r="AW30" i="35"/>
  <c r="I20" i="35"/>
  <c r="J20" i="35" s="1"/>
  <c r="K20" i="35" s="1"/>
  <c r="I13" i="35"/>
  <c r="J13" i="35" s="1"/>
  <c r="K13" i="35" s="1"/>
  <c r="AK13" i="36"/>
  <c r="AL13" i="36" s="1"/>
  <c r="I33" i="36"/>
  <c r="AK26" i="36"/>
  <c r="AL26" i="36" s="1"/>
  <c r="I26" i="36" s="1"/>
  <c r="AG15" i="36"/>
  <c r="AT15" i="36" s="1"/>
  <c r="I13" i="36"/>
  <c r="I16" i="36"/>
  <c r="J16" i="36" s="1"/>
  <c r="K16" i="36" s="1"/>
  <c r="I34" i="36"/>
  <c r="J34" i="36" s="1"/>
  <c r="K34" i="36" s="1"/>
  <c r="AG35" i="36"/>
  <c r="AT35" i="36" s="1"/>
  <c r="AG30" i="36"/>
  <c r="AE52" i="36"/>
  <c r="I15" i="36"/>
  <c r="J15" i="36" s="1"/>
  <c r="K15" i="36" s="1"/>
  <c r="I21" i="36"/>
  <c r="J21" i="36" s="1"/>
  <c r="K21" i="36" s="1"/>
  <c r="I37" i="36"/>
  <c r="J37" i="36" s="1"/>
  <c r="K37" i="36" s="1"/>
  <c r="I20" i="36"/>
  <c r="J20" i="36" s="1"/>
  <c r="K20" i="36" s="1"/>
  <c r="AT20" i="36"/>
  <c r="I19" i="36"/>
  <c r="AG12" i="36"/>
  <c r="AT12" i="36" s="1"/>
  <c r="AK24" i="37"/>
  <c r="AL24" i="37" s="1"/>
  <c r="AJ52" i="37"/>
  <c r="AK30" i="37"/>
  <c r="AK14" i="37"/>
  <c r="AL14" i="37" s="1"/>
  <c r="I14" i="37" s="1"/>
  <c r="J14" i="37" s="1"/>
  <c r="K14" i="37" s="1"/>
  <c r="AG12" i="37"/>
  <c r="AT12" i="37" s="1"/>
  <c r="I21" i="37"/>
  <c r="I37" i="37"/>
  <c r="I23" i="37"/>
  <c r="J23" i="37" s="1"/>
  <c r="K23" i="37" s="1"/>
  <c r="AK17" i="37"/>
  <c r="AL17" i="37" s="1"/>
  <c r="AG32" i="37"/>
  <c r="AG14" i="37"/>
  <c r="I29" i="37"/>
  <c r="J29" i="37" s="1"/>
  <c r="K29" i="37" s="1"/>
  <c r="AK32" i="37"/>
  <c r="AL32" i="37" s="1"/>
  <c r="AG35" i="37"/>
  <c r="AT35" i="37" s="1"/>
  <c r="I34" i="37"/>
  <c r="J34" i="37" s="1"/>
  <c r="K34" i="37" s="1"/>
  <c r="I33" i="37"/>
  <c r="I13" i="37"/>
  <c r="J13" i="37" s="1"/>
  <c r="K13" i="37" s="1"/>
  <c r="AK12" i="37"/>
  <c r="AL12" i="37" s="1"/>
  <c r="I12" i="37" s="1"/>
  <c r="AK33" i="38"/>
  <c r="AL33" i="38" s="1"/>
  <c r="I33" i="38" s="1"/>
  <c r="BA12" i="38"/>
  <c r="I26" i="38"/>
  <c r="I13" i="38"/>
  <c r="J13" i="38" s="1"/>
  <c r="K13" i="38" s="1"/>
  <c r="AG52" i="38"/>
  <c r="AT30" i="38"/>
  <c r="AT52" i="38" s="1"/>
  <c r="AG15" i="38"/>
  <c r="AT15" i="38" s="1"/>
  <c r="I37" i="38"/>
  <c r="I21" i="38"/>
  <c r="I12" i="38"/>
  <c r="AK35" i="38"/>
  <c r="AL35" i="38" s="1"/>
  <c r="I35" i="38" s="1"/>
  <c r="J35" i="38" s="1"/>
  <c r="K35" i="38" s="1"/>
  <c r="AL30" i="38"/>
  <c r="AL52" i="38" s="1"/>
  <c r="AK52" i="38"/>
  <c r="AG23" i="38"/>
  <c r="AT23" i="38" s="1"/>
  <c r="AT19" i="38"/>
  <c r="I36" i="38"/>
  <c r="J36" i="38" s="1"/>
  <c r="K36" i="38" s="1"/>
  <c r="AT33" i="38"/>
  <c r="AK29" i="38"/>
  <c r="AL29" i="38" s="1"/>
  <c r="I29" i="38" s="1"/>
  <c r="J29" i="38" s="1"/>
  <c r="K29" i="38" s="1"/>
  <c r="AK28" i="38"/>
  <c r="AL28" i="38" s="1"/>
  <c r="I28" i="38" s="1"/>
  <c r="J28" i="38" s="1"/>
  <c r="K28" i="38" s="1"/>
  <c r="I27" i="38"/>
  <c r="J27" i="38" s="1"/>
  <c r="K27" i="38" s="1"/>
  <c r="I22" i="38"/>
  <c r="J22" i="38" s="1"/>
  <c r="K22" i="38" s="1"/>
  <c r="AV20" i="38"/>
  <c r="I20" i="38" s="1"/>
  <c r="J20" i="38" s="1"/>
  <c r="K20" i="38" s="1"/>
  <c r="AV14" i="38"/>
  <c r="I14" i="38" s="1"/>
  <c r="J14" i="38" s="1"/>
  <c r="K14" i="38" s="1"/>
  <c r="Q45" i="38"/>
  <c r="AK29" i="21"/>
  <c r="AL29" i="21" s="1"/>
  <c r="AG26" i="21"/>
  <c r="AT26" i="21" s="1"/>
  <c r="AG18" i="21"/>
  <c r="AG23" i="21" s="1"/>
  <c r="AG19" i="21"/>
  <c r="AT19" i="21" s="1"/>
  <c r="I37" i="21"/>
  <c r="J37" i="21" s="1"/>
  <c r="K37" i="21" s="1"/>
  <c r="I21" i="21"/>
  <c r="I13" i="21"/>
  <c r="I36" i="21"/>
  <c r="I12" i="21"/>
  <c r="I26" i="21"/>
  <c r="AG30" i="21"/>
  <c r="AG29" i="21"/>
  <c r="I33" i="21"/>
  <c r="I28" i="21"/>
  <c r="AJ52" i="21"/>
  <c r="AK30" i="21"/>
  <c r="I15" i="21"/>
  <c r="I35" i="21"/>
  <c r="J35" i="21" s="1"/>
  <c r="K35" i="21" s="1"/>
  <c r="AK19" i="21"/>
  <c r="AL19" i="21" s="1"/>
  <c r="I19" i="21" s="1"/>
  <c r="AB52" i="21"/>
  <c r="AX27" i="21"/>
  <c r="AW27" i="21" s="1"/>
  <c r="I27" i="21" s="1"/>
  <c r="AK28" i="20"/>
  <c r="AL28" i="20" s="1"/>
  <c r="I28" i="20" s="1"/>
  <c r="AK23" i="20"/>
  <c r="AL23" i="20" s="1"/>
  <c r="AK21" i="20"/>
  <c r="AL21" i="20" s="1"/>
  <c r="I21" i="20" s="1"/>
  <c r="J21" i="20" s="1"/>
  <c r="K21" i="20" s="1"/>
  <c r="AK12" i="20"/>
  <c r="AL12" i="20" s="1"/>
  <c r="I12" i="20" s="1"/>
  <c r="I22" i="20"/>
  <c r="I19" i="20"/>
  <c r="AT30" i="20"/>
  <c r="AT52" i="20" s="1"/>
  <c r="AG52" i="20"/>
  <c r="I36" i="20"/>
  <c r="J36" i="20" s="1"/>
  <c r="K36" i="20" s="1"/>
  <c r="I16" i="20"/>
  <c r="J16" i="20" s="1"/>
  <c r="K16" i="20" s="1"/>
  <c r="I13" i="20"/>
  <c r="J13" i="20" s="1"/>
  <c r="K13" i="20" s="1"/>
  <c r="AJ52" i="20"/>
  <c r="AK30" i="20"/>
  <c r="AG12" i="20"/>
  <c r="I35" i="20"/>
  <c r="J35" i="20" s="1"/>
  <c r="K35" i="20" s="1"/>
  <c r="AK37" i="20"/>
  <c r="AL37" i="20" s="1"/>
  <c r="I37" i="20" s="1"/>
  <c r="J37" i="20" s="1"/>
  <c r="K37" i="20" s="1"/>
  <c r="AG20" i="20"/>
  <c r="AT20" i="20" s="1"/>
  <c r="AK15" i="20"/>
  <c r="AL15" i="20" s="1"/>
  <c r="I15" i="20" s="1"/>
  <c r="I14" i="20"/>
  <c r="J14" i="20" s="1"/>
  <c r="K14" i="20" s="1"/>
  <c r="AC30" i="20"/>
  <c r="AC52" i="20" s="1"/>
  <c r="AK34" i="20"/>
  <c r="AL34" i="20" s="1"/>
  <c r="I34" i="20" s="1"/>
  <c r="AK26" i="20"/>
  <c r="AL26" i="20" s="1"/>
  <c r="I26" i="20" s="1"/>
  <c r="J26" i="20" s="1"/>
  <c r="AT26" i="20"/>
  <c r="AG20" i="18"/>
  <c r="AT20" i="18" s="1"/>
  <c r="AE52" i="18"/>
  <c r="AG30" i="18"/>
  <c r="AK37" i="18"/>
  <c r="AL37" i="18" s="1"/>
  <c r="AT28" i="18"/>
  <c r="AG18" i="18"/>
  <c r="AT21" i="18"/>
  <c r="AV19" i="18"/>
  <c r="AG25" i="18"/>
  <c r="AG36" i="18"/>
  <c r="AT34" i="18"/>
  <c r="AK33" i="18"/>
  <c r="AL33" i="18" s="1"/>
  <c r="I33" i="18" s="1"/>
  <c r="AG16" i="18"/>
  <c r="AT16" i="18" s="1"/>
  <c r="AG14" i="18"/>
  <c r="AT14" i="18" s="1"/>
  <c r="AK18" i="18"/>
  <c r="AL18" i="18" s="1"/>
  <c r="AK31" i="18"/>
  <c r="AL31" i="18" s="1"/>
  <c r="AG37" i="18"/>
  <c r="AT37" i="18" s="1"/>
  <c r="AK36" i="18"/>
  <c r="AL36" i="18" s="1"/>
  <c r="I36" i="18" s="1"/>
  <c r="AK35" i="18"/>
  <c r="AL35" i="18" s="1"/>
  <c r="AG19" i="18"/>
  <c r="AK15" i="18"/>
  <c r="AL15" i="18" s="1"/>
  <c r="I15" i="18" s="1"/>
  <c r="J15" i="18" s="1"/>
  <c r="K15" i="18" s="1"/>
  <c r="I21" i="18"/>
  <c r="J21" i="18" s="1"/>
  <c r="K21" i="18" s="1"/>
  <c r="AT33" i="18"/>
  <c r="AT29" i="18"/>
  <c r="AT22" i="18"/>
  <c r="AK19" i="18"/>
  <c r="AL19" i="18" s="1"/>
  <c r="AX35" i="18"/>
  <c r="AW35" i="18" s="1"/>
  <c r="AJ52" i="18"/>
  <c r="AK30" i="18"/>
  <c r="AK20" i="18"/>
  <c r="AL20" i="18" s="1"/>
  <c r="I27" i="18"/>
  <c r="J27" i="18" s="1"/>
  <c r="K27" i="18" s="1"/>
  <c r="I13" i="18"/>
  <c r="J13" i="18" s="1"/>
  <c r="K13" i="18" s="1"/>
  <c r="I34" i="18"/>
  <c r="J34" i="18" s="1"/>
  <c r="K34" i="18" s="1"/>
  <c r="I26" i="18"/>
  <c r="I12" i="18"/>
  <c r="AK22" i="18"/>
  <c r="AL22" i="18" s="1"/>
  <c r="I22" i="18" s="1"/>
  <c r="J22" i="18" s="1"/>
  <c r="K22" i="18" s="1"/>
  <c r="I29" i="18"/>
  <c r="J29" i="18" s="1"/>
  <c r="K29" i="18" s="1"/>
  <c r="I28" i="18"/>
  <c r="J28" i="18" s="1"/>
  <c r="K28" i="18" s="1"/>
  <c r="AG12" i="1"/>
  <c r="AK12" i="1"/>
  <c r="AL12" i="1" s="1"/>
  <c r="AZ13" i="1"/>
  <c r="AU12" i="1"/>
  <c r="AZ14" i="1"/>
  <c r="Q45" i="42"/>
  <c r="I33" i="42"/>
  <c r="AJ52" i="42"/>
  <c r="AK30" i="42"/>
  <c r="AW30" i="42"/>
  <c r="AX52" i="42"/>
  <c r="Q45" i="34"/>
  <c r="AK19" i="38"/>
  <c r="AL19" i="38" s="1"/>
  <c r="I19" i="38" s="1"/>
  <c r="AK16" i="21"/>
  <c r="AL16" i="21" s="1"/>
  <c r="I16" i="21" s="1"/>
  <c r="Q45" i="21"/>
  <c r="C33" i="1"/>
  <c r="C34" i="1" s="1"/>
  <c r="C35" i="1" s="1"/>
  <c r="C36" i="1" s="1"/>
  <c r="C37" i="1" s="1"/>
  <c r="F5" i="18" s="1"/>
  <c r="C12" i="18" s="1"/>
  <c r="C13" i="18" s="1"/>
  <c r="C14" i="18" s="1"/>
  <c r="C15" i="18" s="1"/>
  <c r="C16" i="18" s="1"/>
  <c r="C19" i="18" s="1"/>
  <c r="C20" i="18" s="1"/>
  <c r="C21" i="18" s="1"/>
  <c r="C22" i="18" s="1"/>
  <c r="C23" i="18" s="1"/>
  <c r="C26" i="18" s="1"/>
  <c r="C27" i="18" s="1"/>
  <c r="C28" i="18" s="1"/>
  <c r="C29" i="18" s="1"/>
  <c r="C30" i="18" s="1"/>
  <c r="C52" i="1"/>
  <c r="BC37" i="37" l="1"/>
  <c r="AU37" i="37" s="1"/>
  <c r="AT37" i="37" s="1"/>
  <c r="H38" i="37"/>
  <c r="J26" i="37"/>
  <c r="K26" i="37" s="1"/>
  <c r="J27" i="37"/>
  <c r="K27" i="37" s="1"/>
  <c r="J28" i="37"/>
  <c r="K28" i="37" s="1"/>
  <c r="AU19" i="37"/>
  <c r="J19" i="37" s="1"/>
  <c r="K19" i="37" s="1"/>
  <c r="AZ20" i="37"/>
  <c r="J22" i="37"/>
  <c r="K22" i="37" s="1"/>
  <c r="AT19" i="37"/>
  <c r="H24" i="37"/>
  <c r="AZ22" i="37"/>
  <c r="AZ19" i="37"/>
  <c r="AT14" i="37"/>
  <c r="AZ15" i="37"/>
  <c r="H38" i="38"/>
  <c r="AT37" i="38"/>
  <c r="J37" i="38"/>
  <c r="K37" i="38" s="1"/>
  <c r="BC52" i="38"/>
  <c r="BA13" i="38"/>
  <c r="AZ14" i="38"/>
  <c r="AU21" i="38"/>
  <c r="AT21" i="38" s="1"/>
  <c r="AZ22" i="38"/>
  <c r="AZ21" i="38"/>
  <c r="J21" i="38"/>
  <c r="K21" i="38" s="1"/>
  <c r="H24" i="38"/>
  <c r="AZ27" i="38"/>
  <c r="AZ20" i="38"/>
  <c r="H17" i="38"/>
  <c r="AZ23" i="38"/>
  <c r="AZ24" i="38" s="1"/>
  <c r="AZ12" i="38"/>
  <c r="AZ16" i="38"/>
  <c r="J27" i="21"/>
  <c r="K27" i="21" s="1"/>
  <c r="H38" i="20"/>
  <c r="J29" i="20"/>
  <c r="K29" i="20" s="1"/>
  <c r="AT29" i="20"/>
  <c r="H31" i="20"/>
  <c r="H24" i="20"/>
  <c r="H17" i="20"/>
  <c r="BC12" i="20"/>
  <c r="J15" i="20"/>
  <c r="K15" i="20" s="1"/>
  <c r="J28" i="21"/>
  <c r="K28" i="21" s="1"/>
  <c r="J21" i="21"/>
  <c r="K21" i="21" s="1"/>
  <c r="J36" i="21"/>
  <c r="K36" i="21" s="1"/>
  <c r="AT29" i="21"/>
  <c r="H24" i="21"/>
  <c r="AT23" i="21"/>
  <c r="J15" i="21"/>
  <c r="K15" i="21" s="1"/>
  <c r="J14" i="21"/>
  <c r="K14" i="21" s="1"/>
  <c r="BC12" i="21"/>
  <c r="H17" i="21"/>
  <c r="J36" i="18"/>
  <c r="K36" i="18" s="1"/>
  <c r="AT36" i="18"/>
  <c r="AT35" i="18"/>
  <c r="I35" i="18"/>
  <c r="J35" i="18" s="1"/>
  <c r="K35" i="18" s="1"/>
  <c r="H38" i="18"/>
  <c r="BC26" i="18"/>
  <c r="AU26" i="18" s="1"/>
  <c r="AT26" i="18" s="1"/>
  <c r="H31" i="18"/>
  <c r="BC19" i="18"/>
  <c r="AU19" i="18" s="1"/>
  <c r="AT19" i="18" s="1"/>
  <c r="H24" i="18"/>
  <c r="H38" i="1"/>
  <c r="AT26" i="1"/>
  <c r="J28" i="1"/>
  <c r="K28" i="1" s="1"/>
  <c r="AZ36" i="1"/>
  <c r="J22" i="1"/>
  <c r="K22" i="1" s="1"/>
  <c r="AT23" i="1"/>
  <c r="AZ23" i="1"/>
  <c r="AZ24" i="1" s="1"/>
  <c r="AZ19" i="1"/>
  <c r="AZ33" i="1"/>
  <c r="H17" i="1"/>
  <c r="J16" i="1"/>
  <c r="K16" i="1" s="1"/>
  <c r="AZ35" i="1"/>
  <c r="AZ27" i="1"/>
  <c r="AZ34" i="1"/>
  <c r="AZ15" i="1"/>
  <c r="AZ37" i="1"/>
  <c r="AZ20" i="1"/>
  <c r="AZ30" i="1"/>
  <c r="AZ31" i="1" s="1"/>
  <c r="AZ12" i="1"/>
  <c r="AZ22" i="1"/>
  <c r="AZ21" i="1"/>
  <c r="AZ28" i="1"/>
  <c r="AZ29" i="1"/>
  <c r="AZ26" i="1"/>
  <c r="AZ16" i="1"/>
  <c r="AZ17" i="1" s="1"/>
  <c r="I15" i="38"/>
  <c r="J15" i="38" s="1"/>
  <c r="K15" i="38" s="1"/>
  <c r="I35" i="37"/>
  <c r="J35" i="37" s="1"/>
  <c r="K35" i="37" s="1"/>
  <c r="I33" i="40"/>
  <c r="J16" i="33"/>
  <c r="K16" i="33" s="1"/>
  <c r="I12" i="42"/>
  <c r="I22" i="42"/>
  <c r="J22" i="42" s="1"/>
  <c r="K22" i="42" s="1"/>
  <c r="J36" i="36"/>
  <c r="K36" i="36" s="1"/>
  <c r="H24" i="43"/>
  <c r="AU13" i="21"/>
  <c r="AT13" i="21" s="1"/>
  <c r="AZ27" i="21"/>
  <c r="AZ15" i="21"/>
  <c r="AZ19" i="21"/>
  <c r="BC19" i="36"/>
  <c r="AU19" i="36" s="1"/>
  <c r="AT19" i="36" s="1"/>
  <c r="H24" i="36"/>
  <c r="AG52" i="1"/>
  <c r="AT30" i="1"/>
  <c r="AT52" i="1" s="1"/>
  <c r="I36" i="33"/>
  <c r="J36" i="33" s="1"/>
  <c r="K36" i="33" s="1"/>
  <c r="I26" i="1"/>
  <c r="J26" i="1" s="1"/>
  <c r="K26" i="1" s="1"/>
  <c r="AU22" i="20"/>
  <c r="AT22" i="20" s="1"/>
  <c r="AZ26" i="20"/>
  <c r="AZ30" i="20"/>
  <c r="AZ34" i="20"/>
  <c r="AZ27" i="20"/>
  <c r="AZ28" i="20"/>
  <c r="AZ36" i="20"/>
  <c r="AZ26" i="37"/>
  <c r="AZ35" i="37"/>
  <c r="AT30" i="37"/>
  <c r="AT52" i="37" s="1"/>
  <c r="AU52" i="37"/>
  <c r="AZ34" i="38"/>
  <c r="H38" i="36"/>
  <c r="AZ13" i="39"/>
  <c r="AZ21" i="39"/>
  <c r="AZ26" i="39"/>
  <c r="AZ28" i="39"/>
  <c r="AZ35" i="39"/>
  <c r="AZ19" i="39"/>
  <c r="AZ16" i="39"/>
  <c r="AZ14" i="39"/>
  <c r="AZ29" i="39"/>
  <c r="AZ34" i="39"/>
  <c r="AZ20" i="39"/>
  <c r="AU12" i="39"/>
  <c r="AT12" i="39" s="1"/>
  <c r="AZ22" i="39"/>
  <c r="AZ36" i="39"/>
  <c r="AZ37" i="39"/>
  <c r="AZ27" i="39"/>
  <c r="AZ33" i="39"/>
  <c r="AZ15" i="39"/>
  <c r="AZ30" i="39"/>
  <c r="AZ12" i="39"/>
  <c r="AZ23" i="39"/>
  <c r="AT20" i="1"/>
  <c r="I36" i="42"/>
  <c r="J36" i="42" s="1"/>
  <c r="K36" i="42" s="1"/>
  <c r="BC34" i="21"/>
  <c r="AU34" i="21" s="1"/>
  <c r="AT34" i="21" s="1"/>
  <c r="H38" i="21"/>
  <c r="J38" i="21" s="1"/>
  <c r="AZ37" i="20"/>
  <c r="AZ22" i="20"/>
  <c r="AZ18" i="42"/>
  <c r="AZ17" i="42"/>
  <c r="AZ36" i="37"/>
  <c r="AZ33" i="37"/>
  <c r="AZ17" i="37"/>
  <c r="AZ18" i="37"/>
  <c r="AZ28" i="38"/>
  <c r="AZ33" i="38"/>
  <c r="AZ30" i="38"/>
  <c r="AZ22" i="40"/>
  <c r="AZ12" i="40"/>
  <c r="AZ36" i="40"/>
  <c r="AZ30" i="40"/>
  <c r="AZ26" i="40"/>
  <c r="AZ14" i="40"/>
  <c r="AZ29" i="40"/>
  <c r="AZ20" i="40"/>
  <c r="AZ23" i="40"/>
  <c r="AZ13" i="40"/>
  <c r="AZ19" i="40"/>
  <c r="AZ34" i="40"/>
  <c r="AZ33" i="40"/>
  <c r="AZ28" i="40"/>
  <c r="AZ21" i="40"/>
  <c r="AZ27" i="40"/>
  <c r="AZ37" i="40"/>
  <c r="AU12" i="40"/>
  <c r="AZ16" i="40"/>
  <c r="AZ15" i="40"/>
  <c r="AZ35" i="40"/>
  <c r="AG23" i="35"/>
  <c r="AT16" i="33"/>
  <c r="AT20" i="43"/>
  <c r="H17" i="33"/>
  <c r="BC19" i="43"/>
  <c r="AU19" i="43" s="1"/>
  <c r="AT19" i="43" s="1"/>
  <c r="BC26" i="35"/>
  <c r="H31" i="35"/>
  <c r="BC12" i="33"/>
  <c r="AG23" i="36"/>
  <c r="AT36" i="43"/>
  <c r="AU26" i="38"/>
  <c r="AT26" i="38" s="1"/>
  <c r="BA34" i="38" s="1"/>
  <c r="AZ26" i="38"/>
  <c r="AZ35" i="38"/>
  <c r="AZ35" i="20"/>
  <c r="AU21" i="37"/>
  <c r="AT21" i="37" s="1"/>
  <c r="AZ28" i="37"/>
  <c r="AZ23" i="37"/>
  <c r="AZ36" i="38"/>
  <c r="AZ37" i="38"/>
  <c r="AZ25" i="35"/>
  <c r="AZ24" i="35"/>
  <c r="AZ30" i="37"/>
  <c r="J22" i="20"/>
  <c r="K22" i="20" s="1"/>
  <c r="AG23" i="18"/>
  <c r="AT23" i="18" s="1"/>
  <c r="I19" i="18"/>
  <c r="I20" i="20"/>
  <c r="J20" i="20" s="1"/>
  <c r="K20" i="20" s="1"/>
  <c r="I35" i="36"/>
  <c r="J35" i="36" s="1"/>
  <c r="K35" i="36" s="1"/>
  <c r="I35" i="34"/>
  <c r="J35" i="34" s="1"/>
  <c r="K35" i="34" s="1"/>
  <c r="I21" i="40"/>
  <c r="J21" i="40" s="1"/>
  <c r="K21" i="40" s="1"/>
  <c r="I26" i="42"/>
  <c r="J26" i="42" s="1"/>
  <c r="K26" i="42" s="1"/>
  <c r="BC13" i="43"/>
  <c r="AU13" i="36"/>
  <c r="AT13" i="36" s="1"/>
  <c r="AZ23" i="36"/>
  <c r="AZ22" i="36"/>
  <c r="AZ20" i="36"/>
  <c r="AZ13" i="36"/>
  <c r="AZ16" i="36"/>
  <c r="AZ21" i="36"/>
  <c r="AZ19" i="36"/>
  <c r="AZ14" i="36"/>
  <c r="AZ27" i="36"/>
  <c r="AZ15" i="36"/>
  <c r="BC26" i="36"/>
  <c r="AU26" i="36" s="1"/>
  <c r="AT26" i="36" s="1"/>
  <c r="H31" i="36"/>
  <c r="AZ32" i="42"/>
  <c r="AZ31" i="42"/>
  <c r="AZ52" i="42"/>
  <c r="AZ16" i="34"/>
  <c r="AZ35" i="34"/>
  <c r="AZ36" i="34"/>
  <c r="AZ20" i="34"/>
  <c r="AZ26" i="34"/>
  <c r="AZ23" i="34"/>
  <c r="AZ22" i="34"/>
  <c r="AZ28" i="34"/>
  <c r="AU14" i="34"/>
  <c r="AT14" i="34" s="1"/>
  <c r="BA16" i="34" s="1"/>
  <c r="AZ29" i="34"/>
  <c r="AZ30" i="34"/>
  <c r="AZ15" i="34"/>
  <c r="AZ14" i="34"/>
  <c r="AZ33" i="34"/>
  <c r="AZ21" i="34"/>
  <c r="AZ37" i="34"/>
  <c r="AZ19" i="34"/>
  <c r="AZ34" i="34"/>
  <c r="AZ27" i="34"/>
  <c r="AZ29" i="20"/>
  <c r="AT33" i="43"/>
  <c r="AZ33" i="20"/>
  <c r="AZ29" i="37"/>
  <c r="AZ21" i="37"/>
  <c r="AZ27" i="37"/>
  <c r="AZ25" i="38"/>
  <c r="AZ29" i="38"/>
  <c r="AZ34" i="37"/>
  <c r="BA18" i="35"/>
  <c r="BA18" i="34"/>
  <c r="BA20" i="35"/>
  <c r="BA12" i="35"/>
  <c r="BA19" i="35"/>
  <c r="BA14" i="38"/>
  <c r="BA21" i="35"/>
  <c r="BB35" i="18"/>
  <c r="BB28" i="18"/>
  <c r="BB20" i="18"/>
  <c r="BB14" i="18"/>
  <c r="BB37" i="18"/>
  <c r="BB36" i="18"/>
  <c r="BB29" i="18"/>
  <c r="BB23" i="18"/>
  <c r="BB21" i="18"/>
  <c r="BB15" i="18"/>
  <c r="BB33" i="18"/>
  <c r="BB26" i="18"/>
  <c r="BB22" i="18"/>
  <c r="BB16" i="18"/>
  <c r="BB12" i="18"/>
  <c r="BB30" i="18"/>
  <c r="BB34" i="18"/>
  <c r="BB27" i="18"/>
  <c r="BB19" i="18"/>
  <c r="BB13" i="18"/>
  <c r="BB12" i="1"/>
  <c r="BB26" i="1"/>
  <c r="BB30" i="1"/>
  <c r="BB37" i="1"/>
  <c r="BB27" i="1"/>
  <c r="BB21" i="1"/>
  <c r="BB15" i="1"/>
  <c r="BB22" i="1"/>
  <c r="BB29" i="1"/>
  <c r="BB35" i="1"/>
  <c r="BB23" i="1"/>
  <c r="BB16" i="1"/>
  <c r="BB13" i="1"/>
  <c r="BB20" i="1"/>
  <c r="BB33" i="1"/>
  <c r="BB19" i="1"/>
  <c r="BB28" i="1"/>
  <c r="BB34" i="1"/>
  <c r="BB14" i="1"/>
  <c r="BB36" i="1"/>
  <c r="BB34" i="34"/>
  <c r="BB27" i="34"/>
  <c r="BB13" i="34"/>
  <c r="BB30" i="34"/>
  <c r="BB23" i="34"/>
  <c r="BB21" i="34"/>
  <c r="BB36" i="34"/>
  <c r="BB29" i="34"/>
  <c r="BB26" i="34"/>
  <c r="BB19" i="34"/>
  <c r="BB15" i="34"/>
  <c r="BB20" i="34"/>
  <c r="BB33" i="34"/>
  <c r="BB12" i="34"/>
  <c r="BB22" i="34"/>
  <c r="BB35" i="34"/>
  <c r="BB14" i="34"/>
  <c r="BB37" i="34"/>
  <c r="BB16" i="34"/>
  <c r="BB28" i="34"/>
  <c r="BB27" i="39"/>
  <c r="BB15" i="39"/>
  <c r="BB30" i="39"/>
  <c r="BB36" i="39"/>
  <c r="BB13" i="39"/>
  <c r="BB34" i="39"/>
  <c r="BB23" i="39"/>
  <c r="BB21" i="39"/>
  <c r="BB29" i="39"/>
  <c r="BB26" i="39"/>
  <c r="BB19" i="39"/>
  <c r="BB12" i="39"/>
  <c r="BB22" i="39"/>
  <c r="BB35" i="39"/>
  <c r="BB14" i="39"/>
  <c r="BB37" i="39"/>
  <c r="BB16" i="39"/>
  <c r="BB28" i="39"/>
  <c r="BB20" i="39"/>
  <c r="BB33" i="39"/>
  <c r="BA22" i="35"/>
  <c r="BA17" i="34"/>
  <c r="BB33" i="21"/>
  <c r="BB26" i="21"/>
  <c r="BB22" i="21"/>
  <c r="BB16" i="21"/>
  <c r="BB13" i="21"/>
  <c r="BB34" i="21"/>
  <c r="BB27" i="21"/>
  <c r="BB19" i="21"/>
  <c r="BB14" i="21"/>
  <c r="BB35" i="21"/>
  <c r="BB28" i="21"/>
  <c r="BB20" i="21"/>
  <c r="BB15" i="21"/>
  <c r="BB30" i="21"/>
  <c r="BB37" i="21"/>
  <c r="BB36" i="21"/>
  <c r="BB29" i="21"/>
  <c r="BB23" i="21"/>
  <c r="BB21" i="21"/>
  <c r="BB12" i="21"/>
  <c r="BB34" i="20"/>
  <c r="BB29" i="20"/>
  <c r="BB21" i="20"/>
  <c r="BB12" i="20"/>
  <c r="BB35" i="20"/>
  <c r="BB26" i="20"/>
  <c r="BB22" i="20"/>
  <c r="BB16" i="20"/>
  <c r="BB13" i="20"/>
  <c r="BB30" i="20"/>
  <c r="BB37" i="20"/>
  <c r="BB36" i="20"/>
  <c r="BB27" i="20"/>
  <c r="BB19" i="20"/>
  <c r="BB14" i="20"/>
  <c r="BB33" i="20"/>
  <c r="BB28" i="20"/>
  <c r="BB23" i="20"/>
  <c r="BB20" i="20"/>
  <c r="BB15" i="20"/>
  <c r="BB37" i="33"/>
  <c r="BB36" i="33"/>
  <c r="BB26" i="33"/>
  <c r="BB22" i="33"/>
  <c r="BB16" i="33"/>
  <c r="BB33" i="33"/>
  <c r="BB27" i="33"/>
  <c r="BB19" i="33"/>
  <c r="BB13" i="33"/>
  <c r="BB12" i="33"/>
  <c r="BB30" i="33"/>
  <c r="BB34" i="33"/>
  <c r="BB28" i="33"/>
  <c r="BB20" i="33"/>
  <c r="BB14" i="33"/>
  <c r="BB35" i="33"/>
  <c r="BB29" i="33"/>
  <c r="BB23" i="33"/>
  <c r="BB21" i="33"/>
  <c r="BB15" i="33"/>
  <c r="BB34" i="40"/>
  <c r="BB28" i="40"/>
  <c r="BB20" i="40"/>
  <c r="BB14" i="40"/>
  <c r="BB30" i="40"/>
  <c r="BB35" i="40"/>
  <c r="BB29" i="40"/>
  <c r="BB23" i="40"/>
  <c r="BB21" i="40"/>
  <c r="BB15" i="40"/>
  <c r="BB37" i="40"/>
  <c r="BB36" i="40"/>
  <c r="BB26" i="40"/>
  <c r="BB22" i="40"/>
  <c r="BB16" i="40"/>
  <c r="BB12" i="40"/>
  <c r="BB33" i="40"/>
  <c r="BB27" i="40"/>
  <c r="BB19" i="40"/>
  <c r="BB13" i="40"/>
  <c r="BB30" i="37"/>
  <c r="BB33" i="37"/>
  <c r="BB28" i="37"/>
  <c r="BB20" i="37"/>
  <c r="BB13" i="37"/>
  <c r="BB21" i="37"/>
  <c r="BB14" i="37"/>
  <c r="BB37" i="37"/>
  <c r="BB36" i="37"/>
  <c r="BB22" i="37"/>
  <c r="BB16" i="37"/>
  <c r="BB15" i="37"/>
  <c r="BB35" i="37"/>
  <c r="BB27" i="37"/>
  <c r="BB19" i="37"/>
  <c r="BB12" i="37"/>
  <c r="BB23" i="37"/>
  <c r="BB34" i="37"/>
  <c r="BB29" i="37"/>
  <c r="BB26" i="37"/>
  <c r="BB34" i="38"/>
  <c r="BB29" i="38"/>
  <c r="BB23" i="38"/>
  <c r="BB21" i="38"/>
  <c r="BB12" i="38"/>
  <c r="BB35" i="38"/>
  <c r="BB26" i="38"/>
  <c r="BB22" i="38"/>
  <c r="BB16" i="38"/>
  <c r="BB13" i="38"/>
  <c r="BB30" i="38"/>
  <c r="BB37" i="38"/>
  <c r="BB36" i="38"/>
  <c r="BB27" i="38"/>
  <c r="BB19" i="38"/>
  <c r="BB14" i="38"/>
  <c r="BB33" i="38"/>
  <c r="BB28" i="38"/>
  <c r="BB20" i="38"/>
  <c r="BB15" i="38"/>
  <c r="BB26" i="42"/>
  <c r="BB21" i="42"/>
  <c r="BB15" i="42"/>
  <c r="BB37" i="42"/>
  <c r="BB35" i="42"/>
  <c r="BB27" i="42"/>
  <c r="BB22" i="42"/>
  <c r="BB19" i="42"/>
  <c r="BB12" i="42"/>
  <c r="BB30" i="42"/>
  <c r="BB36" i="42"/>
  <c r="BB33" i="42"/>
  <c r="BB28" i="42"/>
  <c r="BB20" i="42"/>
  <c r="BB13" i="42"/>
  <c r="BB34" i="42"/>
  <c r="BB29" i="42"/>
  <c r="BB23" i="42"/>
  <c r="BB16" i="42"/>
  <c r="BB14" i="42"/>
  <c r="BA36" i="38"/>
  <c r="BB36" i="43"/>
  <c r="BB21" i="43"/>
  <c r="BB19" i="43"/>
  <c r="BB34" i="43"/>
  <c r="BB26" i="43"/>
  <c r="BB23" i="43"/>
  <c r="BB28" i="43"/>
  <c r="BB14" i="43"/>
  <c r="BB29" i="43"/>
  <c r="BB30" i="43"/>
  <c r="BB22" i="43"/>
  <c r="BB12" i="43"/>
  <c r="BB13" i="43"/>
  <c r="BB37" i="43"/>
  <c r="BB35" i="43"/>
  <c r="BB20" i="43"/>
  <c r="BB15" i="43"/>
  <c r="BB27" i="43"/>
  <c r="BB33" i="43"/>
  <c r="BB16" i="43"/>
  <c r="BB23" i="36"/>
  <c r="BB20" i="36"/>
  <c r="BB15" i="36"/>
  <c r="BB12" i="36"/>
  <c r="BB37" i="36"/>
  <c r="BB35" i="36"/>
  <c r="BB33" i="36"/>
  <c r="BB29" i="36"/>
  <c r="BB26" i="36"/>
  <c r="BB21" i="36"/>
  <c r="BB13" i="36"/>
  <c r="BB36" i="36"/>
  <c r="BB27" i="36"/>
  <c r="BB22" i="36"/>
  <c r="BB16" i="36"/>
  <c r="BB30" i="36"/>
  <c r="BB28" i="36"/>
  <c r="BB19" i="36"/>
  <c r="BB14" i="36"/>
  <c r="BB34" i="36"/>
  <c r="BB36" i="35"/>
  <c r="BB29" i="35"/>
  <c r="BB26" i="35"/>
  <c r="BB30" i="35"/>
  <c r="BB34" i="35"/>
  <c r="BB27" i="35"/>
  <c r="BB21" i="35"/>
  <c r="BB15" i="35"/>
  <c r="BB23" i="35"/>
  <c r="BB19" i="35"/>
  <c r="BB13" i="35"/>
  <c r="BB16" i="35"/>
  <c r="BB28" i="35"/>
  <c r="BB20" i="35"/>
  <c r="BB33" i="35"/>
  <c r="BB12" i="35"/>
  <c r="BB22" i="35"/>
  <c r="BB35" i="35"/>
  <c r="BB14" i="35"/>
  <c r="BB37" i="35"/>
  <c r="I30" i="38"/>
  <c r="BA14" i="34"/>
  <c r="AW30" i="33"/>
  <c r="AX52" i="33"/>
  <c r="AJ52" i="36"/>
  <c r="AK30" i="36"/>
  <c r="BA13" i="34"/>
  <c r="I36" i="40"/>
  <c r="J36" i="40" s="1"/>
  <c r="K36" i="40" s="1"/>
  <c r="I35" i="43"/>
  <c r="J35" i="43" s="1"/>
  <c r="K35" i="43" s="1"/>
  <c r="I16" i="43"/>
  <c r="J38" i="1"/>
  <c r="Y27" i="1" s="1"/>
  <c r="Z31" i="1" s="1"/>
  <c r="J24" i="1"/>
  <c r="AX24" i="1" s="1"/>
  <c r="AW24" i="1" s="1"/>
  <c r="AW52" i="1"/>
  <c r="I30" i="1"/>
  <c r="X27" i="1"/>
  <c r="BA12" i="34"/>
  <c r="BA15" i="34"/>
  <c r="AZ14" i="18"/>
  <c r="AZ27" i="18"/>
  <c r="AZ21" i="18"/>
  <c r="AZ16" i="18"/>
  <c r="AZ15" i="18"/>
  <c r="AZ19" i="18"/>
  <c r="AZ22" i="18"/>
  <c r="AZ20" i="18"/>
  <c r="AU12" i="18"/>
  <c r="AT12" i="18" s="1"/>
  <c r="AZ12" i="18"/>
  <c r="AZ23" i="18"/>
  <c r="AZ13" i="18"/>
  <c r="BA12" i="43"/>
  <c r="BA29" i="34"/>
  <c r="BA28" i="38"/>
  <c r="J17" i="43"/>
  <c r="J16" i="43"/>
  <c r="K16" i="43" s="1"/>
  <c r="J19" i="43"/>
  <c r="K19" i="43" s="1"/>
  <c r="AL30" i="43"/>
  <c r="AL52" i="43" s="1"/>
  <c r="AK52" i="43"/>
  <c r="K12" i="43"/>
  <c r="AT30" i="43"/>
  <c r="AT52" i="43" s="1"/>
  <c r="AG52" i="43"/>
  <c r="I23" i="43"/>
  <c r="J23" i="43" s="1"/>
  <c r="K23" i="43" s="1"/>
  <c r="J26" i="43"/>
  <c r="K26" i="43" s="1"/>
  <c r="J38" i="43"/>
  <c r="J33" i="43"/>
  <c r="K33" i="43" s="1"/>
  <c r="AG23" i="42"/>
  <c r="AT30" i="42"/>
  <c r="AT52" i="42" s="1"/>
  <c r="AG52" i="42"/>
  <c r="I16" i="42"/>
  <c r="J16" i="42" s="1"/>
  <c r="K16" i="42" s="1"/>
  <c r="AT16" i="42"/>
  <c r="BA22" i="42" s="1"/>
  <c r="I19" i="42"/>
  <c r="J12" i="42"/>
  <c r="K12" i="42" s="1"/>
  <c r="J17" i="42"/>
  <c r="BA21" i="42"/>
  <c r="BA20" i="42"/>
  <c r="BA15" i="42"/>
  <c r="BA14" i="42"/>
  <c r="BA13" i="42"/>
  <c r="BA12" i="42"/>
  <c r="J17" i="33"/>
  <c r="I19" i="33"/>
  <c r="AG23" i="33"/>
  <c r="I28" i="33"/>
  <c r="J28" i="33" s="1"/>
  <c r="K28" i="33" s="1"/>
  <c r="I27" i="33"/>
  <c r="J38" i="33"/>
  <c r="J33" i="33"/>
  <c r="K33" i="33" s="1"/>
  <c r="J38" i="40"/>
  <c r="J33" i="40"/>
  <c r="K33" i="40" s="1"/>
  <c r="AX52" i="40"/>
  <c r="AW30" i="40"/>
  <c r="I12" i="40"/>
  <c r="AT12" i="40"/>
  <c r="I23" i="40"/>
  <c r="J23" i="40" s="1"/>
  <c r="K23" i="40" s="1"/>
  <c r="J26" i="40"/>
  <c r="K26" i="40" s="1"/>
  <c r="AG52" i="40"/>
  <c r="AT30" i="40"/>
  <c r="AT52" i="40" s="1"/>
  <c r="J19" i="40"/>
  <c r="K19" i="40" s="1"/>
  <c r="I12" i="39"/>
  <c r="J17" i="39" s="1"/>
  <c r="J19" i="39"/>
  <c r="K19" i="39" s="1"/>
  <c r="AG23" i="39"/>
  <c r="J31" i="39"/>
  <c r="I22" i="39"/>
  <c r="J22" i="39" s="1"/>
  <c r="K22" i="39" s="1"/>
  <c r="I52" i="39"/>
  <c r="J30" i="39"/>
  <c r="J33" i="39"/>
  <c r="K33" i="39" s="1"/>
  <c r="J38" i="39"/>
  <c r="I34" i="34"/>
  <c r="BA28" i="34"/>
  <c r="BA22" i="34"/>
  <c r="I23" i="34"/>
  <c r="J23" i="34" s="1"/>
  <c r="K23" i="34" s="1"/>
  <c r="BA19" i="34"/>
  <c r="BA27" i="34"/>
  <c r="BA25" i="34"/>
  <c r="BA20" i="34"/>
  <c r="BA24" i="34"/>
  <c r="J19" i="34"/>
  <c r="K19" i="34" s="1"/>
  <c r="J17" i="34"/>
  <c r="J12" i="34"/>
  <c r="K12" i="34" s="1"/>
  <c r="BA21" i="34"/>
  <c r="BA26" i="34"/>
  <c r="BA23" i="34"/>
  <c r="I21" i="34"/>
  <c r="J21" i="34" s="1"/>
  <c r="K21" i="34" s="1"/>
  <c r="AT30" i="34"/>
  <c r="AT52" i="34" s="1"/>
  <c r="I30" i="34"/>
  <c r="J31" i="34" s="1"/>
  <c r="AG52" i="34"/>
  <c r="J12" i="35"/>
  <c r="J17" i="35"/>
  <c r="AW52" i="35"/>
  <c r="I30" i="35"/>
  <c r="I22" i="35"/>
  <c r="J22" i="35" s="1"/>
  <c r="K22" i="35" s="1"/>
  <c r="AT23" i="35"/>
  <c r="I23" i="35"/>
  <c r="J23" i="35" s="1"/>
  <c r="K23" i="35" s="1"/>
  <c r="J31" i="35"/>
  <c r="J38" i="35"/>
  <c r="J33" i="35"/>
  <c r="K33" i="35" s="1"/>
  <c r="J26" i="36"/>
  <c r="K26" i="36" s="1"/>
  <c r="J38" i="36"/>
  <c r="J33" i="36"/>
  <c r="K33" i="36" s="1"/>
  <c r="BA15" i="36"/>
  <c r="BA17" i="36"/>
  <c r="BA22" i="36"/>
  <c r="BA12" i="36"/>
  <c r="BA16" i="36"/>
  <c r="BA21" i="36"/>
  <c r="BA19" i="36"/>
  <c r="BA20" i="36"/>
  <c r="BA13" i="36"/>
  <c r="BA14" i="36"/>
  <c r="BA18" i="36"/>
  <c r="I12" i="36"/>
  <c r="J19" i="36"/>
  <c r="K19" i="36" s="1"/>
  <c r="AG52" i="36"/>
  <c r="AT30" i="36"/>
  <c r="AT52" i="36" s="1"/>
  <c r="J24" i="37"/>
  <c r="AK52" i="37"/>
  <c r="AL30" i="37"/>
  <c r="J38" i="37"/>
  <c r="J33" i="37"/>
  <c r="K33" i="37" s="1"/>
  <c r="BA14" i="37"/>
  <c r="BA15" i="37"/>
  <c r="BA27" i="37"/>
  <c r="BA16" i="37"/>
  <c r="BA18" i="37"/>
  <c r="BA17" i="37"/>
  <c r="BA28" i="37"/>
  <c r="BA19" i="37"/>
  <c r="BA21" i="37"/>
  <c r="BA13" i="37"/>
  <c r="BA12" i="37"/>
  <c r="BA20" i="37"/>
  <c r="BA30" i="38"/>
  <c r="BA52" i="38" s="1"/>
  <c r="I23" i="38"/>
  <c r="J23" i="38" s="1"/>
  <c r="K23" i="38" s="1"/>
  <c r="J31" i="38"/>
  <c r="J26" i="38"/>
  <c r="K26" i="38" s="1"/>
  <c r="BA17" i="38"/>
  <c r="BA18" i="38"/>
  <c r="BA16" i="38"/>
  <c r="BA20" i="38"/>
  <c r="I52" i="38"/>
  <c r="J30" i="38"/>
  <c r="BA21" i="38"/>
  <c r="BA35" i="38"/>
  <c r="BA23" i="38"/>
  <c r="BA15" i="38"/>
  <c r="BA22" i="38"/>
  <c r="BA27" i="38"/>
  <c r="BA37" i="38"/>
  <c r="J38" i="38"/>
  <c r="J33" i="38"/>
  <c r="K33" i="38" s="1"/>
  <c r="J17" i="38"/>
  <c r="J12" i="38"/>
  <c r="K12" i="38" s="1"/>
  <c r="BA26" i="38"/>
  <c r="BA25" i="38"/>
  <c r="BA24" i="38"/>
  <c r="BA32" i="38"/>
  <c r="BA19" i="38"/>
  <c r="BA29" i="38"/>
  <c r="J33" i="21"/>
  <c r="K33" i="21" s="1"/>
  <c r="AK52" i="21"/>
  <c r="AL30" i="21"/>
  <c r="AL52" i="21" s="1"/>
  <c r="I23" i="21"/>
  <c r="J23" i="21" s="1"/>
  <c r="K23" i="21" s="1"/>
  <c r="I29" i="21"/>
  <c r="J29" i="21" s="1"/>
  <c r="K29" i="21" s="1"/>
  <c r="AT30" i="21"/>
  <c r="AT52" i="21" s="1"/>
  <c r="AG52" i="21"/>
  <c r="J26" i="21"/>
  <c r="K26" i="21" s="1"/>
  <c r="J28" i="20"/>
  <c r="K28" i="20" s="1"/>
  <c r="AG23" i="20"/>
  <c r="AK52" i="20"/>
  <c r="AL30" i="20"/>
  <c r="Q46" i="21"/>
  <c r="Q42" i="38" s="1"/>
  <c r="Q46" i="38" s="1"/>
  <c r="Q42" i="37" s="1"/>
  <c r="Q46" i="37" s="1"/>
  <c r="Q42" i="36" s="1"/>
  <c r="Q46" i="36" s="1"/>
  <c r="Q42" i="35" s="1"/>
  <c r="Q46" i="35" s="1"/>
  <c r="Q42" i="34" s="1"/>
  <c r="Q46" i="34" s="1"/>
  <c r="Q42" i="39" s="1"/>
  <c r="Q46" i="39" s="1"/>
  <c r="Q42" i="40" s="1"/>
  <c r="Q46" i="40" s="1"/>
  <c r="Q42" i="33" s="1"/>
  <c r="Q46" i="33" s="1"/>
  <c r="Q42" i="42" s="1"/>
  <c r="Q46" i="42" s="1"/>
  <c r="Q42" i="43" s="1"/>
  <c r="Q46" i="43" s="1"/>
  <c r="J19" i="20"/>
  <c r="K19" i="20" s="1"/>
  <c r="J17" i="20"/>
  <c r="I23" i="18"/>
  <c r="J23" i="18" s="1"/>
  <c r="K23" i="18" s="1"/>
  <c r="I37" i="18"/>
  <c r="J37" i="18" s="1"/>
  <c r="K37" i="18" s="1"/>
  <c r="I20" i="18"/>
  <c r="J20" i="18" s="1"/>
  <c r="K20" i="18" s="1"/>
  <c r="I14" i="18"/>
  <c r="J14" i="18" s="1"/>
  <c r="K14" i="18" s="1"/>
  <c r="AT30" i="18"/>
  <c r="AG52" i="18"/>
  <c r="I16" i="18"/>
  <c r="J16" i="18" s="1"/>
  <c r="K16" i="18" s="1"/>
  <c r="J19" i="18"/>
  <c r="K19" i="18" s="1"/>
  <c r="J33" i="18"/>
  <c r="K33" i="18" s="1"/>
  <c r="J26" i="18"/>
  <c r="K26" i="18" s="1"/>
  <c r="AK52" i="18"/>
  <c r="AL30" i="18"/>
  <c r="I12" i="1"/>
  <c r="AT12" i="1"/>
  <c r="J38" i="42"/>
  <c r="J33" i="42"/>
  <c r="K33" i="42" s="1"/>
  <c r="AW52" i="42"/>
  <c r="AK52" i="42"/>
  <c r="AL30" i="42"/>
  <c r="AL52" i="42" s="1"/>
  <c r="J26" i="34"/>
  <c r="J12" i="37"/>
  <c r="J17" i="37"/>
  <c r="J19" i="38"/>
  <c r="J19" i="21"/>
  <c r="K19" i="21" s="1"/>
  <c r="J17" i="21"/>
  <c r="J16" i="21"/>
  <c r="J38" i="20"/>
  <c r="J34" i="20"/>
  <c r="K34" i="20" s="1"/>
  <c r="K26" i="20"/>
  <c r="C33" i="18"/>
  <c r="C34" i="18" s="1"/>
  <c r="C35" i="18" s="1"/>
  <c r="C36" i="18" s="1"/>
  <c r="C37" i="18" s="1"/>
  <c r="F5" i="20" s="1"/>
  <c r="C12" i="20" s="1"/>
  <c r="C13" i="20" s="1"/>
  <c r="C14" i="20" s="1"/>
  <c r="C15" i="20" s="1"/>
  <c r="C16" i="20" s="1"/>
  <c r="C19" i="20" s="1"/>
  <c r="C20" i="20" s="1"/>
  <c r="C21" i="20" s="1"/>
  <c r="C22" i="20" s="1"/>
  <c r="C23" i="20" s="1"/>
  <c r="C26" i="20" s="1"/>
  <c r="C27" i="20" s="1"/>
  <c r="C28" i="20" s="1"/>
  <c r="C29" i="20" s="1"/>
  <c r="C30" i="20" s="1"/>
  <c r="C52" i="18"/>
  <c r="AZ37" i="37" l="1"/>
  <c r="J37" i="37"/>
  <c r="K37" i="37" s="1"/>
  <c r="BA31" i="37"/>
  <c r="BA24" i="37"/>
  <c r="BA26" i="37"/>
  <c r="BA32" i="37"/>
  <c r="BA34" i="37"/>
  <c r="BA36" i="37"/>
  <c r="BA33" i="37"/>
  <c r="BA37" i="37"/>
  <c r="BA25" i="37"/>
  <c r="BA35" i="37"/>
  <c r="BA29" i="37"/>
  <c r="BA23" i="37"/>
  <c r="BA30" i="37"/>
  <c r="BA52" i="37" s="1"/>
  <c r="BA22" i="37"/>
  <c r="BA31" i="38"/>
  <c r="BA33" i="38"/>
  <c r="AZ18" i="38"/>
  <c r="AZ17" i="38"/>
  <c r="AZ12" i="20"/>
  <c r="AU12" i="20"/>
  <c r="AZ13" i="20"/>
  <c r="AZ15" i="20"/>
  <c r="AZ20" i="20"/>
  <c r="AZ21" i="20"/>
  <c r="AZ19" i="20"/>
  <c r="AZ16" i="20"/>
  <c r="AZ14" i="20"/>
  <c r="AZ23" i="20"/>
  <c r="AU12" i="21"/>
  <c r="AZ12" i="21"/>
  <c r="AZ29" i="21"/>
  <c r="AZ33" i="21"/>
  <c r="AZ20" i="21"/>
  <c r="AZ28" i="21"/>
  <c r="AZ30" i="21"/>
  <c r="AZ31" i="21" s="1"/>
  <c r="AZ23" i="21"/>
  <c r="AZ24" i="21" s="1"/>
  <c r="AZ26" i="21"/>
  <c r="AZ14" i="21"/>
  <c r="J13" i="21"/>
  <c r="K13" i="21" s="1"/>
  <c r="AZ13" i="21"/>
  <c r="AZ21" i="21"/>
  <c r="AZ16" i="21"/>
  <c r="AZ18" i="21" s="1"/>
  <c r="AZ22" i="21"/>
  <c r="AZ29" i="18"/>
  <c r="AZ35" i="18"/>
  <c r="AZ37" i="18"/>
  <c r="AZ33" i="18"/>
  <c r="AZ34" i="18"/>
  <c r="AZ28" i="18"/>
  <c r="AZ26" i="18"/>
  <c r="AZ30" i="18"/>
  <c r="AZ52" i="18" s="1"/>
  <c r="AZ36" i="18"/>
  <c r="BA25" i="18"/>
  <c r="AZ25" i="1"/>
  <c r="J17" i="1"/>
  <c r="AX17" i="1" s="1"/>
  <c r="AW17" i="1" s="1"/>
  <c r="AZ52" i="1"/>
  <c r="AZ32" i="1"/>
  <c r="AZ18" i="1"/>
  <c r="BA16" i="39"/>
  <c r="BA22" i="39"/>
  <c r="BA15" i="39"/>
  <c r="BA13" i="39"/>
  <c r="BA14" i="39"/>
  <c r="BA20" i="39"/>
  <c r="BA19" i="39"/>
  <c r="BA18" i="39"/>
  <c r="BA12" i="39"/>
  <c r="BA21" i="39"/>
  <c r="BA17" i="39"/>
  <c r="Y25" i="1"/>
  <c r="Z29" i="1" s="1"/>
  <c r="AZ18" i="34"/>
  <c r="AZ17" i="34"/>
  <c r="AZ33" i="36"/>
  <c r="AZ36" i="36"/>
  <c r="AZ34" i="36"/>
  <c r="AZ52" i="37"/>
  <c r="AZ32" i="37"/>
  <c r="AZ31" i="37"/>
  <c r="AU12" i="33"/>
  <c r="AZ13" i="33"/>
  <c r="AZ12" i="33"/>
  <c r="AZ15" i="33"/>
  <c r="AZ16" i="33"/>
  <c r="AZ27" i="33"/>
  <c r="AZ20" i="33"/>
  <c r="AZ34" i="33"/>
  <c r="AZ21" i="33"/>
  <c r="AZ35" i="33"/>
  <c r="AZ14" i="33"/>
  <c r="AZ36" i="33"/>
  <c r="AZ26" i="33"/>
  <c r="AZ30" i="33"/>
  <c r="AZ33" i="33"/>
  <c r="AZ19" i="33"/>
  <c r="AZ37" i="33"/>
  <c r="AZ29" i="33"/>
  <c r="AZ22" i="33"/>
  <c r="AZ28" i="33"/>
  <c r="AZ23" i="33"/>
  <c r="AZ25" i="40"/>
  <c r="AZ24" i="40"/>
  <c r="AZ32" i="20"/>
  <c r="AZ52" i="20"/>
  <c r="AZ31" i="20"/>
  <c r="AZ35" i="21"/>
  <c r="AZ17" i="21"/>
  <c r="J13" i="36"/>
  <c r="K13" i="36" s="1"/>
  <c r="AZ30" i="36"/>
  <c r="AZ17" i="36"/>
  <c r="AZ18" i="36"/>
  <c r="AZ24" i="36"/>
  <c r="AZ25" i="36"/>
  <c r="AZ24" i="37"/>
  <c r="AZ25" i="37"/>
  <c r="AZ31" i="40"/>
  <c r="AZ32" i="40"/>
  <c r="AZ52" i="40"/>
  <c r="AZ52" i="38"/>
  <c r="AZ31" i="38"/>
  <c r="AZ32" i="38"/>
  <c r="AZ25" i="39"/>
  <c r="AZ24" i="39"/>
  <c r="AZ34" i="21"/>
  <c r="J21" i="37"/>
  <c r="K21" i="37" s="1"/>
  <c r="J38" i="18"/>
  <c r="X27" i="18" s="1"/>
  <c r="I30" i="43"/>
  <c r="J31" i="43" s="1"/>
  <c r="X26" i="43" s="1"/>
  <c r="AZ52" i="34"/>
  <c r="AZ31" i="34"/>
  <c r="AZ32" i="34"/>
  <c r="AZ37" i="36"/>
  <c r="AZ28" i="36"/>
  <c r="AZ35" i="36"/>
  <c r="AU13" i="43"/>
  <c r="AZ13" i="43"/>
  <c r="AZ35" i="43"/>
  <c r="AZ23" i="43"/>
  <c r="AZ28" i="43"/>
  <c r="AZ16" i="43"/>
  <c r="AZ21" i="43"/>
  <c r="AZ22" i="43"/>
  <c r="AZ19" i="43"/>
  <c r="AZ34" i="43"/>
  <c r="AZ33" i="43"/>
  <c r="AZ37" i="43"/>
  <c r="AZ14" i="43"/>
  <c r="AZ30" i="43"/>
  <c r="AZ20" i="43"/>
  <c r="AZ15" i="43"/>
  <c r="AZ36" i="43"/>
  <c r="AZ29" i="43"/>
  <c r="AZ27" i="43"/>
  <c r="AZ26" i="43"/>
  <c r="AU26" i="35"/>
  <c r="AZ27" i="35"/>
  <c r="AZ33" i="35"/>
  <c r="AZ34" i="35"/>
  <c r="AZ30" i="35"/>
  <c r="AZ35" i="35"/>
  <c r="AZ29" i="35"/>
  <c r="AZ28" i="35"/>
  <c r="AZ37" i="35"/>
  <c r="AZ36" i="35"/>
  <c r="AZ26" i="35"/>
  <c r="AZ18" i="40"/>
  <c r="AZ17" i="40"/>
  <c r="J34" i="21"/>
  <c r="K34" i="21" s="1"/>
  <c r="J14" i="34"/>
  <c r="K14" i="34" s="1"/>
  <c r="AZ36" i="21"/>
  <c r="AZ37" i="21"/>
  <c r="AZ24" i="34"/>
  <c r="AZ25" i="34"/>
  <c r="AZ26" i="36"/>
  <c r="AZ29" i="36"/>
  <c r="AT23" i="36"/>
  <c r="I23" i="36"/>
  <c r="AZ52" i="39"/>
  <c r="AZ32" i="39"/>
  <c r="AZ31" i="39"/>
  <c r="AZ18" i="39"/>
  <c r="AZ17" i="39"/>
  <c r="BA17" i="42"/>
  <c r="BB32" i="43"/>
  <c r="BB31" i="43"/>
  <c r="BB52" i="43"/>
  <c r="BB25" i="43"/>
  <c r="BB24" i="43"/>
  <c r="BB18" i="38"/>
  <c r="BB17" i="38"/>
  <c r="BB25" i="37"/>
  <c r="BB24" i="37"/>
  <c r="BB31" i="37"/>
  <c r="BB32" i="37"/>
  <c r="BB52" i="37"/>
  <c r="BB32" i="40"/>
  <c r="BB31" i="40"/>
  <c r="BB52" i="40"/>
  <c r="BB18" i="33"/>
  <c r="BB17" i="33"/>
  <c r="BB25" i="39"/>
  <c r="BB24" i="39"/>
  <c r="BB52" i="39"/>
  <c r="BB31" i="39"/>
  <c r="BB32" i="39"/>
  <c r="BB18" i="34"/>
  <c r="BB17" i="34"/>
  <c r="BB24" i="1"/>
  <c r="BB25" i="1"/>
  <c r="BB32" i="1"/>
  <c r="BB52" i="1"/>
  <c r="BB31" i="1"/>
  <c r="BB25" i="35"/>
  <c r="BB24" i="35"/>
  <c r="BB25" i="36"/>
  <c r="BB24" i="36"/>
  <c r="BB25" i="40"/>
  <c r="BB24" i="40"/>
  <c r="BB18" i="20"/>
  <c r="BB17" i="20"/>
  <c r="BB18" i="21"/>
  <c r="BB17" i="21"/>
  <c r="BB18" i="18"/>
  <c r="BB17" i="18"/>
  <c r="BB18" i="35"/>
  <c r="BB17" i="35"/>
  <c r="BB32" i="35"/>
  <c r="BB52" i="35"/>
  <c r="BB31" i="35"/>
  <c r="BB52" i="36"/>
  <c r="BB31" i="36"/>
  <c r="BB32" i="36"/>
  <c r="BB17" i="43"/>
  <c r="BB18" i="43"/>
  <c r="BB18" i="42"/>
  <c r="BB17" i="42"/>
  <c r="BB31" i="38"/>
  <c r="BB52" i="38"/>
  <c r="BB32" i="38"/>
  <c r="BB25" i="38"/>
  <c r="BB24" i="38"/>
  <c r="BB17" i="37"/>
  <c r="BB18" i="37"/>
  <c r="BB18" i="40"/>
  <c r="BB17" i="40"/>
  <c r="BB31" i="33"/>
  <c r="BB52" i="33"/>
  <c r="BB32" i="33"/>
  <c r="BB18" i="39"/>
  <c r="BB17" i="39"/>
  <c r="BB25" i="34"/>
  <c r="BB24" i="34"/>
  <c r="BB18" i="36"/>
  <c r="BB17" i="36"/>
  <c r="BB25" i="42"/>
  <c r="BB24" i="42"/>
  <c r="BB32" i="42"/>
  <c r="BB31" i="42"/>
  <c r="BB52" i="42"/>
  <c r="BB25" i="33"/>
  <c r="BB24" i="33"/>
  <c r="BB25" i="20"/>
  <c r="BB24" i="20"/>
  <c r="BB32" i="20"/>
  <c r="BB52" i="20"/>
  <c r="BB31" i="20"/>
  <c r="BB25" i="21"/>
  <c r="BB24" i="21"/>
  <c r="BB52" i="21"/>
  <c r="BB32" i="21"/>
  <c r="BB31" i="21"/>
  <c r="BB31" i="34"/>
  <c r="BB32" i="34"/>
  <c r="BB52" i="34"/>
  <c r="BB18" i="1"/>
  <c r="BB17" i="1"/>
  <c r="BB52" i="18"/>
  <c r="BB32" i="18"/>
  <c r="BB31" i="18"/>
  <c r="BB24" i="18"/>
  <c r="BB25" i="18"/>
  <c r="BA31" i="18"/>
  <c r="J24" i="21"/>
  <c r="AX24" i="21" s="1"/>
  <c r="AW24" i="21" s="1"/>
  <c r="I30" i="42"/>
  <c r="J31" i="42" s="1"/>
  <c r="AK52" i="36"/>
  <c r="AL30" i="36"/>
  <c r="BA18" i="42"/>
  <c r="BA16" i="42"/>
  <c r="AW52" i="33"/>
  <c r="I30" i="33"/>
  <c r="J24" i="18"/>
  <c r="Y25" i="18" s="1"/>
  <c r="Z29" i="18" s="1"/>
  <c r="X25" i="1"/>
  <c r="J30" i="1"/>
  <c r="I52" i="1"/>
  <c r="J31" i="1"/>
  <c r="BA29" i="18"/>
  <c r="BA24" i="18"/>
  <c r="AZ24" i="18"/>
  <c r="AZ25" i="18"/>
  <c r="BA30" i="18"/>
  <c r="BA52" i="18" s="1"/>
  <c r="J12" i="18"/>
  <c r="K12" i="18" s="1"/>
  <c r="BA20" i="18"/>
  <c r="BA26" i="18"/>
  <c r="BA27" i="18"/>
  <c r="BA16" i="18"/>
  <c r="AZ18" i="18"/>
  <c r="AZ17" i="18"/>
  <c r="BA28" i="18"/>
  <c r="BA23" i="18"/>
  <c r="BA13" i="18"/>
  <c r="BA21" i="18"/>
  <c r="BA12" i="18"/>
  <c r="BA19" i="18"/>
  <c r="BA15" i="18"/>
  <c r="BA14" i="18"/>
  <c r="BA18" i="18"/>
  <c r="BA22" i="18"/>
  <c r="BA17" i="18"/>
  <c r="Y26" i="43"/>
  <c r="Z30" i="43" s="1"/>
  <c r="Z52" i="43" s="1"/>
  <c r="Y24" i="43"/>
  <c r="Z28" i="43" s="1"/>
  <c r="AX17" i="43"/>
  <c r="AW17" i="43" s="1"/>
  <c r="X24" i="43"/>
  <c r="J24" i="43"/>
  <c r="X27" i="43"/>
  <c r="Y27" i="43"/>
  <c r="Z31" i="43" s="1"/>
  <c r="AT23" i="42"/>
  <c r="BA33" i="42" s="1"/>
  <c r="I23" i="42"/>
  <c r="J23" i="42" s="1"/>
  <c r="K23" i="42" s="1"/>
  <c r="BA19" i="42"/>
  <c r="Y24" i="42"/>
  <c r="Z28" i="42" s="1"/>
  <c r="X24" i="42"/>
  <c r="AX17" i="42"/>
  <c r="AW17" i="42" s="1"/>
  <c r="J19" i="42"/>
  <c r="K19" i="42" s="1"/>
  <c r="J24" i="42"/>
  <c r="AX17" i="33"/>
  <c r="AW17" i="33" s="1"/>
  <c r="Y24" i="33"/>
  <c r="Z28" i="33" s="1"/>
  <c r="X24" i="33"/>
  <c r="Y27" i="33"/>
  <c r="Z31" i="33" s="1"/>
  <c r="X27" i="33"/>
  <c r="J27" i="33"/>
  <c r="K27" i="33" s="1"/>
  <c r="J31" i="33"/>
  <c r="AT23" i="33"/>
  <c r="I23" i="33"/>
  <c r="J23" i="33" s="1"/>
  <c r="K23" i="33" s="1"/>
  <c r="J19" i="33"/>
  <c r="K19" i="33" s="1"/>
  <c r="J17" i="40"/>
  <c r="J12" i="40"/>
  <c r="X27" i="40"/>
  <c r="Y27" i="40"/>
  <c r="Z31" i="40" s="1"/>
  <c r="J24" i="40"/>
  <c r="AW52" i="40"/>
  <c r="I30" i="40"/>
  <c r="BA16" i="40"/>
  <c r="BA32" i="40"/>
  <c r="BA20" i="40"/>
  <c r="BA15" i="40"/>
  <c r="BA21" i="40"/>
  <c r="BA29" i="40"/>
  <c r="BA18" i="40"/>
  <c r="BA34" i="40"/>
  <c r="BA31" i="40"/>
  <c r="BA24" i="40"/>
  <c r="BA35" i="40"/>
  <c r="BA23" i="40"/>
  <c r="BA36" i="40"/>
  <c r="BA22" i="40"/>
  <c r="BA12" i="40"/>
  <c r="BA33" i="40"/>
  <c r="BA28" i="40"/>
  <c r="BA14" i="40"/>
  <c r="BA26" i="40"/>
  <c r="BA13" i="40"/>
  <c r="BA25" i="40"/>
  <c r="BA17" i="40"/>
  <c r="BA37" i="40"/>
  <c r="BA30" i="40"/>
  <c r="BA52" i="40" s="1"/>
  <c r="BA19" i="40"/>
  <c r="BA27" i="40"/>
  <c r="J12" i="39"/>
  <c r="K12" i="39" s="1"/>
  <c r="AT23" i="39"/>
  <c r="I23" i="39"/>
  <c r="J23" i="39" s="1"/>
  <c r="K23" i="39" s="1"/>
  <c r="K30" i="39"/>
  <c r="K52" i="39" s="1"/>
  <c r="J52" i="39"/>
  <c r="AX17" i="39"/>
  <c r="AW17" i="39" s="1"/>
  <c r="Y24" i="39"/>
  <c r="Z28" i="39" s="1"/>
  <c r="X24" i="39"/>
  <c r="X26" i="39"/>
  <c r="Y26" i="39"/>
  <c r="Z30" i="39" s="1"/>
  <c r="Z52" i="39" s="1"/>
  <c r="X27" i="39"/>
  <c r="Y27" i="39"/>
  <c r="Z31" i="39" s="1"/>
  <c r="BA34" i="34"/>
  <c r="BA31" i="34"/>
  <c r="J24" i="34"/>
  <c r="BA35" i="34"/>
  <c r="BA36" i="34"/>
  <c r="BA30" i="34"/>
  <c r="BA52" i="34" s="1"/>
  <c r="I52" i="34"/>
  <c r="J30" i="34"/>
  <c r="BA37" i="34"/>
  <c r="AX17" i="34"/>
  <c r="AW17" i="34" s="1"/>
  <c r="X24" i="34"/>
  <c r="Y24" i="34"/>
  <c r="Z28" i="34" s="1"/>
  <c r="BA33" i="34"/>
  <c r="BA32" i="34"/>
  <c r="J34" i="34"/>
  <c r="K34" i="34" s="1"/>
  <c r="J38" i="34"/>
  <c r="X27" i="35"/>
  <c r="Y27" i="35"/>
  <c r="Z31" i="35" s="1"/>
  <c r="X26" i="35"/>
  <c r="Y26" i="35"/>
  <c r="Z30" i="35" s="1"/>
  <c r="Z52" i="35" s="1"/>
  <c r="J24" i="35"/>
  <c r="BA25" i="35"/>
  <c r="X24" i="35"/>
  <c r="AX17" i="35"/>
  <c r="AW17" i="35" s="1"/>
  <c r="Y24" i="35"/>
  <c r="Z28" i="35" s="1"/>
  <c r="BA23" i="35"/>
  <c r="BA24" i="35"/>
  <c r="J30" i="35"/>
  <c r="I52" i="35"/>
  <c r="K12" i="35"/>
  <c r="BA34" i="36"/>
  <c r="BA36" i="36"/>
  <c r="BA32" i="36"/>
  <c r="BA37" i="36"/>
  <c r="BA35" i="36"/>
  <c r="J17" i="36"/>
  <c r="J12" i="36"/>
  <c r="BA30" i="36"/>
  <c r="BA52" i="36" s="1"/>
  <c r="BA33" i="36"/>
  <c r="X27" i="36"/>
  <c r="Y27" i="36"/>
  <c r="Z31" i="36" s="1"/>
  <c r="BA31" i="36"/>
  <c r="Y27" i="37"/>
  <c r="Z31" i="37" s="1"/>
  <c r="X27" i="37"/>
  <c r="AL52" i="37"/>
  <c r="I30" i="37"/>
  <c r="X25" i="37"/>
  <c r="Y25" i="37"/>
  <c r="Z29" i="37" s="1"/>
  <c r="AX24" i="37"/>
  <c r="AW24" i="37" s="1"/>
  <c r="AX17" i="38"/>
  <c r="AW17" i="38" s="1"/>
  <c r="X24" i="38"/>
  <c r="Y24" i="38"/>
  <c r="Z28" i="38" s="1"/>
  <c r="J24" i="38"/>
  <c r="X25" i="38" s="1"/>
  <c r="X27" i="38"/>
  <c r="Y27" i="38"/>
  <c r="Z31" i="38" s="1"/>
  <c r="K30" i="38"/>
  <c r="K52" i="38" s="1"/>
  <c r="J52" i="38"/>
  <c r="X26" i="38"/>
  <c r="Y26" i="38"/>
  <c r="Z30" i="38" s="1"/>
  <c r="Z52" i="38" s="1"/>
  <c r="I30" i="21"/>
  <c r="Y27" i="21"/>
  <c r="Z31" i="21" s="1"/>
  <c r="X27" i="21"/>
  <c r="AX17" i="20"/>
  <c r="AW17" i="20" s="1"/>
  <c r="X24" i="20"/>
  <c r="Y24" i="20"/>
  <c r="Z28" i="20" s="1"/>
  <c r="AL52" i="20"/>
  <c r="I30" i="20"/>
  <c r="AT23" i="20"/>
  <c r="I23" i="20"/>
  <c r="AT52" i="18"/>
  <c r="BA36" i="18"/>
  <c r="BA35" i="18"/>
  <c r="BA37" i="18"/>
  <c r="BA34" i="18"/>
  <c r="BA33" i="18"/>
  <c r="J17" i="18"/>
  <c r="Y24" i="18" s="1"/>
  <c r="Z28" i="18" s="1"/>
  <c r="BA32" i="18"/>
  <c r="I30" i="18"/>
  <c r="AL52" i="18"/>
  <c r="AX24" i="18"/>
  <c r="AW24" i="18" s="1"/>
  <c r="J12" i="1"/>
  <c r="BA25" i="1"/>
  <c r="BA18" i="1"/>
  <c r="BA35" i="1"/>
  <c r="U35" i="1" s="1"/>
  <c r="BA28" i="1"/>
  <c r="U28" i="1" s="1"/>
  <c r="BA14" i="1"/>
  <c r="U14" i="1" s="1"/>
  <c r="BA21" i="1"/>
  <c r="U21" i="1" s="1"/>
  <c r="BA24" i="1"/>
  <c r="U24" i="1" s="1"/>
  <c r="BA15" i="1"/>
  <c r="U15" i="1" s="1"/>
  <c r="BA31" i="1"/>
  <c r="U31" i="1" s="1"/>
  <c r="BA23" i="1"/>
  <c r="U23" i="1" s="1"/>
  <c r="BA36" i="1"/>
  <c r="U36" i="1" s="1"/>
  <c r="BA17" i="1"/>
  <c r="U17" i="1" s="1"/>
  <c r="BA12" i="1"/>
  <c r="U12" i="1" s="1"/>
  <c r="BA33" i="1"/>
  <c r="U33" i="1" s="1"/>
  <c r="BA13" i="1"/>
  <c r="U13" i="1" s="1"/>
  <c r="BA22" i="1"/>
  <c r="U22" i="1" s="1"/>
  <c r="BA34" i="1"/>
  <c r="U34" i="1" s="1"/>
  <c r="BA16" i="1"/>
  <c r="U16" i="1" s="1"/>
  <c r="BA32" i="1"/>
  <c r="BA30" i="1"/>
  <c r="BA27" i="1"/>
  <c r="U27" i="1" s="1"/>
  <c r="BA19" i="1"/>
  <c r="U19" i="1" s="1"/>
  <c r="BA37" i="1"/>
  <c r="U37" i="1" s="1"/>
  <c r="BA29" i="1"/>
  <c r="U29" i="1" s="1"/>
  <c r="BA20" i="1"/>
  <c r="U20" i="1" s="1"/>
  <c r="BA26" i="1"/>
  <c r="U26" i="1" s="1"/>
  <c r="X27" i="42"/>
  <c r="Y27" i="42"/>
  <c r="Z31" i="42" s="1"/>
  <c r="J30" i="42"/>
  <c r="Y26" i="34"/>
  <c r="Z30" i="34" s="1"/>
  <c r="Z52" i="34" s="1"/>
  <c r="X26" i="34"/>
  <c r="K26" i="34"/>
  <c r="AX17" i="37"/>
  <c r="AW17" i="37" s="1"/>
  <c r="X24" i="37"/>
  <c r="Y24" i="37"/>
  <c r="Z28" i="37" s="1"/>
  <c r="K12" i="37"/>
  <c r="J43" i="38"/>
  <c r="K19" i="38"/>
  <c r="K16" i="21"/>
  <c r="X24" i="21"/>
  <c r="Y24" i="21"/>
  <c r="Z28" i="21" s="1"/>
  <c r="AX17" i="21"/>
  <c r="AW17" i="21" s="1"/>
  <c r="Y27" i="20"/>
  <c r="Z31" i="20" s="1"/>
  <c r="X27" i="20"/>
  <c r="C52" i="20"/>
  <c r="C33" i="20"/>
  <c r="C34" i="20" s="1"/>
  <c r="C35" i="20" s="1"/>
  <c r="C36" i="20" s="1"/>
  <c r="C37" i="20" s="1"/>
  <c r="F5" i="21" s="1"/>
  <c r="C12" i="21" s="1"/>
  <c r="C13" i="21" s="1"/>
  <c r="C14" i="21" s="1"/>
  <c r="C15" i="21" s="1"/>
  <c r="C16" i="21" s="1"/>
  <c r="C19" i="21" s="1"/>
  <c r="C20" i="21" s="1"/>
  <c r="C21" i="21" s="1"/>
  <c r="C22" i="21" s="1"/>
  <c r="C23" i="21" s="1"/>
  <c r="C26" i="21" s="1"/>
  <c r="C27" i="21" s="1"/>
  <c r="C28" i="21" s="1"/>
  <c r="C29" i="21" s="1"/>
  <c r="C30" i="21" s="1"/>
  <c r="J44" i="38" l="1"/>
  <c r="H45" i="38" s="1"/>
  <c r="AZ18" i="20"/>
  <c r="AZ17" i="20"/>
  <c r="AZ24" i="20"/>
  <c r="AZ25" i="20"/>
  <c r="AT12" i="20"/>
  <c r="BA29" i="20" s="1"/>
  <c r="J12" i="20"/>
  <c r="K12" i="20" s="1"/>
  <c r="X25" i="21"/>
  <c r="Y25" i="21"/>
  <c r="Z29" i="21" s="1"/>
  <c r="AZ25" i="21"/>
  <c r="AZ52" i="21"/>
  <c r="AZ32" i="21"/>
  <c r="AT12" i="21"/>
  <c r="J12" i="21"/>
  <c r="K12" i="21" s="1"/>
  <c r="Y27" i="18"/>
  <c r="Z31" i="18" s="1"/>
  <c r="AZ32" i="18"/>
  <c r="AZ31" i="18"/>
  <c r="X24" i="1"/>
  <c r="Y24" i="1"/>
  <c r="Z28" i="1" s="1"/>
  <c r="AZ25" i="33"/>
  <c r="AZ24" i="33"/>
  <c r="I52" i="42"/>
  <c r="X25" i="18"/>
  <c r="I52" i="43"/>
  <c r="J23" i="36"/>
  <c r="K23" i="36" s="1"/>
  <c r="J24" i="36"/>
  <c r="AZ24" i="43"/>
  <c r="AZ25" i="43"/>
  <c r="AZ52" i="36"/>
  <c r="AZ31" i="36"/>
  <c r="AZ32" i="36"/>
  <c r="AZ32" i="43"/>
  <c r="AZ52" i="43"/>
  <c r="AZ31" i="43"/>
  <c r="AZ18" i="43"/>
  <c r="AZ17" i="43"/>
  <c r="J30" i="43"/>
  <c r="BA26" i="36"/>
  <c r="BA29" i="36"/>
  <c r="BA25" i="36"/>
  <c r="BA28" i="36"/>
  <c r="BA23" i="36"/>
  <c r="BA27" i="36"/>
  <c r="BA24" i="36"/>
  <c r="AZ32" i="33"/>
  <c r="AZ52" i="33"/>
  <c r="AZ31" i="33"/>
  <c r="AZ17" i="33"/>
  <c r="AZ18" i="33"/>
  <c r="AT12" i="33"/>
  <c r="J12" i="33"/>
  <c r="K12" i="33" s="1"/>
  <c r="J43" i="39"/>
  <c r="AZ31" i="35"/>
  <c r="AZ52" i="35"/>
  <c r="AZ32" i="35"/>
  <c r="AT26" i="35"/>
  <c r="J26" i="35"/>
  <c r="K26" i="35" s="1"/>
  <c r="AT13" i="43"/>
  <c r="J13" i="43"/>
  <c r="U18" i="1"/>
  <c r="U32" i="1"/>
  <c r="U25" i="1"/>
  <c r="AX17" i="18"/>
  <c r="AW17" i="18" s="1"/>
  <c r="Y25" i="38"/>
  <c r="Z29" i="38" s="1"/>
  <c r="BA26" i="42"/>
  <c r="J30" i="33"/>
  <c r="I52" i="33"/>
  <c r="AL52" i="36"/>
  <c r="I30" i="36"/>
  <c r="J43" i="1"/>
  <c r="X26" i="1"/>
  <c r="Y26" i="1"/>
  <c r="Z30" i="1" s="1"/>
  <c r="Z52" i="1" s="1"/>
  <c r="J52" i="1"/>
  <c r="K30" i="1"/>
  <c r="K52" i="1" s="1"/>
  <c r="AX24" i="38"/>
  <c r="AW24" i="38" s="1"/>
  <c r="Y25" i="43"/>
  <c r="Z29" i="43" s="1"/>
  <c r="AX24" i="43"/>
  <c r="AW24" i="43" s="1"/>
  <c r="X25" i="43"/>
  <c r="J52" i="43"/>
  <c r="K30" i="43"/>
  <c r="BA37" i="42"/>
  <c r="BA25" i="42"/>
  <c r="BA31" i="42"/>
  <c r="BA28" i="42"/>
  <c r="BA35" i="42"/>
  <c r="BA23" i="42"/>
  <c r="BA29" i="42"/>
  <c r="BA27" i="42"/>
  <c r="BA30" i="42"/>
  <c r="BA52" i="42" s="1"/>
  <c r="BA24" i="42"/>
  <c r="BA36" i="42"/>
  <c r="BA32" i="42"/>
  <c r="BA34" i="42"/>
  <c r="AX24" i="42"/>
  <c r="AW24" i="42" s="1"/>
  <c r="Y25" i="42"/>
  <c r="Z29" i="42" s="1"/>
  <c r="X25" i="42"/>
  <c r="BA23" i="33"/>
  <c r="BA32" i="33"/>
  <c r="BA35" i="33"/>
  <c r="BA37" i="33"/>
  <c r="BA25" i="33"/>
  <c r="BA28" i="33"/>
  <c r="BA30" i="33"/>
  <c r="BA52" i="33" s="1"/>
  <c r="BA36" i="33"/>
  <c r="BA27" i="33"/>
  <c r="BA24" i="33"/>
  <c r="BA33" i="33"/>
  <c r="BA31" i="33"/>
  <c r="BA29" i="33"/>
  <c r="BA34" i="33"/>
  <c r="BA26" i="33"/>
  <c r="Y26" i="33"/>
  <c r="Z30" i="33" s="1"/>
  <c r="Z52" i="33" s="1"/>
  <c r="X26" i="33"/>
  <c r="J24" i="33"/>
  <c r="Y25" i="40"/>
  <c r="Z29" i="40" s="1"/>
  <c r="X25" i="40"/>
  <c r="AX24" i="40"/>
  <c r="AW24" i="40" s="1"/>
  <c r="AX17" i="40"/>
  <c r="AW17" i="40" s="1"/>
  <c r="X24" i="40"/>
  <c r="Y24" i="40"/>
  <c r="Z28" i="40" s="1"/>
  <c r="I52" i="40"/>
  <c r="J30" i="40"/>
  <c r="J31" i="40"/>
  <c r="J43" i="40"/>
  <c r="K12" i="40"/>
  <c r="J44" i="39"/>
  <c r="H45" i="39" s="1"/>
  <c r="J24" i="39"/>
  <c r="Y25" i="39" s="1"/>
  <c r="Z29" i="39" s="1"/>
  <c r="BA28" i="39"/>
  <c r="BA23" i="39"/>
  <c r="BA34" i="39"/>
  <c r="BA31" i="39"/>
  <c r="BA35" i="39"/>
  <c r="BA29" i="39"/>
  <c r="BA33" i="39"/>
  <c r="BA36" i="39"/>
  <c r="BA24" i="39"/>
  <c r="BA25" i="39"/>
  <c r="BA37" i="39"/>
  <c r="BA27" i="39"/>
  <c r="BA30" i="39"/>
  <c r="BA52" i="39" s="1"/>
  <c r="BA26" i="39"/>
  <c r="BA32" i="39"/>
  <c r="J43" i="34"/>
  <c r="X27" i="34"/>
  <c r="Y27" i="34"/>
  <c r="Z31" i="34" s="1"/>
  <c r="J52" i="34"/>
  <c r="K30" i="34"/>
  <c r="K52" i="34" s="1"/>
  <c r="X25" i="34"/>
  <c r="AX24" i="34"/>
  <c r="AW24" i="34" s="1"/>
  <c r="Y25" i="34"/>
  <c r="Z29" i="34" s="1"/>
  <c r="AX24" i="35"/>
  <c r="AW24" i="35" s="1"/>
  <c r="X25" i="35"/>
  <c r="Y25" i="35"/>
  <c r="Z29" i="35" s="1"/>
  <c r="K30" i="35"/>
  <c r="K52" i="35" s="1"/>
  <c r="J52" i="35"/>
  <c r="K12" i="36"/>
  <c r="X24" i="36"/>
  <c r="Y24" i="36"/>
  <c r="Z28" i="36" s="1"/>
  <c r="AX17" i="36"/>
  <c r="AW17" i="36" s="1"/>
  <c r="I52" i="37"/>
  <c r="J30" i="37"/>
  <c r="J31" i="37"/>
  <c r="J30" i="21"/>
  <c r="I52" i="21"/>
  <c r="J31" i="21"/>
  <c r="I52" i="20"/>
  <c r="J30" i="20"/>
  <c r="J31" i="20"/>
  <c r="J23" i="20"/>
  <c r="J24" i="20"/>
  <c r="X24" i="18"/>
  <c r="J30" i="18"/>
  <c r="I52" i="18"/>
  <c r="J31" i="18"/>
  <c r="K12" i="1"/>
  <c r="J44" i="1" s="1"/>
  <c r="H45" i="1" s="1"/>
  <c r="BA52" i="1"/>
  <c r="U30" i="1"/>
  <c r="U52" i="1" s="1"/>
  <c r="X26" i="42"/>
  <c r="Y26" i="42"/>
  <c r="Z30" i="42" s="1"/>
  <c r="Z52" i="42" s="1"/>
  <c r="K30" i="42"/>
  <c r="J52" i="42"/>
  <c r="J43" i="42"/>
  <c r="C52" i="21"/>
  <c r="C33" i="21"/>
  <c r="C34" i="21" s="1"/>
  <c r="C35" i="21" s="1"/>
  <c r="C36" i="21" s="1"/>
  <c r="C37" i="21" s="1"/>
  <c r="F5" i="38" s="1"/>
  <c r="C12" i="38" s="1"/>
  <c r="C13" i="38" s="1"/>
  <c r="C14" i="38" s="1"/>
  <c r="C15" i="38" s="1"/>
  <c r="C16" i="38" s="1"/>
  <c r="C19" i="38" s="1"/>
  <c r="C20" i="38" s="1"/>
  <c r="C21" i="38" s="1"/>
  <c r="C22" i="38" s="1"/>
  <c r="C23" i="38" s="1"/>
  <c r="C26" i="38" s="1"/>
  <c r="C27" i="38" s="1"/>
  <c r="C28" i="38" s="1"/>
  <c r="C29" i="38" s="1"/>
  <c r="C30" i="38" s="1"/>
  <c r="BA32" i="20" l="1"/>
  <c r="BA36" i="20"/>
  <c r="BA27" i="20"/>
  <c r="BA34" i="20"/>
  <c r="BA23" i="20"/>
  <c r="BA28" i="20"/>
  <c r="BA33" i="20"/>
  <c r="BA25" i="20"/>
  <c r="BA35" i="20"/>
  <c r="BA31" i="20"/>
  <c r="BA30" i="20"/>
  <c r="BA52" i="20" s="1"/>
  <c r="BA26" i="20"/>
  <c r="BA24" i="20"/>
  <c r="BA37" i="20"/>
  <c r="BA13" i="20"/>
  <c r="BA14" i="20"/>
  <c r="BA15" i="20"/>
  <c r="BA19" i="20"/>
  <c r="BA20" i="20"/>
  <c r="BA12" i="20"/>
  <c r="BA16" i="20"/>
  <c r="BA22" i="20"/>
  <c r="BA21" i="20"/>
  <c r="BA17" i="20"/>
  <c r="BA18" i="20"/>
  <c r="BA12" i="21"/>
  <c r="BA13" i="21"/>
  <c r="BA22" i="21"/>
  <c r="BA26" i="21"/>
  <c r="BA28" i="21"/>
  <c r="BA17" i="21"/>
  <c r="BA25" i="21"/>
  <c r="BA15" i="21"/>
  <c r="BA16" i="21"/>
  <c r="BA27" i="21"/>
  <c r="BA29" i="21"/>
  <c r="BA21" i="21"/>
  <c r="BA20" i="21"/>
  <c r="BA14" i="21"/>
  <c r="BA23" i="21"/>
  <c r="BA18" i="21"/>
  <c r="BA24" i="21"/>
  <c r="BA19" i="21"/>
  <c r="BA32" i="21"/>
  <c r="BA37" i="21"/>
  <c r="BA34" i="21"/>
  <c r="BA35" i="21"/>
  <c r="BA31" i="21"/>
  <c r="BA33" i="21"/>
  <c r="BA30" i="21"/>
  <c r="BA52" i="21" s="1"/>
  <c r="BA36" i="21"/>
  <c r="Y28" i="1"/>
  <c r="Z32" i="1" s="1"/>
  <c r="X28" i="1"/>
  <c r="BA15" i="43"/>
  <c r="BA13" i="43"/>
  <c r="BA18" i="43"/>
  <c r="BA16" i="43"/>
  <c r="BA27" i="43"/>
  <c r="BA25" i="43"/>
  <c r="BA26" i="43"/>
  <c r="BA14" i="43"/>
  <c r="BA17" i="43"/>
  <c r="BA29" i="43"/>
  <c r="BA21" i="43"/>
  <c r="BA20" i="43"/>
  <c r="BA23" i="43"/>
  <c r="BA22" i="43"/>
  <c r="BA28" i="43"/>
  <c r="BA19" i="43"/>
  <c r="BA24" i="43"/>
  <c r="BA34" i="43"/>
  <c r="BA31" i="43"/>
  <c r="BA33" i="43"/>
  <c r="BA30" i="43"/>
  <c r="BA52" i="43" s="1"/>
  <c r="BA37" i="43"/>
  <c r="BA35" i="43"/>
  <c r="BA32" i="43"/>
  <c r="BA36" i="43"/>
  <c r="BA19" i="33"/>
  <c r="BA20" i="33"/>
  <c r="BA14" i="33"/>
  <c r="BA22" i="33"/>
  <c r="BA13" i="33"/>
  <c r="BA18" i="33"/>
  <c r="BA17" i="33"/>
  <c r="BA15" i="33"/>
  <c r="BA16" i="33"/>
  <c r="BA21" i="33"/>
  <c r="BA12" i="33"/>
  <c r="Y25" i="36"/>
  <c r="Z29" i="36" s="1"/>
  <c r="AX24" i="36"/>
  <c r="AW24" i="36" s="1"/>
  <c r="X25" i="36"/>
  <c r="BA28" i="35"/>
  <c r="BA31" i="35"/>
  <c r="BA37" i="35"/>
  <c r="BA29" i="35"/>
  <c r="BA36" i="35"/>
  <c r="BA27" i="35"/>
  <c r="BA26" i="35"/>
  <c r="BA35" i="35"/>
  <c r="BA32" i="35"/>
  <c r="BA30" i="35"/>
  <c r="BA52" i="35" s="1"/>
  <c r="BA33" i="35"/>
  <c r="BA34" i="35"/>
  <c r="K13" i="43"/>
  <c r="J43" i="43"/>
  <c r="J43" i="35"/>
  <c r="J52" i="33"/>
  <c r="K30" i="33"/>
  <c r="J31" i="36"/>
  <c r="J30" i="36"/>
  <c r="I52" i="36"/>
  <c r="J43" i="33"/>
  <c r="K52" i="43"/>
  <c r="J44" i="43"/>
  <c r="H45" i="43" s="1"/>
  <c r="Y25" i="33"/>
  <c r="Z29" i="33" s="1"/>
  <c r="AX24" i="33"/>
  <c r="AW24" i="33" s="1"/>
  <c r="X25" i="33"/>
  <c r="X26" i="40"/>
  <c r="Y26" i="40"/>
  <c r="Z30" i="40" s="1"/>
  <c r="Z52" i="40" s="1"/>
  <c r="J52" i="40"/>
  <c r="K30" i="40"/>
  <c r="K52" i="40" s="1"/>
  <c r="J44" i="40"/>
  <c r="H45" i="40" s="1"/>
  <c r="X25" i="39"/>
  <c r="AX24" i="39"/>
  <c r="AW24" i="39" s="1"/>
  <c r="J44" i="34"/>
  <c r="H45" i="34" s="1"/>
  <c r="J44" i="35"/>
  <c r="H45" i="35" s="1"/>
  <c r="K30" i="37"/>
  <c r="J52" i="37"/>
  <c r="J43" i="37"/>
  <c r="Y26" i="37"/>
  <c r="Z30" i="37" s="1"/>
  <c r="Z52" i="37" s="1"/>
  <c r="X26" i="37"/>
  <c r="X26" i="21"/>
  <c r="Y26" i="21"/>
  <c r="Z30" i="21" s="1"/>
  <c r="Z52" i="21" s="1"/>
  <c r="J52" i="21"/>
  <c r="K30" i="21"/>
  <c r="J43" i="21"/>
  <c r="K23" i="20"/>
  <c r="J43" i="20"/>
  <c r="Y26" i="20"/>
  <c r="Z30" i="20" s="1"/>
  <c r="Z52" i="20" s="1"/>
  <c r="X26" i="20"/>
  <c r="J52" i="20"/>
  <c r="K30" i="20"/>
  <c r="K52" i="20" s="1"/>
  <c r="Y25" i="20"/>
  <c r="Z29" i="20" s="1"/>
  <c r="AX24" i="20"/>
  <c r="AW24" i="20" s="1"/>
  <c r="X25" i="20"/>
  <c r="J52" i="18"/>
  <c r="K30" i="18"/>
  <c r="J43" i="18"/>
  <c r="Y26" i="18"/>
  <c r="Z30" i="18" s="1"/>
  <c r="Z52" i="18" s="1"/>
  <c r="X26" i="18"/>
  <c r="J44" i="42"/>
  <c r="H45" i="42" s="1"/>
  <c r="K52" i="42"/>
  <c r="C52" i="38"/>
  <c r="C33" i="38"/>
  <c r="C34" i="38" s="1"/>
  <c r="C35" i="38" s="1"/>
  <c r="C36" i="38" s="1"/>
  <c r="C37" i="38" s="1"/>
  <c r="F5" i="37" s="1"/>
  <c r="C12" i="37" s="1"/>
  <c r="C13" i="37" s="1"/>
  <c r="C14" i="37" s="1"/>
  <c r="C15" i="37" s="1"/>
  <c r="C16" i="37" s="1"/>
  <c r="C19" i="37" s="1"/>
  <c r="C20" i="37" s="1"/>
  <c r="C21" i="37" s="1"/>
  <c r="C22" i="37" s="1"/>
  <c r="C23" i="37" s="1"/>
  <c r="C26" i="37" s="1"/>
  <c r="C27" i="37" s="1"/>
  <c r="C28" i="37" s="1"/>
  <c r="C29" i="37" s="1"/>
  <c r="C30" i="37" s="1"/>
  <c r="X29" i="1" l="1"/>
  <c r="X23" i="18" s="1"/>
  <c r="X28" i="18" s="1"/>
  <c r="Y29" i="1"/>
  <c r="Y23" i="18" s="1"/>
  <c r="X26" i="36"/>
  <c r="Y26" i="36"/>
  <c r="Z30" i="36" s="1"/>
  <c r="Z52" i="36" s="1"/>
  <c r="K52" i="33"/>
  <c r="J44" i="33"/>
  <c r="H45" i="33" s="1"/>
  <c r="J52" i="36"/>
  <c r="J43" i="36"/>
  <c r="K30" i="36"/>
  <c r="K52" i="37"/>
  <c r="J44" i="37"/>
  <c r="H45" i="37" s="1"/>
  <c r="K52" i="21"/>
  <c r="J44" i="21"/>
  <c r="H45" i="21" s="1"/>
  <c r="J44" i="20"/>
  <c r="H45" i="20" s="1"/>
  <c r="K52" i="18"/>
  <c r="J44" i="18"/>
  <c r="H45" i="18" s="1"/>
  <c r="C52" i="37"/>
  <c r="C33" i="37"/>
  <c r="C34" i="37" s="1"/>
  <c r="C35" i="37" s="1"/>
  <c r="C36" i="37" s="1"/>
  <c r="C37" i="37" s="1"/>
  <c r="F5" i="36" s="1"/>
  <c r="C12" i="36" s="1"/>
  <c r="C13" i="36" s="1"/>
  <c r="C14" i="36" s="1"/>
  <c r="C15" i="36" s="1"/>
  <c r="C16" i="36" s="1"/>
  <c r="C19" i="36" s="1"/>
  <c r="C20" i="36" s="1"/>
  <c r="C21" i="36" s="1"/>
  <c r="C22" i="36" s="1"/>
  <c r="C23" i="36" s="1"/>
  <c r="C26" i="36" s="1"/>
  <c r="C27" i="36" s="1"/>
  <c r="C28" i="36" s="1"/>
  <c r="C29" i="36" s="1"/>
  <c r="C30" i="36" s="1"/>
  <c r="U11" i="18" l="1"/>
  <c r="U37" i="18" s="1"/>
  <c r="Y28" i="18"/>
  <c r="Z32" i="18" s="1"/>
  <c r="X29" i="18" s="1"/>
  <c r="X23" i="20" s="1"/>
  <c r="X28" i="20" s="1"/>
  <c r="K52" i="36"/>
  <c r="J44" i="36"/>
  <c r="H45" i="36" s="1"/>
  <c r="U22" i="18"/>
  <c r="C33" i="36"/>
  <c r="C34" i="36" s="1"/>
  <c r="C35" i="36" s="1"/>
  <c r="C36" i="36" s="1"/>
  <c r="C37" i="36" s="1"/>
  <c r="F5" i="35" s="1"/>
  <c r="C12" i="35" s="1"/>
  <c r="C13" i="35" s="1"/>
  <c r="C14" i="35" s="1"/>
  <c r="C15" i="35" s="1"/>
  <c r="C16" i="35" s="1"/>
  <c r="C19" i="35" s="1"/>
  <c r="C20" i="35" s="1"/>
  <c r="C21" i="35" s="1"/>
  <c r="C22" i="35" s="1"/>
  <c r="C23" i="35" s="1"/>
  <c r="C26" i="35" s="1"/>
  <c r="C27" i="35" s="1"/>
  <c r="C28" i="35" s="1"/>
  <c r="C29" i="35" s="1"/>
  <c r="C30" i="35" s="1"/>
  <c r="C52" i="36"/>
  <c r="U24" i="18" l="1"/>
  <c r="U35" i="18"/>
  <c r="U17" i="18"/>
  <c r="U36" i="18"/>
  <c r="U19" i="18"/>
  <c r="U31" i="18"/>
  <c r="U16" i="18"/>
  <c r="U20" i="18"/>
  <c r="U25" i="18"/>
  <c r="U28" i="18"/>
  <c r="U34" i="18"/>
  <c r="U26" i="18"/>
  <c r="U27" i="18"/>
  <c r="U14" i="18"/>
  <c r="U30" i="18"/>
  <c r="U52" i="18" s="1"/>
  <c r="U21" i="18"/>
  <c r="U13" i="18"/>
  <c r="U23" i="18"/>
  <c r="U33" i="18"/>
  <c r="U29" i="18"/>
  <c r="U18" i="18"/>
  <c r="U15" i="18"/>
  <c r="U32" i="18"/>
  <c r="U12" i="18"/>
  <c r="Y29" i="18"/>
  <c r="Y23" i="20" s="1"/>
  <c r="Y28" i="20" s="1"/>
  <c r="Z32" i="20" s="1"/>
  <c r="X29" i="20" s="1"/>
  <c r="X23" i="21" s="1"/>
  <c r="C33" i="35"/>
  <c r="C34" i="35" s="1"/>
  <c r="C35" i="35" s="1"/>
  <c r="C36" i="35" s="1"/>
  <c r="C37" i="35" s="1"/>
  <c r="F5" i="34" s="1"/>
  <c r="C12" i="34" s="1"/>
  <c r="C13" i="34" s="1"/>
  <c r="C14" i="34" s="1"/>
  <c r="C15" i="34" s="1"/>
  <c r="C16" i="34" s="1"/>
  <c r="C19" i="34" s="1"/>
  <c r="C20" i="34" s="1"/>
  <c r="C21" i="34" s="1"/>
  <c r="C22" i="34" s="1"/>
  <c r="C23" i="34" s="1"/>
  <c r="C26" i="34" s="1"/>
  <c r="C27" i="34" s="1"/>
  <c r="C28" i="34" s="1"/>
  <c r="C29" i="34" s="1"/>
  <c r="C30" i="34" s="1"/>
  <c r="C52" i="35"/>
  <c r="U11" i="20" l="1"/>
  <c r="U30" i="20" s="1"/>
  <c r="U52" i="20" s="1"/>
  <c r="Y29" i="20"/>
  <c r="Y23" i="21" s="1"/>
  <c r="Y28" i="21" s="1"/>
  <c r="Z32" i="21" s="1"/>
  <c r="X28" i="21"/>
  <c r="C52" i="34"/>
  <c r="C33" i="34"/>
  <c r="C34" i="34" s="1"/>
  <c r="C35" i="34" s="1"/>
  <c r="C36" i="34" s="1"/>
  <c r="C37" i="34" s="1"/>
  <c r="F5" i="39" s="1"/>
  <c r="C12" i="39" s="1"/>
  <c r="C13" i="39" s="1"/>
  <c r="C14" i="39" s="1"/>
  <c r="C15" i="39" s="1"/>
  <c r="C16" i="39" s="1"/>
  <c r="C19" i="39" s="1"/>
  <c r="C20" i="39" s="1"/>
  <c r="C21" i="39" s="1"/>
  <c r="C22" i="39" s="1"/>
  <c r="C23" i="39" s="1"/>
  <c r="C26" i="39" s="1"/>
  <c r="C27" i="39" s="1"/>
  <c r="C28" i="39" s="1"/>
  <c r="C29" i="39" s="1"/>
  <c r="C30" i="39" s="1"/>
  <c r="U25" i="20" l="1"/>
  <c r="U19" i="20"/>
  <c r="U28" i="20"/>
  <c r="U37" i="20"/>
  <c r="U16" i="20"/>
  <c r="U17" i="20"/>
  <c r="U36" i="20"/>
  <c r="U15" i="20"/>
  <c r="U12" i="20"/>
  <c r="U18" i="20"/>
  <c r="U34" i="20"/>
  <c r="U31" i="20"/>
  <c r="U13" i="20"/>
  <c r="U29" i="20"/>
  <c r="U21" i="20"/>
  <c r="U24" i="20"/>
  <c r="U22" i="20"/>
  <c r="U35" i="20"/>
  <c r="U14" i="20"/>
  <c r="U26" i="20"/>
  <c r="U33" i="20"/>
  <c r="U32" i="20"/>
  <c r="U27" i="20"/>
  <c r="U23" i="20"/>
  <c r="U20" i="20"/>
  <c r="U11" i="21"/>
  <c r="U32" i="21" s="1"/>
  <c r="X29" i="21"/>
  <c r="X23" i="38" s="1"/>
  <c r="Y29" i="21"/>
  <c r="Y23" i="38" s="1"/>
  <c r="Y28" i="38" s="1"/>
  <c r="Z32" i="38" s="1"/>
  <c r="C33" i="39"/>
  <c r="C34" i="39" s="1"/>
  <c r="C35" i="39" s="1"/>
  <c r="C36" i="39" s="1"/>
  <c r="C37" i="39" s="1"/>
  <c r="F5" i="40" s="1"/>
  <c r="C12" i="40" s="1"/>
  <c r="C13" i="40" s="1"/>
  <c r="C14" i="40" s="1"/>
  <c r="C15" i="40" s="1"/>
  <c r="C16" i="40" s="1"/>
  <c r="C19" i="40" s="1"/>
  <c r="C20" i="40" s="1"/>
  <c r="C21" i="40" s="1"/>
  <c r="C22" i="40" s="1"/>
  <c r="C23" i="40" s="1"/>
  <c r="C26" i="40" s="1"/>
  <c r="C27" i="40" s="1"/>
  <c r="C28" i="40" s="1"/>
  <c r="C29" i="40" s="1"/>
  <c r="C30" i="40" s="1"/>
  <c r="C52" i="39"/>
  <c r="U23" i="21" l="1"/>
  <c r="U22" i="21"/>
  <c r="U18" i="21"/>
  <c r="U13" i="21"/>
  <c r="U27" i="21"/>
  <c r="U36" i="21"/>
  <c r="U35" i="21"/>
  <c r="U37" i="21"/>
  <c r="U31" i="21"/>
  <c r="U19" i="21"/>
  <c r="U34" i="21"/>
  <c r="U28" i="21"/>
  <c r="U29" i="21"/>
  <c r="U30" i="21"/>
  <c r="U52" i="21" s="1"/>
  <c r="U17" i="21"/>
  <c r="U20" i="21"/>
  <c r="U25" i="21"/>
  <c r="U26" i="21"/>
  <c r="U15" i="21"/>
  <c r="U16" i="21"/>
  <c r="U21" i="21"/>
  <c r="U24" i="21"/>
  <c r="U12" i="21"/>
  <c r="U14" i="21"/>
  <c r="U33" i="21"/>
  <c r="X28" i="38"/>
  <c r="Y29" i="38" s="1"/>
  <c r="Y23" i="37" s="1"/>
  <c r="Y28" i="37" s="1"/>
  <c r="Z32" i="37" s="1"/>
  <c r="U11" i="38"/>
  <c r="C52" i="40"/>
  <c r="C33" i="40"/>
  <c r="C34" i="40" s="1"/>
  <c r="C35" i="40" s="1"/>
  <c r="C36" i="40" s="1"/>
  <c r="C37" i="40" s="1"/>
  <c r="F5" i="33" s="1"/>
  <c r="C12" i="33" s="1"/>
  <c r="C13" i="33" s="1"/>
  <c r="C14" i="33" s="1"/>
  <c r="C15" i="33" s="1"/>
  <c r="C16" i="33" s="1"/>
  <c r="C19" i="33" s="1"/>
  <c r="C20" i="33" s="1"/>
  <c r="C21" i="33" s="1"/>
  <c r="C22" i="33" s="1"/>
  <c r="C23" i="33" s="1"/>
  <c r="C26" i="33" s="1"/>
  <c r="C27" i="33" s="1"/>
  <c r="C28" i="33" s="1"/>
  <c r="C29" i="33" s="1"/>
  <c r="C30" i="33" s="1"/>
  <c r="U27" i="38" l="1"/>
  <c r="U31" i="38"/>
  <c r="U36" i="38"/>
  <c r="U23" i="38"/>
  <c r="U19" i="38"/>
  <c r="U17" i="38"/>
  <c r="U20" i="38"/>
  <c r="U13" i="38"/>
  <c r="U33" i="38"/>
  <c r="U32" i="38"/>
  <c r="U18" i="38"/>
  <c r="U26" i="38"/>
  <c r="U25" i="38"/>
  <c r="U29" i="38"/>
  <c r="U35" i="38"/>
  <c r="U30" i="38"/>
  <c r="U52" i="38" s="1"/>
  <c r="U15" i="38"/>
  <c r="U16" i="38"/>
  <c r="U14" i="38"/>
  <c r="U12" i="38"/>
  <c r="U21" i="38"/>
  <c r="U28" i="38"/>
  <c r="U34" i="38"/>
  <c r="U22" i="38"/>
  <c r="U24" i="38"/>
  <c r="U37" i="38"/>
  <c r="X29" i="38"/>
  <c r="X23" i="37" s="1"/>
  <c r="C33" i="33"/>
  <c r="C34" i="33" s="1"/>
  <c r="C35" i="33" s="1"/>
  <c r="C36" i="33" s="1"/>
  <c r="C37" i="33" s="1"/>
  <c r="F5" i="42" s="1"/>
  <c r="C12" i="42" s="1"/>
  <c r="C13" i="42" s="1"/>
  <c r="C14" i="42" s="1"/>
  <c r="C15" i="42" s="1"/>
  <c r="C16" i="42" s="1"/>
  <c r="C19" i="42" s="1"/>
  <c r="C20" i="42" s="1"/>
  <c r="C21" i="42" s="1"/>
  <c r="C22" i="42" s="1"/>
  <c r="C23" i="42" s="1"/>
  <c r="C26" i="42" s="1"/>
  <c r="C27" i="42" s="1"/>
  <c r="C28" i="42" s="1"/>
  <c r="C29" i="42" s="1"/>
  <c r="C30" i="42" s="1"/>
  <c r="C52" i="33"/>
  <c r="X28" i="37" l="1"/>
  <c r="U11" i="37"/>
  <c r="C52" i="42"/>
  <c r="C33" i="42"/>
  <c r="C34" i="42" s="1"/>
  <c r="C35" i="42" s="1"/>
  <c r="C36" i="42" s="1"/>
  <c r="C37" i="42" s="1"/>
  <c r="F5" i="43" s="1"/>
  <c r="C12" i="43" s="1"/>
  <c r="C13" i="43" s="1"/>
  <c r="C14" i="43" s="1"/>
  <c r="C15" i="43" s="1"/>
  <c r="C16" i="43" s="1"/>
  <c r="C19" i="43" s="1"/>
  <c r="C20" i="43" s="1"/>
  <c r="C21" i="43" s="1"/>
  <c r="C22" i="43" s="1"/>
  <c r="C23" i="43" s="1"/>
  <c r="C26" i="43" s="1"/>
  <c r="C27" i="43" s="1"/>
  <c r="C28" i="43" s="1"/>
  <c r="C29" i="43" s="1"/>
  <c r="C30" i="43" s="1"/>
  <c r="U26" i="37" l="1"/>
  <c r="U25" i="37"/>
  <c r="U14" i="37"/>
  <c r="U35" i="37"/>
  <c r="U18" i="37"/>
  <c r="U31" i="37"/>
  <c r="U24" i="37"/>
  <c r="U19" i="37"/>
  <c r="U28" i="37"/>
  <c r="U17" i="37"/>
  <c r="U32" i="37"/>
  <c r="U29" i="37"/>
  <c r="U12" i="37"/>
  <c r="U36" i="37"/>
  <c r="U16" i="37"/>
  <c r="U34" i="37"/>
  <c r="U15" i="37"/>
  <c r="U33" i="37"/>
  <c r="U30" i="37"/>
  <c r="U52" i="37" s="1"/>
  <c r="U27" i="37"/>
  <c r="U22" i="37"/>
  <c r="U20" i="37"/>
  <c r="U21" i="37"/>
  <c r="U23" i="37"/>
  <c r="U13" i="37"/>
  <c r="U37" i="37"/>
  <c r="Y29" i="37"/>
  <c r="Y23" i="36" s="1"/>
  <c r="Y28" i="36" s="1"/>
  <c r="Z32" i="36" s="1"/>
  <c r="X29" i="37"/>
  <c r="X23" i="36" s="1"/>
  <c r="C33" i="43"/>
  <c r="C34" i="43" s="1"/>
  <c r="C35" i="43" s="1"/>
  <c r="C36" i="43" s="1"/>
  <c r="C37" i="43" s="1"/>
  <c r="C52" i="43"/>
  <c r="X28" i="36" l="1"/>
  <c r="U11" i="36"/>
  <c r="U13" i="36" l="1"/>
  <c r="U33" i="36"/>
  <c r="U18" i="36"/>
  <c r="U35" i="36"/>
  <c r="U14" i="36"/>
  <c r="U23" i="36"/>
  <c r="U31" i="36"/>
  <c r="U29" i="36"/>
  <c r="U36" i="36"/>
  <c r="U26" i="36"/>
  <c r="U32" i="36"/>
  <c r="U20" i="36"/>
  <c r="U28" i="36"/>
  <c r="U12" i="36"/>
  <c r="U24" i="36"/>
  <c r="U25" i="36"/>
  <c r="U27" i="36"/>
  <c r="U19" i="36"/>
  <c r="U16" i="36"/>
  <c r="U30" i="36"/>
  <c r="U52" i="36" s="1"/>
  <c r="U17" i="36"/>
  <c r="U21" i="36"/>
  <c r="U22" i="36"/>
  <c r="U34" i="36"/>
  <c r="U15" i="36"/>
  <c r="U37" i="36"/>
  <c r="X29" i="36"/>
  <c r="X23" i="35" s="1"/>
  <c r="Y29" i="36"/>
  <c r="Y23" i="35" s="1"/>
  <c r="Y28" i="35" s="1"/>
  <c r="Z32" i="35" s="1"/>
  <c r="U11" i="35" l="1"/>
  <c r="X28" i="35"/>
  <c r="Y29" i="35" l="1"/>
  <c r="Y23" i="34" s="1"/>
  <c r="Y28" i="34" s="1"/>
  <c r="Z32" i="34" s="1"/>
  <c r="X29" i="35"/>
  <c r="X23" i="34" s="1"/>
  <c r="U16" i="35"/>
  <c r="U20" i="35"/>
  <c r="U26" i="35"/>
  <c r="U35" i="35"/>
  <c r="U19" i="35"/>
  <c r="U34" i="35"/>
  <c r="U14" i="35"/>
  <c r="U27" i="35"/>
  <c r="U17" i="35"/>
  <c r="U18" i="35"/>
  <c r="U36" i="35"/>
  <c r="U15" i="35"/>
  <c r="U21" i="35"/>
  <c r="U37" i="35"/>
  <c r="U22" i="35"/>
  <c r="U12" i="35"/>
  <c r="U24" i="35"/>
  <c r="U29" i="35"/>
  <c r="U13" i="35"/>
  <c r="U28" i="35"/>
  <c r="U25" i="35"/>
  <c r="U31" i="35"/>
  <c r="U32" i="35"/>
  <c r="U33" i="35"/>
  <c r="U30" i="35"/>
  <c r="U52" i="35" s="1"/>
  <c r="U23" i="35"/>
  <c r="U11" i="34" l="1"/>
  <c r="X28" i="34"/>
  <c r="Y29" i="34" l="1"/>
  <c r="Y23" i="39" s="1"/>
  <c r="Y28" i="39" s="1"/>
  <c r="Z32" i="39" s="1"/>
  <c r="X29" i="34"/>
  <c r="X23" i="39" s="1"/>
  <c r="U14" i="34"/>
  <c r="U23" i="34"/>
  <c r="U26" i="34"/>
  <c r="U15" i="34"/>
  <c r="U13" i="34"/>
  <c r="U30" i="34"/>
  <c r="U52" i="34" s="1"/>
  <c r="U25" i="34"/>
  <c r="U34" i="34"/>
  <c r="U22" i="34"/>
  <c r="U19" i="34"/>
  <c r="U28" i="34"/>
  <c r="U20" i="34"/>
  <c r="U36" i="34"/>
  <c r="U18" i="34"/>
  <c r="U24" i="34"/>
  <c r="U37" i="34"/>
  <c r="U33" i="34"/>
  <c r="U27" i="34"/>
  <c r="U21" i="34"/>
  <c r="U35" i="34"/>
  <c r="U17" i="34"/>
  <c r="U12" i="34"/>
  <c r="U31" i="34"/>
  <c r="U16" i="34"/>
  <c r="U29" i="34"/>
  <c r="U32" i="34"/>
  <c r="X28" i="39" l="1"/>
  <c r="U11" i="39"/>
  <c r="U12" i="39" l="1"/>
  <c r="U23" i="39"/>
  <c r="U14" i="39"/>
  <c r="U20" i="39"/>
  <c r="U31" i="39"/>
  <c r="U25" i="39"/>
  <c r="U32" i="39"/>
  <c r="U26" i="39"/>
  <c r="U24" i="39"/>
  <c r="U16" i="39"/>
  <c r="U27" i="39"/>
  <c r="U15" i="39"/>
  <c r="U17" i="39"/>
  <c r="U34" i="39"/>
  <c r="U33" i="39"/>
  <c r="U30" i="39"/>
  <c r="U52" i="39" s="1"/>
  <c r="U13" i="39"/>
  <c r="U28" i="39"/>
  <c r="U22" i="39"/>
  <c r="U21" i="39"/>
  <c r="U36" i="39"/>
  <c r="U35" i="39"/>
  <c r="U29" i="39"/>
  <c r="U18" i="39"/>
  <c r="U37" i="39"/>
  <c r="U19" i="39"/>
  <c r="Y29" i="39"/>
  <c r="Y23" i="40" s="1"/>
  <c r="Y28" i="40" s="1"/>
  <c r="Z32" i="40" s="1"/>
  <c r="X29" i="39"/>
  <c r="X23" i="40" s="1"/>
  <c r="U11" i="40" l="1"/>
  <c r="X28" i="40"/>
  <c r="Y29" i="40" l="1"/>
  <c r="Y23" i="33" s="1"/>
  <c r="Y28" i="33" s="1"/>
  <c r="Z32" i="33" s="1"/>
  <c r="X29" i="40"/>
  <c r="X23" i="33" s="1"/>
  <c r="U17" i="40"/>
  <c r="U16" i="40"/>
  <c r="U33" i="40"/>
  <c r="U30" i="40"/>
  <c r="U52" i="40" s="1"/>
  <c r="U36" i="40"/>
  <c r="U19" i="40"/>
  <c r="U18" i="40"/>
  <c r="U34" i="40"/>
  <c r="U20" i="40"/>
  <c r="U32" i="40"/>
  <c r="U35" i="40"/>
  <c r="U22" i="40"/>
  <c r="U21" i="40"/>
  <c r="U15" i="40"/>
  <c r="U28" i="40"/>
  <c r="U12" i="40"/>
  <c r="U27" i="40"/>
  <c r="U13" i="40"/>
  <c r="U23" i="40"/>
  <c r="U14" i="40"/>
  <c r="U25" i="40"/>
  <c r="U26" i="40"/>
  <c r="U29" i="40"/>
  <c r="U31" i="40"/>
  <c r="U24" i="40"/>
  <c r="U37" i="40"/>
  <c r="U11" i="33" l="1"/>
  <c r="X28" i="33"/>
  <c r="Y29" i="33" l="1"/>
  <c r="Y23" i="42" s="1"/>
  <c r="Y28" i="42" s="1"/>
  <c r="Z32" i="42" s="1"/>
  <c r="X29" i="33"/>
  <c r="X23" i="42" s="1"/>
  <c r="U17" i="33"/>
  <c r="U24" i="33"/>
  <c r="U22" i="33"/>
  <c r="U35" i="33"/>
  <c r="U15" i="33"/>
  <c r="U13" i="33"/>
  <c r="U37" i="33"/>
  <c r="U30" i="33"/>
  <c r="U52" i="33" s="1"/>
  <c r="U18" i="33"/>
  <c r="U32" i="33"/>
  <c r="U25" i="33"/>
  <c r="U12" i="33"/>
  <c r="U36" i="33"/>
  <c r="U31" i="33"/>
  <c r="U26" i="33"/>
  <c r="U27" i="33"/>
  <c r="U19" i="33"/>
  <c r="U20" i="33"/>
  <c r="U23" i="33"/>
  <c r="U34" i="33"/>
  <c r="U16" i="33"/>
  <c r="U14" i="33"/>
  <c r="U28" i="33"/>
  <c r="U21" i="33"/>
  <c r="U29" i="33"/>
  <c r="U33" i="33"/>
  <c r="U11" i="42" l="1"/>
  <c r="X28" i="42"/>
  <c r="Y29" i="42" l="1"/>
  <c r="Y23" i="43" s="1"/>
  <c r="Y28" i="43" s="1"/>
  <c r="Z32" i="43" s="1"/>
  <c r="X29" i="42"/>
  <c r="X23" i="43" s="1"/>
  <c r="U33" i="42"/>
  <c r="U35" i="42"/>
  <c r="U36" i="42"/>
  <c r="U24" i="42"/>
  <c r="U29" i="42"/>
  <c r="U27" i="42"/>
  <c r="U14" i="42"/>
  <c r="U21" i="42"/>
  <c r="U20" i="42"/>
  <c r="U15" i="42"/>
  <c r="U22" i="42"/>
  <c r="U34" i="42"/>
  <c r="U37" i="42"/>
  <c r="U16" i="42"/>
  <c r="U28" i="42"/>
  <c r="U30" i="42"/>
  <c r="U52" i="42" s="1"/>
  <c r="U17" i="42"/>
  <c r="U13" i="42"/>
  <c r="U31" i="42"/>
  <c r="U12" i="42"/>
  <c r="U23" i="42"/>
  <c r="U18" i="42"/>
  <c r="U19" i="42"/>
  <c r="U25" i="42"/>
  <c r="U26" i="42"/>
  <c r="U32" i="42"/>
  <c r="U11" i="43" l="1"/>
  <c r="X28" i="43"/>
  <c r="Y29" i="43" l="1"/>
  <c r="X29" i="43"/>
  <c r="U24" i="43"/>
  <c r="U25" i="43"/>
  <c r="U19" i="43"/>
  <c r="U18" i="43"/>
  <c r="U23" i="43"/>
  <c r="U21" i="43"/>
  <c r="U31" i="43"/>
  <c r="U33" i="43"/>
  <c r="U12" i="43"/>
  <c r="U13" i="43"/>
  <c r="U29" i="43"/>
  <c r="U28" i="43"/>
  <c r="U22" i="43"/>
  <c r="U32" i="43"/>
  <c r="U14" i="43"/>
  <c r="U15" i="43"/>
  <c r="U17" i="43"/>
  <c r="U37" i="43"/>
  <c r="U26" i="43"/>
  <c r="U36" i="43"/>
  <c r="U27" i="43"/>
  <c r="U35" i="43"/>
  <c r="U34" i="43"/>
  <c r="U16" i="43"/>
  <c r="U20" i="43"/>
  <c r="U30" i="43"/>
  <c r="U52" i="43" s="1"/>
</calcChain>
</file>

<file path=xl/sharedStrings.xml><?xml version="1.0" encoding="utf-8"?>
<sst xmlns="http://schemas.openxmlformats.org/spreadsheetml/2006/main" count="5567" uniqueCount="211">
  <si>
    <t>Week</t>
  </si>
  <si>
    <t xml:space="preserve"> </t>
  </si>
  <si>
    <t>4 week period commencing</t>
  </si>
  <si>
    <t>Week :</t>
  </si>
  <si>
    <t>Day</t>
  </si>
  <si>
    <t xml:space="preserve"> M</t>
  </si>
  <si>
    <t>1/2 Day</t>
  </si>
  <si>
    <t>AL</t>
  </si>
  <si>
    <t>Annual Leave</t>
  </si>
  <si>
    <t>4 weeks</t>
  </si>
  <si>
    <t>AL/2</t>
  </si>
  <si>
    <t>Half Annual Leave</t>
  </si>
  <si>
    <t xml:space="preserve">         Attendance Times</t>
  </si>
  <si>
    <t>Total</t>
  </si>
  <si>
    <t>*</t>
  </si>
  <si>
    <t xml:space="preserve">       (excluding overtime)</t>
  </si>
  <si>
    <t xml:space="preserve">Auth'd </t>
  </si>
  <si>
    <t>Running</t>
  </si>
  <si>
    <t>DC</t>
  </si>
  <si>
    <t>Discretionary Credit</t>
  </si>
  <si>
    <t xml:space="preserve">    Morning</t>
  </si>
  <si>
    <t xml:space="preserve">   Afternoon</t>
  </si>
  <si>
    <t>Credits</t>
  </si>
  <si>
    <t>*Authorised Credits</t>
  </si>
  <si>
    <t>Fl</t>
  </si>
  <si>
    <t>Flexi("0" Credit)</t>
  </si>
  <si>
    <t>Week:</t>
  </si>
  <si>
    <t>Start</t>
  </si>
  <si>
    <t>Finish</t>
  </si>
  <si>
    <t>Code</t>
  </si>
  <si>
    <t>Auth'd</t>
  </si>
  <si>
    <t>O</t>
  </si>
  <si>
    <t>Official Business</t>
  </si>
  <si>
    <t>Mon</t>
  </si>
  <si>
    <t>Tue</t>
  </si>
  <si>
    <t>Wed</t>
  </si>
  <si>
    <t>SL</t>
  </si>
  <si>
    <t>Sick Leave</t>
  </si>
  <si>
    <t>Thu</t>
  </si>
  <si>
    <t>SL/2</t>
  </si>
  <si>
    <t>Half-day Sick Leave</t>
  </si>
  <si>
    <t>Fri</t>
  </si>
  <si>
    <t>SPL</t>
  </si>
  <si>
    <t>Special Leave</t>
  </si>
  <si>
    <t>T</t>
  </si>
  <si>
    <t>Training</t>
  </si>
  <si>
    <t>Summary</t>
  </si>
  <si>
    <t>B/f</t>
  </si>
  <si>
    <t>Week 1</t>
  </si>
  <si>
    <t>Week 2</t>
  </si>
  <si>
    <t>Week 3</t>
  </si>
  <si>
    <t>Week 4</t>
  </si>
  <si>
    <t>Net C/f</t>
  </si>
  <si>
    <t>The HOUR of cell in Col U</t>
  </si>
  <si>
    <t>The MINUTE from U</t>
  </si>
  <si>
    <t>Col Q/60 - to give decimal hours.</t>
  </si>
  <si>
    <t>The HOUR of column H</t>
  </si>
  <si>
    <t>Col T/60 - to give decimal hours.</t>
  </si>
  <si>
    <t>The MINUTE from H</t>
  </si>
  <si>
    <t>LOOKUP value from col L in col AB</t>
  </si>
  <si>
    <t>Running total of hours worked in month so far - see col Z</t>
  </si>
  <si>
    <t xml:space="preserve">Cum total of required hours worked in month </t>
  </si>
  <si>
    <t>Decimal hours worked in each day</t>
  </si>
  <si>
    <t>Hours worked or Credited per day</t>
  </si>
  <si>
    <t>Total hours worked</t>
  </si>
  <si>
    <t>Test values for IF - to keep the graph on track!</t>
  </si>
  <si>
    <t>Running total of hours worked + std hours for future days</t>
  </si>
  <si>
    <t>Checks if Flexi leave has been used and corrects the running balance.</t>
  </si>
  <si>
    <t xml:space="preserve">    Credit      or      Debit</t>
  </si>
  <si>
    <t>Checked:</t>
  </si>
  <si>
    <t>Min. lunch</t>
  </si>
  <si>
    <t>Check to ensure minimum lunch break is recorded</t>
  </si>
  <si>
    <t>Mean</t>
  </si>
  <si>
    <t>Lunch</t>
  </si>
  <si>
    <t>Resume</t>
  </si>
  <si>
    <t>Home</t>
  </si>
  <si>
    <t xml:space="preserve">Start </t>
  </si>
  <si>
    <t>Elapsed</t>
  </si>
  <si>
    <t>Enter your full name here:</t>
  </si>
  <si>
    <t>hrs</t>
  </si>
  <si>
    <t>(This is a single field)</t>
  </si>
  <si>
    <t xml:space="preserve">Your half day is  </t>
  </si>
  <si>
    <t>(hrs mins)</t>
  </si>
  <si>
    <t>Your full day is</t>
  </si>
  <si>
    <t xml:space="preserve">Enter your contracted weekly hours here </t>
  </si>
  <si>
    <t>Full name</t>
  </si>
  <si>
    <t>SUM</t>
  </si>
  <si>
    <t>COUNTIF</t>
  </si>
  <si>
    <t>RESULT</t>
  </si>
  <si>
    <t>Your Credit or Debit brought forward from the previous flexi-sheet:</t>
  </si>
  <si>
    <t>CREDIT</t>
  </si>
  <si>
    <t>DEBIT</t>
  </si>
  <si>
    <r>
      <t xml:space="preserve">Only enter </t>
    </r>
    <r>
      <rPr>
        <b/>
        <sz val="12"/>
        <color indexed="10"/>
        <rFont val="MS Sans Serif"/>
        <family val="2"/>
      </rPr>
      <t>one</t>
    </r>
    <r>
      <rPr>
        <b/>
        <sz val="12"/>
        <rFont val="MS Sans Serif"/>
        <family val="2"/>
      </rPr>
      <t xml:space="preserve"> of these below:</t>
    </r>
  </si>
  <si>
    <t>Adhoc</t>
  </si>
  <si>
    <t>hh:mm</t>
  </si>
  <si>
    <t xml:space="preserve"> Indicates "less than minimum lunch break"</t>
  </si>
  <si>
    <t>Combine Total Hours Worked with Adhoc time</t>
  </si>
  <si>
    <t>Cumulative total of Smoking Break minutes</t>
  </si>
  <si>
    <t>Decimal conversion of cumulative smoking minutes</t>
  </si>
  <si>
    <t>The HOUR of column R</t>
  </si>
  <si>
    <t>The MINUTE from R</t>
  </si>
  <si>
    <t>Col X/60 - to give decimal hours.</t>
  </si>
  <si>
    <t>Combine V and X</t>
  </si>
  <si>
    <r>
      <t xml:space="preserve"> (</t>
    </r>
    <r>
      <rPr>
        <b/>
        <sz val="12"/>
        <color indexed="57"/>
        <rFont val="MS Sans Serif"/>
        <family val="2"/>
      </rPr>
      <t>+</t>
    </r>
    <r>
      <rPr>
        <b/>
        <sz val="12"/>
        <rFont val="MS Sans Serif"/>
        <family val="2"/>
      </rPr>
      <t>/</t>
    </r>
    <r>
      <rPr>
        <b/>
        <sz val="12"/>
        <color indexed="10"/>
        <rFont val="MS Sans Serif"/>
        <family val="2"/>
      </rPr>
      <t>-</t>
    </r>
    <r>
      <rPr>
        <b/>
        <sz val="9"/>
        <rFont val="MS Sans Serif"/>
        <family val="2"/>
      </rPr>
      <t>)</t>
    </r>
  </si>
  <si>
    <t>Balance</t>
  </si>
  <si>
    <r>
      <t>Adhoc Breaks</t>
    </r>
    <r>
      <rPr>
        <sz val="9"/>
        <rFont val="MS Sans Serif"/>
        <family val="2"/>
      </rPr>
      <t xml:space="preserve">   (minutes)</t>
    </r>
  </si>
  <si>
    <t>Medical (Max 2 hours)</t>
  </si>
  <si>
    <t>DD</t>
  </si>
  <si>
    <t>Discretionary Debit</t>
  </si>
  <si>
    <t>IF code in Q is DD, read HOUR of Time in R</t>
  </si>
  <si>
    <t>IF code in Q is DD, read MINUTE of Time in R</t>
  </si>
  <si>
    <t>Minutes as decimal hours</t>
  </si>
  <si>
    <t>Total of Hours and decimal hours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</si>
  <si>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</si>
  <si>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</si>
  <si>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</si>
  <si>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</si>
  <si>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</si>
  <si>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</si>
  <si>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</si>
  <si>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</si>
  <si>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</si>
  <si>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</si>
  <si>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</si>
  <si>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</si>
  <si>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</si>
  <si>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</si>
  <si>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</si>
  <si>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</si>
  <si>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</si>
  <si>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</si>
  <si>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</si>
  <si>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AX</t>
  </si>
  <si>
    <t>AY</t>
  </si>
  <si>
    <t>AZ</t>
  </si>
  <si>
    <t>BA</t>
  </si>
  <si>
    <t>BB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</si>
  <si>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</si>
  <si>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</si>
  <si>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</si>
  <si>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</si>
  <si>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</si>
  <si>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</si>
  <si>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</si>
  <si>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</si>
  <si>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</si>
  <si>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</si>
  <si>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</si>
  <si>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</si>
  <si>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</si>
  <si>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</si>
  <si>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</si>
  <si>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</si>
  <si>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</si>
  <si>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</si>
  <si>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</si>
  <si>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</si>
  <si>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</si>
  <si>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</si>
  <si>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</si>
  <si>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</si>
  <si>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Change the sign of AK by subtracting from 0</t>
  </si>
  <si>
    <t>AA</t>
  </si>
  <si>
    <t>BC</t>
  </si>
  <si>
    <t>Adhoc breaks</t>
  </si>
  <si>
    <t xml:space="preserve">Adjust for Debits (DD) </t>
  </si>
  <si>
    <t>Graph</t>
  </si>
  <si>
    <t>Cumulative Hours - running totals</t>
  </si>
  <si>
    <t>Total Hours Worked as decimal Hours</t>
  </si>
  <si>
    <t>Min Lunch</t>
  </si>
  <si>
    <t>S; T</t>
  </si>
  <si>
    <t>R; AY; Q; W; X</t>
  </si>
  <si>
    <t>AN ; AO</t>
  </si>
  <si>
    <t>R; BC ;I</t>
  </si>
  <si>
    <t>U ; AS ; AU</t>
  </si>
  <si>
    <t xml:space="preserve">Q ; U </t>
  </si>
  <si>
    <t>E ; AQ</t>
  </si>
  <si>
    <t>H ; R</t>
  </si>
  <si>
    <t>AH ; AJ</t>
  </si>
  <si>
    <t>Q; W; R</t>
  </si>
  <si>
    <t>AD; AE</t>
  </si>
  <si>
    <t>L; M; N; O</t>
  </si>
  <si>
    <t>BA; BB; U; AR</t>
  </si>
  <si>
    <t>Net</t>
  </si>
  <si>
    <t xml:space="preserve"> Total</t>
  </si>
  <si>
    <t xml:space="preserve">  Today</t>
  </si>
  <si>
    <t>AU;I;  AC</t>
  </si>
  <si>
    <t>AV</t>
  </si>
  <si>
    <t>AW</t>
  </si>
  <si>
    <t>IF no time yet, enter 7.2 for the default value - see graph.</t>
  </si>
  <si>
    <t>A/L used this month</t>
  </si>
  <si>
    <t>A/L Balance B/F</t>
  </si>
  <si>
    <t xml:space="preserve">Closing A/L </t>
  </si>
  <si>
    <t>Enter how many days Annual Leave you have left</t>
  </si>
  <si>
    <t>Enter your new leave allowance here:</t>
  </si>
  <si>
    <t>mins</t>
  </si>
  <si>
    <t>Your contracted days per week:</t>
  </si>
  <si>
    <t>hrs/day</t>
  </si>
  <si>
    <t>Contracted Mins/week</t>
  </si>
  <si>
    <t xml:space="preserve"> Enter how many days Annual Leave you have per year</t>
  </si>
  <si>
    <t>Note: Privilege Leave became A/L in 2013</t>
  </si>
  <si>
    <t>Note: 2.5 days Privilege Leave became A/L in 2013</t>
  </si>
  <si>
    <t>PH</t>
  </si>
  <si>
    <t>Public Holiday</t>
  </si>
  <si>
    <r>
      <t xml:space="preserve">
DON'T</t>
    </r>
    <r>
      <rPr>
        <b/>
        <sz val="8"/>
        <color indexed="8"/>
        <rFont val="MS Sans Serif"/>
        <family val="2"/>
      </rPr>
      <t xml:space="preserve"> INCLUDE ANY CARRY OVER</t>
    </r>
  </si>
  <si>
    <t>2016 Flexi-Sheet</t>
  </si>
  <si>
    <r>
      <t xml:space="preserve">1. On this screen, </t>
    </r>
    <r>
      <rPr>
        <b/>
        <sz val="12"/>
        <rFont val="MS Sans Serif"/>
        <family val="2"/>
      </rPr>
      <t>ONLY</t>
    </r>
    <r>
      <rPr>
        <sz val="12"/>
        <rFont val="MS Sans Serif"/>
        <family val="2"/>
      </rPr>
      <t xml:space="preserve"> enter details in the </t>
    </r>
    <r>
      <rPr>
        <b/>
        <sz val="12"/>
        <color indexed="10"/>
        <rFont val="MS Sans Serif"/>
        <family val="2"/>
      </rPr>
      <t>RED</t>
    </r>
    <r>
      <rPr>
        <sz val="12"/>
        <rFont val="MS Sans Serif"/>
        <family val="2"/>
      </rPr>
      <t xml:space="preserve"> fields.
2. Enter </t>
    </r>
    <r>
      <rPr>
        <b/>
        <sz val="12"/>
        <rFont val="MS Sans Serif"/>
        <family val="2"/>
      </rPr>
      <t>EITHER</t>
    </r>
    <r>
      <rPr>
        <sz val="12"/>
        <rFont val="MS Sans Serif"/>
        <family val="2"/>
      </rPr>
      <t xml:space="preserve"> a credit </t>
    </r>
    <r>
      <rPr>
        <b/>
        <sz val="12"/>
        <rFont val="MS Sans Serif"/>
        <family val="2"/>
      </rPr>
      <t>OR</t>
    </r>
    <r>
      <rPr>
        <sz val="12"/>
        <rFont val="MS Sans Serif"/>
        <family val="2"/>
      </rPr>
      <t xml:space="preserve"> a debit value for your flexi balance from your previous flexi sheet.</t>
    </r>
  </si>
  <si>
    <t>Reset incorrect entry</t>
  </si>
  <si>
    <t>Name</t>
  </si>
  <si>
    <t>Jamie Tobin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</si>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</sst>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dd/mm/yyyy;@"/>
  </numFmts>
  <fonts count="57" x14ac:knownFonts="1">
    <font>
      <sz val="10"/>
      <name val="Arial"/>
    </font>
    <font>
      <sz val="9"/>
      <name val="MS Sans Serif"/>
      <family val="2"/>
    </font>
    <font>
      <sz val="9"/>
      <name val="MS Sans Serif"/>
      <family val="2"/>
    </font>
    <font>
      <sz val="8"/>
      <color indexed="18"/>
      <name val="Arial"/>
      <family val="2"/>
    </font>
    <font>
      <sz val="9"/>
      <color indexed="18"/>
      <name val="MS Sans Serif"/>
      <family val="2"/>
    </font>
    <font>
      <b/>
      <sz val="9"/>
      <name val="MS Sans Serif"/>
      <family val="2"/>
    </font>
    <font>
      <b/>
      <sz val="9"/>
      <name val="MS Sans Serif"/>
      <family val="2"/>
    </font>
    <font>
      <sz val="8.5"/>
      <name val="MS Sans Serif"/>
      <family val="2"/>
    </font>
    <font>
      <sz val="8.5"/>
      <color indexed="43"/>
      <name val="MS Sans Serif"/>
      <family val="2"/>
    </font>
    <font>
      <sz val="8.5"/>
      <name val="Arial"/>
      <family val="2"/>
    </font>
    <font>
      <b/>
      <sz val="8.5"/>
      <name val="MS Sans Serif"/>
      <family val="2"/>
    </font>
    <font>
      <sz val="9"/>
      <color indexed="8"/>
      <name val="MS Sans Serif"/>
      <family val="2"/>
    </font>
    <font>
      <b/>
      <sz val="9"/>
      <color indexed="12"/>
      <name val="MS Sans Serif"/>
      <family val="2"/>
    </font>
    <font>
      <b/>
      <sz val="10"/>
      <name val="Arial"/>
      <family val="2"/>
    </font>
    <font>
      <b/>
      <sz val="12"/>
      <color indexed="57"/>
      <name val="MS Sans Serif"/>
      <family val="2"/>
    </font>
    <font>
      <b/>
      <sz val="12"/>
      <name val="MS Sans Serif"/>
      <family val="2"/>
    </font>
    <font>
      <b/>
      <sz val="12"/>
      <color indexed="10"/>
      <name val="MS Sans Serif"/>
      <family val="2"/>
    </font>
    <font>
      <b/>
      <sz val="9"/>
      <color indexed="8"/>
      <name val="MS Sans Serif"/>
      <family val="2"/>
    </font>
    <font>
      <sz val="9"/>
      <color indexed="10"/>
      <name val="MS Sans Serif"/>
      <family val="2"/>
    </font>
    <font>
      <sz val="9"/>
      <color indexed="43"/>
      <name val="MS Sans Serif"/>
      <family val="2"/>
    </font>
    <font>
      <b/>
      <sz val="9"/>
      <color indexed="15"/>
      <name val="MS Sans Serif"/>
      <family val="2"/>
    </font>
    <font>
      <sz val="8"/>
      <name val="Arial"/>
      <family val="2"/>
    </font>
    <font>
      <sz val="8"/>
      <name val="MS Sans Serif"/>
      <family val="2"/>
    </font>
    <font>
      <sz val="9"/>
      <color indexed="8"/>
      <name val="MS Sans Serif"/>
      <family val="2"/>
    </font>
    <font>
      <sz val="9"/>
      <color indexed="22"/>
      <name val="MS Sans Serif"/>
      <family val="2"/>
    </font>
    <font>
      <sz val="9"/>
      <color indexed="22"/>
      <name val="MS Sans Serif"/>
      <family val="2"/>
    </font>
    <font>
      <b/>
      <sz val="9"/>
      <color indexed="10"/>
      <name val="MS Sans Serif"/>
      <family val="2"/>
    </font>
    <font>
      <sz val="9"/>
      <color indexed="10"/>
      <name val="MS Sans Serif"/>
      <family val="2"/>
    </font>
    <font>
      <sz val="12"/>
      <name val="MS Sans Serif"/>
      <family val="2"/>
    </font>
    <font>
      <sz val="12"/>
      <name val="Arial"/>
      <family val="2"/>
    </font>
    <font>
      <sz val="12"/>
      <color indexed="8"/>
      <name val="MS Sans Serif"/>
      <family val="2"/>
    </font>
    <font>
      <b/>
      <sz val="9"/>
      <color indexed="22"/>
      <name val="MS Sans Serif"/>
      <family val="2"/>
    </font>
    <font>
      <b/>
      <sz val="8.5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22"/>
      <name val="Arial"/>
      <family val="2"/>
    </font>
    <font>
      <sz val="10"/>
      <name val="Arial"/>
      <family val="2"/>
    </font>
    <font>
      <sz val="9"/>
      <color indexed="55"/>
      <name val="MS Sans Serif"/>
      <family val="2"/>
    </font>
    <font>
      <b/>
      <sz val="8"/>
      <color indexed="23"/>
      <name val="Arial"/>
      <family val="2"/>
    </font>
    <font>
      <sz val="9"/>
      <color indexed="60"/>
      <name val="MS Sans Serif"/>
      <family val="2"/>
    </font>
    <font>
      <sz val="9"/>
      <color indexed="23"/>
      <name val="MS Sans Serif"/>
      <family val="2"/>
    </font>
    <font>
      <sz val="8"/>
      <color indexed="22"/>
      <name val="Arial"/>
      <family val="2"/>
    </font>
    <font>
      <sz val="8.5"/>
      <name val="Arial"/>
      <family val="2"/>
    </font>
    <font>
      <b/>
      <sz val="9"/>
      <color indexed="8"/>
      <name val="MS Sans Serif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MS Sans Serif"/>
      <family val="2"/>
    </font>
    <font>
      <b/>
      <sz val="8"/>
      <color indexed="8"/>
      <name val="MS Sans Serif"/>
      <family val="2"/>
    </font>
    <font>
      <sz val="8"/>
      <color indexed="8"/>
      <name val="MS Sans Serif"/>
      <family val="2"/>
    </font>
    <font>
      <sz val="9"/>
      <color indexed="9"/>
      <name val="MS Sans Serif"/>
      <family val="2"/>
    </font>
    <font>
      <b/>
      <sz val="24"/>
      <name val="Arial"/>
      <family val="2"/>
    </font>
    <font>
      <sz val="9"/>
      <name val="Arial"/>
      <family val="2"/>
    </font>
    <font>
      <sz val="12"/>
      <color indexed="22"/>
      <name val="Arial"/>
      <family val="2"/>
    </font>
    <font>
      <sz val="12"/>
      <color indexed="55"/>
      <name val="Arial"/>
      <family val="2"/>
    </font>
    <font>
      <sz val="12"/>
      <color indexed="9"/>
      <name val="Arial"/>
      <family val="2"/>
    </font>
    <font>
      <sz val="9"/>
      <color theme="1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2">
    <xf numFmtId="0" fontId="0" fillId="0" borderId="0" xfId="0"/>
    <xf numFmtId="20" fontId="2" fillId="0" borderId="1" xfId="0" applyNumberFormat="1" applyFont="1" applyFill="1" applyBorder="1" applyProtection="1">
      <protection locked="0"/>
    </xf>
    <xf numFmtId="2" fontId="2" fillId="0" borderId="0" xfId="0" applyNumberFormat="1" applyFont="1" applyFill="1" applyBorder="1" applyProtection="1">
      <protection locked="0"/>
    </xf>
    <xf numFmtId="2" fontId="18" fillId="0" borderId="0" xfId="0" applyNumberFormat="1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20" fontId="2" fillId="0" borderId="3" xfId="0" applyNumberFormat="1" applyFont="1" applyFill="1" applyBorder="1" applyProtection="1">
      <protection locked="0"/>
    </xf>
    <xf numFmtId="0" fontId="18" fillId="0" borderId="0" xfId="0" applyFont="1" applyFill="1"/>
    <xf numFmtId="0" fontId="2" fillId="0" borderId="0" xfId="0" applyFont="1" applyFill="1"/>
    <xf numFmtId="0" fontId="1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2" fillId="2" borderId="0" xfId="0" applyFont="1" applyFill="1"/>
    <xf numFmtId="0" fontId="2" fillId="2" borderId="0" xfId="0" applyFont="1" applyFill="1" applyBorder="1" applyProtection="1"/>
    <xf numFmtId="164" fontId="17" fillId="2" borderId="3" xfId="0" applyNumberFormat="1" applyFont="1" applyFill="1" applyBorder="1" applyAlignment="1" applyProtection="1">
      <alignment horizontal="center"/>
      <protection hidden="1"/>
    </xf>
    <xf numFmtId="20" fontId="12" fillId="2" borderId="5" xfId="0" applyNumberFormat="1" applyFont="1" applyFill="1" applyBorder="1" applyAlignment="1" applyProtection="1">
      <alignment horizontal="center"/>
      <protection hidden="1"/>
    </xf>
    <xf numFmtId="164" fontId="17" fillId="2" borderId="3" xfId="0" applyNumberFormat="1" applyFont="1" applyFill="1" applyBorder="1" applyAlignment="1" applyProtection="1">
      <alignment horizontal="right"/>
      <protection hidden="1"/>
    </xf>
    <xf numFmtId="0" fontId="1" fillId="0" borderId="0" xfId="0" applyFont="1" applyFill="1" applyAlignment="1">
      <alignment textRotation="90"/>
    </xf>
    <xf numFmtId="0" fontId="0" fillId="0" borderId="0" xfId="0" applyFill="1"/>
    <xf numFmtId="164" fontId="17" fillId="0" borderId="3" xfId="0" applyNumberFormat="1" applyFont="1" applyFill="1" applyBorder="1" applyAlignment="1" applyProtection="1">
      <alignment horizontal="right"/>
      <protection hidden="1"/>
    </xf>
    <xf numFmtId="2" fontId="11" fillId="0" borderId="3" xfId="0" applyNumberFormat="1" applyFont="1" applyFill="1" applyBorder="1" applyProtection="1">
      <protection hidden="1"/>
    </xf>
    <xf numFmtId="2" fontId="11" fillId="0" borderId="7" xfId="0" applyNumberFormat="1" applyFont="1" applyFill="1" applyBorder="1" applyProtection="1">
      <protection hidden="1"/>
    </xf>
    <xf numFmtId="2" fontId="6" fillId="0" borderId="3" xfId="0" applyNumberFormat="1" applyFont="1" applyFill="1" applyBorder="1" applyProtection="1">
      <protection hidden="1"/>
    </xf>
    <xf numFmtId="2" fontId="17" fillId="0" borderId="1" xfId="0" applyNumberFormat="1" applyFont="1" applyFill="1" applyBorder="1" applyProtection="1">
      <protection hidden="1"/>
    </xf>
    <xf numFmtId="2" fontId="2" fillId="6" borderId="0" xfId="0" applyNumberFormat="1" applyFont="1" applyFill="1" applyBorder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20" fontId="2" fillId="0" borderId="3" xfId="0" applyNumberFormat="1" applyFont="1" applyFill="1" applyBorder="1" applyAlignment="1" applyProtection="1">
      <alignment horizontal="center"/>
      <protection locked="0"/>
    </xf>
    <xf numFmtId="1" fontId="2" fillId="0" borderId="1" xfId="0" applyNumberFormat="1" applyFont="1" applyFill="1" applyBorder="1" applyAlignment="1" applyProtection="1">
      <alignment horizontal="center"/>
      <protection locked="0"/>
    </xf>
    <xf numFmtId="1" fontId="2" fillId="0" borderId="3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Protection="1">
      <protection locked="0"/>
    </xf>
    <xf numFmtId="1" fontId="2" fillId="7" borderId="0" xfId="0" applyNumberFormat="1" applyFont="1" applyFill="1" applyBorder="1" applyProtection="1">
      <protection locked="0"/>
    </xf>
    <xf numFmtId="2" fontId="2" fillId="7" borderId="0" xfId="0" applyNumberFormat="1" applyFont="1" applyFill="1" applyBorder="1" applyProtection="1">
      <protection locked="0"/>
    </xf>
    <xf numFmtId="0" fontId="40" fillId="9" borderId="0" xfId="0" applyFont="1" applyFill="1" applyBorder="1" applyAlignment="1" applyProtection="1">
      <alignment horizontal="center"/>
      <protection locked="0"/>
    </xf>
    <xf numFmtId="0" fontId="41" fillId="3" borderId="0" xfId="0" applyFont="1" applyFill="1" applyBorder="1" applyAlignment="1" applyProtection="1">
      <alignment horizontal="center"/>
      <protection locked="0"/>
    </xf>
    <xf numFmtId="1" fontId="11" fillId="6" borderId="0" xfId="0" applyNumberFormat="1" applyFont="1" applyFill="1" applyBorder="1" applyProtection="1">
      <protection locked="0"/>
    </xf>
    <xf numFmtId="0" fontId="2" fillId="4" borderId="0" xfId="0" applyFont="1" applyFill="1"/>
    <xf numFmtId="1" fontId="18" fillId="0" borderId="14" xfId="0" applyNumberFormat="1" applyFont="1" applyFill="1" applyBorder="1" applyProtection="1">
      <protection locked="0"/>
    </xf>
    <xf numFmtId="1" fontId="2" fillId="6" borderId="12" xfId="0" applyNumberFormat="1" applyFont="1" applyFill="1" applyBorder="1" applyProtection="1">
      <protection locked="0"/>
    </xf>
    <xf numFmtId="1" fontId="11" fillId="6" borderId="4" xfId="0" applyNumberFormat="1" applyFont="1" applyFill="1" applyBorder="1" applyProtection="1">
      <protection locked="0"/>
    </xf>
    <xf numFmtId="2" fontId="2" fillId="6" borderId="4" xfId="0" applyNumberFormat="1" applyFont="1" applyFill="1" applyBorder="1" applyProtection="1">
      <protection locked="0"/>
    </xf>
    <xf numFmtId="2" fontId="2" fillId="6" borderId="11" xfId="0" applyNumberFormat="1" applyFont="1" applyFill="1" applyBorder="1" applyProtection="1">
      <protection locked="0"/>
    </xf>
    <xf numFmtId="1" fontId="2" fillId="6" borderId="2" xfId="0" applyNumberFormat="1" applyFont="1" applyFill="1" applyBorder="1" applyProtection="1">
      <protection locked="0"/>
    </xf>
    <xf numFmtId="2" fontId="2" fillId="6" borderId="14" xfId="0" applyNumberFormat="1" applyFont="1" applyFill="1" applyBorder="1" applyProtection="1">
      <protection locked="0"/>
    </xf>
    <xf numFmtId="1" fontId="2" fillId="7" borderId="12" xfId="0" applyNumberFormat="1" applyFont="1" applyFill="1" applyBorder="1" applyProtection="1">
      <protection locked="0"/>
    </xf>
    <xf numFmtId="2" fontId="2" fillId="7" borderId="4" xfId="0" applyNumberFormat="1" applyFont="1" applyFill="1" applyBorder="1" applyProtection="1">
      <protection locked="0"/>
    </xf>
    <xf numFmtId="2" fontId="2" fillId="5" borderId="11" xfId="0" applyNumberFormat="1" applyFont="1" applyFill="1" applyBorder="1" applyProtection="1">
      <protection locked="0"/>
    </xf>
    <xf numFmtId="1" fontId="2" fillId="7" borderId="2" xfId="0" applyNumberFormat="1" applyFont="1" applyFill="1" applyBorder="1" applyProtection="1">
      <protection locked="0"/>
    </xf>
    <xf numFmtId="2" fontId="2" fillId="5" borderId="14" xfId="0" applyNumberFormat="1" applyFont="1" applyFill="1" applyBorder="1" applyProtection="1">
      <protection locked="0"/>
    </xf>
    <xf numFmtId="1" fontId="2" fillId="0" borderId="2" xfId="0" applyNumberFormat="1" applyFont="1" applyFill="1" applyBorder="1" applyProtection="1">
      <protection locked="0"/>
    </xf>
    <xf numFmtId="2" fontId="2" fillId="11" borderId="14" xfId="0" applyNumberFormat="1" applyFont="1" applyFill="1" applyBorder="1" applyProtection="1">
      <protection locked="0"/>
    </xf>
    <xf numFmtId="2" fontId="2" fillId="0" borderId="14" xfId="0" applyNumberFormat="1" applyFont="1" applyFill="1" applyBorder="1" applyProtection="1">
      <protection locked="0"/>
    </xf>
    <xf numFmtId="20" fontId="2" fillId="0" borderId="2" xfId="0" applyNumberFormat="1" applyFont="1" applyFill="1" applyBorder="1" applyProtection="1">
      <protection locked="0"/>
    </xf>
    <xf numFmtId="20" fontId="18" fillId="0" borderId="0" xfId="0" applyNumberFormat="1" applyFont="1" applyFill="1" applyBorder="1" applyProtection="1">
      <protection locked="0"/>
    </xf>
    <xf numFmtId="20" fontId="2" fillId="0" borderId="15" xfId="0" applyNumberFormat="1" applyFont="1" applyFill="1" applyBorder="1" applyProtection="1">
      <protection locked="0"/>
    </xf>
    <xf numFmtId="1" fontId="2" fillId="7" borderId="4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20" fontId="2" fillId="5" borderId="12" xfId="0" applyNumberFormat="1" applyFont="1" applyFill="1" applyBorder="1" applyProtection="1">
      <protection locked="0"/>
    </xf>
    <xf numFmtId="1" fontId="18" fillId="5" borderId="4" xfId="0" applyNumberFormat="1" applyFont="1" applyFill="1" applyBorder="1" applyProtection="1">
      <protection locked="0"/>
    </xf>
    <xf numFmtId="1" fontId="18" fillId="5" borderId="11" xfId="0" applyNumberFormat="1" applyFont="1" applyFill="1" applyBorder="1" applyProtection="1">
      <protection locked="0"/>
    </xf>
    <xf numFmtId="20" fontId="2" fillId="5" borderId="2" xfId="0" applyNumberFormat="1" applyFont="1" applyFill="1" applyBorder="1" applyProtection="1">
      <protection locked="0"/>
    </xf>
    <xf numFmtId="1" fontId="18" fillId="5" borderId="0" xfId="0" applyNumberFormat="1" applyFont="1" applyFill="1" applyBorder="1" applyProtection="1">
      <protection locked="0"/>
    </xf>
    <xf numFmtId="1" fontId="18" fillId="5" borderId="14" xfId="0" applyNumberFormat="1" applyFont="1" applyFill="1" applyBorder="1" applyProtection="1">
      <protection locked="0"/>
    </xf>
    <xf numFmtId="0" fontId="2" fillId="10" borderId="12" xfId="0" applyFont="1" applyFill="1" applyBorder="1" applyProtection="1">
      <protection locked="0"/>
    </xf>
    <xf numFmtId="0" fontId="2" fillId="10" borderId="2" xfId="0" applyFont="1" applyFill="1" applyBorder="1" applyProtection="1">
      <protection locked="0"/>
    </xf>
    <xf numFmtId="2" fontId="2" fillId="10" borderId="14" xfId="0" applyNumberFormat="1" applyFont="1" applyFill="1" applyBorder="1" applyProtection="1">
      <protection locked="0"/>
    </xf>
    <xf numFmtId="0" fontId="2" fillId="10" borderId="0" xfId="0" applyFont="1" applyFill="1" applyBorder="1" applyProtection="1">
      <protection locked="0"/>
    </xf>
    <xf numFmtId="2" fontId="18" fillId="2" borderId="0" xfId="0" applyNumberFormat="1" applyFont="1" applyFill="1" applyBorder="1" applyProtection="1">
      <protection locked="0"/>
    </xf>
    <xf numFmtId="1" fontId="18" fillId="2" borderId="0" xfId="0" applyNumberFormat="1" applyFont="1" applyFill="1" applyBorder="1" applyProtection="1">
      <protection locked="0"/>
    </xf>
    <xf numFmtId="1" fontId="18" fillId="2" borderId="4" xfId="0" applyNumberFormat="1" applyFont="1" applyFill="1" applyBorder="1" applyProtection="1">
      <protection locked="0"/>
    </xf>
    <xf numFmtId="20" fontId="18" fillId="2" borderId="0" xfId="0" applyNumberFormat="1" applyFont="1" applyFill="1" applyBorder="1" applyProtection="1">
      <protection locked="0"/>
    </xf>
    <xf numFmtId="1" fontId="19" fillId="0" borderId="0" xfId="0" applyNumberFormat="1" applyFont="1" applyFill="1" applyBorder="1"/>
    <xf numFmtId="0" fontId="18" fillId="2" borderId="0" xfId="0" applyFont="1" applyFill="1"/>
    <xf numFmtId="0" fontId="18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4" borderId="0" xfId="0" applyFill="1"/>
    <xf numFmtId="1" fontId="19" fillId="4" borderId="0" xfId="0" applyNumberFormat="1" applyFont="1" applyFill="1" applyBorder="1"/>
    <xf numFmtId="2" fontId="15" fillId="8" borderId="3" xfId="0" applyNumberFormat="1" applyFont="1" applyFill="1" applyBorder="1"/>
    <xf numFmtId="1" fontId="30" fillId="8" borderId="3" xfId="0" applyNumberFormat="1" applyFont="1" applyFill="1" applyBorder="1" applyAlignment="1">
      <alignment horizontal="center"/>
    </xf>
    <xf numFmtId="165" fontId="28" fillId="8" borderId="3" xfId="0" applyNumberFormat="1" applyFont="1" applyFill="1" applyBorder="1" applyAlignment="1">
      <alignment horizontal="center"/>
    </xf>
    <xf numFmtId="2" fontId="28" fillId="13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4" fillId="4" borderId="0" xfId="0" applyFont="1" applyFill="1" applyProtection="1">
      <protection hidden="1"/>
    </xf>
    <xf numFmtId="0" fontId="24" fillId="2" borderId="0" xfId="0" applyFont="1" applyFill="1" applyBorder="1" applyAlignment="1" applyProtection="1">
      <alignment horizontal="center"/>
      <protection hidden="1"/>
    </xf>
    <xf numFmtId="0" fontId="24" fillId="4" borderId="0" xfId="0" applyFont="1" applyFill="1" applyAlignment="1" applyProtection="1">
      <alignment horizontal="right"/>
      <protection hidden="1"/>
    </xf>
    <xf numFmtId="0" fontId="24" fillId="4" borderId="0" xfId="0" applyFont="1" applyFill="1" applyAlignment="1" applyProtection="1">
      <alignment horizontal="center"/>
      <protection hidden="1"/>
    </xf>
    <xf numFmtId="0" fontId="38" fillId="4" borderId="0" xfId="0" applyFont="1" applyFill="1" applyProtection="1">
      <protection hidden="1"/>
    </xf>
    <xf numFmtId="0" fontId="38" fillId="2" borderId="0" xfId="0" applyFont="1" applyFill="1" applyBorder="1" applyAlignment="1" applyProtection="1">
      <alignment horizontal="center"/>
      <protection hidden="1"/>
    </xf>
    <xf numFmtId="0" fontId="38" fillId="4" borderId="0" xfId="0" applyFont="1" applyFill="1" applyAlignment="1" applyProtection="1">
      <alignment horizontal="right"/>
      <protection hidden="1"/>
    </xf>
    <xf numFmtId="2" fontId="38" fillId="4" borderId="0" xfId="0" applyNumberFormat="1" applyFont="1" applyFill="1" applyAlignment="1" applyProtection="1">
      <alignment horizontal="right"/>
      <protection hidden="1"/>
    </xf>
    <xf numFmtId="1" fontId="38" fillId="4" borderId="0" xfId="0" applyNumberFormat="1" applyFont="1" applyFill="1" applyAlignment="1" applyProtection="1">
      <alignment horizontal="right"/>
      <protection hidden="1"/>
    </xf>
    <xf numFmtId="2" fontId="38" fillId="4" borderId="0" xfId="0" applyNumberFormat="1" applyFont="1" applyFill="1" applyProtection="1">
      <protection hidden="1"/>
    </xf>
    <xf numFmtId="0" fontId="50" fillId="4" borderId="0" xfId="0" applyFont="1" applyFill="1" applyProtection="1">
      <protection hidden="1"/>
    </xf>
    <xf numFmtId="0" fontId="50" fillId="4" borderId="0" xfId="0" applyFont="1" applyFill="1" applyAlignment="1" applyProtection="1">
      <alignment horizontal="right"/>
      <protection hidden="1"/>
    </xf>
    <xf numFmtId="0" fontId="36" fillId="4" borderId="0" xfId="0" applyFont="1" applyFill="1" applyAlignment="1">
      <alignment horizontal="center" textRotation="90"/>
    </xf>
    <xf numFmtId="0" fontId="45" fillId="4" borderId="0" xfId="0" applyFont="1" applyFill="1" applyAlignment="1">
      <alignment horizontal="right"/>
    </xf>
    <xf numFmtId="0" fontId="45" fillId="0" borderId="0" xfId="0" applyFont="1" applyFill="1" applyAlignment="1">
      <alignment horizontal="right"/>
    </xf>
    <xf numFmtId="0" fontId="53" fillId="4" borderId="0" xfId="0" applyFont="1" applyFill="1" applyAlignment="1" applyProtection="1">
      <alignment horizontal="right"/>
      <protection hidden="1"/>
    </xf>
    <xf numFmtId="0" fontId="54" fillId="4" borderId="0" xfId="0" applyFont="1" applyFill="1" applyAlignment="1" applyProtection="1">
      <alignment horizontal="right"/>
      <protection hidden="1"/>
    </xf>
    <xf numFmtId="2" fontId="54" fillId="4" borderId="0" xfId="0" applyNumberFormat="1" applyFont="1" applyFill="1" applyAlignment="1" applyProtection="1">
      <alignment horizontal="right"/>
      <protection hidden="1"/>
    </xf>
    <xf numFmtId="1" fontId="54" fillId="4" borderId="0" xfId="0" applyNumberFormat="1" applyFont="1" applyFill="1" applyAlignment="1" applyProtection="1">
      <alignment horizontal="right"/>
      <protection hidden="1"/>
    </xf>
    <xf numFmtId="2" fontId="55" fillId="4" borderId="0" xfId="0" applyNumberFormat="1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center" textRotation="90"/>
      <protection locked="0"/>
    </xf>
    <xf numFmtId="0" fontId="2" fillId="0" borderId="0" xfId="0" applyFont="1" applyFill="1" applyAlignment="1" applyProtection="1">
      <alignment horizontal="center"/>
      <protection locked="0"/>
    </xf>
    <xf numFmtId="1" fontId="25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2" fillId="8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2" fillId="9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39" fillId="9" borderId="0" xfId="0" applyFont="1" applyFill="1" applyAlignment="1" applyProtection="1">
      <alignment horizontal="center" textRotation="90"/>
      <protection locked="0"/>
    </xf>
    <xf numFmtId="20" fontId="41" fillId="3" borderId="0" xfId="0" applyNumberFormat="1" applyFont="1" applyFill="1" applyAlignment="1" applyProtection="1">
      <alignment textRotation="90"/>
      <protection locked="0"/>
    </xf>
    <xf numFmtId="20" fontId="40" fillId="9" borderId="0" xfId="0" applyNumberFormat="1" applyFont="1" applyFill="1" applyAlignment="1" applyProtection="1">
      <alignment textRotation="90"/>
      <protection locked="0"/>
    </xf>
    <xf numFmtId="0" fontId="2" fillId="16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38" fillId="9" borderId="0" xfId="0" applyFont="1" applyFill="1" applyProtection="1">
      <protection locked="0"/>
    </xf>
    <xf numFmtId="0" fontId="38" fillId="3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24" fillId="9" borderId="0" xfId="0" applyFont="1" applyFill="1" applyProtection="1">
      <protection locked="0"/>
    </xf>
    <xf numFmtId="0" fontId="24" fillId="8" borderId="0" xfId="0" applyFont="1" applyFill="1" applyAlignment="1" applyProtection="1">
      <alignment horizontal="center"/>
      <protection locked="0"/>
    </xf>
    <xf numFmtId="20" fontId="24" fillId="8" borderId="0" xfId="0" applyNumberFormat="1" applyFont="1" applyFill="1" applyAlignment="1" applyProtection="1">
      <alignment horizontal="center"/>
      <protection locked="0"/>
    </xf>
    <xf numFmtId="0" fontId="24" fillId="8" borderId="0" xfId="0" applyFont="1" applyFill="1" applyProtection="1">
      <protection locked="0"/>
    </xf>
    <xf numFmtId="0" fontId="36" fillId="9" borderId="0" xfId="0" applyFont="1" applyFill="1" applyAlignment="1" applyProtection="1">
      <alignment horizontal="center" textRotation="90"/>
      <protection locked="0"/>
    </xf>
    <xf numFmtId="0" fontId="2" fillId="17" borderId="0" xfId="0" applyFont="1" applyFill="1" applyProtection="1">
      <protection locked="0"/>
    </xf>
    <xf numFmtId="2" fontId="18" fillId="5" borderId="4" xfId="0" applyNumberFormat="1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2" fontId="1" fillId="12" borderId="12" xfId="0" applyNumberFormat="1" applyFont="1" applyFill="1" applyBorder="1" applyProtection="1">
      <protection locked="0"/>
    </xf>
    <xf numFmtId="2" fontId="1" fillId="12" borderId="4" xfId="0" applyNumberFormat="1" applyFont="1" applyFill="1" applyBorder="1" applyProtection="1">
      <protection locked="0"/>
    </xf>
    <xf numFmtId="2" fontId="1" fillId="12" borderId="11" xfId="0" applyNumberFormat="1" applyFont="1" applyFill="1" applyBorder="1" applyProtection="1">
      <protection locked="0"/>
    </xf>
    <xf numFmtId="2" fontId="1" fillId="0" borderId="1" xfId="0" applyNumberFormat="1" applyFont="1" applyFill="1" applyBorder="1" applyAlignment="1" applyProtection="1">
      <alignment horizontal="center"/>
      <protection locked="0"/>
    </xf>
    <xf numFmtId="2" fontId="18" fillId="5" borderId="0" xfId="0" applyNumberFormat="1" applyFont="1" applyFill="1" applyBorder="1" applyProtection="1">
      <protection locked="0"/>
    </xf>
    <xf numFmtId="2" fontId="1" fillId="12" borderId="2" xfId="0" applyNumberFormat="1" applyFont="1" applyFill="1" applyBorder="1" applyProtection="1">
      <protection locked="0"/>
    </xf>
    <xf numFmtId="2" fontId="1" fillId="12" borderId="0" xfId="0" applyNumberFormat="1" applyFont="1" applyFill="1" applyBorder="1" applyProtection="1">
      <protection locked="0"/>
    </xf>
    <xf numFmtId="2" fontId="1" fillId="12" borderId="14" xfId="0" applyNumberFormat="1" applyFont="1" applyFill="1" applyBorder="1" applyProtection="1">
      <protection locked="0"/>
    </xf>
    <xf numFmtId="2" fontId="1" fillId="0" borderId="15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10" borderId="0" xfId="0" applyFont="1" applyFill="1" applyBorder="1" applyAlignment="1" applyProtection="1">
      <alignment horizontal="left"/>
      <protection locked="0"/>
    </xf>
    <xf numFmtId="2" fontId="1" fillId="0" borderId="2" xfId="0" applyNumberFormat="1" applyFont="1" applyFill="1" applyBorder="1" applyProtection="1">
      <protection locked="0"/>
    </xf>
    <xf numFmtId="2" fontId="1" fillId="0" borderId="0" xfId="0" applyNumberFormat="1" applyFont="1" applyFill="1" applyBorder="1" applyProtection="1">
      <protection locked="0"/>
    </xf>
    <xf numFmtId="2" fontId="1" fillId="0" borderId="14" xfId="0" applyNumberFormat="1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2" fillId="0" borderId="2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8" fillId="0" borderId="0" xfId="0" applyFont="1" applyFill="1" applyProtection="1">
      <protection locked="0"/>
    </xf>
    <xf numFmtId="0" fontId="18" fillId="0" borderId="2" xfId="0" applyFont="1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0" fontId="18" fillId="0" borderId="14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center"/>
      <protection locked="0"/>
    </xf>
    <xf numFmtId="20" fontId="6" fillId="8" borderId="15" xfId="0" applyNumberFormat="1" applyFont="1" applyFill="1" applyBorder="1" applyProtection="1">
      <protection locked="0"/>
    </xf>
    <xf numFmtId="20" fontId="17" fillId="8" borderId="0" xfId="0" applyNumberFormat="1" applyFont="1" applyFill="1" applyProtection="1">
      <protection locked="0"/>
    </xf>
    <xf numFmtId="0" fontId="2" fillId="0" borderId="15" xfId="0" applyFont="1" applyFill="1" applyBorder="1" applyProtection="1">
      <protection locked="0"/>
    </xf>
    <xf numFmtId="0" fontId="1" fillId="0" borderId="16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protection locked="0"/>
    </xf>
    <xf numFmtId="0" fontId="0" fillId="0" borderId="18" xfId="0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 applyProtection="1">
      <alignment horizontal="center" vertical="center" wrapText="1"/>
      <protection locked="0"/>
    </xf>
    <xf numFmtId="0" fontId="18" fillId="0" borderId="9" xfId="0" applyFont="1" applyFill="1" applyBorder="1" applyAlignment="1" applyProtection="1">
      <alignment horizontal="center" vertical="center" wrapText="1"/>
      <protection locked="0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35" fillId="2" borderId="0" xfId="0" applyFont="1" applyFill="1" applyProtection="1">
      <protection locked="0"/>
    </xf>
    <xf numFmtId="0" fontId="23" fillId="2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3" fillId="17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35" fillId="0" borderId="0" xfId="0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0" fontId="23" fillId="0" borderId="4" xfId="0" applyFont="1" applyFill="1" applyBorder="1" applyProtection="1">
      <protection locked="0"/>
    </xf>
    <xf numFmtId="0" fontId="23" fillId="0" borderId="4" xfId="0" applyFont="1" applyFill="1" applyBorder="1" applyAlignment="1" applyProtection="1">
      <alignment horizontal="center"/>
      <protection locked="0"/>
    </xf>
    <xf numFmtId="1" fontId="11" fillId="0" borderId="4" xfId="0" applyNumberFormat="1" applyFont="1" applyFill="1" applyBorder="1" applyProtection="1">
      <protection locked="0"/>
    </xf>
    <xf numFmtId="0" fontId="23" fillId="0" borderId="11" xfId="0" applyFont="1" applyFill="1" applyBorder="1" applyProtection="1">
      <protection locked="0"/>
    </xf>
    <xf numFmtId="0" fontId="23" fillId="0" borderId="9" xfId="0" applyFont="1" applyFill="1" applyBorder="1" applyProtection="1"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1" fontId="11" fillId="0" borderId="9" xfId="0" applyNumberFormat="1" applyFont="1" applyFill="1" applyBorder="1" applyProtection="1">
      <protection locked="0"/>
    </xf>
    <xf numFmtId="0" fontId="23" fillId="0" borderId="18" xfId="0" applyFont="1" applyFill="1" applyBorder="1" applyProtection="1">
      <protection locked="0"/>
    </xf>
    <xf numFmtId="0" fontId="13" fillId="10" borderId="3" xfId="0" applyFont="1" applyFill="1" applyBorder="1" applyAlignment="1" applyProtection="1">
      <alignment horizontal="center"/>
      <protection locked="0"/>
    </xf>
    <xf numFmtId="0" fontId="5" fillId="10" borderId="3" xfId="0" applyFont="1" applyFill="1" applyBorder="1" applyAlignment="1" applyProtection="1">
      <alignment horizontal="center"/>
      <protection locked="0"/>
    </xf>
    <xf numFmtId="1" fontId="31" fillId="10" borderId="3" xfId="0" applyNumberFormat="1" applyFont="1" applyFill="1" applyBorder="1" applyAlignment="1" applyProtection="1">
      <alignment horizontal="center"/>
      <protection locked="0"/>
    </xf>
    <xf numFmtId="0" fontId="5" fillId="6" borderId="3" xfId="0" applyFont="1" applyFill="1" applyBorder="1" applyAlignment="1" applyProtection="1">
      <alignment horizontal="center"/>
      <protection locked="0"/>
    </xf>
    <xf numFmtId="0" fontId="26" fillId="10" borderId="3" xfId="0" applyFont="1" applyFill="1" applyBorder="1" applyAlignment="1" applyProtection="1">
      <alignment horizontal="center"/>
      <protection locked="0"/>
    </xf>
    <xf numFmtId="0" fontId="6" fillId="10" borderId="3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1" fillId="10" borderId="3" xfId="0" applyFont="1" applyFill="1" applyBorder="1" applyAlignment="1" applyProtection="1">
      <alignment horizontal="center"/>
      <protection locked="0"/>
    </xf>
    <xf numFmtId="166" fontId="21" fillId="10" borderId="3" xfId="0" applyNumberFormat="1" applyFont="1" applyFill="1" applyBorder="1" applyAlignment="1" applyProtection="1">
      <alignment horizontal="center"/>
      <protection locked="0"/>
    </xf>
    <xf numFmtId="20" fontId="21" fillId="10" borderId="3" xfId="0" applyNumberFormat="1" applyFont="1" applyFill="1" applyBorder="1" applyAlignment="1" applyProtection="1">
      <alignment horizontal="center"/>
      <protection locked="0"/>
    </xf>
    <xf numFmtId="2" fontId="21" fillId="10" borderId="3" xfId="0" applyNumberFormat="1" applyFont="1" applyFill="1" applyBorder="1" applyAlignment="1" applyProtection="1">
      <alignment horizontal="center"/>
      <protection locked="0"/>
    </xf>
    <xf numFmtId="1" fontId="21" fillId="10" borderId="3" xfId="0" applyNumberFormat="1" applyFont="1" applyFill="1" applyBorder="1" applyAlignment="1" applyProtection="1">
      <alignment horizontal="center"/>
      <protection locked="0"/>
    </xf>
    <xf numFmtId="164" fontId="21" fillId="10" borderId="3" xfId="0" applyNumberFormat="1" applyFont="1" applyFill="1" applyBorder="1" applyAlignment="1" applyProtection="1">
      <alignment horizontal="center"/>
      <protection locked="0"/>
    </xf>
    <xf numFmtId="20" fontId="42" fillId="10" borderId="3" xfId="0" applyNumberFormat="1" applyFont="1" applyFill="1" applyBorder="1" applyAlignment="1" applyProtection="1">
      <alignment horizontal="center"/>
      <protection locked="0"/>
    </xf>
    <xf numFmtId="1" fontId="21" fillId="6" borderId="3" xfId="0" applyNumberFormat="1" applyFont="1" applyFill="1" applyBorder="1" applyAlignment="1" applyProtection="1">
      <alignment horizontal="center"/>
      <protection locked="0"/>
    </xf>
    <xf numFmtId="2" fontId="21" fillId="6" borderId="3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2" fontId="21" fillId="0" borderId="0" xfId="0" applyNumberFormat="1" applyFont="1" applyFill="1" applyBorder="1" applyAlignment="1" applyProtection="1">
      <alignment horizontal="center"/>
      <protection locked="0"/>
    </xf>
    <xf numFmtId="20" fontId="21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1" fontId="25" fillId="0" borderId="0" xfId="0" applyNumberFormat="1" applyFont="1" applyFill="1" applyBorder="1" applyProtection="1">
      <protection locked="0"/>
    </xf>
    <xf numFmtId="0" fontId="1" fillId="0" borderId="0" xfId="0" applyFont="1" applyFill="1" applyAlignment="1" applyProtection="1">
      <alignment textRotation="90"/>
      <protection locked="0"/>
    </xf>
    <xf numFmtId="0" fontId="40" fillId="9" borderId="0" xfId="0" applyFont="1" applyFill="1" applyAlignment="1" applyProtection="1">
      <alignment textRotation="90"/>
    </xf>
    <xf numFmtId="0" fontId="2" fillId="8" borderId="0" xfId="0" applyFont="1" applyFill="1" applyProtection="1"/>
    <xf numFmtId="0" fontId="1" fillId="2" borderId="0" xfId="0" applyFont="1" applyFill="1" applyAlignment="1" applyProtection="1">
      <alignment textRotation="90"/>
    </xf>
    <xf numFmtId="0" fontId="2" fillId="2" borderId="0" xfId="0" applyFont="1" applyFill="1" applyProtection="1"/>
    <xf numFmtId="2" fontId="2" fillId="2" borderId="0" xfId="0" applyNumberFormat="1" applyFont="1" applyFill="1" applyProtection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/>
    </xf>
    <xf numFmtId="14" fontId="2" fillId="0" borderId="3" xfId="0" applyNumberFormat="1" applyFont="1" applyFill="1" applyBorder="1" applyProtection="1"/>
    <xf numFmtId="14" fontId="2" fillId="0" borderId="8" xfId="0" applyNumberFormat="1" applyFont="1" applyFill="1" applyBorder="1" applyProtection="1"/>
    <xf numFmtId="0" fontId="6" fillId="2" borderId="0" xfId="0" applyFont="1" applyFill="1" applyProtection="1"/>
    <xf numFmtId="14" fontId="2" fillId="0" borderId="9" xfId="0" applyNumberFormat="1" applyFont="1" applyFill="1" applyBorder="1" applyProtection="1"/>
    <xf numFmtId="0" fontId="2" fillId="13" borderId="3" xfId="0" applyFont="1" applyFill="1" applyBorder="1" applyAlignment="1" applyProtection="1"/>
    <xf numFmtId="0" fontId="0" fillId="13" borderId="3" xfId="0" applyFill="1" applyBorder="1" applyAlignment="1" applyProtection="1"/>
    <xf numFmtId="0" fontId="2" fillId="4" borderId="3" xfId="0" applyFont="1" applyFill="1" applyBorder="1" applyAlignment="1" applyProtection="1">
      <alignment horizontal="right"/>
    </xf>
    <xf numFmtId="0" fontId="0" fillId="2" borderId="0" xfId="0" applyFill="1" applyProtection="1"/>
    <xf numFmtId="0" fontId="2" fillId="2" borderId="0" xfId="0" applyFont="1" applyFill="1" applyBorder="1" applyAlignment="1" applyProtection="1">
      <alignment horizontal="right"/>
    </xf>
    <xf numFmtId="2" fontId="20" fillId="4" borderId="3" xfId="0" applyNumberFormat="1" applyFont="1" applyFill="1" applyBorder="1" applyAlignment="1" applyProtection="1">
      <alignment horizontal="center"/>
    </xf>
    <xf numFmtId="2" fontId="2" fillId="2" borderId="19" xfId="0" applyNumberFormat="1" applyFont="1" applyFill="1" applyBorder="1" applyAlignment="1" applyProtection="1">
      <alignment horizontal="center"/>
    </xf>
    <xf numFmtId="2" fontId="6" fillId="2" borderId="3" xfId="0" applyNumberFormat="1" applyFont="1" applyFill="1" applyBorder="1" applyProtection="1"/>
    <xf numFmtId="20" fontId="2" fillId="2" borderId="0" xfId="0" applyNumberFormat="1" applyFont="1" applyFill="1" applyBorder="1" applyProtection="1"/>
    <xf numFmtId="0" fontId="2" fillId="2" borderId="0" xfId="0" applyFont="1" applyFill="1" applyAlignment="1" applyProtection="1">
      <alignment horizontal="center"/>
    </xf>
    <xf numFmtId="1" fontId="25" fillId="2" borderId="0" xfId="0" applyNumberFormat="1" applyFont="1" applyFill="1" applyBorder="1" applyProtection="1"/>
    <xf numFmtId="0" fontId="24" fillId="2" borderId="0" xfId="0" applyFont="1" applyFill="1" applyAlignment="1" applyProtection="1">
      <alignment horizontal="center"/>
    </xf>
    <xf numFmtId="0" fontId="46" fillId="2" borderId="3" xfId="0" applyFont="1" applyFill="1" applyBorder="1" applyAlignment="1" applyProtection="1"/>
    <xf numFmtId="0" fontId="2" fillId="2" borderId="0" xfId="0" applyFont="1" applyFill="1" applyBorder="1" applyAlignment="1" applyProtection="1"/>
    <xf numFmtId="0" fontId="2" fillId="4" borderId="3" xfId="0" applyFont="1" applyFill="1" applyBorder="1" applyProtection="1"/>
    <xf numFmtId="0" fontId="22" fillId="4" borderId="3" xfId="0" applyFont="1" applyFill="1" applyBorder="1" applyProtection="1"/>
    <xf numFmtId="0" fontId="27" fillId="2" borderId="0" xfId="0" applyFont="1" applyFill="1" applyProtection="1"/>
    <xf numFmtId="0" fontId="23" fillId="4" borderId="20" xfId="0" applyFont="1" applyFill="1" applyBorder="1" applyProtection="1"/>
    <xf numFmtId="0" fontId="23" fillId="4" borderId="21" xfId="0" applyFont="1" applyFill="1" applyBorder="1" applyProtection="1"/>
    <xf numFmtId="0" fontId="2" fillId="0" borderId="22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left"/>
    </xf>
    <xf numFmtId="0" fontId="2" fillId="4" borderId="12" xfId="0" applyFont="1" applyFill="1" applyBorder="1" applyProtection="1"/>
    <xf numFmtId="0" fontId="2" fillId="4" borderId="11" xfId="0" applyFont="1" applyFill="1" applyBorder="1" applyProtection="1"/>
    <xf numFmtId="0" fontId="2" fillId="0" borderId="12" xfId="0" applyFont="1" applyFill="1" applyBorder="1" applyProtection="1"/>
    <xf numFmtId="0" fontId="2" fillId="0" borderId="4" xfId="0" applyFont="1" applyFill="1" applyBorder="1" applyProtection="1"/>
    <xf numFmtId="0" fontId="2" fillId="0" borderId="11" xfId="0" applyFont="1" applyFill="1" applyBorder="1" applyProtection="1"/>
    <xf numFmtId="20" fontId="2" fillId="2" borderId="3" xfId="0" applyNumberFormat="1" applyFont="1" applyFill="1" applyBorder="1" applyProtection="1"/>
    <xf numFmtId="20" fontId="2" fillId="2" borderId="0" xfId="0" applyNumberFormat="1" applyFont="1" applyFill="1" applyProtection="1"/>
    <xf numFmtId="2" fontId="26" fillId="2" borderId="0" xfId="0" applyNumberFormat="1" applyFont="1" applyFill="1" applyAlignment="1" applyProtection="1">
      <alignment horizontal="center"/>
    </xf>
    <xf numFmtId="2" fontId="44" fillId="4" borderId="23" xfId="0" applyNumberFormat="1" applyFont="1" applyFill="1" applyBorder="1" applyAlignment="1" applyProtection="1">
      <alignment horizontal="center"/>
    </xf>
    <xf numFmtId="2" fontId="44" fillId="4" borderId="0" xfId="0" applyNumberFormat="1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2" fillId="4" borderId="2" xfId="0" applyFont="1" applyFill="1" applyBorder="1" applyProtection="1"/>
    <xf numFmtId="0" fontId="2" fillId="4" borderId="14" xfId="0" applyFont="1" applyFill="1" applyBorder="1" applyProtection="1"/>
    <xf numFmtId="0" fontId="2" fillId="0" borderId="2" xfId="0" applyFont="1" applyFill="1" applyBorder="1" applyProtection="1"/>
    <xf numFmtId="0" fontId="2" fillId="0" borderId="0" xfId="0" applyFont="1" applyFill="1" applyBorder="1" applyProtection="1"/>
    <xf numFmtId="0" fontId="2" fillId="0" borderId="14" xfId="0" applyFont="1" applyFill="1" applyBorder="1" applyProtection="1"/>
    <xf numFmtId="0" fontId="2" fillId="2" borderId="3" xfId="0" applyFont="1" applyFill="1" applyBorder="1" applyProtection="1"/>
    <xf numFmtId="0" fontId="27" fillId="2" borderId="10" xfId="0" applyFont="1" applyFill="1" applyBorder="1" applyProtection="1"/>
    <xf numFmtId="0" fontId="23" fillId="4" borderId="23" xfId="0" applyFont="1" applyFill="1" applyBorder="1" applyProtection="1"/>
    <xf numFmtId="0" fontId="23" fillId="4" borderId="0" xfId="0" applyFont="1" applyFill="1" applyBorder="1" applyProtection="1"/>
    <xf numFmtId="20" fontId="2" fillId="0" borderId="3" xfId="0" applyNumberFormat="1" applyFont="1" applyFill="1" applyBorder="1" applyAlignment="1" applyProtection="1">
      <alignment horizontal="left"/>
    </xf>
    <xf numFmtId="2" fontId="6" fillId="0" borderId="3" xfId="0" applyNumberFormat="1" applyFont="1" applyFill="1" applyBorder="1" applyAlignment="1" applyProtection="1">
      <alignment horizontal="center"/>
    </xf>
    <xf numFmtId="20" fontId="27" fillId="2" borderId="0" xfId="0" applyNumberFormat="1" applyFont="1" applyFill="1" applyProtection="1"/>
    <xf numFmtId="0" fontId="2" fillId="0" borderId="24" xfId="0" applyFont="1" applyFill="1" applyBorder="1" applyAlignment="1" applyProtection="1">
      <alignment horizontal="center"/>
    </xf>
    <xf numFmtId="0" fontId="2" fillId="4" borderId="17" xfId="0" applyFont="1" applyFill="1" applyBorder="1" applyProtection="1"/>
    <xf numFmtId="0" fontId="2" fillId="4" borderId="18" xfId="0" applyFont="1" applyFill="1" applyBorder="1" applyProtection="1"/>
    <xf numFmtId="0" fontId="2" fillId="0" borderId="17" xfId="0" applyFont="1" applyFill="1" applyBorder="1" applyProtection="1"/>
    <xf numFmtId="0" fontId="2" fillId="0" borderId="9" xfId="0" applyFont="1" applyFill="1" applyBorder="1" applyProtection="1"/>
    <xf numFmtId="0" fontId="2" fillId="0" borderId="18" xfId="0" applyFont="1" applyFill="1" applyBorder="1" applyProtection="1"/>
    <xf numFmtId="20" fontId="2" fillId="2" borderId="0" xfId="0" applyNumberFormat="1" applyFont="1" applyFill="1" applyBorder="1" applyAlignment="1" applyProtection="1">
      <alignment horizontal="left"/>
    </xf>
    <xf numFmtId="2" fontId="6" fillId="2" borderId="0" xfId="0" applyNumberFormat="1" applyFont="1" applyFill="1" applyBorder="1" applyAlignment="1" applyProtection="1">
      <alignment horizontal="center"/>
    </xf>
    <xf numFmtId="20" fontId="23" fillId="4" borderId="25" xfId="0" applyNumberFormat="1" applyFont="1" applyFill="1" applyBorder="1" applyProtection="1"/>
    <xf numFmtId="20" fontId="23" fillId="4" borderId="26" xfId="0" applyNumberFormat="1" applyFont="1" applyFill="1" applyBorder="1" applyProtection="1"/>
    <xf numFmtId="0" fontId="2" fillId="2" borderId="27" xfId="0" applyFont="1" applyFill="1" applyBorder="1" applyAlignment="1" applyProtection="1">
      <alignment horizontal="center"/>
    </xf>
    <xf numFmtId="0" fontId="25" fillId="2" borderId="0" xfId="0" applyFont="1" applyFill="1" applyBorder="1" applyAlignment="1" applyProtection="1">
      <alignment horizontal="center"/>
    </xf>
    <xf numFmtId="2" fontId="7" fillId="2" borderId="0" xfId="0" applyNumberFormat="1" applyFont="1" applyFill="1" applyBorder="1" applyAlignment="1" applyProtection="1">
      <alignment horizontal="right"/>
    </xf>
    <xf numFmtId="20" fontId="8" fillId="2" borderId="0" xfId="0" applyNumberFormat="1" applyFont="1" applyFill="1" applyBorder="1" applyProtection="1"/>
    <xf numFmtId="2" fontId="7" fillId="2" borderId="0" xfId="0" applyNumberFormat="1" applyFont="1" applyFill="1" applyBorder="1" applyProtection="1"/>
    <xf numFmtId="0" fontId="9" fillId="2" borderId="0" xfId="0" applyFont="1" applyFill="1" applyBorder="1" applyProtection="1"/>
    <xf numFmtId="20" fontId="25" fillId="2" borderId="0" xfId="0" applyNumberFormat="1" applyFont="1" applyFill="1" applyBorder="1" applyAlignment="1" applyProtection="1">
      <alignment horizontal="center"/>
    </xf>
    <xf numFmtId="2" fontId="25" fillId="2" borderId="0" xfId="0" applyNumberFormat="1" applyFont="1" applyFill="1" applyBorder="1" applyAlignment="1" applyProtection="1">
      <alignment horizontal="center"/>
    </xf>
    <xf numFmtId="0" fontId="32" fillId="6" borderId="12" xfId="0" applyFont="1" applyFill="1" applyBorder="1" applyAlignment="1" applyProtection="1">
      <alignment horizontal="right"/>
    </xf>
    <xf numFmtId="20" fontId="34" fillId="6" borderId="4" xfId="0" applyNumberFormat="1" applyFont="1" applyFill="1" applyBorder="1" applyAlignment="1" applyProtection="1">
      <alignment horizontal="center"/>
    </xf>
    <xf numFmtId="2" fontId="21" fillId="6" borderId="4" xfId="0" applyNumberFormat="1" applyFont="1" applyFill="1" applyBorder="1" applyProtection="1"/>
    <xf numFmtId="0" fontId="34" fillId="6" borderId="11" xfId="0" applyFont="1" applyFill="1" applyBorder="1" applyProtection="1"/>
    <xf numFmtId="0" fontId="1" fillId="2" borderId="0" xfId="0" applyFont="1" applyFill="1" applyBorder="1" applyAlignment="1" applyProtection="1">
      <alignment textRotation="90"/>
    </xf>
    <xf numFmtId="2" fontId="32" fillId="0" borderId="2" xfId="0" applyNumberFormat="1" applyFont="1" applyFill="1" applyBorder="1" applyAlignment="1" applyProtection="1">
      <alignment horizontal="right"/>
    </xf>
    <xf numFmtId="20" fontId="34" fillId="0" borderId="0" xfId="0" applyNumberFormat="1" applyFont="1" applyFill="1" applyBorder="1" applyAlignment="1" applyProtection="1">
      <alignment horizontal="center"/>
    </xf>
    <xf numFmtId="2" fontId="34" fillId="0" borderId="0" xfId="0" applyNumberFormat="1" applyFont="1" applyFill="1" applyBorder="1" applyProtection="1"/>
    <xf numFmtId="0" fontId="34" fillId="0" borderId="14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32" fillId="6" borderId="2" xfId="0" applyFont="1" applyFill="1" applyBorder="1" applyAlignment="1" applyProtection="1">
      <alignment horizontal="right"/>
    </xf>
    <xf numFmtId="20" fontId="34" fillId="6" borderId="0" xfId="0" applyNumberFormat="1" applyFont="1" applyFill="1" applyBorder="1" applyAlignment="1" applyProtection="1">
      <alignment horizontal="center"/>
    </xf>
    <xf numFmtId="0" fontId="34" fillId="6" borderId="0" xfId="0" applyFont="1" applyFill="1" applyBorder="1" applyProtection="1"/>
    <xf numFmtId="0" fontId="34" fillId="6" borderId="14" xfId="0" applyFont="1" applyFill="1" applyBorder="1" applyProtection="1"/>
    <xf numFmtId="0" fontId="6" fillId="2" borderId="15" xfId="0" applyFont="1" applyFill="1" applyBorder="1" applyAlignment="1" applyProtection="1">
      <alignment horizontal="center"/>
    </xf>
    <xf numFmtId="0" fontId="6" fillId="2" borderId="16" xfId="0" applyFont="1" applyFill="1" applyBorder="1" applyAlignment="1" applyProtection="1">
      <alignment horizontal="center"/>
    </xf>
    <xf numFmtId="0" fontId="26" fillId="6" borderId="2" xfId="0" applyFont="1" applyFill="1" applyBorder="1" applyAlignment="1" applyProtection="1">
      <alignment horizontal="right"/>
    </xf>
    <xf numFmtId="0" fontId="18" fillId="6" borderId="0" xfId="0" applyFont="1" applyFill="1" applyBorder="1" applyAlignment="1" applyProtection="1">
      <alignment horizontal="right"/>
    </xf>
    <xf numFmtId="0" fontId="26" fillId="6" borderId="0" xfId="0" applyFont="1" applyFill="1" applyBorder="1" applyProtection="1"/>
    <xf numFmtId="0" fontId="18" fillId="6" borderId="14" xfId="0" applyFont="1" applyFill="1" applyBorder="1" applyProtection="1"/>
    <xf numFmtId="2" fontId="1" fillId="2" borderId="0" xfId="0" applyNumberFormat="1" applyFont="1" applyFill="1" applyBorder="1" applyAlignment="1" applyProtection="1">
      <alignment horizontal="center"/>
    </xf>
    <xf numFmtId="2" fontId="1" fillId="2" borderId="1" xfId="0" applyNumberFormat="1" applyFont="1" applyFill="1" applyBorder="1" applyAlignment="1" applyProtection="1">
      <alignment horizontal="center"/>
    </xf>
    <xf numFmtId="2" fontId="32" fillId="6" borderId="2" xfId="0" applyNumberFormat="1" applyFont="1" applyFill="1" applyBorder="1" applyAlignment="1" applyProtection="1">
      <alignment horizontal="right"/>
    </xf>
    <xf numFmtId="2" fontId="34" fillId="6" borderId="0" xfId="0" applyNumberFormat="1" applyFont="1" applyFill="1" applyBorder="1" applyProtection="1"/>
    <xf numFmtId="0" fontId="33" fillId="0" borderId="2" xfId="0" applyFont="1" applyFill="1" applyBorder="1" applyAlignment="1" applyProtection="1">
      <alignment horizontal="right"/>
    </xf>
    <xf numFmtId="0" fontId="34" fillId="0" borderId="0" xfId="0" applyFont="1" applyFill="1" applyBorder="1" applyProtection="1"/>
    <xf numFmtId="2" fontId="32" fillId="2" borderId="0" xfId="0" applyNumberFormat="1" applyFont="1" applyFill="1" applyBorder="1" applyAlignment="1" applyProtection="1">
      <alignment horizontal="right"/>
    </xf>
    <xf numFmtId="20" fontId="34" fillId="2" borderId="0" xfId="0" applyNumberFormat="1" applyFont="1" applyFill="1" applyBorder="1" applyAlignment="1" applyProtection="1">
      <alignment horizontal="center"/>
    </xf>
    <xf numFmtId="2" fontId="34" fillId="2" borderId="0" xfId="0" applyNumberFormat="1" applyFont="1" applyFill="1" applyBorder="1" applyProtection="1"/>
    <xf numFmtId="0" fontId="34" fillId="2" borderId="0" xfId="0" applyFont="1" applyFill="1" applyBorder="1" applyProtection="1"/>
    <xf numFmtId="0" fontId="5" fillId="3" borderId="12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11" xfId="0" applyFont="1" applyFill="1" applyBorder="1" applyAlignment="1" applyProtection="1">
      <alignment horizontal="left"/>
    </xf>
    <xf numFmtId="0" fontId="2" fillId="3" borderId="16" xfId="0" applyFont="1" applyFill="1" applyBorder="1" applyProtection="1"/>
    <xf numFmtId="0" fontId="2" fillId="2" borderId="6" xfId="0" applyFont="1" applyFill="1" applyBorder="1" applyAlignment="1" applyProtection="1">
      <alignment horizontal="left"/>
    </xf>
    <xf numFmtId="0" fontId="0" fillId="2" borderId="7" xfId="0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right"/>
    </xf>
    <xf numFmtId="2" fontId="25" fillId="2" borderId="0" xfId="0" applyNumberFormat="1" applyFont="1" applyFill="1" applyProtection="1"/>
    <xf numFmtId="0" fontId="2" fillId="2" borderId="6" xfId="0" applyFont="1" applyFill="1" applyBorder="1" applyProtection="1"/>
    <xf numFmtId="2" fontId="19" fillId="2" borderId="0" xfId="0" applyNumberFormat="1" applyFont="1" applyFill="1" applyProtection="1"/>
    <xf numFmtId="2" fontId="1" fillId="2" borderId="3" xfId="0" applyNumberFormat="1" applyFont="1" applyFill="1" applyBorder="1" applyAlignment="1" applyProtection="1">
      <alignment horizontal="center"/>
    </xf>
    <xf numFmtId="0" fontId="5" fillId="2" borderId="0" xfId="0" applyFont="1" applyFill="1" applyProtection="1"/>
    <xf numFmtId="0" fontId="24" fillId="2" borderId="0" xfId="0" applyFont="1" applyFill="1" applyProtection="1"/>
    <xf numFmtId="2" fontId="24" fillId="2" borderId="0" xfId="0" applyNumberFormat="1" applyFont="1" applyFill="1" applyBorder="1" applyAlignment="1" applyProtection="1">
      <alignment horizontal="right"/>
    </xf>
    <xf numFmtId="0" fontId="36" fillId="2" borderId="0" xfId="0" applyFont="1" applyFill="1" applyAlignment="1" applyProtection="1">
      <alignment horizontal="center" textRotation="90"/>
    </xf>
    <xf numFmtId="14" fontId="1" fillId="0" borderId="0" xfId="0" applyNumberFormat="1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left"/>
    </xf>
    <xf numFmtId="0" fontId="6" fillId="2" borderId="0" xfId="0" applyFont="1" applyFill="1" applyBorder="1" applyProtection="1"/>
    <xf numFmtId="0" fontId="1" fillId="2" borderId="0" xfId="0" applyFont="1" applyFill="1" applyBorder="1" applyProtection="1"/>
    <xf numFmtId="14" fontId="2" fillId="2" borderId="0" xfId="0" applyNumberFormat="1" applyFont="1" applyFill="1" applyBorder="1" applyAlignment="1" applyProtection="1">
      <alignment horizontal="left"/>
    </xf>
    <xf numFmtId="14" fontId="2" fillId="2" borderId="0" xfId="0" applyNumberFormat="1" applyFont="1" applyFill="1" applyAlignment="1" applyProtection="1">
      <alignment horizontal="right"/>
    </xf>
    <xf numFmtId="0" fontId="24" fillId="2" borderId="0" xfId="0" applyFont="1" applyFill="1" applyBorder="1" applyProtection="1"/>
    <xf numFmtId="0" fontId="24" fillId="2" borderId="0" xfId="0" applyFont="1" applyFill="1" applyBorder="1" applyAlignment="1" applyProtection="1">
      <alignment horizontal="center"/>
    </xf>
    <xf numFmtId="2" fontId="24" fillId="2" borderId="0" xfId="0" applyNumberFormat="1" applyFont="1" applyFill="1" applyBorder="1" applyProtection="1"/>
    <xf numFmtId="0" fontId="6" fillId="4" borderId="12" xfId="0" applyFont="1" applyFill="1" applyBorder="1" applyProtection="1"/>
    <xf numFmtId="0" fontId="6" fillId="4" borderId="4" xfId="0" applyFont="1" applyFill="1" applyBorder="1" applyProtection="1"/>
    <xf numFmtId="0" fontId="2" fillId="4" borderId="4" xfId="0" applyFont="1" applyFill="1" applyBorder="1" applyProtection="1"/>
    <xf numFmtId="0" fontId="2" fillId="4" borderId="5" xfId="0" applyFont="1" applyFill="1" applyBorder="1" applyProtection="1"/>
    <xf numFmtId="0" fontId="2" fillId="4" borderId="5" xfId="0" applyFont="1" applyFill="1" applyBorder="1" applyAlignment="1" applyProtection="1">
      <alignment horizontal="center"/>
    </xf>
    <xf numFmtId="0" fontId="6" fillId="4" borderId="13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6" fillId="4" borderId="1" xfId="0" applyFont="1" applyFill="1" applyBorder="1" applyProtection="1"/>
    <xf numFmtId="0" fontId="6" fillId="4" borderId="11" xfId="0" applyFont="1" applyFill="1" applyBorder="1" applyProtection="1"/>
    <xf numFmtId="0" fontId="6" fillId="4" borderId="5" xfId="0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center"/>
    </xf>
    <xf numFmtId="0" fontId="2" fillId="4" borderId="11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horizontal="center"/>
    </xf>
    <xf numFmtId="0" fontId="2" fillId="5" borderId="15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  <xf numFmtId="0" fontId="2" fillId="5" borderId="14" xfId="0" applyFont="1" applyFill="1" applyBorder="1" applyProtection="1"/>
    <xf numFmtId="2" fontId="2" fillId="6" borderId="19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Alignment="1" applyProtection="1">
      <alignment horizontal="center"/>
    </xf>
    <xf numFmtId="2" fontId="31" fillId="2" borderId="0" xfId="0" applyNumberFormat="1" applyFont="1" applyFill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4" xfId="0" applyFont="1" applyFill="1" applyBorder="1" applyProtection="1"/>
    <xf numFmtId="0" fontId="2" fillId="0" borderId="3" xfId="0" applyFont="1" applyFill="1" applyBorder="1" applyProtection="1"/>
    <xf numFmtId="1" fontId="31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left"/>
    </xf>
    <xf numFmtId="0" fontId="2" fillId="5" borderId="11" xfId="0" applyFont="1" applyFill="1" applyBorder="1" applyProtection="1"/>
    <xf numFmtId="1" fontId="2" fillId="0" borderId="4" xfId="0" applyNumberFormat="1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1" fontId="2" fillId="0" borderId="9" xfId="0" applyNumberFormat="1" applyFont="1" applyFill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35" fillId="2" borderId="0" xfId="0" applyFont="1" applyFill="1" applyProtection="1"/>
    <xf numFmtId="0" fontId="23" fillId="2" borderId="0" xfId="0" applyFont="1" applyFill="1" applyProtection="1"/>
    <xf numFmtId="0" fontId="0" fillId="8" borderId="0" xfId="0" applyFill="1" applyProtection="1"/>
    <xf numFmtId="0" fontId="2" fillId="9" borderId="0" xfId="0" applyFont="1" applyFill="1" applyProtection="1"/>
    <xf numFmtId="0" fontId="2" fillId="3" borderId="0" xfId="0" applyFont="1" applyFill="1" applyProtection="1"/>
    <xf numFmtId="0" fontId="2" fillId="4" borderId="0" xfId="0" applyFont="1" applyFill="1" applyProtection="1"/>
    <xf numFmtId="0" fontId="2" fillId="8" borderId="0" xfId="0" applyFont="1" applyFill="1" applyAlignment="1" applyProtection="1">
      <alignment horizontal="center"/>
    </xf>
    <xf numFmtId="0" fontId="39" fillId="9" borderId="0" xfId="0" applyFont="1" applyFill="1" applyAlignment="1" applyProtection="1">
      <alignment horizontal="center" textRotation="90"/>
    </xf>
    <xf numFmtId="20" fontId="41" fillId="3" borderId="0" xfId="0" applyNumberFormat="1" applyFont="1" applyFill="1" applyAlignment="1" applyProtection="1">
      <alignment textRotation="90"/>
    </xf>
    <xf numFmtId="20" fontId="40" fillId="9" borderId="0" xfId="0" applyNumberFormat="1" applyFont="1" applyFill="1" applyAlignment="1" applyProtection="1">
      <alignment textRotation="90"/>
    </xf>
    <xf numFmtId="0" fontId="2" fillId="16" borderId="0" xfId="0" applyFont="1" applyFill="1" applyProtection="1"/>
    <xf numFmtId="0" fontId="38" fillId="9" borderId="0" xfId="0" applyFont="1" applyFill="1" applyProtection="1"/>
    <xf numFmtId="0" fontId="38" fillId="3" borderId="0" xfId="0" applyFont="1" applyFill="1" applyProtection="1"/>
    <xf numFmtId="0" fontId="38" fillId="4" borderId="0" xfId="0" applyFont="1" applyFill="1" applyProtection="1"/>
    <xf numFmtId="0" fontId="24" fillId="9" borderId="0" xfId="0" applyFont="1" applyFill="1" applyProtection="1"/>
    <xf numFmtId="0" fontId="24" fillId="8" borderId="0" xfId="0" applyFont="1" applyFill="1" applyAlignment="1" applyProtection="1">
      <alignment horizontal="center"/>
    </xf>
    <xf numFmtId="20" fontId="24" fillId="8" borderId="0" xfId="0" applyNumberFormat="1" applyFont="1" applyFill="1" applyAlignment="1" applyProtection="1">
      <alignment horizontal="center"/>
    </xf>
    <xf numFmtId="0" fontId="24" fillId="8" borderId="0" xfId="0" applyFont="1" applyFill="1" applyProtection="1"/>
    <xf numFmtId="0" fontId="36" fillId="9" borderId="0" xfId="0" applyFont="1" applyFill="1" applyAlignment="1" applyProtection="1">
      <alignment horizontal="center" textRotation="90"/>
    </xf>
    <xf numFmtId="0" fontId="41" fillId="3" borderId="0" xfId="0" applyFont="1" applyFill="1" applyBorder="1" applyAlignment="1" applyProtection="1">
      <alignment horizontal="center"/>
    </xf>
    <xf numFmtId="0" fontId="40" fillId="9" borderId="0" xfId="0" applyFont="1" applyFill="1" applyBorder="1" applyAlignment="1" applyProtection="1">
      <alignment horizontal="center"/>
    </xf>
    <xf numFmtId="0" fontId="2" fillId="17" borderId="0" xfId="0" applyFont="1" applyFill="1" applyProtection="1"/>
    <xf numFmtId="0" fontId="23" fillId="2" borderId="0" xfId="0" applyFont="1" applyFill="1" applyBorder="1" applyProtection="1"/>
    <xf numFmtId="2" fontId="2" fillId="11" borderId="14" xfId="0" applyNumberFormat="1" applyFont="1" applyFill="1" applyBorder="1" applyProtection="1"/>
    <xf numFmtId="2" fontId="2" fillId="0" borderId="2" xfId="0" applyNumberFormat="1" applyFont="1" applyFill="1" applyBorder="1" applyProtection="1"/>
    <xf numFmtId="2" fontId="2" fillId="0" borderId="0" xfId="0" applyNumberFormat="1" applyFont="1" applyFill="1" applyBorder="1" applyProtection="1"/>
    <xf numFmtId="2" fontId="2" fillId="0" borderId="14" xfId="0" applyNumberFormat="1" applyFont="1" applyFill="1" applyBorder="1" applyProtection="1"/>
    <xf numFmtId="0" fontId="2" fillId="0" borderId="0" xfId="0" applyFont="1" applyFill="1" applyProtection="1"/>
    <xf numFmtId="0" fontId="18" fillId="0" borderId="0" xfId="0" applyFont="1" applyFill="1" applyProtection="1"/>
    <xf numFmtId="0" fontId="18" fillId="0" borderId="2" xfId="0" applyFont="1" applyFill="1" applyBorder="1" applyProtection="1"/>
    <xf numFmtId="0" fontId="18" fillId="0" borderId="0" xfId="0" applyFont="1" applyFill="1" applyBorder="1" applyProtection="1"/>
    <xf numFmtId="0" fontId="18" fillId="0" borderId="14" xfId="0" applyFont="1" applyFill="1" applyBorder="1" applyProtection="1"/>
    <xf numFmtId="0" fontId="1" fillId="0" borderId="15" xfId="0" applyFont="1" applyFill="1" applyBorder="1" applyAlignment="1" applyProtection="1">
      <alignment horizontal="center"/>
    </xf>
    <xf numFmtId="20" fontId="6" fillId="8" borderId="15" xfId="0" applyNumberFormat="1" applyFont="1" applyFill="1" applyBorder="1" applyProtection="1"/>
    <xf numFmtId="20" fontId="17" fillId="8" borderId="0" xfId="0" applyNumberFormat="1" applyFont="1" applyFill="1" applyProtection="1"/>
    <xf numFmtId="0" fontId="2" fillId="0" borderId="15" xfId="0" applyFont="1" applyFill="1" applyBorder="1" applyProtection="1"/>
    <xf numFmtId="0" fontId="1" fillId="0" borderId="16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/>
    <xf numFmtId="0" fontId="0" fillId="0" borderId="18" xfId="0" applyFill="1" applyBorder="1" applyAlignment="1" applyProtection="1"/>
    <xf numFmtId="0" fontId="2" fillId="0" borderId="18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/>
    <xf numFmtId="0" fontId="2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14" xfId="0" applyFill="1" applyBorder="1" applyAlignment="1" applyProtection="1">
      <alignment horizontal="center" vertical="center" wrapText="1"/>
    </xf>
    <xf numFmtId="0" fontId="18" fillId="0" borderId="17" xfId="0" applyFont="1" applyFill="1" applyBorder="1" applyAlignment="1" applyProtection="1">
      <alignment horizontal="center" vertical="center" wrapText="1"/>
    </xf>
    <xf numFmtId="0" fontId="18" fillId="0" borderId="9" xfId="0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center" vertical="center" wrapText="1"/>
    </xf>
    <xf numFmtId="0" fontId="23" fillId="0" borderId="0" xfId="0" applyFont="1" applyFill="1" applyProtection="1"/>
    <xf numFmtId="0" fontId="23" fillId="17" borderId="0" xfId="0" applyFont="1" applyFill="1" applyProtection="1"/>
    <xf numFmtId="1" fontId="2" fillId="7" borderId="12" xfId="0" applyNumberFormat="1" applyFont="1" applyFill="1" applyBorder="1" applyProtection="1"/>
    <xf numFmtId="2" fontId="2" fillId="7" borderId="4" xfId="0" applyNumberFormat="1" applyFont="1" applyFill="1" applyBorder="1" applyProtection="1"/>
    <xf numFmtId="1" fontId="2" fillId="7" borderId="4" xfId="0" applyNumberFormat="1" applyFont="1" applyFill="1" applyBorder="1" applyProtection="1"/>
    <xf numFmtId="2" fontId="2" fillId="5" borderId="11" xfId="0" applyNumberFormat="1" applyFont="1" applyFill="1" applyBorder="1" applyProtection="1"/>
    <xf numFmtId="1" fontId="2" fillId="6" borderId="12" xfId="0" applyNumberFormat="1" applyFont="1" applyFill="1" applyBorder="1" applyProtection="1"/>
    <xf numFmtId="1" fontId="11" fillId="6" borderId="4" xfId="0" applyNumberFormat="1" applyFont="1" applyFill="1" applyBorder="1" applyProtection="1"/>
    <xf numFmtId="2" fontId="2" fillId="6" borderId="4" xfId="0" applyNumberFormat="1" applyFont="1" applyFill="1" applyBorder="1" applyProtection="1"/>
    <xf numFmtId="2" fontId="2" fillId="6" borderId="11" xfId="0" applyNumberFormat="1" applyFont="1" applyFill="1" applyBorder="1" applyProtection="1"/>
    <xf numFmtId="20" fontId="2" fillId="5" borderId="12" xfId="0" applyNumberFormat="1" applyFont="1" applyFill="1" applyBorder="1" applyProtection="1"/>
    <xf numFmtId="1" fontId="18" fillId="5" borderId="4" xfId="0" applyNumberFormat="1" applyFont="1" applyFill="1" applyBorder="1" applyProtection="1"/>
    <xf numFmtId="2" fontId="18" fillId="5" borderId="4" xfId="0" applyNumberFormat="1" applyFont="1" applyFill="1" applyBorder="1" applyProtection="1"/>
    <xf numFmtId="1" fontId="18" fillId="5" borderId="11" xfId="0" applyNumberFormat="1" applyFont="1" applyFill="1" applyBorder="1" applyProtection="1"/>
    <xf numFmtId="20" fontId="2" fillId="0" borderId="1" xfId="0" applyNumberFormat="1" applyFont="1" applyFill="1" applyBorder="1" applyProtection="1"/>
    <xf numFmtId="0" fontId="2" fillId="10" borderId="12" xfId="0" applyFont="1" applyFill="1" applyBorder="1" applyProtection="1"/>
    <xf numFmtId="0" fontId="2" fillId="10" borderId="4" xfId="0" applyFont="1" applyFill="1" applyBorder="1" applyProtection="1"/>
    <xf numFmtId="2" fontId="2" fillId="10" borderId="14" xfId="0" applyNumberFormat="1" applyFont="1" applyFill="1" applyBorder="1" applyProtection="1"/>
    <xf numFmtId="2" fontId="18" fillId="2" borderId="0" xfId="0" applyNumberFormat="1" applyFont="1" applyFill="1" applyBorder="1" applyProtection="1"/>
    <xf numFmtId="1" fontId="18" fillId="2" borderId="0" xfId="0" applyNumberFormat="1" applyFont="1" applyFill="1" applyBorder="1" applyProtection="1"/>
    <xf numFmtId="1" fontId="18" fillId="2" borderId="4" xfId="0" applyNumberFormat="1" applyFont="1" applyFill="1" applyBorder="1" applyProtection="1"/>
    <xf numFmtId="20" fontId="18" fillId="2" borderId="0" xfId="0" applyNumberFormat="1" applyFont="1" applyFill="1" applyBorder="1" applyProtection="1"/>
    <xf numFmtId="2" fontId="1" fillId="12" borderId="12" xfId="0" applyNumberFormat="1" applyFont="1" applyFill="1" applyBorder="1" applyProtection="1"/>
    <xf numFmtId="2" fontId="1" fillId="12" borderId="4" xfId="0" applyNumberFormat="1" applyFont="1" applyFill="1" applyBorder="1" applyProtection="1"/>
    <xf numFmtId="2" fontId="1" fillId="12" borderId="11" xfId="0" applyNumberFormat="1" applyFont="1" applyFill="1" applyBorder="1" applyProtection="1"/>
    <xf numFmtId="2" fontId="1" fillId="0" borderId="1" xfId="0" applyNumberFormat="1" applyFont="1" applyFill="1" applyBorder="1" applyAlignment="1" applyProtection="1">
      <alignment horizontal="center"/>
    </xf>
    <xf numFmtId="1" fontId="2" fillId="7" borderId="2" xfId="0" applyNumberFormat="1" applyFont="1" applyFill="1" applyBorder="1" applyProtection="1"/>
    <xf numFmtId="2" fontId="2" fillId="7" borderId="0" xfId="0" applyNumberFormat="1" applyFont="1" applyFill="1" applyBorder="1" applyProtection="1"/>
    <xf numFmtId="1" fontId="2" fillId="7" borderId="0" xfId="0" applyNumberFormat="1" applyFont="1" applyFill="1" applyBorder="1" applyProtection="1"/>
    <xf numFmtId="2" fontId="2" fillId="5" borderId="14" xfId="0" applyNumberFormat="1" applyFont="1" applyFill="1" applyBorder="1" applyProtection="1"/>
    <xf numFmtId="1" fontId="2" fillId="6" borderId="2" xfId="0" applyNumberFormat="1" applyFont="1" applyFill="1" applyBorder="1" applyProtection="1"/>
    <xf numFmtId="1" fontId="11" fillId="6" borderId="0" xfId="0" applyNumberFormat="1" applyFont="1" applyFill="1" applyBorder="1" applyProtection="1"/>
    <xf numFmtId="2" fontId="2" fillId="6" borderId="0" xfId="0" applyNumberFormat="1" applyFont="1" applyFill="1" applyBorder="1" applyProtection="1"/>
    <xf numFmtId="2" fontId="2" fillId="6" borderId="14" xfId="0" applyNumberFormat="1" applyFont="1" applyFill="1" applyBorder="1" applyProtection="1"/>
    <xf numFmtId="20" fontId="2" fillId="5" borderId="2" xfId="0" applyNumberFormat="1" applyFont="1" applyFill="1" applyBorder="1" applyProtection="1"/>
    <xf numFmtId="1" fontId="18" fillId="5" borderId="0" xfId="0" applyNumberFormat="1" applyFont="1" applyFill="1" applyBorder="1" applyProtection="1"/>
    <xf numFmtId="2" fontId="18" fillId="5" borderId="0" xfId="0" applyNumberFormat="1" applyFont="1" applyFill="1" applyBorder="1" applyProtection="1"/>
    <xf numFmtId="1" fontId="18" fillId="5" borderId="14" xfId="0" applyNumberFormat="1" applyFont="1" applyFill="1" applyBorder="1" applyProtection="1"/>
    <xf numFmtId="20" fontId="2" fillId="0" borderId="15" xfId="0" applyNumberFormat="1" applyFont="1" applyFill="1" applyBorder="1" applyProtection="1"/>
    <xf numFmtId="0" fontId="2" fillId="10" borderId="2" xfId="0" applyFont="1" applyFill="1" applyBorder="1" applyProtection="1"/>
    <xf numFmtId="0" fontId="2" fillId="10" borderId="0" xfId="0" applyFont="1" applyFill="1" applyBorder="1" applyProtection="1"/>
    <xf numFmtId="2" fontId="1" fillId="12" borderId="2" xfId="0" applyNumberFormat="1" applyFont="1" applyFill="1" applyBorder="1" applyProtection="1"/>
    <xf numFmtId="2" fontId="1" fillId="12" borderId="0" xfId="0" applyNumberFormat="1" applyFont="1" applyFill="1" applyBorder="1" applyProtection="1"/>
    <xf numFmtId="2" fontId="1" fillId="12" borderId="14" xfId="0" applyNumberFormat="1" applyFont="1" applyFill="1" applyBorder="1" applyProtection="1"/>
    <xf numFmtId="2" fontId="1" fillId="0" borderId="15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Protection="1"/>
    <xf numFmtId="1" fontId="2" fillId="0" borderId="0" xfId="0" applyNumberFormat="1" applyFont="1" applyFill="1" applyBorder="1" applyProtection="1"/>
    <xf numFmtId="1" fontId="11" fillId="0" borderId="0" xfId="0" applyNumberFormat="1" applyFont="1" applyFill="1" applyBorder="1" applyProtection="1"/>
    <xf numFmtId="20" fontId="2" fillId="0" borderId="2" xfId="0" applyNumberFormat="1" applyFont="1" applyFill="1" applyBorder="1" applyProtection="1"/>
    <xf numFmtId="1" fontId="18" fillId="0" borderId="0" xfId="0" applyNumberFormat="1" applyFont="1" applyFill="1" applyBorder="1" applyProtection="1"/>
    <xf numFmtId="2" fontId="18" fillId="0" borderId="0" xfId="0" applyNumberFormat="1" applyFont="1" applyFill="1" applyBorder="1" applyProtection="1"/>
    <xf numFmtId="1" fontId="18" fillId="0" borderId="14" xfId="0" applyNumberFormat="1" applyFont="1" applyFill="1" applyBorder="1" applyProtection="1"/>
    <xf numFmtId="0" fontId="1" fillId="10" borderId="0" xfId="0" applyFont="1" applyFill="1" applyBorder="1" applyAlignment="1" applyProtection="1">
      <alignment horizontal="left"/>
    </xf>
    <xf numFmtId="20" fontId="18" fillId="0" borderId="0" xfId="0" applyNumberFormat="1" applyFont="1" applyFill="1" applyBorder="1" applyProtection="1"/>
    <xf numFmtId="2" fontId="1" fillId="0" borderId="2" xfId="0" applyNumberFormat="1" applyFont="1" applyFill="1" applyBorder="1" applyProtection="1"/>
    <xf numFmtId="2" fontId="1" fillId="0" borderId="0" xfId="0" applyNumberFormat="1" applyFont="1" applyFill="1" applyBorder="1" applyProtection="1"/>
    <xf numFmtId="2" fontId="1" fillId="0" borderId="14" xfId="0" applyNumberFormat="1" applyFont="1" applyFill="1" applyBorder="1" applyProtection="1"/>
    <xf numFmtId="0" fontId="56" fillId="2" borderId="0" xfId="0" applyFont="1" applyFill="1" applyAlignment="1" applyProtection="1">
      <alignment horizontal="center"/>
    </xf>
    <xf numFmtId="0" fontId="56" fillId="0" borderId="22" xfId="0" applyFont="1" applyFill="1" applyBorder="1" applyAlignment="1" applyProtection="1">
      <alignment horizontal="center"/>
    </xf>
    <xf numFmtId="0" fontId="56" fillId="2" borderId="24" xfId="0" applyFont="1" applyFill="1" applyBorder="1" applyAlignment="1" applyProtection="1">
      <alignment horizontal="center"/>
    </xf>
    <xf numFmtId="0" fontId="56" fillId="0" borderId="24" xfId="0" applyFont="1" applyFill="1" applyBorder="1" applyAlignment="1" applyProtection="1">
      <alignment horizontal="center"/>
    </xf>
    <xf numFmtId="0" fontId="30" fillId="13" borderId="28" xfId="0" applyFont="1" applyFill="1" applyBorder="1" applyAlignment="1" applyProtection="1">
      <alignment horizontal="center" vertical="center"/>
    </xf>
    <xf numFmtId="2" fontId="32" fillId="16" borderId="17" xfId="0" applyNumberFormat="1" applyFont="1" applyFill="1" applyBorder="1" applyAlignment="1" applyProtection="1">
      <alignment horizontal="right"/>
    </xf>
    <xf numFmtId="20" fontId="21" fillId="16" borderId="9" xfId="0" applyNumberFormat="1" applyFont="1" applyFill="1" applyBorder="1" applyAlignment="1" applyProtection="1">
      <alignment horizontal="center"/>
    </xf>
    <xf numFmtId="2" fontId="21" fillId="16" borderId="9" xfId="0" applyNumberFormat="1" applyFont="1" applyFill="1" applyBorder="1" applyProtection="1"/>
    <xf numFmtId="0" fontId="34" fillId="16" borderId="18" xfId="0" applyFont="1" applyFill="1" applyBorder="1" applyProtection="1"/>
    <xf numFmtId="0" fontId="5" fillId="2" borderId="0" xfId="0" applyFont="1" applyFill="1" applyBorder="1" applyProtection="1"/>
    <xf numFmtId="0" fontId="19" fillId="2" borderId="0" xfId="0" applyFont="1" applyFill="1" applyProtection="1"/>
    <xf numFmtId="0" fontId="25" fillId="2" borderId="0" xfId="0" applyFont="1" applyFill="1" applyProtection="1"/>
    <xf numFmtId="20" fontId="2" fillId="0" borderId="3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/>
    </xf>
    <xf numFmtId="1" fontId="2" fillId="0" borderId="3" xfId="0" applyNumberFormat="1" applyFont="1" applyFill="1" applyBorder="1" applyAlignment="1" applyProtection="1">
      <alignment horizontal="center"/>
    </xf>
    <xf numFmtId="0" fontId="1" fillId="4" borderId="0" xfId="0" applyFont="1" applyFill="1" applyAlignment="1" applyProtection="1">
      <alignment textRotation="90"/>
    </xf>
    <xf numFmtId="0" fontId="18" fillId="4" borderId="0" xfId="0" applyFont="1" applyFill="1" applyProtection="1"/>
    <xf numFmtId="0" fontId="18" fillId="4" borderId="0" xfId="0" applyFont="1" applyFill="1" applyBorder="1" applyProtection="1"/>
    <xf numFmtId="1" fontId="19" fillId="4" borderId="0" xfId="0" applyNumberFormat="1" applyFont="1" applyFill="1" applyBorder="1" applyProtection="1"/>
    <xf numFmtId="0" fontId="1" fillId="4" borderId="0" xfId="0" applyFont="1" applyFill="1" applyBorder="1" applyAlignment="1" applyProtection="1">
      <alignment horizontal="center"/>
    </xf>
    <xf numFmtId="0" fontId="45" fillId="4" borderId="0" xfId="0" applyFont="1" applyFill="1" applyAlignment="1" applyProtection="1">
      <alignment horizontal="right"/>
    </xf>
    <xf numFmtId="0" fontId="2" fillId="4" borderId="0" xfId="0" applyFont="1" applyFill="1" applyAlignment="1" applyProtection="1">
      <alignment horizontal="right"/>
    </xf>
    <xf numFmtId="0" fontId="2" fillId="4" borderId="0" xfId="0" applyFont="1" applyFill="1" applyAlignment="1" applyProtection="1">
      <alignment horizontal="center"/>
    </xf>
    <xf numFmtId="1" fontId="19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center"/>
    </xf>
    <xf numFmtId="0" fontId="45" fillId="0" borderId="0" xfId="0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center"/>
    </xf>
    <xf numFmtId="0" fontId="51" fillId="0" borderId="0" xfId="0" applyFont="1" applyFill="1" applyProtection="1"/>
    <xf numFmtId="0" fontId="33" fillId="0" borderId="0" xfId="0" applyFont="1" applyFill="1" applyProtection="1"/>
    <xf numFmtId="0" fontId="53" fillId="3" borderId="0" xfId="0" applyFont="1" applyFill="1" applyProtection="1"/>
    <xf numFmtId="0" fontId="24" fillId="4" borderId="0" xfId="0" applyFont="1" applyFill="1" applyProtection="1"/>
    <xf numFmtId="0" fontId="0" fillId="4" borderId="0" xfId="0" applyFill="1" applyProtection="1"/>
    <xf numFmtId="0" fontId="18" fillId="2" borderId="0" xfId="0" applyFont="1" applyFill="1" applyProtection="1"/>
    <xf numFmtId="0" fontId="18" fillId="2" borderId="0" xfId="0" applyFont="1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45" fillId="2" borderId="23" xfId="0" applyFont="1" applyFill="1" applyBorder="1" applyAlignment="1" applyProtection="1">
      <alignment horizontal="right"/>
    </xf>
    <xf numFmtId="0" fontId="45" fillId="2" borderId="25" xfId="0" applyFont="1" applyFill="1" applyBorder="1" applyAlignment="1" applyProtection="1">
      <alignment horizontal="right"/>
    </xf>
    <xf numFmtId="0" fontId="28" fillId="2" borderId="20" xfId="0" applyFont="1" applyFill="1" applyBorder="1" applyProtection="1"/>
    <xf numFmtId="0" fontId="28" fillId="2" borderId="21" xfId="0" applyFont="1" applyFill="1" applyBorder="1" applyProtection="1"/>
    <xf numFmtId="0" fontId="28" fillId="2" borderId="22" xfId="0" applyFont="1" applyFill="1" applyBorder="1" applyProtection="1"/>
    <xf numFmtId="0" fontId="2" fillId="2" borderId="26" xfId="0" applyFont="1" applyFill="1" applyBorder="1" applyProtection="1"/>
    <xf numFmtId="0" fontId="2" fillId="2" borderId="26" xfId="0" applyFont="1" applyFill="1" applyBorder="1" applyAlignment="1" applyProtection="1">
      <alignment horizontal="right"/>
    </xf>
    <xf numFmtId="0" fontId="2" fillId="2" borderId="26" xfId="0" applyFont="1" applyFill="1" applyBorder="1" applyAlignment="1" applyProtection="1">
      <alignment horizontal="center"/>
    </xf>
    <xf numFmtId="0" fontId="2" fillId="2" borderId="27" xfId="0" applyFont="1" applyFill="1" applyBorder="1" applyProtection="1"/>
    <xf numFmtId="0" fontId="28" fillId="2" borderId="0" xfId="0" applyFont="1" applyFill="1" applyBorder="1" applyAlignment="1" applyProtection="1">
      <alignment horizontal="right"/>
    </xf>
    <xf numFmtId="0" fontId="30" fillId="2" borderId="0" xfId="0" applyFont="1" applyFill="1" applyBorder="1" applyAlignment="1" applyProtection="1">
      <alignment horizontal="center"/>
    </xf>
    <xf numFmtId="0" fontId="36" fillId="4" borderId="0" xfId="0" applyFont="1" applyFill="1" applyAlignment="1" applyProtection="1">
      <alignment horizontal="center" textRotation="90"/>
    </xf>
    <xf numFmtId="0" fontId="53" fillId="4" borderId="0" xfId="0" applyFont="1" applyFill="1" applyAlignment="1" applyProtection="1">
      <alignment horizontal="right"/>
    </xf>
    <xf numFmtId="0" fontId="24" fillId="4" borderId="0" xfId="0" applyFont="1" applyFill="1" applyAlignment="1" applyProtection="1">
      <alignment horizontal="right"/>
    </xf>
    <xf numFmtId="0" fontId="24" fillId="4" borderId="0" xfId="0" applyFont="1" applyFill="1" applyAlignment="1" applyProtection="1">
      <alignment horizontal="center"/>
    </xf>
    <xf numFmtId="0" fontId="6" fillId="14" borderId="0" xfId="0" applyFont="1" applyFill="1" applyProtection="1"/>
    <xf numFmtId="0" fontId="24" fillId="14" borderId="0" xfId="0" applyFont="1" applyFill="1" applyBorder="1" applyAlignment="1" applyProtection="1">
      <alignment horizontal="center"/>
    </xf>
    <xf numFmtId="0" fontId="53" fillId="14" borderId="0" xfId="0" applyFont="1" applyFill="1" applyAlignment="1" applyProtection="1">
      <alignment horizontal="right"/>
    </xf>
    <xf numFmtId="0" fontId="24" fillId="14" borderId="0" xfId="0" applyFont="1" applyFill="1" applyProtection="1"/>
    <xf numFmtId="0" fontId="24" fillId="14" borderId="0" xfId="0" applyFont="1" applyFill="1" applyAlignment="1" applyProtection="1">
      <alignment horizontal="right"/>
    </xf>
    <xf numFmtId="0" fontId="24" fillId="14" borderId="0" xfId="0" applyFont="1" applyFill="1" applyAlignment="1" applyProtection="1">
      <alignment horizontal="center"/>
    </xf>
    <xf numFmtId="0" fontId="2" fillId="2" borderId="20" xfId="0" applyFont="1" applyFill="1" applyBorder="1" applyProtection="1"/>
    <xf numFmtId="0" fontId="2" fillId="2" borderId="21" xfId="0" applyFont="1" applyFill="1" applyBorder="1" applyProtection="1"/>
    <xf numFmtId="0" fontId="2" fillId="2" borderId="23" xfId="0" applyFont="1" applyFill="1" applyBorder="1" applyProtection="1"/>
    <xf numFmtId="0" fontId="45" fillId="2" borderId="0" xfId="0" applyFont="1" applyFill="1" applyBorder="1" applyProtection="1"/>
    <xf numFmtId="0" fontId="2" fillId="2" borderId="25" xfId="0" applyFont="1" applyFill="1" applyBorder="1" applyProtection="1"/>
    <xf numFmtId="0" fontId="45" fillId="2" borderId="23" xfId="0" applyFont="1" applyFill="1" applyBorder="1" applyProtection="1"/>
    <xf numFmtId="0" fontId="52" fillId="2" borderId="0" xfId="0" applyFont="1" applyFill="1" applyProtection="1"/>
    <xf numFmtId="0" fontId="52" fillId="2" borderId="0" xfId="0" applyFont="1" applyFill="1" applyBorder="1" applyProtection="1"/>
    <xf numFmtId="0" fontId="2" fillId="2" borderId="22" xfId="0" applyFont="1" applyFill="1" applyBorder="1" applyProtection="1"/>
    <xf numFmtId="0" fontId="2" fillId="2" borderId="24" xfId="0" applyFont="1" applyFill="1" applyBorder="1" applyProtection="1"/>
    <xf numFmtId="0" fontId="28" fillId="2" borderId="25" xfId="0" applyFont="1" applyFill="1" applyBorder="1" applyProtection="1"/>
    <xf numFmtId="0" fontId="28" fillId="2" borderId="26" xfId="0" applyFont="1" applyFill="1" applyBorder="1" applyProtection="1"/>
    <xf numFmtId="0" fontId="28" fillId="2" borderId="27" xfId="0" applyFont="1" applyFill="1" applyBorder="1" applyProtection="1"/>
    <xf numFmtId="0" fontId="28" fillId="2" borderId="23" xfId="0" applyFont="1" applyFill="1" applyBorder="1" applyProtection="1"/>
    <xf numFmtId="0" fontId="28" fillId="2" borderId="0" xfId="0" applyFont="1" applyFill="1" applyBorder="1" applyProtection="1"/>
    <xf numFmtId="0" fontId="28" fillId="2" borderId="24" xfId="0" applyFont="1" applyFill="1" applyBorder="1" applyProtection="1"/>
    <xf numFmtId="0" fontId="28" fillId="2" borderId="23" xfId="0" applyFont="1" applyFill="1" applyBorder="1" applyAlignment="1" applyProtection="1">
      <alignment horizontal="left"/>
    </xf>
    <xf numFmtId="20" fontId="28" fillId="13" borderId="3" xfId="0" applyNumberFormat="1" applyFont="1" applyFill="1" applyBorder="1" applyAlignment="1" applyProtection="1">
      <alignment horizontal="center"/>
    </xf>
    <xf numFmtId="0" fontId="30" fillId="2" borderId="0" xfId="0" applyFont="1" applyFill="1" applyBorder="1" applyProtection="1"/>
    <xf numFmtId="0" fontId="1" fillId="0" borderId="3" xfId="0" applyFont="1" applyFill="1" applyBorder="1" applyAlignment="1" applyProtection="1">
      <alignment horizontal="center"/>
      <protection locked="0"/>
    </xf>
    <xf numFmtId="0" fontId="28" fillId="2" borderId="20" xfId="0" applyFont="1" applyFill="1" applyBorder="1" applyAlignment="1" applyProtection="1">
      <alignment vertical="center" wrapText="1"/>
    </xf>
    <xf numFmtId="0" fontId="28" fillId="2" borderId="21" xfId="0" applyFont="1" applyFill="1" applyBorder="1" applyAlignment="1" applyProtection="1">
      <alignment vertical="center"/>
    </xf>
    <xf numFmtId="0" fontId="28" fillId="2" borderId="22" xfId="0" applyFont="1" applyFill="1" applyBorder="1" applyAlignment="1" applyProtection="1">
      <alignment vertical="center"/>
    </xf>
    <xf numFmtId="0" fontId="28" fillId="2" borderId="23" xfId="0" applyFont="1" applyFill="1" applyBorder="1" applyAlignment="1" applyProtection="1">
      <alignment vertical="center"/>
    </xf>
    <xf numFmtId="0" fontId="28" fillId="2" borderId="0" xfId="0" applyFont="1" applyFill="1" applyBorder="1" applyAlignment="1" applyProtection="1">
      <alignment vertical="center"/>
    </xf>
    <xf numFmtId="0" fontId="28" fillId="2" borderId="24" xfId="0" applyFont="1" applyFill="1" applyBorder="1" applyAlignment="1" applyProtection="1">
      <alignment vertical="center"/>
    </xf>
    <xf numFmtId="0" fontId="28" fillId="2" borderId="25" xfId="0" applyFont="1" applyFill="1" applyBorder="1" applyAlignment="1" applyProtection="1">
      <alignment vertical="center"/>
    </xf>
    <xf numFmtId="0" fontId="28" fillId="2" borderId="26" xfId="0" applyFont="1" applyFill="1" applyBorder="1" applyAlignment="1" applyProtection="1">
      <alignment vertical="center"/>
    </xf>
    <xf numFmtId="0" fontId="28" fillId="2" borderId="27" xfId="0" applyFont="1" applyFill="1" applyBorder="1" applyAlignment="1" applyProtection="1">
      <alignment vertical="center"/>
    </xf>
    <xf numFmtId="0" fontId="28" fillId="2" borderId="20" xfId="0" applyFont="1" applyFill="1" applyBorder="1" applyAlignment="1" applyProtection="1">
      <alignment horizontal="center" wrapText="1"/>
    </xf>
    <xf numFmtId="0" fontId="29" fillId="2" borderId="21" xfId="0" applyFont="1" applyFill="1" applyBorder="1" applyAlignment="1" applyProtection="1">
      <alignment horizontal="center" wrapText="1"/>
    </xf>
    <xf numFmtId="0" fontId="0" fillId="2" borderId="21" xfId="0" applyFill="1" applyBorder="1" applyAlignment="1" applyProtection="1">
      <alignment horizontal="center" wrapText="1"/>
    </xf>
    <xf numFmtId="0" fontId="0" fillId="2" borderId="22" xfId="0" applyFill="1" applyBorder="1" applyAlignment="1" applyProtection="1">
      <alignment horizontal="center" wrapText="1"/>
    </xf>
    <xf numFmtId="0" fontId="29" fillId="2" borderId="23" xfId="0" applyFont="1" applyFill="1" applyBorder="1" applyAlignment="1" applyProtection="1">
      <alignment horizontal="center" wrapText="1"/>
    </xf>
    <xf numFmtId="0" fontId="29" fillId="2" borderId="0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horizontal="center" wrapText="1"/>
    </xf>
    <xf numFmtId="0" fontId="0" fillId="2" borderId="24" xfId="0" applyFill="1" applyBorder="1" applyAlignment="1" applyProtection="1">
      <alignment horizontal="center" wrapText="1"/>
    </xf>
    <xf numFmtId="0" fontId="0" fillId="2" borderId="23" xfId="0" applyFill="1" applyBorder="1" applyAlignment="1" applyProtection="1">
      <alignment horizontal="center" wrapText="1"/>
    </xf>
    <xf numFmtId="0" fontId="0" fillId="2" borderId="0" xfId="0" applyFill="1" applyBorder="1" applyAlignment="1" applyProtection="1">
      <alignment horizontal="center" wrapText="1"/>
    </xf>
    <xf numFmtId="0" fontId="28" fillId="2" borderId="0" xfId="0" applyFont="1" applyFill="1" applyBorder="1" applyAlignment="1" applyProtection="1">
      <alignment horizontal="right"/>
    </xf>
    <xf numFmtId="0" fontId="29" fillId="2" borderId="0" xfId="0" applyFont="1" applyFill="1" applyAlignment="1" applyProtection="1">
      <alignment horizontal="right"/>
    </xf>
    <xf numFmtId="0" fontId="28" fillId="2" borderId="21" xfId="0" applyFont="1" applyFill="1" applyBorder="1" applyAlignment="1" applyProtection="1"/>
    <xf numFmtId="0" fontId="29" fillId="2" borderId="21" xfId="0" applyFont="1" applyFill="1" applyBorder="1" applyAlignment="1" applyProtection="1"/>
    <xf numFmtId="0" fontId="28" fillId="2" borderId="23" xfId="0" applyFont="1" applyFill="1" applyBorder="1" applyAlignment="1" applyProtection="1">
      <alignment horizontal="right"/>
    </xf>
    <xf numFmtId="0" fontId="28" fillId="8" borderId="6" xfId="0" applyFont="1" applyFill="1" applyBorder="1" applyAlignment="1"/>
    <xf numFmtId="0" fontId="29" fillId="8" borderId="8" xfId="0" applyFont="1" applyFill="1" applyBorder="1" applyAlignment="1"/>
    <xf numFmtId="0" fontId="29" fillId="8" borderId="7" xfId="0" applyFont="1" applyFill="1" applyBorder="1" applyAlignment="1"/>
    <xf numFmtId="0" fontId="15" fillId="2" borderId="23" xfId="0" applyFont="1" applyFill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24" xfId="0" applyBorder="1" applyAlignment="1" applyProtection="1">
      <alignment horizontal="left"/>
    </xf>
    <xf numFmtId="0" fontId="17" fillId="14" borderId="3" xfId="0" applyFont="1" applyFill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/>
    </xf>
    <xf numFmtId="0" fontId="17" fillId="14" borderId="16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wrapText="1"/>
    </xf>
    <xf numFmtId="0" fontId="2" fillId="10" borderId="2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0" borderId="14" xfId="0" applyFont="1" applyFill="1" applyBorder="1" applyAlignment="1" applyProtection="1">
      <alignment horizontal="center" vertical="center"/>
    </xf>
    <xf numFmtId="0" fontId="2" fillId="10" borderId="17" xfId="0" applyFont="1" applyFill="1" applyBorder="1" applyAlignment="1" applyProtection="1">
      <alignment horizontal="center" vertical="center"/>
    </xf>
    <xf numFmtId="0" fontId="2" fillId="10" borderId="9" xfId="0" applyFont="1" applyFill="1" applyBorder="1" applyAlignment="1" applyProtection="1">
      <alignment horizontal="center" vertical="center"/>
    </xf>
    <xf numFmtId="0" fontId="2" fillId="10" borderId="18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</xf>
    <xf numFmtId="0" fontId="2" fillId="5" borderId="14" xfId="0" applyFont="1" applyFill="1" applyBorder="1" applyAlignment="1" applyProtection="1">
      <alignment horizontal="center" vertical="center" wrapText="1"/>
    </xf>
    <xf numFmtId="0" fontId="2" fillId="5" borderId="17" xfId="0" applyFont="1" applyFill="1" applyBorder="1" applyAlignment="1" applyProtection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</xf>
    <xf numFmtId="0" fontId="2" fillId="5" borderId="18" xfId="0" applyFont="1" applyFill="1" applyBorder="1" applyAlignment="1" applyProtection="1">
      <alignment horizontal="center" vertical="center" wrapText="1"/>
    </xf>
    <xf numFmtId="0" fontId="2" fillId="7" borderId="15" xfId="0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textRotation="90"/>
    </xf>
    <xf numFmtId="0" fontId="3" fillId="0" borderId="15" xfId="0" applyFont="1" applyFill="1" applyBorder="1" applyAlignment="1" applyProtection="1">
      <alignment textRotation="90"/>
    </xf>
    <xf numFmtId="0" fontId="3" fillId="0" borderId="16" xfId="0" applyFont="1" applyFill="1" applyBorder="1" applyAlignment="1" applyProtection="1">
      <alignment textRotation="9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0" fontId="18" fillId="12" borderId="2" xfId="0" applyFont="1" applyFill="1" applyBorder="1" applyAlignment="1" applyProtection="1">
      <alignment horizontal="center" vertical="center" wrapText="1"/>
    </xf>
    <xf numFmtId="0" fontId="18" fillId="12" borderId="0" xfId="0" applyFont="1" applyFill="1" applyBorder="1" applyAlignment="1" applyProtection="1">
      <alignment horizontal="center" vertical="center" wrapText="1"/>
    </xf>
    <xf numFmtId="0" fontId="18" fillId="12" borderId="14" xfId="0" applyFont="1" applyFill="1" applyBorder="1" applyAlignment="1" applyProtection="1">
      <alignment horizontal="center" vertical="center" wrapText="1"/>
    </xf>
    <xf numFmtId="0" fontId="18" fillId="12" borderId="17" xfId="0" applyFont="1" applyFill="1" applyBorder="1" applyAlignment="1" applyProtection="1">
      <alignment horizontal="center" vertical="center" wrapText="1"/>
    </xf>
    <xf numFmtId="0" fontId="18" fillId="12" borderId="9" xfId="0" applyFont="1" applyFill="1" applyBorder="1" applyAlignment="1" applyProtection="1">
      <alignment horizontal="center" vertical="center" wrapText="1"/>
    </xf>
    <xf numFmtId="0" fontId="18" fillId="12" borderId="18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textRotation="90" wrapText="1"/>
    </xf>
    <xf numFmtId="0" fontId="3" fillId="0" borderId="15" xfId="0" applyFont="1" applyFill="1" applyBorder="1" applyAlignment="1" applyProtection="1">
      <alignment textRotation="90" wrapText="1"/>
    </xf>
    <xf numFmtId="0" fontId="3" fillId="0" borderId="16" xfId="0" applyFont="1" applyFill="1" applyBorder="1" applyAlignment="1" applyProtection="1">
      <alignment textRotation="90" wrapText="1"/>
    </xf>
    <xf numFmtId="0" fontId="4" fillId="0" borderId="1" xfId="0" applyFont="1" applyFill="1" applyBorder="1" applyAlignment="1" applyProtection="1">
      <alignment horizontal="center" textRotation="90" wrapText="1"/>
    </xf>
    <xf numFmtId="0" fontId="4" fillId="0" borderId="15" xfId="0" applyFont="1" applyFill="1" applyBorder="1" applyAlignment="1" applyProtection="1">
      <alignment horizontal="center" textRotation="90" wrapText="1"/>
    </xf>
    <xf numFmtId="0" fontId="4" fillId="0" borderId="16" xfId="0" applyFont="1" applyFill="1" applyBorder="1" applyAlignment="1" applyProtection="1">
      <alignment horizontal="center" textRotation="90" wrapText="1"/>
    </xf>
    <xf numFmtId="0" fontId="6" fillId="7" borderId="12" xfId="0" applyFont="1" applyFill="1" applyBorder="1" applyAlignment="1" applyProtection="1">
      <alignment horizontal="center" vertical="center" wrapText="1"/>
    </xf>
    <xf numFmtId="0" fontId="0" fillId="7" borderId="4" xfId="0" applyFill="1" applyBorder="1" applyAlignment="1" applyProtection="1">
      <alignment horizontal="center" vertical="center" wrapText="1"/>
    </xf>
    <xf numFmtId="0" fontId="0" fillId="7" borderId="11" xfId="0" applyFill="1" applyBorder="1" applyAlignment="1" applyProtection="1">
      <alignment horizontal="center" vertical="center" wrapText="1"/>
    </xf>
    <xf numFmtId="0" fontId="0" fillId="7" borderId="2" xfId="0" applyFill="1" applyBorder="1" applyAlignment="1" applyProtection="1">
      <alignment horizontal="center" vertical="center" wrapText="1"/>
    </xf>
    <xf numFmtId="0" fontId="0" fillId="7" borderId="0" xfId="0" applyFill="1" applyBorder="1" applyAlignment="1" applyProtection="1">
      <alignment horizontal="center" vertical="center" wrapText="1"/>
    </xf>
    <xf numFmtId="0" fontId="0" fillId="7" borderId="14" xfId="0" applyFill="1" applyBorder="1" applyAlignment="1" applyProtection="1">
      <alignment horizontal="center" vertical="center" wrapText="1"/>
    </xf>
    <xf numFmtId="0" fontId="0" fillId="7" borderId="17" xfId="0" applyFill="1" applyBorder="1" applyAlignment="1" applyProtection="1">
      <alignment horizontal="center" vertical="center" wrapText="1"/>
    </xf>
    <xf numFmtId="0" fontId="0" fillId="7" borderId="9" xfId="0" applyFill="1" applyBorder="1" applyAlignment="1" applyProtection="1">
      <alignment horizontal="center" vertical="center" wrapText="1"/>
    </xf>
    <xf numFmtId="0" fontId="0" fillId="7" borderId="18" xfId="0" applyFill="1" applyBorder="1" applyAlignment="1" applyProtection="1">
      <alignment horizontal="center" vertical="center" wrapText="1"/>
    </xf>
    <xf numFmtId="0" fontId="10" fillId="6" borderId="12" xfId="0" applyFont="1" applyFill="1" applyBorder="1" applyAlignment="1" applyProtection="1">
      <alignment horizontal="center" vertical="center"/>
    </xf>
    <xf numFmtId="0" fontId="43" fillId="6" borderId="4" xfId="0" applyFont="1" applyFill="1" applyBorder="1" applyAlignment="1" applyProtection="1">
      <alignment horizontal="center" vertical="center"/>
    </xf>
    <xf numFmtId="0" fontId="43" fillId="6" borderId="11" xfId="0" applyFont="1" applyFill="1" applyBorder="1" applyAlignment="1" applyProtection="1">
      <alignment horizontal="center" vertical="center"/>
    </xf>
    <xf numFmtId="0" fontId="43" fillId="6" borderId="2" xfId="0" applyFont="1" applyFill="1" applyBorder="1" applyAlignment="1" applyProtection="1">
      <alignment horizontal="center" vertical="center"/>
    </xf>
    <xf numFmtId="0" fontId="43" fillId="6" borderId="0" xfId="0" applyFont="1" applyFill="1" applyBorder="1" applyAlignment="1" applyProtection="1">
      <alignment horizontal="center" vertical="center"/>
    </xf>
    <xf numFmtId="0" fontId="43" fillId="6" borderId="14" xfId="0" applyFont="1" applyFill="1" applyBorder="1" applyAlignment="1" applyProtection="1">
      <alignment horizontal="center" vertical="center"/>
    </xf>
    <xf numFmtId="0" fontId="43" fillId="6" borderId="17" xfId="0" applyFont="1" applyFill="1" applyBorder="1" applyAlignment="1" applyProtection="1">
      <alignment horizontal="center" vertical="center"/>
    </xf>
    <xf numFmtId="0" fontId="43" fillId="6" borderId="9" xfId="0" applyFont="1" applyFill="1" applyBorder="1" applyAlignment="1" applyProtection="1">
      <alignment horizontal="center" vertical="center"/>
    </xf>
    <xf numFmtId="0" fontId="43" fillId="6" borderId="18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/>
    <xf numFmtId="0" fontId="37" fillId="0" borderId="0" xfId="0" applyFont="1" applyBorder="1" applyAlignment="1" applyProtection="1"/>
    <xf numFmtId="0" fontId="3" fillId="6" borderId="1" xfId="0" applyFont="1" applyFill="1" applyBorder="1" applyAlignment="1" applyProtection="1">
      <alignment textRotation="90" wrapText="1"/>
    </xf>
    <xf numFmtId="0" fontId="0" fillId="0" borderId="15" xfId="0" applyBorder="1" applyAlignment="1" applyProtection="1">
      <alignment textRotation="90" wrapText="1"/>
    </xf>
    <xf numFmtId="0" fontId="0" fillId="0" borderId="16" xfId="0" applyBorder="1" applyAlignment="1" applyProtection="1">
      <alignment textRotation="90" wrapText="1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17" fillId="2" borderId="29" xfId="0" applyFont="1" applyFill="1" applyBorder="1" applyAlignment="1" applyProtection="1">
      <alignment horizontal="center" vertical="center" wrapText="1"/>
    </xf>
    <xf numFmtId="0" fontId="35" fillId="2" borderId="30" xfId="0" applyFont="1" applyFill="1" applyBorder="1" applyAlignment="1" applyProtection="1">
      <alignment horizontal="center" vertical="center" wrapText="1"/>
    </xf>
    <xf numFmtId="0" fontId="35" fillId="2" borderId="31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0" fontId="44" fillId="14" borderId="1" xfId="0" applyFont="1" applyFill="1" applyBorder="1" applyAlignment="1" applyProtection="1">
      <alignment vertical="center"/>
      <protection locked="0"/>
    </xf>
    <xf numFmtId="0" fontId="13" fillId="0" borderId="16" xfId="0" applyFont="1" applyBorder="1" applyAlignment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2" fillId="7" borderId="14" xfId="0" applyFont="1" applyFill="1" applyBorder="1" applyAlignment="1" applyProtection="1">
      <alignment horizontal="center" vertical="center"/>
    </xf>
    <xf numFmtId="0" fontId="2" fillId="7" borderId="17" xfId="0" applyFont="1" applyFill="1" applyBorder="1" applyAlignment="1" applyProtection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8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0" fontId="2" fillId="6" borderId="0" xfId="0" applyFont="1" applyFill="1" applyBorder="1" applyAlignment="1" applyProtection="1">
      <alignment horizontal="center" vertical="center"/>
    </xf>
    <xf numFmtId="0" fontId="2" fillId="6" borderId="14" xfId="0" applyFont="1" applyFill="1" applyBorder="1" applyAlignment="1" applyProtection="1">
      <alignment horizontal="center" vertical="center"/>
    </xf>
    <xf numFmtId="0" fontId="2" fillId="6" borderId="17" xfId="0" applyFont="1" applyFill="1" applyBorder="1" applyAlignment="1" applyProtection="1">
      <alignment horizontal="center" vertical="center"/>
    </xf>
    <xf numFmtId="0" fontId="2" fillId="6" borderId="9" xfId="0" applyFont="1" applyFill="1" applyBorder="1" applyAlignment="1" applyProtection="1">
      <alignment horizontal="center" vertical="center"/>
    </xf>
    <xf numFmtId="0" fontId="2" fillId="6" borderId="18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textRotation="90" wrapText="1"/>
    </xf>
    <xf numFmtId="0" fontId="3" fillId="6" borderId="16" xfId="0" applyFont="1" applyFill="1" applyBorder="1" applyAlignment="1" applyProtection="1">
      <alignment textRotation="90" wrapText="1"/>
    </xf>
    <xf numFmtId="0" fontId="2" fillId="10" borderId="2" xfId="0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7" xfId="0" applyFont="1" applyFill="1" applyBorder="1" applyAlignment="1" applyProtection="1">
      <alignment horizontal="center" vertical="center"/>
      <protection locked="0"/>
    </xf>
    <xf numFmtId="0" fontId="2" fillId="10" borderId="9" xfId="0" applyFont="1" applyFill="1" applyBorder="1" applyAlignment="1" applyProtection="1">
      <alignment horizontal="center" vertical="center"/>
      <protection locked="0"/>
    </xf>
    <xf numFmtId="0" fontId="2" fillId="10" borderId="18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18" fillId="12" borderId="2" xfId="0" applyFont="1" applyFill="1" applyBorder="1" applyAlignment="1" applyProtection="1">
      <alignment horizontal="center" vertical="center" wrapText="1"/>
      <protection locked="0"/>
    </xf>
    <xf numFmtId="0" fontId="18" fillId="12" borderId="0" xfId="0" applyFont="1" applyFill="1" applyBorder="1" applyAlignment="1" applyProtection="1">
      <alignment horizontal="center" vertical="center" wrapText="1"/>
      <protection locked="0"/>
    </xf>
    <xf numFmtId="0" fontId="18" fillId="12" borderId="14" xfId="0" applyFont="1" applyFill="1" applyBorder="1" applyAlignment="1" applyProtection="1">
      <alignment horizontal="center" vertical="center" wrapText="1"/>
      <protection locked="0"/>
    </xf>
    <xf numFmtId="0" fontId="18" fillId="12" borderId="17" xfId="0" applyFont="1" applyFill="1" applyBorder="1" applyAlignment="1" applyProtection="1">
      <alignment horizontal="center" vertical="center" wrapText="1"/>
      <protection locked="0"/>
    </xf>
    <xf numFmtId="0" fontId="18" fillId="12" borderId="9" xfId="0" applyFont="1" applyFill="1" applyBorder="1" applyAlignment="1" applyProtection="1">
      <alignment horizontal="center" vertical="center" wrapText="1"/>
      <protection locked="0"/>
    </xf>
    <xf numFmtId="0" fontId="18" fillId="12" borderId="18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wrapText="1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 applyProtection="1">
      <alignment horizontal="center" vertical="center"/>
      <protection locked="0"/>
    </xf>
    <xf numFmtId="0" fontId="2" fillId="7" borderId="17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 applyProtection="1">
      <alignment horizontal="center" vertical="center"/>
      <protection locked="0"/>
    </xf>
    <xf numFmtId="0" fontId="2" fillId="7" borderId="18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17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8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textRotation="90" wrapText="1"/>
      <protection locked="0"/>
    </xf>
    <xf numFmtId="0" fontId="4" fillId="0" borderId="15" xfId="0" applyFont="1" applyFill="1" applyBorder="1" applyAlignment="1" applyProtection="1">
      <alignment horizontal="center" textRotation="90" wrapText="1"/>
      <protection locked="0"/>
    </xf>
    <xf numFmtId="0" fontId="4" fillId="0" borderId="16" xfId="0" applyFont="1" applyFill="1" applyBorder="1" applyAlignment="1" applyProtection="1">
      <alignment horizontal="center" textRotation="90" wrapText="1"/>
      <protection locked="0"/>
    </xf>
    <xf numFmtId="0" fontId="3" fillId="0" borderId="1" xfId="0" applyFont="1" applyFill="1" applyBorder="1" applyAlignment="1" applyProtection="1">
      <alignment textRotation="90" wrapText="1"/>
      <protection locked="0"/>
    </xf>
    <xf numFmtId="0" fontId="3" fillId="0" borderId="15" xfId="0" applyFont="1" applyFill="1" applyBorder="1" applyAlignment="1" applyProtection="1">
      <alignment textRotation="90" wrapText="1"/>
      <protection locked="0"/>
    </xf>
    <xf numFmtId="0" fontId="3" fillId="0" borderId="16" xfId="0" applyFont="1" applyFill="1" applyBorder="1" applyAlignment="1" applyProtection="1">
      <alignment textRotation="90" wrapText="1"/>
      <protection locked="0"/>
    </xf>
    <xf numFmtId="0" fontId="3" fillId="0" borderId="1" xfId="0" applyFont="1" applyFill="1" applyBorder="1" applyAlignment="1" applyProtection="1">
      <alignment textRotation="90"/>
      <protection locked="0"/>
    </xf>
    <xf numFmtId="0" fontId="3" fillId="0" borderId="15" xfId="0" applyFont="1" applyFill="1" applyBorder="1" applyAlignment="1" applyProtection="1">
      <alignment textRotation="90"/>
      <protection locked="0"/>
    </xf>
    <xf numFmtId="0" fontId="3" fillId="0" borderId="16" xfId="0" applyFont="1" applyFill="1" applyBorder="1" applyAlignment="1" applyProtection="1">
      <alignment textRotation="90"/>
      <protection locked="0"/>
    </xf>
    <xf numFmtId="0" fontId="3" fillId="6" borderId="1" xfId="0" applyFont="1" applyFill="1" applyBorder="1" applyAlignment="1" applyProtection="1">
      <alignment textRotation="90" wrapText="1"/>
      <protection locked="0"/>
    </xf>
    <xf numFmtId="0" fontId="3" fillId="6" borderId="15" xfId="0" applyFont="1" applyFill="1" applyBorder="1" applyAlignment="1" applyProtection="1">
      <alignment textRotation="90" wrapText="1"/>
      <protection locked="0"/>
    </xf>
    <xf numFmtId="0" fontId="3" fillId="6" borderId="16" xfId="0" applyFont="1" applyFill="1" applyBorder="1" applyAlignment="1" applyProtection="1">
      <alignment textRotation="90" wrapText="1"/>
      <protection locked="0"/>
    </xf>
    <xf numFmtId="0" fontId="0" fillId="0" borderId="15" xfId="0" applyBorder="1" applyAlignment="1" applyProtection="1">
      <alignment textRotation="90" wrapText="1"/>
      <protection locked="0"/>
    </xf>
    <xf numFmtId="0" fontId="0" fillId="0" borderId="16" xfId="0" applyBorder="1" applyAlignment="1" applyProtection="1">
      <alignment textRotation="90" wrapText="1"/>
      <protection locked="0"/>
    </xf>
    <xf numFmtId="0" fontId="2" fillId="15" borderId="33" xfId="0" applyFont="1" applyFill="1" applyBorder="1" applyAlignment="1" applyProtection="1">
      <alignment vertical="center" wrapText="1"/>
    </xf>
    <xf numFmtId="0" fontId="0" fillId="0" borderId="34" xfId="0" applyBorder="1" applyAlignment="1" applyProtection="1">
      <alignment vertical="center" wrapText="1"/>
    </xf>
    <xf numFmtId="0" fontId="0" fillId="0" borderId="35" xfId="0" applyBorder="1" applyAlignment="1" applyProtection="1">
      <alignment vertical="center" wrapText="1"/>
    </xf>
    <xf numFmtId="0" fontId="47" fillId="2" borderId="23" xfId="0" applyFont="1" applyFill="1" applyBorder="1" applyAlignment="1" applyProtection="1">
      <alignment wrapText="1"/>
    </xf>
    <xf numFmtId="0" fontId="49" fillId="2" borderId="0" xfId="0" applyFont="1" applyFill="1" applyAlignment="1" applyProtection="1">
      <alignment wrapText="1"/>
    </xf>
  </cellXfs>
  <cellStyles count="1">
    <cellStyle name="Normal" xfId="0" builtinId="0"/>
  </cellStyles>
  <dxfs count="677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ill>
        <patternFill>
          <bgColor indexed="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ill>
        <patternFill>
          <bgColor indexed="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ill>
        <patternFill>
          <bgColor indexed="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ill>
        <patternFill>
          <bgColor indexed="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22"/>
      </font>
    </dxf>
    <dxf>
      <font>
        <b/>
        <i val="0"/>
        <condense val="0"/>
        <extend val="0"/>
        <color indexed="35"/>
      </font>
    </dxf>
    <dxf>
      <font>
        <b/>
        <i val="0"/>
        <condense val="0"/>
        <extend val="0"/>
        <color indexed="14"/>
      </font>
    </dxf>
    <dxf>
      <fill>
        <patternFill>
          <bgColor indexed="22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26400"/>
        <c:axId val="71169152"/>
      </c:lineChart>
      <c:catAx>
        <c:axId val="711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6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69152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26400"/>
        <c:crosses val="autoZero"/>
        <c:crossBetween val="between"/>
        <c:majorUnit val="3.6"/>
      </c:valAx>
      <c:spPr>
        <a:gradFill rotWithShape="0">
          <a:gsLst>
            <a:gs pos="0">
              <a:srgbClr val="969696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5392"/>
        <c:axId val="78013568"/>
      </c:lineChart>
      <c:catAx>
        <c:axId val="779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1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1356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953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7696"/>
        <c:axId val="90479232"/>
      </c:lineChart>
      <c:catAx>
        <c:axId val="904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79232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7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4256"/>
        <c:axId val="90385792"/>
      </c:lineChart>
      <c:catAx>
        <c:axId val="903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3857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42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3696"/>
        <c:axId val="90415488"/>
      </c:lineChart>
      <c:catAx>
        <c:axId val="904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154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3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0848"/>
        <c:axId val="90518656"/>
      </c:lineChart>
      <c:catAx>
        <c:axId val="904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1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518656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308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38368"/>
        <c:axId val="90539904"/>
      </c:lineChart>
      <c:catAx>
        <c:axId val="90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3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5399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383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('12Sep16'!$U$12:$U$16,'12Sep16'!$U$19:$U$23,'12Sep16'!$U$26:$U$30,'12Sep16'!$U$33:$U$37)</c:f>
              <c:numCache>
                <c:formatCode>0.00</c:formatCode>
                <c:ptCount val="20"/>
                <c:pt idx="0">
                  <c:v>-430.68009999999998</c:v>
                </c:pt>
                <c:pt idx="1">
                  <c:v>-430.68020000000001</c:v>
                </c:pt>
                <c:pt idx="2">
                  <c:v>-430.68029999999999</c:v>
                </c:pt>
                <c:pt idx="3">
                  <c:v>-430.68040000000002</c:v>
                </c:pt>
                <c:pt idx="4">
                  <c:v>-430.68049999999999</c:v>
                </c:pt>
                <c:pt idx="5">
                  <c:v>-430.68060000000003</c:v>
                </c:pt>
                <c:pt idx="6">
                  <c:v>-430.6807</c:v>
                </c:pt>
                <c:pt idx="7">
                  <c:v>-430.68079999999998</c:v>
                </c:pt>
                <c:pt idx="8">
                  <c:v>-430.68090000000001</c:v>
                </c:pt>
                <c:pt idx="9">
                  <c:v>-430.68099999999998</c:v>
                </c:pt>
                <c:pt idx="10">
                  <c:v>-430.68110000000001</c:v>
                </c:pt>
                <c:pt idx="11">
                  <c:v>-430.68119999999999</c:v>
                </c:pt>
                <c:pt idx="12">
                  <c:v>-430.68129999999996</c:v>
                </c:pt>
                <c:pt idx="13">
                  <c:v>-430.6814</c:v>
                </c:pt>
                <c:pt idx="14">
                  <c:v>-430.68149999999997</c:v>
                </c:pt>
                <c:pt idx="15">
                  <c:v>-430.6816</c:v>
                </c:pt>
                <c:pt idx="16">
                  <c:v>-430.68169999999998</c:v>
                </c:pt>
                <c:pt idx="17">
                  <c:v>-430.68179999999995</c:v>
                </c:pt>
                <c:pt idx="18">
                  <c:v>-430.68189999999998</c:v>
                </c:pt>
                <c:pt idx="19">
                  <c:v>-430.68200000000002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9168"/>
        <c:axId val="86120704"/>
      </c:lineChart>
      <c:catAx>
        <c:axId val="861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2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1207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191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8144"/>
        <c:axId val="89799680"/>
      </c:lineChart>
      <c:catAx>
        <c:axId val="897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9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9968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981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8064"/>
        <c:axId val="89935872"/>
      </c:lineChart>
      <c:catAx>
        <c:axId val="898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3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358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480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8586520212962"/>
          <c:y val="0.15495035714654184"/>
          <c:w val="0.8110324685599219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3040"/>
        <c:axId val="89723648"/>
      </c:lineChart>
      <c:catAx>
        <c:axId val="899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2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23648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430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59744"/>
        <c:axId val="89761280"/>
      </c:lineChart>
      <c:catAx>
        <c:axId val="897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6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61280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597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45184"/>
        <c:axId val="78046720"/>
      </c:lineChart>
      <c:catAx>
        <c:axId val="780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4672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4518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344"/>
        <c:axId val="91162880"/>
      </c:lineChart>
      <c:catAx>
        <c:axId val="91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6288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613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6688"/>
        <c:axId val="91188224"/>
      </c:lineChart>
      <c:catAx>
        <c:axId val="911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882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866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32512"/>
        <c:axId val="91234304"/>
      </c:lineChart>
      <c:catAx>
        <c:axId val="912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3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2343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325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1472"/>
        <c:axId val="91255552"/>
      </c:lineChart>
      <c:catAx>
        <c:axId val="912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5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25555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414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9360"/>
        <c:axId val="91280896"/>
      </c:lineChart>
      <c:catAx>
        <c:axId val="912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8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2808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793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16992"/>
        <c:axId val="91318528"/>
      </c:lineChart>
      <c:catAx>
        <c:axId val="913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1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3185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169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0528"/>
        <c:axId val="91352064"/>
      </c:lineChart>
      <c:catAx>
        <c:axId val="913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5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35206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5052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2848"/>
        <c:axId val="91516928"/>
      </c:lineChart>
      <c:catAx>
        <c:axId val="915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1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516928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028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4096"/>
        <c:axId val="91542272"/>
      </c:lineChart>
      <c:catAx>
        <c:axId val="915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4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5422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240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78752"/>
        <c:axId val="91580288"/>
      </c:lineChart>
      <c:catAx>
        <c:axId val="915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8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5802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87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28576"/>
        <c:axId val="78330112"/>
      </c:lineChart>
      <c:catAx>
        <c:axId val="783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30112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285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5904"/>
        <c:axId val="91597440"/>
      </c:lineChart>
      <c:catAx>
        <c:axId val="915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9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597440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9590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('12Sep16'!$U$12:$U$16,'12Sep16'!$U$19:$U$23,'12Sep16'!$U$26:$U$30,'12Sep16'!$U$33:$U$37)</c:f>
              <c:numCache>
                <c:formatCode>0.00</c:formatCode>
                <c:ptCount val="20"/>
                <c:pt idx="0">
                  <c:v>-430.68009999999998</c:v>
                </c:pt>
                <c:pt idx="1">
                  <c:v>-430.68020000000001</c:v>
                </c:pt>
                <c:pt idx="2">
                  <c:v>-430.68029999999999</c:v>
                </c:pt>
                <c:pt idx="3">
                  <c:v>-430.68040000000002</c:v>
                </c:pt>
                <c:pt idx="4">
                  <c:v>-430.68049999999999</c:v>
                </c:pt>
                <c:pt idx="5">
                  <c:v>-430.68060000000003</c:v>
                </c:pt>
                <c:pt idx="6">
                  <c:v>-430.6807</c:v>
                </c:pt>
                <c:pt idx="7">
                  <c:v>-430.68079999999998</c:v>
                </c:pt>
                <c:pt idx="8">
                  <c:v>-430.68090000000001</c:v>
                </c:pt>
                <c:pt idx="9">
                  <c:v>-430.68099999999998</c:v>
                </c:pt>
                <c:pt idx="10">
                  <c:v>-430.68110000000001</c:v>
                </c:pt>
                <c:pt idx="11">
                  <c:v>-430.68119999999999</c:v>
                </c:pt>
                <c:pt idx="12">
                  <c:v>-430.68129999999996</c:v>
                </c:pt>
                <c:pt idx="13">
                  <c:v>-430.6814</c:v>
                </c:pt>
                <c:pt idx="14">
                  <c:v>-430.68149999999997</c:v>
                </c:pt>
                <c:pt idx="15">
                  <c:v>-430.6816</c:v>
                </c:pt>
                <c:pt idx="16">
                  <c:v>-430.68169999999998</c:v>
                </c:pt>
                <c:pt idx="17">
                  <c:v>-430.68179999999995</c:v>
                </c:pt>
                <c:pt idx="18">
                  <c:v>-430.68189999999998</c:v>
                </c:pt>
                <c:pt idx="19">
                  <c:v>-430.68200000000002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0352"/>
        <c:axId val="90901888"/>
      </c:lineChart>
      <c:catAx>
        <c:axId val="90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0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9018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003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('10Oct16'!$U$12:$U$16,'10Oct16'!$U$19:$U$23,'10Oct16'!$U$26:$U$30,'10Oct16'!$U$33:$U$37)</c:f>
              <c:numCache>
                <c:formatCode>0.00</c:formatCode>
                <c:ptCount val="20"/>
                <c:pt idx="0">
                  <c:v>-574.68010000000004</c:v>
                </c:pt>
                <c:pt idx="1">
                  <c:v>-574.68020000000001</c:v>
                </c:pt>
                <c:pt idx="2">
                  <c:v>-574.6803000000001</c:v>
                </c:pt>
                <c:pt idx="3">
                  <c:v>-574.68040000000008</c:v>
                </c:pt>
                <c:pt idx="4">
                  <c:v>-574.68050000000005</c:v>
                </c:pt>
                <c:pt idx="5">
                  <c:v>-574.68060000000003</c:v>
                </c:pt>
                <c:pt idx="6">
                  <c:v>-574.68070000000012</c:v>
                </c:pt>
                <c:pt idx="7">
                  <c:v>-574.68080000000009</c:v>
                </c:pt>
                <c:pt idx="8">
                  <c:v>-574.68090000000007</c:v>
                </c:pt>
                <c:pt idx="9">
                  <c:v>-574.68100000000004</c:v>
                </c:pt>
                <c:pt idx="10">
                  <c:v>-574.68110000000001</c:v>
                </c:pt>
                <c:pt idx="11">
                  <c:v>-574.68119999999999</c:v>
                </c:pt>
                <c:pt idx="12">
                  <c:v>-574.68130000000008</c:v>
                </c:pt>
                <c:pt idx="13">
                  <c:v>-574.68140000000005</c:v>
                </c:pt>
                <c:pt idx="14">
                  <c:v>-574.68150000000003</c:v>
                </c:pt>
                <c:pt idx="15">
                  <c:v>-574.6816</c:v>
                </c:pt>
                <c:pt idx="16">
                  <c:v>-574.68170000000009</c:v>
                </c:pt>
                <c:pt idx="17">
                  <c:v>-574.68180000000007</c:v>
                </c:pt>
                <c:pt idx="18">
                  <c:v>-574.68190000000004</c:v>
                </c:pt>
                <c:pt idx="19">
                  <c:v>-574.68200000000002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0416"/>
        <c:axId val="90771840"/>
      </c:lineChart>
      <c:catAx>
        <c:axId val="90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7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77184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0041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('12Sep16'!$U$12:$U$16,'12Sep16'!$U$19:$U$23,'12Sep16'!$U$26:$U$30,'12Sep16'!$U$33:$U$37)</c:f>
              <c:numCache>
                <c:formatCode>0.00</c:formatCode>
                <c:ptCount val="20"/>
                <c:pt idx="0">
                  <c:v>-430.68009999999998</c:v>
                </c:pt>
                <c:pt idx="1">
                  <c:v>-430.68020000000001</c:v>
                </c:pt>
                <c:pt idx="2">
                  <c:v>-430.68029999999999</c:v>
                </c:pt>
                <c:pt idx="3">
                  <c:v>-430.68040000000002</c:v>
                </c:pt>
                <c:pt idx="4">
                  <c:v>-430.68049999999999</c:v>
                </c:pt>
                <c:pt idx="5">
                  <c:v>-430.68060000000003</c:v>
                </c:pt>
                <c:pt idx="6">
                  <c:v>-430.6807</c:v>
                </c:pt>
                <c:pt idx="7">
                  <c:v>-430.68079999999998</c:v>
                </c:pt>
                <c:pt idx="8">
                  <c:v>-430.68090000000001</c:v>
                </c:pt>
                <c:pt idx="9">
                  <c:v>-430.68099999999998</c:v>
                </c:pt>
                <c:pt idx="10">
                  <c:v>-430.68110000000001</c:v>
                </c:pt>
                <c:pt idx="11">
                  <c:v>-430.68119999999999</c:v>
                </c:pt>
                <c:pt idx="12">
                  <c:v>-430.68129999999996</c:v>
                </c:pt>
                <c:pt idx="13">
                  <c:v>-430.6814</c:v>
                </c:pt>
                <c:pt idx="14">
                  <c:v>-430.68149999999997</c:v>
                </c:pt>
                <c:pt idx="15">
                  <c:v>-430.6816</c:v>
                </c:pt>
                <c:pt idx="16">
                  <c:v>-430.68169999999998</c:v>
                </c:pt>
                <c:pt idx="17">
                  <c:v>-430.68179999999995</c:v>
                </c:pt>
                <c:pt idx="18">
                  <c:v>-430.68189999999998</c:v>
                </c:pt>
                <c:pt idx="19">
                  <c:v>-430.68200000000002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9008"/>
        <c:axId val="90797184"/>
      </c:lineChart>
      <c:catAx>
        <c:axId val="907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9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79718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790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5088"/>
        <c:axId val="90826624"/>
      </c:lineChart>
      <c:catAx>
        <c:axId val="908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2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8266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250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2720"/>
        <c:axId val="90864256"/>
      </c:lineChart>
      <c:catAx>
        <c:axId val="908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6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86425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627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8586520212962"/>
          <c:y val="0.15495035714654184"/>
          <c:w val="0.8110324685599219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3968"/>
        <c:axId val="90885504"/>
      </c:lineChart>
      <c:catAx>
        <c:axId val="908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885504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839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36288"/>
        <c:axId val="91066752"/>
      </c:lineChart>
      <c:catAx>
        <c:axId val="910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6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066752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362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3920"/>
        <c:axId val="91100288"/>
      </c:lineChart>
      <c:catAx>
        <c:axId val="910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0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002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739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20000"/>
        <c:axId val="91121536"/>
      </c:lineChart>
      <c:catAx>
        <c:axId val="91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2153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000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53920"/>
        <c:axId val="78355456"/>
      </c:lineChart>
      <c:catAx>
        <c:axId val="783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5545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539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440"/>
        <c:axId val="91150976"/>
      </c:lineChart>
      <c:catAx>
        <c:axId val="91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5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509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494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67488"/>
        <c:axId val="99569024"/>
      </c:lineChart>
      <c:catAx>
        <c:axId val="995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6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5690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674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8736"/>
        <c:axId val="99602816"/>
      </c:lineChart>
      <c:catAx>
        <c:axId val="99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6028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887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7808"/>
        <c:axId val="99697792"/>
      </c:lineChart>
      <c:catAx>
        <c:axId val="996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9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6977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878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25696"/>
        <c:axId val="99727232"/>
      </c:lineChart>
      <c:catAx>
        <c:axId val="99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272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25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63328"/>
        <c:axId val="99764864"/>
      </c:lineChart>
      <c:catAx>
        <c:axId val="997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6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64864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6332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0480"/>
        <c:axId val="99782016"/>
      </c:lineChart>
      <c:catAx>
        <c:axId val="99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8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820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804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7568"/>
        <c:axId val="100479360"/>
      </c:lineChart>
      <c:catAx>
        <c:axId val="1004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7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7936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775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02912"/>
        <c:axId val="100508800"/>
      </c:lineChart>
      <c:catAx>
        <c:axId val="1005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08800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029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('10Oct16'!$U$12:$U$16,'10Oct16'!$U$19:$U$23,'10Oct16'!$U$26:$U$30,'10Oct16'!$U$33:$U$37)</c:f>
              <c:numCache>
                <c:formatCode>0.00</c:formatCode>
                <c:ptCount val="20"/>
                <c:pt idx="0">
                  <c:v>-574.68010000000004</c:v>
                </c:pt>
                <c:pt idx="1">
                  <c:v>-574.68020000000001</c:v>
                </c:pt>
                <c:pt idx="2">
                  <c:v>-574.6803000000001</c:v>
                </c:pt>
                <c:pt idx="3">
                  <c:v>-574.68040000000008</c:v>
                </c:pt>
                <c:pt idx="4">
                  <c:v>-574.68050000000005</c:v>
                </c:pt>
                <c:pt idx="5">
                  <c:v>-574.68060000000003</c:v>
                </c:pt>
                <c:pt idx="6">
                  <c:v>-574.68070000000012</c:v>
                </c:pt>
                <c:pt idx="7">
                  <c:v>-574.68080000000009</c:v>
                </c:pt>
                <c:pt idx="8">
                  <c:v>-574.68090000000007</c:v>
                </c:pt>
                <c:pt idx="9">
                  <c:v>-574.68100000000004</c:v>
                </c:pt>
                <c:pt idx="10">
                  <c:v>-574.68110000000001</c:v>
                </c:pt>
                <c:pt idx="11">
                  <c:v>-574.68119999999999</c:v>
                </c:pt>
                <c:pt idx="12">
                  <c:v>-574.68130000000008</c:v>
                </c:pt>
                <c:pt idx="13">
                  <c:v>-574.68140000000005</c:v>
                </c:pt>
                <c:pt idx="14">
                  <c:v>-574.68150000000003</c:v>
                </c:pt>
                <c:pt idx="15">
                  <c:v>-574.6816</c:v>
                </c:pt>
                <c:pt idx="16">
                  <c:v>-574.68170000000009</c:v>
                </c:pt>
                <c:pt idx="17">
                  <c:v>-574.68180000000007</c:v>
                </c:pt>
                <c:pt idx="18">
                  <c:v>-574.68190000000004</c:v>
                </c:pt>
                <c:pt idx="19">
                  <c:v>-574.68200000000002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01536"/>
        <c:axId val="100403072"/>
      </c:lineChart>
      <c:catAx>
        <c:axId val="1004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0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030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015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8912"/>
        <c:axId val="79568896"/>
      </c:lineChart>
      <c:catAx>
        <c:axId val="795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5688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589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('7Nov16'!$U$12:$U$16,'7Nov16'!$U$19:$U$23,'7Nov16'!$U$26:$U$30,'7Nov16'!$U$33:$U$37)</c:f>
              <c:numCache>
                <c:formatCode>0.00</c:formatCode>
                <c:ptCount val="20"/>
                <c:pt idx="0">
                  <c:v>-718.68010000000004</c:v>
                </c:pt>
                <c:pt idx="1">
                  <c:v>-718.68020000000001</c:v>
                </c:pt>
                <c:pt idx="2">
                  <c:v>-718.6803000000001</c:v>
                </c:pt>
                <c:pt idx="3">
                  <c:v>-718.68040000000008</c:v>
                </c:pt>
                <c:pt idx="4">
                  <c:v>-718.68050000000005</c:v>
                </c:pt>
                <c:pt idx="5">
                  <c:v>-718.68060000000003</c:v>
                </c:pt>
                <c:pt idx="6">
                  <c:v>-718.68070000000012</c:v>
                </c:pt>
                <c:pt idx="7">
                  <c:v>-718.68080000000009</c:v>
                </c:pt>
                <c:pt idx="8">
                  <c:v>-718.68090000000007</c:v>
                </c:pt>
                <c:pt idx="9">
                  <c:v>-718.68100000000004</c:v>
                </c:pt>
                <c:pt idx="10">
                  <c:v>-718.68110000000001</c:v>
                </c:pt>
                <c:pt idx="11">
                  <c:v>-718.68119999999999</c:v>
                </c:pt>
                <c:pt idx="12">
                  <c:v>-718.68130000000008</c:v>
                </c:pt>
                <c:pt idx="13">
                  <c:v>-718.68140000000005</c:v>
                </c:pt>
                <c:pt idx="14">
                  <c:v>-718.68150000000003</c:v>
                </c:pt>
                <c:pt idx="15">
                  <c:v>-718.6816</c:v>
                </c:pt>
                <c:pt idx="16">
                  <c:v>-718.68170000000009</c:v>
                </c:pt>
                <c:pt idx="17">
                  <c:v>-718.68180000000007</c:v>
                </c:pt>
                <c:pt idx="18">
                  <c:v>-718.68190000000004</c:v>
                </c:pt>
                <c:pt idx="19">
                  <c:v>-718.68200000000002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5056"/>
        <c:axId val="94206592"/>
      </c:lineChart>
      <c:catAx>
        <c:axId val="942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2065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50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('10Oct16'!$U$12:$U$16,'10Oct16'!$U$19:$U$23,'10Oct16'!$U$26:$U$30,'10Oct16'!$U$33:$U$37)</c:f>
              <c:numCache>
                <c:formatCode>0.00</c:formatCode>
                <c:ptCount val="20"/>
                <c:pt idx="0">
                  <c:v>-574.68010000000004</c:v>
                </c:pt>
                <c:pt idx="1">
                  <c:v>-574.68020000000001</c:v>
                </c:pt>
                <c:pt idx="2">
                  <c:v>-574.6803000000001</c:v>
                </c:pt>
                <c:pt idx="3">
                  <c:v>-574.68040000000008</c:v>
                </c:pt>
                <c:pt idx="4">
                  <c:v>-574.68050000000005</c:v>
                </c:pt>
                <c:pt idx="5">
                  <c:v>-574.68060000000003</c:v>
                </c:pt>
                <c:pt idx="6">
                  <c:v>-574.68070000000012</c:v>
                </c:pt>
                <c:pt idx="7">
                  <c:v>-574.68080000000009</c:v>
                </c:pt>
                <c:pt idx="8">
                  <c:v>-574.68090000000007</c:v>
                </c:pt>
                <c:pt idx="9">
                  <c:v>-574.68100000000004</c:v>
                </c:pt>
                <c:pt idx="10">
                  <c:v>-574.68110000000001</c:v>
                </c:pt>
                <c:pt idx="11">
                  <c:v>-574.68119999999999</c:v>
                </c:pt>
                <c:pt idx="12">
                  <c:v>-574.68130000000008</c:v>
                </c:pt>
                <c:pt idx="13">
                  <c:v>-574.68140000000005</c:v>
                </c:pt>
                <c:pt idx="14">
                  <c:v>-574.68150000000003</c:v>
                </c:pt>
                <c:pt idx="15">
                  <c:v>-574.6816</c:v>
                </c:pt>
                <c:pt idx="16">
                  <c:v>-574.68170000000009</c:v>
                </c:pt>
                <c:pt idx="17">
                  <c:v>-574.68180000000007</c:v>
                </c:pt>
                <c:pt idx="18">
                  <c:v>-574.68190000000004</c:v>
                </c:pt>
                <c:pt idx="19">
                  <c:v>-574.68200000000002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36224"/>
        <c:axId val="100446208"/>
      </c:lineChart>
      <c:catAx>
        <c:axId val="100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4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4620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3622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('12Sep16'!$U$12:$U$16,'12Sep16'!$U$19:$U$23,'12Sep16'!$U$26:$U$30,'12Sep16'!$U$33:$U$37)</c:f>
              <c:numCache>
                <c:formatCode>0.00</c:formatCode>
                <c:ptCount val="20"/>
                <c:pt idx="0">
                  <c:v>-430.68009999999998</c:v>
                </c:pt>
                <c:pt idx="1">
                  <c:v>-430.68020000000001</c:v>
                </c:pt>
                <c:pt idx="2">
                  <c:v>-430.68029999999999</c:v>
                </c:pt>
                <c:pt idx="3">
                  <c:v>-430.68040000000002</c:v>
                </c:pt>
                <c:pt idx="4">
                  <c:v>-430.68049999999999</c:v>
                </c:pt>
                <c:pt idx="5">
                  <c:v>-430.68060000000003</c:v>
                </c:pt>
                <c:pt idx="6">
                  <c:v>-430.6807</c:v>
                </c:pt>
                <c:pt idx="7">
                  <c:v>-430.68079999999998</c:v>
                </c:pt>
                <c:pt idx="8">
                  <c:v>-430.68090000000001</c:v>
                </c:pt>
                <c:pt idx="9">
                  <c:v>-430.68099999999998</c:v>
                </c:pt>
                <c:pt idx="10">
                  <c:v>-430.68110000000001</c:v>
                </c:pt>
                <c:pt idx="11">
                  <c:v>-430.68119999999999</c:v>
                </c:pt>
                <c:pt idx="12">
                  <c:v>-430.68129999999996</c:v>
                </c:pt>
                <c:pt idx="13">
                  <c:v>-430.6814</c:v>
                </c:pt>
                <c:pt idx="14">
                  <c:v>-430.68149999999997</c:v>
                </c:pt>
                <c:pt idx="15">
                  <c:v>-430.6816</c:v>
                </c:pt>
                <c:pt idx="16">
                  <c:v>-430.68169999999998</c:v>
                </c:pt>
                <c:pt idx="17">
                  <c:v>-430.68179999999995</c:v>
                </c:pt>
                <c:pt idx="18">
                  <c:v>-430.68189999999998</c:v>
                </c:pt>
                <c:pt idx="19">
                  <c:v>-430.68200000000002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57472"/>
        <c:axId val="94003968"/>
      </c:lineChart>
      <c:catAx>
        <c:axId val="1004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00396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574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3680"/>
        <c:axId val="94025216"/>
      </c:lineChart>
      <c:catAx>
        <c:axId val="940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2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0252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236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3664"/>
        <c:axId val="101075200"/>
      </c:lineChart>
      <c:catAx>
        <c:axId val="1010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7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07520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736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816465751195"/>
          <c:y val="0.15493011020752023"/>
          <c:w val="0.81159707454807284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9008"/>
        <c:axId val="101100544"/>
      </c:lineChart>
      <c:catAx>
        <c:axId val="1010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00544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990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2064"/>
        <c:axId val="101195776"/>
      </c:lineChart>
      <c:catAx>
        <c:axId val="101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9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95776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120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7040"/>
        <c:axId val="101221120"/>
      </c:lineChart>
      <c:catAx>
        <c:axId val="1012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2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22112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070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2048"/>
        <c:axId val="101123584"/>
      </c:lineChart>
      <c:catAx>
        <c:axId val="1011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2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2358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220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3776"/>
        <c:axId val="101165312"/>
      </c:lineChart>
      <c:catAx>
        <c:axId val="1011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6531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37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0160"/>
        <c:axId val="79983360"/>
      </c:lineChart>
      <c:catAx>
        <c:axId val="79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98336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01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1056"/>
        <c:axId val="100862592"/>
      </c:lineChart>
      <c:catAx>
        <c:axId val="100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625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10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86400"/>
        <c:axId val="100887936"/>
      </c:lineChart>
      <c:catAx>
        <c:axId val="1008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8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8793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8640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4032"/>
        <c:axId val="100934016"/>
      </c:lineChart>
      <c:catAx>
        <c:axId val="1009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340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40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5280"/>
        <c:axId val="100967552"/>
      </c:lineChart>
      <c:catAx>
        <c:axId val="1009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6755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52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7264"/>
        <c:axId val="100988800"/>
      </c:lineChart>
      <c:catAx>
        <c:axId val="1009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88800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72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8992"/>
        <c:axId val="101030528"/>
      </c:lineChart>
      <c:catAx>
        <c:axId val="1010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0305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89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3952"/>
        <c:axId val="101055488"/>
      </c:lineChart>
      <c:catAx>
        <c:axId val="101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0554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39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7445147776365"/>
          <c:y val="0.15493011020752023"/>
          <c:w val="0.79710426964542869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5392"/>
        <c:axId val="101609472"/>
      </c:lineChart>
      <c:catAx>
        <c:axId val="1015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609472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53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1120"/>
        <c:axId val="101631104"/>
      </c:lineChart>
      <c:catAx>
        <c:axId val="1016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3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6311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11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('10Oct16'!$U$12:$U$16,'10Oct16'!$U$19:$U$23,'10Oct16'!$U$26:$U$30,'10Oct16'!$U$33:$U$37)</c:f>
              <c:numCache>
                <c:formatCode>0.00</c:formatCode>
                <c:ptCount val="20"/>
                <c:pt idx="0">
                  <c:v>-574.68010000000004</c:v>
                </c:pt>
                <c:pt idx="1">
                  <c:v>-574.68020000000001</c:v>
                </c:pt>
                <c:pt idx="2">
                  <c:v>-574.6803000000001</c:v>
                </c:pt>
                <c:pt idx="3">
                  <c:v>-574.68040000000008</c:v>
                </c:pt>
                <c:pt idx="4">
                  <c:v>-574.68050000000005</c:v>
                </c:pt>
                <c:pt idx="5">
                  <c:v>-574.68060000000003</c:v>
                </c:pt>
                <c:pt idx="6">
                  <c:v>-574.68070000000012</c:v>
                </c:pt>
                <c:pt idx="7">
                  <c:v>-574.68080000000009</c:v>
                </c:pt>
                <c:pt idx="8">
                  <c:v>-574.68090000000007</c:v>
                </c:pt>
                <c:pt idx="9">
                  <c:v>-574.68100000000004</c:v>
                </c:pt>
                <c:pt idx="10">
                  <c:v>-574.68110000000001</c:v>
                </c:pt>
                <c:pt idx="11">
                  <c:v>-574.68119999999999</c:v>
                </c:pt>
                <c:pt idx="12">
                  <c:v>-574.68130000000008</c:v>
                </c:pt>
                <c:pt idx="13">
                  <c:v>-574.68140000000005</c:v>
                </c:pt>
                <c:pt idx="14">
                  <c:v>-574.68150000000003</c:v>
                </c:pt>
                <c:pt idx="15">
                  <c:v>-574.6816</c:v>
                </c:pt>
                <c:pt idx="16">
                  <c:v>-574.68170000000009</c:v>
                </c:pt>
                <c:pt idx="17">
                  <c:v>-574.68180000000007</c:v>
                </c:pt>
                <c:pt idx="18">
                  <c:v>-574.68190000000004</c:v>
                </c:pt>
                <c:pt idx="19">
                  <c:v>-574.68200000000002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1328"/>
        <c:axId val="101332864"/>
      </c:lineChart>
      <c:catAx>
        <c:axId val="101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3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33286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3132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7168"/>
        <c:axId val="80008704"/>
      </c:lineChart>
      <c:catAx>
        <c:axId val="800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0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087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071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('12Sep16'!$U$12:$U$16,'12Sep16'!$U$19:$U$23,'12Sep16'!$U$26:$U$30,'12Sep16'!$U$33:$U$37)</c:f>
              <c:numCache>
                <c:formatCode>0.00</c:formatCode>
                <c:ptCount val="20"/>
                <c:pt idx="0">
                  <c:v>-430.68009999999998</c:v>
                </c:pt>
                <c:pt idx="1">
                  <c:v>-430.68020000000001</c:v>
                </c:pt>
                <c:pt idx="2">
                  <c:v>-430.68029999999999</c:v>
                </c:pt>
                <c:pt idx="3">
                  <c:v>-430.68040000000002</c:v>
                </c:pt>
                <c:pt idx="4">
                  <c:v>-430.68049999999999</c:v>
                </c:pt>
                <c:pt idx="5">
                  <c:v>-430.68060000000003</c:v>
                </c:pt>
                <c:pt idx="6">
                  <c:v>-430.6807</c:v>
                </c:pt>
                <c:pt idx="7">
                  <c:v>-430.68079999999998</c:v>
                </c:pt>
                <c:pt idx="8">
                  <c:v>-430.68090000000001</c:v>
                </c:pt>
                <c:pt idx="9">
                  <c:v>-430.68099999999998</c:v>
                </c:pt>
                <c:pt idx="10">
                  <c:v>-430.68110000000001</c:v>
                </c:pt>
                <c:pt idx="11">
                  <c:v>-430.68119999999999</c:v>
                </c:pt>
                <c:pt idx="12">
                  <c:v>-430.68129999999996</c:v>
                </c:pt>
                <c:pt idx="13">
                  <c:v>-430.6814</c:v>
                </c:pt>
                <c:pt idx="14">
                  <c:v>-430.68149999999997</c:v>
                </c:pt>
                <c:pt idx="15">
                  <c:v>-430.6816</c:v>
                </c:pt>
                <c:pt idx="16">
                  <c:v>-430.68169999999998</c:v>
                </c:pt>
                <c:pt idx="17">
                  <c:v>-430.68179999999995</c:v>
                </c:pt>
                <c:pt idx="18">
                  <c:v>-430.68189999999998</c:v>
                </c:pt>
                <c:pt idx="19">
                  <c:v>-430.68200000000002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8960"/>
        <c:axId val="101370496"/>
      </c:lineChart>
      <c:catAx>
        <c:axId val="1013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3704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89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9840"/>
        <c:axId val="101461376"/>
      </c:lineChart>
      <c:catAx>
        <c:axId val="101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6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4613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98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8800"/>
        <c:axId val="101486976"/>
      </c:lineChart>
      <c:catAx>
        <c:axId val="101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4869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6880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816465751195"/>
          <c:y val="0.15493011020752023"/>
          <c:w val="0.81159707454807284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9552"/>
        <c:axId val="101405440"/>
      </c:lineChart>
      <c:catAx>
        <c:axId val="1013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405440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95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6960"/>
        <c:axId val="101418496"/>
      </c:lineChart>
      <c:catAx>
        <c:axId val="1014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418496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69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2640"/>
        <c:axId val="101714176"/>
      </c:lineChart>
      <c:catAx>
        <c:axId val="1017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141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26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5696"/>
        <c:axId val="101727232"/>
      </c:lineChart>
      <c:catAx>
        <c:axId val="101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272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5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1520"/>
        <c:axId val="101773312"/>
      </c:lineChart>
      <c:catAx>
        <c:axId val="1017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7331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15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4576"/>
        <c:axId val="101806848"/>
      </c:lineChart>
      <c:catAx>
        <c:axId val="1017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80684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845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9888"/>
        <c:axId val="102311424"/>
      </c:lineChart>
      <c:catAx>
        <c:axId val="1023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1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114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098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06240"/>
        <c:axId val="80107776"/>
      </c:lineChart>
      <c:catAx>
        <c:axId val="801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77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62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9328"/>
        <c:axId val="102340864"/>
      </c:lineChart>
      <c:catAx>
        <c:axId val="1023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4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4086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3932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4672"/>
        <c:axId val="102366208"/>
      </c:lineChart>
      <c:catAx>
        <c:axId val="102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6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6620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646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648"/>
        <c:axId val="102473728"/>
      </c:lineChart>
      <c:catAx>
        <c:axId val="1024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73728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596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0896"/>
        <c:axId val="102499072"/>
      </c:lineChart>
      <c:catAx>
        <c:axId val="1024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9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990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08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23264"/>
        <c:axId val="102524800"/>
      </c:lineChart>
      <c:catAx>
        <c:axId val="1025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2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2480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232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7445147776365"/>
          <c:y val="0.15493011020752023"/>
          <c:w val="0.79710426964542869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6800"/>
        <c:axId val="102558336"/>
      </c:lineChart>
      <c:catAx>
        <c:axId val="102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58336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680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125025210261"/>
          <c:y val="0.15493011020752023"/>
          <c:w val="0.80072747087108975"/>
          <c:h val="0.6971854959338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('7Nov16'!$U$12:$U$16,'7Nov16'!$U$19:$U$23,'7Nov16'!$U$26:$U$30,'7Nov16'!$U$33:$U$37)</c:f>
              <c:numCache>
                <c:formatCode>0.00</c:formatCode>
                <c:ptCount val="20"/>
                <c:pt idx="0">
                  <c:v>-718.68010000000004</c:v>
                </c:pt>
                <c:pt idx="1">
                  <c:v>-718.68020000000001</c:v>
                </c:pt>
                <c:pt idx="2">
                  <c:v>-718.6803000000001</c:v>
                </c:pt>
                <c:pt idx="3">
                  <c:v>-718.68040000000008</c:v>
                </c:pt>
                <c:pt idx="4">
                  <c:v>-718.68050000000005</c:v>
                </c:pt>
                <c:pt idx="5">
                  <c:v>-718.68060000000003</c:v>
                </c:pt>
                <c:pt idx="6">
                  <c:v>-718.68070000000012</c:v>
                </c:pt>
                <c:pt idx="7">
                  <c:v>-718.68080000000009</c:v>
                </c:pt>
                <c:pt idx="8">
                  <c:v>-718.68090000000007</c:v>
                </c:pt>
                <c:pt idx="9">
                  <c:v>-718.68100000000004</c:v>
                </c:pt>
                <c:pt idx="10">
                  <c:v>-718.68110000000001</c:v>
                </c:pt>
                <c:pt idx="11">
                  <c:v>-718.68119999999999</c:v>
                </c:pt>
                <c:pt idx="12">
                  <c:v>-718.68130000000008</c:v>
                </c:pt>
                <c:pt idx="13">
                  <c:v>-718.68140000000005</c:v>
                </c:pt>
                <c:pt idx="14">
                  <c:v>-718.68150000000003</c:v>
                </c:pt>
                <c:pt idx="15">
                  <c:v>-718.6816</c:v>
                </c:pt>
                <c:pt idx="16">
                  <c:v>-718.68170000000009</c:v>
                </c:pt>
                <c:pt idx="17">
                  <c:v>-718.68180000000007</c:v>
                </c:pt>
                <c:pt idx="18">
                  <c:v>-718.68190000000004</c:v>
                </c:pt>
                <c:pt idx="19">
                  <c:v>-718.68200000000002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6544"/>
        <c:axId val="102650624"/>
      </c:lineChart>
      <c:catAx>
        <c:axId val="1026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5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6506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365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3174061433447"/>
          <c:y val="0.1476510067114094"/>
          <c:w val="0.8122866894197952"/>
          <c:h val="0.7114093959731543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('5Dec16'!$U$12:$U$16,'5Dec16'!$U$19:$U$23,'5Dec16'!$U$26:$U$30,'5Dec16'!$U$33:$U$37)</c:f>
              <c:numCache>
                <c:formatCode>0.00</c:formatCode>
                <c:ptCount val="20"/>
                <c:pt idx="0">
                  <c:v>-862.68010000000004</c:v>
                </c:pt>
                <c:pt idx="1">
                  <c:v>-862.68020000000001</c:v>
                </c:pt>
                <c:pt idx="2">
                  <c:v>-862.6803000000001</c:v>
                </c:pt>
                <c:pt idx="3">
                  <c:v>-862.68040000000008</c:v>
                </c:pt>
                <c:pt idx="4">
                  <c:v>-862.68050000000005</c:v>
                </c:pt>
                <c:pt idx="5">
                  <c:v>-862.68060000000003</c:v>
                </c:pt>
                <c:pt idx="6">
                  <c:v>-862.68070000000012</c:v>
                </c:pt>
                <c:pt idx="7">
                  <c:v>-862.68080000000009</c:v>
                </c:pt>
                <c:pt idx="8">
                  <c:v>-862.68090000000007</c:v>
                </c:pt>
                <c:pt idx="9">
                  <c:v>-862.68100000000004</c:v>
                </c:pt>
                <c:pt idx="10">
                  <c:v>-862.68110000000001</c:v>
                </c:pt>
                <c:pt idx="11">
                  <c:v>-862.68119999999999</c:v>
                </c:pt>
                <c:pt idx="12">
                  <c:v>-862.68130000000008</c:v>
                </c:pt>
                <c:pt idx="13">
                  <c:v>-862.68140000000005</c:v>
                </c:pt>
                <c:pt idx="14">
                  <c:v>-862.68150000000003</c:v>
                </c:pt>
                <c:pt idx="15">
                  <c:v>-862.6816</c:v>
                </c:pt>
                <c:pt idx="16">
                  <c:v>-862.68170000000009</c:v>
                </c:pt>
                <c:pt idx="17">
                  <c:v>-862.68180000000007</c:v>
                </c:pt>
                <c:pt idx="18">
                  <c:v>-862.68190000000004</c:v>
                </c:pt>
                <c:pt idx="19">
                  <c:v>-862.68200000000002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39552"/>
        <c:axId val="98972416"/>
      </c:lineChart>
      <c:catAx>
        <c:axId val="988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97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724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395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596566986708"/>
          <c:y val="0.14941163531171917"/>
          <c:w val="0.80813922121315351"/>
          <c:h val="0.7063095487463086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('2Jan2017'!$U$12:$U$16,'2Jan2017'!$U$19:$U$23,'2Jan2017'!$U$26:$U$30,'2Jan2017'!$U$33:$U$37)</c:f>
              <c:numCache>
                <c:formatCode>0.00</c:formatCode>
                <c:ptCount val="20"/>
                <c:pt idx="0">
                  <c:v>-992.28010000000006</c:v>
                </c:pt>
                <c:pt idx="1">
                  <c:v>-992.28020000000004</c:v>
                </c:pt>
                <c:pt idx="2">
                  <c:v>-992.28030000000012</c:v>
                </c:pt>
                <c:pt idx="3">
                  <c:v>-992.2804000000001</c:v>
                </c:pt>
                <c:pt idx="4">
                  <c:v>-992.28050000000007</c:v>
                </c:pt>
                <c:pt idx="5">
                  <c:v>-992.28060000000005</c:v>
                </c:pt>
                <c:pt idx="6">
                  <c:v>-992.28070000000002</c:v>
                </c:pt>
                <c:pt idx="7">
                  <c:v>-992.28080000000011</c:v>
                </c:pt>
                <c:pt idx="8">
                  <c:v>-992.28090000000009</c:v>
                </c:pt>
                <c:pt idx="9">
                  <c:v>-992.28100000000006</c:v>
                </c:pt>
                <c:pt idx="10">
                  <c:v>-992.28110000000004</c:v>
                </c:pt>
                <c:pt idx="11">
                  <c:v>-992.28120000000013</c:v>
                </c:pt>
                <c:pt idx="12">
                  <c:v>-992.2813000000001</c:v>
                </c:pt>
                <c:pt idx="13">
                  <c:v>-992.28140000000008</c:v>
                </c:pt>
                <c:pt idx="14">
                  <c:v>-992.28150000000005</c:v>
                </c:pt>
                <c:pt idx="15">
                  <c:v>-992.28160000000003</c:v>
                </c:pt>
                <c:pt idx="16">
                  <c:v>-992.2817</c:v>
                </c:pt>
                <c:pt idx="17">
                  <c:v>-992.28180000000009</c:v>
                </c:pt>
                <c:pt idx="18">
                  <c:v>-992.28190000000006</c:v>
                </c:pt>
                <c:pt idx="19">
                  <c:v>-992.28200000000015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5280"/>
        <c:axId val="102066816"/>
      </c:lineChart>
      <c:catAx>
        <c:axId val="1020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6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0668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652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43872"/>
        <c:axId val="80145408"/>
      </c:lineChart>
      <c:catAx>
        <c:axId val="801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4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4540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438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3312"/>
        <c:axId val="80175104"/>
      </c:lineChart>
      <c:catAx>
        <c:axId val="80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7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751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733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1680"/>
        <c:axId val="76073216"/>
      </c:lineChart>
      <c:catAx>
        <c:axId val="760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7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0732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716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2272"/>
        <c:axId val="80196352"/>
      </c:lineChart>
      <c:catAx>
        <c:axId val="801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9635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822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20160"/>
        <c:axId val="80221696"/>
      </c:lineChart>
      <c:catAx>
        <c:axId val="80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21696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01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3696"/>
        <c:axId val="80255232"/>
      </c:lineChart>
      <c:catAx>
        <c:axId val="802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5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552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53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8672"/>
        <c:axId val="80350208"/>
      </c:lineChart>
      <c:catAx>
        <c:axId val="803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35020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4867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4016"/>
        <c:axId val="80396288"/>
      </c:lineChart>
      <c:catAx>
        <c:axId val="803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9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396288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7401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3456"/>
        <c:axId val="80753408"/>
      </c:lineChart>
      <c:catAx>
        <c:axId val="804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5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75340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034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6096"/>
        <c:axId val="79797632"/>
      </c:lineChart>
      <c:catAx>
        <c:axId val="797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9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7976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960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05056"/>
        <c:axId val="82137472"/>
      </c:lineChart>
      <c:catAx>
        <c:axId val="798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3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374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050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2832"/>
        <c:axId val="82158720"/>
      </c:lineChart>
      <c:catAx>
        <c:axId val="821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5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5872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528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8432"/>
        <c:axId val="82179968"/>
      </c:lineChart>
      <c:catAx>
        <c:axId val="82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7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7996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784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5600"/>
        <c:axId val="69571328"/>
      </c:lineChart>
      <c:catAx>
        <c:axId val="781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7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5713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0560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2480"/>
        <c:axId val="81894016"/>
      </c:lineChart>
      <c:catAx>
        <c:axId val="818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8940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24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0112"/>
        <c:axId val="81931648"/>
      </c:lineChart>
      <c:catAx>
        <c:axId val="81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3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93164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301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7264"/>
        <c:axId val="81969536"/>
      </c:lineChart>
      <c:catAx>
        <c:axId val="819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6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96953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472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1840"/>
        <c:axId val="82461824"/>
      </c:lineChart>
      <c:catAx>
        <c:axId val="824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6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4618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518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('25Apr16'!$U$12:$U$16,'25Apr16'!$U$19:$U$23,'25Apr16'!$U$26:$U$30,'25Apr16'!$U$33:$U$37)</c:f>
              <c:numCache>
                <c:formatCode>0.00</c:formatCode>
                <c:ptCount val="20"/>
                <c:pt idx="0">
                  <c:v>18.319900000000011</c:v>
                </c:pt>
                <c:pt idx="1">
                  <c:v>17.869800000000012</c:v>
                </c:pt>
                <c:pt idx="2">
                  <c:v>17.41970000000001</c:v>
                </c:pt>
                <c:pt idx="3">
                  <c:v>16.96960000000001</c:v>
                </c:pt>
                <c:pt idx="4">
                  <c:v>18.269500000000008</c:v>
                </c:pt>
                <c:pt idx="5">
                  <c:v>18.269400000000012</c:v>
                </c:pt>
                <c:pt idx="6">
                  <c:v>17.819300000000013</c:v>
                </c:pt>
                <c:pt idx="7">
                  <c:v>17.369200000000014</c:v>
                </c:pt>
                <c:pt idx="8">
                  <c:v>16.919100000000014</c:v>
                </c:pt>
                <c:pt idx="9">
                  <c:v>9.7190000000000119</c:v>
                </c:pt>
                <c:pt idx="10">
                  <c:v>11.01890000000002</c:v>
                </c:pt>
                <c:pt idx="11">
                  <c:v>10.568800000000014</c:v>
                </c:pt>
                <c:pt idx="12">
                  <c:v>10.118700000000022</c:v>
                </c:pt>
                <c:pt idx="13">
                  <c:v>9.6686000000000156</c:v>
                </c:pt>
                <c:pt idx="14">
                  <c:v>8.4685000000000237</c:v>
                </c:pt>
                <c:pt idx="15">
                  <c:v>9.7684000000000175</c:v>
                </c:pt>
                <c:pt idx="16">
                  <c:v>9.3183000000000114</c:v>
                </c:pt>
                <c:pt idx="17">
                  <c:v>8.8682000000000194</c:v>
                </c:pt>
                <c:pt idx="18">
                  <c:v>8.4181000000000274</c:v>
                </c:pt>
                <c:pt idx="19">
                  <c:v>1.2179999999999946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7440"/>
        <c:axId val="82478976"/>
      </c:lineChart>
      <c:catAx>
        <c:axId val="82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7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4789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774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06880"/>
        <c:axId val="82508416"/>
      </c:lineChart>
      <c:catAx>
        <c:axId val="825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0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5084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068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6352"/>
        <c:axId val="82197888"/>
      </c:lineChart>
      <c:catAx>
        <c:axId val="8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9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978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963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3968"/>
        <c:axId val="82245504"/>
      </c:line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2455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439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7504"/>
        <c:axId val="82279040"/>
      </c:lineChart>
      <c:catAx>
        <c:axId val="822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7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27904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7750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94656"/>
        <c:axId val="82296192"/>
      </c:lineChart>
      <c:catAx>
        <c:axId val="82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2961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946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3344"/>
        <c:axId val="70922240"/>
      </c:lineChart>
      <c:catAx>
        <c:axId val="69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2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92224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33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0112"/>
        <c:axId val="82420096"/>
      </c:lineChart>
      <c:catAx>
        <c:axId val="824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4200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101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7264"/>
        <c:axId val="82429056"/>
      </c:lineChart>
      <c:catAx>
        <c:axId val="82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2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42905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272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22496"/>
        <c:axId val="82524032"/>
      </c:lineChart>
      <c:catAx>
        <c:axId val="82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2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524032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224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8224"/>
        <c:axId val="82549760"/>
      </c:lineChart>
      <c:catAx>
        <c:axId val="82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4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54976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4822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1392"/>
        <c:axId val="82653184"/>
      </c:lineChart>
      <c:catAx>
        <c:axId val="826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5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5318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513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68544"/>
        <c:axId val="82690816"/>
      </c:lineChart>
      <c:catAx>
        <c:axId val="826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9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90816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85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('25Apr16'!$U$12:$U$16,'25Apr16'!$U$19:$U$23,'25Apr16'!$U$26:$U$30,'25Apr16'!$U$33:$U$37)</c:f>
              <c:numCache>
                <c:formatCode>0.00</c:formatCode>
                <c:ptCount val="20"/>
                <c:pt idx="0">
                  <c:v>18.319900000000011</c:v>
                </c:pt>
                <c:pt idx="1">
                  <c:v>17.869800000000012</c:v>
                </c:pt>
                <c:pt idx="2">
                  <c:v>17.41970000000001</c:v>
                </c:pt>
                <c:pt idx="3">
                  <c:v>16.96960000000001</c:v>
                </c:pt>
                <c:pt idx="4">
                  <c:v>18.269500000000008</c:v>
                </c:pt>
                <c:pt idx="5">
                  <c:v>18.269400000000012</c:v>
                </c:pt>
                <c:pt idx="6">
                  <c:v>17.819300000000013</c:v>
                </c:pt>
                <c:pt idx="7">
                  <c:v>17.369200000000014</c:v>
                </c:pt>
                <c:pt idx="8">
                  <c:v>16.919100000000014</c:v>
                </c:pt>
                <c:pt idx="9">
                  <c:v>9.7190000000000119</c:v>
                </c:pt>
                <c:pt idx="10">
                  <c:v>11.01890000000002</c:v>
                </c:pt>
                <c:pt idx="11">
                  <c:v>10.568800000000014</c:v>
                </c:pt>
                <c:pt idx="12">
                  <c:v>10.118700000000022</c:v>
                </c:pt>
                <c:pt idx="13">
                  <c:v>9.6686000000000156</c:v>
                </c:pt>
                <c:pt idx="14">
                  <c:v>8.4685000000000237</c:v>
                </c:pt>
                <c:pt idx="15">
                  <c:v>9.7684000000000175</c:v>
                </c:pt>
                <c:pt idx="16">
                  <c:v>9.3183000000000114</c:v>
                </c:pt>
                <c:pt idx="17">
                  <c:v>8.8682000000000194</c:v>
                </c:pt>
                <c:pt idx="18">
                  <c:v>8.4181000000000274</c:v>
                </c:pt>
                <c:pt idx="19">
                  <c:v>1.2179999999999946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97792"/>
        <c:axId val="84899328"/>
      </c:lineChart>
      <c:catAx>
        <c:axId val="848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9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8993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977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5504"/>
        <c:axId val="80491648"/>
      </c:lineChart>
      <c:catAx>
        <c:axId val="806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491648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4550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3168"/>
        <c:axId val="80504704"/>
      </c:lineChart>
      <c:catAx>
        <c:axId val="80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0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5047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0316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6560"/>
        <c:axId val="80788096"/>
      </c:lineChart>
      <c:catAx>
        <c:axId val="807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8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7880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865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2656"/>
        <c:axId val="78185216"/>
      </c:lineChart>
      <c:catAx>
        <c:axId val="761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85216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026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65248"/>
        <c:axId val="84966784"/>
      </c:lineChart>
      <c:catAx>
        <c:axId val="84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6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96678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652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1792"/>
        <c:axId val="86335872"/>
      </c:lineChart>
      <c:catAx>
        <c:axId val="863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3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3358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217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2352"/>
        <c:axId val="86373888"/>
      </c:lineChart>
      <c:catAx>
        <c:axId val="863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3738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723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5888"/>
        <c:axId val="86407424"/>
      </c:lineChart>
      <c:catAx>
        <c:axId val="864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4074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58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27136"/>
        <c:axId val="86428672"/>
      </c:lineChart>
      <c:catAx>
        <c:axId val="864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2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4286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271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2816"/>
        <c:axId val="86736896"/>
      </c:lineChart>
      <c:catAx>
        <c:axId val="86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3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736896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2281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4064"/>
        <c:axId val="86758144"/>
      </c:lineChart>
      <c:catAx>
        <c:axId val="867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5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75814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440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5712"/>
        <c:axId val="86517248"/>
      </c:lineChart>
      <c:catAx>
        <c:axId val="865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1724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57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9248"/>
        <c:axId val="86550784"/>
      </c:lineChart>
      <c:catAx>
        <c:axId val="865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50784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492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0976"/>
        <c:axId val="86592512"/>
      </c:lineChart>
      <c:catAx>
        <c:axId val="865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9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9251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909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9408"/>
        <c:axId val="78210944"/>
      </c:lineChart>
      <c:catAx>
        <c:axId val="782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1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21094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94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8586520212962"/>
          <c:y val="0.15495035714654184"/>
          <c:w val="0.8110324685599219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6880"/>
        <c:axId val="86108416"/>
      </c:lineChart>
      <c:catAx>
        <c:axId val="861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0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108416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0688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6912"/>
        <c:axId val="86248448"/>
      </c:lineChart>
      <c:catAx>
        <c:axId val="86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248448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69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2736"/>
        <c:axId val="86294528"/>
      </c:lineChart>
      <c:catAx>
        <c:axId val="86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9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2945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927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1696"/>
        <c:axId val="87114496"/>
      </c:lineChart>
      <c:catAx>
        <c:axId val="863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1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1144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16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6512"/>
        <c:axId val="87142400"/>
      </c:lineChart>
      <c:catAx>
        <c:axId val="871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14240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3651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61856"/>
        <c:axId val="88490752"/>
      </c:lineChart>
      <c:catAx>
        <c:axId val="8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49075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618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536"/>
        <c:axId val="88511616"/>
      </c:lineChart>
      <c:catAx>
        <c:axId val="884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51161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75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896"/>
        <c:axId val="87234432"/>
      </c:lineChart>
      <c:catAx>
        <c:axId val="872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3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2344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328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66432"/>
        <c:axId val="87267968"/>
      </c:lineChart>
      <c:catAx>
        <c:axId val="872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6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26796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664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4064"/>
        <c:axId val="87305600"/>
      </c:lineChart>
      <c:catAx>
        <c:axId val="873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0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305600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040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7296"/>
        <c:axId val="73929088"/>
      </c:lineChart>
      <c:catAx>
        <c:axId val="739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2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9290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2729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7120"/>
        <c:axId val="87327104"/>
      </c:lineChart>
      <c:catAx>
        <c:axId val="873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2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32710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171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9808"/>
        <c:axId val="87401600"/>
      </c:lineChart>
      <c:catAx>
        <c:axId val="873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40160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998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05056"/>
        <c:axId val="88606592"/>
      </c:lineChart>
      <c:catAx>
        <c:axId val="886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606592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50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592"/>
        <c:axId val="88640128"/>
      </c:lineChart>
      <c:catAx>
        <c:axId val="886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4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640128"/>
        <c:scaling>
          <c:orientation val="minMax"/>
          <c:max val="22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85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3792"/>
        <c:axId val="86915328"/>
      </c:lineChart>
      <c:catAx>
        <c:axId val="86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1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91532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1379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8586520212962"/>
          <c:y val="0.15495035714654184"/>
          <c:w val="0.8110324685599219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6848"/>
        <c:axId val="86928384"/>
      </c:lineChart>
      <c:catAx>
        <c:axId val="869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2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928384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268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8576"/>
        <c:axId val="86970368"/>
      </c:lineChart>
      <c:catAx>
        <c:axId val="869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970368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685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7536"/>
        <c:axId val="87016192"/>
      </c:lineChart>
      <c:catAx>
        <c:axId val="869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0161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75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9664"/>
        <c:axId val="89331200"/>
      </c:lineChart>
      <c:catAx>
        <c:axId val="893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3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3120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2966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59104"/>
        <c:axId val="89360640"/>
      </c:lineChart>
      <c:catAx>
        <c:axId val="893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6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6064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5910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34720"/>
        <c:axId val="73936256"/>
      </c:lineChart>
      <c:catAx>
        <c:axId val="739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3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93625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3472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68832"/>
        <c:axId val="89399296"/>
      </c:lineChart>
      <c:catAx>
        <c:axId val="893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9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992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688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22848"/>
        <c:axId val="89424640"/>
      </c:lineChart>
      <c:catAx>
        <c:axId val="894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42464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284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60736"/>
        <c:axId val="89462272"/>
      </c:lineChart>
      <c:catAx>
        <c:axId val="894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6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46227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6073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7888"/>
        <c:axId val="89479424"/>
      </c:lineChart>
      <c:catAx>
        <c:axId val="894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7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4794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778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3232"/>
        <c:axId val="89504768"/>
      </c:lineChart>
      <c:catAx>
        <c:axId val="895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0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04768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032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'01Feb16'!$U$12:$U$37</c:f>
              <c:numCache>
                <c:formatCode>0.00</c:formatCode>
                <c:ptCount val="26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7.4694999999999991</c:v>
                </c:pt>
                <c:pt idx="6">
                  <c:v>7.4694999999999991</c:v>
                </c:pt>
                <c:pt idx="7">
                  <c:v>10.269400000000001</c:v>
                </c:pt>
                <c:pt idx="8">
                  <c:v>11.069300000000002</c:v>
                </c:pt>
                <c:pt idx="9">
                  <c:v>11.869200000000003</c:v>
                </c:pt>
                <c:pt idx="10">
                  <c:v>11.419100000000004</c:v>
                </c:pt>
                <c:pt idx="11">
                  <c:v>12.718999999999998</c:v>
                </c:pt>
                <c:pt idx="12">
                  <c:v>12.718999999999998</c:v>
                </c:pt>
                <c:pt idx="13">
                  <c:v>12.718999999999998</c:v>
                </c:pt>
                <c:pt idx="14">
                  <c:v>15.518900000000006</c:v>
                </c:pt>
                <c:pt idx="15">
                  <c:v>14.8188</c:v>
                </c:pt>
                <c:pt idx="16">
                  <c:v>14.118700000000008</c:v>
                </c:pt>
                <c:pt idx="17">
                  <c:v>14.118600000000004</c:v>
                </c:pt>
                <c:pt idx="18">
                  <c:v>14.118500000000015</c:v>
                </c:pt>
                <c:pt idx="19">
                  <c:v>14.118500000000015</c:v>
                </c:pt>
                <c:pt idx="20">
                  <c:v>14.118500000000015</c:v>
                </c:pt>
                <c:pt idx="21">
                  <c:v>16.918400000000009</c:v>
                </c:pt>
                <c:pt idx="22">
                  <c:v>17.718300000000003</c:v>
                </c:pt>
                <c:pt idx="23">
                  <c:v>11.318200000000012</c:v>
                </c:pt>
                <c:pt idx="24">
                  <c:v>3.6681000000000186</c:v>
                </c:pt>
                <c:pt idx="25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3952"/>
        <c:axId val="89509888"/>
      </c:lineChart>
      <c:catAx>
        <c:axId val="88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0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098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339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17056"/>
        <c:axId val="89023232"/>
      </c:lineChart>
      <c:catAx>
        <c:axId val="895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2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02323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170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6858785498537"/>
          <c:y val="0.15495035714654184"/>
          <c:w val="0.79654974590706629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('01Feb16'!$U$12:$U$16,'01Feb16'!$U$19:$U$21,'01Feb16'!$U$22:$U$23,'01Feb16'!$U$26:$U$30,'01Feb16'!$U$33:$U$37)</c:f>
              <c:numCache>
                <c:formatCode>0.00</c:formatCode>
                <c:ptCount val="20"/>
                <c:pt idx="0">
                  <c:v>6.2699000000000016</c:v>
                </c:pt>
                <c:pt idx="1">
                  <c:v>7.0698000000000016</c:v>
                </c:pt>
                <c:pt idx="2">
                  <c:v>6.6197000000000008</c:v>
                </c:pt>
                <c:pt idx="3">
                  <c:v>6.1696000000000017</c:v>
                </c:pt>
                <c:pt idx="4">
                  <c:v>7.4694999999999991</c:v>
                </c:pt>
                <c:pt idx="5">
                  <c:v>10.269400000000001</c:v>
                </c:pt>
                <c:pt idx="6">
                  <c:v>11.069300000000002</c:v>
                </c:pt>
                <c:pt idx="7">
                  <c:v>11.869200000000003</c:v>
                </c:pt>
                <c:pt idx="8">
                  <c:v>11.419100000000004</c:v>
                </c:pt>
                <c:pt idx="9">
                  <c:v>12.718999999999998</c:v>
                </c:pt>
                <c:pt idx="10">
                  <c:v>15.518900000000006</c:v>
                </c:pt>
                <c:pt idx="11">
                  <c:v>14.8188</c:v>
                </c:pt>
                <c:pt idx="12">
                  <c:v>14.118700000000008</c:v>
                </c:pt>
                <c:pt idx="13">
                  <c:v>14.118600000000004</c:v>
                </c:pt>
                <c:pt idx="14">
                  <c:v>14.118500000000015</c:v>
                </c:pt>
                <c:pt idx="15">
                  <c:v>16.918400000000009</c:v>
                </c:pt>
                <c:pt idx="16">
                  <c:v>17.718300000000003</c:v>
                </c:pt>
                <c:pt idx="17">
                  <c:v>11.318200000000012</c:v>
                </c:pt>
                <c:pt idx="18">
                  <c:v>3.6681000000000186</c:v>
                </c:pt>
                <c:pt idx="19">
                  <c:v>4.9679999999999982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056768"/>
        <c:scaling>
          <c:orientation val="minMax"/>
          <c:max val="14.8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552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0576"/>
        <c:axId val="89082112"/>
      </c:lineChart>
      <c:catAx>
        <c:axId val="890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082112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057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('15Aug16'!$U$12:$U$16,'15Aug16'!$U$19:$U$23,'15Aug16'!$U$26:$U$30,'15Aug16'!$U$33:$U$37)</c:f>
              <c:numCache>
                <c:formatCode>0.00</c:formatCode>
                <c:ptCount val="20"/>
                <c:pt idx="0">
                  <c:v>-293.88009999999997</c:v>
                </c:pt>
                <c:pt idx="1">
                  <c:v>-293.8802</c:v>
                </c:pt>
                <c:pt idx="2">
                  <c:v>-293.88029999999998</c:v>
                </c:pt>
                <c:pt idx="3">
                  <c:v>-293.88040000000001</c:v>
                </c:pt>
                <c:pt idx="4">
                  <c:v>-293.88049999999998</c:v>
                </c:pt>
                <c:pt idx="5">
                  <c:v>-293.88060000000002</c:v>
                </c:pt>
                <c:pt idx="6">
                  <c:v>-293.88069999999999</c:v>
                </c:pt>
                <c:pt idx="7">
                  <c:v>-293.88079999999997</c:v>
                </c:pt>
                <c:pt idx="8">
                  <c:v>-293.8809</c:v>
                </c:pt>
                <c:pt idx="9">
                  <c:v>-293.88099999999997</c:v>
                </c:pt>
                <c:pt idx="10">
                  <c:v>-293.88109999999995</c:v>
                </c:pt>
                <c:pt idx="11">
                  <c:v>-293.88119999999998</c:v>
                </c:pt>
                <c:pt idx="12">
                  <c:v>-293.88129999999995</c:v>
                </c:pt>
                <c:pt idx="13">
                  <c:v>-293.88139999999999</c:v>
                </c:pt>
                <c:pt idx="14">
                  <c:v>-293.88149999999996</c:v>
                </c:pt>
                <c:pt idx="15">
                  <c:v>-293.88159999999993</c:v>
                </c:pt>
                <c:pt idx="16">
                  <c:v>-293.88169999999997</c:v>
                </c:pt>
                <c:pt idx="17">
                  <c:v>-293.8818</c:v>
                </c:pt>
                <c:pt idx="18">
                  <c:v>-293.88189999999997</c:v>
                </c:pt>
                <c:pt idx="19">
                  <c:v>-293.88200000000001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8416"/>
        <c:axId val="80029952"/>
      </c:lineChart>
      <c:catAx>
        <c:axId val="800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2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2995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2841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('29Feb16'!$U$12:$U$16,'29Feb16'!$U$19:$U$23,'29Feb16'!$U$26:$U$30,'29Feb16'!$U$33:$U$37)</c:f>
              <c:numCache>
                <c:formatCode>0.00</c:formatCode>
                <c:ptCount val="20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23.6694</c:v>
                </c:pt>
                <c:pt idx="6">
                  <c:v>23.2193</c:v>
                </c:pt>
                <c:pt idx="7">
                  <c:v>22.769200000000001</c:v>
                </c:pt>
                <c:pt idx="8">
                  <c:v>22.319100000000002</c:v>
                </c:pt>
                <c:pt idx="9">
                  <c:v>23.618999999999996</c:v>
                </c:pt>
                <c:pt idx="10">
                  <c:v>25.418900000000004</c:v>
                </c:pt>
                <c:pt idx="11">
                  <c:v>24.968799999999998</c:v>
                </c:pt>
                <c:pt idx="12">
                  <c:v>24.518700000000006</c:v>
                </c:pt>
                <c:pt idx="13">
                  <c:v>24.0686</c:v>
                </c:pt>
                <c:pt idx="14">
                  <c:v>25.368500000000008</c:v>
                </c:pt>
                <c:pt idx="15">
                  <c:v>27.168400000000002</c:v>
                </c:pt>
                <c:pt idx="16">
                  <c:v>26.718299999999996</c:v>
                </c:pt>
                <c:pt idx="17">
                  <c:v>26.268200000000004</c:v>
                </c:pt>
                <c:pt idx="18">
                  <c:v>25.818100000000012</c:v>
                </c:pt>
                <c:pt idx="19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0384"/>
        <c:axId val="77988224"/>
      </c:lineChart>
      <c:catAx>
        <c:axId val="782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988224"/>
        <c:scaling>
          <c:orientation val="minMax"/>
          <c:max val="14.8"/>
          <c:min val="-1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4038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('18JUL16'!$U$12:$U$16,'18JUL16'!$U$19:$U$23,'18JUL16'!$U$26:$U$30,'18JUL16'!$U$33:$U$37)</c:f>
              <c:numCache>
                <c:formatCode>0.00</c:formatCode>
                <c:ptCount val="20"/>
                <c:pt idx="0">
                  <c:v>-149.8801</c:v>
                </c:pt>
                <c:pt idx="1">
                  <c:v>-149.8802</c:v>
                </c:pt>
                <c:pt idx="2">
                  <c:v>-149.88030000000001</c:v>
                </c:pt>
                <c:pt idx="3">
                  <c:v>-149.88040000000001</c:v>
                </c:pt>
                <c:pt idx="4">
                  <c:v>-149.88049999999998</c:v>
                </c:pt>
                <c:pt idx="5">
                  <c:v>-149.88059999999999</c:v>
                </c:pt>
                <c:pt idx="6">
                  <c:v>-149.88069999999999</c:v>
                </c:pt>
                <c:pt idx="7">
                  <c:v>-149.88079999999999</c:v>
                </c:pt>
                <c:pt idx="8">
                  <c:v>-149.8809</c:v>
                </c:pt>
                <c:pt idx="9">
                  <c:v>-149.88099999999997</c:v>
                </c:pt>
                <c:pt idx="10">
                  <c:v>-149.88109999999998</c:v>
                </c:pt>
                <c:pt idx="11">
                  <c:v>-149.88119999999998</c:v>
                </c:pt>
                <c:pt idx="12">
                  <c:v>-149.88129999999995</c:v>
                </c:pt>
                <c:pt idx="13">
                  <c:v>-149.88139999999999</c:v>
                </c:pt>
                <c:pt idx="14">
                  <c:v>-149.88149999999996</c:v>
                </c:pt>
                <c:pt idx="15">
                  <c:v>-149.88159999999996</c:v>
                </c:pt>
                <c:pt idx="16">
                  <c:v>-149.88169999999997</c:v>
                </c:pt>
                <c:pt idx="17">
                  <c:v>-149.88179999999997</c:v>
                </c:pt>
                <c:pt idx="18">
                  <c:v>-149.88189999999997</c:v>
                </c:pt>
                <c:pt idx="19">
                  <c:v>-149.88200000000001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3760"/>
        <c:axId val="80055296"/>
      </c:lineChart>
      <c:catAx>
        <c:axId val="800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5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5529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5376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8586520212962"/>
          <c:y val="0.15495035714654184"/>
          <c:w val="0.8110324685599219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('20Jun16'!$U$12:$U$16,'20Jun16'!$U$19:$U$23,'20Jun16'!$U$26:$U$30,'20Jun16'!$U$33:$U$37)</c:f>
              <c:numCache>
                <c:formatCode>0.00</c:formatCode>
                <c:ptCount val="20"/>
                <c:pt idx="0">
                  <c:v>-5.8800999999999846</c:v>
                </c:pt>
                <c:pt idx="1">
                  <c:v>-5.8801999999999843</c:v>
                </c:pt>
                <c:pt idx="2">
                  <c:v>-5.8802999999999841</c:v>
                </c:pt>
                <c:pt idx="3">
                  <c:v>-5.8803999999999839</c:v>
                </c:pt>
                <c:pt idx="4">
                  <c:v>-5.8804999999999872</c:v>
                </c:pt>
                <c:pt idx="5">
                  <c:v>-5.8805999999999834</c:v>
                </c:pt>
                <c:pt idx="6">
                  <c:v>-5.8806999999999796</c:v>
                </c:pt>
                <c:pt idx="7">
                  <c:v>-5.8807999999999758</c:v>
                </c:pt>
                <c:pt idx="8">
                  <c:v>-5.880899999999972</c:v>
                </c:pt>
                <c:pt idx="9">
                  <c:v>-5.8809999999999754</c:v>
                </c:pt>
                <c:pt idx="10">
                  <c:v>-5.8810999999999645</c:v>
                </c:pt>
                <c:pt idx="11">
                  <c:v>-5.8811999999999678</c:v>
                </c:pt>
                <c:pt idx="12">
                  <c:v>-5.8812999999999569</c:v>
                </c:pt>
                <c:pt idx="13">
                  <c:v>-5.8813999999999602</c:v>
                </c:pt>
                <c:pt idx="14">
                  <c:v>-5.8814999999999493</c:v>
                </c:pt>
                <c:pt idx="15">
                  <c:v>-5.8815999999999526</c:v>
                </c:pt>
                <c:pt idx="16">
                  <c:v>-5.881699999999956</c:v>
                </c:pt>
                <c:pt idx="17">
                  <c:v>-5.8817999999999593</c:v>
                </c:pt>
                <c:pt idx="18">
                  <c:v>-5.8818999999999626</c:v>
                </c:pt>
                <c:pt idx="19">
                  <c:v>-5.8819999999999943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5008"/>
        <c:axId val="80080896"/>
      </c:lineChart>
      <c:catAx>
        <c:axId val="8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8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0896"/>
        <c:scaling>
          <c:orientation val="minMax"/>
          <c:max val="21.6"/>
          <c:min val="-7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7500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('23May16'!$U$12:$U$16,'23May16'!$U$19:$U$23,'23May16'!$U$26:$U$30,'23May16'!$U$33:$U$37)</c:f>
              <c:numCache>
                <c:formatCode>0.00</c:formatCode>
                <c:ptCount val="20"/>
                <c:pt idx="0">
                  <c:v>1.2199000000000098</c:v>
                </c:pt>
                <c:pt idx="1">
                  <c:v>0.76980000000000892</c:v>
                </c:pt>
                <c:pt idx="2">
                  <c:v>0.31970000000000809</c:v>
                </c:pt>
                <c:pt idx="3">
                  <c:v>-0.13039999999999097</c:v>
                </c:pt>
                <c:pt idx="4">
                  <c:v>1.16950000000001</c:v>
                </c:pt>
                <c:pt idx="5">
                  <c:v>1.1694000000000138</c:v>
                </c:pt>
                <c:pt idx="6">
                  <c:v>0.71930000000001471</c:v>
                </c:pt>
                <c:pt idx="7">
                  <c:v>0.26920000000001565</c:v>
                </c:pt>
                <c:pt idx="8">
                  <c:v>-0.18089999999998341</c:v>
                </c:pt>
                <c:pt idx="9">
                  <c:v>1.1190000000000104</c:v>
                </c:pt>
                <c:pt idx="10">
                  <c:v>2.4189000000000185</c:v>
                </c:pt>
                <c:pt idx="11">
                  <c:v>1.9688000000000123</c:v>
                </c:pt>
                <c:pt idx="12">
                  <c:v>1.5187000000000204</c:v>
                </c:pt>
                <c:pt idx="13">
                  <c:v>1.0686000000000142</c:v>
                </c:pt>
                <c:pt idx="14">
                  <c:v>-6.1314999999999751</c:v>
                </c:pt>
                <c:pt idx="15">
                  <c:v>-5.8315999999999812</c:v>
                </c:pt>
                <c:pt idx="16">
                  <c:v>-6.2816999999999874</c:v>
                </c:pt>
                <c:pt idx="17">
                  <c:v>-6.7317999999999651</c:v>
                </c:pt>
                <c:pt idx="18">
                  <c:v>-7.1818999999999571</c:v>
                </c:pt>
                <c:pt idx="19">
                  <c:v>-5.8819999999999775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4352"/>
        <c:axId val="89113344"/>
      </c:lineChart>
      <c:catAx>
        <c:axId val="88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1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13344"/>
        <c:scaling>
          <c:orientation val="minMax"/>
          <c:max val="21.6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043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'28Mar16'!#REF!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9440"/>
        <c:axId val="89150976"/>
      </c:lineChart>
      <c:catAx>
        <c:axId val="89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509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440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0688"/>
        <c:axId val="89172224"/>
      </c:lineChart>
      <c:catAx>
        <c:axId val="89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2224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688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5456"/>
        <c:axId val="90196992"/>
      </c:lineChart>
      <c:catAx>
        <c:axId val="901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9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96992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9545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04416"/>
        <c:axId val="90238976"/>
      </c:lineChart>
      <c:catAx>
        <c:axId val="902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3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238976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04416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('28Mar16'!$U$12:$U$16,'28Mar16'!$U$19:$U$23,'28Mar16'!$U$26:$U$30,'28Mar16'!$U$33:$U$37)</c:f>
              <c:numCache>
                <c:formatCode>0.00</c:formatCode>
                <c:ptCount val="20"/>
                <c:pt idx="0">
                  <c:v>25.819900000000004</c:v>
                </c:pt>
                <c:pt idx="1">
                  <c:v>25.369800000000005</c:v>
                </c:pt>
                <c:pt idx="2">
                  <c:v>24.919700000000002</c:v>
                </c:pt>
                <c:pt idx="3">
                  <c:v>24.469600000000003</c:v>
                </c:pt>
                <c:pt idx="4">
                  <c:v>17.269500000000001</c:v>
                </c:pt>
                <c:pt idx="5">
                  <c:v>10.069400000000003</c:v>
                </c:pt>
                <c:pt idx="6">
                  <c:v>10.069300000000007</c:v>
                </c:pt>
                <c:pt idx="7">
                  <c:v>10.069200000000011</c:v>
                </c:pt>
                <c:pt idx="8">
                  <c:v>10.069100000000015</c:v>
                </c:pt>
                <c:pt idx="9">
                  <c:v>10.069000000000004</c:v>
                </c:pt>
                <c:pt idx="10">
                  <c:v>10.068900000000015</c:v>
                </c:pt>
                <c:pt idx="11">
                  <c:v>9.6188000000000091</c:v>
                </c:pt>
                <c:pt idx="12">
                  <c:v>9.1687000000000172</c:v>
                </c:pt>
                <c:pt idx="13">
                  <c:v>8.718600000000011</c:v>
                </c:pt>
                <c:pt idx="14">
                  <c:v>10.018500000000019</c:v>
                </c:pt>
                <c:pt idx="15">
                  <c:v>11.318400000000013</c:v>
                </c:pt>
                <c:pt idx="16">
                  <c:v>16.618300000000005</c:v>
                </c:pt>
                <c:pt idx="17">
                  <c:v>16.168200000000027</c:v>
                </c:pt>
                <c:pt idx="18">
                  <c:v>15.718100000000037</c:v>
                </c:pt>
                <c:pt idx="19">
                  <c:v>17.018000000000015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6144"/>
        <c:axId val="90264320"/>
      </c:lineChart>
      <c:catAx>
        <c:axId val="90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6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264320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46144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'29Feb16'!$U$12:$U$37</c:f>
              <c:numCache>
                <c:formatCode>0.00</c:formatCode>
                <c:ptCount val="26"/>
                <c:pt idx="0">
                  <c:v>21.169900000000002</c:v>
                </c:pt>
                <c:pt idx="1">
                  <c:v>20.719799999999999</c:v>
                </c:pt>
                <c:pt idx="2">
                  <c:v>20.2697</c:v>
                </c:pt>
                <c:pt idx="3">
                  <c:v>20.569600000000001</c:v>
                </c:pt>
                <c:pt idx="4">
                  <c:v>21.869499999999999</c:v>
                </c:pt>
                <c:pt idx="5">
                  <c:v>21.869499999999999</c:v>
                </c:pt>
                <c:pt idx="6">
                  <c:v>21.869499999999999</c:v>
                </c:pt>
                <c:pt idx="7">
                  <c:v>23.6694</c:v>
                </c:pt>
                <c:pt idx="8">
                  <c:v>23.2193</c:v>
                </c:pt>
                <c:pt idx="9">
                  <c:v>22.769200000000001</c:v>
                </c:pt>
                <c:pt idx="10">
                  <c:v>22.319100000000002</c:v>
                </c:pt>
                <c:pt idx="11">
                  <c:v>23.618999999999996</c:v>
                </c:pt>
                <c:pt idx="12">
                  <c:v>23.618999999999996</c:v>
                </c:pt>
                <c:pt idx="13">
                  <c:v>23.618999999999996</c:v>
                </c:pt>
                <c:pt idx="14">
                  <c:v>25.418900000000004</c:v>
                </c:pt>
                <c:pt idx="15">
                  <c:v>24.968799999999998</c:v>
                </c:pt>
                <c:pt idx="16">
                  <c:v>24.518700000000006</c:v>
                </c:pt>
                <c:pt idx="17">
                  <c:v>24.0686</c:v>
                </c:pt>
                <c:pt idx="18">
                  <c:v>25.368500000000008</c:v>
                </c:pt>
                <c:pt idx="19">
                  <c:v>25.368500000000008</c:v>
                </c:pt>
                <c:pt idx="20">
                  <c:v>25.368500000000008</c:v>
                </c:pt>
                <c:pt idx="21">
                  <c:v>27.168400000000002</c:v>
                </c:pt>
                <c:pt idx="22">
                  <c:v>26.718299999999996</c:v>
                </c:pt>
                <c:pt idx="23">
                  <c:v>26.268200000000004</c:v>
                </c:pt>
                <c:pt idx="24">
                  <c:v>25.818100000000012</c:v>
                </c:pt>
                <c:pt idx="25">
                  <c:v>25.81799999999998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4032"/>
        <c:axId val="90285568"/>
      </c:lineChart>
      <c:catAx>
        <c:axId val="902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8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28556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8403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4790719177145"/>
          <c:y val="0.15495035714654184"/>
          <c:w val="0.80017042657028015"/>
          <c:h val="0.697276607159438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('04Jan16'!$U$12:$U$16,'04Jan16'!$U$19:$U$23,'04Jan16'!$U$26:$U$30,'04Jan16'!$U$33:$U$37)</c:f>
              <c:numCache>
                <c:formatCode>0.00</c:formatCode>
                <c:ptCount val="20"/>
                <c:pt idx="0">
                  <c:v>0.61990000000000023</c:v>
                </c:pt>
                <c:pt idx="1">
                  <c:v>0.1697999999999994</c:v>
                </c:pt>
                <c:pt idx="2">
                  <c:v>-0.28030000000000144</c:v>
                </c:pt>
                <c:pt idx="3">
                  <c:v>-0.73040000000000049</c:v>
                </c:pt>
                <c:pt idx="4">
                  <c:v>0.56950000000000045</c:v>
                </c:pt>
                <c:pt idx="5">
                  <c:v>0.56940000000000424</c:v>
                </c:pt>
                <c:pt idx="6">
                  <c:v>0.56930000000000802</c:v>
                </c:pt>
                <c:pt idx="7">
                  <c:v>0.11920000000000897</c:v>
                </c:pt>
                <c:pt idx="8">
                  <c:v>-0.33089999999999009</c:v>
                </c:pt>
                <c:pt idx="9">
                  <c:v>0.96900000000000375</c:v>
                </c:pt>
                <c:pt idx="10">
                  <c:v>2.7689000000000119</c:v>
                </c:pt>
                <c:pt idx="11">
                  <c:v>2.3188000000000057</c:v>
                </c:pt>
                <c:pt idx="12">
                  <c:v>1.8687000000000138</c:v>
                </c:pt>
                <c:pt idx="13">
                  <c:v>1.4186000000000076</c:v>
                </c:pt>
                <c:pt idx="14">
                  <c:v>2.7185000000000157</c:v>
                </c:pt>
                <c:pt idx="15">
                  <c:v>4.5184000000000095</c:v>
                </c:pt>
                <c:pt idx="16">
                  <c:v>4.0683000000000034</c:v>
                </c:pt>
                <c:pt idx="17">
                  <c:v>3.6182000000000256</c:v>
                </c:pt>
                <c:pt idx="18">
                  <c:v>3.1681000000000337</c:v>
                </c:pt>
                <c:pt idx="19">
                  <c:v>4.4680000000000133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2352"/>
        <c:axId val="90453888"/>
      </c:lineChart>
      <c:catAx>
        <c:axId val="904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5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53888"/>
        <c:scaling>
          <c:orientation val="minMax"/>
          <c:max val="14.8"/>
          <c:min val="-14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52352"/>
        <c:crosses val="autoZero"/>
        <c:crossBetween val="between"/>
        <c:majorUnit val="3.6"/>
      </c:valAx>
      <c:spPr>
        <a:gradFill rotWithShape="0">
          <a:gsLst>
            <a:gs pos="0">
              <a:srgbClr val="C0C0C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FF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13" Type="http://schemas.openxmlformats.org/officeDocument/2006/relationships/chart" Target="../charts/chart101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2" Type="http://schemas.openxmlformats.org/officeDocument/2006/relationships/chart" Target="../charts/chart90.xml"/><Relationship Id="rId16" Type="http://schemas.openxmlformats.org/officeDocument/2006/relationships/chart" Target="../charts/chart104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" Type="http://schemas.openxmlformats.org/officeDocument/2006/relationships/chart" Target="../charts/chart106.xml"/><Relationship Id="rId16" Type="http://schemas.openxmlformats.org/officeDocument/2006/relationships/chart" Target="../charts/chart120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5" Type="http://schemas.openxmlformats.org/officeDocument/2006/relationships/chart" Target="../charts/chart11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13" Type="http://schemas.openxmlformats.org/officeDocument/2006/relationships/chart" Target="../charts/chart134.xml"/><Relationship Id="rId18" Type="http://schemas.openxmlformats.org/officeDocument/2006/relationships/chart" Target="../charts/chart139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12" Type="http://schemas.openxmlformats.org/officeDocument/2006/relationships/chart" Target="../charts/chart133.xml"/><Relationship Id="rId17" Type="http://schemas.openxmlformats.org/officeDocument/2006/relationships/chart" Target="../charts/chart138.xml"/><Relationship Id="rId2" Type="http://schemas.openxmlformats.org/officeDocument/2006/relationships/chart" Target="../charts/chart123.xml"/><Relationship Id="rId16" Type="http://schemas.openxmlformats.org/officeDocument/2006/relationships/chart" Target="../charts/chart137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5" Type="http://schemas.openxmlformats.org/officeDocument/2006/relationships/chart" Target="../charts/chart126.xml"/><Relationship Id="rId15" Type="http://schemas.openxmlformats.org/officeDocument/2006/relationships/chart" Target="../charts/chart13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Relationship Id="rId14" Type="http://schemas.openxmlformats.org/officeDocument/2006/relationships/chart" Target="../charts/chart13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13" Type="http://schemas.openxmlformats.org/officeDocument/2006/relationships/chart" Target="../charts/chart152.xml"/><Relationship Id="rId18" Type="http://schemas.openxmlformats.org/officeDocument/2006/relationships/chart" Target="../charts/chart157.xml"/><Relationship Id="rId26" Type="http://schemas.openxmlformats.org/officeDocument/2006/relationships/chart" Target="../charts/chart165.xml"/><Relationship Id="rId3" Type="http://schemas.openxmlformats.org/officeDocument/2006/relationships/chart" Target="../charts/chart142.xml"/><Relationship Id="rId21" Type="http://schemas.openxmlformats.org/officeDocument/2006/relationships/chart" Target="../charts/chart160.xml"/><Relationship Id="rId34" Type="http://schemas.openxmlformats.org/officeDocument/2006/relationships/chart" Target="../charts/chart173.xml"/><Relationship Id="rId7" Type="http://schemas.openxmlformats.org/officeDocument/2006/relationships/chart" Target="../charts/chart146.xml"/><Relationship Id="rId12" Type="http://schemas.openxmlformats.org/officeDocument/2006/relationships/chart" Target="../charts/chart151.xml"/><Relationship Id="rId17" Type="http://schemas.openxmlformats.org/officeDocument/2006/relationships/chart" Target="../charts/chart156.xml"/><Relationship Id="rId25" Type="http://schemas.openxmlformats.org/officeDocument/2006/relationships/chart" Target="../charts/chart164.xml"/><Relationship Id="rId33" Type="http://schemas.openxmlformats.org/officeDocument/2006/relationships/chart" Target="../charts/chart172.xml"/><Relationship Id="rId2" Type="http://schemas.openxmlformats.org/officeDocument/2006/relationships/chart" Target="../charts/chart141.xml"/><Relationship Id="rId16" Type="http://schemas.openxmlformats.org/officeDocument/2006/relationships/chart" Target="../charts/chart155.xml"/><Relationship Id="rId20" Type="http://schemas.openxmlformats.org/officeDocument/2006/relationships/chart" Target="../charts/chart159.xml"/><Relationship Id="rId29" Type="http://schemas.openxmlformats.org/officeDocument/2006/relationships/chart" Target="../charts/chart168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11" Type="http://schemas.openxmlformats.org/officeDocument/2006/relationships/chart" Target="../charts/chart150.xml"/><Relationship Id="rId24" Type="http://schemas.openxmlformats.org/officeDocument/2006/relationships/chart" Target="../charts/chart163.xml"/><Relationship Id="rId32" Type="http://schemas.openxmlformats.org/officeDocument/2006/relationships/chart" Target="../charts/chart171.xml"/><Relationship Id="rId37" Type="http://schemas.openxmlformats.org/officeDocument/2006/relationships/chart" Target="../charts/chart176.xml"/><Relationship Id="rId5" Type="http://schemas.openxmlformats.org/officeDocument/2006/relationships/chart" Target="../charts/chart144.xml"/><Relationship Id="rId15" Type="http://schemas.openxmlformats.org/officeDocument/2006/relationships/chart" Target="../charts/chart154.xml"/><Relationship Id="rId23" Type="http://schemas.openxmlformats.org/officeDocument/2006/relationships/chart" Target="../charts/chart162.xml"/><Relationship Id="rId28" Type="http://schemas.openxmlformats.org/officeDocument/2006/relationships/chart" Target="../charts/chart167.xml"/><Relationship Id="rId36" Type="http://schemas.openxmlformats.org/officeDocument/2006/relationships/chart" Target="../charts/chart175.xml"/><Relationship Id="rId10" Type="http://schemas.openxmlformats.org/officeDocument/2006/relationships/chart" Target="../charts/chart149.xml"/><Relationship Id="rId19" Type="http://schemas.openxmlformats.org/officeDocument/2006/relationships/chart" Target="../charts/chart158.xml"/><Relationship Id="rId31" Type="http://schemas.openxmlformats.org/officeDocument/2006/relationships/chart" Target="../charts/chart170.xml"/><Relationship Id="rId4" Type="http://schemas.openxmlformats.org/officeDocument/2006/relationships/chart" Target="../charts/chart143.xml"/><Relationship Id="rId9" Type="http://schemas.openxmlformats.org/officeDocument/2006/relationships/chart" Target="../charts/chart148.xml"/><Relationship Id="rId14" Type="http://schemas.openxmlformats.org/officeDocument/2006/relationships/chart" Target="../charts/chart153.xml"/><Relationship Id="rId22" Type="http://schemas.openxmlformats.org/officeDocument/2006/relationships/chart" Target="../charts/chart161.xml"/><Relationship Id="rId27" Type="http://schemas.openxmlformats.org/officeDocument/2006/relationships/chart" Target="../charts/chart166.xml"/><Relationship Id="rId30" Type="http://schemas.openxmlformats.org/officeDocument/2006/relationships/chart" Target="../charts/chart169.xml"/><Relationship Id="rId35" Type="http://schemas.openxmlformats.org/officeDocument/2006/relationships/chart" Target="../charts/chart17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13" Type="http://schemas.openxmlformats.org/officeDocument/2006/relationships/chart" Target="../charts/chart72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5" Type="http://schemas.openxmlformats.org/officeDocument/2006/relationships/chart" Target="../charts/chart6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Relationship Id="rId14" Type="http://schemas.openxmlformats.org/officeDocument/2006/relationships/chart" Target="../charts/chart7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13" Type="http://schemas.openxmlformats.org/officeDocument/2006/relationships/chart" Target="../charts/chart86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5" Type="http://schemas.openxmlformats.org/officeDocument/2006/relationships/chart" Target="../charts/chart78.xml"/><Relationship Id="rId15" Type="http://schemas.openxmlformats.org/officeDocument/2006/relationships/chart" Target="../charts/chart88.xml"/><Relationship Id="rId10" Type="http://schemas.openxmlformats.org/officeDocument/2006/relationships/chart" Target="../charts/chart83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1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46337351" name="Line 1"/>
        <xdr:cNvSpPr>
          <a:spLocks noChangeShapeType="1"/>
        </xdr:cNvSpPr>
      </xdr:nvSpPr>
      <xdr:spPr bwMode="auto">
        <a:xfrm flipH="1">
          <a:off x="4943475" y="0"/>
          <a:ext cx="952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0</xdr:row>
      <xdr:rowOff>0</xdr:rowOff>
    </xdr:from>
    <xdr:to>
      <xdr:col>11</xdr:col>
      <xdr:colOff>295275</xdr:colOff>
      <xdr:row>0</xdr:row>
      <xdr:rowOff>0</xdr:rowOff>
    </xdr:to>
    <xdr:sp macro="" textlink="">
      <xdr:nvSpPr>
        <xdr:cNvPr id="46337352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46337353" name="Line 3"/>
        <xdr:cNvSpPr>
          <a:spLocks noChangeShapeType="1"/>
        </xdr:cNvSpPr>
      </xdr:nvSpPr>
      <xdr:spPr bwMode="auto">
        <a:xfrm flipH="1">
          <a:off x="4943475" y="0"/>
          <a:ext cx="13906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0</xdr:row>
      <xdr:rowOff>0</xdr:rowOff>
    </xdr:from>
    <xdr:to>
      <xdr:col>11</xdr:col>
      <xdr:colOff>295275</xdr:colOff>
      <xdr:row>0</xdr:row>
      <xdr:rowOff>0</xdr:rowOff>
    </xdr:to>
    <xdr:sp macro="" textlink="">
      <xdr:nvSpPr>
        <xdr:cNvPr id="46337354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46337355" name="Line 5"/>
        <xdr:cNvSpPr>
          <a:spLocks noChangeShapeType="1"/>
        </xdr:cNvSpPr>
      </xdr:nvSpPr>
      <xdr:spPr bwMode="auto">
        <a:xfrm flipH="1">
          <a:off x="4943475" y="0"/>
          <a:ext cx="13906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0</xdr:row>
      <xdr:rowOff>0</xdr:rowOff>
    </xdr:from>
    <xdr:to>
      <xdr:col>11</xdr:col>
      <xdr:colOff>295275</xdr:colOff>
      <xdr:row>0</xdr:row>
      <xdr:rowOff>0</xdr:rowOff>
    </xdr:to>
    <xdr:sp macro="" textlink="">
      <xdr:nvSpPr>
        <xdr:cNvPr id="46337356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771525</xdr:colOff>
      <xdr:row>0</xdr:row>
      <xdr:rowOff>0</xdr:rowOff>
    </xdr:from>
    <xdr:to>
      <xdr:col>35</xdr:col>
      <xdr:colOff>38100</xdr:colOff>
      <xdr:row>0</xdr:row>
      <xdr:rowOff>0</xdr:rowOff>
    </xdr:to>
    <xdr:graphicFrame macro="">
      <xdr:nvGraphicFramePr>
        <xdr:cNvPr id="4633735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17</xdr:row>
      <xdr:rowOff>28575</xdr:rowOff>
    </xdr:from>
    <xdr:to>
      <xdr:col>10</xdr:col>
      <xdr:colOff>361950</xdr:colOff>
      <xdr:row>17</xdr:row>
      <xdr:rowOff>104775</xdr:rowOff>
    </xdr:to>
    <xdr:sp macro="" textlink="">
      <xdr:nvSpPr>
        <xdr:cNvPr id="46337358" name="AutoShape 30"/>
        <xdr:cNvSpPr>
          <a:spLocks noChangeArrowheads="1"/>
        </xdr:cNvSpPr>
      </xdr:nvSpPr>
      <xdr:spPr bwMode="auto">
        <a:xfrm>
          <a:off x="4295775" y="3467100"/>
          <a:ext cx="304800" cy="76200"/>
        </a:xfrm>
        <a:prstGeom prst="rightArrow">
          <a:avLst>
            <a:gd name="adj1" fmla="val 50000"/>
            <a:gd name="adj2" fmla="val 100000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298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2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00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02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04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26553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2655306" name="Line 10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26553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2655308" name="Line 12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10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12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14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16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18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20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22" name="Line 2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24" name="Line 2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26" name="Line 3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6553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655328" name="Line 3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14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16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18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20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2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22" name="Line 1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4973442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49734424" name="Line 12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4973442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49734426" name="Line 1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2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28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2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30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3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32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34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36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3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38" name="Line 2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3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40" name="Line 2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42" name="Line 3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44" name="Line 3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9734445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9734446" name="Line 3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87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89" name="Line 5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91" name="Line 7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9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93" name="Line 9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9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95" name="Line 11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19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197" name="Line 13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213219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2132199" name="Line 15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213220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2132201" name="Line 17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0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03" name="Line 19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0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05" name="Line 21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07" name="Line 23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0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09" name="Line 25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11" name="Line 27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1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13" name="Line 29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1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15" name="Line 31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1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17" name="Line 33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1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19" name="Line 35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213222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2132221" name="Line 37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66" name="Line 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68" name="Line 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70" name="Line 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72" name="Line 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74" name="Line 1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7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76" name="Line 1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7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78" name="Line 1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</xdr:row>
      <xdr:rowOff>38100</xdr:rowOff>
    </xdr:from>
    <xdr:to>
      <xdr:col>26</xdr:col>
      <xdr:colOff>38100</xdr:colOff>
      <xdr:row>1</xdr:row>
      <xdr:rowOff>38100</xdr:rowOff>
    </xdr:to>
    <xdr:graphicFrame macro="">
      <xdr:nvGraphicFramePr>
        <xdr:cNvPr id="5326157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5</xdr:col>
      <xdr:colOff>190500</xdr:colOff>
      <xdr:row>1</xdr:row>
      <xdr:rowOff>38100</xdr:rowOff>
    </xdr:to>
    <xdr:sp macro="" textlink="">
      <xdr:nvSpPr>
        <xdr:cNvPr id="53261580" name="Line 16"/>
        <xdr:cNvSpPr>
          <a:spLocks noChangeShapeType="1"/>
        </xdr:cNvSpPr>
      </xdr:nvSpPr>
      <xdr:spPr bwMode="auto">
        <a:xfrm flipV="1">
          <a:off x="2095500" y="381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</xdr:row>
      <xdr:rowOff>38100</xdr:rowOff>
    </xdr:from>
    <xdr:to>
      <xdr:col>26</xdr:col>
      <xdr:colOff>38100</xdr:colOff>
      <xdr:row>1</xdr:row>
      <xdr:rowOff>38100</xdr:rowOff>
    </xdr:to>
    <xdr:graphicFrame macro="">
      <xdr:nvGraphicFramePr>
        <xdr:cNvPr id="5326158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5</xdr:col>
      <xdr:colOff>190500</xdr:colOff>
      <xdr:row>1</xdr:row>
      <xdr:rowOff>38100</xdr:rowOff>
    </xdr:to>
    <xdr:sp macro="" textlink="">
      <xdr:nvSpPr>
        <xdr:cNvPr id="53261582" name="Line 18"/>
        <xdr:cNvSpPr>
          <a:spLocks noChangeShapeType="1"/>
        </xdr:cNvSpPr>
      </xdr:nvSpPr>
      <xdr:spPr bwMode="auto">
        <a:xfrm flipV="1">
          <a:off x="2095500" y="381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8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84" name="Line 2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8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86" name="Line 2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8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88" name="Line 2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8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90" name="Line 2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9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92" name="Line 2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94" name="Line 3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9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96" name="Line 3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9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598" name="Line 3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59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00" name="Line 3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0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02" name="Line 3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0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04" name="Line 4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0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06" name="Line 4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0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08" name="Line 4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0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10" name="Line 4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11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12" name="Line 4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13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14" name="Line 5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</xdr:row>
      <xdr:rowOff>38100</xdr:rowOff>
    </xdr:from>
    <xdr:to>
      <xdr:col>26</xdr:col>
      <xdr:colOff>38100</xdr:colOff>
      <xdr:row>1</xdr:row>
      <xdr:rowOff>38100</xdr:rowOff>
    </xdr:to>
    <xdr:graphicFrame macro="">
      <xdr:nvGraphicFramePr>
        <xdr:cNvPr id="5326161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5</xdr:col>
      <xdr:colOff>190500</xdr:colOff>
      <xdr:row>1</xdr:row>
      <xdr:rowOff>38100</xdr:rowOff>
    </xdr:to>
    <xdr:sp macro="" textlink="">
      <xdr:nvSpPr>
        <xdr:cNvPr id="53261616" name="Line 52"/>
        <xdr:cNvSpPr>
          <a:spLocks noChangeShapeType="1"/>
        </xdr:cNvSpPr>
      </xdr:nvSpPr>
      <xdr:spPr bwMode="auto">
        <a:xfrm flipV="1">
          <a:off x="2095500" y="381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</xdr:row>
      <xdr:rowOff>38100</xdr:rowOff>
    </xdr:from>
    <xdr:to>
      <xdr:col>26</xdr:col>
      <xdr:colOff>38100</xdr:colOff>
      <xdr:row>1</xdr:row>
      <xdr:rowOff>38100</xdr:rowOff>
    </xdr:to>
    <xdr:graphicFrame macro="">
      <xdr:nvGraphicFramePr>
        <xdr:cNvPr id="5326161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5</xdr:col>
      <xdr:colOff>190500</xdr:colOff>
      <xdr:row>1</xdr:row>
      <xdr:rowOff>38100</xdr:rowOff>
    </xdr:to>
    <xdr:sp macro="" textlink="">
      <xdr:nvSpPr>
        <xdr:cNvPr id="53261618" name="Line 54"/>
        <xdr:cNvSpPr>
          <a:spLocks noChangeShapeType="1"/>
        </xdr:cNvSpPr>
      </xdr:nvSpPr>
      <xdr:spPr bwMode="auto">
        <a:xfrm flipV="1">
          <a:off x="2095500" y="381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19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20" name="Line 5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2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22" name="Line 5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23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24" name="Line 6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25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26" name="Line 6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27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28" name="Line 6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29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30" name="Line 66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31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32" name="Line 68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33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34" name="Line 70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35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36" name="Line 72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30</xdr:row>
      <xdr:rowOff>9525</xdr:rowOff>
    </xdr:from>
    <xdr:to>
      <xdr:col>26</xdr:col>
      <xdr:colOff>38100</xdr:colOff>
      <xdr:row>40</xdr:row>
      <xdr:rowOff>28575</xdr:rowOff>
    </xdr:to>
    <xdr:graphicFrame macro="">
      <xdr:nvGraphicFramePr>
        <xdr:cNvPr id="53261637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190500</xdr:colOff>
      <xdr:row>37</xdr:row>
      <xdr:rowOff>85725</xdr:rowOff>
    </xdr:from>
    <xdr:to>
      <xdr:col>5</xdr:col>
      <xdr:colOff>190500</xdr:colOff>
      <xdr:row>39</xdr:row>
      <xdr:rowOff>28575</xdr:rowOff>
    </xdr:to>
    <xdr:sp macro="" textlink="">
      <xdr:nvSpPr>
        <xdr:cNvPr id="53261638" name="Line 74"/>
        <xdr:cNvSpPr>
          <a:spLocks noChangeShapeType="1"/>
        </xdr:cNvSpPr>
      </xdr:nvSpPr>
      <xdr:spPr bwMode="auto">
        <a:xfrm flipV="1">
          <a:off x="2095500" y="50768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29</xdr:row>
      <xdr:rowOff>95250</xdr:rowOff>
    </xdr:from>
    <xdr:to>
      <xdr:col>26</xdr:col>
      <xdr:colOff>219075</xdr:colOff>
      <xdr:row>40</xdr:row>
      <xdr:rowOff>47625</xdr:rowOff>
    </xdr:to>
    <xdr:graphicFrame macro="">
      <xdr:nvGraphicFramePr>
        <xdr:cNvPr id="3187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29</xdr:row>
      <xdr:rowOff>104775</xdr:rowOff>
    </xdr:from>
    <xdr:to>
      <xdr:col>26</xdr:col>
      <xdr:colOff>142875</xdr:colOff>
      <xdr:row>40</xdr:row>
      <xdr:rowOff>38100</xdr:rowOff>
    </xdr:to>
    <xdr:graphicFrame macro="">
      <xdr:nvGraphicFramePr>
        <xdr:cNvPr id="3197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163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1637" name="Line 11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090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09042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090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09044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090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09046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090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09048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78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80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82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8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84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8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86" name="Line 1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8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88" name="Line 1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47228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472290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46730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46730130" name="Line 2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46730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46730132" name="Line 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34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36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3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38" name="Line 1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3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40" name="Line 1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4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42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44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4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46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4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48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50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467301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46730152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32" name="Line 2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34" name="Line 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3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36" name="Line 6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38" name="Line 8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39" name="Line 10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40" name="Line 12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4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42" name="Line 1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44" name="Line 16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4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46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4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48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50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52" name="Line 2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111875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1118754" name="Line 26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5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56" name="Line 2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58" name="Line 3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5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60" name="Line 3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6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62" name="Line 3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6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64" name="Line 3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6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66" name="Line 3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6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68" name="Line 4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6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70" name="Line 4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7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72" name="Line 4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1118773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1118774" name="Line 4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46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04140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0414048" name="Line 4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04140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0414050" name="Line 6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52" name="Line 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54" name="Line 1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56" name="Line 1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58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5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60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62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6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64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66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68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41406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414070" name="Line 2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690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6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692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35316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3531694" name="Line 6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35316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3531696" name="Line 8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69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698" name="Line 1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69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00" name="Line 1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0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02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0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04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0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06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0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08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10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12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1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14" name="Line 2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353171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3531716" name="Line 2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086" name="Line 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088" name="Line 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090" name="Line 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00680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0068092" name="Line 8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0</xdr:row>
      <xdr:rowOff>0</xdr:rowOff>
    </xdr:from>
    <xdr:to>
      <xdr:col>26</xdr:col>
      <xdr:colOff>38100</xdr:colOff>
      <xdr:row>0</xdr:row>
      <xdr:rowOff>0</xdr:rowOff>
    </xdr:to>
    <xdr:graphicFrame macro="">
      <xdr:nvGraphicFramePr>
        <xdr:cNvPr id="5006809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0</xdr:row>
      <xdr:rowOff>0</xdr:rowOff>
    </xdr:from>
    <xdr:to>
      <xdr:col>5</xdr:col>
      <xdr:colOff>190500</xdr:colOff>
      <xdr:row>0</xdr:row>
      <xdr:rowOff>0</xdr:rowOff>
    </xdr:to>
    <xdr:sp macro="" textlink="">
      <xdr:nvSpPr>
        <xdr:cNvPr id="50068094" name="Line 10"/>
        <xdr:cNvSpPr>
          <a:spLocks noChangeShapeType="1"/>
        </xdr:cNvSpPr>
      </xdr:nvSpPr>
      <xdr:spPr bwMode="auto">
        <a:xfrm flipV="1">
          <a:off x="2095500" y="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096" name="Line 1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9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098" name="Line 1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09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00" name="Line 1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0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02" name="Line 1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0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04" name="Line 2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06" name="Line 22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08" name="Line 24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0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10" name="Line 26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1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12" name="Line 28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29</xdr:row>
      <xdr:rowOff>104775</xdr:rowOff>
    </xdr:from>
    <xdr:to>
      <xdr:col>26</xdr:col>
      <xdr:colOff>38100</xdr:colOff>
      <xdr:row>39</xdr:row>
      <xdr:rowOff>123825</xdr:rowOff>
    </xdr:to>
    <xdr:graphicFrame macro="">
      <xdr:nvGraphicFramePr>
        <xdr:cNvPr id="500681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190500</xdr:colOff>
      <xdr:row>38</xdr:row>
      <xdr:rowOff>123825</xdr:rowOff>
    </xdr:to>
    <xdr:sp macro="" textlink="">
      <xdr:nvSpPr>
        <xdr:cNvPr id="50068114" name="Line 30"/>
        <xdr:cNvSpPr>
          <a:spLocks noChangeShapeType="1"/>
        </xdr:cNvSpPr>
      </xdr:nvSpPr>
      <xdr:spPr bwMode="auto">
        <a:xfrm flipV="1">
          <a:off x="2095500" y="5038725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W5005"/>
  <sheetViews>
    <sheetView showGridLines="0" topLeftCell="A4" zoomScale="120" workbookViewId="0">
      <selection activeCell="AJ15" sqref="AJ15"/>
    </sheetView>
  </sheetViews>
  <sheetFormatPr defaultColWidth="9.109375" defaultRowHeight="15" x14ac:dyDescent="0.25"/>
  <cols>
    <col min="1" max="1" width="4.109375" style="15" customWidth="1"/>
    <col min="2" max="2" width="1.88671875" style="7" customWidth="1"/>
    <col min="3" max="3" width="2.33203125" style="7" customWidth="1"/>
    <col min="4" max="4" width="9.44140625" style="7" customWidth="1"/>
    <col min="5" max="5" width="5.6640625" style="7" customWidth="1"/>
    <col min="6" max="6" width="8.44140625" style="7" customWidth="1"/>
    <col min="7" max="7" width="5.6640625" style="7" customWidth="1"/>
    <col min="8" max="8" width="7.5546875" style="7" customWidth="1"/>
    <col min="9" max="9" width="8.6640625" style="7" customWidth="1"/>
    <col min="10" max="10" width="9.6640625" style="7" bestFit="1" customWidth="1"/>
    <col min="11" max="11" width="6.109375" style="7" customWidth="1"/>
    <col min="12" max="12" width="8.109375" style="7" customWidth="1"/>
    <col min="13" max="13" width="7.6640625" style="7" customWidth="1"/>
    <col min="14" max="15" width="7.6640625" style="7" hidden="1" customWidth="1"/>
    <col min="16" max="16" width="4.5546875" style="7" hidden="1" customWidth="1"/>
    <col min="17" max="17" width="7.33203125" style="7" hidden="1" customWidth="1"/>
    <col min="18" max="18" width="5.88671875" style="7" hidden="1" customWidth="1"/>
    <col min="19" max="19" width="2.44140625" style="6" hidden="1" customWidth="1"/>
    <col min="20" max="20" width="4.44140625" style="6" hidden="1" customWidth="1"/>
    <col min="21" max="21" width="3" style="6" hidden="1" customWidth="1"/>
    <col min="22" max="22" width="4.109375" style="6" hidden="1" customWidth="1"/>
    <col min="23" max="23" width="4.44140625" style="6" hidden="1" customWidth="1"/>
    <col min="24" max="24" width="3" style="6" hidden="1" customWidth="1"/>
    <col min="25" max="25" width="5.88671875" style="6" hidden="1" customWidth="1"/>
    <col min="26" max="27" width="8" style="9" hidden="1" customWidth="1"/>
    <col min="28" max="28" width="6.5546875" style="9" hidden="1" customWidth="1"/>
    <col min="29" max="29" width="2.88671875" style="69" customWidth="1"/>
    <col min="30" max="30" width="6.5546875" style="7" customWidth="1"/>
    <col min="31" max="31" width="5.6640625" style="8" hidden="1" customWidth="1"/>
    <col min="32" max="32" width="9.109375" style="96"/>
    <col min="33" max="33" width="9.109375" style="7"/>
    <col min="34" max="34" width="8.5546875" style="79" customWidth="1"/>
    <col min="35" max="35" width="11.88671875" style="24" customWidth="1"/>
    <col min="36" max="16384" width="9.109375" style="7"/>
  </cols>
  <sheetData>
    <row r="1" spans="1:49" x14ac:dyDescent="0.25">
      <c r="A1" s="493"/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494"/>
      <c r="T1" s="494"/>
      <c r="U1" s="494"/>
      <c r="V1" s="494"/>
      <c r="W1" s="494"/>
      <c r="X1" s="494"/>
      <c r="Y1" s="494"/>
      <c r="Z1" s="495"/>
      <c r="AA1" s="495"/>
      <c r="AB1" s="495"/>
      <c r="AC1" s="496"/>
      <c r="AD1" s="376"/>
      <c r="AE1" s="497"/>
      <c r="AF1" s="498"/>
      <c r="AG1" s="376"/>
      <c r="AH1" s="499"/>
      <c r="AI1" s="500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4"/>
      <c r="AU1" s="34"/>
      <c r="AV1" s="34"/>
      <c r="AW1" s="34"/>
    </row>
    <row r="2" spans="1:49" x14ac:dyDescent="0.25">
      <c r="A2" s="493"/>
      <c r="B2" s="376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9"/>
      <c r="T2" s="399"/>
      <c r="U2" s="399"/>
      <c r="V2" s="399"/>
      <c r="W2" s="399"/>
      <c r="X2" s="399"/>
      <c r="Y2" s="399"/>
      <c r="Z2" s="401"/>
      <c r="AA2" s="401"/>
      <c r="AB2" s="401"/>
      <c r="AC2" s="501"/>
      <c r="AD2" s="398"/>
      <c r="AE2" s="502"/>
      <c r="AF2" s="503"/>
      <c r="AG2" s="398"/>
      <c r="AH2" s="504"/>
      <c r="AI2" s="505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4"/>
      <c r="AU2" s="34"/>
      <c r="AV2" s="34"/>
      <c r="AW2" s="34"/>
    </row>
    <row r="3" spans="1:49" ht="30" x14ac:dyDescent="0.5">
      <c r="A3" s="493"/>
      <c r="B3" s="376"/>
      <c r="C3" s="398"/>
      <c r="D3" s="506" t="s">
        <v>205</v>
      </c>
      <c r="E3" s="506"/>
      <c r="F3" s="507"/>
      <c r="G3" s="507"/>
      <c r="H3" s="507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9"/>
      <c r="T3" s="399"/>
      <c r="U3" s="399"/>
      <c r="V3" s="399"/>
      <c r="W3" s="399"/>
      <c r="X3" s="399"/>
      <c r="Y3" s="399"/>
      <c r="Z3" s="401"/>
      <c r="AA3" s="401"/>
      <c r="AB3" s="401"/>
      <c r="AC3" s="501"/>
      <c r="AD3" s="398"/>
      <c r="AE3" s="502"/>
      <c r="AF3" s="503"/>
      <c r="AG3" s="398"/>
      <c r="AH3" s="504"/>
      <c r="AI3" s="505"/>
      <c r="AJ3" s="376"/>
      <c r="AK3" s="376"/>
      <c r="AL3" s="376"/>
      <c r="AM3" s="376"/>
      <c r="AN3" s="376"/>
      <c r="AO3" s="376"/>
      <c r="AP3" s="376"/>
      <c r="AQ3" s="376"/>
      <c r="AR3" s="376"/>
      <c r="AS3" s="376"/>
      <c r="AT3" s="34"/>
      <c r="AU3" s="34"/>
      <c r="AV3" s="34"/>
      <c r="AW3" s="34"/>
    </row>
    <row r="4" spans="1:49" x14ac:dyDescent="0.25">
      <c r="A4" s="493"/>
      <c r="B4" s="376"/>
      <c r="C4" s="210"/>
      <c r="D4" s="211"/>
      <c r="E4" s="382"/>
      <c r="F4" s="383"/>
      <c r="G4" s="384"/>
      <c r="H4" s="383"/>
      <c r="I4" s="383"/>
      <c r="J4" s="385"/>
      <c r="K4" s="373"/>
      <c r="L4" s="373"/>
      <c r="M4" s="382"/>
      <c r="N4" s="383"/>
      <c r="O4" s="384"/>
      <c r="P4" s="383"/>
      <c r="Q4" s="383"/>
      <c r="R4" s="385"/>
      <c r="S4" s="386"/>
      <c r="T4" s="387">
        <v>0</v>
      </c>
      <c r="U4" s="388"/>
      <c r="V4" s="389"/>
      <c r="W4" s="390">
        <v>0.01</v>
      </c>
      <c r="X4" s="391"/>
      <c r="Y4" s="211"/>
      <c r="Z4" s="211"/>
      <c r="AA4" s="211"/>
      <c r="AB4" s="211"/>
      <c r="AC4" s="211"/>
      <c r="AD4" s="383"/>
      <c r="AE4" s="383"/>
      <c r="AF4" s="508"/>
      <c r="AG4" s="385"/>
      <c r="AH4" s="386"/>
      <c r="AI4" s="387" t="s">
        <v>1</v>
      </c>
      <c r="AJ4" s="509"/>
      <c r="AK4" s="525"/>
      <c r="AL4" s="525" t="s">
        <v>1</v>
      </c>
      <c r="AM4" s="525"/>
      <c r="AN4" s="525"/>
      <c r="AO4" s="525"/>
      <c r="AP4" s="525"/>
      <c r="AQ4" s="525"/>
      <c r="AR4" s="525"/>
      <c r="AS4" s="525"/>
      <c r="AT4" s="94"/>
      <c r="AU4" s="94"/>
      <c r="AV4" s="94"/>
      <c r="AW4" s="94"/>
    </row>
    <row r="5" spans="1:49" x14ac:dyDescent="0.25">
      <c r="A5" s="510"/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494"/>
      <c r="T5" s="494"/>
      <c r="U5" s="494"/>
      <c r="V5" s="494"/>
      <c r="W5" s="494"/>
      <c r="X5" s="494"/>
      <c r="Y5" s="494"/>
      <c r="Z5" s="495"/>
      <c r="AA5" s="495"/>
      <c r="AB5" s="495"/>
      <c r="AC5" s="496"/>
      <c r="AD5" s="376"/>
      <c r="AE5" s="497"/>
      <c r="AF5" s="498"/>
      <c r="AG5" s="376"/>
      <c r="AH5" s="499"/>
      <c r="AI5" s="500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34"/>
      <c r="AU5" s="34"/>
      <c r="AV5" s="34"/>
      <c r="AW5" s="34"/>
    </row>
    <row r="6" spans="1:49" ht="15.6" thickBot="1" x14ac:dyDescent="0.3">
      <c r="A6" s="510"/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494"/>
      <c r="T6" s="494"/>
      <c r="U6" s="494"/>
      <c r="V6" s="494"/>
      <c r="W6" s="494"/>
      <c r="X6" s="494"/>
      <c r="Y6" s="494"/>
      <c r="Z6" s="495"/>
      <c r="AA6" s="495"/>
      <c r="AB6" s="495"/>
      <c r="AC6" s="496"/>
      <c r="AD6" s="376"/>
      <c r="AE6" s="497"/>
      <c r="AF6" s="498"/>
      <c r="AG6" s="376"/>
      <c r="AH6" s="499"/>
      <c r="AI6" s="500"/>
      <c r="AJ6" s="376"/>
      <c r="AK6" s="376"/>
      <c r="AL6" s="376"/>
      <c r="AM6" s="376"/>
      <c r="AN6" s="376"/>
      <c r="AO6" s="376"/>
      <c r="AP6" s="376"/>
      <c r="AQ6" s="376"/>
      <c r="AR6" s="376"/>
      <c r="AS6" s="376"/>
      <c r="AT6" s="34"/>
      <c r="AU6" s="34"/>
      <c r="AV6" s="34"/>
      <c r="AW6" s="34"/>
    </row>
    <row r="7" spans="1:49" ht="13.2" x14ac:dyDescent="0.25">
      <c r="A7" s="510"/>
      <c r="B7" s="376"/>
      <c r="C7" s="376"/>
      <c r="D7" s="555" t="s">
        <v>206</v>
      </c>
      <c r="E7" s="556"/>
      <c r="F7" s="556"/>
      <c r="G7" s="556"/>
      <c r="H7" s="556"/>
      <c r="I7" s="556"/>
      <c r="J7" s="556"/>
      <c r="K7" s="556"/>
      <c r="L7" s="556"/>
      <c r="M7" s="557"/>
      <c r="N7" s="213"/>
      <c r="O7" s="213"/>
      <c r="P7" s="213"/>
      <c r="Q7" s="213"/>
      <c r="R7" s="213"/>
      <c r="S7" s="511"/>
      <c r="T7" s="511"/>
      <c r="U7" s="511"/>
      <c r="V7" s="511"/>
      <c r="W7" s="511"/>
      <c r="X7" s="511"/>
      <c r="Y7" s="511"/>
      <c r="Z7" s="512"/>
      <c r="AA7" s="512"/>
      <c r="AB7" s="512"/>
      <c r="AC7" s="496"/>
      <c r="AD7" s="376"/>
      <c r="AE7" s="513"/>
      <c r="AF7" s="564" t="s">
        <v>89</v>
      </c>
      <c r="AG7" s="565"/>
      <c r="AH7" s="565"/>
      <c r="AI7" s="566"/>
      <c r="AJ7" s="567"/>
      <c r="AK7" s="376"/>
      <c r="AL7" s="376"/>
      <c r="AM7" s="376"/>
      <c r="AN7" s="376"/>
      <c r="AO7" s="376"/>
      <c r="AP7" s="376"/>
      <c r="AQ7" s="376"/>
      <c r="AR7" s="376"/>
      <c r="AS7" s="376"/>
      <c r="AT7" s="34"/>
      <c r="AU7" s="34"/>
      <c r="AV7" s="34"/>
      <c r="AW7" s="34"/>
    </row>
    <row r="8" spans="1:49" ht="13.2" x14ac:dyDescent="0.25">
      <c r="A8" s="510"/>
      <c r="B8" s="376"/>
      <c r="C8" s="376"/>
      <c r="D8" s="558"/>
      <c r="E8" s="559"/>
      <c r="F8" s="559"/>
      <c r="G8" s="559"/>
      <c r="H8" s="559"/>
      <c r="I8" s="559"/>
      <c r="J8" s="559"/>
      <c r="K8" s="559"/>
      <c r="L8" s="559"/>
      <c r="M8" s="560"/>
      <c r="N8" s="213"/>
      <c r="O8" s="213"/>
      <c r="P8" s="213"/>
      <c r="Q8" s="213"/>
      <c r="R8" s="213"/>
      <c r="S8" s="511"/>
      <c r="T8" s="511"/>
      <c r="U8" s="511"/>
      <c r="V8" s="511"/>
      <c r="W8" s="511"/>
      <c r="X8" s="511"/>
      <c r="Y8" s="511"/>
      <c r="Z8" s="512"/>
      <c r="AA8" s="512"/>
      <c r="AB8" s="512"/>
      <c r="AC8" s="496"/>
      <c r="AD8" s="376"/>
      <c r="AE8" s="513"/>
      <c r="AF8" s="568"/>
      <c r="AG8" s="569"/>
      <c r="AH8" s="569"/>
      <c r="AI8" s="570"/>
      <c r="AJ8" s="571"/>
      <c r="AK8" s="376"/>
      <c r="AL8" s="376"/>
      <c r="AM8" s="376"/>
      <c r="AN8" s="376"/>
      <c r="AO8" s="376"/>
      <c r="AP8" s="376"/>
      <c r="AQ8" s="376"/>
      <c r="AR8" s="376"/>
      <c r="AS8" s="376"/>
      <c r="AT8" s="34"/>
      <c r="AU8" s="34"/>
      <c r="AV8" s="34"/>
      <c r="AW8" s="34"/>
    </row>
    <row r="9" spans="1:49" ht="13.2" x14ac:dyDescent="0.25">
      <c r="A9" s="510"/>
      <c r="B9" s="376"/>
      <c r="C9" s="376"/>
      <c r="D9" s="558"/>
      <c r="E9" s="559"/>
      <c r="F9" s="559"/>
      <c r="G9" s="559"/>
      <c r="H9" s="559"/>
      <c r="I9" s="559"/>
      <c r="J9" s="559"/>
      <c r="K9" s="559"/>
      <c r="L9" s="559"/>
      <c r="M9" s="560"/>
      <c r="N9" s="213"/>
      <c r="O9" s="213"/>
      <c r="P9" s="213"/>
      <c r="Q9" s="213"/>
      <c r="R9" s="213"/>
      <c r="S9" s="511"/>
      <c r="T9" s="511"/>
      <c r="U9" s="511"/>
      <c r="V9" s="511"/>
      <c r="W9" s="511"/>
      <c r="X9" s="511"/>
      <c r="Y9" s="511"/>
      <c r="Z9" s="512"/>
      <c r="AA9" s="512"/>
      <c r="AB9" s="512"/>
      <c r="AC9" s="496"/>
      <c r="AD9" s="376"/>
      <c r="AE9" s="513"/>
      <c r="AF9" s="572"/>
      <c r="AG9" s="573"/>
      <c r="AH9" s="573"/>
      <c r="AI9" s="570"/>
      <c r="AJ9" s="571"/>
      <c r="AK9" s="376"/>
      <c r="AL9" s="376"/>
      <c r="AM9" s="376"/>
      <c r="AN9" s="376"/>
      <c r="AO9" s="376"/>
      <c r="AP9" s="376"/>
      <c r="AQ9" s="376"/>
      <c r="AR9" s="376"/>
      <c r="AS9" s="376"/>
      <c r="AT9" s="34"/>
      <c r="AU9" s="34"/>
      <c r="AV9" s="34"/>
      <c r="AW9" s="34"/>
    </row>
    <row r="10" spans="1:49" ht="16.2" thickBot="1" x14ac:dyDescent="0.35">
      <c r="A10" s="510"/>
      <c r="B10" s="376"/>
      <c r="C10" s="376"/>
      <c r="D10" s="561"/>
      <c r="E10" s="562"/>
      <c r="F10" s="562"/>
      <c r="G10" s="562"/>
      <c r="H10" s="562"/>
      <c r="I10" s="562"/>
      <c r="J10" s="562"/>
      <c r="K10" s="562"/>
      <c r="L10" s="562"/>
      <c r="M10" s="563"/>
      <c r="N10" s="213"/>
      <c r="O10" s="213"/>
      <c r="P10" s="213"/>
      <c r="Q10" s="213"/>
      <c r="R10" s="213"/>
      <c r="S10" s="511"/>
      <c r="T10" s="511"/>
      <c r="U10" s="511"/>
      <c r="V10" s="511"/>
      <c r="W10" s="511"/>
      <c r="X10" s="511"/>
      <c r="Y10" s="511"/>
      <c r="Z10" s="512"/>
      <c r="AA10" s="512"/>
      <c r="AB10" s="512"/>
      <c r="AC10" s="496"/>
      <c r="AD10" s="376"/>
      <c r="AE10" s="513"/>
      <c r="AF10" s="582" t="s">
        <v>92</v>
      </c>
      <c r="AG10" s="583"/>
      <c r="AH10" s="583"/>
      <c r="AI10" s="583"/>
      <c r="AJ10" s="584"/>
      <c r="AK10" s="376"/>
      <c r="AL10" s="376"/>
      <c r="AM10" s="376"/>
      <c r="AN10" s="376"/>
      <c r="AO10" s="376"/>
      <c r="AP10" s="376"/>
      <c r="AQ10" s="376"/>
      <c r="AR10" s="376"/>
      <c r="AS10" s="376"/>
      <c r="AT10" s="34"/>
      <c r="AU10" s="34"/>
      <c r="AV10" s="34"/>
      <c r="AW10" s="34"/>
    </row>
    <row r="11" spans="1:49" ht="15.6" x14ac:dyDescent="0.3">
      <c r="A11" s="510"/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213"/>
      <c r="O11" s="213"/>
      <c r="P11" s="213"/>
      <c r="Q11" s="213"/>
      <c r="R11" s="213"/>
      <c r="S11" s="511"/>
      <c r="T11" s="511"/>
      <c r="U11" s="511"/>
      <c r="V11" s="511"/>
      <c r="W11" s="511"/>
      <c r="X11" s="511"/>
      <c r="Y11" s="511"/>
      <c r="Z11" s="512"/>
      <c r="AA11" s="512"/>
      <c r="AB11" s="512"/>
      <c r="AC11" s="496"/>
      <c r="AD11" s="376"/>
      <c r="AE11" s="513"/>
      <c r="AF11" s="514" t="s">
        <v>90</v>
      </c>
      <c r="AG11" s="75">
        <v>0</v>
      </c>
      <c r="AH11" s="523"/>
      <c r="AI11" s="524" t="s">
        <v>91</v>
      </c>
      <c r="AJ11" s="75">
        <v>0.62</v>
      </c>
      <c r="AK11" s="376"/>
      <c r="AL11" s="376"/>
      <c r="AM11" s="376"/>
      <c r="AN11" s="376"/>
      <c r="AO11" s="376"/>
      <c r="AP11" s="376"/>
      <c r="AQ11" s="376"/>
      <c r="AR11" s="376"/>
      <c r="AS11" s="376"/>
      <c r="AT11" s="34"/>
      <c r="AU11" s="34"/>
      <c r="AV11" s="34"/>
      <c r="AW11" s="34"/>
    </row>
    <row r="12" spans="1:49" ht="15.6" thickBot="1" x14ac:dyDescent="0.3">
      <c r="A12" s="510"/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213"/>
      <c r="O12" s="213"/>
      <c r="P12" s="213"/>
      <c r="Q12" s="213"/>
      <c r="R12" s="213"/>
      <c r="S12" s="511"/>
      <c r="T12" s="511"/>
      <c r="U12" s="511"/>
      <c r="V12" s="511"/>
      <c r="W12" s="511"/>
      <c r="X12" s="511"/>
      <c r="Y12" s="511"/>
      <c r="Z12" s="512"/>
      <c r="AA12" s="512"/>
      <c r="AB12" s="512"/>
      <c r="AC12" s="496"/>
      <c r="AD12" s="376"/>
      <c r="AE12" s="513"/>
      <c r="AF12" s="515"/>
      <c r="AG12" s="519"/>
      <c r="AH12" s="520"/>
      <c r="AI12" s="521"/>
      <c r="AJ12" s="522"/>
      <c r="AK12" s="376"/>
      <c r="AL12" s="376"/>
      <c r="AM12" s="376"/>
      <c r="AN12" s="376"/>
      <c r="AO12" s="376"/>
      <c r="AP12" s="376"/>
      <c r="AQ12" s="376"/>
      <c r="AR12" s="376"/>
      <c r="AS12" s="376"/>
      <c r="AT12" s="34"/>
      <c r="AU12" s="34"/>
      <c r="AV12" s="34"/>
      <c r="AW12" s="34"/>
    </row>
    <row r="13" spans="1:49" ht="15.6" x14ac:dyDescent="0.3">
      <c r="A13" s="510"/>
      <c r="B13" s="376"/>
      <c r="C13" s="376"/>
      <c r="D13" s="516"/>
      <c r="E13" s="517"/>
      <c r="F13" s="517"/>
      <c r="G13" s="517"/>
      <c r="H13" s="576" t="s">
        <v>85</v>
      </c>
      <c r="I13" s="577"/>
      <c r="J13" s="517"/>
      <c r="K13" s="517"/>
      <c r="L13" s="517"/>
      <c r="M13" s="518"/>
      <c r="N13" s="213"/>
      <c r="O13" s="213"/>
      <c r="P13" s="213"/>
      <c r="Q13" s="213"/>
      <c r="R13" s="213"/>
      <c r="S13" s="511"/>
      <c r="T13" s="511"/>
      <c r="U13" s="511"/>
      <c r="V13" s="511"/>
      <c r="W13" s="511"/>
      <c r="X13" s="511"/>
      <c r="Y13" s="511"/>
      <c r="Z13" s="512"/>
      <c r="AA13" s="512"/>
      <c r="AB13" s="512"/>
      <c r="AC13" s="496"/>
      <c r="AD13" s="376"/>
      <c r="AE13" s="513"/>
      <c r="AF13" s="498"/>
      <c r="AG13" s="376"/>
      <c r="AH13" s="499"/>
      <c r="AI13" s="500"/>
      <c r="AJ13" s="376"/>
      <c r="AK13" s="376"/>
      <c r="AL13" s="376"/>
      <c r="AM13" s="376"/>
      <c r="AN13" s="376"/>
      <c r="AO13" s="376"/>
      <c r="AP13" s="376"/>
      <c r="AQ13" s="376"/>
      <c r="AR13" s="376"/>
      <c r="AS13" s="376"/>
      <c r="AT13" s="34"/>
      <c r="AU13" s="34"/>
      <c r="AV13" s="34"/>
      <c r="AW13" s="34"/>
    </row>
    <row r="14" spans="1:49" ht="15.6" x14ac:dyDescent="0.3">
      <c r="A14" s="510"/>
      <c r="B14" s="376"/>
      <c r="C14" s="376"/>
      <c r="D14" s="578" t="s">
        <v>78</v>
      </c>
      <c r="E14" s="575"/>
      <c r="F14" s="575"/>
      <c r="G14" s="575"/>
      <c r="H14" s="579" t="s">
        <v>209</v>
      </c>
      <c r="I14" s="580"/>
      <c r="J14" s="581"/>
      <c r="K14" s="549" t="s">
        <v>80</v>
      </c>
      <c r="L14" s="549"/>
      <c r="M14" s="550"/>
      <c r="N14" s="10"/>
      <c r="O14" s="10"/>
      <c r="P14" s="10"/>
      <c r="Q14" s="10"/>
      <c r="R14" s="10"/>
      <c r="S14" s="70"/>
      <c r="T14" s="70"/>
      <c r="U14" s="70"/>
      <c r="V14" s="70"/>
      <c r="W14" s="70"/>
      <c r="X14" s="70"/>
      <c r="Y14" s="70"/>
      <c r="Z14" s="71"/>
      <c r="AA14" s="71"/>
      <c r="AB14" s="71"/>
      <c r="AC14" s="496"/>
      <c r="AD14" s="82"/>
      <c r="AE14" s="83"/>
      <c r="AF14" s="97"/>
      <c r="AG14" s="82"/>
      <c r="AH14" s="84"/>
      <c r="AI14" s="85"/>
      <c r="AJ14" s="376"/>
      <c r="AK14" s="376"/>
      <c r="AL14" s="376"/>
      <c r="AM14" s="376"/>
      <c r="AN14" s="376"/>
      <c r="AO14" s="376"/>
      <c r="AP14" s="376"/>
      <c r="AQ14" s="376"/>
      <c r="AR14" s="376"/>
      <c r="AS14" s="376"/>
      <c r="AT14" s="34"/>
      <c r="AU14" s="34"/>
      <c r="AV14" s="34"/>
      <c r="AW14" s="34"/>
    </row>
    <row r="15" spans="1:49" ht="15.6" x14ac:dyDescent="0.3">
      <c r="A15" s="510"/>
      <c r="B15" s="376"/>
      <c r="C15" s="376"/>
      <c r="D15" s="548"/>
      <c r="E15" s="549"/>
      <c r="F15" s="549"/>
      <c r="G15" s="549"/>
      <c r="H15" s="549"/>
      <c r="I15" s="549"/>
      <c r="J15" s="549"/>
      <c r="K15" s="549"/>
      <c r="L15" s="549"/>
      <c r="M15" s="550"/>
      <c r="N15" s="10"/>
      <c r="O15" s="10"/>
      <c r="P15" s="10"/>
      <c r="Q15" s="10"/>
      <c r="R15" s="10"/>
      <c r="S15" s="70"/>
      <c r="T15" s="70"/>
      <c r="U15" s="70"/>
      <c r="V15" s="70"/>
      <c r="W15" s="70"/>
      <c r="X15" s="70"/>
      <c r="Y15" s="70"/>
      <c r="Z15" s="71"/>
      <c r="AA15" s="71"/>
      <c r="AB15" s="71"/>
      <c r="AC15" s="496"/>
      <c r="AD15" s="86"/>
      <c r="AE15" s="87"/>
      <c r="AF15" s="98">
        <f>(J16*60)+L16</f>
        <v>2160</v>
      </c>
      <c r="AG15" s="86" t="s">
        <v>198</v>
      </c>
      <c r="AH15" s="88"/>
      <c r="AI15" s="85" t="s">
        <v>1</v>
      </c>
      <c r="AJ15" s="376"/>
      <c r="AK15" s="376"/>
      <c r="AL15" s="376"/>
      <c r="AM15" s="376"/>
      <c r="AN15" s="376"/>
      <c r="AO15" s="376"/>
      <c r="AP15" s="376"/>
      <c r="AQ15" s="376"/>
      <c r="AR15" s="376"/>
      <c r="AS15" s="376"/>
      <c r="AT15" s="34"/>
      <c r="AU15" s="34"/>
      <c r="AV15" s="34"/>
      <c r="AW15" s="34"/>
    </row>
    <row r="16" spans="1:49" ht="15.6" x14ac:dyDescent="0.3">
      <c r="A16" s="510"/>
      <c r="B16" s="376"/>
      <c r="C16" s="376"/>
      <c r="D16" s="578" t="s">
        <v>84</v>
      </c>
      <c r="E16" s="575"/>
      <c r="F16" s="575"/>
      <c r="G16" s="575"/>
      <c r="H16" s="575"/>
      <c r="I16" s="575"/>
      <c r="J16" s="76">
        <v>36</v>
      </c>
      <c r="K16" s="553" t="s">
        <v>79</v>
      </c>
      <c r="L16" s="76">
        <v>0</v>
      </c>
      <c r="M16" s="550" t="s">
        <v>195</v>
      </c>
      <c r="N16" s="10"/>
      <c r="O16" s="10"/>
      <c r="P16" s="10"/>
      <c r="Q16" s="10"/>
      <c r="R16" s="10"/>
      <c r="S16" s="70"/>
      <c r="T16" s="70"/>
      <c r="U16" s="70"/>
      <c r="V16" s="70"/>
      <c r="W16" s="70"/>
      <c r="X16" s="70"/>
      <c r="Y16" s="70"/>
      <c r="Z16" s="71"/>
      <c r="AA16" s="71"/>
      <c r="AB16" s="71"/>
      <c r="AC16" s="496"/>
      <c r="AD16" s="86"/>
      <c r="AE16" s="87"/>
      <c r="AF16" s="99">
        <f>AF15/J18</f>
        <v>432</v>
      </c>
      <c r="AG16" s="86" t="s">
        <v>1</v>
      </c>
      <c r="AH16" s="88"/>
      <c r="AI16" s="85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4"/>
      <c r="AU16" s="34"/>
      <c r="AV16" s="34"/>
      <c r="AW16" s="34"/>
    </row>
    <row r="17" spans="1:49" ht="15.6" x14ac:dyDescent="0.3">
      <c r="A17" s="510"/>
      <c r="B17" s="376"/>
      <c r="C17" s="376"/>
      <c r="D17" s="548"/>
      <c r="E17" s="549"/>
      <c r="F17" s="549"/>
      <c r="G17" s="549"/>
      <c r="H17" s="549"/>
      <c r="I17" s="549"/>
      <c r="J17" s="549" t="s">
        <v>1</v>
      </c>
      <c r="K17" s="549"/>
      <c r="L17" s="549"/>
      <c r="M17" s="550"/>
      <c r="N17" s="10"/>
      <c r="O17" s="10"/>
      <c r="P17" s="10"/>
      <c r="Q17" s="10"/>
      <c r="R17" s="10"/>
      <c r="S17" s="70"/>
      <c r="T17" s="70"/>
      <c r="U17" s="70"/>
      <c r="V17" s="70"/>
      <c r="W17" s="70"/>
      <c r="X17" s="70"/>
      <c r="Y17" s="70"/>
      <c r="Z17" s="71"/>
      <c r="AA17" s="71"/>
      <c r="AB17" s="71"/>
      <c r="AC17" s="496"/>
      <c r="AD17" s="86"/>
      <c r="AE17" s="87"/>
      <c r="AF17" s="98"/>
      <c r="AG17" s="86"/>
      <c r="AH17" s="88"/>
      <c r="AI17" s="85"/>
      <c r="AJ17" s="376"/>
      <c r="AK17" s="376"/>
      <c r="AL17" s="376"/>
      <c r="AM17" s="376"/>
      <c r="AN17" s="376"/>
      <c r="AO17" s="376"/>
      <c r="AP17" s="376"/>
      <c r="AQ17" s="376"/>
      <c r="AR17" s="376"/>
      <c r="AS17" s="376"/>
      <c r="AT17" s="34"/>
      <c r="AU17" s="34"/>
      <c r="AV17" s="34"/>
      <c r="AW17" s="34"/>
    </row>
    <row r="18" spans="1:49" ht="15.6" x14ac:dyDescent="0.3">
      <c r="A18" s="510"/>
      <c r="B18" s="376"/>
      <c r="C18" s="376"/>
      <c r="D18" s="578" t="s">
        <v>196</v>
      </c>
      <c r="E18" s="575"/>
      <c r="F18" s="575"/>
      <c r="G18" s="575"/>
      <c r="H18" s="575"/>
      <c r="I18" s="575"/>
      <c r="J18" s="77">
        <v>5</v>
      </c>
      <c r="K18" s="213"/>
      <c r="L18" s="78">
        <f>(AF16/60)+0.0001</f>
        <v>7.2000999999999999</v>
      </c>
      <c r="M18" s="550" t="s">
        <v>197</v>
      </c>
      <c r="N18" s="10"/>
      <c r="O18" s="10"/>
      <c r="P18" s="10"/>
      <c r="Q18" s="10"/>
      <c r="R18" s="10"/>
      <c r="S18" s="70"/>
      <c r="T18" s="70"/>
      <c r="U18" s="70"/>
      <c r="V18" s="70"/>
      <c r="W18" s="70"/>
      <c r="X18" s="70"/>
      <c r="Y18" s="70"/>
      <c r="Z18" s="71"/>
      <c r="AA18" s="71"/>
      <c r="AB18" s="71"/>
      <c r="AC18" s="496"/>
      <c r="AD18" s="86">
        <v>14</v>
      </c>
      <c r="AE18" s="87"/>
      <c r="AF18" s="100">
        <f>AF16</f>
        <v>432</v>
      </c>
      <c r="AG18" s="86"/>
      <c r="AH18" s="88">
        <f>AF16/2</f>
        <v>216</v>
      </c>
      <c r="AI18" s="85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4"/>
      <c r="AU18" s="34"/>
      <c r="AV18" s="34"/>
      <c r="AW18" s="34"/>
    </row>
    <row r="19" spans="1:49" ht="15.6" x14ac:dyDescent="0.3">
      <c r="A19" s="510"/>
      <c r="B19" s="376"/>
      <c r="C19" s="376"/>
      <c r="D19" s="548"/>
      <c r="E19" s="549"/>
      <c r="F19" s="549"/>
      <c r="G19" s="549"/>
      <c r="H19" s="549"/>
      <c r="I19" s="549"/>
      <c r="J19" s="549"/>
      <c r="K19" s="549"/>
      <c r="L19" s="549"/>
      <c r="M19" s="550"/>
      <c r="N19" s="10"/>
      <c r="O19" s="10"/>
      <c r="P19" s="10"/>
      <c r="Q19" s="10"/>
      <c r="R19" s="10"/>
      <c r="S19" s="70"/>
      <c r="T19" s="70"/>
      <c r="U19" s="70"/>
      <c r="V19" s="70"/>
      <c r="W19" s="70"/>
      <c r="X19" s="70"/>
      <c r="Y19" s="70"/>
      <c r="Z19" s="71"/>
      <c r="AA19" s="71"/>
      <c r="AB19" s="71"/>
      <c r="AC19" s="496"/>
      <c r="AD19" s="86">
        <v>15</v>
      </c>
      <c r="AE19" s="87"/>
      <c r="AF19" s="99">
        <f>AF18/60</f>
        <v>7.2</v>
      </c>
      <c r="AG19" s="91"/>
      <c r="AH19" s="89">
        <f>AH18/60</f>
        <v>3.6</v>
      </c>
      <c r="AI19" s="85"/>
      <c r="AJ19" s="376"/>
      <c r="AK19" s="376"/>
      <c r="AL19" s="376"/>
      <c r="AM19" s="376"/>
      <c r="AN19" s="376"/>
      <c r="AO19" s="376"/>
      <c r="AP19" s="376"/>
      <c r="AQ19" s="376"/>
      <c r="AR19" s="376"/>
      <c r="AS19" s="376"/>
      <c r="AT19" s="34"/>
      <c r="AU19" s="34"/>
      <c r="AV19" s="34"/>
      <c r="AW19" s="34"/>
    </row>
    <row r="20" spans="1:49" ht="15.6" x14ac:dyDescent="0.3">
      <c r="A20" s="510"/>
      <c r="B20" s="376"/>
      <c r="C20" s="376"/>
      <c r="D20" s="551" t="s">
        <v>83</v>
      </c>
      <c r="E20" s="549"/>
      <c r="F20" s="552" t="str">
        <f>AF25</f>
        <v>7 : 12</v>
      </c>
      <c r="G20" s="550" t="s">
        <v>82</v>
      </c>
      <c r="H20" s="549"/>
      <c r="I20" s="574" t="s">
        <v>81</v>
      </c>
      <c r="J20" s="575"/>
      <c r="K20" s="552" t="str">
        <f>AH25</f>
        <v>3 : 36</v>
      </c>
      <c r="L20" s="550" t="s">
        <v>82</v>
      </c>
      <c r="M20" s="550"/>
      <c r="N20" s="10"/>
      <c r="O20" s="10"/>
      <c r="P20" s="10"/>
      <c r="Q20" s="10"/>
      <c r="R20" s="10"/>
      <c r="S20" s="70"/>
      <c r="T20" s="70"/>
      <c r="U20" s="70"/>
      <c r="V20" s="70"/>
      <c r="W20" s="70"/>
      <c r="X20" s="70"/>
      <c r="Y20" s="70"/>
      <c r="Z20" s="71"/>
      <c r="AA20" s="71"/>
      <c r="AB20" s="71"/>
      <c r="AC20" s="496"/>
      <c r="AD20" s="86">
        <v>16</v>
      </c>
      <c r="AE20" s="87"/>
      <c r="AF20" s="98" t="s">
        <v>1</v>
      </c>
      <c r="AG20" s="86"/>
      <c r="AH20" s="88"/>
      <c r="AI20" s="85"/>
      <c r="AJ20" s="376"/>
      <c r="AK20" s="376"/>
      <c r="AL20" s="376"/>
      <c r="AM20" s="376"/>
      <c r="AN20" s="376"/>
      <c r="AO20" s="376"/>
      <c r="AP20" s="376"/>
      <c r="AQ20" s="376"/>
      <c r="AR20" s="376"/>
      <c r="AS20" s="376"/>
      <c r="AT20" s="34"/>
      <c r="AU20" s="34"/>
      <c r="AV20" s="34"/>
      <c r="AW20" s="34"/>
    </row>
    <row r="21" spans="1:49" ht="16.2" thickBot="1" x14ac:dyDescent="0.35">
      <c r="A21" s="510"/>
      <c r="B21" s="376"/>
      <c r="C21" s="376"/>
      <c r="D21" s="545"/>
      <c r="E21" s="546"/>
      <c r="F21" s="546"/>
      <c r="G21" s="546"/>
      <c r="H21" s="546"/>
      <c r="I21" s="546"/>
      <c r="J21" s="546"/>
      <c r="K21" s="546"/>
      <c r="L21" s="546"/>
      <c r="M21" s="547"/>
      <c r="N21" s="10"/>
      <c r="O21" s="10"/>
      <c r="P21" s="10"/>
      <c r="Q21" s="10"/>
      <c r="R21" s="10"/>
      <c r="S21" s="70"/>
      <c r="T21" s="70"/>
      <c r="U21" s="70"/>
      <c r="V21" s="70"/>
      <c r="W21" s="70"/>
      <c r="X21" s="70"/>
      <c r="Y21" s="70"/>
      <c r="Z21" s="71"/>
      <c r="AA21" s="71"/>
      <c r="AB21" s="71"/>
      <c r="AC21" s="496"/>
      <c r="AD21" s="86">
        <v>17</v>
      </c>
      <c r="AE21" s="87"/>
      <c r="AF21" s="98" t="str">
        <f>LEFT(AF19,1)</f>
        <v>7</v>
      </c>
      <c r="AG21" s="86"/>
      <c r="AH21" s="88" t="str">
        <f>LEFT(AH19,1)</f>
        <v>3</v>
      </c>
      <c r="AI21" s="85"/>
      <c r="AJ21" s="376"/>
      <c r="AK21" s="376"/>
      <c r="AL21" s="376"/>
      <c r="AM21" s="376"/>
      <c r="AN21" s="376"/>
      <c r="AO21" s="376"/>
      <c r="AP21" s="376"/>
      <c r="AQ21" s="376"/>
      <c r="AR21" s="376"/>
      <c r="AS21" s="376"/>
      <c r="AT21" s="34"/>
      <c r="AU21" s="34"/>
      <c r="AV21" s="34"/>
      <c r="AW21" s="34"/>
    </row>
    <row r="22" spans="1:49" x14ac:dyDescent="0.25">
      <c r="A22" s="510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10"/>
      <c r="O22" s="10"/>
      <c r="P22" s="10"/>
      <c r="Q22" s="10"/>
      <c r="R22" s="10"/>
      <c r="S22" s="70"/>
      <c r="T22" s="70"/>
      <c r="U22" s="70"/>
      <c r="V22" s="70"/>
      <c r="W22" s="70"/>
      <c r="X22" s="70"/>
      <c r="Y22" s="70"/>
      <c r="Z22" s="71"/>
      <c r="AA22" s="71"/>
      <c r="AB22" s="71"/>
      <c r="AC22" s="496"/>
      <c r="AD22" s="86">
        <v>18</v>
      </c>
      <c r="AE22" s="87"/>
      <c r="AF22" s="99">
        <f>L18-AF21</f>
        <v>0.20009999999999994</v>
      </c>
      <c r="AG22" s="86"/>
      <c r="AH22" s="89">
        <f>AH19-AH21</f>
        <v>0.60000000000000009</v>
      </c>
      <c r="AI22" s="85"/>
      <c r="AJ22" s="376"/>
      <c r="AK22" s="376"/>
      <c r="AL22" s="376"/>
      <c r="AM22" s="376"/>
      <c r="AN22" s="376"/>
      <c r="AO22" s="376"/>
      <c r="AP22" s="376"/>
      <c r="AQ22" s="376"/>
      <c r="AR22" s="376"/>
      <c r="AS22" s="376"/>
      <c r="AT22" s="34"/>
      <c r="AU22" s="34"/>
      <c r="AV22" s="34"/>
      <c r="AW22" s="34"/>
    </row>
    <row r="23" spans="1:49" x14ac:dyDescent="0.25">
      <c r="A23" s="510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10"/>
      <c r="O23" s="10"/>
      <c r="P23" s="10"/>
      <c r="Q23" s="10"/>
      <c r="R23" s="10"/>
      <c r="S23" s="70"/>
      <c r="T23" s="70"/>
      <c r="U23" s="70"/>
      <c r="V23" s="70"/>
      <c r="W23" s="70"/>
      <c r="X23" s="70"/>
      <c r="Y23" s="70"/>
      <c r="Z23" s="71"/>
      <c r="AA23" s="71"/>
      <c r="AB23" s="71"/>
      <c r="AC23" s="496"/>
      <c r="AD23" s="86">
        <v>19</v>
      </c>
      <c r="AE23" s="87"/>
      <c r="AF23" s="99">
        <f>AF22*60</f>
        <v>12.005999999999997</v>
      </c>
      <c r="AG23" s="89" t="s">
        <v>1</v>
      </c>
      <c r="AH23" s="89">
        <f>AH22*60</f>
        <v>36.000000000000007</v>
      </c>
      <c r="AI23" s="85" t="s">
        <v>1</v>
      </c>
      <c r="AJ23" s="376"/>
      <c r="AK23" s="376"/>
      <c r="AL23" s="376"/>
      <c r="AM23" s="376"/>
      <c r="AN23" s="376"/>
      <c r="AO23" s="376"/>
      <c r="AP23" s="376"/>
      <c r="AQ23" s="376"/>
      <c r="AR23" s="376"/>
      <c r="AS23" s="376"/>
      <c r="AT23" s="34"/>
      <c r="AU23" s="34"/>
      <c r="AV23" s="34"/>
      <c r="AW23" s="34"/>
    </row>
    <row r="24" spans="1:49" ht="15.6" thickBot="1" x14ac:dyDescent="0.3">
      <c r="A24" s="510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10"/>
      <c r="O24" s="10"/>
      <c r="P24" s="10"/>
      <c r="Q24" s="10"/>
      <c r="R24" s="10"/>
      <c r="S24" s="70"/>
      <c r="T24" s="70"/>
      <c r="U24" s="70"/>
      <c r="V24" s="70"/>
      <c r="W24" s="70"/>
      <c r="X24" s="70"/>
      <c r="Y24" s="70"/>
      <c r="Z24" s="71"/>
      <c r="AA24" s="71"/>
      <c r="AB24" s="71"/>
      <c r="AC24" s="496"/>
      <c r="AD24" s="86">
        <v>20</v>
      </c>
      <c r="AE24" s="87"/>
      <c r="AF24" s="100">
        <f>INT(AF23)</f>
        <v>12</v>
      </c>
      <c r="AG24" s="90" t="s">
        <v>1</v>
      </c>
      <c r="AH24" s="90">
        <f>INT(AH23)</f>
        <v>36</v>
      </c>
      <c r="AI24" s="85" t="s">
        <v>1</v>
      </c>
      <c r="AJ24" s="376"/>
      <c r="AK24" s="376"/>
      <c r="AL24" s="376"/>
      <c r="AM24" s="376"/>
      <c r="AN24" s="376"/>
      <c r="AO24" s="376"/>
      <c r="AP24" s="376"/>
      <c r="AQ24" s="376"/>
      <c r="AR24" s="376"/>
      <c r="AS24" s="376"/>
      <c r="AT24" s="34"/>
      <c r="AU24" s="34"/>
      <c r="AV24" s="34"/>
      <c r="AW24" s="34"/>
    </row>
    <row r="25" spans="1:49" x14ac:dyDescent="0.25">
      <c r="A25" s="510"/>
      <c r="B25" s="376"/>
      <c r="C25" s="376"/>
      <c r="D25" s="535"/>
      <c r="E25" s="536"/>
      <c r="F25" s="536"/>
      <c r="G25" s="536"/>
      <c r="H25" s="536"/>
      <c r="I25" s="536"/>
      <c r="J25" s="536"/>
      <c r="K25" s="536"/>
      <c r="L25" s="536"/>
      <c r="M25" s="543"/>
      <c r="N25" s="10"/>
      <c r="O25" s="10"/>
      <c r="P25" s="10"/>
      <c r="Q25" s="10"/>
      <c r="R25" s="10"/>
      <c r="S25" s="70"/>
      <c r="T25" s="70"/>
      <c r="U25" s="70"/>
      <c r="V25" s="70"/>
      <c r="W25" s="70"/>
      <c r="X25" s="70"/>
      <c r="Y25" s="70"/>
      <c r="Z25" s="71"/>
      <c r="AA25" s="71"/>
      <c r="AB25" s="71"/>
      <c r="AC25" s="496"/>
      <c r="AD25" s="86">
        <v>21</v>
      </c>
      <c r="AE25" s="87"/>
      <c r="AF25" s="99" t="str">
        <f>IF(AF24&gt;9,CONCATENATE(AF21," : ",AF24),CONCATENATE(AF21," : 0",AF24))</f>
        <v>7 : 12</v>
      </c>
      <c r="AG25" s="89" t="s">
        <v>1</v>
      </c>
      <c r="AH25" s="89" t="str">
        <f>IF(AH24&gt;9,CONCATENATE(AH21," : ",AH24),CONCATENATE(AH21," :0",AH24))</f>
        <v>3 : 36</v>
      </c>
      <c r="AI25" s="85"/>
      <c r="AJ25" s="376"/>
      <c r="AK25" s="376"/>
      <c r="AL25" s="376"/>
      <c r="AM25" s="376"/>
      <c r="AN25" s="376"/>
      <c r="AO25" s="376"/>
      <c r="AP25" s="376"/>
      <c r="AQ25" s="376"/>
      <c r="AR25" s="376"/>
      <c r="AS25" s="376"/>
      <c r="AT25" s="34"/>
      <c r="AU25" s="34"/>
      <c r="AV25" s="34"/>
      <c r="AW25" s="34"/>
    </row>
    <row r="26" spans="1:49" ht="15.6" x14ac:dyDescent="0.3">
      <c r="A26" s="510"/>
      <c r="B26" s="376"/>
      <c r="C26" s="376"/>
      <c r="D26" s="537"/>
      <c r="E26" s="538" t="s">
        <v>193</v>
      </c>
      <c r="F26" s="11"/>
      <c r="G26" s="11"/>
      <c r="H26" s="11"/>
      <c r="I26" s="11"/>
      <c r="J26" s="11"/>
      <c r="K26" s="11"/>
      <c r="L26" s="77">
        <v>19</v>
      </c>
      <c r="M26" s="544"/>
      <c r="N26" s="10"/>
      <c r="O26" s="10"/>
      <c r="P26" s="10"/>
      <c r="Q26" s="10"/>
      <c r="R26" s="10"/>
      <c r="S26" s="70"/>
      <c r="T26" s="70"/>
      <c r="U26" s="70"/>
      <c r="V26" s="70"/>
      <c r="W26" s="70"/>
      <c r="X26" s="70"/>
      <c r="Y26" s="70"/>
      <c r="Z26" s="71"/>
      <c r="AA26" s="71"/>
      <c r="AB26" s="71"/>
      <c r="AC26" s="496"/>
      <c r="AD26" s="82"/>
      <c r="AE26" s="83"/>
      <c r="AF26" s="101" t="s">
        <v>1</v>
      </c>
      <c r="AG26" s="92"/>
      <c r="AH26" s="93"/>
      <c r="AI26" s="85"/>
      <c r="AJ26" s="376"/>
      <c r="AK26" s="376"/>
      <c r="AL26" s="376"/>
      <c r="AM26" s="376"/>
      <c r="AN26" s="376"/>
      <c r="AO26" s="376"/>
      <c r="AP26" s="376"/>
      <c r="AQ26" s="376"/>
      <c r="AR26" s="376"/>
      <c r="AS26" s="376"/>
      <c r="AT26" s="34"/>
      <c r="AU26" s="34"/>
      <c r="AV26" s="34"/>
      <c r="AW26" s="34"/>
    </row>
    <row r="27" spans="1:49" ht="15.6" thickBot="1" x14ac:dyDescent="0.3">
      <c r="A27" s="510"/>
      <c r="B27" s="376"/>
      <c r="C27" s="376"/>
      <c r="D27" s="539"/>
      <c r="E27" s="519"/>
      <c r="F27" s="519"/>
      <c r="G27" s="519"/>
      <c r="H27" s="519"/>
      <c r="I27" s="519"/>
      <c r="J27" s="519"/>
      <c r="K27" s="519"/>
      <c r="L27" s="519"/>
      <c r="M27" s="522"/>
      <c r="N27" s="10"/>
      <c r="O27" s="10"/>
      <c r="P27" s="10"/>
      <c r="Q27" s="10"/>
      <c r="R27" s="10"/>
      <c r="S27" s="70"/>
      <c r="T27" s="70"/>
      <c r="U27" s="70"/>
      <c r="V27" s="70"/>
      <c r="W27" s="70"/>
      <c r="X27" s="70"/>
      <c r="Y27" s="70"/>
      <c r="Z27" s="71"/>
      <c r="AA27" s="71"/>
      <c r="AB27" s="71"/>
      <c r="AC27" s="496"/>
      <c r="AD27" s="82"/>
      <c r="AE27" s="83"/>
      <c r="AF27" s="97"/>
      <c r="AG27" s="82"/>
      <c r="AH27" s="84"/>
      <c r="AI27" s="85"/>
      <c r="AJ27" s="376"/>
      <c r="AK27" s="376"/>
      <c r="AL27" s="376"/>
      <c r="AM27" s="376"/>
      <c r="AN27" s="376"/>
      <c r="AO27" s="376"/>
      <c r="AP27" s="376"/>
      <c r="AQ27" s="376"/>
      <c r="AR27" s="376"/>
      <c r="AS27" s="376"/>
      <c r="AT27" s="34"/>
      <c r="AU27" s="34"/>
      <c r="AV27" s="34"/>
      <c r="AW27" s="34"/>
    </row>
    <row r="28" spans="1:49" ht="15.6" thickBot="1" x14ac:dyDescent="0.3">
      <c r="A28" s="510"/>
      <c r="B28" s="376"/>
      <c r="C28" s="376"/>
      <c r="D28" s="376"/>
      <c r="E28" s="376"/>
      <c r="F28" s="376"/>
      <c r="G28" s="376"/>
      <c r="H28" s="376"/>
      <c r="I28" s="376"/>
      <c r="J28" s="376"/>
      <c r="K28" s="376"/>
      <c r="L28" s="376"/>
      <c r="M28" s="376"/>
      <c r="N28" s="213"/>
      <c r="O28" s="213"/>
      <c r="P28" s="213"/>
      <c r="Q28" s="213"/>
      <c r="R28" s="213"/>
      <c r="S28" s="511"/>
      <c r="T28" s="511"/>
      <c r="U28" s="511"/>
      <c r="V28" s="511"/>
      <c r="W28" s="511"/>
      <c r="X28" s="511"/>
      <c r="Y28" s="511"/>
      <c r="Z28" s="512"/>
      <c r="AA28" s="512"/>
      <c r="AB28" s="512"/>
      <c r="AC28" s="496"/>
      <c r="AD28" s="509"/>
      <c r="AE28" s="337"/>
      <c r="AF28" s="526"/>
      <c r="AG28" s="509"/>
      <c r="AH28" s="527"/>
      <c r="AI28" s="528"/>
      <c r="AJ28" s="376"/>
      <c r="AK28" s="376"/>
      <c r="AL28" s="376"/>
      <c r="AM28" s="376"/>
      <c r="AN28" s="376"/>
      <c r="AO28" s="376"/>
      <c r="AP28" s="376"/>
      <c r="AQ28" s="376"/>
      <c r="AR28" s="376"/>
      <c r="AS28" s="376"/>
      <c r="AT28" s="34"/>
      <c r="AU28" s="34"/>
      <c r="AV28" s="34"/>
      <c r="AW28" s="34"/>
    </row>
    <row r="29" spans="1:49" x14ac:dyDescent="0.25">
      <c r="A29" s="510"/>
      <c r="B29" s="376"/>
      <c r="C29" s="376"/>
      <c r="D29" s="535"/>
      <c r="E29" s="536"/>
      <c r="F29" s="536"/>
      <c r="G29" s="536"/>
      <c r="H29" s="536"/>
      <c r="I29" s="536"/>
      <c r="J29" s="536"/>
      <c r="K29" s="536"/>
      <c r="L29" s="536"/>
      <c r="M29" s="543"/>
      <c r="N29" s="10"/>
      <c r="O29" s="10"/>
      <c r="P29" s="10"/>
      <c r="Q29" s="10"/>
      <c r="R29" s="10"/>
      <c r="S29" s="70"/>
      <c r="T29" s="70"/>
      <c r="U29" s="70"/>
      <c r="V29" s="70"/>
      <c r="W29" s="70"/>
      <c r="X29" s="70"/>
      <c r="Y29" s="70"/>
      <c r="Z29" s="71"/>
      <c r="AA29" s="71"/>
      <c r="AB29" s="71"/>
      <c r="AC29" s="496"/>
      <c r="AD29" s="509"/>
      <c r="AE29" s="337"/>
      <c r="AF29" s="526"/>
      <c r="AG29" s="509"/>
      <c r="AH29" s="527"/>
      <c r="AI29" s="528"/>
      <c r="AJ29" s="376"/>
      <c r="AK29" s="376"/>
      <c r="AL29" s="376"/>
      <c r="AM29" s="376"/>
      <c r="AN29" s="376"/>
      <c r="AO29" s="376"/>
      <c r="AP29" s="376"/>
      <c r="AQ29" s="376"/>
      <c r="AR29" s="376"/>
      <c r="AS29" s="376"/>
      <c r="AT29" s="34"/>
      <c r="AU29" s="34"/>
      <c r="AV29" s="34"/>
      <c r="AW29" s="34"/>
    </row>
    <row r="30" spans="1:49" ht="15.6" x14ac:dyDescent="0.3">
      <c r="A30" s="510"/>
      <c r="B30" s="376"/>
      <c r="C30" s="376"/>
      <c r="D30" s="540" t="s">
        <v>199</v>
      </c>
      <c r="E30" s="541"/>
      <c r="F30" s="542"/>
      <c r="G30" s="542"/>
      <c r="H30" s="542"/>
      <c r="I30" s="542"/>
      <c r="J30" s="542"/>
      <c r="K30" s="542"/>
      <c r="L30" s="77">
        <v>28.5</v>
      </c>
      <c r="M30" s="544"/>
      <c r="N30" s="10"/>
      <c r="O30" s="10"/>
      <c r="P30" s="10"/>
      <c r="Q30" s="10"/>
      <c r="R30" s="10"/>
      <c r="S30" s="70"/>
      <c r="T30" s="70"/>
      <c r="U30" s="70"/>
      <c r="V30" s="70"/>
      <c r="W30" s="70"/>
      <c r="X30" s="70"/>
      <c r="Y30" s="70"/>
      <c r="Z30" s="71"/>
      <c r="AA30" s="71"/>
      <c r="AB30" s="71"/>
      <c r="AC30" s="496"/>
      <c r="AD30" s="529" t="s">
        <v>201</v>
      </c>
      <c r="AE30" s="530"/>
      <c r="AF30" s="531"/>
      <c r="AG30" s="532"/>
      <c r="AH30" s="533"/>
      <c r="AI30" s="534"/>
      <c r="AJ30" s="376"/>
      <c r="AK30" s="376"/>
      <c r="AL30" s="376"/>
      <c r="AM30" s="376"/>
      <c r="AN30" s="376"/>
      <c r="AO30" s="376"/>
      <c r="AP30" s="376"/>
      <c r="AQ30" s="376"/>
      <c r="AR30" s="376"/>
      <c r="AS30" s="376"/>
      <c r="AT30" s="34"/>
      <c r="AU30" s="34"/>
      <c r="AV30" s="34"/>
      <c r="AW30" s="34"/>
    </row>
    <row r="31" spans="1:49" ht="15.6" thickBot="1" x14ac:dyDescent="0.3">
      <c r="A31" s="510"/>
      <c r="B31" s="376"/>
      <c r="C31" s="376"/>
      <c r="D31" s="539"/>
      <c r="E31" s="519"/>
      <c r="F31" s="519"/>
      <c r="G31" s="519"/>
      <c r="H31" s="519"/>
      <c r="I31" s="519"/>
      <c r="J31" s="519"/>
      <c r="K31" s="519"/>
      <c r="L31" s="519"/>
      <c r="M31" s="522"/>
      <c r="N31" s="10"/>
      <c r="O31" s="10"/>
      <c r="P31" s="10"/>
      <c r="Q31" s="10"/>
      <c r="R31" s="10"/>
      <c r="S31" s="70"/>
      <c r="T31" s="70"/>
      <c r="U31" s="70"/>
      <c r="V31" s="70"/>
      <c r="W31" s="70"/>
      <c r="X31" s="70"/>
      <c r="Y31" s="70"/>
      <c r="Z31" s="71"/>
      <c r="AA31" s="71"/>
      <c r="AB31" s="71"/>
      <c r="AC31" s="496"/>
      <c r="AD31" s="509"/>
      <c r="AE31" s="337"/>
      <c r="AF31" s="526"/>
      <c r="AG31" s="509"/>
      <c r="AH31" s="527"/>
      <c r="AI31" s="528"/>
      <c r="AJ31" s="376"/>
      <c r="AK31" s="376"/>
      <c r="AL31" s="376"/>
      <c r="AM31" s="376"/>
      <c r="AN31" s="376"/>
      <c r="AO31" s="376"/>
      <c r="AP31" s="376"/>
      <c r="AQ31" s="376"/>
      <c r="AR31" s="376"/>
      <c r="AS31" s="376"/>
      <c r="AT31" s="34"/>
      <c r="AU31" s="34"/>
      <c r="AV31" s="34"/>
      <c r="AW31" s="34"/>
    </row>
    <row r="32" spans="1:49" x14ac:dyDescent="0.25">
      <c r="A32" s="510"/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10"/>
      <c r="O32" s="10"/>
      <c r="P32" s="10"/>
      <c r="Q32" s="10"/>
      <c r="R32" s="10"/>
      <c r="S32" s="70"/>
      <c r="T32" s="70"/>
      <c r="U32" s="70"/>
      <c r="V32" s="70"/>
      <c r="W32" s="70"/>
      <c r="X32" s="70"/>
      <c r="Y32" s="70"/>
      <c r="Z32" s="71"/>
      <c r="AA32" s="71"/>
      <c r="AB32" s="71"/>
      <c r="AC32" s="496"/>
      <c r="AD32" s="376"/>
      <c r="AE32" s="513"/>
      <c r="AF32" s="498"/>
      <c r="AG32" s="376"/>
      <c r="AH32" s="499"/>
      <c r="AI32" s="500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4"/>
      <c r="AU32" s="34"/>
      <c r="AV32" s="34"/>
      <c r="AW32" s="34"/>
    </row>
    <row r="33" spans="1:49" x14ac:dyDescent="0.25">
      <c r="A33" s="73"/>
      <c r="B33" s="34"/>
      <c r="C33" s="34"/>
      <c r="D33" s="376"/>
      <c r="E33" s="376"/>
      <c r="F33" s="376"/>
      <c r="G33" s="376"/>
      <c r="H33" s="376"/>
      <c r="I33" s="376"/>
      <c r="J33" s="376"/>
      <c r="K33" s="376"/>
      <c r="L33" s="34"/>
      <c r="M33" s="34"/>
      <c r="N33" s="10"/>
      <c r="O33" s="10"/>
      <c r="P33" s="10"/>
      <c r="Q33" s="10"/>
      <c r="R33" s="10"/>
      <c r="S33" s="70"/>
      <c r="T33" s="70"/>
      <c r="U33" s="70"/>
      <c r="V33" s="70"/>
      <c r="W33" s="70"/>
      <c r="X33" s="70"/>
      <c r="Y33" s="70"/>
      <c r="Z33" s="71"/>
      <c r="AA33" s="71"/>
      <c r="AB33" s="71"/>
      <c r="AC33" s="74"/>
      <c r="AD33" s="34"/>
      <c r="AE33" s="72"/>
      <c r="AF33" s="95"/>
      <c r="AG33" s="34"/>
      <c r="AH33" s="80"/>
      <c r="AI33" s="81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 x14ac:dyDescent="0.25">
      <c r="A34" s="7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10"/>
      <c r="O34" s="10"/>
      <c r="P34" s="10"/>
      <c r="Q34" s="10"/>
      <c r="R34" s="10"/>
      <c r="S34" s="70"/>
      <c r="T34" s="70"/>
      <c r="U34" s="70"/>
      <c r="V34" s="70"/>
      <c r="W34" s="70"/>
      <c r="X34" s="70"/>
      <c r="Y34" s="70"/>
      <c r="Z34" s="71"/>
      <c r="AA34" s="71"/>
      <c r="AB34" s="71"/>
      <c r="AC34" s="74"/>
      <c r="AD34" s="34"/>
      <c r="AE34" s="72"/>
      <c r="AF34" s="95"/>
      <c r="AG34" s="34"/>
      <c r="AH34" s="80"/>
      <c r="AI34" s="81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 x14ac:dyDescent="0.25">
      <c r="A35" s="7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10"/>
      <c r="O35" s="10"/>
      <c r="P35" s="10"/>
      <c r="Q35" s="10"/>
      <c r="R35" s="10"/>
      <c r="S35" s="70"/>
      <c r="T35" s="70"/>
      <c r="U35" s="70"/>
      <c r="V35" s="70"/>
      <c r="W35" s="70"/>
      <c r="X35" s="70"/>
      <c r="Y35" s="70"/>
      <c r="Z35" s="71"/>
      <c r="AA35" s="71"/>
      <c r="AB35" s="71"/>
      <c r="AC35" s="74"/>
      <c r="AD35" s="34"/>
      <c r="AE35" s="72"/>
      <c r="AF35" s="95"/>
      <c r="AG35" s="34"/>
      <c r="AH35" s="80"/>
      <c r="AI35" s="81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 x14ac:dyDescent="0.25">
      <c r="A36" s="7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10"/>
      <c r="O36" s="10"/>
      <c r="P36" s="10"/>
      <c r="Q36" s="10"/>
      <c r="R36" s="10"/>
      <c r="S36" s="70"/>
      <c r="T36" s="70"/>
      <c r="U36" s="70"/>
      <c r="V36" s="70"/>
      <c r="W36" s="70"/>
      <c r="X36" s="70"/>
      <c r="Y36" s="70"/>
      <c r="Z36" s="71"/>
      <c r="AA36" s="71"/>
      <c r="AB36" s="71"/>
      <c r="AC36" s="74"/>
      <c r="AD36" s="34"/>
      <c r="AE36" s="72"/>
      <c r="AF36" s="95"/>
      <c r="AG36" s="34"/>
      <c r="AH36" s="80"/>
      <c r="AI36" s="81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 x14ac:dyDescent="0.25">
      <c r="A37" s="7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10"/>
      <c r="O37" s="10"/>
      <c r="P37" s="10"/>
      <c r="Q37" s="10"/>
      <c r="R37" s="10"/>
      <c r="S37" s="70"/>
      <c r="T37" s="70"/>
      <c r="U37" s="70"/>
      <c r="V37" s="70"/>
      <c r="W37" s="70"/>
      <c r="X37" s="70"/>
      <c r="Y37" s="70"/>
      <c r="Z37" s="71"/>
      <c r="AA37" s="71"/>
      <c r="AB37" s="71"/>
      <c r="AC37" s="74"/>
      <c r="AD37" s="34"/>
      <c r="AE37" s="72"/>
      <c r="AF37" s="95"/>
      <c r="AG37" s="34"/>
      <c r="AH37" s="80"/>
      <c r="AI37" s="81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 x14ac:dyDescent="0.25">
      <c r="A38" s="7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10"/>
      <c r="O38" s="10"/>
      <c r="P38" s="10"/>
      <c r="Q38" s="10"/>
      <c r="R38" s="10"/>
      <c r="S38" s="70"/>
      <c r="T38" s="70"/>
      <c r="U38" s="70"/>
      <c r="V38" s="70"/>
      <c r="W38" s="70"/>
      <c r="X38" s="70"/>
      <c r="Y38" s="70"/>
      <c r="Z38" s="71"/>
      <c r="AA38" s="71"/>
      <c r="AB38" s="71"/>
      <c r="AC38" s="74"/>
      <c r="AD38" s="34"/>
      <c r="AE38" s="72"/>
      <c r="AF38" s="95"/>
      <c r="AG38" s="34"/>
      <c r="AH38" s="80"/>
      <c r="AI38" s="81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 x14ac:dyDescent="0.25">
      <c r="A39" s="7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10"/>
      <c r="O39" s="10"/>
      <c r="P39" s="10"/>
      <c r="Q39" s="10"/>
      <c r="R39" s="10"/>
      <c r="S39" s="70"/>
      <c r="T39" s="70"/>
      <c r="U39" s="70"/>
      <c r="V39" s="70"/>
      <c r="W39" s="70"/>
      <c r="X39" s="70"/>
      <c r="Y39" s="70"/>
      <c r="Z39" s="71"/>
      <c r="AA39" s="71"/>
      <c r="AB39" s="71"/>
      <c r="AC39" s="74"/>
      <c r="AD39" s="34"/>
      <c r="AE39" s="72"/>
      <c r="AF39" s="95"/>
      <c r="AG39" s="34"/>
      <c r="AH39" s="80"/>
      <c r="AI39" s="81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</row>
    <row r="40" spans="1:49" x14ac:dyDescent="0.25">
      <c r="A40" s="16"/>
    </row>
    <row r="41" spans="1:49" x14ac:dyDescent="0.25">
      <c r="A41" s="16"/>
    </row>
    <row r="42" spans="1:49" x14ac:dyDescent="0.25">
      <c r="A42" s="16"/>
    </row>
    <row r="43" spans="1:49" x14ac:dyDescent="0.25">
      <c r="A43" s="16"/>
    </row>
    <row r="44" spans="1:49" x14ac:dyDescent="0.25">
      <c r="A44" s="16"/>
    </row>
    <row r="45" spans="1:49" x14ac:dyDescent="0.25">
      <c r="A45" s="16"/>
    </row>
    <row r="46" spans="1:49" x14ac:dyDescent="0.25">
      <c r="A46" s="16"/>
    </row>
    <row r="47" spans="1:49" x14ac:dyDescent="0.25">
      <c r="A47" s="16"/>
    </row>
    <row r="48" spans="1:49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  <row r="1001" spans="1:1" x14ac:dyDescent="0.25">
      <c r="A1001" s="16"/>
    </row>
    <row r="1002" spans="1:1" x14ac:dyDescent="0.25">
      <c r="A1002" s="16"/>
    </row>
    <row r="1003" spans="1:1" x14ac:dyDescent="0.25">
      <c r="A1003" s="16"/>
    </row>
    <row r="1004" spans="1:1" x14ac:dyDescent="0.25">
      <c r="A1004" s="16"/>
    </row>
    <row r="1005" spans="1:1" x14ac:dyDescent="0.25">
      <c r="A1005" s="16"/>
    </row>
    <row r="1006" spans="1:1" x14ac:dyDescent="0.25">
      <c r="A1006" s="16"/>
    </row>
    <row r="1007" spans="1:1" x14ac:dyDescent="0.25">
      <c r="A1007" s="16"/>
    </row>
    <row r="1008" spans="1:1" x14ac:dyDescent="0.25">
      <c r="A1008" s="16"/>
    </row>
    <row r="1009" spans="1:1" x14ac:dyDescent="0.25">
      <c r="A1009" s="16"/>
    </row>
    <row r="1010" spans="1:1" x14ac:dyDescent="0.25">
      <c r="A1010" s="16"/>
    </row>
    <row r="1011" spans="1:1" x14ac:dyDescent="0.25">
      <c r="A1011" s="16"/>
    </row>
    <row r="1012" spans="1:1" x14ac:dyDescent="0.25">
      <c r="A1012" s="16"/>
    </row>
    <row r="1013" spans="1:1" x14ac:dyDescent="0.25">
      <c r="A1013" s="16"/>
    </row>
    <row r="1014" spans="1:1" x14ac:dyDescent="0.25">
      <c r="A1014" s="16"/>
    </row>
    <row r="1015" spans="1:1" x14ac:dyDescent="0.25">
      <c r="A1015" s="16"/>
    </row>
    <row r="1016" spans="1:1" x14ac:dyDescent="0.25">
      <c r="A1016" s="16"/>
    </row>
    <row r="1017" spans="1:1" x14ac:dyDescent="0.25">
      <c r="A1017" s="16"/>
    </row>
    <row r="1018" spans="1:1" x14ac:dyDescent="0.25">
      <c r="A1018" s="16"/>
    </row>
    <row r="1019" spans="1:1" x14ac:dyDescent="0.25">
      <c r="A1019" s="16"/>
    </row>
    <row r="1020" spans="1:1" x14ac:dyDescent="0.25">
      <c r="A1020" s="16"/>
    </row>
    <row r="1021" spans="1:1" x14ac:dyDescent="0.25">
      <c r="A1021" s="16"/>
    </row>
    <row r="1022" spans="1:1" x14ac:dyDescent="0.25">
      <c r="A1022" s="16"/>
    </row>
    <row r="1023" spans="1:1" x14ac:dyDescent="0.25">
      <c r="A1023" s="16"/>
    </row>
    <row r="1024" spans="1:1" x14ac:dyDescent="0.25">
      <c r="A1024" s="16"/>
    </row>
    <row r="1025" spans="1:1" x14ac:dyDescent="0.25">
      <c r="A1025" s="16"/>
    </row>
    <row r="1026" spans="1:1" x14ac:dyDescent="0.25">
      <c r="A1026" s="16"/>
    </row>
    <row r="1027" spans="1:1" x14ac:dyDescent="0.25">
      <c r="A1027" s="16"/>
    </row>
    <row r="1028" spans="1:1" x14ac:dyDescent="0.25">
      <c r="A1028" s="16"/>
    </row>
    <row r="1029" spans="1:1" x14ac:dyDescent="0.25">
      <c r="A1029" s="16"/>
    </row>
    <row r="1030" spans="1:1" x14ac:dyDescent="0.25">
      <c r="A1030" s="16"/>
    </row>
    <row r="1031" spans="1:1" x14ac:dyDescent="0.25">
      <c r="A1031" s="16"/>
    </row>
    <row r="1032" spans="1:1" x14ac:dyDescent="0.25">
      <c r="A1032" s="16"/>
    </row>
    <row r="1033" spans="1:1" x14ac:dyDescent="0.25">
      <c r="A1033" s="16"/>
    </row>
    <row r="1034" spans="1:1" x14ac:dyDescent="0.25">
      <c r="A1034" s="16"/>
    </row>
    <row r="1035" spans="1:1" x14ac:dyDescent="0.25">
      <c r="A1035" s="16"/>
    </row>
    <row r="1036" spans="1:1" x14ac:dyDescent="0.25">
      <c r="A1036" s="16"/>
    </row>
    <row r="1037" spans="1:1" x14ac:dyDescent="0.25">
      <c r="A1037" s="16"/>
    </row>
    <row r="1038" spans="1:1" x14ac:dyDescent="0.25">
      <c r="A1038" s="16"/>
    </row>
    <row r="1039" spans="1:1" x14ac:dyDescent="0.25">
      <c r="A1039" s="16"/>
    </row>
    <row r="1040" spans="1:1" x14ac:dyDescent="0.25">
      <c r="A1040" s="16"/>
    </row>
    <row r="1041" spans="1:1" x14ac:dyDescent="0.25">
      <c r="A1041" s="16"/>
    </row>
    <row r="1042" spans="1:1" x14ac:dyDescent="0.25">
      <c r="A1042" s="16"/>
    </row>
    <row r="1043" spans="1:1" x14ac:dyDescent="0.25">
      <c r="A1043" s="16"/>
    </row>
    <row r="1044" spans="1:1" x14ac:dyDescent="0.25">
      <c r="A1044" s="16"/>
    </row>
    <row r="1045" spans="1:1" x14ac:dyDescent="0.25">
      <c r="A1045" s="16"/>
    </row>
    <row r="1046" spans="1:1" x14ac:dyDescent="0.25">
      <c r="A1046" s="16"/>
    </row>
    <row r="1047" spans="1:1" x14ac:dyDescent="0.25">
      <c r="A1047" s="16"/>
    </row>
    <row r="1048" spans="1:1" x14ac:dyDescent="0.25">
      <c r="A1048" s="16"/>
    </row>
    <row r="1049" spans="1:1" x14ac:dyDescent="0.25">
      <c r="A1049" s="16"/>
    </row>
    <row r="1050" spans="1:1" x14ac:dyDescent="0.25">
      <c r="A1050" s="16"/>
    </row>
    <row r="1051" spans="1:1" x14ac:dyDescent="0.25">
      <c r="A1051" s="16"/>
    </row>
    <row r="1052" spans="1:1" x14ac:dyDescent="0.25">
      <c r="A1052" s="16"/>
    </row>
    <row r="1053" spans="1:1" x14ac:dyDescent="0.25">
      <c r="A1053" s="16"/>
    </row>
    <row r="1054" spans="1:1" x14ac:dyDescent="0.25">
      <c r="A1054" s="16"/>
    </row>
    <row r="1055" spans="1:1" x14ac:dyDescent="0.25">
      <c r="A1055" s="16"/>
    </row>
    <row r="1056" spans="1:1" x14ac:dyDescent="0.25">
      <c r="A1056" s="16"/>
    </row>
    <row r="1057" spans="1:1" x14ac:dyDescent="0.25">
      <c r="A1057" s="16"/>
    </row>
    <row r="1058" spans="1:1" x14ac:dyDescent="0.25">
      <c r="A1058" s="16"/>
    </row>
    <row r="1059" spans="1:1" x14ac:dyDescent="0.25">
      <c r="A1059" s="16"/>
    </row>
    <row r="1060" spans="1:1" x14ac:dyDescent="0.25">
      <c r="A1060" s="16"/>
    </row>
    <row r="1061" spans="1:1" x14ac:dyDescent="0.25">
      <c r="A1061" s="16"/>
    </row>
    <row r="1062" spans="1:1" x14ac:dyDescent="0.25">
      <c r="A1062" s="16"/>
    </row>
    <row r="1063" spans="1:1" x14ac:dyDescent="0.25">
      <c r="A1063" s="16"/>
    </row>
    <row r="1064" spans="1:1" x14ac:dyDescent="0.25">
      <c r="A1064" s="16"/>
    </row>
    <row r="1065" spans="1:1" x14ac:dyDescent="0.25">
      <c r="A1065" s="16"/>
    </row>
    <row r="1066" spans="1:1" x14ac:dyDescent="0.25">
      <c r="A1066" s="16"/>
    </row>
    <row r="1067" spans="1:1" x14ac:dyDescent="0.25">
      <c r="A1067" s="16"/>
    </row>
    <row r="1068" spans="1:1" x14ac:dyDescent="0.25">
      <c r="A1068" s="16"/>
    </row>
    <row r="1069" spans="1:1" x14ac:dyDescent="0.25">
      <c r="A1069" s="16"/>
    </row>
    <row r="1070" spans="1:1" x14ac:dyDescent="0.25">
      <c r="A1070" s="16"/>
    </row>
    <row r="1071" spans="1:1" x14ac:dyDescent="0.25">
      <c r="A1071" s="16"/>
    </row>
    <row r="1072" spans="1:1" x14ac:dyDescent="0.25">
      <c r="A1072" s="16"/>
    </row>
    <row r="1073" spans="1:1" x14ac:dyDescent="0.25">
      <c r="A1073" s="16"/>
    </row>
    <row r="1074" spans="1:1" x14ac:dyDescent="0.25">
      <c r="A1074" s="16"/>
    </row>
    <row r="1075" spans="1:1" x14ac:dyDescent="0.25">
      <c r="A1075" s="16"/>
    </row>
    <row r="1076" spans="1:1" x14ac:dyDescent="0.25">
      <c r="A1076" s="16"/>
    </row>
    <row r="1077" spans="1:1" x14ac:dyDescent="0.25">
      <c r="A1077" s="16"/>
    </row>
    <row r="1078" spans="1:1" x14ac:dyDescent="0.25">
      <c r="A1078" s="16"/>
    </row>
    <row r="1079" spans="1:1" x14ac:dyDescent="0.25">
      <c r="A1079" s="16"/>
    </row>
    <row r="1080" spans="1:1" x14ac:dyDescent="0.25">
      <c r="A1080" s="16"/>
    </row>
    <row r="1081" spans="1:1" x14ac:dyDescent="0.25">
      <c r="A1081" s="16"/>
    </row>
    <row r="1082" spans="1:1" x14ac:dyDescent="0.25">
      <c r="A1082" s="16"/>
    </row>
    <row r="1083" spans="1:1" x14ac:dyDescent="0.25">
      <c r="A1083" s="16"/>
    </row>
    <row r="1084" spans="1:1" x14ac:dyDescent="0.25">
      <c r="A1084" s="16"/>
    </row>
    <row r="1085" spans="1:1" x14ac:dyDescent="0.25">
      <c r="A1085" s="16"/>
    </row>
    <row r="1086" spans="1:1" x14ac:dyDescent="0.25">
      <c r="A1086" s="16"/>
    </row>
    <row r="1087" spans="1:1" x14ac:dyDescent="0.25">
      <c r="A1087" s="16"/>
    </row>
    <row r="1088" spans="1:1" x14ac:dyDescent="0.25">
      <c r="A1088" s="16"/>
    </row>
    <row r="1089" spans="1:1" x14ac:dyDescent="0.25">
      <c r="A1089" s="16"/>
    </row>
    <row r="1090" spans="1:1" x14ac:dyDescent="0.25">
      <c r="A1090" s="16"/>
    </row>
    <row r="1091" spans="1:1" x14ac:dyDescent="0.25">
      <c r="A1091" s="16"/>
    </row>
    <row r="1092" spans="1:1" x14ac:dyDescent="0.25">
      <c r="A1092" s="16"/>
    </row>
    <row r="1093" spans="1:1" x14ac:dyDescent="0.25">
      <c r="A1093" s="16"/>
    </row>
    <row r="1094" spans="1:1" x14ac:dyDescent="0.25">
      <c r="A1094" s="16"/>
    </row>
    <row r="1095" spans="1:1" x14ac:dyDescent="0.25">
      <c r="A1095" s="16"/>
    </row>
    <row r="1096" spans="1:1" x14ac:dyDescent="0.25">
      <c r="A1096" s="16"/>
    </row>
    <row r="1097" spans="1:1" x14ac:dyDescent="0.25">
      <c r="A1097" s="16"/>
    </row>
    <row r="1098" spans="1:1" x14ac:dyDescent="0.25">
      <c r="A1098" s="16"/>
    </row>
    <row r="1099" spans="1:1" x14ac:dyDescent="0.25">
      <c r="A1099" s="16"/>
    </row>
    <row r="1100" spans="1:1" x14ac:dyDescent="0.25">
      <c r="A1100" s="16"/>
    </row>
    <row r="1101" spans="1:1" x14ac:dyDescent="0.25">
      <c r="A1101" s="16"/>
    </row>
    <row r="1102" spans="1:1" x14ac:dyDescent="0.25">
      <c r="A1102" s="16"/>
    </row>
    <row r="1103" spans="1:1" x14ac:dyDescent="0.25">
      <c r="A1103" s="16"/>
    </row>
    <row r="1104" spans="1:1" x14ac:dyDescent="0.25">
      <c r="A1104" s="16"/>
    </row>
    <row r="1105" spans="1:1" x14ac:dyDescent="0.25">
      <c r="A1105" s="16"/>
    </row>
    <row r="1106" spans="1:1" x14ac:dyDescent="0.25">
      <c r="A1106" s="16"/>
    </row>
    <row r="1107" spans="1:1" x14ac:dyDescent="0.25">
      <c r="A1107" s="16"/>
    </row>
    <row r="1108" spans="1:1" x14ac:dyDescent="0.25">
      <c r="A1108" s="16"/>
    </row>
    <row r="1109" spans="1:1" x14ac:dyDescent="0.25">
      <c r="A1109" s="16"/>
    </row>
    <row r="1110" spans="1:1" x14ac:dyDescent="0.25">
      <c r="A1110" s="16"/>
    </row>
    <row r="1111" spans="1:1" x14ac:dyDescent="0.25">
      <c r="A1111" s="16"/>
    </row>
    <row r="1112" spans="1:1" x14ac:dyDescent="0.25">
      <c r="A1112" s="16"/>
    </row>
    <row r="1113" spans="1:1" x14ac:dyDescent="0.25">
      <c r="A1113" s="16"/>
    </row>
    <row r="1114" spans="1:1" x14ac:dyDescent="0.25">
      <c r="A1114" s="16"/>
    </row>
    <row r="1115" spans="1:1" x14ac:dyDescent="0.25">
      <c r="A1115" s="16"/>
    </row>
    <row r="1116" spans="1:1" x14ac:dyDescent="0.25">
      <c r="A1116" s="16"/>
    </row>
    <row r="1117" spans="1:1" x14ac:dyDescent="0.25">
      <c r="A1117" s="16"/>
    </row>
    <row r="1118" spans="1:1" x14ac:dyDescent="0.25">
      <c r="A1118" s="16"/>
    </row>
    <row r="1119" spans="1:1" x14ac:dyDescent="0.25">
      <c r="A1119" s="16"/>
    </row>
    <row r="1120" spans="1:1" x14ac:dyDescent="0.25">
      <c r="A1120" s="16"/>
    </row>
    <row r="1121" spans="1:1" x14ac:dyDescent="0.25">
      <c r="A1121" s="16"/>
    </row>
    <row r="1122" spans="1:1" x14ac:dyDescent="0.25">
      <c r="A1122" s="16"/>
    </row>
    <row r="1123" spans="1:1" x14ac:dyDescent="0.25">
      <c r="A1123" s="16"/>
    </row>
    <row r="1124" spans="1:1" x14ac:dyDescent="0.25">
      <c r="A1124" s="16"/>
    </row>
    <row r="1125" spans="1:1" x14ac:dyDescent="0.25">
      <c r="A1125" s="16"/>
    </row>
    <row r="1126" spans="1:1" x14ac:dyDescent="0.25">
      <c r="A1126" s="16"/>
    </row>
    <row r="1127" spans="1:1" x14ac:dyDescent="0.25">
      <c r="A1127" s="16"/>
    </row>
    <row r="1128" spans="1:1" x14ac:dyDescent="0.25">
      <c r="A1128" s="16"/>
    </row>
    <row r="1129" spans="1:1" x14ac:dyDescent="0.25">
      <c r="A1129" s="16"/>
    </row>
    <row r="1130" spans="1:1" x14ac:dyDescent="0.25">
      <c r="A1130" s="16"/>
    </row>
    <row r="1131" spans="1:1" x14ac:dyDescent="0.25">
      <c r="A1131" s="16"/>
    </row>
    <row r="1132" spans="1:1" x14ac:dyDescent="0.25">
      <c r="A1132" s="16"/>
    </row>
    <row r="1133" spans="1:1" x14ac:dyDescent="0.25">
      <c r="A1133" s="16"/>
    </row>
    <row r="1134" spans="1:1" x14ac:dyDescent="0.25">
      <c r="A1134" s="16"/>
    </row>
    <row r="1135" spans="1:1" x14ac:dyDescent="0.25">
      <c r="A1135" s="16"/>
    </row>
    <row r="1136" spans="1:1" x14ac:dyDescent="0.25">
      <c r="A1136" s="16"/>
    </row>
    <row r="1137" spans="1:1" x14ac:dyDescent="0.25">
      <c r="A1137" s="16"/>
    </row>
    <row r="1138" spans="1:1" x14ac:dyDescent="0.25">
      <c r="A1138" s="16"/>
    </row>
    <row r="1139" spans="1:1" x14ac:dyDescent="0.25">
      <c r="A1139" s="16"/>
    </row>
    <row r="1140" spans="1:1" x14ac:dyDescent="0.25">
      <c r="A1140" s="16"/>
    </row>
    <row r="1141" spans="1:1" x14ac:dyDescent="0.25">
      <c r="A1141" s="16"/>
    </row>
    <row r="1142" spans="1:1" x14ac:dyDescent="0.25">
      <c r="A1142" s="16"/>
    </row>
    <row r="1143" spans="1:1" x14ac:dyDescent="0.25">
      <c r="A1143" s="16"/>
    </row>
    <row r="1144" spans="1:1" x14ac:dyDescent="0.25">
      <c r="A1144" s="16"/>
    </row>
    <row r="1145" spans="1:1" x14ac:dyDescent="0.25">
      <c r="A1145" s="16"/>
    </row>
    <row r="1146" spans="1:1" x14ac:dyDescent="0.25">
      <c r="A1146" s="16"/>
    </row>
    <row r="1147" spans="1:1" x14ac:dyDescent="0.25">
      <c r="A1147" s="16"/>
    </row>
    <row r="1148" spans="1:1" x14ac:dyDescent="0.25">
      <c r="A1148" s="16"/>
    </row>
    <row r="1149" spans="1:1" x14ac:dyDescent="0.25">
      <c r="A1149" s="16"/>
    </row>
    <row r="1150" spans="1:1" x14ac:dyDescent="0.25">
      <c r="A1150" s="16"/>
    </row>
    <row r="1151" spans="1:1" x14ac:dyDescent="0.25">
      <c r="A1151" s="16"/>
    </row>
    <row r="1152" spans="1:1" x14ac:dyDescent="0.25">
      <c r="A1152" s="16"/>
    </row>
    <row r="1153" spans="1:1" x14ac:dyDescent="0.25">
      <c r="A1153" s="16"/>
    </row>
    <row r="1154" spans="1:1" x14ac:dyDescent="0.25">
      <c r="A1154" s="16"/>
    </row>
    <row r="1155" spans="1:1" x14ac:dyDescent="0.25">
      <c r="A1155" s="16"/>
    </row>
    <row r="1156" spans="1:1" x14ac:dyDescent="0.25">
      <c r="A1156" s="16"/>
    </row>
    <row r="1157" spans="1:1" x14ac:dyDescent="0.25">
      <c r="A1157" s="16"/>
    </row>
    <row r="1158" spans="1:1" x14ac:dyDescent="0.25">
      <c r="A1158" s="16"/>
    </row>
    <row r="1159" spans="1:1" x14ac:dyDescent="0.25">
      <c r="A1159" s="16"/>
    </row>
    <row r="1160" spans="1:1" x14ac:dyDescent="0.25">
      <c r="A1160" s="16"/>
    </row>
    <row r="1161" spans="1:1" x14ac:dyDescent="0.25">
      <c r="A1161" s="16"/>
    </row>
    <row r="1162" spans="1:1" x14ac:dyDescent="0.25">
      <c r="A1162" s="16"/>
    </row>
    <row r="1163" spans="1:1" x14ac:dyDescent="0.25">
      <c r="A1163" s="16"/>
    </row>
    <row r="1164" spans="1:1" x14ac:dyDescent="0.25">
      <c r="A1164" s="16"/>
    </row>
    <row r="1165" spans="1:1" x14ac:dyDescent="0.25">
      <c r="A1165" s="16"/>
    </row>
    <row r="1166" spans="1:1" x14ac:dyDescent="0.25">
      <c r="A1166" s="16"/>
    </row>
    <row r="1167" spans="1:1" x14ac:dyDescent="0.25">
      <c r="A1167" s="16"/>
    </row>
    <row r="1168" spans="1:1" x14ac:dyDescent="0.25">
      <c r="A1168" s="16"/>
    </row>
    <row r="1169" spans="1:1" x14ac:dyDescent="0.25">
      <c r="A1169" s="16"/>
    </row>
    <row r="1170" spans="1:1" x14ac:dyDescent="0.25">
      <c r="A1170" s="16"/>
    </row>
    <row r="1171" spans="1:1" x14ac:dyDescent="0.25">
      <c r="A1171" s="16"/>
    </row>
    <row r="1172" spans="1:1" x14ac:dyDescent="0.25">
      <c r="A1172" s="16"/>
    </row>
    <row r="1173" spans="1:1" x14ac:dyDescent="0.25">
      <c r="A1173" s="16"/>
    </row>
    <row r="1174" spans="1:1" x14ac:dyDescent="0.25">
      <c r="A1174" s="16"/>
    </row>
    <row r="1175" spans="1:1" x14ac:dyDescent="0.25">
      <c r="A1175" s="16"/>
    </row>
    <row r="1176" spans="1:1" x14ac:dyDescent="0.25">
      <c r="A1176" s="16"/>
    </row>
    <row r="1177" spans="1:1" x14ac:dyDescent="0.25">
      <c r="A1177" s="16"/>
    </row>
    <row r="1178" spans="1:1" x14ac:dyDescent="0.25">
      <c r="A1178" s="16"/>
    </row>
    <row r="1179" spans="1:1" x14ac:dyDescent="0.25">
      <c r="A1179" s="16"/>
    </row>
    <row r="1180" spans="1:1" x14ac:dyDescent="0.25">
      <c r="A1180" s="16"/>
    </row>
    <row r="1181" spans="1:1" x14ac:dyDescent="0.25">
      <c r="A1181" s="16"/>
    </row>
    <row r="1182" spans="1:1" x14ac:dyDescent="0.25">
      <c r="A1182" s="16"/>
    </row>
    <row r="1183" spans="1:1" x14ac:dyDescent="0.25">
      <c r="A1183" s="16"/>
    </row>
    <row r="1184" spans="1:1" x14ac:dyDescent="0.25">
      <c r="A1184" s="16"/>
    </row>
    <row r="1185" spans="1:1" x14ac:dyDescent="0.25">
      <c r="A1185" s="16"/>
    </row>
    <row r="1186" spans="1:1" x14ac:dyDescent="0.25">
      <c r="A1186" s="16"/>
    </row>
    <row r="1187" spans="1:1" x14ac:dyDescent="0.25">
      <c r="A1187" s="16"/>
    </row>
    <row r="1188" spans="1:1" x14ac:dyDescent="0.25">
      <c r="A1188" s="16"/>
    </row>
    <row r="1189" spans="1:1" x14ac:dyDescent="0.25">
      <c r="A1189" s="16"/>
    </row>
    <row r="1190" spans="1:1" x14ac:dyDescent="0.25">
      <c r="A1190" s="16"/>
    </row>
    <row r="1191" spans="1:1" x14ac:dyDescent="0.25">
      <c r="A1191" s="16"/>
    </row>
    <row r="1192" spans="1:1" x14ac:dyDescent="0.25">
      <c r="A1192" s="16"/>
    </row>
    <row r="1193" spans="1:1" x14ac:dyDescent="0.25">
      <c r="A1193" s="16"/>
    </row>
    <row r="1194" spans="1:1" x14ac:dyDescent="0.25">
      <c r="A1194" s="16"/>
    </row>
    <row r="1195" spans="1:1" x14ac:dyDescent="0.25">
      <c r="A1195" s="16"/>
    </row>
    <row r="1196" spans="1:1" x14ac:dyDescent="0.25">
      <c r="A1196" s="16"/>
    </row>
    <row r="1197" spans="1:1" x14ac:dyDescent="0.25">
      <c r="A1197" s="16"/>
    </row>
    <row r="1198" spans="1:1" x14ac:dyDescent="0.25">
      <c r="A1198" s="16"/>
    </row>
    <row r="1199" spans="1:1" x14ac:dyDescent="0.25">
      <c r="A1199" s="16"/>
    </row>
    <row r="1200" spans="1:1" x14ac:dyDescent="0.25">
      <c r="A1200" s="16"/>
    </row>
    <row r="1201" spans="1:1" x14ac:dyDescent="0.25">
      <c r="A1201" s="16"/>
    </row>
    <row r="1202" spans="1:1" x14ac:dyDescent="0.25">
      <c r="A1202" s="16"/>
    </row>
    <row r="1203" spans="1:1" x14ac:dyDescent="0.25">
      <c r="A1203" s="16"/>
    </row>
    <row r="1204" spans="1:1" x14ac:dyDescent="0.25">
      <c r="A1204" s="16"/>
    </row>
    <row r="1205" spans="1:1" x14ac:dyDescent="0.25">
      <c r="A1205" s="16"/>
    </row>
    <row r="1206" spans="1:1" x14ac:dyDescent="0.25">
      <c r="A1206" s="16"/>
    </row>
    <row r="1207" spans="1:1" x14ac:dyDescent="0.25">
      <c r="A1207" s="16"/>
    </row>
    <row r="1208" spans="1:1" x14ac:dyDescent="0.25">
      <c r="A1208" s="16"/>
    </row>
    <row r="1209" spans="1:1" x14ac:dyDescent="0.25">
      <c r="A1209" s="16"/>
    </row>
    <row r="1210" spans="1:1" x14ac:dyDescent="0.25">
      <c r="A1210" s="16"/>
    </row>
    <row r="1211" spans="1:1" x14ac:dyDescent="0.25">
      <c r="A1211" s="16"/>
    </row>
    <row r="1212" spans="1:1" x14ac:dyDescent="0.25">
      <c r="A1212" s="16"/>
    </row>
    <row r="1213" spans="1:1" x14ac:dyDescent="0.25">
      <c r="A1213" s="16"/>
    </row>
    <row r="1214" spans="1:1" x14ac:dyDescent="0.25">
      <c r="A1214" s="16"/>
    </row>
    <row r="1215" spans="1:1" x14ac:dyDescent="0.25">
      <c r="A1215" s="16"/>
    </row>
    <row r="1216" spans="1:1" x14ac:dyDescent="0.25">
      <c r="A1216" s="16"/>
    </row>
    <row r="1217" spans="1:1" x14ac:dyDescent="0.25">
      <c r="A1217" s="16"/>
    </row>
    <row r="1218" spans="1:1" x14ac:dyDescent="0.25">
      <c r="A1218" s="16"/>
    </row>
    <row r="1219" spans="1:1" x14ac:dyDescent="0.25">
      <c r="A1219" s="16"/>
    </row>
    <row r="1220" spans="1:1" x14ac:dyDescent="0.25">
      <c r="A1220" s="16"/>
    </row>
    <row r="1221" spans="1:1" x14ac:dyDescent="0.25">
      <c r="A1221" s="16"/>
    </row>
    <row r="1222" spans="1:1" x14ac:dyDescent="0.25">
      <c r="A1222" s="16"/>
    </row>
    <row r="1223" spans="1:1" x14ac:dyDescent="0.25">
      <c r="A1223" s="16"/>
    </row>
    <row r="1224" spans="1:1" x14ac:dyDescent="0.25">
      <c r="A1224" s="16"/>
    </row>
    <row r="1225" spans="1:1" x14ac:dyDescent="0.25">
      <c r="A1225" s="16"/>
    </row>
    <row r="1226" spans="1:1" x14ac:dyDescent="0.25">
      <c r="A1226" s="16"/>
    </row>
    <row r="1227" spans="1:1" x14ac:dyDescent="0.25">
      <c r="A1227" s="16"/>
    </row>
    <row r="1228" spans="1:1" x14ac:dyDescent="0.25">
      <c r="A1228" s="16"/>
    </row>
    <row r="1229" spans="1:1" x14ac:dyDescent="0.25">
      <c r="A1229" s="16"/>
    </row>
    <row r="1230" spans="1:1" x14ac:dyDescent="0.25">
      <c r="A1230" s="16"/>
    </row>
    <row r="1231" spans="1:1" x14ac:dyDescent="0.25">
      <c r="A1231" s="16"/>
    </row>
    <row r="1232" spans="1:1" x14ac:dyDescent="0.25">
      <c r="A1232" s="16"/>
    </row>
    <row r="1233" spans="1:1" x14ac:dyDescent="0.25">
      <c r="A1233" s="16"/>
    </row>
    <row r="1234" spans="1:1" x14ac:dyDescent="0.25">
      <c r="A1234" s="16"/>
    </row>
    <row r="1235" spans="1:1" x14ac:dyDescent="0.25">
      <c r="A1235" s="16"/>
    </row>
    <row r="1236" spans="1:1" x14ac:dyDescent="0.25">
      <c r="A1236" s="16"/>
    </row>
    <row r="1237" spans="1:1" x14ac:dyDescent="0.25">
      <c r="A1237" s="16"/>
    </row>
    <row r="1238" spans="1:1" x14ac:dyDescent="0.25">
      <c r="A1238" s="16"/>
    </row>
    <row r="1239" spans="1:1" x14ac:dyDescent="0.25">
      <c r="A1239" s="16"/>
    </row>
    <row r="1240" spans="1:1" x14ac:dyDescent="0.25">
      <c r="A1240" s="16"/>
    </row>
    <row r="1241" spans="1:1" x14ac:dyDescent="0.25">
      <c r="A1241" s="16"/>
    </row>
    <row r="1242" spans="1:1" x14ac:dyDescent="0.25">
      <c r="A1242" s="16"/>
    </row>
    <row r="1243" spans="1:1" x14ac:dyDescent="0.25">
      <c r="A1243" s="16"/>
    </row>
    <row r="1244" spans="1:1" x14ac:dyDescent="0.25">
      <c r="A1244" s="16"/>
    </row>
    <row r="1245" spans="1:1" x14ac:dyDescent="0.25">
      <c r="A1245" s="16"/>
    </row>
    <row r="1246" spans="1:1" x14ac:dyDescent="0.25">
      <c r="A1246" s="16"/>
    </row>
    <row r="1247" spans="1:1" x14ac:dyDescent="0.25">
      <c r="A1247" s="16"/>
    </row>
    <row r="1248" spans="1:1" x14ac:dyDescent="0.25">
      <c r="A1248" s="16"/>
    </row>
    <row r="1249" spans="1:1" x14ac:dyDescent="0.25">
      <c r="A1249" s="16"/>
    </row>
    <row r="1250" spans="1:1" x14ac:dyDescent="0.25">
      <c r="A1250" s="16"/>
    </row>
    <row r="1251" spans="1:1" x14ac:dyDescent="0.25">
      <c r="A1251" s="16"/>
    </row>
    <row r="1252" spans="1:1" x14ac:dyDescent="0.25">
      <c r="A1252" s="16"/>
    </row>
    <row r="1253" spans="1:1" x14ac:dyDescent="0.25">
      <c r="A1253" s="16"/>
    </row>
    <row r="1254" spans="1:1" x14ac:dyDescent="0.25">
      <c r="A1254" s="16"/>
    </row>
    <row r="1255" spans="1:1" x14ac:dyDescent="0.25">
      <c r="A1255" s="16"/>
    </row>
    <row r="1256" spans="1:1" x14ac:dyDescent="0.25">
      <c r="A1256" s="16"/>
    </row>
    <row r="1257" spans="1:1" x14ac:dyDescent="0.25">
      <c r="A1257" s="16"/>
    </row>
    <row r="1258" spans="1:1" x14ac:dyDescent="0.25">
      <c r="A1258" s="16"/>
    </row>
    <row r="1259" spans="1:1" x14ac:dyDescent="0.25">
      <c r="A1259" s="16"/>
    </row>
    <row r="1260" spans="1:1" x14ac:dyDescent="0.25">
      <c r="A1260" s="16"/>
    </row>
    <row r="1261" spans="1:1" x14ac:dyDescent="0.25">
      <c r="A1261" s="16"/>
    </row>
    <row r="1262" spans="1:1" x14ac:dyDescent="0.25">
      <c r="A1262" s="16"/>
    </row>
    <row r="1263" spans="1:1" x14ac:dyDescent="0.25">
      <c r="A1263" s="16"/>
    </row>
    <row r="1264" spans="1:1" x14ac:dyDescent="0.25">
      <c r="A1264" s="16"/>
    </row>
    <row r="1265" spans="1:1" x14ac:dyDescent="0.25">
      <c r="A1265" s="16"/>
    </row>
    <row r="1266" spans="1:1" x14ac:dyDescent="0.25">
      <c r="A1266" s="16"/>
    </row>
    <row r="1267" spans="1:1" x14ac:dyDescent="0.25">
      <c r="A1267" s="16"/>
    </row>
    <row r="1268" spans="1:1" x14ac:dyDescent="0.25">
      <c r="A1268" s="16"/>
    </row>
    <row r="1269" spans="1:1" x14ac:dyDescent="0.25">
      <c r="A1269" s="16"/>
    </row>
    <row r="1270" spans="1:1" x14ac:dyDescent="0.25">
      <c r="A1270" s="16"/>
    </row>
    <row r="1271" spans="1:1" x14ac:dyDescent="0.25">
      <c r="A1271" s="16"/>
    </row>
    <row r="1272" spans="1:1" x14ac:dyDescent="0.25">
      <c r="A1272" s="16"/>
    </row>
    <row r="1273" spans="1:1" x14ac:dyDescent="0.25">
      <c r="A1273" s="16"/>
    </row>
    <row r="1274" spans="1:1" x14ac:dyDescent="0.25">
      <c r="A1274" s="16"/>
    </row>
    <row r="1275" spans="1:1" x14ac:dyDescent="0.25">
      <c r="A1275" s="16"/>
    </row>
    <row r="1276" spans="1:1" x14ac:dyDescent="0.25">
      <c r="A1276" s="16"/>
    </row>
    <row r="1277" spans="1:1" x14ac:dyDescent="0.25">
      <c r="A1277" s="16"/>
    </row>
    <row r="1278" spans="1:1" x14ac:dyDescent="0.25">
      <c r="A1278" s="16"/>
    </row>
    <row r="1279" spans="1:1" x14ac:dyDescent="0.25">
      <c r="A1279" s="16"/>
    </row>
    <row r="1280" spans="1:1" x14ac:dyDescent="0.25">
      <c r="A1280" s="16"/>
    </row>
    <row r="1281" spans="1:1" x14ac:dyDescent="0.25">
      <c r="A1281" s="16"/>
    </row>
    <row r="1282" spans="1:1" x14ac:dyDescent="0.25">
      <c r="A1282" s="16"/>
    </row>
    <row r="1283" spans="1:1" x14ac:dyDescent="0.25">
      <c r="A1283" s="16"/>
    </row>
    <row r="1284" spans="1:1" x14ac:dyDescent="0.25">
      <c r="A1284" s="16"/>
    </row>
    <row r="1285" spans="1:1" x14ac:dyDescent="0.25">
      <c r="A1285" s="16"/>
    </row>
    <row r="1286" spans="1:1" x14ac:dyDescent="0.25">
      <c r="A1286" s="16"/>
    </row>
    <row r="1287" spans="1:1" x14ac:dyDescent="0.25">
      <c r="A1287" s="16"/>
    </row>
    <row r="1288" spans="1:1" x14ac:dyDescent="0.25">
      <c r="A1288" s="16"/>
    </row>
    <row r="1289" spans="1:1" x14ac:dyDescent="0.25">
      <c r="A1289" s="16"/>
    </row>
    <row r="1290" spans="1:1" x14ac:dyDescent="0.25">
      <c r="A1290" s="16"/>
    </row>
    <row r="1291" spans="1:1" x14ac:dyDescent="0.25">
      <c r="A1291" s="16"/>
    </row>
    <row r="1292" spans="1:1" x14ac:dyDescent="0.25">
      <c r="A1292" s="16"/>
    </row>
    <row r="1293" spans="1:1" x14ac:dyDescent="0.25">
      <c r="A1293" s="16"/>
    </row>
    <row r="1294" spans="1:1" x14ac:dyDescent="0.25">
      <c r="A1294" s="16"/>
    </row>
    <row r="1295" spans="1:1" x14ac:dyDescent="0.25">
      <c r="A1295" s="16"/>
    </row>
    <row r="1296" spans="1:1" x14ac:dyDescent="0.25">
      <c r="A1296" s="16"/>
    </row>
    <row r="1297" spans="1:1" x14ac:dyDescent="0.25">
      <c r="A1297" s="16"/>
    </row>
    <row r="1298" spans="1:1" x14ac:dyDescent="0.25">
      <c r="A1298" s="16"/>
    </row>
    <row r="1299" spans="1:1" x14ac:dyDescent="0.25">
      <c r="A1299" s="16"/>
    </row>
    <row r="1300" spans="1:1" x14ac:dyDescent="0.25">
      <c r="A1300" s="16"/>
    </row>
    <row r="1301" spans="1:1" x14ac:dyDescent="0.25">
      <c r="A1301" s="16"/>
    </row>
    <row r="1302" spans="1:1" x14ac:dyDescent="0.25">
      <c r="A1302" s="16"/>
    </row>
    <row r="1303" spans="1:1" x14ac:dyDescent="0.25">
      <c r="A1303" s="16"/>
    </row>
    <row r="1304" spans="1:1" x14ac:dyDescent="0.25">
      <c r="A1304" s="16"/>
    </row>
    <row r="1305" spans="1:1" x14ac:dyDescent="0.25">
      <c r="A1305" s="16"/>
    </row>
    <row r="1306" spans="1:1" x14ac:dyDescent="0.25">
      <c r="A1306" s="16"/>
    </row>
    <row r="1307" spans="1:1" x14ac:dyDescent="0.25">
      <c r="A1307" s="16"/>
    </row>
    <row r="1308" spans="1:1" x14ac:dyDescent="0.25">
      <c r="A1308" s="16"/>
    </row>
    <row r="1309" spans="1:1" x14ac:dyDescent="0.25">
      <c r="A1309" s="16"/>
    </row>
    <row r="1310" spans="1:1" x14ac:dyDescent="0.25">
      <c r="A1310" s="16"/>
    </row>
    <row r="1311" spans="1:1" x14ac:dyDescent="0.25">
      <c r="A1311" s="16"/>
    </row>
    <row r="1312" spans="1:1" x14ac:dyDescent="0.25">
      <c r="A1312" s="16"/>
    </row>
    <row r="1313" spans="1:1" x14ac:dyDescent="0.25">
      <c r="A1313" s="16"/>
    </row>
    <row r="1314" spans="1:1" x14ac:dyDescent="0.25">
      <c r="A1314" s="16"/>
    </row>
    <row r="1315" spans="1:1" x14ac:dyDescent="0.25">
      <c r="A1315" s="16"/>
    </row>
    <row r="1316" spans="1:1" x14ac:dyDescent="0.25">
      <c r="A1316" s="16"/>
    </row>
    <row r="1317" spans="1:1" x14ac:dyDescent="0.25">
      <c r="A1317" s="16"/>
    </row>
    <row r="1318" spans="1:1" x14ac:dyDescent="0.25">
      <c r="A1318" s="16"/>
    </row>
    <row r="1319" spans="1:1" x14ac:dyDescent="0.25">
      <c r="A1319" s="16"/>
    </row>
    <row r="1320" spans="1:1" x14ac:dyDescent="0.25">
      <c r="A1320" s="16"/>
    </row>
    <row r="1321" spans="1:1" x14ac:dyDescent="0.25">
      <c r="A1321" s="16"/>
    </row>
    <row r="1322" spans="1:1" x14ac:dyDescent="0.25">
      <c r="A1322" s="16"/>
    </row>
    <row r="1323" spans="1:1" x14ac:dyDescent="0.25">
      <c r="A1323" s="16"/>
    </row>
    <row r="1324" spans="1:1" x14ac:dyDescent="0.25">
      <c r="A1324" s="16"/>
    </row>
    <row r="1325" spans="1:1" x14ac:dyDescent="0.25">
      <c r="A1325" s="16"/>
    </row>
    <row r="1326" spans="1:1" x14ac:dyDescent="0.25">
      <c r="A1326" s="16"/>
    </row>
    <row r="1327" spans="1:1" x14ac:dyDescent="0.25">
      <c r="A1327" s="16"/>
    </row>
    <row r="1328" spans="1:1" x14ac:dyDescent="0.25">
      <c r="A1328" s="16"/>
    </row>
    <row r="1329" spans="1:1" x14ac:dyDescent="0.25">
      <c r="A1329" s="16"/>
    </row>
    <row r="1330" spans="1:1" x14ac:dyDescent="0.25">
      <c r="A1330" s="16"/>
    </row>
    <row r="1331" spans="1:1" x14ac:dyDescent="0.25">
      <c r="A1331" s="16"/>
    </row>
    <row r="1332" spans="1:1" x14ac:dyDescent="0.25">
      <c r="A1332" s="16"/>
    </row>
    <row r="1333" spans="1:1" x14ac:dyDescent="0.25">
      <c r="A1333" s="16"/>
    </row>
    <row r="1334" spans="1:1" x14ac:dyDescent="0.25">
      <c r="A1334" s="16"/>
    </row>
    <row r="1335" spans="1:1" x14ac:dyDescent="0.25">
      <c r="A1335" s="16"/>
    </row>
    <row r="1336" spans="1:1" x14ac:dyDescent="0.25">
      <c r="A1336" s="16"/>
    </row>
    <row r="1337" spans="1:1" x14ac:dyDescent="0.25">
      <c r="A1337" s="16"/>
    </row>
    <row r="1338" spans="1:1" x14ac:dyDescent="0.25">
      <c r="A1338" s="16"/>
    </row>
    <row r="1339" spans="1:1" x14ac:dyDescent="0.25">
      <c r="A1339" s="16"/>
    </row>
    <row r="1340" spans="1:1" x14ac:dyDescent="0.25">
      <c r="A1340" s="16"/>
    </row>
    <row r="1341" spans="1:1" x14ac:dyDescent="0.25">
      <c r="A1341" s="16"/>
    </row>
    <row r="1342" spans="1:1" x14ac:dyDescent="0.25">
      <c r="A1342" s="16"/>
    </row>
    <row r="1343" spans="1:1" x14ac:dyDescent="0.25">
      <c r="A1343" s="16"/>
    </row>
    <row r="1344" spans="1:1" x14ac:dyDescent="0.25">
      <c r="A1344" s="16"/>
    </row>
    <row r="1345" spans="1:1" x14ac:dyDescent="0.25">
      <c r="A1345" s="16"/>
    </row>
    <row r="1346" spans="1:1" x14ac:dyDescent="0.25">
      <c r="A1346" s="16"/>
    </row>
    <row r="1347" spans="1:1" x14ac:dyDescent="0.25">
      <c r="A1347" s="16"/>
    </row>
    <row r="1348" spans="1:1" x14ac:dyDescent="0.25">
      <c r="A1348" s="16"/>
    </row>
    <row r="1349" spans="1:1" x14ac:dyDescent="0.25">
      <c r="A1349" s="16"/>
    </row>
    <row r="1350" spans="1:1" x14ac:dyDescent="0.25">
      <c r="A1350" s="16"/>
    </row>
    <row r="1351" spans="1:1" x14ac:dyDescent="0.25">
      <c r="A1351" s="16"/>
    </row>
    <row r="1352" spans="1:1" x14ac:dyDescent="0.25">
      <c r="A1352" s="16"/>
    </row>
    <row r="1353" spans="1:1" x14ac:dyDescent="0.25">
      <c r="A1353" s="16"/>
    </row>
    <row r="1354" spans="1:1" x14ac:dyDescent="0.25">
      <c r="A1354" s="16"/>
    </row>
    <row r="1355" spans="1:1" x14ac:dyDescent="0.25">
      <c r="A1355" s="16"/>
    </row>
    <row r="1356" spans="1:1" x14ac:dyDescent="0.25">
      <c r="A1356" s="16"/>
    </row>
    <row r="1357" spans="1:1" x14ac:dyDescent="0.25">
      <c r="A1357" s="16"/>
    </row>
    <row r="1358" spans="1:1" x14ac:dyDescent="0.25">
      <c r="A1358" s="16"/>
    </row>
    <row r="1359" spans="1:1" x14ac:dyDescent="0.25">
      <c r="A1359" s="16"/>
    </row>
    <row r="1360" spans="1:1" x14ac:dyDescent="0.25">
      <c r="A1360" s="16"/>
    </row>
    <row r="1361" spans="1:1" x14ac:dyDescent="0.25">
      <c r="A1361" s="16"/>
    </row>
    <row r="1362" spans="1:1" x14ac:dyDescent="0.25">
      <c r="A1362" s="16"/>
    </row>
    <row r="1363" spans="1:1" x14ac:dyDescent="0.25">
      <c r="A1363" s="16"/>
    </row>
    <row r="1364" spans="1:1" x14ac:dyDescent="0.25">
      <c r="A1364" s="16"/>
    </row>
    <row r="1365" spans="1:1" x14ac:dyDescent="0.25">
      <c r="A1365" s="16"/>
    </row>
    <row r="1366" spans="1:1" x14ac:dyDescent="0.25">
      <c r="A1366" s="16"/>
    </row>
    <row r="1367" spans="1:1" x14ac:dyDescent="0.25">
      <c r="A1367" s="16"/>
    </row>
    <row r="1368" spans="1:1" x14ac:dyDescent="0.25">
      <c r="A1368" s="16"/>
    </row>
    <row r="1369" spans="1:1" x14ac:dyDescent="0.25">
      <c r="A1369" s="16"/>
    </row>
    <row r="1370" spans="1:1" x14ac:dyDescent="0.25">
      <c r="A1370" s="16"/>
    </row>
    <row r="1371" spans="1:1" x14ac:dyDescent="0.25">
      <c r="A1371" s="16"/>
    </row>
    <row r="1372" spans="1:1" x14ac:dyDescent="0.25">
      <c r="A1372" s="16"/>
    </row>
    <row r="1373" spans="1:1" x14ac:dyDescent="0.25">
      <c r="A1373" s="16"/>
    </row>
    <row r="1374" spans="1:1" x14ac:dyDescent="0.25">
      <c r="A1374" s="16"/>
    </row>
    <row r="1375" spans="1:1" x14ac:dyDescent="0.25">
      <c r="A1375" s="16"/>
    </row>
    <row r="1376" spans="1:1" x14ac:dyDescent="0.25">
      <c r="A1376" s="16"/>
    </row>
    <row r="1377" spans="1:1" x14ac:dyDescent="0.25">
      <c r="A1377" s="16"/>
    </row>
    <row r="1378" spans="1:1" x14ac:dyDescent="0.25">
      <c r="A1378" s="16"/>
    </row>
    <row r="1379" spans="1:1" x14ac:dyDescent="0.25">
      <c r="A1379" s="16"/>
    </row>
    <row r="1380" spans="1:1" x14ac:dyDescent="0.25">
      <c r="A1380" s="16"/>
    </row>
    <row r="1381" spans="1:1" x14ac:dyDescent="0.25">
      <c r="A1381" s="16"/>
    </row>
    <row r="1382" spans="1:1" x14ac:dyDescent="0.25">
      <c r="A1382" s="16"/>
    </row>
    <row r="1383" spans="1:1" x14ac:dyDescent="0.25">
      <c r="A1383" s="16"/>
    </row>
    <row r="1384" spans="1:1" x14ac:dyDescent="0.25">
      <c r="A1384" s="16"/>
    </row>
    <row r="1385" spans="1:1" x14ac:dyDescent="0.25">
      <c r="A1385" s="16"/>
    </row>
    <row r="1386" spans="1:1" x14ac:dyDescent="0.25">
      <c r="A1386" s="16"/>
    </row>
    <row r="1387" spans="1:1" x14ac:dyDescent="0.25">
      <c r="A1387" s="16"/>
    </row>
    <row r="1388" spans="1:1" x14ac:dyDescent="0.25">
      <c r="A1388" s="16"/>
    </row>
    <row r="1389" spans="1:1" x14ac:dyDescent="0.25">
      <c r="A1389" s="16"/>
    </row>
    <row r="1390" spans="1:1" x14ac:dyDescent="0.25">
      <c r="A1390" s="16"/>
    </row>
    <row r="1391" spans="1:1" x14ac:dyDescent="0.25">
      <c r="A1391" s="16"/>
    </row>
    <row r="1392" spans="1:1" x14ac:dyDescent="0.25">
      <c r="A1392" s="16"/>
    </row>
    <row r="1393" spans="1:1" x14ac:dyDescent="0.25">
      <c r="A1393" s="16"/>
    </row>
    <row r="1394" spans="1:1" x14ac:dyDescent="0.25">
      <c r="A1394" s="16"/>
    </row>
    <row r="1395" spans="1:1" x14ac:dyDescent="0.25">
      <c r="A1395" s="16"/>
    </row>
    <row r="1396" spans="1:1" x14ac:dyDescent="0.25">
      <c r="A1396" s="16"/>
    </row>
    <row r="1397" spans="1:1" x14ac:dyDescent="0.25">
      <c r="A1397" s="16"/>
    </row>
    <row r="1398" spans="1:1" x14ac:dyDescent="0.25">
      <c r="A1398" s="16"/>
    </row>
    <row r="1399" spans="1:1" x14ac:dyDescent="0.25">
      <c r="A1399" s="16"/>
    </row>
    <row r="1400" spans="1:1" x14ac:dyDescent="0.25">
      <c r="A1400" s="16"/>
    </row>
    <row r="1401" spans="1:1" x14ac:dyDescent="0.25">
      <c r="A1401" s="16"/>
    </row>
    <row r="1402" spans="1:1" x14ac:dyDescent="0.25">
      <c r="A1402" s="16"/>
    </row>
    <row r="1403" spans="1:1" x14ac:dyDescent="0.25">
      <c r="A1403" s="16"/>
    </row>
    <row r="1404" spans="1:1" x14ac:dyDescent="0.25">
      <c r="A1404" s="16"/>
    </row>
    <row r="1405" spans="1:1" x14ac:dyDescent="0.25">
      <c r="A1405" s="16"/>
    </row>
    <row r="1406" spans="1:1" x14ac:dyDescent="0.25">
      <c r="A1406" s="16"/>
    </row>
    <row r="1407" spans="1:1" x14ac:dyDescent="0.25">
      <c r="A1407" s="16"/>
    </row>
    <row r="1408" spans="1:1" x14ac:dyDescent="0.25">
      <c r="A1408" s="16"/>
    </row>
    <row r="1409" spans="1:1" x14ac:dyDescent="0.25">
      <c r="A1409" s="16"/>
    </row>
    <row r="1410" spans="1:1" x14ac:dyDescent="0.25">
      <c r="A1410" s="16"/>
    </row>
    <row r="1411" spans="1:1" x14ac:dyDescent="0.25">
      <c r="A1411" s="16"/>
    </row>
    <row r="1412" spans="1:1" x14ac:dyDescent="0.25">
      <c r="A1412" s="16"/>
    </row>
    <row r="1413" spans="1:1" x14ac:dyDescent="0.25">
      <c r="A1413" s="16"/>
    </row>
    <row r="1414" spans="1:1" x14ac:dyDescent="0.25">
      <c r="A1414" s="16"/>
    </row>
    <row r="1415" spans="1:1" x14ac:dyDescent="0.25">
      <c r="A1415" s="16"/>
    </row>
    <row r="1416" spans="1:1" x14ac:dyDescent="0.25">
      <c r="A1416" s="16"/>
    </row>
    <row r="1417" spans="1:1" x14ac:dyDescent="0.25">
      <c r="A1417" s="16"/>
    </row>
    <row r="1418" spans="1:1" x14ac:dyDescent="0.25">
      <c r="A1418" s="16"/>
    </row>
    <row r="1419" spans="1:1" x14ac:dyDescent="0.25">
      <c r="A1419" s="16"/>
    </row>
    <row r="1420" spans="1:1" x14ac:dyDescent="0.25">
      <c r="A1420" s="16"/>
    </row>
    <row r="1421" spans="1:1" x14ac:dyDescent="0.25">
      <c r="A1421" s="16"/>
    </row>
    <row r="1422" spans="1:1" x14ac:dyDescent="0.25">
      <c r="A1422" s="16"/>
    </row>
    <row r="1423" spans="1:1" x14ac:dyDescent="0.25">
      <c r="A1423" s="16"/>
    </row>
    <row r="1424" spans="1:1" x14ac:dyDescent="0.25">
      <c r="A1424" s="16"/>
    </row>
    <row r="1425" spans="1:1" x14ac:dyDescent="0.25">
      <c r="A1425" s="16"/>
    </row>
    <row r="1426" spans="1:1" x14ac:dyDescent="0.25">
      <c r="A1426" s="16"/>
    </row>
    <row r="1427" spans="1:1" x14ac:dyDescent="0.25">
      <c r="A1427" s="16"/>
    </row>
    <row r="1428" spans="1:1" x14ac:dyDescent="0.25">
      <c r="A1428" s="16"/>
    </row>
    <row r="1429" spans="1:1" x14ac:dyDescent="0.25">
      <c r="A1429" s="16"/>
    </row>
    <row r="1430" spans="1:1" x14ac:dyDescent="0.25">
      <c r="A1430" s="16"/>
    </row>
    <row r="1431" spans="1:1" x14ac:dyDescent="0.25">
      <c r="A1431" s="16"/>
    </row>
    <row r="1432" spans="1:1" x14ac:dyDescent="0.25">
      <c r="A1432" s="16"/>
    </row>
    <row r="1433" spans="1:1" x14ac:dyDescent="0.25">
      <c r="A1433" s="16"/>
    </row>
    <row r="1434" spans="1:1" x14ac:dyDescent="0.25">
      <c r="A1434" s="16"/>
    </row>
    <row r="1435" spans="1:1" x14ac:dyDescent="0.25">
      <c r="A1435" s="16"/>
    </row>
    <row r="1436" spans="1:1" x14ac:dyDescent="0.25">
      <c r="A1436" s="16"/>
    </row>
    <row r="1437" spans="1:1" x14ac:dyDescent="0.25">
      <c r="A1437" s="16"/>
    </row>
    <row r="1438" spans="1:1" x14ac:dyDescent="0.25">
      <c r="A1438" s="16"/>
    </row>
    <row r="1439" spans="1:1" x14ac:dyDescent="0.25">
      <c r="A1439" s="16"/>
    </row>
    <row r="1440" spans="1:1" x14ac:dyDescent="0.25">
      <c r="A1440" s="16"/>
    </row>
    <row r="1441" spans="1:1" x14ac:dyDescent="0.25">
      <c r="A1441" s="16"/>
    </row>
    <row r="1442" spans="1:1" x14ac:dyDescent="0.25">
      <c r="A1442" s="16"/>
    </row>
    <row r="1443" spans="1:1" x14ac:dyDescent="0.25">
      <c r="A1443" s="16"/>
    </row>
    <row r="1444" spans="1:1" x14ac:dyDescent="0.25">
      <c r="A1444" s="16"/>
    </row>
    <row r="1445" spans="1:1" x14ac:dyDescent="0.25">
      <c r="A1445" s="16"/>
    </row>
    <row r="1446" spans="1:1" x14ac:dyDescent="0.25">
      <c r="A1446" s="16"/>
    </row>
    <row r="1447" spans="1:1" x14ac:dyDescent="0.25">
      <c r="A1447" s="16"/>
    </row>
    <row r="1448" spans="1:1" x14ac:dyDescent="0.25">
      <c r="A1448" s="16"/>
    </row>
    <row r="1449" spans="1:1" x14ac:dyDescent="0.25">
      <c r="A1449" s="16"/>
    </row>
    <row r="1450" spans="1:1" x14ac:dyDescent="0.25">
      <c r="A1450" s="16"/>
    </row>
    <row r="1451" spans="1:1" x14ac:dyDescent="0.25">
      <c r="A1451" s="16"/>
    </row>
    <row r="1452" spans="1:1" x14ac:dyDescent="0.25">
      <c r="A1452" s="16"/>
    </row>
    <row r="1453" spans="1:1" x14ac:dyDescent="0.25">
      <c r="A1453" s="16"/>
    </row>
    <row r="1454" spans="1:1" x14ac:dyDescent="0.25">
      <c r="A1454" s="16"/>
    </row>
    <row r="1455" spans="1:1" x14ac:dyDescent="0.25">
      <c r="A1455" s="16"/>
    </row>
    <row r="1456" spans="1:1" x14ac:dyDescent="0.25">
      <c r="A1456" s="16"/>
    </row>
    <row r="1457" spans="1:1" x14ac:dyDescent="0.25">
      <c r="A1457" s="16"/>
    </row>
    <row r="1458" spans="1:1" x14ac:dyDescent="0.25">
      <c r="A1458" s="16"/>
    </row>
    <row r="1459" spans="1:1" x14ac:dyDescent="0.25">
      <c r="A1459" s="16"/>
    </row>
    <row r="1460" spans="1:1" x14ac:dyDescent="0.25">
      <c r="A1460" s="16"/>
    </row>
    <row r="1461" spans="1:1" x14ac:dyDescent="0.25">
      <c r="A1461" s="16"/>
    </row>
    <row r="1462" spans="1:1" x14ac:dyDescent="0.25">
      <c r="A1462" s="16"/>
    </row>
    <row r="1463" spans="1:1" x14ac:dyDescent="0.25">
      <c r="A1463" s="16"/>
    </row>
    <row r="1464" spans="1:1" x14ac:dyDescent="0.25">
      <c r="A1464" s="16"/>
    </row>
    <row r="1465" spans="1:1" x14ac:dyDescent="0.25">
      <c r="A1465" s="16"/>
    </row>
    <row r="1466" spans="1:1" x14ac:dyDescent="0.25">
      <c r="A1466" s="16"/>
    </row>
    <row r="1467" spans="1:1" x14ac:dyDescent="0.25">
      <c r="A1467" s="16"/>
    </row>
    <row r="1468" spans="1:1" x14ac:dyDescent="0.25">
      <c r="A1468" s="16"/>
    </row>
    <row r="1469" spans="1:1" x14ac:dyDescent="0.25">
      <c r="A1469" s="16"/>
    </row>
    <row r="1470" spans="1:1" x14ac:dyDescent="0.25">
      <c r="A1470" s="16"/>
    </row>
    <row r="1471" spans="1:1" x14ac:dyDescent="0.25">
      <c r="A1471" s="16"/>
    </row>
    <row r="1472" spans="1:1" x14ac:dyDescent="0.25">
      <c r="A1472" s="16"/>
    </row>
    <row r="1473" spans="1:1" x14ac:dyDescent="0.25">
      <c r="A1473" s="16"/>
    </row>
    <row r="1474" spans="1:1" x14ac:dyDescent="0.25">
      <c r="A1474" s="16"/>
    </row>
    <row r="1475" spans="1:1" x14ac:dyDescent="0.25">
      <c r="A1475" s="16"/>
    </row>
    <row r="1476" spans="1:1" x14ac:dyDescent="0.25">
      <c r="A1476" s="16"/>
    </row>
    <row r="1477" spans="1:1" x14ac:dyDescent="0.25">
      <c r="A1477" s="16"/>
    </row>
    <row r="1478" spans="1:1" x14ac:dyDescent="0.25">
      <c r="A1478" s="16"/>
    </row>
    <row r="1479" spans="1:1" x14ac:dyDescent="0.25">
      <c r="A1479" s="16"/>
    </row>
    <row r="1480" spans="1:1" x14ac:dyDescent="0.25">
      <c r="A1480" s="16"/>
    </row>
    <row r="1481" spans="1:1" x14ac:dyDescent="0.25">
      <c r="A1481" s="16"/>
    </row>
    <row r="1482" spans="1:1" x14ac:dyDescent="0.25">
      <c r="A1482" s="16"/>
    </row>
    <row r="1483" spans="1:1" x14ac:dyDescent="0.25">
      <c r="A1483" s="16"/>
    </row>
    <row r="1484" spans="1:1" x14ac:dyDescent="0.25">
      <c r="A1484" s="16"/>
    </row>
    <row r="1485" spans="1:1" x14ac:dyDescent="0.25">
      <c r="A1485" s="16"/>
    </row>
    <row r="1486" spans="1:1" x14ac:dyDescent="0.25">
      <c r="A1486" s="16"/>
    </row>
    <row r="1487" spans="1:1" x14ac:dyDescent="0.25">
      <c r="A1487" s="16"/>
    </row>
    <row r="1488" spans="1:1" x14ac:dyDescent="0.25">
      <c r="A1488" s="16"/>
    </row>
    <row r="1489" spans="1:1" x14ac:dyDescent="0.25">
      <c r="A1489" s="16"/>
    </row>
    <row r="1490" spans="1:1" x14ac:dyDescent="0.25">
      <c r="A1490" s="16"/>
    </row>
    <row r="1491" spans="1:1" x14ac:dyDescent="0.25">
      <c r="A1491" s="16"/>
    </row>
    <row r="1492" spans="1:1" x14ac:dyDescent="0.25">
      <c r="A1492" s="16"/>
    </row>
    <row r="1493" spans="1:1" x14ac:dyDescent="0.25">
      <c r="A1493" s="16"/>
    </row>
    <row r="1494" spans="1:1" x14ac:dyDescent="0.25">
      <c r="A1494" s="16"/>
    </row>
    <row r="1495" spans="1:1" x14ac:dyDescent="0.25">
      <c r="A1495" s="16"/>
    </row>
    <row r="1496" spans="1:1" x14ac:dyDescent="0.25">
      <c r="A1496" s="16"/>
    </row>
    <row r="1497" spans="1:1" x14ac:dyDescent="0.25">
      <c r="A1497" s="16"/>
    </row>
    <row r="1498" spans="1:1" x14ac:dyDescent="0.25">
      <c r="A1498" s="16"/>
    </row>
    <row r="1499" spans="1:1" x14ac:dyDescent="0.25">
      <c r="A1499" s="16"/>
    </row>
    <row r="1500" spans="1:1" x14ac:dyDescent="0.25">
      <c r="A1500" s="16"/>
    </row>
    <row r="1501" spans="1:1" x14ac:dyDescent="0.25">
      <c r="A1501" s="16"/>
    </row>
    <row r="1502" spans="1:1" x14ac:dyDescent="0.25">
      <c r="A1502" s="16"/>
    </row>
    <row r="1503" spans="1:1" x14ac:dyDescent="0.25">
      <c r="A1503" s="16"/>
    </row>
    <row r="1504" spans="1:1" x14ac:dyDescent="0.25">
      <c r="A1504" s="16"/>
    </row>
    <row r="1505" spans="1:1" x14ac:dyDescent="0.25">
      <c r="A1505" s="16"/>
    </row>
    <row r="1506" spans="1:1" x14ac:dyDescent="0.25">
      <c r="A1506" s="16"/>
    </row>
    <row r="1507" spans="1:1" x14ac:dyDescent="0.25">
      <c r="A1507" s="16"/>
    </row>
    <row r="1508" spans="1:1" x14ac:dyDescent="0.25">
      <c r="A1508" s="16"/>
    </row>
    <row r="1509" spans="1:1" x14ac:dyDescent="0.25">
      <c r="A1509" s="16"/>
    </row>
    <row r="1510" spans="1:1" x14ac:dyDescent="0.25">
      <c r="A1510" s="16"/>
    </row>
    <row r="1511" spans="1:1" x14ac:dyDescent="0.25">
      <c r="A1511" s="16"/>
    </row>
    <row r="1512" spans="1:1" x14ac:dyDescent="0.25">
      <c r="A1512" s="16"/>
    </row>
    <row r="1513" spans="1:1" x14ac:dyDescent="0.25">
      <c r="A1513" s="16"/>
    </row>
    <row r="1514" spans="1:1" x14ac:dyDescent="0.25">
      <c r="A1514" s="16"/>
    </row>
    <row r="1515" spans="1:1" x14ac:dyDescent="0.25">
      <c r="A1515" s="16"/>
    </row>
    <row r="1516" spans="1:1" x14ac:dyDescent="0.25">
      <c r="A1516" s="16"/>
    </row>
    <row r="1517" spans="1:1" x14ac:dyDescent="0.25">
      <c r="A1517" s="16"/>
    </row>
    <row r="1518" spans="1:1" x14ac:dyDescent="0.25">
      <c r="A1518" s="16"/>
    </row>
    <row r="1519" spans="1:1" x14ac:dyDescent="0.25">
      <c r="A1519" s="16"/>
    </row>
    <row r="1520" spans="1:1" x14ac:dyDescent="0.25">
      <c r="A1520" s="16"/>
    </row>
    <row r="1521" spans="1:1" x14ac:dyDescent="0.25">
      <c r="A1521" s="16"/>
    </row>
    <row r="1522" spans="1:1" x14ac:dyDescent="0.25">
      <c r="A1522" s="16"/>
    </row>
    <row r="1523" spans="1:1" x14ac:dyDescent="0.25">
      <c r="A1523" s="16"/>
    </row>
    <row r="1524" spans="1:1" x14ac:dyDescent="0.25">
      <c r="A1524" s="16"/>
    </row>
    <row r="1525" spans="1:1" x14ac:dyDescent="0.25">
      <c r="A1525" s="16"/>
    </row>
    <row r="1526" spans="1:1" x14ac:dyDescent="0.25">
      <c r="A1526" s="16"/>
    </row>
    <row r="1527" spans="1:1" x14ac:dyDescent="0.25">
      <c r="A1527" s="16"/>
    </row>
    <row r="1528" spans="1:1" x14ac:dyDescent="0.25">
      <c r="A1528" s="16"/>
    </row>
    <row r="1529" spans="1:1" x14ac:dyDescent="0.25">
      <c r="A1529" s="16"/>
    </row>
    <row r="1530" spans="1:1" x14ac:dyDescent="0.25">
      <c r="A1530" s="16"/>
    </row>
    <row r="1531" spans="1:1" x14ac:dyDescent="0.25">
      <c r="A1531" s="16"/>
    </row>
    <row r="1532" spans="1:1" x14ac:dyDescent="0.25">
      <c r="A1532" s="16"/>
    </row>
    <row r="1533" spans="1:1" x14ac:dyDescent="0.25">
      <c r="A1533" s="16"/>
    </row>
    <row r="1534" spans="1:1" x14ac:dyDescent="0.25">
      <c r="A1534" s="16"/>
    </row>
    <row r="1535" spans="1:1" x14ac:dyDescent="0.25">
      <c r="A1535" s="16"/>
    </row>
    <row r="1536" spans="1:1" x14ac:dyDescent="0.25">
      <c r="A1536" s="16"/>
    </row>
    <row r="1537" spans="1:1" x14ac:dyDescent="0.25">
      <c r="A1537" s="16"/>
    </row>
    <row r="1538" spans="1:1" x14ac:dyDescent="0.25">
      <c r="A1538" s="16"/>
    </row>
    <row r="1539" spans="1:1" x14ac:dyDescent="0.25">
      <c r="A1539" s="16"/>
    </row>
    <row r="1540" spans="1:1" x14ac:dyDescent="0.25">
      <c r="A1540" s="16"/>
    </row>
    <row r="1541" spans="1:1" x14ac:dyDescent="0.25">
      <c r="A1541" s="16"/>
    </row>
    <row r="1542" spans="1:1" x14ac:dyDescent="0.25">
      <c r="A1542" s="16"/>
    </row>
    <row r="1543" spans="1:1" x14ac:dyDescent="0.25">
      <c r="A1543" s="16"/>
    </row>
    <row r="1544" spans="1:1" x14ac:dyDescent="0.25">
      <c r="A1544" s="16"/>
    </row>
    <row r="1545" spans="1:1" x14ac:dyDescent="0.25">
      <c r="A1545" s="16"/>
    </row>
    <row r="1546" spans="1:1" x14ac:dyDescent="0.25">
      <c r="A1546" s="16"/>
    </row>
    <row r="1547" spans="1:1" x14ac:dyDescent="0.25">
      <c r="A1547" s="16"/>
    </row>
    <row r="1548" spans="1:1" x14ac:dyDescent="0.25">
      <c r="A1548" s="16"/>
    </row>
    <row r="1549" spans="1:1" x14ac:dyDescent="0.25">
      <c r="A1549" s="16"/>
    </row>
    <row r="1550" spans="1:1" x14ac:dyDescent="0.25">
      <c r="A1550" s="16"/>
    </row>
    <row r="1551" spans="1:1" x14ac:dyDescent="0.25">
      <c r="A1551" s="16"/>
    </row>
    <row r="1552" spans="1:1" x14ac:dyDescent="0.25">
      <c r="A1552" s="16"/>
    </row>
    <row r="1553" spans="1:1" x14ac:dyDescent="0.25">
      <c r="A1553" s="16"/>
    </row>
    <row r="1554" spans="1:1" x14ac:dyDescent="0.25">
      <c r="A1554" s="16"/>
    </row>
    <row r="1555" spans="1:1" x14ac:dyDescent="0.25">
      <c r="A1555" s="16"/>
    </row>
    <row r="1556" spans="1:1" x14ac:dyDescent="0.25">
      <c r="A1556" s="16"/>
    </row>
    <row r="1557" spans="1:1" x14ac:dyDescent="0.25">
      <c r="A1557" s="16"/>
    </row>
    <row r="1558" spans="1:1" x14ac:dyDescent="0.25">
      <c r="A1558" s="16"/>
    </row>
    <row r="1559" spans="1:1" x14ac:dyDescent="0.25">
      <c r="A1559" s="16"/>
    </row>
    <row r="1560" spans="1:1" x14ac:dyDescent="0.25">
      <c r="A1560" s="16"/>
    </row>
    <row r="1561" spans="1:1" x14ac:dyDescent="0.25">
      <c r="A1561" s="16"/>
    </row>
    <row r="1562" spans="1:1" x14ac:dyDescent="0.25">
      <c r="A1562" s="16"/>
    </row>
    <row r="1563" spans="1:1" x14ac:dyDescent="0.25">
      <c r="A1563" s="16"/>
    </row>
    <row r="1564" spans="1:1" x14ac:dyDescent="0.25">
      <c r="A1564" s="16"/>
    </row>
    <row r="1565" spans="1:1" x14ac:dyDescent="0.25">
      <c r="A1565" s="16"/>
    </row>
    <row r="1566" spans="1:1" x14ac:dyDescent="0.25">
      <c r="A1566" s="16"/>
    </row>
    <row r="1567" spans="1:1" x14ac:dyDescent="0.25">
      <c r="A1567" s="16"/>
    </row>
    <row r="1568" spans="1:1" x14ac:dyDescent="0.25">
      <c r="A1568" s="16"/>
    </row>
    <row r="1569" spans="1:1" x14ac:dyDescent="0.25">
      <c r="A1569" s="16"/>
    </row>
    <row r="1570" spans="1:1" x14ac:dyDescent="0.25">
      <c r="A1570" s="16"/>
    </row>
    <row r="1571" spans="1:1" x14ac:dyDescent="0.25">
      <c r="A1571" s="16"/>
    </row>
    <row r="1572" spans="1:1" x14ac:dyDescent="0.25">
      <c r="A1572" s="16"/>
    </row>
    <row r="1573" spans="1:1" x14ac:dyDescent="0.25">
      <c r="A1573" s="16"/>
    </row>
    <row r="1574" spans="1:1" x14ac:dyDescent="0.25">
      <c r="A1574" s="16"/>
    </row>
    <row r="1575" spans="1:1" x14ac:dyDescent="0.25">
      <c r="A1575" s="16"/>
    </row>
    <row r="1576" spans="1:1" x14ac:dyDescent="0.25">
      <c r="A1576" s="16"/>
    </row>
    <row r="1577" spans="1:1" x14ac:dyDescent="0.25">
      <c r="A1577" s="16"/>
    </row>
    <row r="1578" spans="1:1" x14ac:dyDescent="0.25">
      <c r="A1578" s="16"/>
    </row>
    <row r="1579" spans="1:1" x14ac:dyDescent="0.25">
      <c r="A1579" s="16"/>
    </row>
    <row r="1580" spans="1:1" x14ac:dyDescent="0.25">
      <c r="A1580" s="16"/>
    </row>
    <row r="1581" spans="1:1" x14ac:dyDescent="0.25">
      <c r="A1581" s="16"/>
    </row>
    <row r="1582" spans="1:1" x14ac:dyDescent="0.25">
      <c r="A1582" s="16"/>
    </row>
    <row r="1583" spans="1:1" x14ac:dyDescent="0.25">
      <c r="A1583" s="16"/>
    </row>
    <row r="1584" spans="1:1" x14ac:dyDescent="0.25">
      <c r="A1584" s="16"/>
    </row>
    <row r="1585" spans="1:1" x14ac:dyDescent="0.25">
      <c r="A1585" s="16"/>
    </row>
    <row r="1586" spans="1:1" x14ac:dyDescent="0.25">
      <c r="A1586" s="16"/>
    </row>
    <row r="1587" spans="1:1" x14ac:dyDescent="0.25">
      <c r="A1587" s="16"/>
    </row>
    <row r="1588" spans="1:1" x14ac:dyDescent="0.25">
      <c r="A1588" s="16"/>
    </row>
    <row r="1589" spans="1:1" x14ac:dyDescent="0.25">
      <c r="A1589" s="16"/>
    </row>
    <row r="1590" spans="1:1" x14ac:dyDescent="0.25">
      <c r="A1590" s="16"/>
    </row>
    <row r="1591" spans="1:1" x14ac:dyDescent="0.25">
      <c r="A1591" s="16"/>
    </row>
    <row r="1592" spans="1:1" x14ac:dyDescent="0.25">
      <c r="A1592" s="16"/>
    </row>
    <row r="1593" spans="1:1" x14ac:dyDescent="0.25">
      <c r="A1593" s="16"/>
    </row>
    <row r="1594" spans="1:1" x14ac:dyDescent="0.25">
      <c r="A1594" s="16"/>
    </row>
    <row r="1595" spans="1:1" x14ac:dyDescent="0.25">
      <c r="A1595" s="16"/>
    </row>
    <row r="1596" spans="1:1" x14ac:dyDescent="0.25">
      <c r="A1596" s="16"/>
    </row>
    <row r="1597" spans="1:1" x14ac:dyDescent="0.25">
      <c r="A1597" s="16"/>
    </row>
    <row r="1598" spans="1:1" x14ac:dyDescent="0.25">
      <c r="A1598" s="16"/>
    </row>
    <row r="1599" spans="1:1" x14ac:dyDescent="0.25">
      <c r="A1599" s="16"/>
    </row>
    <row r="1600" spans="1:1" x14ac:dyDescent="0.25">
      <c r="A1600" s="16"/>
    </row>
    <row r="1601" spans="1:1" x14ac:dyDescent="0.25">
      <c r="A1601" s="16"/>
    </row>
    <row r="1602" spans="1:1" x14ac:dyDescent="0.25">
      <c r="A1602" s="16"/>
    </row>
    <row r="1603" spans="1:1" x14ac:dyDescent="0.25">
      <c r="A1603" s="16"/>
    </row>
    <row r="1604" spans="1:1" x14ac:dyDescent="0.25">
      <c r="A1604" s="16"/>
    </row>
    <row r="1605" spans="1:1" x14ac:dyDescent="0.25">
      <c r="A1605" s="16"/>
    </row>
    <row r="1606" spans="1:1" x14ac:dyDescent="0.25">
      <c r="A1606" s="16"/>
    </row>
    <row r="1607" spans="1:1" x14ac:dyDescent="0.25">
      <c r="A1607" s="16"/>
    </row>
    <row r="1608" spans="1:1" x14ac:dyDescent="0.25">
      <c r="A1608" s="16"/>
    </row>
    <row r="1609" spans="1:1" x14ac:dyDescent="0.25">
      <c r="A1609" s="16"/>
    </row>
    <row r="1610" spans="1:1" x14ac:dyDescent="0.25">
      <c r="A1610" s="16"/>
    </row>
    <row r="1611" spans="1:1" x14ac:dyDescent="0.25">
      <c r="A1611" s="16"/>
    </row>
    <row r="1612" spans="1:1" x14ac:dyDescent="0.25">
      <c r="A1612" s="16"/>
    </row>
    <row r="1613" spans="1:1" x14ac:dyDescent="0.25">
      <c r="A1613" s="16"/>
    </row>
    <row r="1614" spans="1:1" x14ac:dyDescent="0.25">
      <c r="A1614" s="16"/>
    </row>
    <row r="1615" spans="1:1" x14ac:dyDescent="0.25">
      <c r="A1615" s="16"/>
    </row>
    <row r="1616" spans="1:1" x14ac:dyDescent="0.25">
      <c r="A1616" s="16"/>
    </row>
    <row r="1617" spans="1:1" x14ac:dyDescent="0.25">
      <c r="A1617" s="16"/>
    </row>
    <row r="1618" spans="1:1" x14ac:dyDescent="0.25">
      <c r="A1618" s="16"/>
    </row>
    <row r="1619" spans="1:1" x14ac:dyDescent="0.25">
      <c r="A1619" s="16"/>
    </row>
    <row r="1620" spans="1:1" x14ac:dyDescent="0.25">
      <c r="A1620" s="16"/>
    </row>
    <row r="1621" spans="1:1" x14ac:dyDescent="0.25">
      <c r="A1621" s="16"/>
    </row>
    <row r="1622" spans="1:1" x14ac:dyDescent="0.25">
      <c r="A1622" s="16"/>
    </row>
    <row r="1623" spans="1:1" x14ac:dyDescent="0.25">
      <c r="A1623" s="16"/>
    </row>
    <row r="1624" spans="1:1" x14ac:dyDescent="0.25">
      <c r="A1624" s="16"/>
    </row>
    <row r="1625" spans="1:1" x14ac:dyDescent="0.25">
      <c r="A1625" s="16"/>
    </row>
    <row r="1626" spans="1:1" x14ac:dyDescent="0.25">
      <c r="A1626" s="16"/>
    </row>
    <row r="1627" spans="1:1" x14ac:dyDescent="0.25">
      <c r="A1627" s="16"/>
    </row>
    <row r="1628" spans="1:1" x14ac:dyDescent="0.25">
      <c r="A1628" s="16"/>
    </row>
    <row r="1629" spans="1:1" x14ac:dyDescent="0.25">
      <c r="A1629" s="16"/>
    </row>
    <row r="1630" spans="1:1" x14ac:dyDescent="0.25">
      <c r="A1630" s="16"/>
    </row>
    <row r="1631" spans="1:1" x14ac:dyDescent="0.25">
      <c r="A1631" s="16"/>
    </row>
    <row r="1632" spans="1:1" x14ac:dyDescent="0.25">
      <c r="A1632" s="16"/>
    </row>
    <row r="1633" spans="1:1" x14ac:dyDescent="0.25">
      <c r="A1633" s="16"/>
    </row>
    <row r="1634" spans="1:1" x14ac:dyDescent="0.25">
      <c r="A1634" s="16"/>
    </row>
    <row r="1635" spans="1:1" x14ac:dyDescent="0.25">
      <c r="A1635" s="16"/>
    </row>
    <row r="1636" spans="1:1" x14ac:dyDescent="0.25">
      <c r="A1636" s="16"/>
    </row>
    <row r="1637" spans="1:1" x14ac:dyDescent="0.25">
      <c r="A1637" s="16"/>
    </row>
    <row r="1638" spans="1:1" x14ac:dyDescent="0.25">
      <c r="A1638" s="16"/>
    </row>
    <row r="1639" spans="1:1" x14ac:dyDescent="0.25">
      <c r="A1639" s="16"/>
    </row>
    <row r="1640" spans="1:1" x14ac:dyDescent="0.25">
      <c r="A1640" s="16"/>
    </row>
    <row r="1641" spans="1:1" x14ac:dyDescent="0.25">
      <c r="A1641" s="16"/>
    </row>
    <row r="1642" spans="1:1" x14ac:dyDescent="0.25">
      <c r="A1642" s="16"/>
    </row>
    <row r="1643" spans="1:1" x14ac:dyDescent="0.25">
      <c r="A1643" s="16"/>
    </row>
    <row r="1644" spans="1:1" x14ac:dyDescent="0.25">
      <c r="A1644" s="16"/>
    </row>
    <row r="1645" spans="1:1" x14ac:dyDescent="0.25">
      <c r="A1645" s="16"/>
    </row>
    <row r="1646" spans="1:1" x14ac:dyDescent="0.25">
      <c r="A1646" s="16"/>
    </row>
    <row r="1647" spans="1:1" x14ac:dyDescent="0.25">
      <c r="A1647" s="16"/>
    </row>
    <row r="1648" spans="1:1" x14ac:dyDescent="0.25">
      <c r="A1648" s="16"/>
    </row>
    <row r="1649" spans="1:1" x14ac:dyDescent="0.25">
      <c r="A1649" s="16"/>
    </row>
    <row r="1650" spans="1:1" x14ac:dyDescent="0.25">
      <c r="A1650" s="16"/>
    </row>
    <row r="1651" spans="1:1" x14ac:dyDescent="0.25">
      <c r="A1651" s="16"/>
    </row>
    <row r="1652" spans="1:1" x14ac:dyDescent="0.25">
      <c r="A1652" s="16"/>
    </row>
    <row r="1653" spans="1:1" x14ac:dyDescent="0.25">
      <c r="A1653" s="16"/>
    </row>
    <row r="1654" spans="1:1" x14ac:dyDescent="0.25">
      <c r="A1654" s="16"/>
    </row>
    <row r="1655" spans="1:1" x14ac:dyDescent="0.25">
      <c r="A1655" s="16"/>
    </row>
    <row r="1656" spans="1:1" x14ac:dyDescent="0.25">
      <c r="A1656" s="16"/>
    </row>
    <row r="1657" spans="1:1" x14ac:dyDescent="0.25">
      <c r="A1657" s="16"/>
    </row>
    <row r="1658" spans="1:1" x14ac:dyDescent="0.25">
      <c r="A1658" s="16"/>
    </row>
    <row r="1659" spans="1:1" x14ac:dyDescent="0.25">
      <c r="A1659" s="16"/>
    </row>
    <row r="1660" spans="1:1" x14ac:dyDescent="0.25">
      <c r="A1660" s="16"/>
    </row>
    <row r="1661" spans="1:1" x14ac:dyDescent="0.25">
      <c r="A1661" s="16"/>
    </row>
    <row r="1662" spans="1:1" x14ac:dyDescent="0.25">
      <c r="A1662" s="16"/>
    </row>
    <row r="1663" spans="1:1" x14ac:dyDescent="0.25">
      <c r="A1663" s="16"/>
    </row>
    <row r="1664" spans="1:1" x14ac:dyDescent="0.25">
      <c r="A1664" s="16"/>
    </row>
    <row r="1665" spans="1:1" x14ac:dyDescent="0.25">
      <c r="A1665" s="16"/>
    </row>
    <row r="1666" spans="1:1" x14ac:dyDescent="0.25">
      <c r="A1666" s="16"/>
    </row>
    <row r="1667" spans="1:1" x14ac:dyDescent="0.25">
      <c r="A1667" s="16"/>
    </row>
    <row r="1668" spans="1:1" x14ac:dyDescent="0.25">
      <c r="A1668" s="16"/>
    </row>
    <row r="1669" spans="1:1" x14ac:dyDescent="0.25">
      <c r="A1669" s="16"/>
    </row>
    <row r="1670" spans="1:1" x14ac:dyDescent="0.25">
      <c r="A1670" s="16"/>
    </row>
    <row r="1671" spans="1:1" x14ac:dyDescent="0.25">
      <c r="A1671" s="16"/>
    </row>
    <row r="1672" spans="1:1" x14ac:dyDescent="0.25">
      <c r="A1672" s="16"/>
    </row>
    <row r="1673" spans="1:1" x14ac:dyDescent="0.25">
      <c r="A1673" s="16"/>
    </row>
    <row r="1674" spans="1:1" x14ac:dyDescent="0.25">
      <c r="A1674" s="16"/>
    </row>
    <row r="1675" spans="1:1" x14ac:dyDescent="0.25">
      <c r="A1675" s="16"/>
    </row>
    <row r="1676" spans="1:1" x14ac:dyDescent="0.25">
      <c r="A1676" s="16"/>
    </row>
    <row r="1677" spans="1:1" x14ac:dyDescent="0.25">
      <c r="A1677" s="16"/>
    </row>
    <row r="1678" spans="1:1" x14ac:dyDescent="0.25">
      <c r="A1678" s="16"/>
    </row>
    <row r="1679" spans="1:1" x14ac:dyDescent="0.25">
      <c r="A1679" s="16"/>
    </row>
    <row r="1680" spans="1:1" x14ac:dyDescent="0.25">
      <c r="A1680" s="16"/>
    </row>
    <row r="1681" spans="1:1" x14ac:dyDescent="0.25">
      <c r="A1681" s="16"/>
    </row>
    <row r="1682" spans="1:1" x14ac:dyDescent="0.25">
      <c r="A1682" s="16"/>
    </row>
    <row r="1683" spans="1:1" x14ac:dyDescent="0.25">
      <c r="A1683" s="16"/>
    </row>
    <row r="1684" spans="1:1" x14ac:dyDescent="0.25">
      <c r="A1684" s="16"/>
    </row>
    <row r="1685" spans="1:1" x14ac:dyDescent="0.25">
      <c r="A1685" s="16"/>
    </row>
    <row r="1686" spans="1:1" x14ac:dyDescent="0.25">
      <c r="A1686" s="16"/>
    </row>
    <row r="1687" spans="1:1" x14ac:dyDescent="0.25">
      <c r="A1687" s="16"/>
    </row>
    <row r="1688" spans="1:1" x14ac:dyDescent="0.25">
      <c r="A1688" s="16"/>
    </row>
    <row r="1689" spans="1:1" x14ac:dyDescent="0.25">
      <c r="A1689" s="16"/>
    </row>
    <row r="1690" spans="1:1" x14ac:dyDescent="0.25">
      <c r="A1690" s="16"/>
    </row>
    <row r="1691" spans="1:1" x14ac:dyDescent="0.25">
      <c r="A1691" s="16"/>
    </row>
    <row r="1692" spans="1:1" x14ac:dyDescent="0.25">
      <c r="A1692" s="16"/>
    </row>
    <row r="1693" spans="1:1" x14ac:dyDescent="0.25">
      <c r="A1693" s="16"/>
    </row>
    <row r="1694" spans="1:1" x14ac:dyDescent="0.25">
      <c r="A1694" s="16"/>
    </row>
    <row r="1695" spans="1:1" x14ac:dyDescent="0.25">
      <c r="A1695" s="16"/>
    </row>
    <row r="1696" spans="1:1" x14ac:dyDescent="0.25">
      <c r="A1696" s="16"/>
    </row>
    <row r="1697" spans="1:1" x14ac:dyDescent="0.25">
      <c r="A1697" s="16"/>
    </row>
    <row r="1698" spans="1:1" x14ac:dyDescent="0.25">
      <c r="A1698" s="16"/>
    </row>
    <row r="1699" spans="1:1" x14ac:dyDescent="0.25">
      <c r="A1699" s="16"/>
    </row>
    <row r="1700" spans="1:1" x14ac:dyDescent="0.25">
      <c r="A1700" s="16"/>
    </row>
    <row r="1701" spans="1:1" x14ac:dyDescent="0.25">
      <c r="A1701" s="16"/>
    </row>
    <row r="1702" spans="1:1" x14ac:dyDescent="0.25">
      <c r="A1702" s="16"/>
    </row>
    <row r="1703" spans="1:1" x14ac:dyDescent="0.25">
      <c r="A1703" s="16"/>
    </row>
    <row r="1704" spans="1:1" x14ac:dyDescent="0.25">
      <c r="A1704" s="16"/>
    </row>
    <row r="1705" spans="1:1" x14ac:dyDescent="0.25">
      <c r="A1705" s="16"/>
    </row>
    <row r="1706" spans="1:1" x14ac:dyDescent="0.25">
      <c r="A1706" s="16"/>
    </row>
    <row r="1707" spans="1:1" x14ac:dyDescent="0.25">
      <c r="A1707" s="16"/>
    </row>
    <row r="1708" spans="1:1" x14ac:dyDescent="0.25">
      <c r="A1708" s="16"/>
    </row>
    <row r="1709" spans="1:1" x14ac:dyDescent="0.25">
      <c r="A1709" s="16"/>
    </row>
    <row r="1710" spans="1:1" x14ac:dyDescent="0.25">
      <c r="A1710" s="16"/>
    </row>
    <row r="1711" spans="1:1" x14ac:dyDescent="0.25">
      <c r="A1711" s="16"/>
    </row>
    <row r="1712" spans="1:1" x14ac:dyDescent="0.25">
      <c r="A1712" s="16"/>
    </row>
    <row r="1713" spans="1:1" x14ac:dyDescent="0.25">
      <c r="A1713" s="16"/>
    </row>
    <row r="1714" spans="1:1" x14ac:dyDescent="0.25">
      <c r="A1714" s="16"/>
    </row>
    <row r="1715" spans="1:1" x14ac:dyDescent="0.25">
      <c r="A1715" s="16"/>
    </row>
    <row r="1716" spans="1:1" x14ac:dyDescent="0.25">
      <c r="A1716" s="16"/>
    </row>
    <row r="1717" spans="1:1" x14ac:dyDescent="0.25">
      <c r="A1717" s="16"/>
    </row>
    <row r="1718" spans="1:1" x14ac:dyDescent="0.25">
      <c r="A1718" s="16"/>
    </row>
    <row r="1719" spans="1:1" x14ac:dyDescent="0.25">
      <c r="A1719" s="16"/>
    </row>
    <row r="1720" spans="1:1" x14ac:dyDescent="0.25">
      <c r="A1720" s="16"/>
    </row>
    <row r="1721" spans="1:1" x14ac:dyDescent="0.25">
      <c r="A1721" s="16"/>
    </row>
    <row r="1722" spans="1:1" x14ac:dyDescent="0.25">
      <c r="A1722" s="16"/>
    </row>
    <row r="1723" spans="1:1" x14ac:dyDescent="0.25">
      <c r="A1723" s="16"/>
    </row>
    <row r="1724" spans="1:1" x14ac:dyDescent="0.25">
      <c r="A1724" s="16"/>
    </row>
    <row r="1725" spans="1:1" x14ac:dyDescent="0.25">
      <c r="A1725" s="16"/>
    </row>
    <row r="1726" spans="1:1" x14ac:dyDescent="0.25">
      <c r="A1726" s="16"/>
    </row>
    <row r="1727" spans="1:1" x14ac:dyDescent="0.25">
      <c r="A1727" s="16"/>
    </row>
    <row r="1728" spans="1:1" x14ac:dyDescent="0.25">
      <c r="A1728" s="16"/>
    </row>
    <row r="1729" spans="1:1" x14ac:dyDescent="0.25">
      <c r="A1729" s="16"/>
    </row>
    <row r="1730" spans="1:1" x14ac:dyDescent="0.25">
      <c r="A1730" s="16"/>
    </row>
    <row r="1731" spans="1:1" x14ac:dyDescent="0.25">
      <c r="A1731" s="16"/>
    </row>
    <row r="1732" spans="1:1" x14ac:dyDescent="0.25">
      <c r="A1732" s="16"/>
    </row>
    <row r="1733" spans="1:1" x14ac:dyDescent="0.25">
      <c r="A1733" s="16"/>
    </row>
    <row r="1734" spans="1:1" x14ac:dyDescent="0.25">
      <c r="A1734" s="16"/>
    </row>
    <row r="1735" spans="1:1" x14ac:dyDescent="0.25">
      <c r="A1735" s="16"/>
    </row>
    <row r="1736" spans="1:1" x14ac:dyDescent="0.25">
      <c r="A1736" s="16"/>
    </row>
    <row r="1737" spans="1:1" x14ac:dyDescent="0.25">
      <c r="A1737" s="16"/>
    </row>
    <row r="1738" spans="1:1" x14ac:dyDescent="0.25">
      <c r="A1738" s="16"/>
    </row>
    <row r="1739" spans="1:1" x14ac:dyDescent="0.25">
      <c r="A1739" s="16"/>
    </row>
    <row r="1740" spans="1:1" x14ac:dyDescent="0.25">
      <c r="A1740" s="16"/>
    </row>
    <row r="1741" spans="1:1" x14ac:dyDescent="0.25">
      <c r="A1741" s="16"/>
    </row>
    <row r="1742" spans="1:1" x14ac:dyDescent="0.25">
      <c r="A1742" s="16"/>
    </row>
    <row r="1743" spans="1:1" x14ac:dyDescent="0.25">
      <c r="A1743" s="16"/>
    </row>
    <row r="1744" spans="1:1" x14ac:dyDescent="0.25">
      <c r="A1744" s="16"/>
    </row>
    <row r="1745" spans="1:1" x14ac:dyDescent="0.25">
      <c r="A1745" s="16"/>
    </row>
    <row r="1746" spans="1:1" x14ac:dyDescent="0.25">
      <c r="A1746" s="16"/>
    </row>
    <row r="1747" spans="1:1" x14ac:dyDescent="0.25">
      <c r="A1747" s="16"/>
    </row>
    <row r="1748" spans="1:1" x14ac:dyDescent="0.25">
      <c r="A1748" s="16"/>
    </row>
    <row r="1749" spans="1:1" x14ac:dyDescent="0.25">
      <c r="A1749" s="16"/>
    </row>
    <row r="1750" spans="1:1" x14ac:dyDescent="0.25">
      <c r="A1750" s="16"/>
    </row>
    <row r="1751" spans="1:1" x14ac:dyDescent="0.25">
      <c r="A1751" s="16"/>
    </row>
    <row r="1752" spans="1:1" x14ac:dyDescent="0.25">
      <c r="A1752" s="16"/>
    </row>
    <row r="1753" spans="1:1" x14ac:dyDescent="0.25">
      <c r="A1753" s="16"/>
    </row>
    <row r="1754" spans="1:1" x14ac:dyDescent="0.25">
      <c r="A1754" s="16"/>
    </row>
    <row r="1755" spans="1:1" x14ac:dyDescent="0.25">
      <c r="A1755" s="16"/>
    </row>
    <row r="1756" spans="1:1" x14ac:dyDescent="0.25">
      <c r="A1756" s="16"/>
    </row>
    <row r="1757" spans="1:1" x14ac:dyDescent="0.25">
      <c r="A1757" s="16"/>
    </row>
    <row r="1758" spans="1:1" x14ac:dyDescent="0.25">
      <c r="A1758" s="16"/>
    </row>
    <row r="1759" spans="1:1" x14ac:dyDescent="0.25">
      <c r="A1759" s="16"/>
    </row>
    <row r="1760" spans="1:1" x14ac:dyDescent="0.25">
      <c r="A1760" s="16"/>
    </row>
    <row r="1761" spans="1:1" x14ac:dyDescent="0.25">
      <c r="A1761" s="16"/>
    </row>
    <row r="1762" spans="1:1" x14ac:dyDescent="0.25">
      <c r="A1762" s="16"/>
    </row>
    <row r="1763" spans="1:1" x14ac:dyDescent="0.25">
      <c r="A1763" s="16"/>
    </row>
    <row r="1764" spans="1:1" x14ac:dyDescent="0.25">
      <c r="A1764" s="16"/>
    </row>
    <row r="1765" spans="1:1" x14ac:dyDescent="0.25">
      <c r="A1765" s="16"/>
    </row>
    <row r="1766" spans="1:1" x14ac:dyDescent="0.25">
      <c r="A1766" s="16"/>
    </row>
    <row r="1767" spans="1:1" x14ac:dyDescent="0.25">
      <c r="A1767" s="16"/>
    </row>
    <row r="1768" spans="1:1" x14ac:dyDescent="0.25">
      <c r="A1768" s="16"/>
    </row>
    <row r="1769" spans="1:1" x14ac:dyDescent="0.25">
      <c r="A1769" s="16"/>
    </row>
    <row r="1770" spans="1:1" x14ac:dyDescent="0.25">
      <c r="A1770" s="16"/>
    </row>
    <row r="1771" spans="1:1" x14ac:dyDescent="0.25">
      <c r="A1771" s="16"/>
    </row>
    <row r="1772" spans="1:1" x14ac:dyDescent="0.25">
      <c r="A1772" s="16"/>
    </row>
    <row r="1773" spans="1:1" x14ac:dyDescent="0.25">
      <c r="A1773" s="16"/>
    </row>
    <row r="1774" spans="1:1" x14ac:dyDescent="0.25">
      <c r="A1774" s="16"/>
    </row>
    <row r="1775" spans="1:1" x14ac:dyDescent="0.25">
      <c r="A1775" s="16"/>
    </row>
    <row r="1776" spans="1:1" x14ac:dyDescent="0.25">
      <c r="A1776" s="16"/>
    </row>
    <row r="1777" spans="1:1" x14ac:dyDescent="0.25">
      <c r="A1777" s="16"/>
    </row>
    <row r="1778" spans="1:1" x14ac:dyDescent="0.25">
      <c r="A1778" s="16"/>
    </row>
    <row r="1779" spans="1:1" x14ac:dyDescent="0.25">
      <c r="A1779" s="16"/>
    </row>
    <row r="1780" spans="1:1" x14ac:dyDescent="0.25">
      <c r="A1780" s="16"/>
    </row>
    <row r="1781" spans="1:1" x14ac:dyDescent="0.25">
      <c r="A1781" s="16"/>
    </row>
    <row r="1782" spans="1:1" x14ac:dyDescent="0.25">
      <c r="A1782" s="16"/>
    </row>
    <row r="1783" spans="1:1" x14ac:dyDescent="0.25">
      <c r="A1783" s="16"/>
    </row>
    <row r="1784" spans="1:1" x14ac:dyDescent="0.25">
      <c r="A1784" s="16"/>
    </row>
    <row r="1785" spans="1:1" x14ac:dyDescent="0.25">
      <c r="A1785" s="16"/>
    </row>
    <row r="1786" spans="1:1" x14ac:dyDescent="0.25">
      <c r="A1786" s="16"/>
    </row>
    <row r="1787" spans="1:1" x14ac:dyDescent="0.25">
      <c r="A1787" s="16"/>
    </row>
    <row r="1788" spans="1:1" x14ac:dyDescent="0.25">
      <c r="A1788" s="16"/>
    </row>
    <row r="1789" spans="1:1" x14ac:dyDescent="0.25">
      <c r="A1789" s="16"/>
    </row>
    <row r="1790" spans="1:1" x14ac:dyDescent="0.25">
      <c r="A1790" s="16"/>
    </row>
    <row r="1791" spans="1:1" x14ac:dyDescent="0.25">
      <c r="A1791" s="16"/>
    </row>
    <row r="1792" spans="1:1" x14ac:dyDescent="0.25">
      <c r="A1792" s="16"/>
    </row>
    <row r="1793" spans="1:1" x14ac:dyDescent="0.25">
      <c r="A1793" s="16"/>
    </row>
    <row r="1794" spans="1:1" x14ac:dyDescent="0.25">
      <c r="A1794" s="16"/>
    </row>
    <row r="1795" spans="1:1" x14ac:dyDescent="0.25">
      <c r="A1795" s="16"/>
    </row>
    <row r="1796" spans="1:1" x14ac:dyDescent="0.25">
      <c r="A1796" s="16"/>
    </row>
    <row r="1797" spans="1:1" x14ac:dyDescent="0.25">
      <c r="A1797" s="16"/>
    </row>
    <row r="1798" spans="1:1" x14ac:dyDescent="0.25">
      <c r="A1798" s="16"/>
    </row>
    <row r="1799" spans="1:1" x14ac:dyDescent="0.25">
      <c r="A1799" s="16"/>
    </row>
    <row r="1800" spans="1:1" x14ac:dyDescent="0.25">
      <c r="A1800" s="16"/>
    </row>
    <row r="1801" spans="1:1" x14ac:dyDescent="0.25">
      <c r="A1801" s="16"/>
    </row>
    <row r="1802" spans="1:1" x14ac:dyDescent="0.25">
      <c r="A1802" s="16"/>
    </row>
    <row r="1803" spans="1:1" x14ac:dyDescent="0.25">
      <c r="A1803" s="16"/>
    </row>
    <row r="1804" spans="1:1" x14ac:dyDescent="0.25">
      <c r="A1804" s="16"/>
    </row>
    <row r="1805" spans="1:1" x14ac:dyDescent="0.25">
      <c r="A1805" s="16"/>
    </row>
    <row r="1806" spans="1:1" x14ac:dyDescent="0.25">
      <c r="A1806" s="16"/>
    </row>
    <row r="1807" spans="1:1" x14ac:dyDescent="0.25">
      <c r="A1807" s="16"/>
    </row>
    <row r="1808" spans="1:1" x14ac:dyDescent="0.25">
      <c r="A1808" s="16"/>
    </row>
    <row r="1809" spans="1:1" x14ac:dyDescent="0.25">
      <c r="A1809" s="16"/>
    </row>
    <row r="1810" spans="1:1" x14ac:dyDescent="0.25">
      <c r="A1810" s="16"/>
    </row>
    <row r="1811" spans="1:1" x14ac:dyDescent="0.25">
      <c r="A1811" s="16"/>
    </row>
    <row r="1812" spans="1:1" x14ac:dyDescent="0.25">
      <c r="A1812" s="16"/>
    </row>
    <row r="1813" spans="1:1" x14ac:dyDescent="0.25">
      <c r="A1813" s="16"/>
    </row>
    <row r="1814" spans="1:1" x14ac:dyDescent="0.25">
      <c r="A1814" s="16"/>
    </row>
    <row r="1815" spans="1:1" x14ac:dyDescent="0.25">
      <c r="A1815" s="16"/>
    </row>
    <row r="1816" spans="1:1" x14ac:dyDescent="0.25">
      <c r="A1816" s="16"/>
    </row>
    <row r="1817" spans="1:1" x14ac:dyDescent="0.25">
      <c r="A1817" s="16"/>
    </row>
    <row r="1818" spans="1:1" x14ac:dyDescent="0.25">
      <c r="A1818" s="16"/>
    </row>
    <row r="1819" spans="1:1" x14ac:dyDescent="0.25">
      <c r="A1819" s="16"/>
    </row>
    <row r="1820" spans="1:1" x14ac:dyDescent="0.25">
      <c r="A1820" s="16"/>
    </row>
    <row r="1821" spans="1:1" x14ac:dyDescent="0.25">
      <c r="A1821" s="16"/>
    </row>
    <row r="1822" spans="1:1" x14ac:dyDescent="0.25">
      <c r="A1822" s="16"/>
    </row>
    <row r="1823" spans="1:1" x14ac:dyDescent="0.25">
      <c r="A1823" s="16"/>
    </row>
    <row r="1824" spans="1:1" x14ac:dyDescent="0.25">
      <c r="A1824" s="16"/>
    </row>
    <row r="1825" spans="1:1" x14ac:dyDescent="0.25">
      <c r="A1825" s="16"/>
    </row>
    <row r="1826" spans="1:1" x14ac:dyDescent="0.25">
      <c r="A1826" s="16"/>
    </row>
    <row r="1827" spans="1:1" x14ac:dyDescent="0.25">
      <c r="A1827" s="16"/>
    </row>
    <row r="1828" spans="1:1" x14ac:dyDescent="0.25">
      <c r="A1828" s="16"/>
    </row>
    <row r="1829" spans="1:1" x14ac:dyDescent="0.25">
      <c r="A1829" s="16"/>
    </row>
    <row r="1830" spans="1:1" x14ac:dyDescent="0.25">
      <c r="A1830" s="16"/>
    </row>
    <row r="1831" spans="1:1" x14ac:dyDescent="0.25">
      <c r="A1831" s="16"/>
    </row>
    <row r="1832" spans="1:1" x14ac:dyDescent="0.25">
      <c r="A1832" s="16"/>
    </row>
    <row r="1833" spans="1:1" x14ac:dyDescent="0.25">
      <c r="A1833" s="16"/>
    </row>
    <row r="1834" spans="1:1" x14ac:dyDescent="0.25">
      <c r="A1834" s="16"/>
    </row>
    <row r="1835" spans="1:1" x14ac:dyDescent="0.25">
      <c r="A1835" s="16"/>
    </row>
    <row r="1836" spans="1:1" x14ac:dyDescent="0.25">
      <c r="A1836" s="16"/>
    </row>
    <row r="1837" spans="1:1" x14ac:dyDescent="0.25">
      <c r="A1837" s="16"/>
    </row>
    <row r="1838" spans="1:1" x14ac:dyDescent="0.25">
      <c r="A1838" s="16"/>
    </row>
    <row r="1839" spans="1:1" x14ac:dyDescent="0.25">
      <c r="A1839" s="16"/>
    </row>
    <row r="1840" spans="1:1" x14ac:dyDescent="0.25">
      <c r="A1840" s="16"/>
    </row>
    <row r="1841" spans="1:1" x14ac:dyDescent="0.25">
      <c r="A1841" s="16"/>
    </row>
    <row r="1842" spans="1:1" x14ac:dyDescent="0.25">
      <c r="A1842" s="16"/>
    </row>
    <row r="1843" spans="1:1" x14ac:dyDescent="0.25">
      <c r="A1843" s="16"/>
    </row>
    <row r="1844" spans="1:1" x14ac:dyDescent="0.25">
      <c r="A1844" s="16"/>
    </row>
    <row r="1845" spans="1:1" x14ac:dyDescent="0.25">
      <c r="A1845" s="16"/>
    </row>
    <row r="1846" spans="1:1" x14ac:dyDescent="0.25">
      <c r="A1846" s="16"/>
    </row>
    <row r="1847" spans="1:1" x14ac:dyDescent="0.25">
      <c r="A1847" s="16"/>
    </row>
    <row r="1848" spans="1:1" x14ac:dyDescent="0.25">
      <c r="A1848" s="16"/>
    </row>
    <row r="1849" spans="1:1" x14ac:dyDescent="0.25">
      <c r="A1849" s="16"/>
    </row>
    <row r="1850" spans="1:1" x14ac:dyDescent="0.25">
      <c r="A1850" s="16"/>
    </row>
    <row r="1851" spans="1:1" x14ac:dyDescent="0.25">
      <c r="A1851" s="16"/>
    </row>
    <row r="1852" spans="1:1" x14ac:dyDescent="0.25">
      <c r="A1852" s="16"/>
    </row>
    <row r="1853" spans="1:1" x14ac:dyDescent="0.25">
      <c r="A1853" s="16"/>
    </row>
    <row r="1854" spans="1:1" x14ac:dyDescent="0.25">
      <c r="A1854" s="16"/>
    </row>
    <row r="1855" spans="1:1" x14ac:dyDescent="0.25">
      <c r="A1855" s="16"/>
    </row>
    <row r="1856" spans="1:1" x14ac:dyDescent="0.25">
      <c r="A1856" s="16"/>
    </row>
    <row r="1857" spans="1:1" x14ac:dyDescent="0.25">
      <c r="A1857" s="16"/>
    </row>
    <row r="1858" spans="1:1" x14ac:dyDescent="0.25">
      <c r="A1858" s="16"/>
    </row>
    <row r="1859" spans="1:1" x14ac:dyDescent="0.25">
      <c r="A1859" s="16"/>
    </row>
    <row r="1860" spans="1:1" x14ac:dyDescent="0.25">
      <c r="A1860" s="16"/>
    </row>
    <row r="1861" spans="1:1" x14ac:dyDescent="0.25">
      <c r="A1861" s="16"/>
    </row>
    <row r="1862" spans="1:1" x14ac:dyDescent="0.25">
      <c r="A1862" s="16"/>
    </row>
    <row r="1863" spans="1:1" x14ac:dyDescent="0.25">
      <c r="A1863" s="16"/>
    </row>
    <row r="1864" spans="1:1" x14ac:dyDescent="0.25">
      <c r="A1864" s="16"/>
    </row>
    <row r="1865" spans="1:1" x14ac:dyDescent="0.25">
      <c r="A1865" s="16"/>
    </row>
    <row r="1866" spans="1:1" x14ac:dyDescent="0.25">
      <c r="A1866" s="16"/>
    </row>
    <row r="1867" spans="1:1" x14ac:dyDescent="0.25">
      <c r="A1867" s="16"/>
    </row>
    <row r="1868" spans="1:1" x14ac:dyDescent="0.25">
      <c r="A1868" s="16"/>
    </row>
    <row r="1869" spans="1:1" x14ac:dyDescent="0.25">
      <c r="A1869" s="16"/>
    </row>
    <row r="1870" spans="1:1" x14ac:dyDescent="0.25">
      <c r="A1870" s="16"/>
    </row>
    <row r="1871" spans="1:1" x14ac:dyDescent="0.25">
      <c r="A1871" s="16"/>
    </row>
    <row r="1872" spans="1:1" x14ac:dyDescent="0.25">
      <c r="A1872" s="16"/>
    </row>
    <row r="1873" spans="1:1" x14ac:dyDescent="0.25">
      <c r="A1873" s="16"/>
    </row>
    <row r="1874" spans="1:1" x14ac:dyDescent="0.25">
      <c r="A1874" s="16"/>
    </row>
    <row r="1875" spans="1:1" x14ac:dyDescent="0.25">
      <c r="A1875" s="16"/>
    </row>
    <row r="1876" spans="1:1" x14ac:dyDescent="0.25">
      <c r="A1876" s="16"/>
    </row>
    <row r="1877" spans="1:1" x14ac:dyDescent="0.25">
      <c r="A1877" s="16"/>
    </row>
    <row r="1878" spans="1:1" x14ac:dyDescent="0.25">
      <c r="A1878" s="16"/>
    </row>
    <row r="1879" spans="1:1" x14ac:dyDescent="0.25">
      <c r="A1879" s="16"/>
    </row>
    <row r="1880" spans="1:1" x14ac:dyDescent="0.25">
      <c r="A1880" s="16"/>
    </row>
    <row r="1881" spans="1:1" x14ac:dyDescent="0.25">
      <c r="A1881" s="16"/>
    </row>
    <row r="1882" spans="1:1" x14ac:dyDescent="0.25">
      <c r="A1882" s="16"/>
    </row>
    <row r="1883" spans="1:1" x14ac:dyDescent="0.25">
      <c r="A1883" s="16"/>
    </row>
    <row r="1884" spans="1:1" x14ac:dyDescent="0.25">
      <c r="A1884" s="16"/>
    </row>
    <row r="1885" spans="1:1" x14ac:dyDescent="0.25">
      <c r="A1885" s="16"/>
    </row>
    <row r="1886" spans="1:1" x14ac:dyDescent="0.25">
      <c r="A1886" s="16"/>
    </row>
    <row r="1887" spans="1:1" x14ac:dyDescent="0.25">
      <c r="A1887" s="16"/>
    </row>
    <row r="1888" spans="1:1" x14ac:dyDescent="0.25">
      <c r="A1888" s="16"/>
    </row>
    <row r="1889" spans="1:1" x14ac:dyDescent="0.25">
      <c r="A1889" s="16"/>
    </row>
    <row r="1890" spans="1:1" x14ac:dyDescent="0.25">
      <c r="A1890" s="16"/>
    </row>
    <row r="1891" spans="1:1" x14ac:dyDescent="0.25">
      <c r="A1891" s="16"/>
    </row>
    <row r="1892" spans="1:1" x14ac:dyDescent="0.25">
      <c r="A1892" s="16"/>
    </row>
    <row r="1893" spans="1:1" x14ac:dyDescent="0.25">
      <c r="A1893" s="16"/>
    </row>
    <row r="1894" spans="1:1" x14ac:dyDescent="0.25">
      <c r="A1894" s="16"/>
    </row>
    <row r="1895" spans="1:1" x14ac:dyDescent="0.25">
      <c r="A1895" s="16"/>
    </row>
    <row r="1896" spans="1:1" x14ac:dyDescent="0.25">
      <c r="A1896" s="16"/>
    </row>
    <row r="1897" spans="1:1" x14ac:dyDescent="0.25">
      <c r="A1897" s="16"/>
    </row>
    <row r="1898" spans="1:1" x14ac:dyDescent="0.25">
      <c r="A1898" s="16"/>
    </row>
    <row r="1899" spans="1:1" x14ac:dyDescent="0.25">
      <c r="A1899" s="16"/>
    </row>
    <row r="1900" spans="1:1" x14ac:dyDescent="0.25">
      <c r="A1900" s="16"/>
    </row>
    <row r="1901" spans="1:1" x14ac:dyDescent="0.25">
      <c r="A1901" s="16"/>
    </row>
    <row r="1902" spans="1:1" x14ac:dyDescent="0.25">
      <c r="A1902" s="16"/>
    </row>
    <row r="1903" spans="1:1" x14ac:dyDescent="0.25">
      <c r="A1903" s="16"/>
    </row>
    <row r="1904" spans="1:1" x14ac:dyDescent="0.25">
      <c r="A1904" s="16"/>
    </row>
    <row r="1905" spans="1:1" x14ac:dyDescent="0.25">
      <c r="A1905" s="16"/>
    </row>
    <row r="1906" spans="1:1" x14ac:dyDescent="0.25">
      <c r="A1906" s="16"/>
    </row>
    <row r="1907" spans="1:1" x14ac:dyDescent="0.25">
      <c r="A1907" s="16"/>
    </row>
    <row r="1908" spans="1:1" x14ac:dyDescent="0.25">
      <c r="A1908" s="16"/>
    </row>
    <row r="1909" spans="1:1" x14ac:dyDescent="0.25">
      <c r="A1909" s="16"/>
    </row>
    <row r="1910" spans="1:1" x14ac:dyDescent="0.25">
      <c r="A1910" s="16"/>
    </row>
    <row r="1911" spans="1:1" x14ac:dyDescent="0.25">
      <c r="A1911" s="16"/>
    </row>
    <row r="1912" spans="1:1" x14ac:dyDescent="0.25">
      <c r="A1912" s="16"/>
    </row>
    <row r="1913" spans="1:1" x14ac:dyDescent="0.25">
      <c r="A1913" s="16"/>
    </row>
    <row r="1914" spans="1:1" x14ac:dyDescent="0.25">
      <c r="A1914" s="16"/>
    </row>
    <row r="1915" spans="1:1" x14ac:dyDescent="0.25">
      <c r="A1915" s="16"/>
    </row>
    <row r="1916" spans="1:1" x14ac:dyDescent="0.25">
      <c r="A1916" s="16"/>
    </row>
    <row r="1917" spans="1:1" x14ac:dyDescent="0.25">
      <c r="A1917" s="16"/>
    </row>
    <row r="1918" spans="1:1" x14ac:dyDescent="0.25">
      <c r="A1918" s="16"/>
    </row>
    <row r="1919" spans="1:1" x14ac:dyDescent="0.25">
      <c r="A1919" s="16"/>
    </row>
    <row r="1920" spans="1:1" x14ac:dyDescent="0.25">
      <c r="A1920" s="16"/>
    </row>
    <row r="1921" spans="1:1" x14ac:dyDescent="0.25">
      <c r="A1921" s="16"/>
    </row>
    <row r="1922" spans="1:1" x14ac:dyDescent="0.25">
      <c r="A1922" s="16"/>
    </row>
    <row r="1923" spans="1:1" x14ac:dyDescent="0.25">
      <c r="A1923" s="16"/>
    </row>
    <row r="1924" spans="1:1" x14ac:dyDescent="0.25">
      <c r="A1924" s="16"/>
    </row>
    <row r="1925" spans="1:1" x14ac:dyDescent="0.25">
      <c r="A1925" s="16"/>
    </row>
    <row r="1926" spans="1:1" x14ac:dyDescent="0.25">
      <c r="A1926" s="16"/>
    </row>
    <row r="1927" spans="1:1" x14ac:dyDescent="0.25">
      <c r="A1927" s="16"/>
    </row>
    <row r="1928" spans="1:1" x14ac:dyDescent="0.25">
      <c r="A1928" s="16"/>
    </row>
    <row r="1929" spans="1:1" x14ac:dyDescent="0.25">
      <c r="A1929" s="16"/>
    </row>
    <row r="1930" spans="1:1" x14ac:dyDescent="0.25">
      <c r="A1930" s="16"/>
    </row>
    <row r="1931" spans="1:1" x14ac:dyDescent="0.25">
      <c r="A1931" s="16"/>
    </row>
    <row r="1932" spans="1:1" x14ac:dyDescent="0.25">
      <c r="A1932" s="16"/>
    </row>
    <row r="1933" spans="1:1" x14ac:dyDescent="0.25">
      <c r="A1933" s="16"/>
    </row>
    <row r="1934" spans="1:1" x14ac:dyDescent="0.25">
      <c r="A1934" s="16"/>
    </row>
    <row r="1935" spans="1:1" x14ac:dyDescent="0.25">
      <c r="A1935" s="16"/>
    </row>
    <row r="1936" spans="1:1" x14ac:dyDescent="0.25">
      <c r="A1936" s="16"/>
    </row>
    <row r="1937" spans="1:1" x14ac:dyDescent="0.25">
      <c r="A1937" s="16"/>
    </row>
    <row r="1938" spans="1:1" x14ac:dyDescent="0.25">
      <c r="A1938" s="16"/>
    </row>
    <row r="1939" spans="1:1" x14ac:dyDescent="0.25">
      <c r="A1939" s="16"/>
    </row>
    <row r="1940" spans="1:1" x14ac:dyDescent="0.25">
      <c r="A1940" s="16"/>
    </row>
    <row r="1941" spans="1:1" x14ac:dyDescent="0.25">
      <c r="A1941" s="16"/>
    </row>
    <row r="1942" spans="1:1" x14ac:dyDescent="0.25">
      <c r="A1942" s="16"/>
    </row>
    <row r="1943" spans="1:1" x14ac:dyDescent="0.25">
      <c r="A1943" s="16"/>
    </row>
    <row r="1944" spans="1:1" x14ac:dyDescent="0.25">
      <c r="A1944" s="16"/>
    </row>
    <row r="1945" spans="1:1" x14ac:dyDescent="0.25">
      <c r="A1945" s="16"/>
    </row>
    <row r="1946" spans="1:1" x14ac:dyDescent="0.25">
      <c r="A1946" s="16"/>
    </row>
    <row r="1947" spans="1:1" x14ac:dyDescent="0.25">
      <c r="A1947" s="16"/>
    </row>
    <row r="1948" spans="1:1" x14ac:dyDescent="0.25">
      <c r="A1948" s="16"/>
    </row>
    <row r="1949" spans="1:1" x14ac:dyDescent="0.25">
      <c r="A1949" s="16"/>
    </row>
    <row r="1950" spans="1:1" x14ac:dyDescent="0.25">
      <c r="A1950" s="16"/>
    </row>
    <row r="1951" spans="1:1" x14ac:dyDescent="0.25">
      <c r="A1951" s="16"/>
    </row>
    <row r="1952" spans="1:1" x14ac:dyDescent="0.25">
      <c r="A1952" s="16"/>
    </row>
    <row r="1953" spans="1:1" x14ac:dyDescent="0.25">
      <c r="A1953" s="16"/>
    </row>
    <row r="1954" spans="1:1" x14ac:dyDescent="0.25">
      <c r="A1954" s="16"/>
    </row>
    <row r="1955" spans="1:1" x14ac:dyDescent="0.25">
      <c r="A1955" s="16"/>
    </row>
    <row r="1956" spans="1:1" x14ac:dyDescent="0.25">
      <c r="A1956" s="16"/>
    </row>
    <row r="1957" spans="1:1" x14ac:dyDescent="0.25">
      <c r="A1957" s="16"/>
    </row>
    <row r="1958" spans="1:1" x14ac:dyDescent="0.25">
      <c r="A1958" s="16"/>
    </row>
    <row r="1959" spans="1:1" x14ac:dyDescent="0.25">
      <c r="A1959" s="16"/>
    </row>
    <row r="1960" spans="1:1" x14ac:dyDescent="0.25">
      <c r="A1960" s="16"/>
    </row>
    <row r="1961" spans="1:1" x14ac:dyDescent="0.25">
      <c r="A1961" s="16"/>
    </row>
    <row r="1962" spans="1:1" x14ac:dyDescent="0.25">
      <c r="A1962" s="16"/>
    </row>
    <row r="1963" spans="1:1" x14ac:dyDescent="0.25">
      <c r="A1963" s="16"/>
    </row>
    <row r="1964" spans="1:1" x14ac:dyDescent="0.25">
      <c r="A1964" s="16"/>
    </row>
    <row r="1965" spans="1:1" x14ac:dyDescent="0.25">
      <c r="A1965" s="16"/>
    </row>
    <row r="1966" spans="1:1" x14ac:dyDescent="0.25">
      <c r="A1966" s="16"/>
    </row>
    <row r="1967" spans="1:1" x14ac:dyDescent="0.25">
      <c r="A1967" s="16"/>
    </row>
    <row r="1968" spans="1:1" x14ac:dyDescent="0.25">
      <c r="A1968" s="16"/>
    </row>
    <row r="1969" spans="1:1" x14ac:dyDescent="0.25">
      <c r="A1969" s="16"/>
    </row>
    <row r="1970" spans="1:1" x14ac:dyDescent="0.25">
      <c r="A1970" s="16"/>
    </row>
    <row r="1971" spans="1:1" x14ac:dyDescent="0.25">
      <c r="A1971" s="16"/>
    </row>
    <row r="1972" spans="1:1" x14ac:dyDescent="0.25">
      <c r="A1972" s="16"/>
    </row>
    <row r="1973" spans="1:1" x14ac:dyDescent="0.25">
      <c r="A1973" s="16"/>
    </row>
    <row r="1974" spans="1:1" x14ac:dyDescent="0.25">
      <c r="A1974" s="16"/>
    </row>
    <row r="1975" spans="1:1" x14ac:dyDescent="0.25">
      <c r="A1975" s="16"/>
    </row>
    <row r="1976" spans="1:1" x14ac:dyDescent="0.25">
      <c r="A1976" s="16"/>
    </row>
    <row r="1977" spans="1:1" x14ac:dyDescent="0.25">
      <c r="A1977" s="16"/>
    </row>
    <row r="1978" spans="1:1" x14ac:dyDescent="0.25">
      <c r="A1978" s="16"/>
    </row>
    <row r="1979" spans="1:1" x14ac:dyDescent="0.25">
      <c r="A1979" s="16"/>
    </row>
    <row r="1980" spans="1:1" x14ac:dyDescent="0.25">
      <c r="A1980" s="16"/>
    </row>
    <row r="1981" spans="1:1" x14ac:dyDescent="0.25">
      <c r="A1981" s="16"/>
    </row>
    <row r="1982" spans="1:1" x14ac:dyDescent="0.25">
      <c r="A1982" s="16"/>
    </row>
    <row r="1983" spans="1:1" x14ac:dyDescent="0.25">
      <c r="A1983" s="16"/>
    </row>
    <row r="1984" spans="1:1" x14ac:dyDescent="0.25">
      <c r="A1984" s="16"/>
    </row>
    <row r="1985" spans="1:1" x14ac:dyDescent="0.25">
      <c r="A1985" s="16"/>
    </row>
    <row r="1986" spans="1:1" x14ac:dyDescent="0.25">
      <c r="A1986" s="16"/>
    </row>
    <row r="1987" spans="1:1" x14ac:dyDescent="0.25">
      <c r="A1987" s="16"/>
    </row>
    <row r="1988" spans="1:1" x14ac:dyDescent="0.25">
      <c r="A1988" s="16"/>
    </row>
    <row r="1989" spans="1:1" x14ac:dyDescent="0.25">
      <c r="A1989" s="16"/>
    </row>
    <row r="1990" spans="1:1" x14ac:dyDescent="0.25">
      <c r="A1990" s="16"/>
    </row>
    <row r="1991" spans="1:1" x14ac:dyDescent="0.25">
      <c r="A1991" s="16"/>
    </row>
    <row r="1992" spans="1:1" x14ac:dyDescent="0.25">
      <c r="A1992" s="16"/>
    </row>
    <row r="1993" spans="1:1" x14ac:dyDescent="0.25">
      <c r="A1993" s="16"/>
    </row>
    <row r="1994" spans="1:1" x14ac:dyDescent="0.25">
      <c r="A1994" s="16"/>
    </row>
    <row r="1995" spans="1:1" x14ac:dyDescent="0.25">
      <c r="A1995" s="16"/>
    </row>
    <row r="1996" spans="1:1" x14ac:dyDescent="0.25">
      <c r="A1996" s="16"/>
    </row>
    <row r="1997" spans="1:1" x14ac:dyDescent="0.25">
      <c r="A1997" s="16"/>
    </row>
    <row r="1998" spans="1:1" x14ac:dyDescent="0.25">
      <c r="A1998" s="16"/>
    </row>
    <row r="1999" spans="1:1" x14ac:dyDescent="0.25">
      <c r="A1999" s="16"/>
    </row>
    <row r="2000" spans="1:1" x14ac:dyDescent="0.25">
      <c r="A2000" s="16"/>
    </row>
    <row r="2001" spans="1:1" x14ac:dyDescent="0.25">
      <c r="A2001" s="16"/>
    </row>
    <row r="2002" spans="1:1" x14ac:dyDescent="0.25">
      <c r="A2002" s="16"/>
    </row>
    <row r="2003" spans="1:1" x14ac:dyDescent="0.25">
      <c r="A2003" s="16"/>
    </row>
    <row r="2004" spans="1:1" x14ac:dyDescent="0.25">
      <c r="A2004" s="16"/>
    </row>
    <row r="2005" spans="1:1" x14ac:dyDescent="0.25">
      <c r="A2005" s="16"/>
    </row>
    <row r="2006" spans="1:1" x14ac:dyDescent="0.25">
      <c r="A2006" s="16"/>
    </row>
    <row r="2007" spans="1:1" x14ac:dyDescent="0.25">
      <c r="A2007" s="16"/>
    </row>
    <row r="2008" spans="1:1" x14ac:dyDescent="0.25">
      <c r="A2008" s="16"/>
    </row>
    <row r="2009" spans="1:1" x14ac:dyDescent="0.25">
      <c r="A2009" s="16"/>
    </row>
    <row r="2010" spans="1:1" x14ac:dyDescent="0.25">
      <c r="A2010" s="16"/>
    </row>
    <row r="2011" spans="1:1" x14ac:dyDescent="0.25">
      <c r="A2011" s="16"/>
    </row>
    <row r="2012" spans="1:1" x14ac:dyDescent="0.25">
      <c r="A2012" s="16"/>
    </row>
    <row r="2013" spans="1:1" x14ac:dyDescent="0.25">
      <c r="A2013" s="16"/>
    </row>
    <row r="2014" spans="1:1" x14ac:dyDescent="0.25">
      <c r="A2014" s="16"/>
    </row>
    <row r="2015" spans="1:1" x14ac:dyDescent="0.25">
      <c r="A2015" s="16"/>
    </row>
    <row r="2016" spans="1:1" x14ac:dyDescent="0.25">
      <c r="A2016" s="16"/>
    </row>
    <row r="2017" spans="1:1" x14ac:dyDescent="0.25">
      <c r="A2017" s="16"/>
    </row>
    <row r="2018" spans="1:1" x14ac:dyDescent="0.25">
      <c r="A2018" s="16"/>
    </row>
    <row r="2019" spans="1:1" x14ac:dyDescent="0.25">
      <c r="A2019" s="16"/>
    </row>
    <row r="2020" spans="1:1" x14ac:dyDescent="0.25">
      <c r="A2020" s="16"/>
    </row>
    <row r="2021" spans="1:1" x14ac:dyDescent="0.25">
      <c r="A2021" s="16"/>
    </row>
    <row r="2022" spans="1:1" x14ac:dyDescent="0.25">
      <c r="A2022" s="16"/>
    </row>
    <row r="2023" spans="1:1" x14ac:dyDescent="0.25">
      <c r="A2023" s="16"/>
    </row>
    <row r="2024" spans="1:1" x14ac:dyDescent="0.25">
      <c r="A2024" s="16"/>
    </row>
    <row r="2025" spans="1:1" x14ac:dyDescent="0.25">
      <c r="A2025" s="16"/>
    </row>
    <row r="2026" spans="1:1" x14ac:dyDescent="0.25">
      <c r="A2026" s="16"/>
    </row>
    <row r="2027" spans="1:1" x14ac:dyDescent="0.25">
      <c r="A2027" s="16"/>
    </row>
    <row r="2028" spans="1:1" x14ac:dyDescent="0.25">
      <c r="A2028" s="16"/>
    </row>
    <row r="2029" spans="1:1" x14ac:dyDescent="0.25">
      <c r="A2029" s="16"/>
    </row>
    <row r="2030" spans="1:1" x14ac:dyDescent="0.25">
      <c r="A2030" s="16"/>
    </row>
    <row r="2031" spans="1:1" x14ac:dyDescent="0.25">
      <c r="A2031" s="16"/>
    </row>
    <row r="2032" spans="1:1" x14ac:dyDescent="0.25">
      <c r="A2032" s="16"/>
    </row>
    <row r="2033" spans="1:1" x14ac:dyDescent="0.25">
      <c r="A2033" s="16"/>
    </row>
    <row r="2034" spans="1:1" x14ac:dyDescent="0.25">
      <c r="A2034" s="16"/>
    </row>
    <row r="2035" spans="1:1" x14ac:dyDescent="0.25">
      <c r="A2035" s="16"/>
    </row>
    <row r="2036" spans="1:1" x14ac:dyDescent="0.25">
      <c r="A2036" s="16"/>
    </row>
    <row r="2037" spans="1:1" x14ac:dyDescent="0.25">
      <c r="A2037" s="16"/>
    </row>
    <row r="2038" spans="1:1" x14ac:dyDescent="0.25">
      <c r="A2038" s="16"/>
    </row>
    <row r="2039" spans="1:1" x14ac:dyDescent="0.25">
      <c r="A2039" s="16"/>
    </row>
    <row r="2040" spans="1:1" x14ac:dyDescent="0.25">
      <c r="A2040" s="16"/>
    </row>
    <row r="2041" spans="1:1" x14ac:dyDescent="0.25">
      <c r="A2041" s="16"/>
    </row>
    <row r="2042" spans="1:1" x14ac:dyDescent="0.25">
      <c r="A2042" s="16"/>
    </row>
    <row r="2043" spans="1:1" x14ac:dyDescent="0.25">
      <c r="A2043" s="16"/>
    </row>
    <row r="2044" spans="1:1" x14ac:dyDescent="0.25">
      <c r="A2044" s="16"/>
    </row>
    <row r="2045" spans="1:1" x14ac:dyDescent="0.25">
      <c r="A2045" s="16"/>
    </row>
    <row r="2046" spans="1:1" x14ac:dyDescent="0.25">
      <c r="A2046" s="16"/>
    </row>
    <row r="2047" spans="1:1" x14ac:dyDescent="0.25">
      <c r="A2047" s="16"/>
    </row>
    <row r="2048" spans="1:1" x14ac:dyDescent="0.25">
      <c r="A2048" s="16"/>
    </row>
    <row r="2049" spans="1:1" x14ac:dyDescent="0.25">
      <c r="A2049" s="16"/>
    </row>
    <row r="2050" spans="1:1" x14ac:dyDescent="0.25">
      <c r="A2050" s="16"/>
    </row>
    <row r="2051" spans="1:1" x14ac:dyDescent="0.25">
      <c r="A2051" s="16"/>
    </row>
    <row r="2052" spans="1:1" x14ac:dyDescent="0.25">
      <c r="A2052" s="16"/>
    </row>
    <row r="2053" spans="1:1" x14ac:dyDescent="0.25">
      <c r="A2053" s="16"/>
    </row>
    <row r="2054" spans="1:1" x14ac:dyDescent="0.25">
      <c r="A2054" s="16"/>
    </row>
    <row r="2055" spans="1:1" x14ac:dyDescent="0.25">
      <c r="A2055" s="16"/>
    </row>
    <row r="2056" spans="1:1" x14ac:dyDescent="0.25">
      <c r="A2056" s="16"/>
    </row>
    <row r="2057" spans="1:1" x14ac:dyDescent="0.25">
      <c r="A2057" s="16"/>
    </row>
    <row r="2058" spans="1:1" x14ac:dyDescent="0.25">
      <c r="A2058" s="16"/>
    </row>
    <row r="2059" spans="1:1" x14ac:dyDescent="0.25">
      <c r="A2059" s="16"/>
    </row>
    <row r="2060" spans="1:1" x14ac:dyDescent="0.25">
      <c r="A2060" s="16"/>
    </row>
    <row r="2061" spans="1:1" x14ac:dyDescent="0.25">
      <c r="A2061" s="16"/>
    </row>
    <row r="2062" spans="1:1" x14ac:dyDescent="0.25">
      <c r="A2062" s="16"/>
    </row>
    <row r="2063" spans="1:1" x14ac:dyDescent="0.25">
      <c r="A2063" s="16"/>
    </row>
    <row r="2064" spans="1:1" x14ac:dyDescent="0.25">
      <c r="A2064" s="16"/>
    </row>
    <row r="2065" spans="1:1" x14ac:dyDescent="0.25">
      <c r="A2065" s="16"/>
    </row>
    <row r="2066" spans="1:1" x14ac:dyDescent="0.25">
      <c r="A2066" s="16"/>
    </row>
    <row r="2067" spans="1:1" x14ac:dyDescent="0.25">
      <c r="A2067" s="16"/>
    </row>
    <row r="2068" spans="1:1" x14ac:dyDescent="0.25">
      <c r="A2068" s="16"/>
    </row>
    <row r="2069" spans="1:1" x14ac:dyDescent="0.25">
      <c r="A2069" s="16"/>
    </row>
    <row r="2070" spans="1:1" x14ac:dyDescent="0.25">
      <c r="A2070" s="16"/>
    </row>
    <row r="2071" spans="1:1" x14ac:dyDescent="0.25">
      <c r="A2071" s="16"/>
    </row>
    <row r="2072" spans="1:1" x14ac:dyDescent="0.25">
      <c r="A2072" s="16"/>
    </row>
    <row r="2073" spans="1:1" x14ac:dyDescent="0.25">
      <c r="A2073" s="16"/>
    </row>
    <row r="2074" spans="1:1" x14ac:dyDescent="0.25">
      <c r="A2074" s="16"/>
    </row>
    <row r="2075" spans="1:1" x14ac:dyDescent="0.25">
      <c r="A2075" s="16"/>
    </row>
    <row r="2076" spans="1:1" x14ac:dyDescent="0.25">
      <c r="A2076" s="16"/>
    </row>
    <row r="2077" spans="1:1" x14ac:dyDescent="0.25">
      <c r="A2077" s="16"/>
    </row>
    <row r="2078" spans="1:1" x14ac:dyDescent="0.25">
      <c r="A2078" s="16"/>
    </row>
    <row r="2079" spans="1:1" x14ac:dyDescent="0.25">
      <c r="A2079" s="16"/>
    </row>
    <row r="2080" spans="1:1" x14ac:dyDescent="0.25">
      <c r="A2080" s="16"/>
    </row>
    <row r="2081" spans="1:1" x14ac:dyDescent="0.25">
      <c r="A2081" s="16"/>
    </row>
    <row r="2082" spans="1:1" x14ac:dyDescent="0.25">
      <c r="A2082" s="16"/>
    </row>
    <row r="2083" spans="1:1" x14ac:dyDescent="0.25">
      <c r="A2083" s="16"/>
    </row>
    <row r="2084" spans="1:1" x14ac:dyDescent="0.25">
      <c r="A2084" s="16"/>
    </row>
    <row r="2085" spans="1:1" x14ac:dyDescent="0.25">
      <c r="A2085" s="16"/>
    </row>
    <row r="2086" spans="1:1" x14ac:dyDescent="0.25">
      <c r="A2086" s="16"/>
    </row>
    <row r="2087" spans="1:1" x14ac:dyDescent="0.25">
      <c r="A2087" s="16"/>
    </row>
    <row r="2088" spans="1:1" x14ac:dyDescent="0.25">
      <c r="A2088" s="16"/>
    </row>
    <row r="2089" spans="1:1" x14ac:dyDescent="0.25">
      <c r="A2089" s="16"/>
    </row>
    <row r="2090" spans="1:1" x14ac:dyDescent="0.25">
      <c r="A2090" s="16"/>
    </row>
    <row r="2091" spans="1:1" x14ac:dyDescent="0.25">
      <c r="A2091" s="16"/>
    </row>
    <row r="2092" spans="1:1" x14ac:dyDescent="0.25">
      <c r="A2092" s="16"/>
    </row>
    <row r="2093" spans="1:1" x14ac:dyDescent="0.25">
      <c r="A2093" s="16"/>
    </row>
    <row r="2094" spans="1:1" x14ac:dyDescent="0.25">
      <c r="A2094" s="16"/>
    </row>
    <row r="2095" spans="1:1" x14ac:dyDescent="0.25">
      <c r="A2095" s="16"/>
    </row>
    <row r="2096" spans="1:1" x14ac:dyDescent="0.25">
      <c r="A2096" s="16"/>
    </row>
    <row r="2097" spans="1:1" x14ac:dyDescent="0.25">
      <c r="A2097" s="16"/>
    </row>
    <row r="2098" spans="1:1" x14ac:dyDescent="0.25">
      <c r="A2098" s="16"/>
    </row>
    <row r="2099" spans="1:1" x14ac:dyDescent="0.25">
      <c r="A2099" s="16"/>
    </row>
    <row r="2100" spans="1:1" x14ac:dyDescent="0.25">
      <c r="A2100" s="16"/>
    </row>
    <row r="2101" spans="1:1" x14ac:dyDescent="0.25">
      <c r="A2101" s="16"/>
    </row>
    <row r="2102" spans="1:1" x14ac:dyDescent="0.25">
      <c r="A2102" s="16"/>
    </row>
    <row r="2103" spans="1:1" x14ac:dyDescent="0.25">
      <c r="A2103" s="16"/>
    </row>
    <row r="2104" spans="1:1" x14ac:dyDescent="0.25">
      <c r="A2104" s="16"/>
    </row>
    <row r="2105" spans="1:1" x14ac:dyDescent="0.25">
      <c r="A2105" s="16"/>
    </row>
    <row r="2106" spans="1:1" x14ac:dyDescent="0.25">
      <c r="A2106" s="16"/>
    </row>
    <row r="2107" spans="1:1" x14ac:dyDescent="0.25">
      <c r="A2107" s="16"/>
    </row>
    <row r="2108" spans="1:1" x14ac:dyDescent="0.25">
      <c r="A2108" s="16"/>
    </row>
    <row r="2109" spans="1:1" x14ac:dyDescent="0.25">
      <c r="A2109" s="16"/>
    </row>
    <row r="2110" spans="1:1" x14ac:dyDescent="0.25">
      <c r="A2110" s="16"/>
    </row>
    <row r="2111" spans="1:1" x14ac:dyDescent="0.25">
      <c r="A2111" s="16"/>
    </row>
    <row r="2112" spans="1:1" x14ac:dyDescent="0.25">
      <c r="A2112" s="16"/>
    </row>
    <row r="2113" spans="1:1" x14ac:dyDescent="0.25">
      <c r="A2113" s="16"/>
    </row>
    <row r="2114" spans="1:1" x14ac:dyDescent="0.25">
      <c r="A2114" s="16"/>
    </row>
    <row r="2115" spans="1:1" x14ac:dyDescent="0.25">
      <c r="A2115" s="16"/>
    </row>
    <row r="2116" spans="1:1" x14ac:dyDescent="0.25">
      <c r="A2116" s="16"/>
    </row>
    <row r="2117" spans="1:1" x14ac:dyDescent="0.25">
      <c r="A2117" s="16"/>
    </row>
    <row r="2118" spans="1:1" x14ac:dyDescent="0.25">
      <c r="A2118" s="16"/>
    </row>
    <row r="2119" spans="1:1" x14ac:dyDescent="0.25">
      <c r="A2119" s="16"/>
    </row>
    <row r="2120" spans="1:1" x14ac:dyDescent="0.25">
      <c r="A2120" s="16"/>
    </row>
    <row r="2121" spans="1:1" x14ac:dyDescent="0.25">
      <c r="A2121" s="16"/>
    </row>
    <row r="2122" spans="1:1" x14ac:dyDescent="0.25">
      <c r="A2122" s="16"/>
    </row>
    <row r="2123" spans="1:1" x14ac:dyDescent="0.25">
      <c r="A2123" s="16"/>
    </row>
    <row r="2124" spans="1:1" x14ac:dyDescent="0.25">
      <c r="A2124" s="16"/>
    </row>
    <row r="2125" spans="1:1" x14ac:dyDescent="0.25">
      <c r="A2125" s="16"/>
    </row>
    <row r="2126" spans="1:1" x14ac:dyDescent="0.25">
      <c r="A2126" s="16"/>
    </row>
    <row r="2127" spans="1:1" x14ac:dyDescent="0.25">
      <c r="A2127" s="16"/>
    </row>
    <row r="2128" spans="1:1" x14ac:dyDescent="0.25">
      <c r="A2128" s="16"/>
    </row>
    <row r="2129" spans="1:1" x14ac:dyDescent="0.25">
      <c r="A2129" s="16"/>
    </row>
    <row r="2130" spans="1:1" x14ac:dyDescent="0.25">
      <c r="A2130" s="16"/>
    </row>
    <row r="2131" spans="1:1" x14ac:dyDescent="0.25">
      <c r="A2131" s="16"/>
    </row>
    <row r="2132" spans="1:1" x14ac:dyDescent="0.25">
      <c r="A2132" s="16"/>
    </row>
    <row r="2133" spans="1:1" x14ac:dyDescent="0.25">
      <c r="A2133" s="16"/>
    </row>
    <row r="2134" spans="1:1" x14ac:dyDescent="0.25">
      <c r="A2134" s="16"/>
    </row>
    <row r="2135" spans="1:1" x14ac:dyDescent="0.25">
      <c r="A2135" s="16"/>
    </row>
    <row r="2136" spans="1:1" x14ac:dyDescent="0.25">
      <c r="A2136" s="16"/>
    </row>
    <row r="2137" spans="1:1" x14ac:dyDescent="0.25">
      <c r="A2137" s="16"/>
    </row>
    <row r="2138" spans="1:1" x14ac:dyDescent="0.25">
      <c r="A2138" s="16"/>
    </row>
    <row r="2139" spans="1:1" x14ac:dyDescent="0.25">
      <c r="A2139" s="16"/>
    </row>
    <row r="2140" spans="1:1" x14ac:dyDescent="0.25">
      <c r="A2140" s="16"/>
    </row>
    <row r="2141" spans="1:1" x14ac:dyDescent="0.25">
      <c r="A2141" s="16"/>
    </row>
    <row r="2142" spans="1:1" x14ac:dyDescent="0.25">
      <c r="A2142" s="16"/>
    </row>
    <row r="2143" spans="1:1" x14ac:dyDescent="0.25">
      <c r="A2143" s="16"/>
    </row>
    <row r="2144" spans="1:1" x14ac:dyDescent="0.25">
      <c r="A2144" s="16"/>
    </row>
    <row r="2145" spans="1:1" x14ac:dyDescent="0.25">
      <c r="A2145" s="16"/>
    </row>
    <row r="2146" spans="1:1" x14ac:dyDescent="0.25">
      <c r="A2146" s="16"/>
    </row>
    <row r="2147" spans="1:1" x14ac:dyDescent="0.25">
      <c r="A2147" s="16"/>
    </row>
    <row r="2148" spans="1:1" x14ac:dyDescent="0.25">
      <c r="A2148" s="16"/>
    </row>
    <row r="2149" spans="1:1" x14ac:dyDescent="0.25">
      <c r="A2149" s="16"/>
    </row>
    <row r="2150" spans="1:1" x14ac:dyDescent="0.25">
      <c r="A2150" s="16"/>
    </row>
    <row r="2151" spans="1:1" x14ac:dyDescent="0.25">
      <c r="A2151" s="16"/>
    </row>
    <row r="2152" spans="1:1" x14ac:dyDescent="0.25">
      <c r="A2152" s="16"/>
    </row>
    <row r="2153" spans="1:1" x14ac:dyDescent="0.25">
      <c r="A2153" s="16"/>
    </row>
    <row r="2154" spans="1:1" x14ac:dyDescent="0.25">
      <c r="A2154" s="16"/>
    </row>
    <row r="2155" spans="1:1" x14ac:dyDescent="0.25">
      <c r="A2155" s="16"/>
    </row>
    <row r="2156" spans="1:1" x14ac:dyDescent="0.25">
      <c r="A2156" s="16"/>
    </row>
    <row r="2157" spans="1:1" x14ac:dyDescent="0.25">
      <c r="A2157" s="16"/>
    </row>
    <row r="2158" spans="1:1" x14ac:dyDescent="0.25">
      <c r="A2158" s="16"/>
    </row>
    <row r="2159" spans="1:1" x14ac:dyDescent="0.25">
      <c r="A2159" s="16"/>
    </row>
    <row r="2160" spans="1:1" x14ac:dyDescent="0.25">
      <c r="A2160" s="16"/>
    </row>
    <row r="2161" spans="1:1" x14ac:dyDescent="0.25">
      <c r="A2161" s="16"/>
    </row>
    <row r="2162" spans="1:1" x14ac:dyDescent="0.25">
      <c r="A2162" s="16"/>
    </row>
    <row r="2163" spans="1:1" x14ac:dyDescent="0.25">
      <c r="A2163" s="16"/>
    </row>
    <row r="2164" spans="1:1" x14ac:dyDescent="0.25">
      <c r="A2164" s="16"/>
    </row>
    <row r="2165" spans="1:1" x14ac:dyDescent="0.25">
      <c r="A2165" s="16"/>
    </row>
    <row r="2166" spans="1:1" x14ac:dyDescent="0.25">
      <c r="A2166" s="16"/>
    </row>
    <row r="2167" spans="1:1" x14ac:dyDescent="0.25">
      <c r="A2167" s="16"/>
    </row>
    <row r="2168" spans="1:1" x14ac:dyDescent="0.25">
      <c r="A2168" s="16"/>
    </row>
    <row r="2169" spans="1:1" x14ac:dyDescent="0.25">
      <c r="A2169" s="16"/>
    </row>
    <row r="2170" spans="1:1" x14ac:dyDescent="0.25">
      <c r="A2170" s="16"/>
    </row>
    <row r="2171" spans="1:1" x14ac:dyDescent="0.25">
      <c r="A2171" s="16"/>
    </row>
    <row r="2172" spans="1:1" x14ac:dyDescent="0.25">
      <c r="A2172" s="16"/>
    </row>
    <row r="2173" spans="1:1" x14ac:dyDescent="0.25">
      <c r="A2173" s="16"/>
    </row>
    <row r="2174" spans="1:1" x14ac:dyDescent="0.25">
      <c r="A2174" s="16"/>
    </row>
    <row r="2175" spans="1:1" x14ac:dyDescent="0.25">
      <c r="A2175" s="16"/>
    </row>
    <row r="2176" spans="1:1" x14ac:dyDescent="0.25">
      <c r="A2176" s="16"/>
    </row>
    <row r="2177" spans="1:1" x14ac:dyDescent="0.25">
      <c r="A2177" s="16"/>
    </row>
    <row r="2178" spans="1:1" x14ac:dyDescent="0.25">
      <c r="A2178" s="16"/>
    </row>
    <row r="2179" spans="1:1" x14ac:dyDescent="0.25">
      <c r="A2179" s="16"/>
    </row>
    <row r="2180" spans="1:1" x14ac:dyDescent="0.25">
      <c r="A2180" s="16"/>
    </row>
    <row r="2181" spans="1:1" x14ac:dyDescent="0.25">
      <c r="A2181" s="16"/>
    </row>
    <row r="2182" spans="1:1" x14ac:dyDescent="0.25">
      <c r="A2182" s="16"/>
    </row>
    <row r="2183" spans="1:1" x14ac:dyDescent="0.25">
      <c r="A2183" s="16"/>
    </row>
    <row r="2184" spans="1:1" x14ac:dyDescent="0.25">
      <c r="A2184" s="16"/>
    </row>
    <row r="2185" spans="1:1" x14ac:dyDescent="0.25">
      <c r="A2185" s="16"/>
    </row>
    <row r="2186" spans="1:1" x14ac:dyDescent="0.25">
      <c r="A2186" s="16"/>
    </row>
    <row r="2187" spans="1:1" x14ac:dyDescent="0.25">
      <c r="A2187" s="16"/>
    </row>
    <row r="2188" spans="1:1" x14ac:dyDescent="0.25">
      <c r="A2188" s="16"/>
    </row>
    <row r="2189" spans="1:1" x14ac:dyDescent="0.25">
      <c r="A2189" s="16"/>
    </row>
    <row r="2190" spans="1:1" x14ac:dyDescent="0.25">
      <c r="A2190" s="16"/>
    </row>
    <row r="2191" spans="1:1" x14ac:dyDescent="0.25">
      <c r="A2191" s="16"/>
    </row>
    <row r="2192" spans="1:1" x14ac:dyDescent="0.25">
      <c r="A2192" s="16"/>
    </row>
    <row r="2193" spans="1:1" x14ac:dyDescent="0.25">
      <c r="A2193" s="16"/>
    </row>
    <row r="2194" spans="1:1" x14ac:dyDescent="0.25">
      <c r="A2194" s="16"/>
    </row>
    <row r="2195" spans="1:1" x14ac:dyDescent="0.25">
      <c r="A2195" s="16"/>
    </row>
    <row r="2196" spans="1:1" x14ac:dyDescent="0.25">
      <c r="A2196" s="16"/>
    </row>
    <row r="2197" spans="1:1" x14ac:dyDescent="0.25">
      <c r="A2197" s="16"/>
    </row>
    <row r="2198" spans="1:1" x14ac:dyDescent="0.25">
      <c r="A2198" s="16"/>
    </row>
    <row r="2199" spans="1:1" x14ac:dyDescent="0.25">
      <c r="A2199" s="16"/>
    </row>
    <row r="2200" spans="1:1" x14ac:dyDescent="0.25">
      <c r="A2200" s="16"/>
    </row>
    <row r="2201" spans="1:1" x14ac:dyDescent="0.25">
      <c r="A2201" s="16"/>
    </row>
    <row r="2202" spans="1:1" x14ac:dyDescent="0.25">
      <c r="A2202" s="16"/>
    </row>
    <row r="2203" spans="1:1" x14ac:dyDescent="0.25">
      <c r="A2203" s="16"/>
    </row>
    <row r="2204" spans="1:1" x14ac:dyDescent="0.25">
      <c r="A2204" s="16"/>
    </row>
    <row r="2205" spans="1:1" x14ac:dyDescent="0.25">
      <c r="A2205" s="16"/>
    </row>
    <row r="2206" spans="1:1" x14ac:dyDescent="0.25">
      <c r="A2206" s="16"/>
    </row>
    <row r="2207" spans="1:1" x14ac:dyDescent="0.25">
      <c r="A2207" s="16"/>
    </row>
    <row r="2208" spans="1:1" x14ac:dyDescent="0.25">
      <c r="A2208" s="16"/>
    </row>
    <row r="2209" spans="1:1" x14ac:dyDescent="0.25">
      <c r="A2209" s="16"/>
    </row>
    <row r="2210" spans="1:1" x14ac:dyDescent="0.25">
      <c r="A2210" s="16"/>
    </row>
    <row r="2211" spans="1:1" x14ac:dyDescent="0.25">
      <c r="A2211" s="16"/>
    </row>
    <row r="2212" spans="1:1" x14ac:dyDescent="0.25">
      <c r="A2212" s="16"/>
    </row>
    <row r="2213" spans="1:1" x14ac:dyDescent="0.25">
      <c r="A2213" s="16"/>
    </row>
    <row r="2214" spans="1:1" x14ac:dyDescent="0.25">
      <c r="A2214" s="16"/>
    </row>
    <row r="2215" spans="1:1" x14ac:dyDescent="0.25">
      <c r="A2215" s="16"/>
    </row>
    <row r="2216" spans="1:1" x14ac:dyDescent="0.25">
      <c r="A2216" s="16"/>
    </row>
    <row r="2217" spans="1:1" x14ac:dyDescent="0.25">
      <c r="A2217" s="16"/>
    </row>
    <row r="2218" spans="1:1" x14ac:dyDescent="0.25">
      <c r="A2218" s="16"/>
    </row>
    <row r="2219" spans="1:1" x14ac:dyDescent="0.25">
      <c r="A2219" s="16"/>
    </row>
    <row r="2220" spans="1:1" x14ac:dyDescent="0.25">
      <c r="A2220" s="16"/>
    </row>
    <row r="2221" spans="1:1" x14ac:dyDescent="0.25">
      <c r="A2221" s="16"/>
    </row>
    <row r="2222" spans="1:1" x14ac:dyDescent="0.25">
      <c r="A2222" s="16"/>
    </row>
    <row r="2223" spans="1:1" x14ac:dyDescent="0.25">
      <c r="A2223" s="16"/>
    </row>
    <row r="2224" spans="1:1" x14ac:dyDescent="0.25">
      <c r="A2224" s="16"/>
    </row>
    <row r="2225" spans="1:1" x14ac:dyDescent="0.25">
      <c r="A2225" s="16"/>
    </row>
    <row r="2226" spans="1:1" x14ac:dyDescent="0.25">
      <c r="A2226" s="16"/>
    </row>
    <row r="2227" spans="1:1" x14ac:dyDescent="0.25">
      <c r="A2227" s="16"/>
    </row>
    <row r="2228" spans="1:1" x14ac:dyDescent="0.25">
      <c r="A2228" s="16"/>
    </row>
    <row r="2229" spans="1:1" x14ac:dyDescent="0.25">
      <c r="A2229" s="16"/>
    </row>
    <row r="2230" spans="1:1" x14ac:dyDescent="0.25">
      <c r="A2230" s="16"/>
    </row>
    <row r="2231" spans="1:1" x14ac:dyDescent="0.25">
      <c r="A2231" s="16"/>
    </row>
    <row r="2232" spans="1:1" x14ac:dyDescent="0.25">
      <c r="A2232" s="16"/>
    </row>
    <row r="2233" spans="1:1" x14ac:dyDescent="0.25">
      <c r="A2233" s="16"/>
    </row>
    <row r="2234" spans="1:1" x14ac:dyDescent="0.25">
      <c r="A2234" s="16"/>
    </row>
    <row r="2235" spans="1:1" x14ac:dyDescent="0.25">
      <c r="A2235" s="16"/>
    </row>
    <row r="2236" spans="1:1" x14ac:dyDescent="0.25">
      <c r="A2236" s="16"/>
    </row>
    <row r="2237" spans="1:1" x14ac:dyDescent="0.25">
      <c r="A2237" s="16"/>
    </row>
    <row r="2238" spans="1:1" x14ac:dyDescent="0.25">
      <c r="A2238" s="16"/>
    </row>
    <row r="2239" spans="1:1" x14ac:dyDescent="0.25">
      <c r="A2239" s="16"/>
    </row>
    <row r="2240" spans="1:1" x14ac:dyDescent="0.25">
      <c r="A2240" s="16"/>
    </row>
    <row r="2241" spans="1:1" x14ac:dyDescent="0.25">
      <c r="A2241" s="16"/>
    </row>
    <row r="2242" spans="1:1" x14ac:dyDescent="0.25">
      <c r="A2242" s="16"/>
    </row>
    <row r="2243" spans="1:1" x14ac:dyDescent="0.25">
      <c r="A2243" s="16"/>
    </row>
    <row r="2244" spans="1:1" x14ac:dyDescent="0.25">
      <c r="A2244" s="16"/>
    </row>
    <row r="2245" spans="1:1" x14ac:dyDescent="0.25">
      <c r="A2245" s="16"/>
    </row>
    <row r="2246" spans="1:1" x14ac:dyDescent="0.25">
      <c r="A2246" s="16"/>
    </row>
    <row r="2247" spans="1:1" x14ac:dyDescent="0.25">
      <c r="A2247" s="16"/>
    </row>
    <row r="2248" spans="1:1" x14ac:dyDescent="0.25">
      <c r="A2248" s="16"/>
    </row>
    <row r="2249" spans="1:1" x14ac:dyDescent="0.25">
      <c r="A2249" s="16"/>
    </row>
    <row r="2250" spans="1:1" x14ac:dyDescent="0.25">
      <c r="A2250" s="16"/>
    </row>
    <row r="2251" spans="1:1" x14ac:dyDescent="0.25">
      <c r="A2251" s="16"/>
    </row>
    <row r="2252" spans="1:1" x14ac:dyDescent="0.25">
      <c r="A2252" s="16"/>
    </row>
    <row r="2253" spans="1:1" x14ac:dyDescent="0.25">
      <c r="A2253" s="16"/>
    </row>
    <row r="2254" spans="1:1" x14ac:dyDescent="0.25">
      <c r="A2254" s="16"/>
    </row>
    <row r="2255" spans="1:1" x14ac:dyDescent="0.25">
      <c r="A2255" s="16"/>
    </row>
    <row r="2256" spans="1:1" x14ac:dyDescent="0.25">
      <c r="A2256" s="16"/>
    </row>
    <row r="2257" spans="1:1" x14ac:dyDescent="0.25">
      <c r="A2257" s="16"/>
    </row>
    <row r="2258" spans="1:1" x14ac:dyDescent="0.25">
      <c r="A2258" s="16"/>
    </row>
    <row r="2259" spans="1:1" x14ac:dyDescent="0.25">
      <c r="A2259" s="16"/>
    </row>
    <row r="2260" spans="1:1" x14ac:dyDescent="0.25">
      <c r="A2260" s="16"/>
    </row>
    <row r="2261" spans="1:1" x14ac:dyDescent="0.25">
      <c r="A2261" s="16"/>
    </row>
    <row r="2262" spans="1:1" x14ac:dyDescent="0.25">
      <c r="A2262" s="16"/>
    </row>
    <row r="2263" spans="1:1" x14ac:dyDescent="0.25">
      <c r="A2263" s="16"/>
    </row>
    <row r="2264" spans="1:1" x14ac:dyDescent="0.25">
      <c r="A2264" s="16"/>
    </row>
    <row r="2265" spans="1:1" x14ac:dyDescent="0.25">
      <c r="A2265" s="16"/>
    </row>
    <row r="2266" spans="1:1" x14ac:dyDescent="0.25">
      <c r="A2266" s="16"/>
    </row>
    <row r="2267" spans="1:1" x14ac:dyDescent="0.25">
      <c r="A2267" s="16"/>
    </row>
    <row r="2268" spans="1:1" x14ac:dyDescent="0.25">
      <c r="A2268" s="16"/>
    </row>
    <row r="2269" spans="1:1" x14ac:dyDescent="0.25">
      <c r="A2269" s="16"/>
    </row>
    <row r="2270" spans="1:1" x14ac:dyDescent="0.25">
      <c r="A2270" s="16"/>
    </row>
    <row r="2271" spans="1:1" x14ac:dyDescent="0.25">
      <c r="A2271" s="16"/>
    </row>
    <row r="2272" spans="1:1" x14ac:dyDescent="0.25">
      <c r="A2272" s="16"/>
    </row>
    <row r="2273" spans="1:1" x14ac:dyDescent="0.25">
      <c r="A2273" s="16"/>
    </row>
    <row r="2274" spans="1:1" x14ac:dyDescent="0.25">
      <c r="A2274" s="16"/>
    </row>
    <row r="2275" spans="1:1" x14ac:dyDescent="0.25">
      <c r="A2275" s="16"/>
    </row>
    <row r="2276" spans="1:1" x14ac:dyDescent="0.25">
      <c r="A2276" s="16"/>
    </row>
    <row r="2277" spans="1:1" x14ac:dyDescent="0.25">
      <c r="A2277" s="16"/>
    </row>
    <row r="2278" spans="1:1" x14ac:dyDescent="0.25">
      <c r="A2278" s="16"/>
    </row>
    <row r="2279" spans="1:1" x14ac:dyDescent="0.25">
      <c r="A2279" s="16"/>
    </row>
    <row r="2280" spans="1:1" x14ac:dyDescent="0.25">
      <c r="A2280" s="16"/>
    </row>
    <row r="2281" spans="1:1" x14ac:dyDescent="0.25">
      <c r="A2281" s="16"/>
    </row>
    <row r="2282" spans="1:1" x14ac:dyDescent="0.25">
      <c r="A2282" s="16"/>
    </row>
    <row r="2283" spans="1:1" x14ac:dyDescent="0.25">
      <c r="A2283" s="16"/>
    </row>
    <row r="2284" spans="1:1" x14ac:dyDescent="0.25">
      <c r="A2284" s="16"/>
    </row>
    <row r="2285" spans="1:1" x14ac:dyDescent="0.25">
      <c r="A2285" s="16"/>
    </row>
    <row r="2286" spans="1:1" x14ac:dyDescent="0.25">
      <c r="A2286" s="16"/>
    </row>
    <row r="2287" spans="1:1" x14ac:dyDescent="0.25">
      <c r="A2287" s="16"/>
    </row>
    <row r="2288" spans="1:1" x14ac:dyDescent="0.25">
      <c r="A2288" s="16"/>
    </row>
    <row r="2289" spans="1:1" x14ac:dyDescent="0.25">
      <c r="A2289" s="16"/>
    </row>
    <row r="2290" spans="1:1" x14ac:dyDescent="0.25">
      <c r="A2290" s="16"/>
    </row>
    <row r="2291" spans="1:1" x14ac:dyDescent="0.25">
      <c r="A2291" s="16"/>
    </row>
    <row r="2292" spans="1:1" x14ac:dyDescent="0.25">
      <c r="A2292" s="16"/>
    </row>
    <row r="2293" spans="1:1" x14ac:dyDescent="0.25">
      <c r="A2293" s="16"/>
    </row>
    <row r="2294" spans="1:1" x14ac:dyDescent="0.25">
      <c r="A2294" s="16"/>
    </row>
    <row r="2295" spans="1:1" x14ac:dyDescent="0.25">
      <c r="A2295" s="16"/>
    </row>
    <row r="2296" spans="1:1" x14ac:dyDescent="0.25">
      <c r="A2296" s="16"/>
    </row>
    <row r="2297" spans="1:1" x14ac:dyDescent="0.25">
      <c r="A2297" s="16"/>
    </row>
    <row r="2298" spans="1:1" x14ac:dyDescent="0.25">
      <c r="A2298" s="16"/>
    </row>
    <row r="2299" spans="1:1" x14ac:dyDescent="0.25">
      <c r="A2299" s="16"/>
    </row>
    <row r="2300" spans="1:1" x14ac:dyDescent="0.25">
      <c r="A2300" s="16"/>
    </row>
    <row r="2301" spans="1:1" x14ac:dyDescent="0.25">
      <c r="A2301" s="16"/>
    </row>
    <row r="2302" spans="1:1" x14ac:dyDescent="0.25">
      <c r="A2302" s="16"/>
    </row>
    <row r="2303" spans="1:1" x14ac:dyDescent="0.25">
      <c r="A2303" s="16"/>
    </row>
    <row r="2304" spans="1:1" x14ac:dyDescent="0.25">
      <c r="A2304" s="16"/>
    </row>
    <row r="2305" spans="1:1" x14ac:dyDescent="0.25">
      <c r="A2305" s="16"/>
    </row>
    <row r="2306" spans="1:1" x14ac:dyDescent="0.25">
      <c r="A2306" s="16"/>
    </row>
    <row r="2307" spans="1:1" x14ac:dyDescent="0.25">
      <c r="A2307" s="16"/>
    </row>
    <row r="2308" spans="1:1" x14ac:dyDescent="0.25">
      <c r="A2308" s="16"/>
    </row>
    <row r="2309" spans="1:1" x14ac:dyDescent="0.25">
      <c r="A2309" s="16"/>
    </row>
    <row r="2310" spans="1:1" x14ac:dyDescent="0.25">
      <c r="A2310" s="16"/>
    </row>
    <row r="2311" spans="1:1" x14ac:dyDescent="0.25">
      <c r="A2311" s="16"/>
    </row>
    <row r="2312" spans="1:1" x14ac:dyDescent="0.25">
      <c r="A2312" s="16"/>
    </row>
    <row r="2313" spans="1:1" x14ac:dyDescent="0.25">
      <c r="A2313" s="16"/>
    </row>
    <row r="2314" spans="1:1" x14ac:dyDescent="0.25">
      <c r="A2314" s="16"/>
    </row>
    <row r="2315" spans="1:1" x14ac:dyDescent="0.25">
      <c r="A2315" s="16"/>
    </row>
    <row r="2316" spans="1:1" x14ac:dyDescent="0.25">
      <c r="A2316" s="16"/>
    </row>
    <row r="2317" spans="1:1" x14ac:dyDescent="0.25">
      <c r="A2317" s="16"/>
    </row>
    <row r="2318" spans="1:1" x14ac:dyDescent="0.25">
      <c r="A2318" s="16"/>
    </row>
    <row r="2319" spans="1:1" x14ac:dyDescent="0.25">
      <c r="A2319" s="16"/>
    </row>
    <row r="2320" spans="1:1" x14ac:dyDescent="0.25">
      <c r="A2320" s="16"/>
    </row>
    <row r="2321" spans="1:1" x14ac:dyDescent="0.25">
      <c r="A2321" s="16"/>
    </row>
    <row r="2322" spans="1:1" x14ac:dyDescent="0.25">
      <c r="A2322" s="16"/>
    </row>
    <row r="2323" spans="1:1" x14ac:dyDescent="0.25">
      <c r="A2323" s="16"/>
    </row>
    <row r="2324" spans="1:1" x14ac:dyDescent="0.25">
      <c r="A2324" s="16"/>
    </row>
    <row r="2325" spans="1:1" x14ac:dyDescent="0.25">
      <c r="A2325" s="16"/>
    </row>
    <row r="2326" spans="1:1" x14ac:dyDescent="0.25">
      <c r="A2326" s="16"/>
    </row>
    <row r="2327" spans="1:1" x14ac:dyDescent="0.25">
      <c r="A2327" s="16"/>
    </row>
    <row r="2328" spans="1:1" x14ac:dyDescent="0.25">
      <c r="A2328" s="16"/>
    </row>
    <row r="2329" spans="1:1" x14ac:dyDescent="0.25">
      <c r="A2329" s="16"/>
    </row>
    <row r="2330" spans="1:1" x14ac:dyDescent="0.25">
      <c r="A2330" s="16"/>
    </row>
    <row r="2331" spans="1:1" x14ac:dyDescent="0.25">
      <c r="A2331" s="16"/>
    </row>
    <row r="2332" spans="1:1" x14ac:dyDescent="0.25">
      <c r="A2332" s="16"/>
    </row>
    <row r="2333" spans="1:1" x14ac:dyDescent="0.25">
      <c r="A2333" s="16"/>
    </row>
    <row r="2334" spans="1:1" x14ac:dyDescent="0.25">
      <c r="A2334" s="16"/>
    </row>
    <row r="2335" spans="1:1" x14ac:dyDescent="0.25">
      <c r="A2335" s="16"/>
    </row>
    <row r="2336" spans="1:1" x14ac:dyDescent="0.25">
      <c r="A2336" s="16"/>
    </row>
    <row r="2337" spans="1:1" x14ac:dyDescent="0.25">
      <c r="A2337" s="16"/>
    </row>
    <row r="2338" spans="1:1" x14ac:dyDescent="0.25">
      <c r="A2338" s="16"/>
    </row>
    <row r="2339" spans="1:1" x14ac:dyDescent="0.25">
      <c r="A2339" s="16"/>
    </row>
    <row r="2340" spans="1:1" x14ac:dyDescent="0.25">
      <c r="A2340" s="16"/>
    </row>
    <row r="2341" spans="1:1" x14ac:dyDescent="0.25">
      <c r="A2341" s="16"/>
    </row>
    <row r="2342" spans="1:1" x14ac:dyDescent="0.25">
      <c r="A2342" s="16"/>
    </row>
    <row r="2343" spans="1:1" x14ac:dyDescent="0.25">
      <c r="A2343" s="16"/>
    </row>
    <row r="2344" spans="1:1" x14ac:dyDescent="0.25">
      <c r="A2344" s="16"/>
    </row>
    <row r="2345" spans="1:1" x14ac:dyDescent="0.25">
      <c r="A2345" s="16"/>
    </row>
    <row r="2346" spans="1:1" x14ac:dyDescent="0.25">
      <c r="A2346" s="16"/>
    </row>
    <row r="2347" spans="1:1" x14ac:dyDescent="0.25">
      <c r="A2347" s="16"/>
    </row>
    <row r="2348" spans="1:1" x14ac:dyDescent="0.25">
      <c r="A2348" s="16"/>
    </row>
    <row r="2349" spans="1:1" x14ac:dyDescent="0.25">
      <c r="A2349" s="16"/>
    </row>
    <row r="2350" spans="1:1" x14ac:dyDescent="0.25">
      <c r="A2350" s="16"/>
    </row>
    <row r="2351" spans="1:1" x14ac:dyDescent="0.25">
      <c r="A2351" s="16"/>
    </row>
    <row r="2352" spans="1:1" x14ac:dyDescent="0.25">
      <c r="A2352" s="16"/>
    </row>
    <row r="2353" spans="1:1" x14ac:dyDescent="0.25">
      <c r="A2353" s="16"/>
    </row>
    <row r="2354" spans="1:1" x14ac:dyDescent="0.25">
      <c r="A2354" s="16"/>
    </row>
    <row r="2355" spans="1:1" x14ac:dyDescent="0.25">
      <c r="A2355" s="16"/>
    </row>
    <row r="2356" spans="1:1" x14ac:dyDescent="0.25">
      <c r="A2356" s="16"/>
    </row>
    <row r="2357" spans="1:1" x14ac:dyDescent="0.25">
      <c r="A2357" s="16"/>
    </row>
    <row r="2358" spans="1:1" x14ac:dyDescent="0.25">
      <c r="A2358" s="16"/>
    </row>
    <row r="2359" spans="1:1" x14ac:dyDescent="0.25">
      <c r="A2359" s="16"/>
    </row>
    <row r="2360" spans="1:1" x14ac:dyDescent="0.25">
      <c r="A2360" s="16"/>
    </row>
    <row r="2361" spans="1:1" x14ac:dyDescent="0.25">
      <c r="A2361" s="16"/>
    </row>
    <row r="2362" spans="1:1" x14ac:dyDescent="0.25">
      <c r="A2362" s="16"/>
    </row>
    <row r="2363" spans="1:1" x14ac:dyDescent="0.25">
      <c r="A2363" s="16"/>
    </row>
    <row r="2364" spans="1:1" x14ac:dyDescent="0.25">
      <c r="A2364" s="16"/>
    </row>
    <row r="2365" spans="1:1" x14ac:dyDescent="0.25">
      <c r="A2365" s="16"/>
    </row>
    <row r="2366" spans="1:1" x14ac:dyDescent="0.25">
      <c r="A2366" s="16"/>
    </row>
    <row r="2367" spans="1:1" x14ac:dyDescent="0.25">
      <c r="A2367" s="16"/>
    </row>
    <row r="2368" spans="1:1" x14ac:dyDescent="0.25">
      <c r="A2368" s="16"/>
    </row>
    <row r="2369" spans="1:1" x14ac:dyDescent="0.25">
      <c r="A2369" s="16"/>
    </row>
    <row r="2370" spans="1:1" x14ac:dyDescent="0.25">
      <c r="A2370" s="16"/>
    </row>
    <row r="2371" spans="1:1" x14ac:dyDescent="0.25">
      <c r="A2371" s="16"/>
    </row>
    <row r="2372" spans="1:1" x14ac:dyDescent="0.25">
      <c r="A2372" s="16"/>
    </row>
    <row r="2373" spans="1:1" x14ac:dyDescent="0.25">
      <c r="A2373" s="16"/>
    </row>
    <row r="2374" spans="1:1" x14ac:dyDescent="0.25">
      <c r="A2374" s="16"/>
    </row>
    <row r="2375" spans="1:1" x14ac:dyDescent="0.25">
      <c r="A2375" s="16"/>
    </row>
    <row r="2376" spans="1:1" x14ac:dyDescent="0.25">
      <c r="A2376" s="16"/>
    </row>
    <row r="2377" spans="1:1" x14ac:dyDescent="0.25">
      <c r="A2377" s="16"/>
    </row>
    <row r="2378" spans="1:1" x14ac:dyDescent="0.25">
      <c r="A2378" s="16"/>
    </row>
    <row r="2379" spans="1:1" x14ac:dyDescent="0.25">
      <c r="A2379" s="16"/>
    </row>
    <row r="2380" spans="1:1" x14ac:dyDescent="0.25">
      <c r="A2380" s="16"/>
    </row>
    <row r="2381" spans="1:1" x14ac:dyDescent="0.25">
      <c r="A2381" s="16"/>
    </row>
    <row r="2382" spans="1:1" x14ac:dyDescent="0.25">
      <c r="A2382" s="16"/>
    </row>
    <row r="2383" spans="1:1" x14ac:dyDescent="0.25">
      <c r="A2383" s="16"/>
    </row>
    <row r="2384" spans="1:1" x14ac:dyDescent="0.25">
      <c r="A2384" s="16"/>
    </row>
    <row r="2385" spans="1:1" x14ac:dyDescent="0.25">
      <c r="A2385" s="16"/>
    </row>
    <row r="2386" spans="1:1" x14ac:dyDescent="0.25">
      <c r="A2386" s="16"/>
    </row>
    <row r="2387" spans="1:1" x14ac:dyDescent="0.25">
      <c r="A2387" s="16"/>
    </row>
    <row r="2388" spans="1:1" x14ac:dyDescent="0.25">
      <c r="A2388" s="16"/>
    </row>
    <row r="2389" spans="1:1" x14ac:dyDescent="0.25">
      <c r="A2389" s="16"/>
    </row>
    <row r="2390" spans="1:1" x14ac:dyDescent="0.25">
      <c r="A2390" s="16"/>
    </row>
    <row r="2391" spans="1:1" x14ac:dyDescent="0.25">
      <c r="A2391" s="16"/>
    </row>
    <row r="2392" spans="1:1" x14ac:dyDescent="0.25">
      <c r="A2392" s="16"/>
    </row>
    <row r="2393" spans="1:1" x14ac:dyDescent="0.25">
      <c r="A2393" s="16"/>
    </row>
    <row r="2394" spans="1:1" x14ac:dyDescent="0.25">
      <c r="A2394" s="16"/>
    </row>
    <row r="2395" spans="1:1" x14ac:dyDescent="0.25">
      <c r="A2395" s="16"/>
    </row>
    <row r="2396" spans="1:1" x14ac:dyDescent="0.25">
      <c r="A2396" s="16"/>
    </row>
    <row r="2397" spans="1:1" x14ac:dyDescent="0.25">
      <c r="A2397" s="16"/>
    </row>
    <row r="2398" spans="1:1" x14ac:dyDescent="0.25">
      <c r="A2398" s="16"/>
    </row>
    <row r="2399" spans="1:1" x14ac:dyDescent="0.25">
      <c r="A2399" s="16"/>
    </row>
    <row r="2400" spans="1:1" x14ac:dyDescent="0.25">
      <c r="A2400" s="16"/>
    </row>
    <row r="2401" spans="1:1" x14ac:dyDescent="0.25">
      <c r="A2401" s="16"/>
    </row>
    <row r="2402" spans="1:1" x14ac:dyDescent="0.25">
      <c r="A2402" s="16"/>
    </row>
    <row r="2403" spans="1:1" x14ac:dyDescent="0.25">
      <c r="A2403" s="16"/>
    </row>
    <row r="2404" spans="1:1" x14ac:dyDescent="0.25">
      <c r="A2404" s="16"/>
    </row>
    <row r="2405" spans="1:1" x14ac:dyDescent="0.25">
      <c r="A2405" s="16"/>
    </row>
    <row r="2406" spans="1:1" x14ac:dyDescent="0.25">
      <c r="A2406" s="16"/>
    </row>
    <row r="2407" spans="1:1" x14ac:dyDescent="0.25">
      <c r="A2407" s="16"/>
    </row>
    <row r="2408" spans="1:1" x14ac:dyDescent="0.25">
      <c r="A2408" s="16"/>
    </row>
    <row r="2409" spans="1:1" x14ac:dyDescent="0.25">
      <c r="A2409" s="16"/>
    </row>
    <row r="2410" spans="1:1" x14ac:dyDescent="0.25">
      <c r="A2410" s="16"/>
    </row>
    <row r="2411" spans="1:1" x14ac:dyDescent="0.25">
      <c r="A2411" s="16"/>
    </row>
    <row r="2412" spans="1:1" x14ac:dyDescent="0.25">
      <c r="A2412" s="16"/>
    </row>
    <row r="2413" spans="1:1" x14ac:dyDescent="0.25">
      <c r="A2413" s="16"/>
    </row>
    <row r="2414" spans="1:1" x14ac:dyDescent="0.25">
      <c r="A2414" s="16"/>
    </row>
    <row r="2415" spans="1:1" x14ac:dyDescent="0.25">
      <c r="A2415" s="16"/>
    </row>
    <row r="2416" spans="1:1" x14ac:dyDescent="0.25">
      <c r="A2416" s="16"/>
    </row>
    <row r="2417" spans="1:1" x14ac:dyDescent="0.25">
      <c r="A2417" s="16"/>
    </row>
    <row r="2418" spans="1:1" x14ac:dyDescent="0.25">
      <c r="A2418" s="16"/>
    </row>
    <row r="2419" spans="1:1" x14ac:dyDescent="0.25">
      <c r="A2419" s="16"/>
    </row>
    <row r="2420" spans="1:1" x14ac:dyDescent="0.25">
      <c r="A2420" s="16"/>
    </row>
    <row r="2421" spans="1:1" x14ac:dyDescent="0.25">
      <c r="A2421" s="16"/>
    </row>
    <row r="2422" spans="1:1" x14ac:dyDescent="0.25">
      <c r="A2422" s="16"/>
    </row>
    <row r="2423" spans="1:1" x14ac:dyDescent="0.25">
      <c r="A2423" s="16"/>
    </row>
    <row r="2424" spans="1:1" x14ac:dyDescent="0.25">
      <c r="A2424" s="16"/>
    </row>
    <row r="2425" spans="1:1" x14ac:dyDescent="0.25">
      <c r="A2425" s="16"/>
    </row>
    <row r="2426" spans="1:1" x14ac:dyDescent="0.25">
      <c r="A2426" s="16"/>
    </row>
    <row r="2427" spans="1:1" x14ac:dyDescent="0.25">
      <c r="A2427" s="16"/>
    </row>
    <row r="2428" spans="1:1" x14ac:dyDescent="0.25">
      <c r="A2428" s="16"/>
    </row>
    <row r="2429" spans="1:1" x14ac:dyDescent="0.25">
      <c r="A2429" s="16"/>
    </row>
    <row r="2430" spans="1:1" x14ac:dyDescent="0.25">
      <c r="A2430" s="16"/>
    </row>
    <row r="2431" spans="1:1" x14ac:dyDescent="0.25">
      <c r="A2431" s="16"/>
    </row>
    <row r="2432" spans="1:1" x14ac:dyDescent="0.25">
      <c r="A2432" s="16"/>
    </row>
    <row r="2433" spans="1:1" x14ac:dyDescent="0.25">
      <c r="A2433" s="16"/>
    </row>
    <row r="2434" spans="1:1" x14ac:dyDescent="0.25">
      <c r="A2434" s="16"/>
    </row>
    <row r="2435" spans="1:1" x14ac:dyDescent="0.25">
      <c r="A2435" s="16"/>
    </row>
    <row r="2436" spans="1:1" x14ac:dyDescent="0.25">
      <c r="A2436" s="16"/>
    </row>
    <row r="2437" spans="1:1" x14ac:dyDescent="0.25">
      <c r="A2437" s="16"/>
    </row>
    <row r="2438" spans="1:1" x14ac:dyDescent="0.25">
      <c r="A2438" s="16"/>
    </row>
    <row r="2439" spans="1:1" x14ac:dyDescent="0.25">
      <c r="A2439" s="16"/>
    </row>
    <row r="2440" spans="1:1" x14ac:dyDescent="0.25">
      <c r="A2440" s="16"/>
    </row>
    <row r="2441" spans="1:1" x14ac:dyDescent="0.25">
      <c r="A2441" s="16"/>
    </row>
    <row r="2442" spans="1:1" x14ac:dyDescent="0.25">
      <c r="A2442" s="16"/>
    </row>
    <row r="2443" spans="1:1" x14ac:dyDescent="0.25">
      <c r="A2443" s="16"/>
    </row>
    <row r="2444" spans="1:1" x14ac:dyDescent="0.25">
      <c r="A2444" s="16"/>
    </row>
    <row r="2445" spans="1:1" x14ac:dyDescent="0.25">
      <c r="A2445" s="16"/>
    </row>
    <row r="2446" spans="1:1" x14ac:dyDescent="0.25">
      <c r="A2446" s="16"/>
    </row>
    <row r="2447" spans="1:1" x14ac:dyDescent="0.25">
      <c r="A2447" s="16"/>
    </row>
    <row r="2448" spans="1:1" x14ac:dyDescent="0.25">
      <c r="A2448" s="16"/>
    </row>
    <row r="2449" spans="1:1" x14ac:dyDescent="0.25">
      <c r="A2449" s="16"/>
    </row>
    <row r="2450" spans="1:1" x14ac:dyDescent="0.25">
      <c r="A2450" s="16"/>
    </row>
    <row r="2451" spans="1:1" x14ac:dyDescent="0.25">
      <c r="A2451" s="16"/>
    </row>
    <row r="2452" spans="1:1" x14ac:dyDescent="0.25">
      <c r="A2452" s="16"/>
    </row>
    <row r="2453" spans="1:1" x14ac:dyDescent="0.25">
      <c r="A2453" s="16"/>
    </row>
    <row r="2454" spans="1:1" x14ac:dyDescent="0.25">
      <c r="A2454" s="16"/>
    </row>
    <row r="2455" spans="1:1" x14ac:dyDescent="0.25">
      <c r="A2455" s="16"/>
    </row>
    <row r="2456" spans="1:1" x14ac:dyDescent="0.25">
      <c r="A2456" s="16"/>
    </row>
    <row r="2457" spans="1:1" x14ac:dyDescent="0.25">
      <c r="A2457" s="16"/>
    </row>
    <row r="2458" spans="1:1" x14ac:dyDescent="0.25">
      <c r="A2458" s="16"/>
    </row>
    <row r="2459" spans="1:1" x14ac:dyDescent="0.25">
      <c r="A2459" s="16"/>
    </row>
    <row r="2460" spans="1:1" x14ac:dyDescent="0.25">
      <c r="A2460" s="16"/>
    </row>
    <row r="2461" spans="1:1" x14ac:dyDescent="0.25">
      <c r="A2461" s="16"/>
    </row>
    <row r="2462" spans="1:1" x14ac:dyDescent="0.25">
      <c r="A2462" s="16"/>
    </row>
    <row r="2463" spans="1:1" x14ac:dyDescent="0.25">
      <c r="A2463" s="16"/>
    </row>
    <row r="2464" spans="1:1" x14ac:dyDescent="0.25">
      <c r="A2464" s="16"/>
    </row>
    <row r="2465" spans="1:1" x14ac:dyDescent="0.25">
      <c r="A2465" s="16"/>
    </row>
    <row r="2466" spans="1:1" x14ac:dyDescent="0.25">
      <c r="A2466" s="16"/>
    </row>
    <row r="2467" spans="1:1" x14ac:dyDescent="0.25">
      <c r="A2467" s="16"/>
    </row>
    <row r="2468" spans="1:1" x14ac:dyDescent="0.25">
      <c r="A2468" s="16"/>
    </row>
    <row r="2469" spans="1:1" x14ac:dyDescent="0.25">
      <c r="A2469" s="16"/>
    </row>
    <row r="2470" spans="1:1" x14ac:dyDescent="0.25">
      <c r="A2470" s="16"/>
    </row>
    <row r="2471" spans="1:1" x14ac:dyDescent="0.25">
      <c r="A2471" s="16"/>
    </row>
    <row r="2472" spans="1:1" x14ac:dyDescent="0.25">
      <c r="A2472" s="16"/>
    </row>
    <row r="2473" spans="1:1" x14ac:dyDescent="0.25">
      <c r="A2473" s="16"/>
    </row>
    <row r="2474" spans="1:1" x14ac:dyDescent="0.25">
      <c r="A2474" s="16"/>
    </row>
    <row r="2475" spans="1:1" x14ac:dyDescent="0.25">
      <c r="A2475" s="16"/>
    </row>
    <row r="2476" spans="1:1" x14ac:dyDescent="0.25">
      <c r="A2476" s="16"/>
    </row>
    <row r="2477" spans="1:1" x14ac:dyDescent="0.25">
      <c r="A2477" s="16"/>
    </row>
    <row r="2478" spans="1:1" x14ac:dyDescent="0.25">
      <c r="A2478" s="16"/>
    </row>
    <row r="2479" spans="1:1" x14ac:dyDescent="0.25">
      <c r="A2479" s="16"/>
    </row>
    <row r="2480" spans="1:1" x14ac:dyDescent="0.25">
      <c r="A2480" s="16"/>
    </row>
    <row r="2481" spans="1:1" x14ac:dyDescent="0.25">
      <c r="A2481" s="16"/>
    </row>
    <row r="2482" spans="1:1" x14ac:dyDescent="0.25">
      <c r="A2482" s="16"/>
    </row>
    <row r="2483" spans="1:1" x14ac:dyDescent="0.25">
      <c r="A2483" s="16"/>
    </row>
    <row r="2484" spans="1:1" x14ac:dyDescent="0.25">
      <c r="A2484" s="16"/>
    </row>
    <row r="2485" spans="1:1" x14ac:dyDescent="0.25">
      <c r="A2485" s="16"/>
    </row>
    <row r="2486" spans="1:1" x14ac:dyDescent="0.25">
      <c r="A2486" s="16"/>
    </row>
    <row r="2487" spans="1:1" x14ac:dyDescent="0.25">
      <c r="A2487" s="16"/>
    </row>
    <row r="2488" spans="1:1" x14ac:dyDescent="0.25">
      <c r="A2488" s="16"/>
    </row>
    <row r="2489" spans="1:1" x14ac:dyDescent="0.25">
      <c r="A2489" s="16"/>
    </row>
    <row r="2490" spans="1:1" x14ac:dyDescent="0.25">
      <c r="A2490" s="16"/>
    </row>
    <row r="2491" spans="1:1" x14ac:dyDescent="0.25">
      <c r="A2491" s="16"/>
    </row>
    <row r="2492" spans="1:1" x14ac:dyDescent="0.25">
      <c r="A2492" s="16"/>
    </row>
    <row r="2493" spans="1:1" x14ac:dyDescent="0.25">
      <c r="A2493" s="16"/>
    </row>
    <row r="2494" spans="1:1" x14ac:dyDescent="0.25">
      <c r="A2494" s="16"/>
    </row>
    <row r="2495" spans="1:1" x14ac:dyDescent="0.25">
      <c r="A2495" s="16"/>
    </row>
    <row r="2496" spans="1:1" x14ac:dyDescent="0.25">
      <c r="A2496" s="16"/>
    </row>
    <row r="2497" spans="1:1" x14ac:dyDescent="0.25">
      <c r="A2497" s="16"/>
    </row>
    <row r="2498" spans="1:1" x14ac:dyDescent="0.25">
      <c r="A2498" s="16"/>
    </row>
    <row r="2499" spans="1:1" x14ac:dyDescent="0.25">
      <c r="A2499" s="16"/>
    </row>
    <row r="2500" spans="1:1" x14ac:dyDescent="0.25">
      <c r="A2500" s="16"/>
    </row>
    <row r="2501" spans="1:1" x14ac:dyDescent="0.25">
      <c r="A2501" s="16"/>
    </row>
    <row r="2502" spans="1:1" x14ac:dyDescent="0.25">
      <c r="A2502" s="16"/>
    </row>
    <row r="2503" spans="1:1" x14ac:dyDescent="0.25">
      <c r="A2503" s="16"/>
    </row>
    <row r="2504" spans="1:1" x14ac:dyDescent="0.25">
      <c r="A2504" s="16"/>
    </row>
    <row r="2505" spans="1:1" x14ac:dyDescent="0.25">
      <c r="A2505" s="16"/>
    </row>
    <row r="2506" spans="1:1" x14ac:dyDescent="0.25">
      <c r="A2506" s="16"/>
    </row>
    <row r="2507" spans="1:1" x14ac:dyDescent="0.25">
      <c r="A2507" s="16"/>
    </row>
    <row r="2508" spans="1:1" x14ac:dyDescent="0.25">
      <c r="A2508" s="16"/>
    </row>
    <row r="2509" spans="1:1" x14ac:dyDescent="0.25">
      <c r="A2509" s="16"/>
    </row>
    <row r="2510" spans="1:1" x14ac:dyDescent="0.25">
      <c r="A2510" s="16"/>
    </row>
    <row r="2511" spans="1:1" x14ac:dyDescent="0.25">
      <c r="A2511" s="16"/>
    </row>
    <row r="2512" spans="1:1" x14ac:dyDescent="0.25">
      <c r="A2512" s="16"/>
    </row>
    <row r="2513" spans="1:1" x14ac:dyDescent="0.25">
      <c r="A2513" s="16"/>
    </row>
    <row r="2514" spans="1:1" x14ac:dyDescent="0.25">
      <c r="A2514" s="16"/>
    </row>
    <row r="2515" spans="1:1" x14ac:dyDescent="0.25">
      <c r="A2515" s="16"/>
    </row>
    <row r="2516" spans="1:1" x14ac:dyDescent="0.25">
      <c r="A2516" s="16"/>
    </row>
    <row r="2517" spans="1:1" x14ac:dyDescent="0.25">
      <c r="A2517" s="16"/>
    </row>
    <row r="2518" spans="1:1" x14ac:dyDescent="0.25">
      <c r="A2518" s="16"/>
    </row>
    <row r="2519" spans="1:1" x14ac:dyDescent="0.25">
      <c r="A2519" s="16"/>
    </row>
    <row r="2520" spans="1:1" x14ac:dyDescent="0.25">
      <c r="A2520" s="16"/>
    </row>
    <row r="2521" spans="1:1" x14ac:dyDescent="0.25">
      <c r="A2521" s="16"/>
    </row>
    <row r="2522" spans="1:1" x14ac:dyDescent="0.25">
      <c r="A2522" s="16"/>
    </row>
    <row r="2523" spans="1:1" x14ac:dyDescent="0.25">
      <c r="A2523" s="16"/>
    </row>
    <row r="2524" spans="1:1" x14ac:dyDescent="0.25">
      <c r="A2524" s="16"/>
    </row>
    <row r="2525" spans="1:1" x14ac:dyDescent="0.25">
      <c r="A2525" s="16"/>
    </row>
    <row r="2526" spans="1:1" x14ac:dyDescent="0.25">
      <c r="A2526" s="16"/>
    </row>
    <row r="2527" spans="1:1" x14ac:dyDescent="0.25">
      <c r="A2527" s="16"/>
    </row>
    <row r="2528" spans="1:1" x14ac:dyDescent="0.25">
      <c r="A2528" s="16"/>
    </row>
    <row r="2529" spans="1:1" x14ac:dyDescent="0.25">
      <c r="A2529" s="16"/>
    </row>
    <row r="2530" spans="1:1" x14ac:dyDescent="0.25">
      <c r="A2530" s="16"/>
    </row>
    <row r="2531" spans="1:1" x14ac:dyDescent="0.25">
      <c r="A2531" s="16"/>
    </row>
    <row r="2532" spans="1:1" x14ac:dyDescent="0.25">
      <c r="A2532" s="16"/>
    </row>
    <row r="2533" spans="1:1" x14ac:dyDescent="0.25">
      <c r="A2533" s="16"/>
    </row>
    <row r="2534" spans="1:1" x14ac:dyDescent="0.25">
      <c r="A2534" s="16"/>
    </row>
    <row r="2535" spans="1:1" x14ac:dyDescent="0.25">
      <c r="A2535" s="16"/>
    </row>
    <row r="2536" spans="1:1" x14ac:dyDescent="0.25">
      <c r="A2536" s="16"/>
    </row>
    <row r="2537" spans="1:1" x14ac:dyDescent="0.25">
      <c r="A2537" s="16"/>
    </row>
    <row r="2538" spans="1:1" x14ac:dyDescent="0.25">
      <c r="A2538" s="16"/>
    </row>
    <row r="2539" spans="1:1" x14ac:dyDescent="0.25">
      <c r="A2539" s="16"/>
    </row>
    <row r="2540" spans="1:1" x14ac:dyDescent="0.25">
      <c r="A2540" s="16"/>
    </row>
    <row r="2541" spans="1:1" x14ac:dyDescent="0.25">
      <c r="A2541" s="16"/>
    </row>
    <row r="2542" spans="1:1" x14ac:dyDescent="0.25">
      <c r="A2542" s="16"/>
    </row>
    <row r="2543" spans="1:1" x14ac:dyDescent="0.25">
      <c r="A2543" s="16"/>
    </row>
    <row r="2544" spans="1:1" x14ac:dyDescent="0.25">
      <c r="A2544" s="16"/>
    </row>
    <row r="2545" spans="1:1" x14ac:dyDescent="0.25">
      <c r="A2545" s="16"/>
    </row>
    <row r="2546" spans="1:1" x14ac:dyDescent="0.25">
      <c r="A2546" s="16"/>
    </row>
    <row r="2547" spans="1:1" x14ac:dyDescent="0.25">
      <c r="A2547" s="16"/>
    </row>
    <row r="2548" spans="1:1" x14ac:dyDescent="0.25">
      <c r="A2548" s="16"/>
    </row>
    <row r="2549" spans="1:1" x14ac:dyDescent="0.25">
      <c r="A2549" s="16"/>
    </row>
    <row r="2550" spans="1:1" x14ac:dyDescent="0.25">
      <c r="A2550" s="16"/>
    </row>
    <row r="2551" spans="1:1" x14ac:dyDescent="0.25">
      <c r="A2551" s="16"/>
    </row>
    <row r="2552" spans="1:1" x14ac:dyDescent="0.25">
      <c r="A2552" s="16"/>
    </row>
    <row r="2553" spans="1:1" x14ac:dyDescent="0.25">
      <c r="A2553" s="16"/>
    </row>
    <row r="2554" spans="1:1" x14ac:dyDescent="0.25">
      <c r="A2554" s="16"/>
    </row>
    <row r="2555" spans="1:1" x14ac:dyDescent="0.25">
      <c r="A2555" s="16"/>
    </row>
    <row r="2556" spans="1:1" x14ac:dyDescent="0.25">
      <c r="A2556" s="16"/>
    </row>
    <row r="2557" spans="1:1" x14ac:dyDescent="0.25">
      <c r="A2557" s="16"/>
    </row>
    <row r="2558" spans="1:1" x14ac:dyDescent="0.25">
      <c r="A2558" s="16"/>
    </row>
    <row r="2559" spans="1:1" x14ac:dyDescent="0.25">
      <c r="A2559" s="16"/>
    </row>
    <row r="2560" spans="1:1" x14ac:dyDescent="0.25">
      <c r="A2560" s="16"/>
    </row>
    <row r="2561" spans="1:1" x14ac:dyDescent="0.25">
      <c r="A2561" s="16"/>
    </row>
    <row r="2562" spans="1:1" x14ac:dyDescent="0.25">
      <c r="A2562" s="16"/>
    </row>
    <row r="2563" spans="1:1" x14ac:dyDescent="0.25">
      <c r="A2563" s="16"/>
    </row>
    <row r="2564" spans="1:1" x14ac:dyDescent="0.25">
      <c r="A2564" s="16"/>
    </row>
    <row r="2565" spans="1:1" x14ac:dyDescent="0.25">
      <c r="A2565" s="16"/>
    </row>
    <row r="2566" spans="1:1" x14ac:dyDescent="0.25">
      <c r="A2566" s="16"/>
    </row>
    <row r="2567" spans="1:1" x14ac:dyDescent="0.25">
      <c r="A2567" s="16"/>
    </row>
    <row r="2568" spans="1:1" x14ac:dyDescent="0.25">
      <c r="A2568" s="16"/>
    </row>
    <row r="2569" spans="1:1" x14ac:dyDescent="0.25">
      <c r="A2569" s="16"/>
    </row>
    <row r="2570" spans="1:1" x14ac:dyDescent="0.25">
      <c r="A2570" s="16"/>
    </row>
    <row r="2571" spans="1:1" x14ac:dyDescent="0.25">
      <c r="A2571" s="16"/>
    </row>
    <row r="2572" spans="1:1" x14ac:dyDescent="0.25">
      <c r="A2572" s="16"/>
    </row>
    <row r="2573" spans="1:1" x14ac:dyDescent="0.25">
      <c r="A2573" s="16"/>
    </row>
    <row r="2574" spans="1:1" x14ac:dyDescent="0.25">
      <c r="A2574" s="16"/>
    </row>
    <row r="2575" spans="1:1" x14ac:dyDescent="0.25">
      <c r="A2575" s="16"/>
    </row>
    <row r="2576" spans="1:1" x14ac:dyDescent="0.25">
      <c r="A2576" s="16"/>
    </row>
    <row r="2577" spans="1:1" x14ac:dyDescent="0.25">
      <c r="A2577" s="16"/>
    </row>
    <row r="2578" spans="1:1" x14ac:dyDescent="0.25">
      <c r="A2578" s="16"/>
    </row>
    <row r="2579" spans="1:1" x14ac:dyDescent="0.25">
      <c r="A2579" s="16"/>
    </row>
    <row r="2580" spans="1:1" x14ac:dyDescent="0.25">
      <c r="A2580" s="16"/>
    </row>
    <row r="2581" spans="1:1" x14ac:dyDescent="0.25">
      <c r="A2581" s="16"/>
    </row>
    <row r="2582" spans="1:1" x14ac:dyDescent="0.25">
      <c r="A2582" s="16"/>
    </row>
    <row r="2583" spans="1:1" x14ac:dyDescent="0.25">
      <c r="A2583" s="16"/>
    </row>
    <row r="2584" spans="1:1" x14ac:dyDescent="0.25">
      <c r="A2584" s="16"/>
    </row>
    <row r="2585" spans="1:1" x14ac:dyDescent="0.25">
      <c r="A2585" s="16"/>
    </row>
    <row r="2586" spans="1:1" x14ac:dyDescent="0.25">
      <c r="A2586" s="16"/>
    </row>
    <row r="2587" spans="1:1" x14ac:dyDescent="0.25">
      <c r="A2587" s="16"/>
    </row>
    <row r="2588" spans="1:1" x14ac:dyDescent="0.25">
      <c r="A2588" s="16"/>
    </row>
    <row r="2589" spans="1:1" x14ac:dyDescent="0.25">
      <c r="A2589" s="16"/>
    </row>
    <row r="2590" spans="1:1" x14ac:dyDescent="0.25">
      <c r="A2590" s="16"/>
    </row>
    <row r="2591" spans="1:1" x14ac:dyDescent="0.25">
      <c r="A2591" s="16"/>
    </row>
    <row r="2592" spans="1:1" x14ac:dyDescent="0.25">
      <c r="A2592" s="16"/>
    </row>
    <row r="2593" spans="1:1" x14ac:dyDescent="0.25">
      <c r="A2593" s="16"/>
    </row>
    <row r="2594" spans="1:1" x14ac:dyDescent="0.25">
      <c r="A2594" s="16"/>
    </row>
    <row r="2595" spans="1:1" x14ac:dyDescent="0.25">
      <c r="A2595" s="16"/>
    </row>
    <row r="2596" spans="1:1" x14ac:dyDescent="0.25">
      <c r="A2596" s="16"/>
    </row>
    <row r="2597" spans="1:1" x14ac:dyDescent="0.25">
      <c r="A2597" s="16"/>
    </row>
    <row r="2598" spans="1:1" x14ac:dyDescent="0.25">
      <c r="A2598" s="16"/>
    </row>
    <row r="2599" spans="1:1" x14ac:dyDescent="0.25">
      <c r="A2599" s="16"/>
    </row>
    <row r="2600" spans="1:1" x14ac:dyDescent="0.25">
      <c r="A2600" s="16"/>
    </row>
    <row r="2601" spans="1:1" x14ac:dyDescent="0.25">
      <c r="A2601" s="16"/>
    </row>
    <row r="2602" spans="1:1" x14ac:dyDescent="0.25">
      <c r="A2602" s="16"/>
    </row>
    <row r="2603" spans="1:1" x14ac:dyDescent="0.25">
      <c r="A2603" s="16"/>
    </row>
    <row r="2604" spans="1:1" x14ac:dyDescent="0.25">
      <c r="A2604" s="16"/>
    </row>
    <row r="2605" spans="1:1" x14ac:dyDescent="0.25">
      <c r="A2605" s="16"/>
    </row>
    <row r="2606" spans="1:1" x14ac:dyDescent="0.25">
      <c r="A2606" s="16"/>
    </row>
    <row r="2607" spans="1:1" x14ac:dyDescent="0.25">
      <c r="A2607" s="16"/>
    </row>
    <row r="2608" spans="1:1" x14ac:dyDescent="0.25">
      <c r="A2608" s="16"/>
    </row>
    <row r="2609" spans="1:1" x14ac:dyDescent="0.25">
      <c r="A2609" s="16"/>
    </row>
    <row r="2610" spans="1:1" x14ac:dyDescent="0.25">
      <c r="A2610" s="16"/>
    </row>
    <row r="2611" spans="1:1" x14ac:dyDescent="0.25">
      <c r="A2611" s="16"/>
    </row>
    <row r="2612" spans="1:1" x14ac:dyDescent="0.25">
      <c r="A2612" s="16"/>
    </row>
    <row r="2613" spans="1:1" x14ac:dyDescent="0.25">
      <c r="A2613" s="16"/>
    </row>
    <row r="2614" spans="1:1" x14ac:dyDescent="0.25">
      <c r="A2614" s="16"/>
    </row>
    <row r="2615" spans="1:1" x14ac:dyDescent="0.25">
      <c r="A2615" s="16"/>
    </row>
    <row r="2616" spans="1:1" x14ac:dyDescent="0.25">
      <c r="A2616" s="16"/>
    </row>
    <row r="2617" spans="1:1" x14ac:dyDescent="0.25">
      <c r="A2617" s="16"/>
    </row>
    <row r="2618" spans="1:1" x14ac:dyDescent="0.25">
      <c r="A2618" s="16"/>
    </row>
    <row r="2619" spans="1:1" x14ac:dyDescent="0.25">
      <c r="A2619" s="16"/>
    </row>
    <row r="2620" spans="1:1" x14ac:dyDescent="0.25">
      <c r="A2620" s="16"/>
    </row>
    <row r="2621" spans="1:1" x14ac:dyDescent="0.25">
      <c r="A2621" s="16"/>
    </row>
    <row r="2622" spans="1:1" x14ac:dyDescent="0.25">
      <c r="A2622" s="16"/>
    </row>
    <row r="2623" spans="1:1" x14ac:dyDescent="0.25">
      <c r="A2623" s="16"/>
    </row>
    <row r="2624" spans="1:1" x14ac:dyDescent="0.25">
      <c r="A2624" s="16"/>
    </row>
    <row r="2625" spans="1:1" x14ac:dyDescent="0.25">
      <c r="A2625" s="16"/>
    </row>
    <row r="2626" spans="1:1" x14ac:dyDescent="0.25">
      <c r="A2626" s="16"/>
    </row>
    <row r="2627" spans="1:1" x14ac:dyDescent="0.25">
      <c r="A2627" s="16"/>
    </row>
    <row r="2628" spans="1:1" x14ac:dyDescent="0.25">
      <c r="A2628" s="16"/>
    </row>
    <row r="2629" spans="1:1" x14ac:dyDescent="0.25">
      <c r="A2629" s="16"/>
    </row>
    <row r="2630" spans="1:1" x14ac:dyDescent="0.25">
      <c r="A2630" s="16"/>
    </row>
    <row r="2631" spans="1:1" x14ac:dyDescent="0.25">
      <c r="A2631" s="16"/>
    </row>
    <row r="2632" spans="1:1" x14ac:dyDescent="0.25">
      <c r="A2632" s="16"/>
    </row>
    <row r="2633" spans="1:1" x14ac:dyDescent="0.25">
      <c r="A2633" s="16"/>
    </row>
    <row r="2634" spans="1:1" x14ac:dyDescent="0.25">
      <c r="A2634" s="16"/>
    </row>
    <row r="2635" spans="1:1" x14ac:dyDescent="0.25">
      <c r="A2635" s="16"/>
    </row>
    <row r="2636" spans="1:1" x14ac:dyDescent="0.25">
      <c r="A2636" s="16"/>
    </row>
    <row r="2637" spans="1:1" x14ac:dyDescent="0.25">
      <c r="A2637" s="16"/>
    </row>
    <row r="2638" spans="1:1" x14ac:dyDescent="0.25">
      <c r="A2638" s="16"/>
    </row>
    <row r="2639" spans="1:1" x14ac:dyDescent="0.25">
      <c r="A2639" s="16"/>
    </row>
    <row r="2640" spans="1:1" x14ac:dyDescent="0.25">
      <c r="A2640" s="16"/>
    </row>
    <row r="2641" spans="1:1" x14ac:dyDescent="0.25">
      <c r="A2641" s="16"/>
    </row>
    <row r="2642" spans="1:1" x14ac:dyDescent="0.25">
      <c r="A2642" s="16"/>
    </row>
    <row r="2643" spans="1:1" x14ac:dyDescent="0.25">
      <c r="A2643" s="16"/>
    </row>
    <row r="2644" spans="1:1" x14ac:dyDescent="0.25">
      <c r="A2644" s="16"/>
    </row>
    <row r="2645" spans="1:1" x14ac:dyDescent="0.25">
      <c r="A2645" s="16"/>
    </row>
    <row r="2646" spans="1:1" x14ac:dyDescent="0.25">
      <c r="A2646" s="16"/>
    </row>
    <row r="2647" spans="1:1" x14ac:dyDescent="0.25">
      <c r="A2647" s="16"/>
    </row>
    <row r="2648" spans="1:1" x14ac:dyDescent="0.25">
      <c r="A2648" s="16"/>
    </row>
    <row r="2649" spans="1:1" x14ac:dyDescent="0.25">
      <c r="A2649" s="16"/>
    </row>
    <row r="2650" spans="1:1" x14ac:dyDescent="0.25">
      <c r="A2650" s="16"/>
    </row>
    <row r="2651" spans="1:1" x14ac:dyDescent="0.25">
      <c r="A2651" s="16"/>
    </row>
    <row r="2652" spans="1:1" x14ac:dyDescent="0.25">
      <c r="A2652" s="16"/>
    </row>
    <row r="2653" spans="1:1" x14ac:dyDescent="0.25">
      <c r="A2653" s="16"/>
    </row>
    <row r="2654" spans="1:1" x14ac:dyDescent="0.25">
      <c r="A2654" s="16"/>
    </row>
    <row r="2655" spans="1:1" x14ac:dyDescent="0.25">
      <c r="A2655" s="16"/>
    </row>
    <row r="2656" spans="1:1" x14ac:dyDescent="0.25">
      <c r="A2656" s="16"/>
    </row>
    <row r="2657" spans="1:1" x14ac:dyDescent="0.25">
      <c r="A2657" s="16"/>
    </row>
    <row r="2658" spans="1:1" x14ac:dyDescent="0.25">
      <c r="A2658" s="16"/>
    </row>
    <row r="2659" spans="1:1" x14ac:dyDescent="0.25">
      <c r="A2659" s="16"/>
    </row>
    <row r="2660" spans="1:1" x14ac:dyDescent="0.25">
      <c r="A2660" s="16"/>
    </row>
    <row r="2661" spans="1:1" x14ac:dyDescent="0.25">
      <c r="A2661" s="16"/>
    </row>
    <row r="2662" spans="1:1" x14ac:dyDescent="0.25">
      <c r="A2662" s="16"/>
    </row>
    <row r="2663" spans="1:1" x14ac:dyDescent="0.25">
      <c r="A2663" s="16"/>
    </row>
    <row r="2664" spans="1:1" x14ac:dyDescent="0.25">
      <c r="A2664" s="16"/>
    </row>
    <row r="2665" spans="1:1" x14ac:dyDescent="0.25">
      <c r="A2665" s="16"/>
    </row>
    <row r="2666" spans="1:1" x14ac:dyDescent="0.25">
      <c r="A2666" s="16"/>
    </row>
    <row r="2667" spans="1:1" x14ac:dyDescent="0.25">
      <c r="A2667" s="16"/>
    </row>
    <row r="2668" spans="1:1" x14ac:dyDescent="0.25">
      <c r="A2668" s="16"/>
    </row>
    <row r="2669" spans="1:1" x14ac:dyDescent="0.25">
      <c r="A2669" s="16"/>
    </row>
    <row r="2670" spans="1:1" x14ac:dyDescent="0.25">
      <c r="A2670" s="16"/>
    </row>
    <row r="2671" spans="1:1" x14ac:dyDescent="0.25">
      <c r="A2671" s="16"/>
    </row>
    <row r="2672" spans="1:1" x14ac:dyDescent="0.25">
      <c r="A2672" s="16"/>
    </row>
    <row r="2673" spans="1:1" x14ac:dyDescent="0.25">
      <c r="A2673" s="16"/>
    </row>
    <row r="2674" spans="1:1" x14ac:dyDescent="0.25">
      <c r="A2674" s="16"/>
    </row>
    <row r="2675" spans="1:1" x14ac:dyDescent="0.25">
      <c r="A2675" s="16"/>
    </row>
    <row r="2676" spans="1:1" x14ac:dyDescent="0.25">
      <c r="A2676" s="16"/>
    </row>
    <row r="2677" spans="1:1" x14ac:dyDescent="0.25">
      <c r="A2677" s="16"/>
    </row>
    <row r="2678" spans="1:1" x14ac:dyDescent="0.25">
      <c r="A2678" s="16"/>
    </row>
    <row r="2679" spans="1:1" x14ac:dyDescent="0.25">
      <c r="A2679" s="16"/>
    </row>
    <row r="2680" spans="1:1" x14ac:dyDescent="0.25">
      <c r="A2680" s="16"/>
    </row>
    <row r="2681" spans="1:1" x14ac:dyDescent="0.25">
      <c r="A2681" s="16"/>
    </row>
    <row r="2682" spans="1:1" x14ac:dyDescent="0.25">
      <c r="A2682" s="16"/>
    </row>
    <row r="2683" spans="1:1" x14ac:dyDescent="0.25">
      <c r="A2683" s="16"/>
    </row>
    <row r="2684" spans="1:1" x14ac:dyDescent="0.25">
      <c r="A2684" s="16"/>
    </row>
    <row r="2685" spans="1:1" x14ac:dyDescent="0.25">
      <c r="A2685" s="16"/>
    </row>
    <row r="2686" spans="1:1" x14ac:dyDescent="0.25">
      <c r="A2686" s="16"/>
    </row>
    <row r="2687" spans="1:1" x14ac:dyDescent="0.25">
      <c r="A2687" s="16"/>
    </row>
    <row r="2688" spans="1:1" x14ac:dyDescent="0.25">
      <c r="A2688" s="16"/>
    </row>
    <row r="2689" spans="1:1" x14ac:dyDescent="0.25">
      <c r="A2689" s="16"/>
    </row>
    <row r="2690" spans="1:1" x14ac:dyDescent="0.25">
      <c r="A2690" s="16"/>
    </row>
    <row r="2691" spans="1:1" x14ac:dyDescent="0.25">
      <c r="A2691" s="16"/>
    </row>
    <row r="2692" spans="1:1" x14ac:dyDescent="0.25">
      <c r="A2692" s="16"/>
    </row>
    <row r="2693" spans="1:1" x14ac:dyDescent="0.25">
      <c r="A2693" s="16"/>
    </row>
    <row r="2694" spans="1:1" x14ac:dyDescent="0.25">
      <c r="A2694" s="16"/>
    </row>
    <row r="2695" spans="1:1" x14ac:dyDescent="0.25">
      <c r="A2695" s="16"/>
    </row>
    <row r="2696" spans="1:1" x14ac:dyDescent="0.25">
      <c r="A2696" s="16"/>
    </row>
    <row r="2697" spans="1:1" x14ac:dyDescent="0.25">
      <c r="A2697" s="16"/>
    </row>
    <row r="2698" spans="1:1" x14ac:dyDescent="0.25">
      <c r="A2698" s="16"/>
    </row>
    <row r="2699" spans="1:1" x14ac:dyDescent="0.25">
      <c r="A2699" s="16"/>
    </row>
    <row r="2700" spans="1:1" x14ac:dyDescent="0.25">
      <c r="A2700" s="16"/>
    </row>
    <row r="2701" spans="1:1" x14ac:dyDescent="0.25">
      <c r="A2701" s="16"/>
    </row>
    <row r="2702" spans="1:1" x14ac:dyDescent="0.25">
      <c r="A2702" s="16"/>
    </row>
    <row r="2703" spans="1:1" x14ac:dyDescent="0.25">
      <c r="A2703" s="16"/>
    </row>
    <row r="2704" spans="1:1" x14ac:dyDescent="0.25">
      <c r="A2704" s="16"/>
    </row>
    <row r="2705" spans="1:1" x14ac:dyDescent="0.25">
      <c r="A2705" s="16"/>
    </row>
    <row r="2706" spans="1:1" x14ac:dyDescent="0.25">
      <c r="A2706" s="16"/>
    </row>
    <row r="2707" spans="1:1" x14ac:dyDescent="0.25">
      <c r="A2707" s="16"/>
    </row>
    <row r="2708" spans="1:1" x14ac:dyDescent="0.25">
      <c r="A2708" s="16"/>
    </row>
    <row r="2709" spans="1:1" x14ac:dyDescent="0.25">
      <c r="A2709" s="16"/>
    </row>
    <row r="2710" spans="1:1" x14ac:dyDescent="0.25">
      <c r="A2710" s="16"/>
    </row>
    <row r="2711" spans="1:1" x14ac:dyDescent="0.25">
      <c r="A2711" s="16"/>
    </row>
    <row r="2712" spans="1:1" x14ac:dyDescent="0.25">
      <c r="A2712" s="16"/>
    </row>
    <row r="2713" spans="1:1" x14ac:dyDescent="0.25">
      <c r="A2713" s="16"/>
    </row>
    <row r="2714" spans="1:1" x14ac:dyDescent="0.25">
      <c r="A2714" s="16"/>
    </row>
    <row r="2715" spans="1:1" x14ac:dyDescent="0.25">
      <c r="A2715" s="16"/>
    </row>
    <row r="2716" spans="1:1" x14ac:dyDescent="0.25">
      <c r="A2716" s="16"/>
    </row>
    <row r="2717" spans="1:1" x14ac:dyDescent="0.25">
      <c r="A2717" s="16"/>
    </row>
    <row r="2718" spans="1:1" x14ac:dyDescent="0.25">
      <c r="A2718" s="16"/>
    </row>
    <row r="2719" spans="1:1" x14ac:dyDescent="0.25">
      <c r="A2719" s="16"/>
    </row>
    <row r="2720" spans="1:1" x14ac:dyDescent="0.25">
      <c r="A2720" s="16"/>
    </row>
    <row r="2721" spans="1:1" x14ac:dyDescent="0.25">
      <c r="A2721" s="16"/>
    </row>
    <row r="2722" spans="1:1" x14ac:dyDescent="0.25">
      <c r="A2722" s="16"/>
    </row>
    <row r="2723" spans="1:1" x14ac:dyDescent="0.25">
      <c r="A2723" s="16"/>
    </row>
    <row r="2724" spans="1:1" x14ac:dyDescent="0.25">
      <c r="A2724" s="16"/>
    </row>
    <row r="2725" spans="1:1" x14ac:dyDescent="0.25">
      <c r="A2725" s="16"/>
    </row>
    <row r="2726" spans="1:1" x14ac:dyDescent="0.25">
      <c r="A2726" s="16"/>
    </row>
    <row r="2727" spans="1:1" x14ac:dyDescent="0.25">
      <c r="A2727" s="16"/>
    </row>
    <row r="2728" spans="1:1" x14ac:dyDescent="0.25">
      <c r="A2728" s="16"/>
    </row>
    <row r="2729" spans="1:1" x14ac:dyDescent="0.25">
      <c r="A2729" s="16"/>
    </row>
    <row r="2730" spans="1:1" x14ac:dyDescent="0.25">
      <c r="A2730" s="16"/>
    </row>
    <row r="2731" spans="1:1" x14ac:dyDescent="0.25">
      <c r="A2731" s="16"/>
    </row>
    <row r="2732" spans="1:1" x14ac:dyDescent="0.25">
      <c r="A2732" s="16"/>
    </row>
    <row r="2733" spans="1:1" x14ac:dyDescent="0.25">
      <c r="A2733" s="16"/>
    </row>
    <row r="2734" spans="1:1" x14ac:dyDescent="0.25">
      <c r="A2734" s="16"/>
    </row>
    <row r="2735" spans="1:1" x14ac:dyDescent="0.25">
      <c r="A2735" s="16"/>
    </row>
    <row r="2736" spans="1:1" x14ac:dyDescent="0.25">
      <c r="A2736" s="16"/>
    </row>
    <row r="2737" spans="1:1" x14ac:dyDescent="0.25">
      <c r="A2737" s="16"/>
    </row>
    <row r="2738" spans="1:1" x14ac:dyDescent="0.25">
      <c r="A2738" s="16"/>
    </row>
    <row r="2739" spans="1:1" x14ac:dyDescent="0.25">
      <c r="A2739" s="16"/>
    </row>
    <row r="2740" spans="1:1" x14ac:dyDescent="0.25">
      <c r="A2740" s="16"/>
    </row>
    <row r="2741" spans="1:1" x14ac:dyDescent="0.25">
      <c r="A2741" s="16"/>
    </row>
    <row r="2742" spans="1:1" x14ac:dyDescent="0.25">
      <c r="A2742" s="16"/>
    </row>
    <row r="2743" spans="1:1" x14ac:dyDescent="0.25">
      <c r="A2743" s="16"/>
    </row>
    <row r="2744" spans="1:1" x14ac:dyDescent="0.25">
      <c r="A2744" s="16"/>
    </row>
    <row r="2745" spans="1:1" x14ac:dyDescent="0.25">
      <c r="A2745" s="16"/>
    </row>
    <row r="2746" spans="1:1" x14ac:dyDescent="0.25">
      <c r="A2746" s="16"/>
    </row>
    <row r="2747" spans="1:1" x14ac:dyDescent="0.25">
      <c r="A2747" s="16"/>
    </row>
    <row r="2748" spans="1:1" x14ac:dyDescent="0.25">
      <c r="A2748" s="16"/>
    </row>
    <row r="2749" spans="1:1" x14ac:dyDescent="0.25">
      <c r="A2749" s="16"/>
    </row>
    <row r="2750" spans="1:1" x14ac:dyDescent="0.25">
      <c r="A2750" s="16"/>
    </row>
    <row r="2751" spans="1:1" x14ac:dyDescent="0.25">
      <c r="A2751" s="16"/>
    </row>
    <row r="2752" spans="1:1" x14ac:dyDescent="0.25">
      <c r="A2752" s="16"/>
    </row>
    <row r="2753" spans="1:1" x14ac:dyDescent="0.25">
      <c r="A2753" s="16"/>
    </row>
    <row r="2754" spans="1:1" x14ac:dyDescent="0.25">
      <c r="A2754" s="16"/>
    </row>
    <row r="2755" spans="1:1" x14ac:dyDescent="0.25">
      <c r="A2755" s="16"/>
    </row>
    <row r="2756" spans="1:1" x14ac:dyDescent="0.25">
      <c r="A2756" s="16"/>
    </row>
    <row r="2757" spans="1:1" x14ac:dyDescent="0.25">
      <c r="A2757" s="16"/>
    </row>
    <row r="2758" spans="1:1" x14ac:dyDescent="0.25">
      <c r="A2758" s="16"/>
    </row>
    <row r="2759" spans="1:1" x14ac:dyDescent="0.25">
      <c r="A2759" s="16"/>
    </row>
    <row r="2760" spans="1:1" x14ac:dyDescent="0.25">
      <c r="A2760" s="16"/>
    </row>
    <row r="2761" spans="1:1" x14ac:dyDescent="0.25">
      <c r="A2761" s="16"/>
    </row>
    <row r="2762" spans="1:1" x14ac:dyDescent="0.25">
      <c r="A2762" s="16"/>
    </row>
    <row r="2763" spans="1:1" x14ac:dyDescent="0.25">
      <c r="A2763" s="16"/>
    </row>
    <row r="2764" spans="1:1" x14ac:dyDescent="0.25">
      <c r="A2764" s="16"/>
    </row>
    <row r="2765" spans="1:1" x14ac:dyDescent="0.25">
      <c r="A2765" s="16"/>
    </row>
    <row r="2766" spans="1:1" x14ac:dyDescent="0.25">
      <c r="A2766" s="16"/>
    </row>
    <row r="2767" spans="1:1" x14ac:dyDescent="0.25">
      <c r="A2767" s="16"/>
    </row>
    <row r="2768" spans="1:1" x14ac:dyDescent="0.25">
      <c r="A2768" s="16"/>
    </row>
    <row r="2769" spans="1:1" x14ac:dyDescent="0.25">
      <c r="A2769" s="16"/>
    </row>
    <row r="2770" spans="1:1" x14ac:dyDescent="0.25">
      <c r="A2770" s="16"/>
    </row>
    <row r="2771" spans="1:1" x14ac:dyDescent="0.25">
      <c r="A2771" s="16"/>
    </row>
    <row r="2772" spans="1:1" x14ac:dyDescent="0.25">
      <c r="A2772" s="16"/>
    </row>
    <row r="2773" spans="1:1" x14ac:dyDescent="0.25">
      <c r="A2773" s="16"/>
    </row>
    <row r="2774" spans="1:1" x14ac:dyDescent="0.25">
      <c r="A2774" s="16"/>
    </row>
    <row r="2775" spans="1:1" x14ac:dyDescent="0.25">
      <c r="A2775" s="16"/>
    </row>
    <row r="2776" spans="1:1" x14ac:dyDescent="0.25">
      <c r="A2776" s="16"/>
    </row>
    <row r="2777" spans="1:1" x14ac:dyDescent="0.25">
      <c r="A2777" s="16"/>
    </row>
    <row r="2778" spans="1:1" x14ac:dyDescent="0.25">
      <c r="A2778" s="16"/>
    </row>
    <row r="2779" spans="1:1" x14ac:dyDescent="0.25">
      <c r="A2779" s="16"/>
    </row>
    <row r="2780" spans="1:1" x14ac:dyDescent="0.25">
      <c r="A2780" s="16"/>
    </row>
    <row r="2781" spans="1:1" x14ac:dyDescent="0.25">
      <c r="A2781" s="16"/>
    </row>
    <row r="2782" spans="1:1" x14ac:dyDescent="0.25">
      <c r="A2782" s="16"/>
    </row>
    <row r="2783" spans="1:1" x14ac:dyDescent="0.25">
      <c r="A2783" s="16"/>
    </row>
    <row r="2784" spans="1:1" x14ac:dyDescent="0.25">
      <c r="A2784" s="16"/>
    </row>
    <row r="2785" spans="1:1" x14ac:dyDescent="0.25">
      <c r="A2785" s="16"/>
    </row>
    <row r="2786" spans="1:1" x14ac:dyDescent="0.25">
      <c r="A2786" s="16"/>
    </row>
    <row r="2787" spans="1:1" x14ac:dyDescent="0.25">
      <c r="A2787" s="16"/>
    </row>
    <row r="2788" spans="1:1" x14ac:dyDescent="0.25">
      <c r="A2788" s="16"/>
    </row>
    <row r="2789" spans="1:1" x14ac:dyDescent="0.25">
      <c r="A2789" s="16"/>
    </row>
    <row r="2790" spans="1:1" x14ac:dyDescent="0.25">
      <c r="A2790" s="16"/>
    </row>
    <row r="2791" spans="1:1" x14ac:dyDescent="0.25">
      <c r="A2791" s="16"/>
    </row>
    <row r="2792" spans="1:1" x14ac:dyDescent="0.25">
      <c r="A2792" s="16"/>
    </row>
    <row r="2793" spans="1:1" x14ac:dyDescent="0.25">
      <c r="A2793" s="16"/>
    </row>
    <row r="2794" spans="1:1" x14ac:dyDescent="0.25">
      <c r="A2794" s="16"/>
    </row>
    <row r="2795" spans="1:1" x14ac:dyDescent="0.25">
      <c r="A2795" s="16"/>
    </row>
    <row r="2796" spans="1:1" x14ac:dyDescent="0.25">
      <c r="A2796" s="16"/>
    </row>
    <row r="2797" spans="1:1" x14ac:dyDescent="0.25">
      <c r="A2797" s="16"/>
    </row>
    <row r="2798" spans="1:1" x14ac:dyDescent="0.25">
      <c r="A2798" s="16"/>
    </row>
    <row r="2799" spans="1:1" x14ac:dyDescent="0.25">
      <c r="A2799" s="16"/>
    </row>
    <row r="2800" spans="1:1" x14ac:dyDescent="0.25">
      <c r="A2800" s="16"/>
    </row>
    <row r="2801" spans="1:1" x14ac:dyDescent="0.25">
      <c r="A2801" s="16"/>
    </row>
    <row r="2802" spans="1:1" x14ac:dyDescent="0.25">
      <c r="A2802" s="16"/>
    </row>
    <row r="2803" spans="1:1" x14ac:dyDescent="0.25">
      <c r="A2803" s="16"/>
    </row>
    <row r="2804" spans="1:1" x14ac:dyDescent="0.25">
      <c r="A2804" s="16"/>
    </row>
    <row r="2805" spans="1:1" x14ac:dyDescent="0.25">
      <c r="A2805" s="16"/>
    </row>
    <row r="2806" spans="1:1" x14ac:dyDescent="0.25">
      <c r="A2806" s="16"/>
    </row>
    <row r="2807" spans="1:1" x14ac:dyDescent="0.25">
      <c r="A2807" s="16"/>
    </row>
    <row r="2808" spans="1:1" x14ac:dyDescent="0.25">
      <c r="A2808" s="16"/>
    </row>
    <row r="2809" spans="1:1" x14ac:dyDescent="0.25">
      <c r="A2809" s="16"/>
    </row>
    <row r="2810" spans="1:1" x14ac:dyDescent="0.25">
      <c r="A2810" s="16"/>
    </row>
    <row r="2811" spans="1:1" x14ac:dyDescent="0.25">
      <c r="A2811" s="16"/>
    </row>
    <row r="2812" spans="1:1" x14ac:dyDescent="0.25">
      <c r="A2812" s="16"/>
    </row>
    <row r="2813" spans="1:1" x14ac:dyDescent="0.25">
      <c r="A2813" s="16"/>
    </row>
    <row r="2814" spans="1:1" x14ac:dyDescent="0.25">
      <c r="A2814" s="16"/>
    </row>
    <row r="2815" spans="1:1" x14ac:dyDescent="0.25">
      <c r="A2815" s="16"/>
    </row>
    <row r="2816" spans="1:1" x14ac:dyDescent="0.25">
      <c r="A2816" s="16"/>
    </row>
    <row r="2817" spans="1:1" x14ac:dyDescent="0.25">
      <c r="A2817" s="16"/>
    </row>
    <row r="2818" spans="1:1" x14ac:dyDescent="0.25">
      <c r="A2818" s="16"/>
    </row>
    <row r="2819" spans="1:1" x14ac:dyDescent="0.25">
      <c r="A2819" s="16"/>
    </row>
    <row r="2820" spans="1:1" x14ac:dyDescent="0.25">
      <c r="A2820" s="16"/>
    </row>
    <row r="2821" spans="1:1" x14ac:dyDescent="0.25">
      <c r="A2821" s="16"/>
    </row>
    <row r="2822" spans="1:1" x14ac:dyDescent="0.25">
      <c r="A2822" s="16"/>
    </row>
    <row r="2823" spans="1:1" x14ac:dyDescent="0.25">
      <c r="A2823" s="16"/>
    </row>
    <row r="2824" spans="1:1" x14ac:dyDescent="0.25">
      <c r="A2824" s="16"/>
    </row>
    <row r="2825" spans="1:1" x14ac:dyDescent="0.25">
      <c r="A2825" s="16"/>
    </row>
    <row r="2826" spans="1:1" x14ac:dyDescent="0.25">
      <c r="A2826" s="16"/>
    </row>
    <row r="2827" spans="1:1" x14ac:dyDescent="0.25">
      <c r="A2827" s="16"/>
    </row>
    <row r="2828" spans="1:1" x14ac:dyDescent="0.25">
      <c r="A2828" s="16"/>
    </row>
    <row r="2829" spans="1:1" x14ac:dyDescent="0.25">
      <c r="A2829" s="16"/>
    </row>
    <row r="2830" spans="1:1" x14ac:dyDescent="0.25">
      <c r="A2830" s="16"/>
    </row>
    <row r="2831" spans="1:1" x14ac:dyDescent="0.25">
      <c r="A2831" s="16"/>
    </row>
    <row r="2832" spans="1:1" x14ac:dyDescent="0.25">
      <c r="A2832" s="16"/>
    </row>
    <row r="2833" spans="1:1" x14ac:dyDescent="0.25">
      <c r="A2833" s="16"/>
    </row>
    <row r="2834" spans="1:1" x14ac:dyDescent="0.25">
      <c r="A2834" s="16"/>
    </row>
    <row r="2835" spans="1:1" x14ac:dyDescent="0.25">
      <c r="A2835" s="16"/>
    </row>
    <row r="2836" spans="1:1" x14ac:dyDescent="0.25">
      <c r="A2836" s="16"/>
    </row>
    <row r="2837" spans="1:1" x14ac:dyDescent="0.25">
      <c r="A2837" s="16"/>
    </row>
    <row r="2838" spans="1:1" x14ac:dyDescent="0.25">
      <c r="A2838" s="16"/>
    </row>
    <row r="2839" spans="1:1" x14ac:dyDescent="0.25">
      <c r="A2839" s="16"/>
    </row>
    <row r="2840" spans="1:1" x14ac:dyDescent="0.25">
      <c r="A2840" s="16"/>
    </row>
    <row r="2841" spans="1:1" x14ac:dyDescent="0.25">
      <c r="A2841" s="16"/>
    </row>
    <row r="2842" spans="1:1" x14ac:dyDescent="0.25">
      <c r="A2842" s="16"/>
    </row>
    <row r="2843" spans="1:1" x14ac:dyDescent="0.25">
      <c r="A2843" s="16"/>
    </row>
    <row r="2844" spans="1:1" x14ac:dyDescent="0.25">
      <c r="A2844" s="16"/>
    </row>
    <row r="2845" spans="1:1" x14ac:dyDescent="0.25">
      <c r="A2845" s="16"/>
    </row>
    <row r="2846" spans="1:1" x14ac:dyDescent="0.25">
      <c r="A2846" s="16"/>
    </row>
    <row r="2847" spans="1:1" x14ac:dyDescent="0.25">
      <c r="A2847" s="16"/>
    </row>
    <row r="2848" spans="1:1" x14ac:dyDescent="0.25">
      <c r="A2848" s="16"/>
    </row>
    <row r="2849" spans="1:1" x14ac:dyDescent="0.25">
      <c r="A2849" s="16"/>
    </row>
    <row r="2850" spans="1:1" x14ac:dyDescent="0.25">
      <c r="A2850" s="16"/>
    </row>
    <row r="2851" spans="1:1" x14ac:dyDescent="0.25">
      <c r="A2851" s="16"/>
    </row>
    <row r="2852" spans="1:1" x14ac:dyDescent="0.25">
      <c r="A2852" s="16"/>
    </row>
    <row r="2853" spans="1:1" x14ac:dyDescent="0.25">
      <c r="A2853" s="16"/>
    </row>
    <row r="2854" spans="1:1" x14ac:dyDescent="0.25">
      <c r="A2854" s="16"/>
    </row>
    <row r="2855" spans="1:1" x14ac:dyDescent="0.25">
      <c r="A2855" s="16"/>
    </row>
    <row r="2856" spans="1:1" x14ac:dyDescent="0.25">
      <c r="A2856" s="16"/>
    </row>
    <row r="2857" spans="1:1" x14ac:dyDescent="0.25">
      <c r="A2857" s="16"/>
    </row>
    <row r="2858" spans="1:1" x14ac:dyDescent="0.25">
      <c r="A2858" s="16"/>
    </row>
    <row r="2859" spans="1:1" x14ac:dyDescent="0.25">
      <c r="A2859" s="16"/>
    </row>
    <row r="2860" spans="1:1" x14ac:dyDescent="0.25">
      <c r="A2860" s="16"/>
    </row>
    <row r="2861" spans="1:1" x14ac:dyDescent="0.25">
      <c r="A2861" s="16"/>
    </row>
    <row r="2862" spans="1:1" x14ac:dyDescent="0.25">
      <c r="A2862" s="16"/>
    </row>
    <row r="2863" spans="1:1" x14ac:dyDescent="0.25">
      <c r="A2863" s="16"/>
    </row>
    <row r="2864" spans="1:1" x14ac:dyDescent="0.25">
      <c r="A2864" s="16"/>
    </row>
    <row r="2865" spans="1:1" x14ac:dyDescent="0.25">
      <c r="A2865" s="16"/>
    </row>
    <row r="2866" spans="1:1" x14ac:dyDescent="0.25">
      <c r="A2866" s="16"/>
    </row>
    <row r="2867" spans="1:1" x14ac:dyDescent="0.25">
      <c r="A2867" s="16"/>
    </row>
    <row r="2868" spans="1:1" x14ac:dyDescent="0.25">
      <c r="A2868" s="16"/>
    </row>
    <row r="2869" spans="1:1" x14ac:dyDescent="0.25">
      <c r="A2869" s="16"/>
    </row>
    <row r="2870" spans="1:1" x14ac:dyDescent="0.25">
      <c r="A2870" s="16"/>
    </row>
    <row r="2871" spans="1:1" x14ac:dyDescent="0.25">
      <c r="A2871" s="16"/>
    </row>
    <row r="2872" spans="1:1" x14ac:dyDescent="0.25">
      <c r="A2872" s="16"/>
    </row>
    <row r="2873" spans="1:1" x14ac:dyDescent="0.25">
      <c r="A2873" s="16"/>
    </row>
    <row r="2874" spans="1:1" x14ac:dyDescent="0.25">
      <c r="A2874" s="16"/>
    </row>
    <row r="2875" spans="1:1" x14ac:dyDescent="0.25">
      <c r="A2875" s="16"/>
    </row>
    <row r="2876" spans="1:1" x14ac:dyDescent="0.25">
      <c r="A2876" s="16"/>
    </row>
    <row r="2877" spans="1:1" x14ac:dyDescent="0.25">
      <c r="A2877" s="16"/>
    </row>
    <row r="2878" spans="1:1" x14ac:dyDescent="0.25">
      <c r="A2878" s="16"/>
    </row>
    <row r="2879" spans="1:1" x14ac:dyDescent="0.25">
      <c r="A2879" s="16"/>
    </row>
    <row r="2880" spans="1:1" x14ac:dyDescent="0.25">
      <c r="A2880" s="16"/>
    </row>
    <row r="2881" spans="1:1" x14ac:dyDescent="0.25">
      <c r="A2881" s="16"/>
    </row>
    <row r="2882" spans="1:1" x14ac:dyDescent="0.25">
      <c r="A2882" s="16"/>
    </row>
    <row r="2883" spans="1:1" x14ac:dyDescent="0.25">
      <c r="A2883" s="16"/>
    </row>
    <row r="2884" spans="1:1" x14ac:dyDescent="0.25">
      <c r="A2884" s="16"/>
    </row>
    <row r="2885" spans="1:1" x14ac:dyDescent="0.25">
      <c r="A2885" s="16"/>
    </row>
    <row r="2886" spans="1:1" x14ac:dyDescent="0.25">
      <c r="A2886" s="16"/>
    </row>
    <row r="2887" spans="1:1" x14ac:dyDescent="0.25">
      <c r="A2887" s="16"/>
    </row>
    <row r="2888" spans="1:1" x14ac:dyDescent="0.25">
      <c r="A2888" s="16"/>
    </row>
    <row r="2889" spans="1:1" x14ac:dyDescent="0.25">
      <c r="A2889" s="16"/>
    </row>
    <row r="2890" spans="1:1" x14ac:dyDescent="0.25">
      <c r="A2890" s="16"/>
    </row>
    <row r="2891" spans="1:1" x14ac:dyDescent="0.25">
      <c r="A2891" s="16"/>
    </row>
    <row r="2892" spans="1:1" x14ac:dyDescent="0.25">
      <c r="A2892" s="16"/>
    </row>
    <row r="2893" spans="1:1" x14ac:dyDescent="0.25">
      <c r="A2893" s="16"/>
    </row>
    <row r="2894" spans="1:1" x14ac:dyDescent="0.25">
      <c r="A2894" s="16"/>
    </row>
    <row r="2895" spans="1:1" x14ac:dyDescent="0.25">
      <c r="A2895" s="16"/>
    </row>
    <row r="2896" spans="1:1" x14ac:dyDescent="0.25">
      <c r="A2896" s="16"/>
    </row>
    <row r="2897" spans="1:1" x14ac:dyDescent="0.25">
      <c r="A2897" s="16"/>
    </row>
    <row r="2898" spans="1:1" x14ac:dyDescent="0.25">
      <c r="A2898" s="16"/>
    </row>
    <row r="2899" spans="1:1" x14ac:dyDescent="0.25">
      <c r="A2899" s="16"/>
    </row>
    <row r="2900" spans="1:1" x14ac:dyDescent="0.25">
      <c r="A2900" s="16"/>
    </row>
    <row r="2901" spans="1:1" x14ac:dyDescent="0.25">
      <c r="A2901" s="16"/>
    </row>
    <row r="2902" spans="1:1" x14ac:dyDescent="0.25">
      <c r="A2902" s="16"/>
    </row>
    <row r="2903" spans="1:1" x14ac:dyDescent="0.25">
      <c r="A2903" s="16"/>
    </row>
    <row r="2904" spans="1:1" x14ac:dyDescent="0.25">
      <c r="A2904" s="16"/>
    </row>
    <row r="2905" spans="1:1" x14ac:dyDescent="0.25">
      <c r="A2905" s="16"/>
    </row>
    <row r="2906" spans="1:1" x14ac:dyDescent="0.25">
      <c r="A2906" s="16"/>
    </row>
    <row r="2907" spans="1:1" x14ac:dyDescent="0.25">
      <c r="A2907" s="16"/>
    </row>
    <row r="2908" spans="1:1" x14ac:dyDescent="0.25">
      <c r="A2908" s="16"/>
    </row>
    <row r="2909" spans="1:1" x14ac:dyDescent="0.25">
      <c r="A2909" s="16"/>
    </row>
    <row r="2910" spans="1:1" x14ac:dyDescent="0.25">
      <c r="A2910" s="16"/>
    </row>
    <row r="2911" spans="1:1" x14ac:dyDescent="0.25">
      <c r="A2911" s="16"/>
    </row>
    <row r="2912" spans="1:1" x14ac:dyDescent="0.25">
      <c r="A2912" s="16"/>
    </row>
    <row r="2913" spans="1:1" x14ac:dyDescent="0.25">
      <c r="A2913" s="16"/>
    </row>
    <row r="2914" spans="1:1" x14ac:dyDescent="0.25">
      <c r="A2914" s="16"/>
    </row>
    <row r="2915" spans="1:1" x14ac:dyDescent="0.25">
      <c r="A2915" s="16"/>
    </row>
    <row r="2916" spans="1:1" x14ac:dyDescent="0.25">
      <c r="A2916" s="16"/>
    </row>
    <row r="2917" spans="1:1" x14ac:dyDescent="0.25">
      <c r="A2917" s="16"/>
    </row>
    <row r="2918" spans="1:1" x14ac:dyDescent="0.25">
      <c r="A2918" s="16"/>
    </row>
    <row r="2919" spans="1:1" x14ac:dyDescent="0.25">
      <c r="A2919" s="16"/>
    </row>
    <row r="2920" spans="1:1" x14ac:dyDescent="0.25">
      <c r="A2920" s="16"/>
    </row>
    <row r="2921" spans="1:1" x14ac:dyDescent="0.25">
      <c r="A2921" s="16"/>
    </row>
    <row r="2922" spans="1:1" x14ac:dyDescent="0.25">
      <c r="A2922" s="16"/>
    </row>
    <row r="2923" spans="1:1" x14ac:dyDescent="0.25">
      <c r="A2923" s="16"/>
    </row>
    <row r="2924" spans="1:1" x14ac:dyDescent="0.25">
      <c r="A2924" s="16"/>
    </row>
    <row r="2925" spans="1:1" x14ac:dyDescent="0.25">
      <c r="A2925" s="16"/>
    </row>
    <row r="2926" spans="1:1" x14ac:dyDescent="0.25">
      <c r="A2926" s="16"/>
    </row>
    <row r="2927" spans="1:1" x14ac:dyDescent="0.25">
      <c r="A2927" s="16"/>
    </row>
    <row r="2928" spans="1:1" x14ac:dyDescent="0.25">
      <c r="A2928" s="16"/>
    </row>
    <row r="2929" spans="1:1" x14ac:dyDescent="0.25">
      <c r="A2929" s="16"/>
    </row>
    <row r="2930" spans="1:1" x14ac:dyDescent="0.25">
      <c r="A2930" s="16"/>
    </row>
    <row r="2931" spans="1:1" x14ac:dyDescent="0.25">
      <c r="A2931" s="16"/>
    </row>
    <row r="2932" spans="1:1" x14ac:dyDescent="0.25">
      <c r="A2932" s="16"/>
    </row>
    <row r="2933" spans="1:1" x14ac:dyDescent="0.25">
      <c r="A2933" s="16"/>
    </row>
    <row r="2934" spans="1:1" x14ac:dyDescent="0.25">
      <c r="A2934" s="16"/>
    </row>
    <row r="2935" spans="1:1" x14ac:dyDescent="0.25">
      <c r="A2935" s="16"/>
    </row>
    <row r="2936" spans="1:1" x14ac:dyDescent="0.25">
      <c r="A2936" s="16"/>
    </row>
    <row r="2937" spans="1:1" x14ac:dyDescent="0.25">
      <c r="A2937" s="16"/>
    </row>
    <row r="2938" spans="1:1" x14ac:dyDescent="0.25">
      <c r="A2938" s="16"/>
    </row>
    <row r="2939" spans="1:1" x14ac:dyDescent="0.25">
      <c r="A2939" s="16"/>
    </row>
    <row r="2940" spans="1:1" x14ac:dyDescent="0.25">
      <c r="A2940" s="16"/>
    </row>
    <row r="2941" spans="1:1" x14ac:dyDescent="0.25">
      <c r="A2941" s="16"/>
    </row>
    <row r="2942" spans="1:1" x14ac:dyDescent="0.25">
      <c r="A2942" s="16"/>
    </row>
    <row r="2943" spans="1:1" x14ac:dyDescent="0.25">
      <c r="A2943" s="16"/>
    </row>
    <row r="2944" spans="1:1" x14ac:dyDescent="0.25">
      <c r="A2944" s="16"/>
    </row>
    <row r="2945" spans="1:1" x14ac:dyDescent="0.25">
      <c r="A2945" s="16"/>
    </row>
    <row r="2946" spans="1:1" x14ac:dyDescent="0.25">
      <c r="A2946" s="16"/>
    </row>
    <row r="2947" spans="1:1" x14ac:dyDescent="0.25">
      <c r="A2947" s="16"/>
    </row>
    <row r="2948" spans="1:1" x14ac:dyDescent="0.25">
      <c r="A2948" s="16"/>
    </row>
    <row r="2949" spans="1:1" x14ac:dyDescent="0.25">
      <c r="A2949" s="16"/>
    </row>
    <row r="2950" spans="1:1" x14ac:dyDescent="0.25">
      <c r="A2950" s="16"/>
    </row>
    <row r="2951" spans="1:1" x14ac:dyDescent="0.25">
      <c r="A2951" s="16"/>
    </row>
    <row r="2952" spans="1:1" x14ac:dyDescent="0.25">
      <c r="A2952" s="16"/>
    </row>
    <row r="2953" spans="1:1" x14ac:dyDescent="0.25">
      <c r="A2953" s="16"/>
    </row>
    <row r="2954" spans="1:1" x14ac:dyDescent="0.25">
      <c r="A2954" s="16"/>
    </row>
    <row r="2955" spans="1:1" x14ac:dyDescent="0.25">
      <c r="A2955" s="16"/>
    </row>
    <row r="2956" spans="1:1" x14ac:dyDescent="0.25">
      <c r="A2956" s="16"/>
    </row>
    <row r="2957" spans="1:1" x14ac:dyDescent="0.25">
      <c r="A2957" s="16"/>
    </row>
    <row r="2958" spans="1:1" x14ac:dyDescent="0.25">
      <c r="A2958" s="16"/>
    </row>
    <row r="2959" spans="1:1" x14ac:dyDescent="0.25">
      <c r="A2959" s="16"/>
    </row>
    <row r="2960" spans="1:1" x14ac:dyDescent="0.25">
      <c r="A2960" s="16"/>
    </row>
    <row r="2961" spans="1:1" x14ac:dyDescent="0.25">
      <c r="A2961" s="16"/>
    </row>
    <row r="2962" spans="1:1" x14ac:dyDescent="0.25">
      <c r="A2962" s="16"/>
    </row>
    <row r="2963" spans="1:1" x14ac:dyDescent="0.25">
      <c r="A2963" s="16"/>
    </row>
    <row r="2964" spans="1:1" x14ac:dyDescent="0.25">
      <c r="A2964" s="16"/>
    </row>
    <row r="2965" spans="1:1" x14ac:dyDescent="0.25">
      <c r="A2965" s="16"/>
    </row>
    <row r="2966" spans="1:1" x14ac:dyDescent="0.25">
      <c r="A2966" s="16"/>
    </row>
    <row r="2967" spans="1:1" x14ac:dyDescent="0.25">
      <c r="A2967" s="16"/>
    </row>
    <row r="2968" spans="1:1" x14ac:dyDescent="0.25">
      <c r="A2968" s="16"/>
    </row>
    <row r="2969" spans="1:1" x14ac:dyDescent="0.25">
      <c r="A2969" s="16"/>
    </row>
    <row r="2970" spans="1:1" x14ac:dyDescent="0.25">
      <c r="A2970" s="16"/>
    </row>
    <row r="2971" spans="1:1" x14ac:dyDescent="0.25">
      <c r="A2971" s="16"/>
    </row>
    <row r="2972" spans="1:1" x14ac:dyDescent="0.25">
      <c r="A2972" s="16"/>
    </row>
    <row r="2973" spans="1:1" x14ac:dyDescent="0.25">
      <c r="A2973" s="16"/>
    </row>
    <row r="2974" spans="1:1" x14ac:dyDescent="0.25">
      <c r="A2974" s="16"/>
    </row>
    <row r="2975" spans="1:1" x14ac:dyDescent="0.25">
      <c r="A2975" s="16"/>
    </row>
    <row r="2976" spans="1:1" x14ac:dyDescent="0.25">
      <c r="A2976" s="16"/>
    </row>
    <row r="2977" spans="1:1" x14ac:dyDescent="0.25">
      <c r="A2977" s="16"/>
    </row>
    <row r="2978" spans="1:1" x14ac:dyDescent="0.25">
      <c r="A2978" s="16"/>
    </row>
    <row r="2979" spans="1:1" x14ac:dyDescent="0.25">
      <c r="A2979" s="16"/>
    </row>
    <row r="2980" spans="1:1" x14ac:dyDescent="0.25">
      <c r="A2980" s="16"/>
    </row>
    <row r="2981" spans="1:1" x14ac:dyDescent="0.25">
      <c r="A2981" s="16"/>
    </row>
    <row r="2982" spans="1:1" x14ac:dyDescent="0.25">
      <c r="A2982" s="16"/>
    </row>
    <row r="2983" spans="1:1" x14ac:dyDescent="0.25">
      <c r="A2983" s="16"/>
    </row>
    <row r="2984" spans="1:1" x14ac:dyDescent="0.25">
      <c r="A2984" s="16"/>
    </row>
    <row r="2985" spans="1:1" x14ac:dyDescent="0.25">
      <c r="A2985" s="16"/>
    </row>
    <row r="2986" spans="1:1" x14ac:dyDescent="0.25">
      <c r="A2986" s="16"/>
    </row>
    <row r="2987" spans="1:1" x14ac:dyDescent="0.25">
      <c r="A2987" s="16"/>
    </row>
    <row r="2988" spans="1:1" x14ac:dyDescent="0.25">
      <c r="A2988" s="16"/>
    </row>
    <row r="2989" spans="1:1" x14ac:dyDescent="0.25">
      <c r="A2989" s="16"/>
    </row>
    <row r="2990" spans="1:1" x14ac:dyDescent="0.25">
      <c r="A2990" s="16"/>
    </row>
    <row r="2991" spans="1:1" x14ac:dyDescent="0.25">
      <c r="A2991" s="16"/>
    </row>
    <row r="2992" spans="1:1" x14ac:dyDescent="0.25">
      <c r="A2992" s="16"/>
    </row>
    <row r="2993" spans="1:1" x14ac:dyDescent="0.25">
      <c r="A2993" s="16"/>
    </row>
    <row r="2994" spans="1:1" x14ac:dyDescent="0.25">
      <c r="A2994" s="16"/>
    </row>
    <row r="2995" spans="1:1" x14ac:dyDescent="0.25">
      <c r="A2995" s="16"/>
    </row>
    <row r="2996" spans="1:1" x14ac:dyDescent="0.25">
      <c r="A2996" s="16"/>
    </row>
    <row r="2997" spans="1:1" x14ac:dyDescent="0.25">
      <c r="A2997" s="16"/>
    </row>
    <row r="2998" spans="1:1" x14ac:dyDescent="0.25">
      <c r="A2998" s="16"/>
    </row>
    <row r="2999" spans="1:1" x14ac:dyDescent="0.25">
      <c r="A2999" s="16"/>
    </row>
    <row r="3000" spans="1:1" x14ac:dyDescent="0.25">
      <c r="A3000" s="16"/>
    </row>
    <row r="3001" spans="1:1" x14ac:dyDescent="0.25">
      <c r="A3001" s="16"/>
    </row>
    <row r="3002" spans="1:1" x14ac:dyDescent="0.25">
      <c r="A3002" s="16"/>
    </row>
    <row r="3003" spans="1:1" x14ac:dyDescent="0.25">
      <c r="A3003" s="16"/>
    </row>
    <row r="3004" spans="1:1" x14ac:dyDescent="0.25">
      <c r="A3004" s="16"/>
    </row>
    <row r="3005" spans="1:1" x14ac:dyDescent="0.25">
      <c r="A3005" s="16"/>
    </row>
    <row r="3006" spans="1:1" x14ac:dyDescent="0.25">
      <c r="A3006" s="16"/>
    </row>
    <row r="3007" spans="1:1" x14ac:dyDescent="0.25">
      <c r="A3007" s="16"/>
    </row>
    <row r="3008" spans="1:1" x14ac:dyDescent="0.25">
      <c r="A3008" s="16"/>
    </row>
    <row r="3009" spans="1:1" x14ac:dyDescent="0.25">
      <c r="A3009" s="16"/>
    </row>
    <row r="3010" spans="1:1" x14ac:dyDescent="0.25">
      <c r="A3010" s="16"/>
    </row>
    <row r="3011" spans="1:1" x14ac:dyDescent="0.25">
      <c r="A3011" s="16"/>
    </row>
    <row r="3012" spans="1:1" x14ac:dyDescent="0.25">
      <c r="A3012" s="16"/>
    </row>
    <row r="3013" spans="1:1" x14ac:dyDescent="0.25">
      <c r="A3013" s="16"/>
    </row>
    <row r="3014" spans="1:1" x14ac:dyDescent="0.25">
      <c r="A3014" s="16"/>
    </row>
    <row r="3015" spans="1:1" x14ac:dyDescent="0.25">
      <c r="A3015" s="16"/>
    </row>
    <row r="3016" spans="1:1" x14ac:dyDescent="0.25">
      <c r="A3016" s="16"/>
    </row>
    <row r="3017" spans="1:1" x14ac:dyDescent="0.25">
      <c r="A3017" s="16"/>
    </row>
    <row r="3018" spans="1:1" x14ac:dyDescent="0.25">
      <c r="A3018" s="16"/>
    </row>
    <row r="3019" spans="1:1" x14ac:dyDescent="0.25">
      <c r="A3019" s="16"/>
    </row>
    <row r="3020" spans="1:1" x14ac:dyDescent="0.25">
      <c r="A3020" s="16"/>
    </row>
    <row r="3021" spans="1:1" x14ac:dyDescent="0.25">
      <c r="A3021" s="16"/>
    </row>
    <row r="3022" spans="1:1" x14ac:dyDescent="0.25">
      <c r="A3022" s="16"/>
    </row>
    <row r="3023" spans="1:1" x14ac:dyDescent="0.25">
      <c r="A3023" s="16"/>
    </row>
    <row r="3024" spans="1:1" x14ac:dyDescent="0.25">
      <c r="A3024" s="16"/>
    </row>
    <row r="3025" spans="1:1" x14ac:dyDescent="0.25">
      <c r="A3025" s="16"/>
    </row>
    <row r="3026" spans="1:1" x14ac:dyDescent="0.25">
      <c r="A3026" s="16"/>
    </row>
    <row r="3027" spans="1:1" x14ac:dyDescent="0.25">
      <c r="A3027" s="16"/>
    </row>
    <row r="3028" spans="1:1" x14ac:dyDescent="0.25">
      <c r="A3028" s="16"/>
    </row>
    <row r="3029" spans="1:1" x14ac:dyDescent="0.25">
      <c r="A3029" s="16"/>
    </row>
    <row r="3030" spans="1:1" x14ac:dyDescent="0.25">
      <c r="A3030" s="16"/>
    </row>
    <row r="3031" spans="1:1" x14ac:dyDescent="0.25">
      <c r="A3031" s="16"/>
    </row>
    <row r="3032" spans="1:1" x14ac:dyDescent="0.25">
      <c r="A3032" s="16"/>
    </row>
    <row r="3033" spans="1:1" x14ac:dyDescent="0.25">
      <c r="A3033" s="16"/>
    </row>
    <row r="3034" spans="1:1" x14ac:dyDescent="0.25">
      <c r="A3034" s="16"/>
    </row>
    <row r="3035" spans="1:1" x14ac:dyDescent="0.25">
      <c r="A3035" s="16"/>
    </row>
    <row r="3036" spans="1:1" x14ac:dyDescent="0.25">
      <c r="A3036" s="16"/>
    </row>
    <row r="3037" spans="1:1" x14ac:dyDescent="0.25">
      <c r="A3037" s="16"/>
    </row>
    <row r="3038" spans="1:1" x14ac:dyDescent="0.25">
      <c r="A3038" s="16"/>
    </row>
    <row r="3039" spans="1:1" x14ac:dyDescent="0.25">
      <c r="A3039" s="16"/>
    </row>
    <row r="3040" spans="1:1" x14ac:dyDescent="0.25">
      <c r="A3040" s="16"/>
    </row>
    <row r="3041" spans="1:1" x14ac:dyDescent="0.25">
      <c r="A3041" s="16"/>
    </row>
    <row r="3042" spans="1:1" x14ac:dyDescent="0.25">
      <c r="A3042" s="16"/>
    </row>
    <row r="3043" spans="1:1" x14ac:dyDescent="0.25">
      <c r="A3043" s="16"/>
    </row>
    <row r="3044" spans="1:1" x14ac:dyDescent="0.25">
      <c r="A3044" s="16"/>
    </row>
    <row r="3045" spans="1:1" x14ac:dyDescent="0.25">
      <c r="A3045" s="16"/>
    </row>
    <row r="3046" spans="1:1" x14ac:dyDescent="0.25">
      <c r="A3046" s="16"/>
    </row>
    <row r="3047" spans="1:1" x14ac:dyDescent="0.25">
      <c r="A3047" s="16"/>
    </row>
    <row r="3048" spans="1:1" x14ac:dyDescent="0.25">
      <c r="A3048" s="16"/>
    </row>
    <row r="3049" spans="1:1" x14ac:dyDescent="0.25">
      <c r="A3049" s="16"/>
    </row>
    <row r="3050" spans="1:1" x14ac:dyDescent="0.25">
      <c r="A3050" s="16"/>
    </row>
    <row r="3051" spans="1:1" x14ac:dyDescent="0.25">
      <c r="A3051" s="16"/>
    </row>
    <row r="3052" spans="1:1" x14ac:dyDescent="0.25">
      <c r="A3052" s="16"/>
    </row>
    <row r="3053" spans="1:1" x14ac:dyDescent="0.25">
      <c r="A3053" s="16"/>
    </row>
    <row r="3054" spans="1:1" x14ac:dyDescent="0.25">
      <c r="A3054" s="16"/>
    </row>
    <row r="3055" spans="1:1" x14ac:dyDescent="0.25">
      <c r="A3055" s="16"/>
    </row>
    <row r="3056" spans="1:1" x14ac:dyDescent="0.25">
      <c r="A3056" s="16"/>
    </row>
    <row r="3057" spans="1:1" x14ac:dyDescent="0.25">
      <c r="A3057" s="16"/>
    </row>
    <row r="3058" spans="1:1" x14ac:dyDescent="0.25">
      <c r="A3058" s="16"/>
    </row>
    <row r="3059" spans="1:1" x14ac:dyDescent="0.25">
      <c r="A3059" s="16"/>
    </row>
    <row r="3060" spans="1:1" x14ac:dyDescent="0.25">
      <c r="A3060" s="16"/>
    </row>
    <row r="3061" spans="1:1" x14ac:dyDescent="0.25">
      <c r="A3061" s="16"/>
    </row>
    <row r="3062" spans="1:1" x14ac:dyDescent="0.25">
      <c r="A3062" s="16"/>
    </row>
    <row r="3063" spans="1:1" x14ac:dyDescent="0.25">
      <c r="A3063" s="16"/>
    </row>
    <row r="3064" spans="1:1" x14ac:dyDescent="0.25">
      <c r="A3064" s="16"/>
    </row>
    <row r="3065" spans="1:1" x14ac:dyDescent="0.25">
      <c r="A3065" s="16"/>
    </row>
    <row r="3066" spans="1:1" x14ac:dyDescent="0.25">
      <c r="A3066" s="16"/>
    </row>
    <row r="3067" spans="1:1" x14ac:dyDescent="0.25">
      <c r="A3067" s="16"/>
    </row>
    <row r="3068" spans="1:1" x14ac:dyDescent="0.25">
      <c r="A3068" s="16"/>
    </row>
    <row r="3069" spans="1:1" x14ac:dyDescent="0.25">
      <c r="A3069" s="16"/>
    </row>
    <row r="3070" spans="1:1" x14ac:dyDescent="0.25">
      <c r="A3070" s="16"/>
    </row>
    <row r="3071" spans="1:1" x14ac:dyDescent="0.25">
      <c r="A3071" s="16"/>
    </row>
    <row r="3072" spans="1:1" x14ac:dyDescent="0.25">
      <c r="A3072" s="16"/>
    </row>
    <row r="3073" spans="1:1" x14ac:dyDescent="0.25">
      <c r="A3073" s="16"/>
    </row>
    <row r="3074" spans="1:1" x14ac:dyDescent="0.25">
      <c r="A3074" s="16"/>
    </row>
    <row r="3075" spans="1:1" x14ac:dyDescent="0.25">
      <c r="A3075" s="16"/>
    </row>
    <row r="3076" spans="1:1" x14ac:dyDescent="0.25">
      <c r="A3076" s="16"/>
    </row>
    <row r="3077" spans="1:1" x14ac:dyDescent="0.25">
      <c r="A3077" s="16"/>
    </row>
    <row r="3078" spans="1:1" x14ac:dyDescent="0.25">
      <c r="A3078" s="16"/>
    </row>
    <row r="3079" spans="1:1" x14ac:dyDescent="0.25">
      <c r="A3079" s="16"/>
    </row>
    <row r="3080" spans="1:1" x14ac:dyDescent="0.25">
      <c r="A3080" s="16"/>
    </row>
    <row r="3081" spans="1:1" x14ac:dyDescent="0.25">
      <c r="A3081" s="16"/>
    </row>
    <row r="3082" spans="1:1" x14ac:dyDescent="0.25">
      <c r="A3082" s="16"/>
    </row>
    <row r="3083" spans="1:1" x14ac:dyDescent="0.25">
      <c r="A3083" s="16"/>
    </row>
    <row r="3084" spans="1:1" x14ac:dyDescent="0.25">
      <c r="A3084" s="16"/>
    </row>
    <row r="3085" spans="1:1" x14ac:dyDescent="0.25">
      <c r="A3085" s="16"/>
    </row>
    <row r="3086" spans="1:1" x14ac:dyDescent="0.25">
      <c r="A3086" s="16"/>
    </row>
    <row r="3087" spans="1:1" x14ac:dyDescent="0.25">
      <c r="A3087" s="16"/>
    </row>
    <row r="3088" spans="1:1" x14ac:dyDescent="0.25">
      <c r="A3088" s="16"/>
    </row>
    <row r="3089" spans="1:1" x14ac:dyDescent="0.25">
      <c r="A3089" s="16"/>
    </row>
    <row r="3090" spans="1:1" x14ac:dyDescent="0.25">
      <c r="A3090" s="16"/>
    </row>
    <row r="3091" spans="1:1" x14ac:dyDescent="0.25">
      <c r="A3091" s="16"/>
    </row>
    <row r="3092" spans="1:1" x14ac:dyDescent="0.25">
      <c r="A3092" s="16"/>
    </row>
    <row r="3093" spans="1:1" x14ac:dyDescent="0.25">
      <c r="A3093" s="16"/>
    </row>
    <row r="3094" spans="1:1" x14ac:dyDescent="0.25">
      <c r="A3094" s="16"/>
    </row>
    <row r="3095" spans="1:1" x14ac:dyDescent="0.25">
      <c r="A3095" s="16"/>
    </row>
    <row r="3096" spans="1:1" x14ac:dyDescent="0.25">
      <c r="A3096" s="16"/>
    </row>
    <row r="3097" spans="1:1" x14ac:dyDescent="0.25">
      <c r="A3097" s="16"/>
    </row>
    <row r="3098" spans="1:1" x14ac:dyDescent="0.25">
      <c r="A3098" s="16"/>
    </row>
    <row r="3099" spans="1:1" x14ac:dyDescent="0.25">
      <c r="A3099" s="16"/>
    </row>
    <row r="3100" spans="1:1" x14ac:dyDescent="0.25">
      <c r="A3100" s="16"/>
    </row>
    <row r="3101" spans="1:1" x14ac:dyDescent="0.25">
      <c r="A3101" s="16"/>
    </row>
    <row r="3102" spans="1:1" x14ac:dyDescent="0.25">
      <c r="A3102" s="16"/>
    </row>
    <row r="3103" spans="1:1" x14ac:dyDescent="0.25">
      <c r="A3103" s="16"/>
    </row>
    <row r="3104" spans="1:1" x14ac:dyDescent="0.25">
      <c r="A3104" s="16"/>
    </row>
    <row r="3105" spans="1:1" x14ac:dyDescent="0.25">
      <c r="A3105" s="16"/>
    </row>
    <row r="3106" spans="1:1" x14ac:dyDescent="0.25">
      <c r="A3106" s="16"/>
    </row>
    <row r="3107" spans="1:1" x14ac:dyDescent="0.25">
      <c r="A3107" s="16"/>
    </row>
    <row r="3108" spans="1:1" x14ac:dyDescent="0.25">
      <c r="A3108" s="16"/>
    </row>
    <row r="3109" spans="1:1" x14ac:dyDescent="0.25">
      <c r="A3109" s="16"/>
    </row>
    <row r="3110" spans="1:1" x14ac:dyDescent="0.25">
      <c r="A3110" s="16"/>
    </row>
    <row r="3111" spans="1:1" x14ac:dyDescent="0.25">
      <c r="A3111" s="16"/>
    </row>
    <row r="3112" spans="1:1" x14ac:dyDescent="0.25">
      <c r="A3112" s="16"/>
    </row>
    <row r="3113" spans="1:1" x14ac:dyDescent="0.25">
      <c r="A3113" s="16"/>
    </row>
    <row r="3114" spans="1:1" x14ac:dyDescent="0.25">
      <c r="A3114" s="16"/>
    </row>
    <row r="3115" spans="1:1" x14ac:dyDescent="0.25">
      <c r="A3115" s="16"/>
    </row>
    <row r="3116" spans="1:1" x14ac:dyDescent="0.25">
      <c r="A3116" s="16"/>
    </row>
    <row r="3117" spans="1:1" x14ac:dyDescent="0.25">
      <c r="A3117" s="16"/>
    </row>
    <row r="3118" spans="1:1" x14ac:dyDescent="0.25">
      <c r="A3118" s="16"/>
    </row>
    <row r="3119" spans="1:1" x14ac:dyDescent="0.25">
      <c r="A3119" s="16"/>
    </row>
    <row r="3120" spans="1:1" x14ac:dyDescent="0.25">
      <c r="A3120" s="16"/>
    </row>
    <row r="3121" spans="1:1" x14ac:dyDescent="0.25">
      <c r="A3121" s="16"/>
    </row>
    <row r="3122" spans="1:1" x14ac:dyDescent="0.25">
      <c r="A3122" s="16"/>
    </row>
    <row r="3123" spans="1:1" x14ac:dyDescent="0.25">
      <c r="A3123" s="16"/>
    </row>
    <row r="3124" spans="1:1" x14ac:dyDescent="0.25">
      <c r="A3124" s="16"/>
    </row>
    <row r="3125" spans="1:1" x14ac:dyDescent="0.25">
      <c r="A3125" s="16"/>
    </row>
    <row r="3126" spans="1:1" x14ac:dyDescent="0.25">
      <c r="A3126" s="16"/>
    </row>
    <row r="3127" spans="1:1" x14ac:dyDescent="0.25">
      <c r="A3127" s="16"/>
    </row>
    <row r="3128" spans="1:1" x14ac:dyDescent="0.25">
      <c r="A3128" s="16"/>
    </row>
    <row r="3129" spans="1:1" x14ac:dyDescent="0.25">
      <c r="A3129" s="16"/>
    </row>
    <row r="3130" spans="1:1" x14ac:dyDescent="0.25">
      <c r="A3130" s="16"/>
    </row>
    <row r="3131" spans="1:1" x14ac:dyDescent="0.25">
      <c r="A3131" s="16"/>
    </row>
    <row r="3132" spans="1:1" x14ac:dyDescent="0.25">
      <c r="A3132" s="16"/>
    </row>
    <row r="3133" spans="1:1" x14ac:dyDescent="0.25">
      <c r="A3133" s="16"/>
    </row>
    <row r="3134" spans="1:1" x14ac:dyDescent="0.25">
      <c r="A3134" s="16"/>
    </row>
    <row r="3135" spans="1:1" x14ac:dyDescent="0.25">
      <c r="A3135" s="16"/>
    </row>
    <row r="3136" spans="1:1" x14ac:dyDescent="0.25">
      <c r="A3136" s="16"/>
    </row>
    <row r="3137" spans="1:1" x14ac:dyDescent="0.25">
      <c r="A3137" s="16"/>
    </row>
    <row r="3138" spans="1:1" x14ac:dyDescent="0.25">
      <c r="A3138" s="16"/>
    </row>
    <row r="3139" spans="1:1" x14ac:dyDescent="0.25">
      <c r="A3139" s="16"/>
    </row>
    <row r="3140" spans="1:1" x14ac:dyDescent="0.25">
      <c r="A3140" s="16"/>
    </row>
    <row r="3141" spans="1:1" x14ac:dyDescent="0.25">
      <c r="A3141" s="16"/>
    </row>
    <row r="3142" spans="1:1" x14ac:dyDescent="0.25">
      <c r="A3142" s="16"/>
    </row>
    <row r="3143" spans="1:1" x14ac:dyDescent="0.25">
      <c r="A3143" s="16"/>
    </row>
    <row r="3144" spans="1:1" x14ac:dyDescent="0.25">
      <c r="A3144" s="16"/>
    </row>
    <row r="3145" spans="1:1" x14ac:dyDescent="0.25">
      <c r="A3145" s="16"/>
    </row>
    <row r="3146" spans="1:1" x14ac:dyDescent="0.25">
      <c r="A3146" s="16"/>
    </row>
    <row r="3147" spans="1:1" x14ac:dyDescent="0.25">
      <c r="A3147" s="16"/>
    </row>
    <row r="3148" spans="1:1" x14ac:dyDescent="0.25">
      <c r="A3148" s="16"/>
    </row>
    <row r="3149" spans="1:1" x14ac:dyDescent="0.25">
      <c r="A3149" s="16"/>
    </row>
    <row r="3150" spans="1:1" x14ac:dyDescent="0.25">
      <c r="A3150" s="16"/>
    </row>
    <row r="3151" spans="1:1" x14ac:dyDescent="0.25">
      <c r="A3151" s="16"/>
    </row>
    <row r="3152" spans="1:1" x14ac:dyDescent="0.25">
      <c r="A3152" s="16"/>
    </row>
    <row r="3153" spans="1:1" x14ac:dyDescent="0.25">
      <c r="A3153" s="16"/>
    </row>
    <row r="3154" spans="1:1" x14ac:dyDescent="0.25">
      <c r="A3154" s="16"/>
    </row>
    <row r="3155" spans="1:1" x14ac:dyDescent="0.25">
      <c r="A3155" s="16"/>
    </row>
    <row r="3156" spans="1:1" x14ac:dyDescent="0.25">
      <c r="A3156" s="16"/>
    </row>
    <row r="3157" spans="1:1" x14ac:dyDescent="0.25">
      <c r="A3157" s="16"/>
    </row>
    <row r="3158" spans="1:1" x14ac:dyDescent="0.25">
      <c r="A3158" s="16"/>
    </row>
    <row r="3159" spans="1:1" x14ac:dyDescent="0.25">
      <c r="A3159" s="16"/>
    </row>
    <row r="3160" spans="1:1" x14ac:dyDescent="0.25">
      <c r="A3160" s="16"/>
    </row>
    <row r="3161" spans="1:1" x14ac:dyDescent="0.25">
      <c r="A3161" s="16"/>
    </row>
    <row r="3162" spans="1:1" x14ac:dyDescent="0.25">
      <c r="A3162" s="16"/>
    </row>
    <row r="3163" spans="1:1" x14ac:dyDescent="0.25">
      <c r="A3163" s="16"/>
    </row>
    <row r="3164" spans="1:1" x14ac:dyDescent="0.25">
      <c r="A3164" s="16"/>
    </row>
    <row r="3165" spans="1:1" x14ac:dyDescent="0.25">
      <c r="A3165" s="16"/>
    </row>
    <row r="3166" spans="1:1" x14ac:dyDescent="0.25">
      <c r="A3166" s="16"/>
    </row>
    <row r="3167" spans="1:1" x14ac:dyDescent="0.25">
      <c r="A3167" s="16"/>
    </row>
    <row r="3168" spans="1:1" x14ac:dyDescent="0.25">
      <c r="A3168" s="16"/>
    </row>
    <row r="3169" spans="1:1" x14ac:dyDescent="0.25">
      <c r="A3169" s="16"/>
    </row>
    <row r="3170" spans="1:1" x14ac:dyDescent="0.25">
      <c r="A3170" s="16"/>
    </row>
    <row r="3171" spans="1:1" x14ac:dyDescent="0.25">
      <c r="A3171" s="16"/>
    </row>
    <row r="3172" spans="1:1" x14ac:dyDescent="0.25">
      <c r="A3172" s="16"/>
    </row>
    <row r="3173" spans="1:1" x14ac:dyDescent="0.25">
      <c r="A3173" s="16"/>
    </row>
    <row r="3174" spans="1:1" x14ac:dyDescent="0.25">
      <c r="A3174" s="16"/>
    </row>
    <row r="3175" spans="1:1" x14ac:dyDescent="0.25">
      <c r="A3175" s="16"/>
    </row>
    <row r="3176" spans="1:1" x14ac:dyDescent="0.25">
      <c r="A3176" s="16"/>
    </row>
    <row r="3177" spans="1:1" x14ac:dyDescent="0.25">
      <c r="A3177" s="16"/>
    </row>
    <row r="3178" spans="1:1" x14ac:dyDescent="0.25">
      <c r="A3178" s="16"/>
    </row>
    <row r="3179" spans="1:1" x14ac:dyDescent="0.25">
      <c r="A3179" s="16"/>
    </row>
    <row r="3180" spans="1:1" x14ac:dyDescent="0.25">
      <c r="A3180" s="16"/>
    </row>
    <row r="3181" spans="1:1" x14ac:dyDescent="0.25">
      <c r="A3181" s="16"/>
    </row>
    <row r="3182" spans="1:1" x14ac:dyDescent="0.25">
      <c r="A3182" s="16"/>
    </row>
    <row r="3183" spans="1:1" x14ac:dyDescent="0.25">
      <c r="A3183" s="16"/>
    </row>
    <row r="3184" spans="1:1" x14ac:dyDescent="0.25">
      <c r="A3184" s="16"/>
    </row>
    <row r="3185" spans="1:1" x14ac:dyDescent="0.25">
      <c r="A3185" s="16"/>
    </row>
    <row r="3186" spans="1:1" x14ac:dyDescent="0.25">
      <c r="A3186" s="16"/>
    </row>
    <row r="3187" spans="1:1" x14ac:dyDescent="0.25">
      <c r="A3187" s="16"/>
    </row>
    <row r="3188" spans="1:1" x14ac:dyDescent="0.25">
      <c r="A3188" s="16"/>
    </row>
    <row r="3189" spans="1:1" x14ac:dyDescent="0.25">
      <c r="A3189" s="16"/>
    </row>
    <row r="3190" spans="1:1" x14ac:dyDescent="0.25">
      <c r="A3190" s="16"/>
    </row>
    <row r="3191" spans="1:1" x14ac:dyDescent="0.25">
      <c r="A3191" s="16"/>
    </row>
    <row r="3192" spans="1:1" x14ac:dyDescent="0.25">
      <c r="A3192" s="16"/>
    </row>
    <row r="3193" spans="1:1" x14ac:dyDescent="0.25">
      <c r="A3193" s="16"/>
    </row>
    <row r="3194" spans="1:1" x14ac:dyDescent="0.25">
      <c r="A3194" s="16"/>
    </row>
    <row r="3195" spans="1:1" x14ac:dyDescent="0.25">
      <c r="A3195" s="16"/>
    </row>
    <row r="3196" spans="1:1" x14ac:dyDescent="0.25">
      <c r="A3196" s="16"/>
    </row>
    <row r="3197" spans="1:1" x14ac:dyDescent="0.25">
      <c r="A3197" s="16"/>
    </row>
    <row r="3198" spans="1:1" x14ac:dyDescent="0.25">
      <c r="A3198" s="16"/>
    </row>
    <row r="3199" spans="1:1" x14ac:dyDescent="0.25">
      <c r="A3199" s="16"/>
    </row>
    <row r="3200" spans="1:1" x14ac:dyDescent="0.25">
      <c r="A3200" s="16"/>
    </row>
    <row r="3201" spans="1:1" x14ac:dyDescent="0.25">
      <c r="A3201" s="16"/>
    </row>
    <row r="3202" spans="1:1" x14ac:dyDescent="0.25">
      <c r="A3202" s="16"/>
    </row>
    <row r="3203" spans="1:1" x14ac:dyDescent="0.25">
      <c r="A3203" s="16"/>
    </row>
    <row r="3204" spans="1:1" x14ac:dyDescent="0.25">
      <c r="A3204" s="16"/>
    </row>
    <row r="3205" spans="1:1" x14ac:dyDescent="0.25">
      <c r="A3205" s="16"/>
    </row>
    <row r="3206" spans="1:1" x14ac:dyDescent="0.25">
      <c r="A3206" s="16"/>
    </row>
    <row r="3207" spans="1:1" x14ac:dyDescent="0.25">
      <c r="A3207" s="16"/>
    </row>
    <row r="3208" spans="1:1" x14ac:dyDescent="0.25">
      <c r="A3208" s="16"/>
    </row>
    <row r="3209" spans="1:1" x14ac:dyDescent="0.25">
      <c r="A3209" s="16"/>
    </row>
    <row r="3210" spans="1:1" x14ac:dyDescent="0.25">
      <c r="A3210" s="16"/>
    </row>
    <row r="3211" spans="1:1" x14ac:dyDescent="0.25">
      <c r="A3211" s="16"/>
    </row>
    <row r="3212" spans="1:1" x14ac:dyDescent="0.25">
      <c r="A3212" s="16"/>
    </row>
    <row r="3213" spans="1:1" x14ac:dyDescent="0.25">
      <c r="A3213" s="16"/>
    </row>
    <row r="3214" spans="1:1" x14ac:dyDescent="0.25">
      <c r="A3214" s="16"/>
    </row>
    <row r="3215" spans="1:1" x14ac:dyDescent="0.25">
      <c r="A3215" s="16"/>
    </row>
    <row r="3216" spans="1:1" x14ac:dyDescent="0.25">
      <c r="A3216" s="16"/>
    </row>
    <row r="3217" spans="1:1" x14ac:dyDescent="0.25">
      <c r="A3217" s="16"/>
    </row>
    <row r="3218" spans="1:1" x14ac:dyDescent="0.25">
      <c r="A3218" s="16"/>
    </row>
    <row r="3219" spans="1:1" x14ac:dyDescent="0.25">
      <c r="A3219" s="16"/>
    </row>
    <row r="3220" spans="1:1" x14ac:dyDescent="0.25">
      <c r="A3220" s="16"/>
    </row>
    <row r="3221" spans="1:1" x14ac:dyDescent="0.25">
      <c r="A3221" s="16"/>
    </row>
    <row r="3222" spans="1:1" x14ac:dyDescent="0.25">
      <c r="A3222" s="16"/>
    </row>
    <row r="3223" spans="1:1" x14ac:dyDescent="0.25">
      <c r="A3223" s="16"/>
    </row>
    <row r="3224" spans="1:1" x14ac:dyDescent="0.25">
      <c r="A3224" s="16"/>
    </row>
    <row r="3225" spans="1:1" x14ac:dyDescent="0.25">
      <c r="A3225" s="16"/>
    </row>
    <row r="3226" spans="1:1" x14ac:dyDescent="0.25">
      <c r="A3226" s="16"/>
    </row>
    <row r="3227" spans="1:1" x14ac:dyDescent="0.25">
      <c r="A3227" s="16"/>
    </row>
    <row r="3228" spans="1:1" x14ac:dyDescent="0.25">
      <c r="A3228" s="16"/>
    </row>
    <row r="3229" spans="1:1" x14ac:dyDescent="0.25">
      <c r="A3229" s="16"/>
    </row>
    <row r="3230" spans="1:1" x14ac:dyDescent="0.25">
      <c r="A3230" s="16"/>
    </row>
    <row r="3231" spans="1:1" x14ac:dyDescent="0.25">
      <c r="A3231" s="16"/>
    </row>
    <row r="3232" spans="1:1" x14ac:dyDescent="0.25">
      <c r="A3232" s="16"/>
    </row>
    <row r="3233" spans="1:1" x14ac:dyDescent="0.25">
      <c r="A3233" s="16"/>
    </row>
    <row r="3234" spans="1:1" x14ac:dyDescent="0.25">
      <c r="A3234" s="16"/>
    </row>
    <row r="3235" spans="1:1" x14ac:dyDescent="0.25">
      <c r="A3235" s="16"/>
    </row>
    <row r="3236" spans="1:1" x14ac:dyDescent="0.25">
      <c r="A3236" s="16"/>
    </row>
    <row r="3237" spans="1:1" x14ac:dyDescent="0.25">
      <c r="A3237" s="16"/>
    </row>
    <row r="3238" spans="1:1" x14ac:dyDescent="0.25">
      <c r="A3238" s="16"/>
    </row>
    <row r="3239" spans="1:1" x14ac:dyDescent="0.25">
      <c r="A3239" s="16"/>
    </row>
    <row r="3240" spans="1:1" x14ac:dyDescent="0.25">
      <c r="A3240" s="16"/>
    </row>
    <row r="3241" spans="1:1" x14ac:dyDescent="0.25">
      <c r="A3241" s="16"/>
    </row>
    <row r="3242" spans="1:1" x14ac:dyDescent="0.25">
      <c r="A3242" s="16"/>
    </row>
    <row r="3243" spans="1:1" x14ac:dyDescent="0.25">
      <c r="A3243" s="16"/>
    </row>
    <row r="3244" spans="1:1" x14ac:dyDescent="0.25">
      <c r="A3244" s="16"/>
    </row>
    <row r="3245" spans="1:1" x14ac:dyDescent="0.25">
      <c r="A3245" s="16"/>
    </row>
    <row r="3246" spans="1:1" x14ac:dyDescent="0.25">
      <c r="A3246" s="16"/>
    </row>
    <row r="3247" spans="1:1" x14ac:dyDescent="0.25">
      <c r="A3247" s="16"/>
    </row>
    <row r="3248" spans="1:1" x14ac:dyDescent="0.25">
      <c r="A3248" s="16"/>
    </row>
    <row r="3249" spans="1:1" x14ac:dyDescent="0.25">
      <c r="A3249" s="16"/>
    </row>
    <row r="3250" spans="1:1" x14ac:dyDescent="0.25">
      <c r="A3250" s="16"/>
    </row>
    <row r="3251" spans="1:1" x14ac:dyDescent="0.25">
      <c r="A3251" s="16"/>
    </row>
    <row r="3252" spans="1:1" x14ac:dyDescent="0.25">
      <c r="A3252" s="16"/>
    </row>
    <row r="3253" spans="1:1" x14ac:dyDescent="0.25">
      <c r="A3253" s="16"/>
    </row>
    <row r="3254" spans="1:1" x14ac:dyDescent="0.25">
      <c r="A3254" s="16"/>
    </row>
    <row r="3255" spans="1:1" x14ac:dyDescent="0.25">
      <c r="A3255" s="16"/>
    </row>
    <row r="3256" spans="1:1" x14ac:dyDescent="0.25">
      <c r="A3256" s="16"/>
    </row>
    <row r="3257" spans="1:1" x14ac:dyDescent="0.25">
      <c r="A3257" s="16"/>
    </row>
    <row r="3258" spans="1:1" x14ac:dyDescent="0.25">
      <c r="A3258" s="16"/>
    </row>
    <row r="3259" spans="1:1" x14ac:dyDescent="0.25">
      <c r="A3259" s="16"/>
    </row>
    <row r="3260" spans="1:1" x14ac:dyDescent="0.25">
      <c r="A3260" s="16"/>
    </row>
    <row r="3261" spans="1:1" x14ac:dyDescent="0.25">
      <c r="A3261" s="16"/>
    </row>
    <row r="3262" spans="1:1" x14ac:dyDescent="0.25">
      <c r="A3262" s="16"/>
    </row>
    <row r="3263" spans="1:1" x14ac:dyDescent="0.25">
      <c r="A3263" s="16"/>
    </row>
    <row r="3264" spans="1:1" x14ac:dyDescent="0.25">
      <c r="A3264" s="16"/>
    </row>
    <row r="3265" spans="1:1" x14ac:dyDescent="0.25">
      <c r="A3265" s="16"/>
    </row>
    <row r="3266" spans="1:1" x14ac:dyDescent="0.25">
      <c r="A3266" s="16"/>
    </row>
    <row r="3267" spans="1:1" x14ac:dyDescent="0.25">
      <c r="A3267" s="16"/>
    </row>
    <row r="3268" spans="1:1" x14ac:dyDescent="0.25">
      <c r="A3268" s="16"/>
    </row>
    <row r="3269" spans="1:1" x14ac:dyDescent="0.25">
      <c r="A3269" s="16"/>
    </row>
    <row r="3270" spans="1:1" x14ac:dyDescent="0.25">
      <c r="A3270" s="16"/>
    </row>
    <row r="3271" spans="1:1" x14ac:dyDescent="0.25">
      <c r="A3271" s="16"/>
    </row>
    <row r="3272" spans="1:1" x14ac:dyDescent="0.25">
      <c r="A3272" s="16"/>
    </row>
    <row r="3273" spans="1:1" x14ac:dyDescent="0.25">
      <c r="A3273" s="16"/>
    </row>
    <row r="3274" spans="1:1" x14ac:dyDescent="0.25">
      <c r="A3274" s="16"/>
    </row>
    <row r="3275" spans="1:1" x14ac:dyDescent="0.25">
      <c r="A3275" s="16"/>
    </row>
    <row r="3276" spans="1:1" x14ac:dyDescent="0.25">
      <c r="A3276" s="16"/>
    </row>
    <row r="3277" spans="1:1" x14ac:dyDescent="0.25">
      <c r="A3277" s="16"/>
    </row>
    <row r="3278" spans="1:1" x14ac:dyDescent="0.25">
      <c r="A3278" s="16"/>
    </row>
    <row r="3279" spans="1:1" x14ac:dyDescent="0.25">
      <c r="A3279" s="16"/>
    </row>
    <row r="3280" spans="1:1" x14ac:dyDescent="0.25">
      <c r="A3280" s="16"/>
    </row>
    <row r="3281" spans="1:1" x14ac:dyDescent="0.25">
      <c r="A3281" s="16"/>
    </row>
    <row r="3282" spans="1:1" x14ac:dyDescent="0.25">
      <c r="A3282" s="16"/>
    </row>
    <row r="3283" spans="1:1" x14ac:dyDescent="0.25">
      <c r="A3283" s="16"/>
    </row>
    <row r="3284" spans="1:1" x14ac:dyDescent="0.25">
      <c r="A3284" s="16"/>
    </row>
    <row r="3285" spans="1:1" x14ac:dyDescent="0.25">
      <c r="A3285" s="16"/>
    </row>
    <row r="3286" spans="1:1" x14ac:dyDescent="0.25">
      <c r="A3286" s="16"/>
    </row>
    <row r="3287" spans="1:1" x14ac:dyDescent="0.25">
      <c r="A3287" s="16"/>
    </row>
    <row r="3288" spans="1:1" x14ac:dyDescent="0.25">
      <c r="A3288" s="16"/>
    </row>
    <row r="3289" spans="1:1" x14ac:dyDescent="0.25">
      <c r="A3289" s="16"/>
    </row>
    <row r="3290" spans="1:1" x14ac:dyDescent="0.25">
      <c r="A3290" s="16"/>
    </row>
    <row r="3291" spans="1:1" x14ac:dyDescent="0.25">
      <c r="A3291" s="16"/>
    </row>
    <row r="3292" spans="1:1" x14ac:dyDescent="0.25">
      <c r="A3292" s="16"/>
    </row>
    <row r="3293" spans="1:1" x14ac:dyDescent="0.25">
      <c r="A3293" s="16"/>
    </row>
    <row r="3294" spans="1:1" x14ac:dyDescent="0.25">
      <c r="A3294" s="16"/>
    </row>
    <row r="3295" spans="1:1" x14ac:dyDescent="0.25">
      <c r="A3295" s="16"/>
    </row>
    <row r="3296" spans="1:1" x14ac:dyDescent="0.25">
      <c r="A3296" s="16"/>
    </row>
    <row r="3297" spans="1:1" x14ac:dyDescent="0.25">
      <c r="A3297" s="16"/>
    </row>
    <row r="3298" spans="1:1" x14ac:dyDescent="0.25">
      <c r="A3298" s="16"/>
    </row>
    <row r="3299" spans="1:1" x14ac:dyDescent="0.25">
      <c r="A3299" s="16"/>
    </row>
    <row r="3300" spans="1:1" x14ac:dyDescent="0.25">
      <c r="A3300" s="16"/>
    </row>
    <row r="3301" spans="1:1" x14ac:dyDescent="0.25">
      <c r="A3301" s="16"/>
    </row>
    <row r="3302" spans="1:1" x14ac:dyDescent="0.25">
      <c r="A3302" s="16"/>
    </row>
    <row r="3303" spans="1:1" x14ac:dyDescent="0.25">
      <c r="A3303" s="16"/>
    </row>
    <row r="3304" spans="1:1" x14ac:dyDescent="0.25">
      <c r="A3304" s="16"/>
    </row>
    <row r="3305" spans="1:1" x14ac:dyDescent="0.25">
      <c r="A3305" s="16"/>
    </row>
    <row r="3306" spans="1:1" x14ac:dyDescent="0.25">
      <c r="A3306" s="16"/>
    </row>
    <row r="3307" spans="1:1" x14ac:dyDescent="0.25">
      <c r="A3307" s="16"/>
    </row>
    <row r="3308" spans="1:1" x14ac:dyDescent="0.25">
      <c r="A3308" s="16"/>
    </row>
    <row r="3309" spans="1:1" x14ac:dyDescent="0.25">
      <c r="A3309" s="16"/>
    </row>
    <row r="3310" spans="1:1" x14ac:dyDescent="0.25">
      <c r="A3310" s="16"/>
    </row>
    <row r="3311" spans="1:1" x14ac:dyDescent="0.25">
      <c r="A3311" s="16"/>
    </row>
    <row r="3312" spans="1:1" x14ac:dyDescent="0.25">
      <c r="A3312" s="16"/>
    </row>
    <row r="3313" spans="1:1" x14ac:dyDescent="0.25">
      <c r="A3313" s="16"/>
    </row>
    <row r="3314" spans="1:1" x14ac:dyDescent="0.25">
      <c r="A3314" s="16"/>
    </row>
    <row r="3315" spans="1:1" x14ac:dyDescent="0.25">
      <c r="A3315" s="16"/>
    </row>
    <row r="3316" spans="1:1" x14ac:dyDescent="0.25">
      <c r="A3316" s="16"/>
    </row>
    <row r="3317" spans="1:1" x14ac:dyDescent="0.25">
      <c r="A3317" s="16"/>
    </row>
    <row r="3318" spans="1:1" x14ac:dyDescent="0.25">
      <c r="A3318" s="16"/>
    </row>
    <row r="3319" spans="1:1" x14ac:dyDescent="0.25">
      <c r="A3319" s="16"/>
    </row>
    <row r="3320" spans="1:1" x14ac:dyDescent="0.25">
      <c r="A3320" s="16"/>
    </row>
    <row r="3321" spans="1:1" x14ac:dyDescent="0.25">
      <c r="A3321" s="16"/>
    </row>
    <row r="3322" spans="1:1" x14ac:dyDescent="0.25">
      <c r="A3322" s="16"/>
    </row>
    <row r="3323" spans="1:1" x14ac:dyDescent="0.25">
      <c r="A3323" s="16"/>
    </row>
    <row r="3324" spans="1:1" x14ac:dyDescent="0.25">
      <c r="A3324" s="16"/>
    </row>
    <row r="3325" spans="1:1" x14ac:dyDescent="0.25">
      <c r="A3325" s="16"/>
    </row>
    <row r="3326" spans="1:1" x14ac:dyDescent="0.25">
      <c r="A3326" s="16"/>
    </row>
    <row r="3327" spans="1:1" x14ac:dyDescent="0.25">
      <c r="A3327" s="16"/>
    </row>
    <row r="3328" spans="1:1" x14ac:dyDescent="0.25">
      <c r="A3328" s="16"/>
    </row>
    <row r="3329" spans="1:1" x14ac:dyDescent="0.25">
      <c r="A3329" s="16"/>
    </row>
    <row r="3330" spans="1:1" x14ac:dyDescent="0.25">
      <c r="A3330" s="16"/>
    </row>
    <row r="3331" spans="1:1" x14ac:dyDescent="0.25">
      <c r="A3331" s="16"/>
    </row>
    <row r="3332" spans="1:1" x14ac:dyDescent="0.25">
      <c r="A3332" s="16"/>
    </row>
    <row r="3333" spans="1:1" x14ac:dyDescent="0.25">
      <c r="A3333" s="16"/>
    </row>
    <row r="3334" spans="1:1" x14ac:dyDescent="0.25">
      <c r="A3334" s="16"/>
    </row>
    <row r="3335" spans="1:1" x14ac:dyDescent="0.25">
      <c r="A3335" s="16"/>
    </row>
    <row r="3336" spans="1:1" x14ac:dyDescent="0.25">
      <c r="A3336" s="16"/>
    </row>
    <row r="3337" spans="1:1" x14ac:dyDescent="0.25">
      <c r="A3337" s="16"/>
    </row>
    <row r="3338" spans="1:1" x14ac:dyDescent="0.25">
      <c r="A3338" s="16"/>
    </row>
    <row r="3339" spans="1:1" x14ac:dyDescent="0.25">
      <c r="A3339" s="16"/>
    </row>
    <row r="3340" spans="1:1" x14ac:dyDescent="0.25">
      <c r="A3340" s="16"/>
    </row>
    <row r="3341" spans="1:1" x14ac:dyDescent="0.25">
      <c r="A3341" s="16"/>
    </row>
    <row r="3342" spans="1:1" x14ac:dyDescent="0.25">
      <c r="A3342" s="16"/>
    </row>
    <row r="3343" spans="1:1" x14ac:dyDescent="0.25">
      <c r="A3343" s="16"/>
    </row>
    <row r="3344" spans="1:1" x14ac:dyDescent="0.25">
      <c r="A3344" s="16"/>
    </row>
    <row r="3345" spans="1:1" x14ac:dyDescent="0.25">
      <c r="A3345" s="16"/>
    </row>
    <row r="3346" spans="1:1" x14ac:dyDescent="0.25">
      <c r="A3346" s="16"/>
    </row>
    <row r="3347" spans="1:1" x14ac:dyDescent="0.25">
      <c r="A3347" s="16"/>
    </row>
    <row r="3348" spans="1:1" x14ac:dyDescent="0.25">
      <c r="A3348" s="16"/>
    </row>
    <row r="3349" spans="1:1" x14ac:dyDescent="0.25">
      <c r="A3349" s="16"/>
    </row>
    <row r="3350" spans="1:1" x14ac:dyDescent="0.25">
      <c r="A3350" s="16"/>
    </row>
    <row r="3351" spans="1:1" x14ac:dyDescent="0.25">
      <c r="A3351" s="16"/>
    </row>
    <row r="3352" spans="1:1" x14ac:dyDescent="0.25">
      <c r="A3352" s="16"/>
    </row>
    <row r="3353" spans="1:1" x14ac:dyDescent="0.25">
      <c r="A3353" s="16"/>
    </row>
    <row r="3354" spans="1:1" x14ac:dyDescent="0.25">
      <c r="A3354" s="16"/>
    </row>
    <row r="3355" spans="1:1" x14ac:dyDescent="0.25">
      <c r="A3355" s="16"/>
    </row>
    <row r="3356" spans="1:1" x14ac:dyDescent="0.25">
      <c r="A3356" s="16"/>
    </row>
    <row r="3357" spans="1:1" x14ac:dyDescent="0.25">
      <c r="A3357" s="16"/>
    </row>
    <row r="3358" spans="1:1" x14ac:dyDescent="0.25">
      <c r="A3358" s="16"/>
    </row>
    <row r="3359" spans="1:1" x14ac:dyDescent="0.25">
      <c r="A3359" s="16"/>
    </row>
    <row r="3360" spans="1:1" x14ac:dyDescent="0.25">
      <c r="A3360" s="16"/>
    </row>
    <row r="3361" spans="1:1" x14ac:dyDescent="0.25">
      <c r="A3361" s="16"/>
    </row>
    <row r="3362" spans="1:1" x14ac:dyDescent="0.25">
      <c r="A3362" s="16"/>
    </row>
    <row r="3363" spans="1:1" x14ac:dyDescent="0.25">
      <c r="A3363" s="16"/>
    </row>
    <row r="3364" spans="1:1" x14ac:dyDescent="0.25">
      <c r="A3364" s="16"/>
    </row>
    <row r="3365" spans="1:1" x14ac:dyDescent="0.25">
      <c r="A3365" s="16"/>
    </row>
    <row r="3366" spans="1:1" x14ac:dyDescent="0.25">
      <c r="A3366" s="16"/>
    </row>
    <row r="3367" spans="1:1" x14ac:dyDescent="0.25">
      <c r="A3367" s="16"/>
    </row>
    <row r="3368" spans="1:1" x14ac:dyDescent="0.25">
      <c r="A3368" s="16"/>
    </row>
    <row r="3369" spans="1:1" x14ac:dyDescent="0.25">
      <c r="A3369" s="16"/>
    </row>
    <row r="3370" spans="1:1" x14ac:dyDescent="0.25">
      <c r="A3370" s="16"/>
    </row>
    <row r="3371" spans="1:1" x14ac:dyDescent="0.25">
      <c r="A3371" s="16"/>
    </row>
    <row r="3372" spans="1:1" x14ac:dyDescent="0.25">
      <c r="A3372" s="16"/>
    </row>
    <row r="3373" spans="1:1" x14ac:dyDescent="0.25">
      <c r="A3373" s="16"/>
    </row>
    <row r="3374" spans="1:1" x14ac:dyDescent="0.25">
      <c r="A3374" s="16"/>
    </row>
    <row r="3375" spans="1:1" x14ac:dyDescent="0.25">
      <c r="A3375" s="16"/>
    </row>
    <row r="3376" spans="1:1" x14ac:dyDescent="0.25">
      <c r="A3376" s="16"/>
    </row>
    <row r="3377" spans="1:1" x14ac:dyDescent="0.25">
      <c r="A3377" s="16"/>
    </row>
    <row r="3378" spans="1:1" x14ac:dyDescent="0.25">
      <c r="A3378" s="16"/>
    </row>
    <row r="3379" spans="1:1" x14ac:dyDescent="0.25">
      <c r="A3379" s="16"/>
    </row>
    <row r="3380" spans="1:1" x14ac:dyDescent="0.25">
      <c r="A3380" s="16"/>
    </row>
    <row r="3381" spans="1:1" x14ac:dyDescent="0.25">
      <c r="A3381" s="16"/>
    </row>
    <row r="3382" spans="1:1" x14ac:dyDescent="0.25">
      <c r="A3382" s="16"/>
    </row>
    <row r="3383" spans="1:1" x14ac:dyDescent="0.25">
      <c r="A3383" s="16"/>
    </row>
    <row r="3384" spans="1:1" x14ac:dyDescent="0.25">
      <c r="A3384" s="16"/>
    </row>
    <row r="3385" spans="1:1" x14ac:dyDescent="0.25">
      <c r="A3385" s="16"/>
    </row>
    <row r="3386" spans="1:1" x14ac:dyDescent="0.25">
      <c r="A3386" s="16"/>
    </row>
    <row r="3387" spans="1:1" x14ac:dyDescent="0.25">
      <c r="A3387" s="16"/>
    </row>
    <row r="3388" spans="1:1" x14ac:dyDescent="0.25">
      <c r="A3388" s="16"/>
    </row>
    <row r="3389" spans="1:1" x14ac:dyDescent="0.25">
      <c r="A3389" s="16"/>
    </row>
    <row r="3390" spans="1:1" x14ac:dyDescent="0.25">
      <c r="A3390" s="16"/>
    </row>
    <row r="3391" spans="1:1" x14ac:dyDescent="0.25">
      <c r="A3391" s="16"/>
    </row>
    <row r="3392" spans="1:1" x14ac:dyDescent="0.25">
      <c r="A3392" s="16"/>
    </row>
    <row r="3393" spans="1:1" x14ac:dyDescent="0.25">
      <c r="A3393" s="16"/>
    </row>
    <row r="3394" spans="1:1" x14ac:dyDescent="0.25">
      <c r="A3394" s="16"/>
    </row>
    <row r="3395" spans="1:1" x14ac:dyDescent="0.25">
      <c r="A3395" s="16"/>
    </row>
    <row r="3396" spans="1:1" x14ac:dyDescent="0.25">
      <c r="A3396" s="16"/>
    </row>
    <row r="3397" spans="1:1" x14ac:dyDescent="0.25">
      <c r="A3397" s="16"/>
    </row>
    <row r="3398" spans="1:1" x14ac:dyDescent="0.25">
      <c r="A3398" s="16"/>
    </row>
    <row r="3399" spans="1:1" x14ac:dyDescent="0.25">
      <c r="A3399" s="16"/>
    </row>
    <row r="3400" spans="1:1" x14ac:dyDescent="0.25">
      <c r="A3400" s="16"/>
    </row>
    <row r="3401" spans="1:1" x14ac:dyDescent="0.25">
      <c r="A3401" s="16"/>
    </row>
    <row r="3402" spans="1:1" x14ac:dyDescent="0.25">
      <c r="A3402" s="16"/>
    </row>
    <row r="3403" spans="1:1" x14ac:dyDescent="0.25">
      <c r="A3403" s="16"/>
    </row>
    <row r="3404" spans="1:1" x14ac:dyDescent="0.25">
      <c r="A3404" s="16"/>
    </row>
    <row r="3405" spans="1:1" x14ac:dyDescent="0.25">
      <c r="A3405" s="16"/>
    </row>
    <row r="3406" spans="1:1" x14ac:dyDescent="0.25">
      <c r="A3406" s="16"/>
    </row>
    <row r="3407" spans="1:1" x14ac:dyDescent="0.25">
      <c r="A3407" s="16"/>
    </row>
    <row r="3408" spans="1:1" x14ac:dyDescent="0.25">
      <c r="A3408" s="16"/>
    </row>
    <row r="3409" spans="1:1" x14ac:dyDescent="0.25">
      <c r="A3409" s="16"/>
    </row>
    <row r="3410" spans="1:1" x14ac:dyDescent="0.25">
      <c r="A3410" s="16"/>
    </row>
    <row r="3411" spans="1:1" x14ac:dyDescent="0.25">
      <c r="A3411" s="16"/>
    </row>
    <row r="3412" spans="1:1" x14ac:dyDescent="0.25">
      <c r="A3412" s="16"/>
    </row>
    <row r="3413" spans="1:1" x14ac:dyDescent="0.25">
      <c r="A3413" s="16"/>
    </row>
    <row r="3414" spans="1:1" x14ac:dyDescent="0.25">
      <c r="A3414" s="16"/>
    </row>
    <row r="3415" spans="1:1" x14ac:dyDescent="0.25">
      <c r="A3415" s="16"/>
    </row>
    <row r="3416" spans="1:1" x14ac:dyDescent="0.25">
      <c r="A3416" s="16"/>
    </row>
    <row r="3417" spans="1:1" x14ac:dyDescent="0.25">
      <c r="A3417" s="16"/>
    </row>
    <row r="3418" spans="1:1" x14ac:dyDescent="0.25">
      <c r="A3418" s="16"/>
    </row>
    <row r="3419" spans="1:1" x14ac:dyDescent="0.25">
      <c r="A3419" s="16"/>
    </row>
    <row r="3420" spans="1:1" x14ac:dyDescent="0.25">
      <c r="A3420" s="16"/>
    </row>
    <row r="3421" spans="1:1" x14ac:dyDescent="0.25">
      <c r="A3421" s="16"/>
    </row>
    <row r="3422" spans="1:1" x14ac:dyDescent="0.25">
      <c r="A3422" s="16"/>
    </row>
    <row r="3423" spans="1:1" x14ac:dyDescent="0.25">
      <c r="A3423" s="16"/>
    </row>
    <row r="3424" spans="1:1" x14ac:dyDescent="0.25">
      <c r="A3424" s="16"/>
    </row>
    <row r="3425" spans="1:1" x14ac:dyDescent="0.25">
      <c r="A3425" s="16"/>
    </row>
    <row r="3426" spans="1:1" x14ac:dyDescent="0.25">
      <c r="A3426" s="16"/>
    </row>
    <row r="3427" spans="1:1" x14ac:dyDescent="0.25">
      <c r="A3427" s="16"/>
    </row>
    <row r="3428" spans="1:1" x14ac:dyDescent="0.25">
      <c r="A3428" s="16"/>
    </row>
    <row r="3429" spans="1:1" x14ac:dyDescent="0.25">
      <c r="A3429" s="16"/>
    </row>
    <row r="3430" spans="1:1" x14ac:dyDescent="0.25">
      <c r="A3430" s="16"/>
    </row>
    <row r="3431" spans="1:1" x14ac:dyDescent="0.25">
      <c r="A3431" s="16"/>
    </row>
    <row r="3432" spans="1:1" x14ac:dyDescent="0.25">
      <c r="A3432" s="16"/>
    </row>
    <row r="3433" spans="1:1" x14ac:dyDescent="0.25">
      <c r="A3433" s="16"/>
    </row>
    <row r="3434" spans="1:1" x14ac:dyDescent="0.25">
      <c r="A3434" s="16"/>
    </row>
    <row r="3435" spans="1:1" x14ac:dyDescent="0.25">
      <c r="A3435" s="16"/>
    </row>
    <row r="3436" spans="1:1" x14ac:dyDescent="0.25">
      <c r="A3436" s="16"/>
    </row>
    <row r="3437" spans="1:1" x14ac:dyDescent="0.25">
      <c r="A3437" s="16"/>
    </row>
    <row r="3438" spans="1:1" x14ac:dyDescent="0.25">
      <c r="A3438" s="16"/>
    </row>
    <row r="3439" spans="1:1" x14ac:dyDescent="0.25">
      <c r="A3439" s="16"/>
    </row>
    <row r="3440" spans="1:1" x14ac:dyDescent="0.25">
      <c r="A3440" s="16"/>
    </row>
    <row r="3441" spans="1:1" x14ac:dyDescent="0.25">
      <c r="A3441" s="16"/>
    </row>
    <row r="3442" spans="1:1" x14ac:dyDescent="0.25">
      <c r="A3442" s="16"/>
    </row>
    <row r="3443" spans="1:1" x14ac:dyDescent="0.25">
      <c r="A3443" s="16"/>
    </row>
    <row r="3444" spans="1:1" x14ac:dyDescent="0.25">
      <c r="A3444" s="16"/>
    </row>
    <row r="3445" spans="1:1" x14ac:dyDescent="0.25">
      <c r="A3445" s="16"/>
    </row>
    <row r="3446" spans="1:1" x14ac:dyDescent="0.25">
      <c r="A3446" s="16"/>
    </row>
    <row r="3447" spans="1:1" x14ac:dyDescent="0.25">
      <c r="A3447" s="16"/>
    </row>
    <row r="3448" spans="1:1" x14ac:dyDescent="0.25">
      <c r="A3448" s="16"/>
    </row>
    <row r="3449" spans="1:1" x14ac:dyDescent="0.25">
      <c r="A3449" s="16"/>
    </row>
    <row r="3450" spans="1:1" x14ac:dyDescent="0.25">
      <c r="A3450" s="16"/>
    </row>
    <row r="3451" spans="1:1" x14ac:dyDescent="0.25">
      <c r="A3451" s="16"/>
    </row>
    <row r="3452" spans="1:1" x14ac:dyDescent="0.25">
      <c r="A3452" s="16"/>
    </row>
    <row r="3453" spans="1:1" x14ac:dyDescent="0.25">
      <c r="A3453" s="16"/>
    </row>
    <row r="3454" spans="1:1" x14ac:dyDescent="0.25">
      <c r="A3454" s="16"/>
    </row>
    <row r="3455" spans="1:1" x14ac:dyDescent="0.25">
      <c r="A3455" s="16"/>
    </row>
    <row r="3456" spans="1:1" x14ac:dyDescent="0.25">
      <c r="A3456" s="16"/>
    </row>
    <row r="3457" spans="1:1" x14ac:dyDescent="0.25">
      <c r="A3457" s="16"/>
    </row>
    <row r="3458" spans="1:1" x14ac:dyDescent="0.25">
      <c r="A3458" s="16"/>
    </row>
    <row r="3459" spans="1:1" x14ac:dyDescent="0.25">
      <c r="A3459" s="16"/>
    </row>
    <row r="3460" spans="1:1" x14ac:dyDescent="0.25">
      <c r="A3460" s="16"/>
    </row>
    <row r="3461" spans="1:1" x14ac:dyDescent="0.25">
      <c r="A3461" s="16"/>
    </row>
    <row r="3462" spans="1:1" x14ac:dyDescent="0.25">
      <c r="A3462" s="16"/>
    </row>
    <row r="3463" spans="1:1" x14ac:dyDescent="0.25">
      <c r="A3463" s="16"/>
    </row>
    <row r="3464" spans="1:1" x14ac:dyDescent="0.25">
      <c r="A3464" s="16"/>
    </row>
    <row r="3465" spans="1:1" x14ac:dyDescent="0.25">
      <c r="A3465" s="16"/>
    </row>
    <row r="3466" spans="1:1" x14ac:dyDescent="0.25">
      <c r="A3466" s="16"/>
    </row>
    <row r="3467" spans="1:1" x14ac:dyDescent="0.25">
      <c r="A3467" s="16"/>
    </row>
    <row r="3468" spans="1:1" x14ac:dyDescent="0.25">
      <c r="A3468" s="16"/>
    </row>
    <row r="3469" spans="1:1" x14ac:dyDescent="0.25">
      <c r="A3469" s="16"/>
    </row>
    <row r="3470" spans="1:1" x14ac:dyDescent="0.25">
      <c r="A3470" s="16"/>
    </row>
    <row r="3471" spans="1:1" x14ac:dyDescent="0.25">
      <c r="A3471" s="16"/>
    </row>
    <row r="3472" spans="1:1" x14ac:dyDescent="0.25">
      <c r="A3472" s="16"/>
    </row>
    <row r="3473" spans="1:1" x14ac:dyDescent="0.25">
      <c r="A3473" s="16"/>
    </row>
    <row r="3474" spans="1:1" x14ac:dyDescent="0.25">
      <c r="A3474" s="16"/>
    </row>
    <row r="3475" spans="1:1" x14ac:dyDescent="0.25">
      <c r="A3475" s="16"/>
    </row>
    <row r="3476" spans="1:1" x14ac:dyDescent="0.25">
      <c r="A3476" s="16"/>
    </row>
    <row r="3477" spans="1:1" x14ac:dyDescent="0.25">
      <c r="A3477" s="16"/>
    </row>
    <row r="3478" spans="1:1" x14ac:dyDescent="0.25">
      <c r="A3478" s="16"/>
    </row>
    <row r="3479" spans="1:1" x14ac:dyDescent="0.25">
      <c r="A3479" s="16"/>
    </row>
    <row r="3480" spans="1:1" x14ac:dyDescent="0.25">
      <c r="A3480" s="16"/>
    </row>
    <row r="3481" spans="1:1" x14ac:dyDescent="0.25">
      <c r="A3481" s="16"/>
    </row>
    <row r="3482" spans="1:1" x14ac:dyDescent="0.25">
      <c r="A3482" s="16"/>
    </row>
    <row r="3483" spans="1:1" x14ac:dyDescent="0.25">
      <c r="A3483" s="16"/>
    </row>
    <row r="3484" spans="1:1" x14ac:dyDescent="0.25">
      <c r="A3484" s="16"/>
    </row>
    <row r="3485" spans="1:1" x14ac:dyDescent="0.25">
      <c r="A3485" s="16"/>
    </row>
    <row r="3486" spans="1:1" x14ac:dyDescent="0.25">
      <c r="A3486" s="16"/>
    </row>
    <row r="3487" spans="1:1" x14ac:dyDescent="0.25">
      <c r="A3487" s="16"/>
    </row>
    <row r="3488" spans="1:1" x14ac:dyDescent="0.25">
      <c r="A3488" s="16"/>
    </row>
    <row r="3489" spans="1:1" x14ac:dyDescent="0.25">
      <c r="A3489" s="16"/>
    </row>
    <row r="3490" spans="1:1" x14ac:dyDescent="0.25">
      <c r="A3490" s="16"/>
    </row>
    <row r="3491" spans="1:1" x14ac:dyDescent="0.25">
      <c r="A3491" s="16"/>
    </row>
    <row r="3492" spans="1:1" x14ac:dyDescent="0.25">
      <c r="A3492" s="16"/>
    </row>
    <row r="3493" spans="1:1" x14ac:dyDescent="0.25">
      <c r="A3493" s="16"/>
    </row>
    <row r="3494" spans="1:1" x14ac:dyDescent="0.25">
      <c r="A3494" s="16"/>
    </row>
    <row r="3495" spans="1:1" x14ac:dyDescent="0.25">
      <c r="A3495" s="16"/>
    </row>
    <row r="3496" spans="1:1" x14ac:dyDescent="0.25">
      <c r="A3496" s="16"/>
    </row>
    <row r="3497" spans="1:1" x14ac:dyDescent="0.25">
      <c r="A3497" s="16"/>
    </row>
    <row r="3498" spans="1:1" x14ac:dyDescent="0.25">
      <c r="A3498" s="16"/>
    </row>
    <row r="3499" spans="1:1" x14ac:dyDescent="0.25">
      <c r="A3499" s="16"/>
    </row>
    <row r="3500" spans="1:1" x14ac:dyDescent="0.25">
      <c r="A3500" s="16"/>
    </row>
    <row r="3501" spans="1:1" x14ac:dyDescent="0.25">
      <c r="A3501" s="16"/>
    </row>
    <row r="3502" spans="1:1" x14ac:dyDescent="0.25">
      <c r="A3502" s="16"/>
    </row>
    <row r="3503" spans="1:1" x14ac:dyDescent="0.25">
      <c r="A3503" s="16"/>
    </row>
    <row r="3504" spans="1:1" x14ac:dyDescent="0.25">
      <c r="A3504" s="16"/>
    </row>
    <row r="3505" spans="1:1" x14ac:dyDescent="0.25">
      <c r="A3505" s="16"/>
    </row>
    <row r="3506" spans="1:1" x14ac:dyDescent="0.25">
      <c r="A3506" s="16"/>
    </row>
    <row r="3507" spans="1:1" x14ac:dyDescent="0.25">
      <c r="A3507" s="16"/>
    </row>
    <row r="3508" spans="1:1" x14ac:dyDescent="0.25">
      <c r="A3508" s="16"/>
    </row>
    <row r="3509" spans="1:1" x14ac:dyDescent="0.25">
      <c r="A3509" s="16"/>
    </row>
    <row r="3510" spans="1:1" x14ac:dyDescent="0.25">
      <c r="A3510" s="16"/>
    </row>
    <row r="3511" spans="1:1" x14ac:dyDescent="0.25">
      <c r="A3511" s="16"/>
    </row>
    <row r="3512" spans="1:1" x14ac:dyDescent="0.25">
      <c r="A3512" s="16"/>
    </row>
    <row r="3513" spans="1:1" x14ac:dyDescent="0.25">
      <c r="A3513" s="16"/>
    </row>
    <row r="3514" spans="1:1" x14ac:dyDescent="0.25">
      <c r="A3514" s="16"/>
    </row>
    <row r="3515" spans="1:1" x14ac:dyDescent="0.25">
      <c r="A3515" s="16"/>
    </row>
    <row r="3516" spans="1:1" x14ac:dyDescent="0.25">
      <c r="A3516" s="16"/>
    </row>
    <row r="3517" spans="1:1" x14ac:dyDescent="0.25">
      <c r="A3517" s="16"/>
    </row>
    <row r="3518" spans="1:1" x14ac:dyDescent="0.25">
      <c r="A3518" s="16"/>
    </row>
    <row r="3519" spans="1:1" x14ac:dyDescent="0.25">
      <c r="A3519" s="16"/>
    </row>
    <row r="3520" spans="1:1" x14ac:dyDescent="0.25">
      <c r="A3520" s="16"/>
    </row>
    <row r="3521" spans="1:1" x14ac:dyDescent="0.25">
      <c r="A3521" s="16"/>
    </row>
    <row r="3522" spans="1:1" x14ac:dyDescent="0.25">
      <c r="A3522" s="16"/>
    </row>
    <row r="3523" spans="1:1" x14ac:dyDescent="0.25">
      <c r="A3523" s="16"/>
    </row>
    <row r="3524" spans="1:1" x14ac:dyDescent="0.25">
      <c r="A3524" s="16"/>
    </row>
    <row r="3525" spans="1:1" x14ac:dyDescent="0.25">
      <c r="A3525" s="16"/>
    </row>
    <row r="3526" spans="1:1" x14ac:dyDescent="0.25">
      <c r="A3526" s="16"/>
    </row>
    <row r="3527" spans="1:1" x14ac:dyDescent="0.25">
      <c r="A3527" s="16"/>
    </row>
    <row r="3528" spans="1:1" x14ac:dyDescent="0.25">
      <c r="A3528" s="16"/>
    </row>
    <row r="3529" spans="1:1" x14ac:dyDescent="0.25">
      <c r="A3529" s="16"/>
    </row>
    <row r="3530" spans="1:1" x14ac:dyDescent="0.25">
      <c r="A3530" s="16"/>
    </row>
    <row r="3531" spans="1:1" x14ac:dyDescent="0.25">
      <c r="A3531" s="16"/>
    </row>
    <row r="3532" spans="1:1" x14ac:dyDescent="0.25">
      <c r="A3532" s="16"/>
    </row>
    <row r="3533" spans="1:1" x14ac:dyDescent="0.25">
      <c r="A3533" s="16"/>
    </row>
    <row r="3534" spans="1:1" x14ac:dyDescent="0.25">
      <c r="A3534" s="16"/>
    </row>
    <row r="3535" spans="1:1" x14ac:dyDescent="0.25">
      <c r="A3535" s="16"/>
    </row>
    <row r="3536" spans="1:1" x14ac:dyDescent="0.25">
      <c r="A3536" s="16"/>
    </row>
    <row r="3537" spans="1:1" x14ac:dyDescent="0.25">
      <c r="A3537" s="16"/>
    </row>
    <row r="3538" spans="1:1" x14ac:dyDescent="0.25">
      <c r="A3538" s="16"/>
    </row>
    <row r="3539" spans="1:1" x14ac:dyDescent="0.25">
      <c r="A3539" s="16"/>
    </row>
    <row r="3540" spans="1:1" x14ac:dyDescent="0.25">
      <c r="A3540" s="16"/>
    </row>
    <row r="3541" spans="1:1" x14ac:dyDescent="0.25">
      <c r="A3541" s="16"/>
    </row>
    <row r="3542" spans="1:1" x14ac:dyDescent="0.25">
      <c r="A3542" s="16"/>
    </row>
    <row r="3543" spans="1:1" x14ac:dyDescent="0.25">
      <c r="A3543" s="16"/>
    </row>
    <row r="3544" spans="1:1" x14ac:dyDescent="0.25">
      <c r="A3544" s="16"/>
    </row>
    <row r="3545" spans="1:1" x14ac:dyDescent="0.25">
      <c r="A3545" s="16"/>
    </row>
    <row r="3546" spans="1:1" x14ac:dyDescent="0.25">
      <c r="A3546" s="16"/>
    </row>
    <row r="3547" spans="1:1" x14ac:dyDescent="0.25">
      <c r="A3547" s="16"/>
    </row>
    <row r="3548" spans="1:1" x14ac:dyDescent="0.25">
      <c r="A3548" s="16"/>
    </row>
    <row r="3549" spans="1:1" x14ac:dyDescent="0.25">
      <c r="A3549" s="16"/>
    </row>
    <row r="3550" spans="1:1" x14ac:dyDescent="0.25">
      <c r="A3550" s="16"/>
    </row>
    <row r="3551" spans="1:1" x14ac:dyDescent="0.25">
      <c r="A3551" s="16"/>
    </row>
    <row r="3552" spans="1:1" x14ac:dyDescent="0.25">
      <c r="A3552" s="16"/>
    </row>
    <row r="3553" spans="1:1" x14ac:dyDescent="0.25">
      <c r="A3553" s="16"/>
    </row>
    <row r="3554" spans="1:1" x14ac:dyDescent="0.25">
      <c r="A3554" s="16"/>
    </row>
    <row r="3555" spans="1:1" x14ac:dyDescent="0.25">
      <c r="A3555" s="16"/>
    </row>
    <row r="3556" spans="1:1" x14ac:dyDescent="0.25">
      <c r="A3556" s="16"/>
    </row>
    <row r="3557" spans="1:1" x14ac:dyDescent="0.25">
      <c r="A3557" s="16"/>
    </row>
    <row r="3558" spans="1:1" x14ac:dyDescent="0.25">
      <c r="A3558" s="16"/>
    </row>
    <row r="3559" spans="1:1" x14ac:dyDescent="0.25">
      <c r="A3559" s="16"/>
    </row>
    <row r="3560" spans="1:1" x14ac:dyDescent="0.25">
      <c r="A3560" s="16"/>
    </row>
    <row r="3561" spans="1:1" x14ac:dyDescent="0.25">
      <c r="A3561" s="16"/>
    </row>
    <row r="3562" spans="1:1" x14ac:dyDescent="0.25">
      <c r="A3562" s="16"/>
    </row>
    <row r="3563" spans="1:1" x14ac:dyDescent="0.25">
      <c r="A3563" s="16"/>
    </row>
    <row r="3564" spans="1:1" x14ac:dyDescent="0.25">
      <c r="A3564" s="16"/>
    </row>
    <row r="3565" spans="1:1" x14ac:dyDescent="0.25">
      <c r="A3565" s="16"/>
    </row>
    <row r="3566" spans="1:1" x14ac:dyDescent="0.25">
      <c r="A3566" s="16"/>
    </row>
    <row r="3567" spans="1:1" x14ac:dyDescent="0.25">
      <c r="A3567" s="16"/>
    </row>
    <row r="3568" spans="1:1" x14ac:dyDescent="0.25">
      <c r="A3568" s="16"/>
    </row>
    <row r="3569" spans="1:1" x14ac:dyDescent="0.25">
      <c r="A3569" s="16"/>
    </row>
    <row r="3570" spans="1:1" x14ac:dyDescent="0.25">
      <c r="A3570" s="16"/>
    </row>
    <row r="3571" spans="1:1" x14ac:dyDescent="0.25">
      <c r="A3571" s="16"/>
    </row>
    <row r="3572" spans="1:1" x14ac:dyDescent="0.25">
      <c r="A3572" s="16"/>
    </row>
    <row r="3573" spans="1:1" x14ac:dyDescent="0.25">
      <c r="A3573" s="16"/>
    </row>
    <row r="3574" spans="1:1" x14ac:dyDescent="0.25">
      <c r="A3574" s="16"/>
    </row>
    <row r="3575" spans="1:1" x14ac:dyDescent="0.25">
      <c r="A3575" s="16"/>
    </row>
    <row r="3576" spans="1:1" x14ac:dyDescent="0.25">
      <c r="A3576" s="16"/>
    </row>
    <row r="3577" spans="1:1" x14ac:dyDescent="0.25">
      <c r="A3577" s="16"/>
    </row>
    <row r="3578" spans="1:1" x14ac:dyDescent="0.25">
      <c r="A3578" s="16"/>
    </row>
    <row r="3579" spans="1:1" x14ac:dyDescent="0.25">
      <c r="A3579" s="16"/>
    </row>
    <row r="3580" spans="1:1" x14ac:dyDescent="0.25">
      <c r="A3580" s="16"/>
    </row>
    <row r="3581" spans="1:1" x14ac:dyDescent="0.25">
      <c r="A3581" s="16"/>
    </row>
    <row r="3582" spans="1:1" x14ac:dyDescent="0.25">
      <c r="A3582" s="16"/>
    </row>
    <row r="3583" spans="1:1" x14ac:dyDescent="0.25">
      <c r="A3583" s="16"/>
    </row>
    <row r="3584" spans="1:1" x14ac:dyDescent="0.25">
      <c r="A3584" s="16"/>
    </row>
    <row r="3585" spans="1:1" x14ac:dyDescent="0.25">
      <c r="A3585" s="16"/>
    </row>
    <row r="3586" spans="1:1" x14ac:dyDescent="0.25">
      <c r="A3586" s="16"/>
    </row>
    <row r="3587" spans="1:1" x14ac:dyDescent="0.25">
      <c r="A3587" s="16"/>
    </row>
    <row r="3588" spans="1:1" x14ac:dyDescent="0.25">
      <c r="A3588" s="16"/>
    </row>
    <row r="3589" spans="1:1" x14ac:dyDescent="0.25">
      <c r="A3589" s="16"/>
    </row>
    <row r="3590" spans="1:1" x14ac:dyDescent="0.25">
      <c r="A3590" s="16"/>
    </row>
    <row r="3591" spans="1:1" x14ac:dyDescent="0.25">
      <c r="A3591" s="16"/>
    </row>
    <row r="3592" spans="1:1" x14ac:dyDescent="0.25">
      <c r="A3592" s="16"/>
    </row>
    <row r="3593" spans="1:1" x14ac:dyDescent="0.25">
      <c r="A3593" s="16"/>
    </row>
    <row r="3594" spans="1:1" x14ac:dyDescent="0.25">
      <c r="A3594" s="16"/>
    </row>
    <row r="3595" spans="1:1" x14ac:dyDescent="0.25">
      <c r="A3595" s="16"/>
    </row>
    <row r="3596" spans="1:1" x14ac:dyDescent="0.25">
      <c r="A3596" s="16"/>
    </row>
    <row r="3597" spans="1:1" x14ac:dyDescent="0.25">
      <c r="A3597" s="16"/>
    </row>
    <row r="3598" spans="1:1" x14ac:dyDescent="0.25">
      <c r="A3598" s="16"/>
    </row>
    <row r="3599" spans="1:1" x14ac:dyDescent="0.25">
      <c r="A3599" s="16"/>
    </row>
    <row r="3600" spans="1:1" x14ac:dyDescent="0.25">
      <c r="A3600" s="16"/>
    </row>
    <row r="3601" spans="1:1" x14ac:dyDescent="0.25">
      <c r="A3601" s="16"/>
    </row>
    <row r="3602" spans="1:1" x14ac:dyDescent="0.25">
      <c r="A3602" s="16"/>
    </row>
    <row r="3603" spans="1:1" x14ac:dyDescent="0.25">
      <c r="A3603" s="16"/>
    </row>
    <row r="3604" spans="1:1" x14ac:dyDescent="0.25">
      <c r="A3604" s="16"/>
    </row>
    <row r="3605" spans="1:1" x14ac:dyDescent="0.25">
      <c r="A3605" s="16"/>
    </row>
    <row r="3606" spans="1:1" x14ac:dyDescent="0.25">
      <c r="A3606" s="16"/>
    </row>
    <row r="3607" spans="1:1" x14ac:dyDescent="0.25">
      <c r="A3607" s="16"/>
    </row>
    <row r="3608" spans="1:1" x14ac:dyDescent="0.25">
      <c r="A3608" s="16"/>
    </row>
    <row r="3609" spans="1:1" x14ac:dyDescent="0.25">
      <c r="A3609" s="16"/>
    </row>
    <row r="3610" spans="1:1" x14ac:dyDescent="0.25">
      <c r="A3610" s="16"/>
    </row>
    <row r="3611" spans="1:1" x14ac:dyDescent="0.25">
      <c r="A3611" s="16"/>
    </row>
    <row r="3612" spans="1:1" x14ac:dyDescent="0.25">
      <c r="A3612" s="16"/>
    </row>
    <row r="3613" spans="1:1" x14ac:dyDescent="0.25">
      <c r="A3613" s="16"/>
    </row>
    <row r="3614" spans="1:1" x14ac:dyDescent="0.25">
      <c r="A3614" s="16"/>
    </row>
    <row r="3615" spans="1:1" x14ac:dyDescent="0.25">
      <c r="A3615" s="16"/>
    </row>
    <row r="3616" spans="1:1" x14ac:dyDescent="0.25">
      <c r="A3616" s="16"/>
    </row>
    <row r="3617" spans="1:1" x14ac:dyDescent="0.25">
      <c r="A3617" s="16"/>
    </row>
    <row r="3618" spans="1:1" x14ac:dyDescent="0.25">
      <c r="A3618" s="16"/>
    </row>
    <row r="3619" spans="1:1" x14ac:dyDescent="0.25">
      <c r="A3619" s="16"/>
    </row>
    <row r="3620" spans="1:1" x14ac:dyDescent="0.25">
      <c r="A3620" s="16"/>
    </row>
    <row r="3621" spans="1:1" x14ac:dyDescent="0.25">
      <c r="A3621" s="16"/>
    </row>
    <row r="3622" spans="1:1" x14ac:dyDescent="0.25">
      <c r="A3622" s="16"/>
    </row>
    <row r="3623" spans="1:1" x14ac:dyDescent="0.25">
      <c r="A3623" s="16"/>
    </row>
    <row r="3624" spans="1:1" x14ac:dyDescent="0.25">
      <c r="A3624" s="16"/>
    </row>
    <row r="3625" spans="1:1" x14ac:dyDescent="0.25">
      <c r="A3625" s="16"/>
    </row>
    <row r="3626" spans="1:1" x14ac:dyDescent="0.25">
      <c r="A3626" s="16"/>
    </row>
    <row r="3627" spans="1:1" x14ac:dyDescent="0.25">
      <c r="A3627" s="16"/>
    </row>
    <row r="3628" spans="1:1" x14ac:dyDescent="0.25">
      <c r="A3628" s="16"/>
    </row>
    <row r="3629" spans="1:1" x14ac:dyDescent="0.25">
      <c r="A3629" s="16"/>
    </row>
    <row r="3630" spans="1:1" x14ac:dyDescent="0.25">
      <c r="A3630" s="16"/>
    </row>
    <row r="3631" spans="1:1" x14ac:dyDescent="0.25">
      <c r="A3631" s="16"/>
    </row>
    <row r="3632" spans="1:1" x14ac:dyDescent="0.25">
      <c r="A3632" s="16"/>
    </row>
    <row r="3633" spans="1:1" x14ac:dyDescent="0.25">
      <c r="A3633" s="16"/>
    </row>
    <row r="3634" spans="1:1" x14ac:dyDescent="0.25">
      <c r="A3634" s="16"/>
    </row>
    <row r="3635" spans="1:1" x14ac:dyDescent="0.25">
      <c r="A3635" s="16"/>
    </row>
    <row r="3636" spans="1:1" x14ac:dyDescent="0.25">
      <c r="A3636" s="16"/>
    </row>
    <row r="3637" spans="1:1" x14ac:dyDescent="0.25">
      <c r="A3637" s="16"/>
    </row>
    <row r="3638" spans="1:1" x14ac:dyDescent="0.25">
      <c r="A3638" s="16"/>
    </row>
    <row r="3639" spans="1:1" x14ac:dyDescent="0.25">
      <c r="A3639" s="16"/>
    </row>
    <row r="3640" spans="1:1" x14ac:dyDescent="0.25">
      <c r="A3640" s="16"/>
    </row>
    <row r="3641" spans="1:1" x14ac:dyDescent="0.25">
      <c r="A3641" s="16"/>
    </row>
    <row r="3642" spans="1:1" x14ac:dyDescent="0.25">
      <c r="A3642" s="16"/>
    </row>
    <row r="3643" spans="1:1" x14ac:dyDescent="0.25">
      <c r="A3643" s="16"/>
    </row>
    <row r="3644" spans="1:1" x14ac:dyDescent="0.25">
      <c r="A3644" s="16"/>
    </row>
    <row r="3645" spans="1:1" x14ac:dyDescent="0.25">
      <c r="A3645" s="16"/>
    </row>
    <row r="3646" spans="1:1" x14ac:dyDescent="0.25">
      <c r="A3646" s="16"/>
    </row>
    <row r="3647" spans="1:1" x14ac:dyDescent="0.25">
      <c r="A3647" s="16"/>
    </row>
    <row r="3648" spans="1:1" x14ac:dyDescent="0.25">
      <c r="A3648" s="16"/>
    </row>
    <row r="3649" spans="1:1" x14ac:dyDescent="0.25">
      <c r="A3649" s="16"/>
    </row>
    <row r="3650" spans="1:1" x14ac:dyDescent="0.25">
      <c r="A3650" s="16"/>
    </row>
    <row r="3651" spans="1:1" x14ac:dyDescent="0.25">
      <c r="A3651" s="16"/>
    </row>
    <row r="3652" spans="1:1" x14ac:dyDescent="0.25">
      <c r="A3652" s="16"/>
    </row>
    <row r="3653" spans="1:1" x14ac:dyDescent="0.25">
      <c r="A3653" s="16"/>
    </row>
    <row r="3654" spans="1:1" x14ac:dyDescent="0.25">
      <c r="A3654" s="16"/>
    </row>
    <row r="3655" spans="1:1" x14ac:dyDescent="0.25">
      <c r="A3655" s="16"/>
    </row>
    <row r="3656" spans="1:1" x14ac:dyDescent="0.25">
      <c r="A3656" s="16"/>
    </row>
    <row r="3657" spans="1:1" x14ac:dyDescent="0.25">
      <c r="A3657" s="16"/>
    </row>
    <row r="3658" spans="1:1" x14ac:dyDescent="0.25">
      <c r="A3658" s="16"/>
    </row>
    <row r="3659" spans="1:1" x14ac:dyDescent="0.25">
      <c r="A3659" s="16"/>
    </row>
    <row r="3660" spans="1:1" x14ac:dyDescent="0.25">
      <c r="A3660" s="16"/>
    </row>
    <row r="3661" spans="1:1" x14ac:dyDescent="0.25">
      <c r="A3661" s="16"/>
    </row>
    <row r="3662" spans="1:1" x14ac:dyDescent="0.25">
      <c r="A3662" s="16"/>
    </row>
    <row r="3663" spans="1:1" x14ac:dyDescent="0.25">
      <c r="A3663" s="16"/>
    </row>
    <row r="3664" spans="1:1" x14ac:dyDescent="0.25">
      <c r="A3664" s="16"/>
    </row>
    <row r="3665" spans="1:1" x14ac:dyDescent="0.25">
      <c r="A3665" s="16"/>
    </row>
    <row r="3666" spans="1:1" x14ac:dyDescent="0.25">
      <c r="A3666" s="16"/>
    </row>
    <row r="3667" spans="1:1" x14ac:dyDescent="0.25">
      <c r="A3667" s="16"/>
    </row>
    <row r="3668" spans="1:1" x14ac:dyDescent="0.25">
      <c r="A3668" s="16"/>
    </row>
    <row r="3669" spans="1:1" x14ac:dyDescent="0.25">
      <c r="A3669" s="16"/>
    </row>
    <row r="3670" spans="1:1" x14ac:dyDescent="0.25">
      <c r="A3670" s="16"/>
    </row>
    <row r="3671" spans="1:1" x14ac:dyDescent="0.25">
      <c r="A3671" s="16"/>
    </row>
    <row r="3672" spans="1:1" x14ac:dyDescent="0.25">
      <c r="A3672" s="16"/>
    </row>
    <row r="3673" spans="1:1" x14ac:dyDescent="0.25">
      <c r="A3673" s="16"/>
    </row>
    <row r="3674" spans="1:1" x14ac:dyDescent="0.25">
      <c r="A3674" s="16"/>
    </row>
    <row r="3675" spans="1:1" x14ac:dyDescent="0.25">
      <c r="A3675" s="16"/>
    </row>
    <row r="3676" spans="1:1" x14ac:dyDescent="0.25">
      <c r="A3676" s="16"/>
    </row>
    <row r="3677" spans="1:1" x14ac:dyDescent="0.25">
      <c r="A3677" s="16"/>
    </row>
    <row r="3678" spans="1:1" x14ac:dyDescent="0.25">
      <c r="A3678" s="16"/>
    </row>
    <row r="3679" spans="1:1" x14ac:dyDescent="0.25">
      <c r="A3679" s="16"/>
    </row>
    <row r="3680" spans="1:1" x14ac:dyDescent="0.25">
      <c r="A3680" s="16"/>
    </row>
    <row r="3681" spans="1:1" x14ac:dyDescent="0.25">
      <c r="A3681" s="16"/>
    </row>
    <row r="3682" spans="1:1" x14ac:dyDescent="0.25">
      <c r="A3682" s="16"/>
    </row>
    <row r="3683" spans="1:1" x14ac:dyDescent="0.25">
      <c r="A3683" s="16"/>
    </row>
    <row r="3684" spans="1:1" x14ac:dyDescent="0.25">
      <c r="A3684" s="16"/>
    </row>
    <row r="3685" spans="1:1" x14ac:dyDescent="0.25">
      <c r="A3685" s="16"/>
    </row>
    <row r="3686" spans="1:1" x14ac:dyDescent="0.25">
      <c r="A3686" s="16"/>
    </row>
    <row r="3687" spans="1:1" x14ac:dyDescent="0.25">
      <c r="A3687" s="16"/>
    </row>
    <row r="3688" spans="1:1" x14ac:dyDescent="0.25">
      <c r="A3688" s="16"/>
    </row>
    <row r="3689" spans="1:1" x14ac:dyDescent="0.25">
      <c r="A3689" s="16"/>
    </row>
    <row r="3690" spans="1:1" x14ac:dyDescent="0.25">
      <c r="A3690" s="16"/>
    </row>
    <row r="3691" spans="1:1" x14ac:dyDescent="0.25">
      <c r="A3691" s="16"/>
    </row>
    <row r="3692" spans="1:1" x14ac:dyDescent="0.25">
      <c r="A3692" s="16"/>
    </row>
    <row r="3693" spans="1:1" x14ac:dyDescent="0.25">
      <c r="A3693" s="16"/>
    </row>
    <row r="3694" spans="1:1" x14ac:dyDescent="0.25">
      <c r="A3694" s="16"/>
    </row>
    <row r="3695" spans="1:1" x14ac:dyDescent="0.25">
      <c r="A3695" s="16"/>
    </row>
    <row r="3696" spans="1:1" x14ac:dyDescent="0.25">
      <c r="A3696" s="16"/>
    </row>
    <row r="3697" spans="1:1" x14ac:dyDescent="0.25">
      <c r="A3697" s="16"/>
    </row>
    <row r="3698" spans="1:1" x14ac:dyDescent="0.25">
      <c r="A3698" s="16"/>
    </row>
    <row r="3699" spans="1:1" x14ac:dyDescent="0.25">
      <c r="A3699" s="16"/>
    </row>
    <row r="3700" spans="1:1" x14ac:dyDescent="0.25">
      <c r="A3700" s="16"/>
    </row>
    <row r="3701" spans="1:1" x14ac:dyDescent="0.25">
      <c r="A3701" s="16"/>
    </row>
    <row r="3702" spans="1:1" x14ac:dyDescent="0.25">
      <c r="A3702" s="16"/>
    </row>
    <row r="3703" spans="1:1" x14ac:dyDescent="0.25">
      <c r="A3703" s="16"/>
    </row>
    <row r="3704" spans="1:1" x14ac:dyDescent="0.25">
      <c r="A3704" s="16"/>
    </row>
    <row r="3705" spans="1:1" x14ac:dyDescent="0.25">
      <c r="A3705" s="16"/>
    </row>
    <row r="3706" spans="1:1" x14ac:dyDescent="0.25">
      <c r="A3706" s="16"/>
    </row>
    <row r="3707" spans="1:1" x14ac:dyDescent="0.25">
      <c r="A3707" s="16"/>
    </row>
    <row r="3708" spans="1:1" x14ac:dyDescent="0.25">
      <c r="A3708" s="16"/>
    </row>
    <row r="3709" spans="1:1" x14ac:dyDescent="0.25">
      <c r="A3709" s="16"/>
    </row>
    <row r="3710" spans="1:1" x14ac:dyDescent="0.25">
      <c r="A3710" s="16"/>
    </row>
    <row r="3711" spans="1:1" x14ac:dyDescent="0.25">
      <c r="A3711" s="16"/>
    </row>
    <row r="3712" spans="1:1" x14ac:dyDescent="0.25">
      <c r="A3712" s="16"/>
    </row>
    <row r="3713" spans="1:1" x14ac:dyDescent="0.25">
      <c r="A3713" s="16"/>
    </row>
    <row r="3714" spans="1:1" x14ac:dyDescent="0.25">
      <c r="A3714" s="16"/>
    </row>
    <row r="3715" spans="1:1" x14ac:dyDescent="0.25">
      <c r="A3715" s="16"/>
    </row>
    <row r="3716" spans="1:1" x14ac:dyDescent="0.25">
      <c r="A3716" s="16"/>
    </row>
    <row r="3717" spans="1:1" x14ac:dyDescent="0.25">
      <c r="A3717" s="16"/>
    </row>
    <row r="3718" spans="1:1" x14ac:dyDescent="0.25">
      <c r="A3718" s="16"/>
    </row>
    <row r="3719" spans="1:1" x14ac:dyDescent="0.25">
      <c r="A3719" s="16"/>
    </row>
    <row r="3720" spans="1:1" x14ac:dyDescent="0.25">
      <c r="A3720" s="16"/>
    </row>
    <row r="3721" spans="1:1" x14ac:dyDescent="0.25">
      <c r="A3721" s="16"/>
    </row>
    <row r="3722" spans="1:1" x14ac:dyDescent="0.25">
      <c r="A3722" s="16"/>
    </row>
    <row r="3723" spans="1:1" x14ac:dyDescent="0.25">
      <c r="A3723" s="16"/>
    </row>
    <row r="3724" spans="1:1" x14ac:dyDescent="0.25">
      <c r="A3724" s="16"/>
    </row>
    <row r="3725" spans="1:1" x14ac:dyDescent="0.25">
      <c r="A3725" s="16"/>
    </row>
    <row r="3726" spans="1:1" x14ac:dyDescent="0.25">
      <c r="A3726" s="16"/>
    </row>
    <row r="3727" spans="1:1" x14ac:dyDescent="0.25">
      <c r="A3727" s="16"/>
    </row>
    <row r="3728" spans="1:1" x14ac:dyDescent="0.25">
      <c r="A3728" s="16"/>
    </row>
    <row r="3729" spans="1:1" x14ac:dyDescent="0.25">
      <c r="A3729" s="16"/>
    </row>
    <row r="3730" spans="1:1" x14ac:dyDescent="0.25">
      <c r="A3730" s="16"/>
    </row>
    <row r="3731" spans="1:1" x14ac:dyDescent="0.25">
      <c r="A3731" s="16"/>
    </row>
    <row r="3732" spans="1:1" x14ac:dyDescent="0.25">
      <c r="A3732" s="16"/>
    </row>
    <row r="3733" spans="1:1" x14ac:dyDescent="0.25">
      <c r="A3733" s="16"/>
    </row>
    <row r="3734" spans="1:1" x14ac:dyDescent="0.25">
      <c r="A3734" s="16"/>
    </row>
    <row r="3735" spans="1:1" x14ac:dyDescent="0.25">
      <c r="A3735" s="16"/>
    </row>
    <row r="3736" spans="1:1" x14ac:dyDescent="0.25">
      <c r="A3736" s="16"/>
    </row>
    <row r="3737" spans="1:1" x14ac:dyDescent="0.25">
      <c r="A3737" s="16"/>
    </row>
    <row r="3738" spans="1:1" x14ac:dyDescent="0.25">
      <c r="A3738" s="16"/>
    </row>
    <row r="3739" spans="1:1" x14ac:dyDescent="0.25">
      <c r="A3739" s="16"/>
    </row>
    <row r="3740" spans="1:1" x14ac:dyDescent="0.25">
      <c r="A3740" s="16"/>
    </row>
    <row r="3741" spans="1:1" x14ac:dyDescent="0.25">
      <c r="A3741" s="16"/>
    </row>
    <row r="3742" spans="1:1" x14ac:dyDescent="0.25">
      <c r="A3742" s="16"/>
    </row>
    <row r="3743" spans="1:1" x14ac:dyDescent="0.25">
      <c r="A3743" s="16"/>
    </row>
    <row r="3744" spans="1:1" x14ac:dyDescent="0.25">
      <c r="A3744" s="16"/>
    </row>
    <row r="3745" spans="1:1" x14ac:dyDescent="0.25">
      <c r="A3745" s="16"/>
    </row>
    <row r="3746" spans="1:1" x14ac:dyDescent="0.25">
      <c r="A3746" s="16"/>
    </row>
    <row r="3747" spans="1:1" x14ac:dyDescent="0.25">
      <c r="A3747" s="16"/>
    </row>
    <row r="3748" spans="1:1" x14ac:dyDescent="0.25">
      <c r="A3748" s="16"/>
    </row>
    <row r="3749" spans="1:1" x14ac:dyDescent="0.25">
      <c r="A3749" s="16"/>
    </row>
    <row r="3750" spans="1:1" x14ac:dyDescent="0.25">
      <c r="A3750" s="16"/>
    </row>
    <row r="3751" spans="1:1" x14ac:dyDescent="0.25">
      <c r="A3751" s="16"/>
    </row>
    <row r="3752" spans="1:1" x14ac:dyDescent="0.25">
      <c r="A3752" s="16"/>
    </row>
    <row r="3753" spans="1:1" x14ac:dyDescent="0.25">
      <c r="A3753" s="16"/>
    </row>
    <row r="3754" spans="1:1" x14ac:dyDescent="0.25">
      <c r="A3754" s="16"/>
    </row>
    <row r="3755" spans="1:1" x14ac:dyDescent="0.25">
      <c r="A3755" s="16"/>
    </row>
    <row r="3756" spans="1:1" x14ac:dyDescent="0.25">
      <c r="A3756" s="16"/>
    </row>
    <row r="3757" spans="1:1" x14ac:dyDescent="0.25">
      <c r="A3757" s="16"/>
    </row>
    <row r="3758" spans="1:1" x14ac:dyDescent="0.25">
      <c r="A3758" s="16"/>
    </row>
    <row r="3759" spans="1:1" x14ac:dyDescent="0.25">
      <c r="A3759" s="16"/>
    </row>
    <row r="3760" spans="1:1" x14ac:dyDescent="0.25">
      <c r="A3760" s="16"/>
    </row>
    <row r="3761" spans="1:1" x14ac:dyDescent="0.25">
      <c r="A3761" s="16"/>
    </row>
    <row r="3762" spans="1:1" x14ac:dyDescent="0.25">
      <c r="A3762" s="16"/>
    </row>
    <row r="3763" spans="1:1" x14ac:dyDescent="0.25">
      <c r="A3763" s="16"/>
    </row>
    <row r="3764" spans="1:1" x14ac:dyDescent="0.25">
      <c r="A3764" s="16"/>
    </row>
    <row r="3765" spans="1:1" x14ac:dyDescent="0.25">
      <c r="A3765" s="16"/>
    </row>
    <row r="3766" spans="1:1" x14ac:dyDescent="0.25">
      <c r="A3766" s="16"/>
    </row>
    <row r="3767" spans="1:1" x14ac:dyDescent="0.25">
      <c r="A3767" s="16"/>
    </row>
    <row r="3768" spans="1:1" x14ac:dyDescent="0.25">
      <c r="A3768" s="16"/>
    </row>
    <row r="3769" spans="1:1" x14ac:dyDescent="0.25">
      <c r="A3769" s="16"/>
    </row>
    <row r="3770" spans="1:1" x14ac:dyDescent="0.25">
      <c r="A3770" s="16"/>
    </row>
    <row r="3771" spans="1:1" x14ac:dyDescent="0.25">
      <c r="A3771" s="16"/>
    </row>
    <row r="3772" spans="1:1" x14ac:dyDescent="0.25">
      <c r="A3772" s="16"/>
    </row>
    <row r="3773" spans="1:1" x14ac:dyDescent="0.25">
      <c r="A3773" s="16"/>
    </row>
    <row r="3774" spans="1:1" x14ac:dyDescent="0.25">
      <c r="A3774" s="16"/>
    </row>
    <row r="3775" spans="1:1" x14ac:dyDescent="0.25">
      <c r="A3775" s="16"/>
    </row>
    <row r="3776" spans="1:1" x14ac:dyDescent="0.25">
      <c r="A3776" s="16"/>
    </row>
    <row r="3777" spans="1:1" x14ac:dyDescent="0.25">
      <c r="A3777" s="16"/>
    </row>
    <row r="3778" spans="1:1" x14ac:dyDescent="0.25">
      <c r="A3778" s="16"/>
    </row>
    <row r="3779" spans="1:1" x14ac:dyDescent="0.25">
      <c r="A3779" s="16"/>
    </row>
    <row r="3780" spans="1:1" x14ac:dyDescent="0.25">
      <c r="A3780" s="16"/>
    </row>
    <row r="3781" spans="1:1" x14ac:dyDescent="0.25">
      <c r="A3781" s="16"/>
    </row>
    <row r="3782" spans="1:1" x14ac:dyDescent="0.25">
      <c r="A3782" s="16"/>
    </row>
    <row r="3783" spans="1:1" x14ac:dyDescent="0.25">
      <c r="A3783" s="16"/>
    </row>
    <row r="3784" spans="1:1" x14ac:dyDescent="0.25">
      <c r="A3784" s="16"/>
    </row>
    <row r="3785" spans="1:1" x14ac:dyDescent="0.25">
      <c r="A3785" s="16"/>
    </row>
    <row r="3786" spans="1:1" x14ac:dyDescent="0.25">
      <c r="A3786" s="16"/>
    </row>
    <row r="3787" spans="1:1" x14ac:dyDescent="0.25">
      <c r="A3787" s="16"/>
    </row>
    <row r="3788" spans="1:1" x14ac:dyDescent="0.25">
      <c r="A3788" s="16"/>
    </row>
    <row r="3789" spans="1:1" x14ac:dyDescent="0.25">
      <c r="A3789" s="16"/>
    </row>
    <row r="3790" spans="1:1" x14ac:dyDescent="0.25">
      <c r="A3790" s="16"/>
    </row>
    <row r="3791" spans="1:1" x14ac:dyDescent="0.25">
      <c r="A3791" s="16"/>
    </row>
    <row r="3792" spans="1:1" x14ac:dyDescent="0.25">
      <c r="A3792" s="16"/>
    </row>
    <row r="3793" spans="1:1" x14ac:dyDescent="0.25">
      <c r="A3793" s="16"/>
    </row>
    <row r="3794" spans="1:1" x14ac:dyDescent="0.25">
      <c r="A3794" s="16"/>
    </row>
    <row r="3795" spans="1:1" x14ac:dyDescent="0.25">
      <c r="A3795" s="16"/>
    </row>
    <row r="3796" spans="1:1" x14ac:dyDescent="0.25">
      <c r="A3796" s="16"/>
    </row>
    <row r="3797" spans="1:1" x14ac:dyDescent="0.25">
      <c r="A3797" s="16"/>
    </row>
    <row r="3798" spans="1:1" x14ac:dyDescent="0.25">
      <c r="A3798" s="16"/>
    </row>
    <row r="3799" spans="1:1" x14ac:dyDescent="0.25">
      <c r="A3799" s="16"/>
    </row>
    <row r="3800" spans="1:1" x14ac:dyDescent="0.25">
      <c r="A3800" s="16"/>
    </row>
    <row r="3801" spans="1:1" x14ac:dyDescent="0.25">
      <c r="A3801" s="16"/>
    </row>
    <row r="3802" spans="1:1" x14ac:dyDescent="0.25">
      <c r="A3802" s="16"/>
    </row>
    <row r="3803" spans="1:1" x14ac:dyDescent="0.25">
      <c r="A3803" s="16"/>
    </row>
    <row r="3804" spans="1:1" x14ac:dyDescent="0.25">
      <c r="A3804" s="16"/>
    </row>
    <row r="3805" spans="1:1" x14ac:dyDescent="0.25">
      <c r="A3805" s="16"/>
    </row>
    <row r="3806" spans="1:1" x14ac:dyDescent="0.25">
      <c r="A3806" s="16"/>
    </row>
    <row r="3807" spans="1:1" x14ac:dyDescent="0.25">
      <c r="A3807" s="16"/>
    </row>
    <row r="3808" spans="1:1" x14ac:dyDescent="0.25">
      <c r="A3808" s="16"/>
    </row>
    <row r="3809" spans="1:1" x14ac:dyDescent="0.25">
      <c r="A3809" s="16"/>
    </row>
    <row r="3810" spans="1:1" x14ac:dyDescent="0.25">
      <c r="A3810" s="16"/>
    </row>
    <row r="3811" spans="1:1" x14ac:dyDescent="0.25">
      <c r="A3811" s="16"/>
    </row>
    <row r="3812" spans="1:1" x14ac:dyDescent="0.25">
      <c r="A3812" s="16"/>
    </row>
    <row r="3813" spans="1:1" x14ac:dyDescent="0.25">
      <c r="A3813" s="16"/>
    </row>
    <row r="3814" spans="1:1" x14ac:dyDescent="0.25">
      <c r="A3814" s="16"/>
    </row>
    <row r="3815" spans="1:1" x14ac:dyDescent="0.25">
      <c r="A3815" s="16"/>
    </row>
    <row r="3816" spans="1:1" x14ac:dyDescent="0.25">
      <c r="A3816" s="16"/>
    </row>
    <row r="3817" spans="1:1" x14ac:dyDescent="0.25">
      <c r="A3817" s="16"/>
    </row>
    <row r="3818" spans="1:1" x14ac:dyDescent="0.25">
      <c r="A3818" s="16"/>
    </row>
    <row r="3819" spans="1:1" x14ac:dyDescent="0.25">
      <c r="A3819" s="16"/>
    </row>
    <row r="3820" spans="1:1" x14ac:dyDescent="0.25">
      <c r="A3820" s="16"/>
    </row>
    <row r="3821" spans="1:1" x14ac:dyDescent="0.25">
      <c r="A3821" s="16"/>
    </row>
    <row r="3822" spans="1:1" x14ac:dyDescent="0.25">
      <c r="A3822" s="16"/>
    </row>
    <row r="3823" spans="1:1" x14ac:dyDescent="0.25">
      <c r="A3823" s="16"/>
    </row>
    <row r="3824" spans="1:1" x14ac:dyDescent="0.25">
      <c r="A3824" s="16"/>
    </row>
    <row r="3825" spans="1:1" x14ac:dyDescent="0.25">
      <c r="A3825" s="16"/>
    </row>
    <row r="3826" spans="1:1" x14ac:dyDescent="0.25">
      <c r="A3826" s="16"/>
    </row>
    <row r="3827" spans="1:1" x14ac:dyDescent="0.25">
      <c r="A3827" s="16"/>
    </row>
    <row r="3828" spans="1:1" x14ac:dyDescent="0.25">
      <c r="A3828" s="16"/>
    </row>
    <row r="3829" spans="1:1" x14ac:dyDescent="0.25">
      <c r="A3829" s="16"/>
    </row>
    <row r="3830" spans="1:1" x14ac:dyDescent="0.25">
      <c r="A3830" s="16"/>
    </row>
    <row r="3831" spans="1:1" x14ac:dyDescent="0.25">
      <c r="A3831" s="16"/>
    </row>
    <row r="3832" spans="1:1" x14ac:dyDescent="0.25">
      <c r="A3832" s="16"/>
    </row>
    <row r="3833" spans="1:1" x14ac:dyDescent="0.25">
      <c r="A3833" s="16"/>
    </row>
    <row r="3834" spans="1:1" x14ac:dyDescent="0.25">
      <c r="A3834" s="16"/>
    </row>
    <row r="3835" spans="1:1" x14ac:dyDescent="0.25">
      <c r="A3835" s="16"/>
    </row>
    <row r="3836" spans="1:1" x14ac:dyDescent="0.25">
      <c r="A3836" s="16"/>
    </row>
    <row r="3837" spans="1:1" x14ac:dyDescent="0.25">
      <c r="A3837" s="16"/>
    </row>
    <row r="3838" spans="1:1" x14ac:dyDescent="0.25">
      <c r="A3838" s="16"/>
    </row>
    <row r="3839" spans="1:1" x14ac:dyDescent="0.25">
      <c r="A3839" s="16"/>
    </row>
    <row r="3840" spans="1:1" x14ac:dyDescent="0.25">
      <c r="A3840" s="16"/>
    </row>
    <row r="3841" spans="1:1" x14ac:dyDescent="0.25">
      <c r="A3841" s="16"/>
    </row>
    <row r="3842" spans="1:1" x14ac:dyDescent="0.25">
      <c r="A3842" s="16"/>
    </row>
    <row r="3843" spans="1:1" x14ac:dyDescent="0.25">
      <c r="A3843" s="16"/>
    </row>
    <row r="3844" spans="1:1" x14ac:dyDescent="0.25">
      <c r="A3844" s="16"/>
    </row>
    <row r="3845" spans="1:1" x14ac:dyDescent="0.25">
      <c r="A3845" s="16"/>
    </row>
    <row r="3846" spans="1:1" x14ac:dyDescent="0.25">
      <c r="A3846" s="16"/>
    </row>
    <row r="3847" spans="1:1" x14ac:dyDescent="0.25">
      <c r="A3847" s="16"/>
    </row>
    <row r="3848" spans="1:1" x14ac:dyDescent="0.25">
      <c r="A3848" s="16"/>
    </row>
    <row r="3849" spans="1:1" x14ac:dyDescent="0.25">
      <c r="A3849" s="16"/>
    </row>
    <row r="3850" spans="1:1" x14ac:dyDescent="0.25">
      <c r="A3850" s="16"/>
    </row>
    <row r="3851" spans="1:1" x14ac:dyDescent="0.25">
      <c r="A3851" s="16"/>
    </row>
    <row r="3852" spans="1:1" x14ac:dyDescent="0.25">
      <c r="A3852" s="16"/>
    </row>
    <row r="3853" spans="1:1" x14ac:dyDescent="0.25">
      <c r="A3853" s="16"/>
    </row>
    <row r="3854" spans="1:1" x14ac:dyDescent="0.25">
      <c r="A3854" s="16"/>
    </row>
    <row r="3855" spans="1:1" x14ac:dyDescent="0.25">
      <c r="A3855" s="16"/>
    </row>
    <row r="3856" spans="1:1" x14ac:dyDescent="0.25">
      <c r="A3856" s="16"/>
    </row>
    <row r="3857" spans="1:1" x14ac:dyDescent="0.25">
      <c r="A3857" s="16"/>
    </row>
    <row r="3858" spans="1:1" x14ac:dyDescent="0.25">
      <c r="A3858" s="16"/>
    </row>
    <row r="3859" spans="1:1" x14ac:dyDescent="0.25">
      <c r="A3859" s="16"/>
    </row>
    <row r="3860" spans="1:1" x14ac:dyDescent="0.25">
      <c r="A3860" s="16"/>
    </row>
    <row r="3861" spans="1:1" x14ac:dyDescent="0.25">
      <c r="A3861" s="16"/>
    </row>
    <row r="3862" spans="1:1" x14ac:dyDescent="0.25">
      <c r="A3862" s="16"/>
    </row>
    <row r="3863" spans="1:1" x14ac:dyDescent="0.25">
      <c r="A3863" s="16"/>
    </row>
    <row r="3864" spans="1:1" x14ac:dyDescent="0.25">
      <c r="A3864" s="16"/>
    </row>
    <row r="3865" spans="1:1" x14ac:dyDescent="0.25">
      <c r="A3865" s="16"/>
    </row>
    <row r="3866" spans="1:1" x14ac:dyDescent="0.25">
      <c r="A3866" s="16"/>
    </row>
    <row r="3867" spans="1:1" x14ac:dyDescent="0.25">
      <c r="A3867" s="16"/>
    </row>
    <row r="3868" spans="1:1" x14ac:dyDescent="0.25">
      <c r="A3868" s="16"/>
    </row>
    <row r="3869" spans="1:1" x14ac:dyDescent="0.25">
      <c r="A3869" s="16"/>
    </row>
    <row r="3870" spans="1:1" x14ac:dyDescent="0.25">
      <c r="A3870" s="16"/>
    </row>
    <row r="3871" spans="1:1" x14ac:dyDescent="0.25">
      <c r="A3871" s="16"/>
    </row>
    <row r="3872" spans="1:1" x14ac:dyDescent="0.25">
      <c r="A3872" s="16"/>
    </row>
    <row r="3873" spans="1:1" x14ac:dyDescent="0.25">
      <c r="A3873" s="16"/>
    </row>
    <row r="3874" spans="1:1" x14ac:dyDescent="0.25">
      <c r="A3874" s="16"/>
    </row>
    <row r="3875" spans="1:1" x14ac:dyDescent="0.25">
      <c r="A3875" s="16"/>
    </row>
    <row r="3876" spans="1:1" x14ac:dyDescent="0.25">
      <c r="A3876" s="16"/>
    </row>
    <row r="3877" spans="1:1" x14ac:dyDescent="0.25">
      <c r="A3877" s="16"/>
    </row>
    <row r="3878" spans="1:1" x14ac:dyDescent="0.25">
      <c r="A3878" s="16"/>
    </row>
    <row r="3879" spans="1:1" x14ac:dyDescent="0.25">
      <c r="A3879" s="16"/>
    </row>
    <row r="3880" spans="1:1" x14ac:dyDescent="0.25">
      <c r="A3880" s="16"/>
    </row>
    <row r="3881" spans="1:1" x14ac:dyDescent="0.25">
      <c r="A3881" s="16"/>
    </row>
    <row r="3882" spans="1:1" x14ac:dyDescent="0.25">
      <c r="A3882" s="16"/>
    </row>
    <row r="3883" spans="1:1" x14ac:dyDescent="0.25">
      <c r="A3883" s="16"/>
    </row>
    <row r="3884" spans="1:1" x14ac:dyDescent="0.25">
      <c r="A3884" s="16"/>
    </row>
    <row r="3885" spans="1:1" x14ac:dyDescent="0.25">
      <c r="A3885" s="16"/>
    </row>
    <row r="3886" spans="1:1" x14ac:dyDescent="0.25">
      <c r="A3886" s="16"/>
    </row>
    <row r="3887" spans="1:1" x14ac:dyDescent="0.25">
      <c r="A3887" s="16"/>
    </row>
    <row r="3888" spans="1:1" x14ac:dyDescent="0.25">
      <c r="A3888" s="16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16"/>
    </row>
    <row r="3893" spans="1:1" x14ac:dyDescent="0.25">
      <c r="A3893" s="16"/>
    </row>
    <row r="3894" spans="1:1" x14ac:dyDescent="0.25">
      <c r="A3894" s="16"/>
    </row>
    <row r="3895" spans="1:1" x14ac:dyDescent="0.25">
      <c r="A3895" s="16"/>
    </row>
    <row r="3896" spans="1:1" x14ac:dyDescent="0.25">
      <c r="A3896" s="16"/>
    </row>
    <row r="3897" spans="1:1" x14ac:dyDescent="0.25">
      <c r="A3897" s="16"/>
    </row>
    <row r="3898" spans="1:1" x14ac:dyDescent="0.25">
      <c r="A3898" s="16"/>
    </row>
    <row r="3899" spans="1:1" x14ac:dyDescent="0.25">
      <c r="A3899" s="16"/>
    </row>
    <row r="3900" spans="1:1" x14ac:dyDescent="0.25">
      <c r="A3900" s="16"/>
    </row>
    <row r="3901" spans="1:1" x14ac:dyDescent="0.25">
      <c r="A3901" s="16"/>
    </row>
    <row r="3902" spans="1:1" x14ac:dyDescent="0.25">
      <c r="A3902" s="16"/>
    </row>
    <row r="3903" spans="1:1" x14ac:dyDescent="0.25">
      <c r="A3903" s="16"/>
    </row>
    <row r="3904" spans="1:1" x14ac:dyDescent="0.25">
      <c r="A3904" s="16"/>
    </row>
    <row r="3905" spans="1:1" x14ac:dyDescent="0.25">
      <c r="A3905" s="16"/>
    </row>
    <row r="3906" spans="1:1" x14ac:dyDescent="0.25">
      <c r="A3906" s="16"/>
    </row>
    <row r="3907" spans="1:1" x14ac:dyDescent="0.25">
      <c r="A3907" s="16"/>
    </row>
    <row r="3908" spans="1:1" x14ac:dyDescent="0.25">
      <c r="A3908" s="16"/>
    </row>
    <row r="3909" spans="1:1" x14ac:dyDescent="0.25">
      <c r="A3909" s="16"/>
    </row>
    <row r="3910" spans="1:1" x14ac:dyDescent="0.25">
      <c r="A3910" s="16"/>
    </row>
    <row r="3911" spans="1:1" x14ac:dyDescent="0.25">
      <c r="A3911" s="16"/>
    </row>
    <row r="3912" spans="1:1" x14ac:dyDescent="0.25">
      <c r="A3912" s="16"/>
    </row>
    <row r="3913" spans="1:1" x14ac:dyDescent="0.25">
      <c r="A3913" s="16"/>
    </row>
    <row r="3914" spans="1:1" x14ac:dyDescent="0.25">
      <c r="A3914" s="16"/>
    </row>
    <row r="3915" spans="1:1" x14ac:dyDescent="0.25">
      <c r="A3915" s="16"/>
    </row>
    <row r="3916" spans="1:1" x14ac:dyDescent="0.25">
      <c r="A3916" s="16"/>
    </row>
    <row r="3917" spans="1:1" x14ac:dyDescent="0.25">
      <c r="A3917" s="16"/>
    </row>
    <row r="3918" spans="1:1" x14ac:dyDescent="0.25">
      <c r="A3918" s="16"/>
    </row>
    <row r="3919" spans="1:1" x14ac:dyDescent="0.25">
      <c r="A3919" s="16"/>
    </row>
    <row r="3920" spans="1:1" x14ac:dyDescent="0.25">
      <c r="A3920" s="16"/>
    </row>
    <row r="3921" spans="1:1" x14ac:dyDescent="0.25">
      <c r="A3921" s="16"/>
    </row>
    <row r="3922" spans="1:1" x14ac:dyDescent="0.25">
      <c r="A3922" s="16"/>
    </row>
    <row r="3923" spans="1:1" x14ac:dyDescent="0.25">
      <c r="A3923" s="16"/>
    </row>
    <row r="3924" spans="1:1" x14ac:dyDescent="0.25">
      <c r="A3924" s="16"/>
    </row>
    <row r="3925" spans="1:1" x14ac:dyDescent="0.25">
      <c r="A3925" s="16"/>
    </row>
    <row r="3926" spans="1:1" x14ac:dyDescent="0.25">
      <c r="A3926" s="16"/>
    </row>
    <row r="3927" spans="1:1" x14ac:dyDescent="0.25">
      <c r="A3927" s="16"/>
    </row>
    <row r="3928" spans="1:1" x14ac:dyDescent="0.25">
      <c r="A3928" s="16"/>
    </row>
    <row r="3929" spans="1:1" x14ac:dyDescent="0.25">
      <c r="A3929" s="16"/>
    </row>
    <row r="3930" spans="1:1" x14ac:dyDescent="0.25">
      <c r="A3930" s="16"/>
    </row>
    <row r="3931" spans="1:1" x14ac:dyDescent="0.25">
      <c r="A3931" s="16"/>
    </row>
    <row r="3932" spans="1:1" x14ac:dyDescent="0.25">
      <c r="A3932" s="16"/>
    </row>
    <row r="3933" spans="1:1" x14ac:dyDescent="0.25">
      <c r="A3933" s="16"/>
    </row>
    <row r="3934" spans="1:1" x14ac:dyDescent="0.25">
      <c r="A3934" s="16"/>
    </row>
    <row r="3935" spans="1:1" x14ac:dyDescent="0.25">
      <c r="A3935" s="16"/>
    </row>
    <row r="3936" spans="1:1" x14ac:dyDescent="0.25">
      <c r="A3936" s="16"/>
    </row>
    <row r="3937" spans="1:1" x14ac:dyDescent="0.25">
      <c r="A3937" s="16"/>
    </row>
    <row r="3938" spans="1:1" x14ac:dyDescent="0.25">
      <c r="A3938" s="16"/>
    </row>
    <row r="3939" spans="1:1" x14ac:dyDescent="0.25">
      <c r="A3939" s="16"/>
    </row>
    <row r="3940" spans="1:1" x14ac:dyDescent="0.25">
      <c r="A3940" s="16"/>
    </row>
    <row r="3941" spans="1:1" x14ac:dyDescent="0.25">
      <c r="A3941" s="16"/>
    </row>
    <row r="3942" spans="1:1" x14ac:dyDescent="0.25">
      <c r="A3942" s="16"/>
    </row>
    <row r="3943" spans="1:1" x14ac:dyDescent="0.25">
      <c r="A3943" s="16"/>
    </row>
    <row r="3944" spans="1:1" x14ac:dyDescent="0.25">
      <c r="A3944" s="16"/>
    </row>
    <row r="3945" spans="1:1" x14ac:dyDescent="0.25">
      <c r="A3945" s="16"/>
    </row>
    <row r="3946" spans="1:1" x14ac:dyDescent="0.25">
      <c r="A3946" s="16"/>
    </row>
    <row r="3947" spans="1:1" x14ac:dyDescent="0.25">
      <c r="A3947" s="16"/>
    </row>
    <row r="3948" spans="1:1" x14ac:dyDescent="0.25">
      <c r="A3948" s="16"/>
    </row>
    <row r="3949" spans="1:1" x14ac:dyDescent="0.25">
      <c r="A3949" s="16"/>
    </row>
    <row r="3950" spans="1:1" x14ac:dyDescent="0.25">
      <c r="A3950" s="16"/>
    </row>
    <row r="3951" spans="1:1" x14ac:dyDescent="0.25">
      <c r="A3951" s="16"/>
    </row>
    <row r="3952" spans="1:1" x14ac:dyDescent="0.25">
      <c r="A3952" s="16"/>
    </row>
    <row r="3953" spans="1:1" x14ac:dyDescent="0.25">
      <c r="A3953" s="16"/>
    </row>
    <row r="3954" spans="1:1" x14ac:dyDescent="0.25">
      <c r="A3954" s="16"/>
    </row>
    <row r="3955" spans="1:1" x14ac:dyDescent="0.25">
      <c r="A3955" s="16"/>
    </row>
    <row r="3956" spans="1:1" x14ac:dyDescent="0.25">
      <c r="A3956" s="16"/>
    </row>
    <row r="3957" spans="1:1" x14ac:dyDescent="0.25">
      <c r="A3957" s="16"/>
    </row>
    <row r="3958" spans="1:1" x14ac:dyDescent="0.25">
      <c r="A3958" s="16"/>
    </row>
    <row r="3959" spans="1:1" x14ac:dyDescent="0.25">
      <c r="A3959" s="16"/>
    </row>
    <row r="3960" spans="1:1" x14ac:dyDescent="0.25">
      <c r="A3960" s="16"/>
    </row>
    <row r="3961" spans="1:1" x14ac:dyDescent="0.25">
      <c r="A3961" s="16"/>
    </row>
    <row r="3962" spans="1:1" x14ac:dyDescent="0.25">
      <c r="A3962" s="16"/>
    </row>
    <row r="3963" spans="1:1" x14ac:dyDescent="0.25">
      <c r="A3963" s="16"/>
    </row>
    <row r="3964" spans="1:1" x14ac:dyDescent="0.25">
      <c r="A3964" s="16"/>
    </row>
    <row r="3965" spans="1:1" x14ac:dyDescent="0.25">
      <c r="A3965" s="16"/>
    </row>
    <row r="3966" spans="1:1" x14ac:dyDescent="0.25">
      <c r="A3966" s="16"/>
    </row>
    <row r="3967" spans="1:1" x14ac:dyDescent="0.25">
      <c r="A3967" s="16"/>
    </row>
    <row r="3968" spans="1:1" x14ac:dyDescent="0.25">
      <c r="A3968" s="16"/>
    </row>
    <row r="3969" spans="1:1" x14ac:dyDescent="0.25">
      <c r="A3969" s="16"/>
    </row>
    <row r="3970" spans="1:1" x14ac:dyDescent="0.25">
      <c r="A3970" s="16"/>
    </row>
    <row r="3971" spans="1:1" x14ac:dyDescent="0.25">
      <c r="A3971" s="16"/>
    </row>
    <row r="3972" spans="1:1" x14ac:dyDescent="0.25">
      <c r="A3972" s="16"/>
    </row>
    <row r="3973" spans="1:1" x14ac:dyDescent="0.25">
      <c r="A3973" s="16"/>
    </row>
    <row r="3974" spans="1:1" x14ac:dyDescent="0.25">
      <c r="A3974" s="16"/>
    </row>
    <row r="3975" spans="1:1" x14ac:dyDescent="0.25">
      <c r="A3975" s="16"/>
    </row>
    <row r="3976" spans="1:1" x14ac:dyDescent="0.25">
      <c r="A3976" s="16"/>
    </row>
    <row r="3977" spans="1:1" x14ac:dyDescent="0.25">
      <c r="A3977" s="16"/>
    </row>
    <row r="3978" spans="1:1" x14ac:dyDescent="0.25">
      <c r="A3978" s="16"/>
    </row>
    <row r="3979" spans="1:1" x14ac:dyDescent="0.25">
      <c r="A3979" s="16"/>
    </row>
    <row r="3980" spans="1:1" x14ac:dyDescent="0.25">
      <c r="A3980" s="16"/>
    </row>
    <row r="3981" spans="1:1" x14ac:dyDescent="0.25">
      <c r="A3981" s="16"/>
    </row>
    <row r="3982" spans="1:1" x14ac:dyDescent="0.25">
      <c r="A3982" s="16"/>
    </row>
    <row r="3983" spans="1:1" x14ac:dyDescent="0.25">
      <c r="A3983" s="16"/>
    </row>
    <row r="3984" spans="1:1" x14ac:dyDescent="0.25">
      <c r="A3984" s="16"/>
    </row>
    <row r="3985" spans="1:1" x14ac:dyDescent="0.25">
      <c r="A3985" s="16"/>
    </row>
    <row r="3986" spans="1:1" x14ac:dyDescent="0.25">
      <c r="A3986" s="16"/>
    </row>
    <row r="3987" spans="1:1" x14ac:dyDescent="0.25">
      <c r="A3987" s="16"/>
    </row>
    <row r="3988" spans="1:1" x14ac:dyDescent="0.25">
      <c r="A3988" s="16"/>
    </row>
    <row r="3989" spans="1:1" x14ac:dyDescent="0.25">
      <c r="A3989" s="16"/>
    </row>
    <row r="3990" spans="1:1" x14ac:dyDescent="0.25">
      <c r="A3990" s="16"/>
    </row>
    <row r="3991" spans="1:1" x14ac:dyDescent="0.25">
      <c r="A3991" s="16"/>
    </row>
    <row r="3992" spans="1:1" x14ac:dyDescent="0.25">
      <c r="A3992" s="16"/>
    </row>
    <row r="3993" spans="1:1" x14ac:dyDescent="0.25">
      <c r="A3993" s="16"/>
    </row>
    <row r="3994" spans="1:1" x14ac:dyDescent="0.25">
      <c r="A3994" s="16"/>
    </row>
    <row r="3995" spans="1:1" x14ac:dyDescent="0.25">
      <c r="A3995" s="16"/>
    </row>
    <row r="3996" spans="1:1" x14ac:dyDescent="0.25">
      <c r="A3996" s="16"/>
    </row>
    <row r="3997" spans="1:1" x14ac:dyDescent="0.25">
      <c r="A3997" s="16"/>
    </row>
    <row r="3998" spans="1:1" x14ac:dyDescent="0.25">
      <c r="A3998" s="16"/>
    </row>
    <row r="3999" spans="1:1" x14ac:dyDescent="0.25">
      <c r="A3999" s="16"/>
    </row>
    <row r="4000" spans="1:1" x14ac:dyDescent="0.25">
      <c r="A4000" s="16"/>
    </row>
    <row r="4001" spans="1:1" x14ac:dyDescent="0.25">
      <c r="A4001" s="16"/>
    </row>
    <row r="4002" spans="1:1" x14ac:dyDescent="0.25">
      <c r="A4002" s="16"/>
    </row>
    <row r="4003" spans="1:1" x14ac:dyDescent="0.25">
      <c r="A4003" s="16"/>
    </row>
    <row r="4004" spans="1:1" x14ac:dyDescent="0.25">
      <c r="A4004" s="16"/>
    </row>
    <row r="4005" spans="1:1" x14ac:dyDescent="0.25">
      <c r="A4005" s="16"/>
    </row>
    <row r="4006" spans="1:1" x14ac:dyDescent="0.25">
      <c r="A4006" s="16"/>
    </row>
    <row r="4007" spans="1:1" x14ac:dyDescent="0.25">
      <c r="A4007" s="16"/>
    </row>
    <row r="4008" spans="1:1" x14ac:dyDescent="0.25">
      <c r="A4008" s="16"/>
    </row>
    <row r="4009" spans="1:1" x14ac:dyDescent="0.25">
      <c r="A4009" s="16"/>
    </row>
    <row r="4010" spans="1:1" x14ac:dyDescent="0.25">
      <c r="A4010" s="16"/>
    </row>
    <row r="4011" spans="1:1" x14ac:dyDescent="0.25">
      <c r="A4011" s="16"/>
    </row>
    <row r="4012" spans="1:1" x14ac:dyDescent="0.25">
      <c r="A4012" s="16"/>
    </row>
    <row r="4013" spans="1:1" x14ac:dyDescent="0.25">
      <c r="A4013" s="16"/>
    </row>
    <row r="4014" spans="1:1" x14ac:dyDescent="0.25">
      <c r="A4014" s="16"/>
    </row>
    <row r="4015" spans="1:1" x14ac:dyDescent="0.25">
      <c r="A4015" s="16"/>
    </row>
    <row r="4016" spans="1:1" x14ac:dyDescent="0.25">
      <c r="A4016" s="16"/>
    </row>
    <row r="4017" spans="1:1" x14ac:dyDescent="0.25">
      <c r="A4017" s="16"/>
    </row>
    <row r="4018" spans="1:1" x14ac:dyDescent="0.25">
      <c r="A4018" s="16"/>
    </row>
    <row r="4019" spans="1:1" x14ac:dyDescent="0.25">
      <c r="A4019" s="16"/>
    </row>
    <row r="4020" spans="1:1" x14ac:dyDescent="0.25">
      <c r="A4020" s="16"/>
    </row>
    <row r="4021" spans="1:1" x14ac:dyDescent="0.25">
      <c r="A4021" s="16"/>
    </row>
    <row r="4022" spans="1:1" x14ac:dyDescent="0.25">
      <c r="A4022" s="16"/>
    </row>
    <row r="4023" spans="1:1" x14ac:dyDescent="0.25">
      <c r="A4023" s="16"/>
    </row>
    <row r="4024" spans="1:1" x14ac:dyDescent="0.25">
      <c r="A4024" s="16"/>
    </row>
    <row r="4025" spans="1:1" x14ac:dyDescent="0.25">
      <c r="A4025" s="16"/>
    </row>
    <row r="4026" spans="1:1" x14ac:dyDescent="0.25">
      <c r="A4026" s="16"/>
    </row>
    <row r="4027" spans="1:1" x14ac:dyDescent="0.25">
      <c r="A4027" s="16"/>
    </row>
    <row r="4028" spans="1:1" x14ac:dyDescent="0.25">
      <c r="A4028" s="16"/>
    </row>
    <row r="4029" spans="1:1" x14ac:dyDescent="0.25">
      <c r="A4029" s="16"/>
    </row>
    <row r="4030" spans="1:1" x14ac:dyDescent="0.25">
      <c r="A4030" s="16"/>
    </row>
    <row r="4031" spans="1:1" x14ac:dyDescent="0.25">
      <c r="A4031" s="16"/>
    </row>
    <row r="4032" spans="1:1" x14ac:dyDescent="0.25">
      <c r="A4032" s="16"/>
    </row>
    <row r="4033" spans="1:1" x14ac:dyDescent="0.25">
      <c r="A4033" s="16"/>
    </row>
    <row r="4034" spans="1:1" x14ac:dyDescent="0.25">
      <c r="A4034" s="16"/>
    </row>
    <row r="4035" spans="1:1" x14ac:dyDescent="0.25">
      <c r="A4035" s="16"/>
    </row>
    <row r="4036" spans="1:1" x14ac:dyDescent="0.25">
      <c r="A4036" s="16"/>
    </row>
    <row r="4037" spans="1:1" x14ac:dyDescent="0.25">
      <c r="A4037" s="16"/>
    </row>
    <row r="4038" spans="1:1" x14ac:dyDescent="0.25">
      <c r="A4038" s="16"/>
    </row>
    <row r="4039" spans="1:1" x14ac:dyDescent="0.25">
      <c r="A4039" s="16"/>
    </row>
    <row r="4040" spans="1:1" x14ac:dyDescent="0.25">
      <c r="A4040" s="16"/>
    </row>
    <row r="4041" spans="1:1" x14ac:dyDescent="0.25">
      <c r="A4041" s="16"/>
    </row>
    <row r="4042" spans="1:1" x14ac:dyDescent="0.25">
      <c r="A4042" s="16"/>
    </row>
    <row r="4043" spans="1:1" x14ac:dyDescent="0.25">
      <c r="A4043" s="16"/>
    </row>
    <row r="4044" spans="1:1" x14ac:dyDescent="0.25">
      <c r="A4044" s="16"/>
    </row>
    <row r="4045" spans="1:1" x14ac:dyDescent="0.25">
      <c r="A4045" s="16"/>
    </row>
    <row r="4046" spans="1:1" x14ac:dyDescent="0.25">
      <c r="A4046" s="16"/>
    </row>
    <row r="4047" spans="1:1" x14ac:dyDescent="0.25">
      <c r="A4047" s="16"/>
    </row>
    <row r="4048" spans="1:1" x14ac:dyDescent="0.25">
      <c r="A4048" s="16"/>
    </row>
    <row r="4049" spans="1:1" x14ac:dyDescent="0.25">
      <c r="A4049" s="16"/>
    </row>
    <row r="4050" spans="1:1" x14ac:dyDescent="0.25">
      <c r="A4050" s="16"/>
    </row>
    <row r="4051" spans="1:1" x14ac:dyDescent="0.25">
      <c r="A4051" s="16"/>
    </row>
    <row r="4052" spans="1:1" x14ac:dyDescent="0.25">
      <c r="A4052" s="16"/>
    </row>
    <row r="4053" spans="1:1" x14ac:dyDescent="0.25">
      <c r="A4053" s="16"/>
    </row>
    <row r="4054" spans="1:1" x14ac:dyDescent="0.25">
      <c r="A4054" s="16"/>
    </row>
    <row r="4055" spans="1:1" x14ac:dyDescent="0.25">
      <c r="A4055" s="16"/>
    </row>
    <row r="4056" spans="1:1" x14ac:dyDescent="0.25">
      <c r="A4056" s="16"/>
    </row>
    <row r="4057" spans="1:1" x14ac:dyDescent="0.25">
      <c r="A4057" s="16"/>
    </row>
    <row r="4058" spans="1:1" x14ac:dyDescent="0.25">
      <c r="A4058" s="16"/>
    </row>
    <row r="4059" spans="1:1" x14ac:dyDescent="0.25">
      <c r="A4059" s="16"/>
    </row>
    <row r="4060" spans="1:1" x14ac:dyDescent="0.25">
      <c r="A4060" s="16"/>
    </row>
    <row r="4061" spans="1:1" x14ac:dyDescent="0.25">
      <c r="A4061" s="16"/>
    </row>
    <row r="4062" spans="1:1" x14ac:dyDescent="0.25">
      <c r="A4062" s="16"/>
    </row>
    <row r="4063" spans="1:1" x14ac:dyDescent="0.25">
      <c r="A4063" s="16"/>
    </row>
    <row r="4064" spans="1:1" x14ac:dyDescent="0.25">
      <c r="A4064" s="16"/>
    </row>
    <row r="4065" spans="1:1" x14ac:dyDescent="0.25">
      <c r="A4065" s="16"/>
    </row>
    <row r="4066" spans="1:1" x14ac:dyDescent="0.25">
      <c r="A4066" s="16"/>
    </row>
    <row r="4067" spans="1:1" x14ac:dyDescent="0.25">
      <c r="A4067" s="16"/>
    </row>
    <row r="4068" spans="1:1" x14ac:dyDescent="0.25">
      <c r="A4068" s="16"/>
    </row>
    <row r="4069" spans="1:1" x14ac:dyDescent="0.25">
      <c r="A4069" s="16"/>
    </row>
    <row r="4070" spans="1:1" x14ac:dyDescent="0.25">
      <c r="A4070" s="16"/>
    </row>
    <row r="4071" spans="1:1" x14ac:dyDescent="0.25">
      <c r="A4071" s="16"/>
    </row>
    <row r="4072" spans="1:1" x14ac:dyDescent="0.25">
      <c r="A4072" s="16"/>
    </row>
    <row r="4073" spans="1:1" x14ac:dyDescent="0.25">
      <c r="A4073" s="16"/>
    </row>
    <row r="4074" spans="1:1" x14ac:dyDescent="0.25">
      <c r="A4074" s="16"/>
    </row>
    <row r="4075" spans="1:1" x14ac:dyDescent="0.25">
      <c r="A4075" s="16"/>
    </row>
    <row r="4076" spans="1:1" x14ac:dyDescent="0.25">
      <c r="A4076" s="16"/>
    </row>
    <row r="4077" spans="1:1" x14ac:dyDescent="0.25">
      <c r="A4077" s="16"/>
    </row>
    <row r="4078" spans="1:1" x14ac:dyDescent="0.25">
      <c r="A4078" s="16"/>
    </row>
    <row r="4079" spans="1:1" x14ac:dyDescent="0.25">
      <c r="A4079" s="16"/>
    </row>
    <row r="4080" spans="1:1" x14ac:dyDescent="0.25">
      <c r="A4080" s="16"/>
    </row>
    <row r="4081" spans="1:1" x14ac:dyDescent="0.25">
      <c r="A4081" s="16"/>
    </row>
    <row r="4082" spans="1:1" x14ac:dyDescent="0.25">
      <c r="A4082" s="16"/>
    </row>
    <row r="4083" spans="1:1" x14ac:dyDescent="0.25">
      <c r="A4083" s="16"/>
    </row>
    <row r="4084" spans="1:1" x14ac:dyDescent="0.25">
      <c r="A4084" s="16"/>
    </row>
    <row r="4085" spans="1:1" x14ac:dyDescent="0.25">
      <c r="A4085" s="16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16"/>
    </row>
    <row r="4091" spans="1:1" x14ac:dyDescent="0.25">
      <c r="A4091" s="16"/>
    </row>
    <row r="4092" spans="1:1" x14ac:dyDescent="0.25">
      <c r="A4092" s="16"/>
    </row>
    <row r="4093" spans="1:1" x14ac:dyDescent="0.25">
      <c r="A4093" s="16"/>
    </row>
    <row r="4094" spans="1:1" x14ac:dyDescent="0.25">
      <c r="A4094" s="16"/>
    </row>
    <row r="4095" spans="1:1" x14ac:dyDescent="0.25">
      <c r="A4095" s="16"/>
    </row>
    <row r="4096" spans="1:1" x14ac:dyDescent="0.25">
      <c r="A4096" s="16"/>
    </row>
    <row r="4097" spans="1:1" x14ac:dyDescent="0.25">
      <c r="A4097" s="16"/>
    </row>
    <row r="4098" spans="1:1" x14ac:dyDescent="0.25">
      <c r="A4098" s="16"/>
    </row>
    <row r="4099" spans="1:1" x14ac:dyDescent="0.25">
      <c r="A4099" s="16"/>
    </row>
    <row r="4100" spans="1:1" x14ac:dyDescent="0.25">
      <c r="A4100" s="16"/>
    </row>
    <row r="4101" spans="1:1" x14ac:dyDescent="0.25">
      <c r="A4101" s="16"/>
    </row>
    <row r="4102" spans="1:1" x14ac:dyDescent="0.25">
      <c r="A4102" s="16"/>
    </row>
    <row r="4103" spans="1:1" x14ac:dyDescent="0.25">
      <c r="A4103" s="16"/>
    </row>
    <row r="4104" spans="1:1" x14ac:dyDescent="0.25">
      <c r="A4104" s="16"/>
    </row>
    <row r="4105" spans="1:1" x14ac:dyDescent="0.25">
      <c r="A4105" s="16"/>
    </row>
    <row r="4106" spans="1:1" x14ac:dyDescent="0.25">
      <c r="A4106" s="16"/>
    </row>
    <row r="4107" spans="1:1" x14ac:dyDescent="0.25">
      <c r="A4107" s="16"/>
    </row>
    <row r="4108" spans="1:1" x14ac:dyDescent="0.25">
      <c r="A4108" s="16"/>
    </row>
    <row r="4109" spans="1:1" x14ac:dyDescent="0.25">
      <c r="A4109" s="16"/>
    </row>
    <row r="4110" spans="1:1" x14ac:dyDescent="0.25">
      <c r="A4110" s="16"/>
    </row>
    <row r="4111" spans="1:1" x14ac:dyDescent="0.25">
      <c r="A4111" s="16"/>
    </row>
    <row r="4112" spans="1:1" x14ac:dyDescent="0.25">
      <c r="A4112" s="16"/>
    </row>
    <row r="4113" spans="1:1" x14ac:dyDescent="0.25">
      <c r="A4113" s="16"/>
    </row>
    <row r="4114" spans="1:1" x14ac:dyDescent="0.25">
      <c r="A4114" s="16"/>
    </row>
    <row r="4115" spans="1:1" x14ac:dyDescent="0.25">
      <c r="A4115" s="16"/>
    </row>
    <row r="4116" spans="1:1" x14ac:dyDescent="0.25">
      <c r="A4116" s="16"/>
    </row>
    <row r="4117" spans="1:1" x14ac:dyDescent="0.25">
      <c r="A4117" s="16"/>
    </row>
    <row r="4118" spans="1:1" x14ac:dyDescent="0.25">
      <c r="A4118" s="16"/>
    </row>
    <row r="4119" spans="1:1" x14ac:dyDescent="0.25">
      <c r="A4119" s="16"/>
    </row>
    <row r="4120" spans="1:1" x14ac:dyDescent="0.25">
      <c r="A4120" s="16"/>
    </row>
    <row r="4121" spans="1:1" x14ac:dyDescent="0.25">
      <c r="A4121" s="16"/>
    </row>
    <row r="4122" spans="1:1" x14ac:dyDescent="0.25">
      <c r="A4122" s="16"/>
    </row>
    <row r="4123" spans="1:1" x14ac:dyDescent="0.25">
      <c r="A4123" s="16"/>
    </row>
    <row r="4124" spans="1:1" x14ac:dyDescent="0.25">
      <c r="A4124" s="16"/>
    </row>
    <row r="4125" spans="1:1" x14ac:dyDescent="0.25">
      <c r="A4125" s="16"/>
    </row>
    <row r="4126" spans="1:1" x14ac:dyDescent="0.25">
      <c r="A4126" s="16"/>
    </row>
    <row r="4127" spans="1:1" x14ac:dyDescent="0.25">
      <c r="A4127" s="16"/>
    </row>
    <row r="4128" spans="1:1" x14ac:dyDescent="0.25">
      <c r="A4128" s="16"/>
    </row>
    <row r="4129" spans="1:1" x14ac:dyDescent="0.25">
      <c r="A4129" s="16"/>
    </row>
    <row r="4130" spans="1:1" x14ac:dyDescent="0.25">
      <c r="A4130" s="16"/>
    </row>
    <row r="4131" spans="1:1" x14ac:dyDescent="0.25">
      <c r="A4131" s="16"/>
    </row>
    <row r="4132" spans="1:1" x14ac:dyDescent="0.25">
      <c r="A4132" s="16"/>
    </row>
    <row r="4133" spans="1:1" x14ac:dyDescent="0.25">
      <c r="A4133" s="16"/>
    </row>
    <row r="4134" spans="1:1" x14ac:dyDescent="0.25">
      <c r="A4134" s="16"/>
    </row>
    <row r="4135" spans="1:1" x14ac:dyDescent="0.25">
      <c r="A4135" s="16"/>
    </row>
    <row r="4136" spans="1:1" x14ac:dyDescent="0.25">
      <c r="A4136" s="16"/>
    </row>
    <row r="4137" spans="1:1" x14ac:dyDescent="0.25">
      <c r="A4137" s="16"/>
    </row>
    <row r="4138" spans="1:1" x14ac:dyDescent="0.25">
      <c r="A4138" s="16"/>
    </row>
    <row r="4139" spans="1:1" x14ac:dyDescent="0.25">
      <c r="A4139" s="16"/>
    </row>
    <row r="4140" spans="1:1" x14ac:dyDescent="0.25">
      <c r="A4140" s="16"/>
    </row>
    <row r="4141" spans="1:1" x14ac:dyDescent="0.25">
      <c r="A4141" s="16"/>
    </row>
    <row r="4142" spans="1:1" x14ac:dyDescent="0.25">
      <c r="A4142" s="16"/>
    </row>
    <row r="4143" spans="1:1" x14ac:dyDescent="0.25">
      <c r="A4143" s="16"/>
    </row>
    <row r="4144" spans="1:1" x14ac:dyDescent="0.25">
      <c r="A4144" s="16"/>
    </row>
    <row r="4145" spans="1:1" x14ac:dyDescent="0.25">
      <c r="A4145" s="16"/>
    </row>
    <row r="4146" spans="1:1" x14ac:dyDescent="0.25">
      <c r="A4146" s="16"/>
    </row>
    <row r="4147" spans="1:1" x14ac:dyDescent="0.25">
      <c r="A4147" s="16"/>
    </row>
    <row r="4148" spans="1:1" x14ac:dyDescent="0.25">
      <c r="A4148" s="16"/>
    </row>
    <row r="4149" spans="1:1" x14ac:dyDescent="0.25">
      <c r="A4149" s="16"/>
    </row>
    <row r="4150" spans="1:1" x14ac:dyDescent="0.25">
      <c r="A4150" s="16"/>
    </row>
    <row r="4151" spans="1:1" x14ac:dyDescent="0.25">
      <c r="A4151" s="16"/>
    </row>
    <row r="4152" spans="1:1" x14ac:dyDescent="0.25">
      <c r="A4152" s="16"/>
    </row>
    <row r="4153" spans="1:1" x14ac:dyDescent="0.25">
      <c r="A4153" s="16"/>
    </row>
    <row r="4154" spans="1:1" x14ac:dyDescent="0.25">
      <c r="A4154" s="16"/>
    </row>
    <row r="4155" spans="1:1" x14ac:dyDescent="0.25">
      <c r="A4155" s="16"/>
    </row>
    <row r="4156" spans="1:1" x14ac:dyDescent="0.25">
      <c r="A4156" s="16"/>
    </row>
    <row r="4157" spans="1:1" x14ac:dyDescent="0.25">
      <c r="A4157" s="16"/>
    </row>
    <row r="4158" spans="1:1" x14ac:dyDescent="0.25">
      <c r="A4158" s="16"/>
    </row>
    <row r="4159" spans="1:1" x14ac:dyDescent="0.25">
      <c r="A4159" s="16"/>
    </row>
    <row r="4160" spans="1:1" x14ac:dyDescent="0.25">
      <c r="A4160" s="16"/>
    </row>
    <row r="4161" spans="1:1" x14ac:dyDescent="0.25">
      <c r="A4161" s="16"/>
    </row>
    <row r="4162" spans="1:1" x14ac:dyDescent="0.25">
      <c r="A4162" s="16"/>
    </row>
    <row r="4163" spans="1:1" x14ac:dyDescent="0.25">
      <c r="A4163" s="16"/>
    </row>
    <row r="4164" spans="1:1" x14ac:dyDescent="0.25">
      <c r="A4164" s="16"/>
    </row>
    <row r="4165" spans="1:1" x14ac:dyDescent="0.25">
      <c r="A4165" s="16"/>
    </row>
    <row r="4166" spans="1:1" x14ac:dyDescent="0.25">
      <c r="A4166" s="16"/>
    </row>
    <row r="4167" spans="1:1" x14ac:dyDescent="0.25">
      <c r="A4167" s="16"/>
    </row>
    <row r="4168" spans="1:1" x14ac:dyDescent="0.25">
      <c r="A4168" s="16"/>
    </row>
    <row r="4169" spans="1:1" x14ac:dyDescent="0.25">
      <c r="A4169" s="16"/>
    </row>
    <row r="4170" spans="1:1" x14ac:dyDescent="0.25">
      <c r="A4170" s="16"/>
    </row>
    <row r="4171" spans="1:1" x14ac:dyDescent="0.25">
      <c r="A4171" s="16"/>
    </row>
    <row r="4172" spans="1:1" x14ac:dyDescent="0.25">
      <c r="A4172" s="16"/>
    </row>
    <row r="4173" spans="1:1" x14ac:dyDescent="0.25">
      <c r="A4173" s="16"/>
    </row>
    <row r="4174" spans="1:1" x14ac:dyDescent="0.25">
      <c r="A4174" s="16"/>
    </row>
    <row r="4175" spans="1:1" x14ac:dyDescent="0.25">
      <c r="A4175" s="16"/>
    </row>
    <row r="4176" spans="1:1" x14ac:dyDescent="0.25">
      <c r="A4176" s="16"/>
    </row>
    <row r="4177" spans="1:1" x14ac:dyDescent="0.25">
      <c r="A4177" s="16"/>
    </row>
    <row r="4178" spans="1:1" x14ac:dyDescent="0.25">
      <c r="A4178" s="16"/>
    </row>
    <row r="4179" spans="1:1" x14ac:dyDescent="0.25">
      <c r="A4179" s="16"/>
    </row>
    <row r="4180" spans="1:1" x14ac:dyDescent="0.25">
      <c r="A4180" s="16"/>
    </row>
    <row r="4181" spans="1:1" x14ac:dyDescent="0.25">
      <c r="A4181" s="16"/>
    </row>
    <row r="4182" spans="1:1" x14ac:dyDescent="0.25">
      <c r="A4182" s="16"/>
    </row>
    <row r="4183" spans="1:1" x14ac:dyDescent="0.25">
      <c r="A4183" s="16"/>
    </row>
    <row r="4184" spans="1:1" x14ac:dyDescent="0.25">
      <c r="A4184" s="16"/>
    </row>
    <row r="4185" spans="1:1" x14ac:dyDescent="0.25">
      <c r="A4185" s="16"/>
    </row>
    <row r="4186" spans="1:1" x14ac:dyDescent="0.25">
      <c r="A4186" s="16"/>
    </row>
    <row r="4187" spans="1:1" x14ac:dyDescent="0.25">
      <c r="A4187" s="16"/>
    </row>
    <row r="4188" spans="1:1" x14ac:dyDescent="0.25">
      <c r="A4188" s="16"/>
    </row>
    <row r="4189" spans="1:1" x14ac:dyDescent="0.25">
      <c r="A4189" s="16"/>
    </row>
    <row r="4190" spans="1:1" x14ac:dyDescent="0.25">
      <c r="A4190" s="16"/>
    </row>
    <row r="4191" spans="1:1" x14ac:dyDescent="0.25">
      <c r="A4191" s="16"/>
    </row>
    <row r="4192" spans="1:1" x14ac:dyDescent="0.25">
      <c r="A4192" s="16"/>
    </row>
    <row r="4193" spans="1:1" x14ac:dyDescent="0.25">
      <c r="A4193" s="16"/>
    </row>
    <row r="4194" spans="1:1" x14ac:dyDescent="0.25">
      <c r="A4194" s="16"/>
    </row>
    <row r="4195" spans="1:1" x14ac:dyDescent="0.25">
      <c r="A4195" s="16"/>
    </row>
    <row r="4196" spans="1:1" x14ac:dyDescent="0.25">
      <c r="A4196" s="16"/>
    </row>
    <row r="4197" spans="1:1" x14ac:dyDescent="0.25">
      <c r="A4197" s="16"/>
    </row>
    <row r="4198" spans="1:1" x14ac:dyDescent="0.25">
      <c r="A4198" s="16"/>
    </row>
    <row r="4199" spans="1:1" x14ac:dyDescent="0.25">
      <c r="A4199" s="16"/>
    </row>
    <row r="4200" spans="1:1" x14ac:dyDescent="0.25">
      <c r="A4200" s="16"/>
    </row>
    <row r="4201" spans="1:1" x14ac:dyDescent="0.25">
      <c r="A4201" s="16"/>
    </row>
    <row r="4202" spans="1:1" x14ac:dyDescent="0.25">
      <c r="A4202" s="16"/>
    </row>
    <row r="4203" spans="1:1" x14ac:dyDescent="0.25">
      <c r="A4203" s="16"/>
    </row>
    <row r="4204" spans="1:1" x14ac:dyDescent="0.25">
      <c r="A4204" s="16"/>
    </row>
    <row r="4205" spans="1:1" x14ac:dyDescent="0.25">
      <c r="A4205" s="16"/>
    </row>
    <row r="4206" spans="1:1" x14ac:dyDescent="0.25">
      <c r="A4206" s="16"/>
    </row>
    <row r="4207" spans="1:1" x14ac:dyDescent="0.25">
      <c r="A4207" s="16"/>
    </row>
    <row r="4208" spans="1:1" x14ac:dyDescent="0.25">
      <c r="A4208" s="16"/>
    </row>
    <row r="4209" spans="1:1" x14ac:dyDescent="0.25">
      <c r="A4209" s="16"/>
    </row>
    <row r="4210" spans="1:1" x14ac:dyDescent="0.25">
      <c r="A4210" s="16"/>
    </row>
    <row r="4211" spans="1:1" x14ac:dyDescent="0.25">
      <c r="A4211" s="16"/>
    </row>
    <row r="4212" spans="1:1" x14ac:dyDescent="0.25">
      <c r="A4212" s="16"/>
    </row>
    <row r="4213" spans="1:1" x14ac:dyDescent="0.25">
      <c r="A4213" s="16"/>
    </row>
    <row r="4214" spans="1:1" x14ac:dyDescent="0.25">
      <c r="A4214" s="16"/>
    </row>
    <row r="4215" spans="1:1" x14ac:dyDescent="0.25">
      <c r="A4215" s="16"/>
    </row>
    <row r="4216" spans="1:1" x14ac:dyDescent="0.25">
      <c r="A4216" s="16"/>
    </row>
    <row r="4217" spans="1:1" x14ac:dyDescent="0.25">
      <c r="A4217" s="16"/>
    </row>
    <row r="4218" spans="1:1" x14ac:dyDescent="0.25">
      <c r="A4218" s="16"/>
    </row>
    <row r="4219" spans="1:1" x14ac:dyDescent="0.25">
      <c r="A4219" s="16"/>
    </row>
    <row r="4220" spans="1:1" x14ac:dyDescent="0.25">
      <c r="A4220" s="16"/>
    </row>
    <row r="4221" spans="1:1" x14ac:dyDescent="0.25">
      <c r="A4221" s="16"/>
    </row>
    <row r="4222" spans="1:1" x14ac:dyDescent="0.25">
      <c r="A4222" s="16"/>
    </row>
    <row r="4223" spans="1:1" x14ac:dyDescent="0.25">
      <c r="A4223" s="16"/>
    </row>
    <row r="4224" spans="1:1" x14ac:dyDescent="0.25">
      <c r="A4224" s="16"/>
    </row>
    <row r="4225" spans="1:1" x14ac:dyDescent="0.25">
      <c r="A4225" s="16"/>
    </row>
    <row r="4226" spans="1:1" x14ac:dyDescent="0.25">
      <c r="A4226" s="16"/>
    </row>
    <row r="4227" spans="1:1" x14ac:dyDescent="0.25">
      <c r="A4227" s="16"/>
    </row>
    <row r="4228" spans="1:1" x14ac:dyDescent="0.25">
      <c r="A4228" s="16"/>
    </row>
    <row r="4229" spans="1:1" x14ac:dyDescent="0.25">
      <c r="A4229" s="16"/>
    </row>
    <row r="4230" spans="1:1" x14ac:dyDescent="0.25">
      <c r="A4230" s="16"/>
    </row>
    <row r="4231" spans="1:1" x14ac:dyDescent="0.25">
      <c r="A4231" s="16"/>
    </row>
    <row r="4232" spans="1:1" x14ac:dyDescent="0.25">
      <c r="A4232" s="16"/>
    </row>
    <row r="4233" spans="1:1" x14ac:dyDescent="0.25">
      <c r="A4233" s="16"/>
    </row>
    <row r="4234" spans="1:1" x14ac:dyDescent="0.25">
      <c r="A4234" s="16"/>
    </row>
    <row r="4235" spans="1:1" x14ac:dyDescent="0.25">
      <c r="A4235" s="16"/>
    </row>
    <row r="4236" spans="1:1" x14ac:dyDescent="0.25">
      <c r="A4236" s="16"/>
    </row>
    <row r="4237" spans="1:1" x14ac:dyDescent="0.25">
      <c r="A4237" s="16"/>
    </row>
    <row r="4238" spans="1:1" x14ac:dyDescent="0.25">
      <c r="A4238" s="16"/>
    </row>
    <row r="4239" spans="1:1" x14ac:dyDescent="0.25">
      <c r="A4239" s="16"/>
    </row>
    <row r="4240" spans="1:1" x14ac:dyDescent="0.25">
      <c r="A4240" s="16"/>
    </row>
    <row r="4241" spans="1:1" x14ac:dyDescent="0.25">
      <c r="A4241" s="16"/>
    </row>
    <row r="4242" spans="1:1" x14ac:dyDescent="0.25">
      <c r="A4242" s="16"/>
    </row>
    <row r="4243" spans="1:1" x14ac:dyDescent="0.25">
      <c r="A4243" s="16"/>
    </row>
    <row r="4244" spans="1:1" x14ac:dyDescent="0.25">
      <c r="A4244" s="16"/>
    </row>
    <row r="4245" spans="1:1" x14ac:dyDescent="0.25">
      <c r="A4245" s="16"/>
    </row>
    <row r="4246" spans="1:1" x14ac:dyDescent="0.25">
      <c r="A4246" s="16"/>
    </row>
    <row r="4247" spans="1:1" x14ac:dyDescent="0.25">
      <c r="A4247" s="16"/>
    </row>
    <row r="4248" spans="1:1" x14ac:dyDescent="0.25">
      <c r="A4248" s="16"/>
    </row>
    <row r="4249" spans="1:1" x14ac:dyDescent="0.25">
      <c r="A4249" s="16"/>
    </row>
    <row r="4250" spans="1:1" x14ac:dyDescent="0.25">
      <c r="A4250" s="16"/>
    </row>
    <row r="4251" spans="1:1" x14ac:dyDescent="0.25">
      <c r="A4251" s="16"/>
    </row>
    <row r="4252" spans="1:1" x14ac:dyDescent="0.25">
      <c r="A4252" s="16"/>
    </row>
    <row r="4253" spans="1:1" x14ac:dyDescent="0.25">
      <c r="A4253" s="16"/>
    </row>
    <row r="4254" spans="1:1" x14ac:dyDescent="0.25">
      <c r="A4254" s="16"/>
    </row>
    <row r="4255" spans="1:1" x14ac:dyDescent="0.25">
      <c r="A4255" s="16"/>
    </row>
    <row r="4256" spans="1:1" x14ac:dyDescent="0.25">
      <c r="A4256" s="16"/>
    </row>
    <row r="4257" spans="1:1" x14ac:dyDescent="0.25">
      <c r="A4257" s="16"/>
    </row>
    <row r="4258" spans="1:1" x14ac:dyDescent="0.25">
      <c r="A4258" s="16"/>
    </row>
    <row r="4259" spans="1:1" x14ac:dyDescent="0.25">
      <c r="A4259" s="16"/>
    </row>
    <row r="4260" spans="1:1" x14ac:dyDescent="0.25">
      <c r="A4260" s="16"/>
    </row>
    <row r="4261" spans="1:1" x14ac:dyDescent="0.25">
      <c r="A4261" s="16"/>
    </row>
    <row r="4262" spans="1:1" x14ac:dyDescent="0.25">
      <c r="A4262" s="16"/>
    </row>
    <row r="4263" spans="1:1" x14ac:dyDescent="0.25">
      <c r="A4263" s="16"/>
    </row>
    <row r="4264" spans="1:1" x14ac:dyDescent="0.25">
      <c r="A4264" s="16"/>
    </row>
    <row r="4265" spans="1:1" x14ac:dyDescent="0.25">
      <c r="A4265" s="16"/>
    </row>
    <row r="4266" spans="1:1" x14ac:dyDescent="0.25">
      <c r="A4266" s="16"/>
    </row>
    <row r="4267" spans="1:1" x14ac:dyDescent="0.25">
      <c r="A4267" s="16"/>
    </row>
    <row r="4268" spans="1:1" x14ac:dyDescent="0.25">
      <c r="A4268" s="16"/>
    </row>
    <row r="4269" spans="1:1" x14ac:dyDescent="0.25">
      <c r="A4269" s="16"/>
    </row>
    <row r="4270" spans="1:1" x14ac:dyDescent="0.25">
      <c r="A4270" s="16"/>
    </row>
    <row r="4271" spans="1:1" x14ac:dyDescent="0.25">
      <c r="A4271" s="16"/>
    </row>
    <row r="4272" spans="1:1" x14ac:dyDescent="0.25">
      <c r="A4272" s="16"/>
    </row>
    <row r="4273" spans="1:1" x14ac:dyDescent="0.25">
      <c r="A4273" s="16"/>
    </row>
    <row r="4274" spans="1:1" x14ac:dyDescent="0.25">
      <c r="A4274" s="16"/>
    </row>
    <row r="4275" spans="1:1" x14ac:dyDescent="0.25">
      <c r="A4275" s="16"/>
    </row>
    <row r="4276" spans="1:1" x14ac:dyDescent="0.25">
      <c r="A4276" s="16"/>
    </row>
    <row r="4277" spans="1:1" x14ac:dyDescent="0.25">
      <c r="A4277" s="16"/>
    </row>
    <row r="4278" spans="1:1" x14ac:dyDescent="0.25">
      <c r="A4278" s="16"/>
    </row>
    <row r="4279" spans="1:1" x14ac:dyDescent="0.25">
      <c r="A4279" s="16"/>
    </row>
    <row r="4280" spans="1:1" x14ac:dyDescent="0.25">
      <c r="A4280" s="16"/>
    </row>
    <row r="4281" spans="1:1" x14ac:dyDescent="0.25">
      <c r="A4281" s="16"/>
    </row>
    <row r="4282" spans="1:1" x14ac:dyDescent="0.25">
      <c r="A4282" s="16"/>
    </row>
    <row r="4283" spans="1:1" x14ac:dyDescent="0.25">
      <c r="A4283" s="16"/>
    </row>
    <row r="4284" spans="1:1" x14ac:dyDescent="0.25">
      <c r="A4284" s="16"/>
    </row>
    <row r="4285" spans="1:1" x14ac:dyDescent="0.25">
      <c r="A4285" s="16"/>
    </row>
    <row r="4286" spans="1:1" x14ac:dyDescent="0.25">
      <c r="A4286" s="16"/>
    </row>
    <row r="4287" spans="1:1" x14ac:dyDescent="0.25">
      <c r="A4287" s="16"/>
    </row>
    <row r="4288" spans="1:1" x14ac:dyDescent="0.25">
      <c r="A4288" s="16"/>
    </row>
    <row r="4289" spans="1:1" x14ac:dyDescent="0.25">
      <c r="A4289" s="16"/>
    </row>
    <row r="4290" spans="1:1" x14ac:dyDescent="0.25">
      <c r="A4290" s="16"/>
    </row>
    <row r="4291" spans="1:1" x14ac:dyDescent="0.25">
      <c r="A4291" s="16"/>
    </row>
    <row r="4292" spans="1:1" x14ac:dyDescent="0.25">
      <c r="A4292" s="16"/>
    </row>
    <row r="4293" spans="1:1" x14ac:dyDescent="0.25">
      <c r="A4293" s="16"/>
    </row>
    <row r="4294" spans="1:1" x14ac:dyDescent="0.25">
      <c r="A4294" s="16"/>
    </row>
    <row r="4295" spans="1:1" x14ac:dyDescent="0.25">
      <c r="A4295" s="16"/>
    </row>
    <row r="4296" spans="1:1" x14ac:dyDescent="0.25">
      <c r="A4296" s="16"/>
    </row>
    <row r="4297" spans="1:1" x14ac:dyDescent="0.25">
      <c r="A4297" s="16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16"/>
    </row>
    <row r="4302" spans="1:1" x14ac:dyDescent="0.25">
      <c r="A4302" s="16"/>
    </row>
    <row r="4303" spans="1:1" x14ac:dyDescent="0.25">
      <c r="A4303" s="16"/>
    </row>
    <row r="4304" spans="1:1" x14ac:dyDescent="0.25">
      <c r="A4304" s="16"/>
    </row>
    <row r="4305" spans="1:1" x14ac:dyDescent="0.25">
      <c r="A4305" s="16"/>
    </row>
    <row r="4306" spans="1:1" x14ac:dyDescent="0.25">
      <c r="A4306" s="16"/>
    </row>
    <row r="4307" spans="1:1" x14ac:dyDescent="0.25">
      <c r="A4307" s="16"/>
    </row>
    <row r="4308" spans="1:1" x14ac:dyDescent="0.25">
      <c r="A4308" s="16"/>
    </row>
    <row r="4309" spans="1:1" x14ac:dyDescent="0.25">
      <c r="A4309" s="16"/>
    </row>
    <row r="4310" spans="1:1" x14ac:dyDescent="0.25">
      <c r="A4310" s="16"/>
    </row>
    <row r="4311" spans="1:1" x14ac:dyDescent="0.25">
      <c r="A4311" s="16"/>
    </row>
    <row r="4312" spans="1:1" x14ac:dyDescent="0.25">
      <c r="A4312" s="16"/>
    </row>
    <row r="4313" spans="1:1" x14ac:dyDescent="0.25">
      <c r="A4313" s="16"/>
    </row>
    <row r="4314" spans="1:1" x14ac:dyDescent="0.25">
      <c r="A4314" s="16"/>
    </row>
    <row r="4315" spans="1:1" x14ac:dyDescent="0.25">
      <c r="A4315" s="16"/>
    </row>
    <row r="4316" spans="1:1" x14ac:dyDescent="0.25">
      <c r="A4316" s="16"/>
    </row>
    <row r="4317" spans="1:1" x14ac:dyDescent="0.25">
      <c r="A4317" s="16"/>
    </row>
    <row r="4318" spans="1:1" x14ac:dyDescent="0.25">
      <c r="A4318" s="16"/>
    </row>
    <row r="4319" spans="1:1" x14ac:dyDescent="0.25">
      <c r="A4319" s="16"/>
    </row>
    <row r="4320" spans="1:1" x14ac:dyDescent="0.25">
      <c r="A4320" s="16"/>
    </row>
    <row r="4321" spans="1:1" x14ac:dyDescent="0.25">
      <c r="A4321" s="16"/>
    </row>
    <row r="4322" spans="1:1" x14ac:dyDescent="0.25">
      <c r="A4322" s="16"/>
    </row>
    <row r="4323" spans="1:1" x14ac:dyDescent="0.25">
      <c r="A4323" s="16"/>
    </row>
    <row r="4324" spans="1:1" x14ac:dyDescent="0.25">
      <c r="A4324" s="16"/>
    </row>
    <row r="4325" spans="1:1" x14ac:dyDescent="0.25">
      <c r="A4325" s="16"/>
    </row>
    <row r="4326" spans="1:1" x14ac:dyDescent="0.25">
      <c r="A4326" s="16"/>
    </row>
    <row r="4327" spans="1:1" x14ac:dyDescent="0.25">
      <c r="A4327" s="16"/>
    </row>
    <row r="4328" spans="1:1" x14ac:dyDescent="0.25">
      <c r="A4328" s="16"/>
    </row>
    <row r="4329" spans="1:1" x14ac:dyDescent="0.25">
      <c r="A4329" s="16"/>
    </row>
    <row r="4330" spans="1:1" x14ac:dyDescent="0.25">
      <c r="A4330" s="16"/>
    </row>
    <row r="4331" spans="1:1" x14ac:dyDescent="0.25">
      <c r="A4331" s="16"/>
    </row>
    <row r="4332" spans="1:1" x14ac:dyDescent="0.25">
      <c r="A4332" s="16"/>
    </row>
    <row r="4333" spans="1:1" x14ac:dyDescent="0.25">
      <c r="A4333" s="16"/>
    </row>
    <row r="4334" spans="1:1" x14ac:dyDescent="0.25">
      <c r="A4334" s="16"/>
    </row>
    <row r="4335" spans="1:1" x14ac:dyDescent="0.25">
      <c r="A4335" s="16"/>
    </row>
    <row r="4336" spans="1:1" x14ac:dyDescent="0.25">
      <c r="A4336" s="16"/>
    </row>
    <row r="4337" spans="1:1" x14ac:dyDescent="0.25">
      <c r="A4337" s="16"/>
    </row>
    <row r="4338" spans="1:1" x14ac:dyDescent="0.25">
      <c r="A4338" s="16"/>
    </row>
    <row r="4339" spans="1:1" x14ac:dyDescent="0.25">
      <c r="A4339" s="16"/>
    </row>
    <row r="4340" spans="1:1" x14ac:dyDescent="0.25">
      <c r="A4340" s="16"/>
    </row>
    <row r="4341" spans="1:1" x14ac:dyDescent="0.25">
      <c r="A4341" s="16"/>
    </row>
    <row r="4342" spans="1:1" x14ac:dyDescent="0.25">
      <c r="A4342" s="16"/>
    </row>
    <row r="4343" spans="1:1" x14ac:dyDescent="0.25">
      <c r="A4343" s="16"/>
    </row>
    <row r="4344" spans="1:1" x14ac:dyDescent="0.25">
      <c r="A4344" s="16"/>
    </row>
    <row r="4345" spans="1:1" x14ac:dyDescent="0.25">
      <c r="A4345" s="16"/>
    </row>
    <row r="4346" spans="1:1" x14ac:dyDescent="0.25">
      <c r="A4346" s="16"/>
    </row>
    <row r="4347" spans="1:1" x14ac:dyDescent="0.25">
      <c r="A4347" s="16"/>
    </row>
    <row r="4348" spans="1:1" x14ac:dyDescent="0.25">
      <c r="A4348" s="16"/>
    </row>
    <row r="4349" spans="1:1" x14ac:dyDescent="0.25">
      <c r="A4349" s="16"/>
    </row>
    <row r="4350" spans="1:1" x14ac:dyDescent="0.25">
      <c r="A4350" s="16"/>
    </row>
    <row r="4351" spans="1:1" x14ac:dyDescent="0.25">
      <c r="A4351" s="16"/>
    </row>
    <row r="4352" spans="1:1" x14ac:dyDescent="0.25">
      <c r="A4352" s="16"/>
    </row>
    <row r="4353" spans="1:1" x14ac:dyDescent="0.25">
      <c r="A4353" s="16"/>
    </row>
    <row r="4354" spans="1:1" x14ac:dyDescent="0.25">
      <c r="A4354" s="16"/>
    </row>
    <row r="4355" spans="1:1" x14ac:dyDescent="0.25">
      <c r="A4355" s="16"/>
    </row>
    <row r="4356" spans="1:1" x14ac:dyDescent="0.25">
      <c r="A4356" s="16"/>
    </row>
    <row r="4357" spans="1:1" x14ac:dyDescent="0.25">
      <c r="A4357" s="16"/>
    </row>
    <row r="4358" spans="1:1" x14ac:dyDescent="0.25">
      <c r="A4358" s="16"/>
    </row>
    <row r="4359" spans="1:1" x14ac:dyDescent="0.25">
      <c r="A4359" s="16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16"/>
    </row>
    <row r="4365" spans="1:1" x14ac:dyDescent="0.25">
      <c r="A4365" s="16"/>
    </row>
    <row r="4366" spans="1:1" x14ac:dyDescent="0.25">
      <c r="A4366" s="16"/>
    </row>
    <row r="4367" spans="1:1" x14ac:dyDescent="0.25">
      <c r="A4367" s="16"/>
    </row>
    <row r="4368" spans="1:1" x14ac:dyDescent="0.25">
      <c r="A4368" s="16"/>
    </row>
    <row r="4369" spans="1:1" x14ac:dyDescent="0.25">
      <c r="A4369" s="16"/>
    </row>
    <row r="4370" spans="1:1" x14ac:dyDescent="0.25">
      <c r="A4370" s="16"/>
    </row>
    <row r="4371" spans="1:1" x14ac:dyDescent="0.25">
      <c r="A4371" s="16"/>
    </row>
    <row r="4372" spans="1:1" x14ac:dyDescent="0.25">
      <c r="A4372" s="16"/>
    </row>
    <row r="4373" spans="1:1" x14ac:dyDescent="0.25">
      <c r="A4373" s="16"/>
    </row>
    <row r="4374" spans="1:1" x14ac:dyDescent="0.25">
      <c r="A4374" s="16"/>
    </row>
    <row r="4375" spans="1:1" x14ac:dyDescent="0.25">
      <c r="A4375" s="16"/>
    </row>
    <row r="4376" spans="1:1" x14ac:dyDescent="0.25">
      <c r="A4376" s="16"/>
    </row>
    <row r="4377" spans="1:1" x14ac:dyDescent="0.25">
      <c r="A4377" s="16"/>
    </row>
    <row r="4378" spans="1:1" x14ac:dyDescent="0.25">
      <c r="A4378" s="16"/>
    </row>
    <row r="4379" spans="1:1" x14ac:dyDescent="0.25">
      <c r="A4379" s="16"/>
    </row>
    <row r="4380" spans="1:1" x14ac:dyDescent="0.25">
      <c r="A4380" s="16"/>
    </row>
    <row r="4381" spans="1:1" x14ac:dyDescent="0.25">
      <c r="A4381" s="16"/>
    </row>
    <row r="4382" spans="1:1" x14ac:dyDescent="0.25">
      <c r="A4382" s="16"/>
    </row>
    <row r="4383" spans="1:1" x14ac:dyDescent="0.25">
      <c r="A4383" s="16"/>
    </row>
    <row r="4384" spans="1:1" x14ac:dyDescent="0.25">
      <c r="A4384" s="16"/>
    </row>
    <row r="4385" spans="1:1" x14ac:dyDescent="0.25">
      <c r="A4385" s="16"/>
    </row>
    <row r="4386" spans="1:1" x14ac:dyDescent="0.25">
      <c r="A4386" s="16"/>
    </row>
    <row r="4387" spans="1:1" x14ac:dyDescent="0.25">
      <c r="A4387" s="16"/>
    </row>
    <row r="4388" spans="1:1" x14ac:dyDescent="0.25">
      <c r="A4388" s="16"/>
    </row>
    <row r="4389" spans="1:1" x14ac:dyDescent="0.25">
      <c r="A4389" s="16"/>
    </row>
    <row r="4390" spans="1:1" x14ac:dyDescent="0.25">
      <c r="A4390" s="16"/>
    </row>
    <row r="4391" spans="1:1" x14ac:dyDescent="0.25">
      <c r="A4391" s="16"/>
    </row>
    <row r="4392" spans="1:1" x14ac:dyDescent="0.25">
      <c r="A4392" s="16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16"/>
    </row>
    <row r="4398" spans="1:1" x14ac:dyDescent="0.25">
      <c r="A4398" s="16"/>
    </row>
    <row r="4399" spans="1:1" x14ac:dyDescent="0.25">
      <c r="A4399" s="16"/>
    </row>
    <row r="4400" spans="1:1" x14ac:dyDescent="0.25">
      <c r="A4400" s="16"/>
    </row>
    <row r="4401" spans="1:1" x14ac:dyDescent="0.25">
      <c r="A4401" s="16"/>
    </row>
    <row r="4402" spans="1:1" x14ac:dyDescent="0.25">
      <c r="A4402" s="16"/>
    </row>
    <row r="4403" spans="1:1" x14ac:dyDescent="0.25">
      <c r="A4403" s="16"/>
    </row>
    <row r="4404" spans="1:1" x14ac:dyDescent="0.25">
      <c r="A4404" s="16"/>
    </row>
    <row r="4405" spans="1:1" x14ac:dyDescent="0.25">
      <c r="A4405" s="16"/>
    </row>
    <row r="4406" spans="1:1" x14ac:dyDescent="0.25">
      <c r="A4406" s="16"/>
    </row>
    <row r="4407" spans="1:1" x14ac:dyDescent="0.25">
      <c r="A4407" s="16"/>
    </row>
    <row r="4408" spans="1:1" x14ac:dyDescent="0.25">
      <c r="A4408" s="16"/>
    </row>
    <row r="4409" spans="1:1" x14ac:dyDescent="0.25">
      <c r="A4409" s="16"/>
    </row>
    <row r="4410" spans="1:1" x14ac:dyDescent="0.25">
      <c r="A4410" s="16"/>
    </row>
    <row r="4411" spans="1:1" x14ac:dyDescent="0.25">
      <c r="A4411" s="16"/>
    </row>
    <row r="4412" spans="1:1" x14ac:dyDescent="0.25">
      <c r="A4412" s="16"/>
    </row>
    <row r="4413" spans="1:1" x14ac:dyDescent="0.25">
      <c r="A4413" s="16"/>
    </row>
    <row r="4414" spans="1:1" x14ac:dyDescent="0.25">
      <c r="A4414" s="16"/>
    </row>
    <row r="4415" spans="1:1" x14ac:dyDescent="0.25">
      <c r="A4415" s="16"/>
    </row>
    <row r="4416" spans="1:1" x14ac:dyDescent="0.25">
      <c r="A4416" s="16"/>
    </row>
    <row r="4417" spans="1:1" x14ac:dyDescent="0.25">
      <c r="A4417" s="16"/>
    </row>
    <row r="4418" spans="1:1" x14ac:dyDescent="0.25">
      <c r="A4418" s="16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</sheetData>
  <sheetProtection selectLockedCells="1"/>
  <mergeCells count="9">
    <mergeCell ref="D7:M10"/>
    <mergeCell ref="AF7:AJ9"/>
    <mergeCell ref="I20:J20"/>
    <mergeCell ref="H13:I13"/>
    <mergeCell ref="D16:I16"/>
    <mergeCell ref="D14:G14"/>
    <mergeCell ref="D18:I18"/>
    <mergeCell ref="H14:J14"/>
    <mergeCell ref="AF10:AJ10"/>
  </mergeCells>
  <phoneticPr fontId="21" type="noConversion"/>
  <pageMargins left="0.75" right="0.75" top="1" bottom="1" header="0.5" footer="0.5"/>
  <pageSetup paperSize="9" scale="8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L5053"/>
  <sheetViews>
    <sheetView showGridLines="0" showZeros="0" topLeftCell="A2" zoomScale="114" workbookViewId="0">
      <selection activeCell="Q13" sqref="Q13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'18JUL16'!C37+3</f>
        <v>42597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-293.88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42597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491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-293.88009999999997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42598</v>
      </c>
      <c r="D13" s="5">
        <v>0</v>
      </c>
      <c r="E13" s="5">
        <v>0</v>
      </c>
      <c r="F13" s="5">
        <v>0</v>
      </c>
      <c r="G13" s="5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491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-293.8802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42599</v>
      </c>
      <c r="D14" s="5">
        <v>0</v>
      </c>
      <c r="E14" s="5">
        <v>0</v>
      </c>
      <c r="F14" s="5">
        <v>0</v>
      </c>
      <c r="G14" s="5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491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-293.88029999999998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42600</v>
      </c>
      <c r="D15" s="5">
        <v>0</v>
      </c>
      <c r="E15" s="5">
        <v>0</v>
      </c>
      <c r="F15" s="5">
        <v>0</v>
      </c>
      <c r="G15" s="5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491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-293.88040000000001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42601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491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-293.88049999999998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-293.88049999999998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-293.88049999999998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42604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491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-293.88060000000002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42605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491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-293.88069999999999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42606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491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-293.88079999999997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42607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491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-293.8809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42608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491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-293.88099999999997</v>
      </c>
      <c r="V23" s="305"/>
      <c r="W23" s="321" t="s">
        <v>47</v>
      </c>
      <c r="X23" s="17" t="str">
        <f>'18JUL16'!X29</f>
        <v>0</v>
      </c>
      <c r="Y23" s="17">
        <f>'18JUL16'!Y29</f>
        <v>-293.88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-293.88099999999997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-293.88099999999997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42611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7.2</v>
      </c>
      <c r="J26" s="358">
        <f>(AU26+I26)-AC26</f>
        <v>7.2</v>
      </c>
      <c r="K26" s="359">
        <f t="shared" si="10"/>
        <v>7.2</v>
      </c>
      <c r="L26" s="26">
        <v>0</v>
      </c>
      <c r="M26" s="26"/>
      <c r="N26" s="26"/>
      <c r="O26" s="491"/>
      <c r="P26" s="359"/>
      <c r="Q26" s="23" t="s">
        <v>202</v>
      </c>
      <c r="R26" s="23"/>
      <c r="S26" s="362"/>
      <c r="T26" s="363">
        <v>11</v>
      </c>
      <c r="U26" s="306">
        <f>U$11+SUM(BA26-BB26)-SUM(AR$12:AR26)+SUM(AG$12:AG26)</f>
        <v>-293.88109999999995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28.8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7</v>
      </c>
      <c r="AW26" s="439">
        <f t="shared" si="16"/>
        <v>0.2</v>
      </c>
      <c r="AX26" s="440">
        <f>MINUTE(AY26)</f>
        <v>12</v>
      </c>
      <c r="AY26" s="442">
        <f t="shared" si="9"/>
        <v>0.3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42612</v>
      </c>
      <c r="D27" s="5">
        <v>0</v>
      </c>
      <c r="E27" s="5">
        <v>0</v>
      </c>
      <c r="F27" s="5">
        <v>0</v>
      </c>
      <c r="G27" s="5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491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-293.88119999999998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42613</v>
      </c>
      <c r="D28" s="5">
        <v>0</v>
      </c>
      <c r="E28" s="5">
        <v>0</v>
      </c>
      <c r="F28" s="5">
        <v>0</v>
      </c>
      <c r="G28" s="5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491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-293.88129999999995</v>
      </c>
      <c r="V28" s="305"/>
      <c r="W28" s="245" t="s">
        <v>13</v>
      </c>
      <c r="X28" s="20">
        <f>SUM(X24:X27)+X23</f>
        <v>0</v>
      </c>
      <c r="Y28" s="21">
        <f>SUM(Y24:Y27)-Y23</f>
        <v>430.68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42614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491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-293.88139999999999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-430.68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42615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491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-293.88149999999996</v>
      </c>
      <c r="V30" s="305"/>
      <c r="W30" s="213"/>
      <c r="X30" s="213"/>
      <c r="Y30" s="213"/>
      <c r="Z30" s="322">
        <f>0-Y26</f>
        <v>-28.8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7.2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-293.88149999999996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-293.88149999999996</v>
      </c>
      <c r="V32" s="305"/>
      <c r="W32" s="213"/>
      <c r="X32" s="213"/>
      <c r="Y32" s="213"/>
      <c r="Z32" s="324">
        <f>0-Y28</f>
        <v>-430.68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42618</v>
      </c>
      <c r="D33" s="5">
        <v>0</v>
      </c>
      <c r="E33" s="5">
        <v>0</v>
      </c>
      <c r="F33" s="5">
        <v>0</v>
      </c>
      <c r="G33" s="5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491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-293.88159999999993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42619</v>
      </c>
      <c r="D34" s="5">
        <v>0</v>
      </c>
      <c r="E34" s="5">
        <v>0</v>
      </c>
      <c r="F34" s="5">
        <v>0</v>
      </c>
      <c r="G34" s="5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491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-293.88169999999997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42620</v>
      </c>
      <c r="D35" s="5">
        <v>0</v>
      </c>
      <c r="E35" s="5">
        <v>0</v>
      </c>
      <c r="F35" s="5">
        <v>0</v>
      </c>
      <c r="G35" s="5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491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-293.8818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42621</v>
      </c>
      <c r="D36" s="5">
        <v>0</v>
      </c>
      <c r="E36" s="5">
        <v>0</v>
      </c>
      <c r="F36" s="5">
        <v>0</v>
      </c>
      <c r="G36" s="5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491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-293.88189999999997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42622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492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-293.88200000000001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'18JUL16'!Q46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7.2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1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7.2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42615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-293.88149999999996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-28.8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293" priority="24" stopIfTrue="1" operator="lessThanOrEqual">
      <formula>$U$5+AY12</formula>
    </cfRule>
  </conditionalFormatting>
  <conditionalFormatting sqref="X29 X23:Y23">
    <cfRule type="cellIs" dxfId="292" priority="25" stopIfTrue="1" operator="greaterThanOrEqual">
      <formula>0</formula>
    </cfRule>
  </conditionalFormatting>
  <conditionalFormatting sqref="U11">
    <cfRule type="cellIs" dxfId="291" priority="26" stopIfTrue="1" operator="lessThan">
      <formula>$BC$10</formula>
    </cfRule>
    <cfRule type="cellIs" dxfId="290" priority="27" stopIfTrue="1" operator="greaterThanOrEqual">
      <formula>$BC$10</formula>
    </cfRule>
  </conditionalFormatting>
  <conditionalFormatting sqref="V11:V37 U12:U37">
    <cfRule type="cellIs" dxfId="289" priority="28" stopIfTrue="1" operator="lessThan">
      <formula>0</formula>
    </cfRule>
    <cfRule type="cellIs" dxfId="288" priority="29" stopIfTrue="1" operator="greaterThanOrEqual">
      <formula>0</formula>
    </cfRule>
  </conditionalFormatting>
  <conditionalFormatting sqref="J17 J31 J24 J38">
    <cfRule type="cellIs" dxfId="287" priority="30" stopIfTrue="1" operator="greaterThanOrEqual">
      <formula>$S$4</formula>
    </cfRule>
    <cfRule type="cellIs" dxfId="286" priority="31" stopIfTrue="1" operator="lessThan">
      <formula>$S$4</formula>
    </cfRule>
  </conditionalFormatting>
  <conditionalFormatting sqref="J12:J16 J26:J30 J19:J23 J33:J37">
    <cfRule type="cellIs" dxfId="285" priority="33" stopIfTrue="1" operator="lessThanOrEqual">
      <formula>$U$6</formula>
    </cfRule>
    <cfRule type="cellIs" dxfId="284" priority="34" stopIfTrue="1" operator="greaterThan">
      <formula>$U$6</formula>
    </cfRule>
  </conditionalFormatting>
  <conditionalFormatting sqref="J43:P43">
    <cfRule type="cellIs" dxfId="283" priority="36" stopIfTrue="1" operator="lessThanOrEqual">
      <formula>$U$6</formula>
    </cfRule>
    <cfRule type="cellIs" dxfId="282" priority="37" stopIfTrue="1" operator="greaterThan">
      <formula>$U$6</formula>
    </cfRule>
  </conditionalFormatting>
  <conditionalFormatting sqref="K12:K37">
    <cfRule type="cellIs" dxfId="281" priority="38" stopIfTrue="1" operator="lessThanOrEqual">
      <formula>$U$6</formula>
    </cfRule>
    <cfRule type="cellIs" dxfId="280" priority="39" stopIfTrue="1" operator="greaterThan">
      <formula>$U$6</formula>
    </cfRule>
  </conditionalFormatting>
  <conditionalFormatting sqref="Q46">
    <cfRule type="cellIs" dxfId="279" priority="41" stopIfTrue="1" operator="between">
      <formula>0</formula>
      <formula>40</formula>
    </cfRule>
    <cfRule type="cellIs" dxfId="278" priority="42" stopIfTrue="1" operator="lessThan">
      <formula>0</formula>
    </cfRule>
  </conditionalFormatting>
  <conditionalFormatting sqref="Y29 X23">
    <cfRule type="cellIs" dxfId="277" priority="44" stopIfTrue="1" operator="lessThan">
      <formula>$X$11</formula>
    </cfRule>
  </conditionalFormatting>
  <conditionalFormatting sqref="F12">
    <cfRule type="cellIs" dxfId="276" priority="22" stopIfTrue="1" operator="lessThan">
      <formula>AQ12</formula>
    </cfRule>
  </conditionalFormatting>
  <conditionalFormatting sqref="G12 D12:E12">
    <cfRule type="cellIs" dxfId="275" priority="23" stopIfTrue="1" operator="lessThan">
      <formula>$U$2</formula>
    </cfRule>
  </conditionalFormatting>
  <conditionalFormatting sqref="F13:F16">
    <cfRule type="cellIs" dxfId="274" priority="20" stopIfTrue="1" operator="lessThan">
      <formula>AQ13</formula>
    </cfRule>
  </conditionalFormatting>
  <conditionalFormatting sqref="G13:G16 D13:E16">
    <cfRule type="cellIs" dxfId="273" priority="21" stopIfTrue="1" operator="lessThan">
      <formula>$U$2</formula>
    </cfRule>
  </conditionalFormatting>
  <conditionalFormatting sqref="F19">
    <cfRule type="cellIs" dxfId="272" priority="18" stopIfTrue="1" operator="lessThan">
      <formula>AQ19</formula>
    </cfRule>
  </conditionalFormatting>
  <conditionalFormatting sqref="G19 D19:E19">
    <cfRule type="cellIs" dxfId="271" priority="19" stopIfTrue="1" operator="lessThan">
      <formula>$U$2</formula>
    </cfRule>
  </conditionalFormatting>
  <conditionalFormatting sqref="F20:F23">
    <cfRule type="cellIs" dxfId="270" priority="16" stopIfTrue="1" operator="lessThan">
      <formula>AQ20</formula>
    </cfRule>
  </conditionalFormatting>
  <conditionalFormatting sqref="G20:G23 D20:E23">
    <cfRule type="cellIs" dxfId="269" priority="17" stopIfTrue="1" operator="lessThan">
      <formula>$U$2</formula>
    </cfRule>
  </conditionalFormatting>
  <conditionalFormatting sqref="F26">
    <cfRule type="cellIs" dxfId="268" priority="14" stopIfTrue="1" operator="lessThan">
      <formula>AQ26</formula>
    </cfRule>
  </conditionalFormatting>
  <conditionalFormatting sqref="G26 D26:E26">
    <cfRule type="cellIs" dxfId="267" priority="15" stopIfTrue="1" operator="lessThan">
      <formula>$U$2</formula>
    </cfRule>
  </conditionalFormatting>
  <conditionalFormatting sqref="F27:F30">
    <cfRule type="cellIs" dxfId="266" priority="12" stopIfTrue="1" operator="lessThan">
      <formula>AQ27</formula>
    </cfRule>
  </conditionalFormatting>
  <conditionalFormatting sqref="G27:G30 D27:E30">
    <cfRule type="cellIs" dxfId="265" priority="13" stopIfTrue="1" operator="lessThan">
      <formula>$U$2</formula>
    </cfRule>
  </conditionalFormatting>
  <conditionalFormatting sqref="F33">
    <cfRule type="cellIs" dxfId="264" priority="10" stopIfTrue="1" operator="lessThan">
      <formula>AQ33</formula>
    </cfRule>
  </conditionalFormatting>
  <conditionalFormatting sqref="G33 D33:E33">
    <cfRule type="cellIs" dxfId="263" priority="11" stopIfTrue="1" operator="lessThan">
      <formula>$U$2</formula>
    </cfRule>
  </conditionalFormatting>
  <conditionalFormatting sqref="F34:F37">
    <cfRule type="cellIs" dxfId="262" priority="8" stopIfTrue="1" operator="lessThan">
      <formula>AQ34</formula>
    </cfRule>
  </conditionalFormatting>
  <conditionalFormatting sqref="G34:G37 D34:E37">
    <cfRule type="cellIs" dxfId="261" priority="9" stopIfTrue="1" operator="lessThan">
      <formula>$U$2</formula>
    </cfRule>
  </conditionalFormatting>
  <conditionalFormatting sqref="R26:R30 R33:R37 R19:R23">
    <cfRule type="cellIs" dxfId="260" priority="1" stopIfTrue="1" operator="lessThan">
      <formula>"A"</formula>
    </cfRule>
  </conditionalFormatting>
  <conditionalFormatting sqref="R12:R16 L17:O18 L24:O25 L31:O32">
    <cfRule type="cellIs" dxfId="259" priority="2" stopIfTrue="1" operator="lessThan">
      <formula>$U$2</formula>
    </cfRule>
  </conditionalFormatting>
  <conditionalFormatting sqref="P12:P37">
    <cfRule type="cellIs" dxfId="258" priority="3" stopIfTrue="1" operator="lessThanOrEqual">
      <formula>$U$6</formula>
    </cfRule>
    <cfRule type="cellIs" dxfId="257" priority="4" stopIfTrue="1" operator="greaterThan">
      <formula>$U$6</formula>
    </cfRule>
  </conditionalFormatting>
  <conditionalFormatting sqref="L33:O37 L19:O23 L26:O30 L12:O16">
    <cfRule type="cellIs" dxfId="256" priority="5" stopIfTrue="1" operator="lessThan">
      <formula>$U$2</formula>
    </cfRule>
  </conditionalFormatting>
  <conditionalFormatting sqref="Q12:Q16 Q33:Q37 Q26:Q30 Q19:Q23">
    <cfRule type="cellIs" dxfId="255" priority="6" stopIfTrue="1" operator="lessThan">
      <formula>"A"</formula>
    </cfRule>
    <cfRule type="cellIs" dxfId="254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L5053"/>
  <sheetViews>
    <sheetView showGridLines="0" showZeros="0" topLeftCell="A2" zoomScale="114" workbookViewId="0">
      <selection activeCell="D28" sqref="D28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'15Aug16'!C37+3</f>
        <v>42625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201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-430.68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42625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-430.68009999999998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42626</v>
      </c>
      <c r="D13" s="5">
        <v>0</v>
      </c>
      <c r="E13" s="5">
        <v>0</v>
      </c>
      <c r="F13" s="5">
        <v>0</v>
      </c>
      <c r="G13" s="5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-430.68020000000001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42627</v>
      </c>
      <c r="D14" s="5">
        <v>0</v>
      </c>
      <c r="E14" s="5">
        <v>0</v>
      </c>
      <c r="F14" s="5">
        <v>0</v>
      </c>
      <c r="G14" s="5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-430.68029999999999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42628</v>
      </c>
      <c r="D15" s="5">
        <v>0</v>
      </c>
      <c r="E15" s="5">
        <v>0</v>
      </c>
      <c r="F15" s="5">
        <v>0</v>
      </c>
      <c r="G15" s="5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-430.68040000000002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42629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-430.68049999999999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-430.68049999999999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-430.68049999999999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42632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-430.68060000000003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42633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-430.6807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42634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-430.68079999999998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42635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-430.68090000000001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42636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-430.68099999999998</v>
      </c>
      <c r="V23" s="305"/>
      <c r="W23" s="321" t="s">
        <v>47</v>
      </c>
      <c r="X23" s="17" t="str">
        <f>'15Aug16'!X29</f>
        <v>0</v>
      </c>
      <c r="Y23" s="17">
        <f>'15Aug16'!Y29</f>
        <v>-430.68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-430.68099999999998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-430.68099999999998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42639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-430.68110000000001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42640</v>
      </c>
      <c r="D27" s="5">
        <v>0</v>
      </c>
      <c r="E27" s="5">
        <v>0</v>
      </c>
      <c r="F27" s="5">
        <v>0</v>
      </c>
      <c r="G27" s="5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-430.68119999999999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42641</v>
      </c>
      <c r="D28" s="5">
        <v>0</v>
      </c>
      <c r="E28" s="5">
        <v>0</v>
      </c>
      <c r="F28" s="5">
        <v>0</v>
      </c>
      <c r="G28" s="5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-430.68129999999996</v>
      </c>
      <c r="V28" s="305"/>
      <c r="W28" s="245" t="s">
        <v>13</v>
      </c>
      <c r="X28" s="20">
        <f>SUM(X24:X27)+X23</f>
        <v>0</v>
      </c>
      <c r="Y28" s="21">
        <f>SUM(Y24:Y27)-Y23</f>
        <v>574.68000000000006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42642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-430.6814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-574.68000000000006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42643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-430.68149999999997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-430.68149999999997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-430.68149999999997</v>
      </c>
      <c r="V32" s="305"/>
      <c r="W32" s="213"/>
      <c r="X32" s="213"/>
      <c r="Y32" s="213"/>
      <c r="Z32" s="324">
        <f>0-Y28</f>
        <v>-574.68000000000006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42646</v>
      </c>
      <c r="D33" s="5">
        <v>0</v>
      </c>
      <c r="E33" s="5">
        <v>0</v>
      </c>
      <c r="F33" s="5">
        <v>0</v>
      </c>
      <c r="G33" s="5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-430.6816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42647</v>
      </c>
      <c r="D34" s="5">
        <v>0</v>
      </c>
      <c r="E34" s="5">
        <v>0</v>
      </c>
      <c r="F34" s="5">
        <v>0</v>
      </c>
      <c r="G34" s="5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-430.68169999999998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42648</v>
      </c>
      <c r="D35" s="5">
        <v>0</v>
      </c>
      <c r="E35" s="5">
        <v>0</v>
      </c>
      <c r="F35" s="5">
        <v>0</v>
      </c>
      <c r="G35" s="5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-430.68179999999995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42649</v>
      </c>
      <c r="D36" s="5">
        <v>0</v>
      </c>
      <c r="E36" s="5">
        <v>0</v>
      </c>
      <c r="F36" s="5">
        <v>0</v>
      </c>
      <c r="G36" s="5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-430.68189999999998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42650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-430.68200000000002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'15Aug16'!Q46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0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0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42643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-430.68149999999997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253" priority="31" stopIfTrue="1" operator="lessThanOrEqual">
      <formula>$U$5+AY12</formula>
    </cfRule>
  </conditionalFormatting>
  <conditionalFormatting sqref="X29 X23:Y23">
    <cfRule type="cellIs" dxfId="252" priority="32" stopIfTrue="1" operator="greaterThanOrEqual">
      <formula>0</formula>
    </cfRule>
  </conditionalFormatting>
  <conditionalFormatting sqref="U11">
    <cfRule type="cellIs" dxfId="251" priority="33" stopIfTrue="1" operator="lessThan">
      <formula>$BC$10</formula>
    </cfRule>
    <cfRule type="cellIs" dxfId="250" priority="34" stopIfTrue="1" operator="greaterThanOrEqual">
      <formula>$BC$10</formula>
    </cfRule>
  </conditionalFormatting>
  <conditionalFormatting sqref="V11:V37 U12:U37">
    <cfRule type="cellIs" dxfId="249" priority="35" stopIfTrue="1" operator="lessThan">
      <formula>0</formula>
    </cfRule>
    <cfRule type="cellIs" dxfId="248" priority="36" stopIfTrue="1" operator="greaterThanOrEqual">
      <formula>0</formula>
    </cfRule>
  </conditionalFormatting>
  <conditionalFormatting sqref="J17 J31 J24 J38">
    <cfRule type="cellIs" dxfId="247" priority="37" stopIfTrue="1" operator="greaterThanOrEqual">
      <formula>$S$4</formula>
    </cfRule>
    <cfRule type="cellIs" dxfId="246" priority="38" stopIfTrue="1" operator="lessThan">
      <formula>$S$4</formula>
    </cfRule>
  </conditionalFormatting>
  <conditionalFormatting sqref="J12:J16 J26:J30 J19:J23 J33:J37">
    <cfRule type="cellIs" dxfId="245" priority="40" stopIfTrue="1" operator="lessThanOrEqual">
      <formula>$U$6</formula>
    </cfRule>
    <cfRule type="cellIs" dxfId="244" priority="41" stopIfTrue="1" operator="greaterThan">
      <formula>$U$6</formula>
    </cfRule>
  </conditionalFormatting>
  <conditionalFormatting sqref="J43:P43">
    <cfRule type="cellIs" dxfId="243" priority="43" stopIfTrue="1" operator="lessThanOrEqual">
      <formula>$U$6</formula>
    </cfRule>
    <cfRule type="cellIs" dxfId="242" priority="44" stopIfTrue="1" operator="greaterThan">
      <formula>$U$6</formula>
    </cfRule>
  </conditionalFormatting>
  <conditionalFormatting sqref="K12:K37">
    <cfRule type="cellIs" dxfId="241" priority="45" stopIfTrue="1" operator="lessThanOrEqual">
      <formula>$U$6</formula>
    </cfRule>
    <cfRule type="cellIs" dxfId="240" priority="46" stopIfTrue="1" operator="greaterThan">
      <formula>$U$6</formula>
    </cfRule>
  </conditionalFormatting>
  <conditionalFormatting sqref="Q46">
    <cfRule type="cellIs" dxfId="239" priority="48" stopIfTrue="1" operator="between">
      <formula>0</formula>
      <formula>40</formula>
    </cfRule>
    <cfRule type="cellIs" dxfId="238" priority="49" stopIfTrue="1" operator="lessThan">
      <formula>0</formula>
    </cfRule>
  </conditionalFormatting>
  <conditionalFormatting sqref="Y29 X23">
    <cfRule type="cellIs" dxfId="237" priority="51" stopIfTrue="1" operator="lessThan">
      <formula>$X$11</formula>
    </cfRule>
  </conditionalFormatting>
  <conditionalFormatting sqref="F12">
    <cfRule type="cellIs" dxfId="236" priority="29" stopIfTrue="1" operator="lessThan">
      <formula>AQ12</formula>
    </cfRule>
  </conditionalFormatting>
  <conditionalFormatting sqref="G12 D12:E12">
    <cfRule type="cellIs" dxfId="235" priority="30" stopIfTrue="1" operator="lessThan">
      <formula>$U$2</formula>
    </cfRule>
  </conditionalFormatting>
  <conditionalFormatting sqref="F13:F16">
    <cfRule type="cellIs" dxfId="234" priority="27" stopIfTrue="1" operator="lessThan">
      <formula>AQ13</formula>
    </cfRule>
  </conditionalFormatting>
  <conditionalFormatting sqref="G13:G16 D13:E16">
    <cfRule type="cellIs" dxfId="233" priority="28" stopIfTrue="1" operator="lessThan">
      <formula>$U$2</formula>
    </cfRule>
  </conditionalFormatting>
  <conditionalFormatting sqref="F19">
    <cfRule type="cellIs" dxfId="232" priority="25" stopIfTrue="1" operator="lessThan">
      <formula>AQ19</formula>
    </cfRule>
  </conditionalFormatting>
  <conditionalFormatting sqref="G19 D19:E19">
    <cfRule type="cellIs" dxfId="231" priority="26" stopIfTrue="1" operator="lessThan">
      <formula>$U$2</formula>
    </cfRule>
  </conditionalFormatting>
  <conditionalFormatting sqref="F20:F23">
    <cfRule type="cellIs" dxfId="230" priority="23" stopIfTrue="1" operator="lessThan">
      <formula>AQ20</formula>
    </cfRule>
  </conditionalFormatting>
  <conditionalFormatting sqref="G20:G23 D20:E23">
    <cfRule type="cellIs" dxfId="229" priority="24" stopIfTrue="1" operator="lessThan">
      <formula>$U$2</formula>
    </cfRule>
  </conditionalFormatting>
  <conditionalFormatting sqref="F26">
    <cfRule type="cellIs" dxfId="228" priority="21" stopIfTrue="1" operator="lessThan">
      <formula>AQ26</formula>
    </cfRule>
  </conditionalFormatting>
  <conditionalFormatting sqref="G26 D26:E26">
    <cfRule type="cellIs" dxfId="227" priority="22" stopIfTrue="1" operator="lessThan">
      <formula>$U$2</formula>
    </cfRule>
  </conditionalFormatting>
  <conditionalFormatting sqref="F27:F30">
    <cfRule type="cellIs" dxfId="226" priority="19" stopIfTrue="1" operator="lessThan">
      <formula>AQ27</formula>
    </cfRule>
  </conditionalFormatting>
  <conditionalFormatting sqref="G27:G30 D27:E30">
    <cfRule type="cellIs" dxfId="225" priority="20" stopIfTrue="1" operator="lessThan">
      <formula>$U$2</formula>
    </cfRule>
  </conditionalFormatting>
  <conditionalFormatting sqref="F33">
    <cfRule type="cellIs" dxfId="224" priority="17" stopIfTrue="1" operator="lessThan">
      <formula>AQ33</formula>
    </cfRule>
  </conditionalFormatting>
  <conditionalFormatting sqref="G33 D33:E33">
    <cfRule type="cellIs" dxfId="223" priority="18" stopIfTrue="1" operator="lessThan">
      <formula>$U$2</formula>
    </cfRule>
  </conditionalFormatting>
  <conditionalFormatting sqref="F34:F37">
    <cfRule type="cellIs" dxfId="222" priority="15" stopIfTrue="1" operator="lessThan">
      <formula>AQ34</formula>
    </cfRule>
  </conditionalFormatting>
  <conditionalFormatting sqref="G34:G37 D34:E37">
    <cfRule type="cellIs" dxfId="221" priority="16" stopIfTrue="1" operator="lessThan">
      <formula>$U$2</formula>
    </cfRule>
  </conditionalFormatting>
  <conditionalFormatting sqref="R26:R30 R33:R37 R19:R23">
    <cfRule type="cellIs" dxfId="220" priority="1" stopIfTrue="1" operator="lessThan">
      <formula>"A"</formula>
    </cfRule>
  </conditionalFormatting>
  <conditionalFormatting sqref="R12:R16 L17:O18 L24:O25 L31:O32">
    <cfRule type="cellIs" dxfId="219" priority="2" stopIfTrue="1" operator="lessThan">
      <formula>$U$2</formula>
    </cfRule>
  </conditionalFormatting>
  <conditionalFormatting sqref="P12:P37">
    <cfRule type="cellIs" dxfId="218" priority="3" stopIfTrue="1" operator="lessThanOrEqual">
      <formula>$U$6</formula>
    </cfRule>
    <cfRule type="cellIs" dxfId="217" priority="4" stopIfTrue="1" operator="greaterThan">
      <formula>$U$6</formula>
    </cfRule>
  </conditionalFormatting>
  <conditionalFormatting sqref="L33:O37 L19:O23 L26:O30 L12:O16">
    <cfRule type="cellIs" dxfId="216" priority="5" stopIfTrue="1" operator="lessThan">
      <formula>$U$2</formula>
    </cfRule>
  </conditionalFormatting>
  <conditionalFormatting sqref="Q12:Q16 Q33:Q37 Q26:Q30 Q19:Q23">
    <cfRule type="cellIs" dxfId="215" priority="6" stopIfTrue="1" operator="lessThan">
      <formula>"A"</formula>
    </cfRule>
    <cfRule type="cellIs" dxfId="214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L5053"/>
  <sheetViews>
    <sheetView showGridLines="0" showZeros="0" topLeftCell="A2" zoomScale="114" workbookViewId="0">
      <selection activeCell="D26" sqref="D26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'12Sep16'!C37+3</f>
        <v>42653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201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-574.68000000000006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42653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-574.68010000000004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42654</v>
      </c>
      <c r="D13" s="5">
        <v>0</v>
      </c>
      <c r="E13" s="5">
        <v>0</v>
      </c>
      <c r="F13" s="5">
        <v>0</v>
      </c>
      <c r="G13" s="5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-574.68020000000001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42655</v>
      </c>
      <c r="D14" s="5">
        <v>0</v>
      </c>
      <c r="E14" s="5">
        <v>0</v>
      </c>
      <c r="F14" s="5">
        <v>0</v>
      </c>
      <c r="G14" s="5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-574.6803000000001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42656</v>
      </c>
      <c r="D15" s="5">
        <v>0</v>
      </c>
      <c r="E15" s="5">
        <v>0</v>
      </c>
      <c r="F15" s="5">
        <v>0</v>
      </c>
      <c r="G15" s="5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-574.68040000000008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42657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-574.68050000000005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-574.68050000000005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-574.68050000000005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42660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-574.68060000000003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42661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-574.68070000000012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42662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-574.68080000000009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42663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-574.68090000000007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42664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-574.68100000000004</v>
      </c>
      <c r="V23" s="305"/>
      <c r="W23" s="321" t="s">
        <v>47</v>
      </c>
      <c r="X23" s="17" t="str">
        <f>'12Sep16'!X29</f>
        <v>0</v>
      </c>
      <c r="Y23" s="17">
        <f>'12Sep16'!Y29</f>
        <v>-574.68000000000006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-574.68100000000004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-574.68100000000004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42667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-574.68110000000001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42668</v>
      </c>
      <c r="D27" s="5">
        <v>0</v>
      </c>
      <c r="E27" s="5">
        <v>0</v>
      </c>
      <c r="F27" s="5">
        <v>0</v>
      </c>
      <c r="G27" s="5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-574.68119999999999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42669</v>
      </c>
      <c r="D28" s="5">
        <v>0</v>
      </c>
      <c r="E28" s="5">
        <v>0</v>
      </c>
      <c r="F28" s="5">
        <v>0</v>
      </c>
      <c r="G28" s="5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-574.68130000000008</v>
      </c>
      <c r="V28" s="305"/>
      <c r="W28" s="245" t="s">
        <v>13</v>
      </c>
      <c r="X28" s="20">
        <f>SUM(X24:X27)+X23</f>
        <v>0</v>
      </c>
      <c r="Y28" s="21">
        <f>SUM(Y24:Y27)-Y23</f>
        <v>718.68000000000006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42670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-574.68140000000005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-718.68000000000006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42671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-574.68150000000003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-574.68150000000003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-574.68150000000003</v>
      </c>
      <c r="V32" s="305"/>
      <c r="W32" s="213"/>
      <c r="X32" s="213"/>
      <c r="Y32" s="213"/>
      <c r="Z32" s="324">
        <f>0-Y28</f>
        <v>-718.68000000000006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42674</v>
      </c>
      <c r="D33" s="5">
        <v>0</v>
      </c>
      <c r="E33" s="5">
        <v>0</v>
      </c>
      <c r="F33" s="5">
        <v>0</v>
      </c>
      <c r="G33" s="5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-574.6816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42675</v>
      </c>
      <c r="D34" s="5">
        <v>0</v>
      </c>
      <c r="E34" s="5">
        <v>0</v>
      </c>
      <c r="F34" s="5">
        <v>0</v>
      </c>
      <c r="G34" s="5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-574.68170000000009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42676</v>
      </c>
      <c r="D35" s="5">
        <v>0</v>
      </c>
      <c r="E35" s="5">
        <v>0</v>
      </c>
      <c r="F35" s="5">
        <v>0</v>
      </c>
      <c r="G35" s="5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-574.68180000000007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42677</v>
      </c>
      <c r="D36" s="5">
        <v>0</v>
      </c>
      <c r="E36" s="5">
        <v>0</v>
      </c>
      <c r="F36" s="5">
        <v>0</v>
      </c>
      <c r="G36" s="5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-574.68190000000004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42678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-574.68200000000002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'12Sep16'!Q46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0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0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42671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-574.68150000000003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213" priority="24" stopIfTrue="1" operator="lessThanOrEqual">
      <formula>$U$5+AY12</formula>
    </cfRule>
  </conditionalFormatting>
  <conditionalFormatting sqref="X29 X23:Y23">
    <cfRule type="cellIs" dxfId="212" priority="25" stopIfTrue="1" operator="greaterThanOrEqual">
      <formula>0</formula>
    </cfRule>
  </conditionalFormatting>
  <conditionalFormatting sqref="U11">
    <cfRule type="cellIs" dxfId="211" priority="26" stopIfTrue="1" operator="lessThan">
      <formula>$BC$10</formula>
    </cfRule>
    <cfRule type="cellIs" dxfId="210" priority="27" stopIfTrue="1" operator="greaterThanOrEqual">
      <formula>$BC$10</formula>
    </cfRule>
  </conditionalFormatting>
  <conditionalFormatting sqref="V11:V37 U12:U37">
    <cfRule type="cellIs" dxfId="209" priority="28" stopIfTrue="1" operator="lessThan">
      <formula>0</formula>
    </cfRule>
    <cfRule type="cellIs" dxfId="208" priority="29" stopIfTrue="1" operator="greaterThanOrEqual">
      <formula>0</formula>
    </cfRule>
  </conditionalFormatting>
  <conditionalFormatting sqref="J17 J31 J24 J38">
    <cfRule type="cellIs" dxfId="207" priority="30" stopIfTrue="1" operator="greaterThanOrEqual">
      <formula>$S$4</formula>
    </cfRule>
    <cfRule type="cellIs" dxfId="206" priority="31" stopIfTrue="1" operator="lessThan">
      <formula>$S$4</formula>
    </cfRule>
  </conditionalFormatting>
  <conditionalFormatting sqref="J12:J16 J26:J30 J19:J23 J33:J37">
    <cfRule type="cellIs" dxfId="205" priority="33" stopIfTrue="1" operator="lessThanOrEqual">
      <formula>$U$6</formula>
    </cfRule>
    <cfRule type="cellIs" dxfId="204" priority="34" stopIfTrue="1" operator="greaterThan">
      <formula>$U$6</formula>
    </cfRule>
  </conditionalFormatting>
  <conditionalFormatting sqref="J43:P43">
    <cfRule type="cellIs" dxfId="203" priority="36" stopIfTrue="1" operator="lessThanOrEqual">
      <formula>$U$6</formula>
    </cfRule>
    <cfRule type="cellIs" dxfId="202" priority="37" stopIfTrue="1" operator="greaterThan">
      <formula>$U$6</formula>
    </cfRule>
  </conditionalFormatting>
  <conditionalFormatting sqref="K12:K37">
    <cfRule type="cellIs" dxfId="201" priority="38" stopIfTrue="1" operator="lessThanOrEqual">
      <formula>$U$6</formula>
    </cfRule>
    <cfRule type="cellIs" dxfId="200" priority="39" stopIfTrue="1" operator="greaterThan">
      <formula>$U$6</formula>
    </cfRule>
  </conditionalFormatting>
  <conditionalFormatting sqref="Q46">
    <cfRule type="cellIs" dxfId="199" priority="41" stopIfTrue="1" operator="between">
      <formula>0</formula>
      <formula>40</formula>
    </cfRule>
    <cfRule type="cellIs" dxfId="198" priority="42" stopIfTrue="1" operator="lessThan">
      <formula>0</formula>
    </cfRule>
  </conditionalFormatting>
  <conditionalFormatting sqref="Y29 X23">
    <cfRule type="cellIs" dxfId="197" priority="44" stopIfTrue="1" operator="lessThan">
      <formula>$X$11</formula>
    </cfRule>
  </conditionalFormatting>
  <conditionalFormatting sqref="F12">
    <cfRule type="cellIs" dxfId="196" priority="22" stopIfTrue="1" operator="lessThan">
      <formula>AQ12</formula>
    </cfRule>
  </conditionalFormatting>
  <conditionalFormatting sqref="G12 D12:E12">
    <cfRule type="cellIs" dxfId="195" priority="23" stopIfTrue="1" operator="lessThan">
      <formula>$U$2</formula>
    </cfRule>
  </conditionalFormatting>
  <conditionalFormatting sqref="F13:F16">
    <cfRule type="cellIs" dxfId="194" priority="20" stopIfTrue="1" operator="lessThan">
      <formula>AQ13</formula>
    </cfRule>
  </conditionalFormatting>
  <conditionalFormatting sqref="G13:G16 D13:E16">
    <cfRule type="cellIs" dxfId="193" priority="21" stopIfTrue="1" operator="lessThan">
      <formula>$U$2</formula>
    </cfRule>
  </conditionalFormatting>
  <conditionalFormatting sqref="F19">
    <cfRule type="cellIs" dxfId="192" priority="18" stopIfTrue="1" operator="lessThan">
      <formula>AQ19</formula>
    </cfRule>
  </conditionalFormatting>
  <conditionalFormatting sqref="G19 D19:E19">
    <cfRule type="cellIs" dxfId="191" priority="19" stopIfTrue="1" operator="lessThan">
      <formula>$U$2</formula>
    </cfRule>
  </conditionalFormatting>
  <conditionalFormatting sqref="F20:F23">
    <cfRule type="cellIs" dxfId="190" priority="16" stopIfTrue="1" operator="lessThan">
      <formula>AQ20</formula>
    </cfRule>
  </conditionalFormatting>
  <conditionalFormatting sqref="G20:G23 D20:E23">
    <cfRule type="cellIs" dxfId="189" priority="17" stopIfTrue="1" operator="lessThan">
      <formula>$U$2</formula>
    </cfRule>
  </conditionalFormatting>
  <conditionalFormatting sqref="F26">
    <cfRule type="cellIs" dxfId="188" priority="14" stopIfTrue="1" operator="lessThan">
      <formula>AQ26</formula>
    </cfRule>
  </conditionalFormatting>
  <conditionalFormatting sqref="G26 D26:E26">
    <cfRule type="cellIs" dxfId="187" priority="15" stopIfTrue="1" operator="lessThan">
      <formula>$U$2</formula>
    </cfRule>
  </conditionalFormatting>
  <conditionalFormatting sqref="F27:F30">
    <cfRule type="cellIs" dxfId="186" priority="12" stopIfTrue="1" operator="lessThan">
      <formula>AQ27</formula>
    </cfRule>
  </conditionalFormatting>
  <conditionalFormatting sqref="G27:G30 D27:E30">
    <cfRule type="cellIs" dxfId="185" priority="13" stopIfTrue="1" operator="lessThan">
      <formula>$U$2</formula>
    </cfRule>
  </conditionalFormatting>
  <conditionalFormatting sqref="F33">
    <cfRule type="cellIs" dxfId="184" priority="10" stopIfTrue="1" operator="lessThan">
      <formula>AQ33</formula>
    </cfRule>
  </conditionalFormatting>
  <conditionalFormatting sqref="G33 D33:E33">
    <cfRule type="cellIs" dxfId="183" priority="11" stopIfTrue="1" operator="lessThan">
      <formula>$U$2</formula>
    </cfRule>
  </conditionalFormatting>
  <conditionalFormatting sqref="F34:F37">
    <cfRule type="cellIs" dxfId="182" priority="8" stopIfTrue="1" operator="lessThan">
      <formula>AQ34</formula>
    </cfRule>
  </conditionalFormatting>
  <conditionalFormatting sqref="G34:G37 D34:E37">
    <cfRule type="cellIs" dxfId="181" priority="9" stopIfTrue="1" operator="lessThan">
      <formula>$U$2</formula>
    </cfRule>
  </conditionalFormatting>
  <conditionalFormatting sqref="R26:R30 R33:R37 R19:R23">
    <cfRule type="cellIs" dxfId="180" priority="1" stopIfTrue="1" operator="lessThan">
      <formula>"A"</formula>
    </cfRule>
  </conditionalFormatting>
  <conditionalFormatting sqref="R12:R16 L17:O18 L24:O25 L31:O32">
    <cfRule type="cellIs" dxfId="179" priority="2" stopIfTrue="1" operator="lessThan">
      <formula>$U$2</formula>
    </cfRule>
  </conditionalFormatting>
  <conditionalFormatting sqref="P12:P37">
    <cfRule type="cellIs" dxfId="178" priority="3" stopIfTrue="1" operator="lessThanOrEqual">
      <formula>$U$6</formula>
    </cfRule>
    <cfRule type="cellIs" dxfId="177" priority="4" stopIfTrue="1" operator="greaterThan">
      <formula>$U$6</formula>
    </cfRule>
  </conditionalFormatting>
  <conditionalFormatting sqref="L33:O37 L19:O23 L26:O30 L12:O16">
    <cfRule type="cellIs" dxfId="176" priority="5" stopIfTrue="1" operator="lessThan">
      <formula>$U$2</formula>
    </cfRule>
  </conditionalFormatting>
  <conditionalFormatting sqref="Q12:Q16 Q33:Q37 Q26:Q30 Q19:Q23">
    <cfRule type="cellIs" dxfId="175" priority="6" stopIfTrue="1" operator="lessThan">
      <formula>"A"</formula>
    </cfRule>
    <cfRule type="cellIs" dxfId="174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5053"/>
  <sheetViews>
    <sheetView showGridLines="0" showZeros="0" topLeftCell="A2" zoomScale="114" workbookViewId="0">
      <selection activeCell="Q12" sqref="Q12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'10Oct16'!C37+3</f>
        <v>42681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201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-718.68000000000006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42681</v>
      </c>
      <c r="D12" s="1">
        <v>0</v>
      </c>
      <c r="E12" s="1">
        <v>0</v>
      </c>
      <c r="F12" s="1">
        <v>0</v>
      </c>
      <c r="G12" s="1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-718.68010000000004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42682</v>
      </c>
      <c r="D13" s="1">
        <v>0</v>
      </c>
      <c r="E13" s="1">
        <v>0</v>
      </c>
      <c r="F13" s="1">
        <v>0</v>
      </c>
      <c r="G13" s="1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-718.68020000000001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42683</v>
      </c>
      <c r="D14" s="1">
        <v>0</v>
      </c>
      <c r="E14" s="1">
        <v>0</v>
      </c>
      <c r="F14" s="1">
        <v>0</v>
      </c>
      <c r="G14" s="1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-718.6803000000001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42684</v>
      </c>
      <c r="D15" s="1">
        <v>0</v>
      </c>
      <c r="E15" s="1">
        <v>0</v>
      </c>
      <c r="F15" s="1">
        <v>0</v>
      </c>
      <c r="G15" s="1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-718.68040000000008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42685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-718.68050000000005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-718.68050000000005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-718.68050000000005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42688</v>
      </c>
      <c r="D19" s="1">
        <v>0</v>
      </c>
      <c r="E19" s="1">
        <v>0</v>
      </c>
      <c r="F19" s="1">
        <v>0</v>
      </c>
      <c r="G19" s="1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-718.68060000000003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42689</v>
      </c>
      <c r="D20" s="1">
        <v>0</v>
      </c>
      <c r="E20" s="1">
        <v>0</v>
      </c>
      <c r="F20" s="1">
        <v>0</v>
      </c>
      <c r="G20" s="1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-718.68070000000012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42690</v>
      </c>
      <c r="D21" s="1">
        <v>0</v>
      </c>
      <c r="E21" s="1">
        <v>0</v>
      </c>
      <c r="F21" s="1">
        <v>0</v>
      </c>
      <c r="G21" s="1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-718.68080000000009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42691</v>
      </c>
      <c r="D22" s="1">
        <v>0</v>
      </c>
      <c r="E22" s="1">
        <v>0</v>
      </c>
      <c r="F22" s="1">
        <v>0</v>
      </c>
      <c r="G22" s="1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-718.68090000000007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42692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-718.68100000000004</v>
      </c>
      <c r="V23" s="305"/>
      <c r="W23" s="321" t="s">
        <v>47</v>
      </c>
      <c r="X23" s="17" t="str">
        <f>'10Oct16'!X29</f>
        <v>0</v>
      </c>
      <c r="Y23" s="17">
        <f>'10Oct16'!Y29</f>
        <v>-718.68000000000006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-718.68100000000004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-718.68100000000004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42695</v>
      </c>
      <c r="D26" s="1">
        <v>0</v>
      </c>
      <c r="E26" s="1">
        <v>0</v>
      </c>
      <c r="F26" s="1">
        <v>0</v>
      </c>
      <c r="G26" s="1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-718.68110000000001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42696</v>
      </c>
      <c r="D27" s="1">
        <v>0</v>
      </c>
      <c r="E27" s="1">
        <v>0</v>
      </c>
      <c r="F27" s="1">
        <v>0</v>
      </c>
      <c r="G27" s="1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-718.68119999999999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42697</v>
      </c>
      <c r="D28" s="1">
        <v>0</v>
      </c>
      <c r="E28" s="1">
        <v>0</v>
      </c>
      <c r="F28" s="1">
        <v>0</v>
      </c>
      <c r="G28" s="1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-718.68130000000008</v>
      </c>
      <c r="V28" s="305"/>
      <c r="W28" s="245" t="s">
        <v>13</v>
      </c>
      <c r="X28" s="20">
        <f>SUM(X24:X27)+X23</f>
        <v>0</v>
      </c>
      <c r="Y28" s="21">
        <f>SUM(Y24:Y27)-Y23</f>
        <v>862.68000000000006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42698</v>
      </c>
      <c r="D29" s="1">
        <v>0</v>
      </c>
      <c r="E29" s="1">
        <v>0</v>
      </c>
      <c r="F29" s="1">
        <v>0</v>
      </c>
      <c r="G29" s="1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-718.68140000000005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-862.68000000000006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42699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-718.68150000000003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-718.68150000000003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-718.68150000000003</v>
      </c>
      <c r="V32" s="305"/>
      <c r="W32" s="213"/>
      <c r="X32" s="213"/>
      <c r="Y32" s="213"/>
      <c r="Z32" s="324">
        <f>0-Y28</f>
        <v>-862.68000000000006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42702</v>
      </c>
      <c r="D33" s="1">
        <v>0</v>
      </c>
      <c r="E33" s="1">
        <v>0</v>
      </c>
      <c r="F33" s="1">
        <v>0</v>
      </c>
      <c r="G33" s="1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-718.6816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42703</v>
      </c>
      <c r="D34" s="1">
        <v>0</v>
      </c>
      <c r="E34" s="1">
        <v>0</v>
      </c>
      <c r="F34" s="1">
        <v>0</v>
      </c>
      <c r="G34" s="1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-718.68170000000009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42704</v>
      </c>
      <c r="D35" s="1">
        <v>0</v>
      </c>
      <c r="E35" s="1">
        <v>0</v>
      </c>
      <c r="F35" s="1">
        <v>0</v>
      </c>
      <c r="G35" s="1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-718.68180000000007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42705</v>
      </c>
      <c r="D36" s="1">
        <v>0</v>
      </c>
      <c r="E36" s="1">
        <v>0</v>
      </c>
      <c r="F36" s="1">
        <v>0</v>
      </c>
      <c r="G36" s="1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-718.68190000000004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42706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-718.68200000000002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'10Oct16'!Q46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0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0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42699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-718.68150000000003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W2:AW11"/>
    <mergeCell ref="AQ2:AQ11"/>
    <mergeCell ref="AR2:AR11"/>
    <mergeCell ref="AX2:AX11"/>
    <mergeCell ref="AY2:AY11"/>
    <mergeCell ref="AZ2:AZ11"/>
    <mergeCell ref="AS2:AS11"/>
    <mergeCell ref="AT2:AT11"/>
    <mergeCell ref="AU2:AU11"/>
    <mergeCell ref="AV2:AV11"/>
    <mergeCell ref="AL2:AL11"/>
    <mergeCell ref="AM2:AM11"/>
    <mergeCell ref="AN2:AN11"/>
    <mergeCell ref="AO2:AO11"/>
    <mergeCell ref="AP2:AP11"/>
    <mergeCell ref="AB2:AB11"/>
    <mergeCell ref="AC2:AC11"/>
    <mergeCell ref="AD2:AD11"/>
    <mergeCell ref="AE2:AE11"/>
    <mergeCell ref="AK2:AK11"/>
    <mergeCell ref="AJ2:AJ11"/>
    <mergeCell ref="AF2:AF11"/>
    <mergeCell ref="AG2:AG11"/>
    <mergeCell ref="AH2:AH11"/>
    <mergeCell ref="AI2:AI11"/>
  </mergeCells>
  <phoneticPr fontId="21" type="noConversion"/>
  <conditionalFormatting sqref="H12:H16 H19:H23 H33:H37 H26:H30">
    <cfRule type="cellIs" dxfId="173" priority="8" stopIfTrue="1" operator="lessThanOrEqual">
      <formula>$U$5+AY12</formula>
    </cfRule>
  </conditionalFormatting>
  <conditionalFormatting sqref="X29 X23:Y23">
    <cfRule type="cellIs" dxfId="172" priority="9" stopIfTrue="1" operator="greaterThanOrEqual">
      <formula>0</formula>
    </cfRule>
  </conditionalFormatting>
  <conditionalFormatting sqref="U11">
    <cfRule type="cellIs" dxfId="171" priority="10" stopIfTrue="1" operator="lessThan">
      <formula>$BC$10</formula>
    </cfRule>
    <cfRule type="cellIs" dxfId="170" priority="11" stopIfTrue="1" operator="greaterThanOrEqual">
      <formula>$BC$10</formula>
    </cfRule>
  </conditionalFormatting>
  <conditionalFormatting sqref="V11:V37 U12:U37">
    <cfRule type="cellIs" dxfId="169" priority="12" stopIfTrue="1" operator="lessThan">
      <formula>0</formula>
    </cfRule>
    <cfRule type="cellIs" dxfId="168" priority="13" stopIfTrue="1" operator="greaterThanOrEqual">
      <formula>0</formula>
    </cfRule>
  </conditionalFormatting>
  <conditionalFormatting sqref="J17 J31 J24 J38">
    <cfRule type="cellIs" dxfId="167" priority="14" stopIfTrue="1" operator="greaterThanOrEqual">
      <formula>$S$4</formula>
    </cfRule>
    <cfRule type="cellIs" dxfId="166" priority="15" stopIfTrue="1" operator="lessThan">
      <formula>$S$4</formula>
    </cfRule>
  </conditionalFormatting>
  <conditionalFormatting sqref="J12:J16 J26:J30 J19:J23 J33:J37">
    <cfRule type="cellIs" dxfId="165" priority="17" stopIfTrue="1" operator="lessThanOrEqual">
      <formula>$U$6</formula>
    </cfRule>
    <cfRule type="cellIs" dxfId="164" priority="18" stopIfTrue="1" operator="greaterThan">
      <formula>$U$6</formula>
    </cfRule>
  </conditionalFormatting>
  <conditionalFormatting sqref="G33:G37 G26:G30 G12:G16 D12:E16 D26:E30 D33:E37 D19:E23 G19:G23">
    <cfRule type="cellIs" dxfId="163" priority="19" stopIfTrue="1" operator="lessThan">
      <formula>$U$2</formula>
    </cfRule>
  </conditionalFormatting>
  <conditionalFormatting sqref="J43:P43">
    <cfRule type="cellIs" dxfId="162" priority="20" stopIfTrue="1" operator="lessThanOrEqual">
      <formula>$U$6</formula>
    </cfRule>
    <cfRule type="cellIs" dxfId="161" priority="21" stopIfTrue="1" operator="greaterThan">
      <formula>$U$6</formula>
    </cfRule>
  </conditionalFormatting>
  <conditionalFormatting sqref="K12:K37">
    <cfRule type="cellIs" dxfId="160" priority="22" stopIfTrue="1" operator="lessThanOrEqual">
      <formula>$U$6</formula>
    </cfRule>
    <cfRule type="cellIs" dxfId="159" priority="23" stopIfTrue="1" operator="greaterThan">
      <formula>$U$6</formula>
    </cfRule>
  </conditionalFormatting>
  <conditionalFormatting sqref="Q46">
    <cfRule type="cellIs" dxfId="158" priority="25" stopIfTrue="1" operator="between">
      <formula>0</formula>
      <formula>40</formula>
    </cfRule>
    <cfRule type="cellIs" dxfId="157" priority="26" stopIfTrue="1" operator="lessThan">
      <formula>0</formula>
    </cfRule>
  </conditionalFormatting>
  <conditionalFormatting sqref="F12:F16 F19:F23 F26:F30 F33:F37">
    <cfRule type="cellIs" dxfId="156" priority="27" stopIfTrue="1" operator="lessThan">
      <formula>AQ12</formula>
    </cfRule>
  </conditionalFormatting>
  <conditionalFormatting sqref="Y29 X23">
    <cfRule type="cellIs" dxfId="155" priority="28" stopIfTrue="1" operator="lessThan">
      <formula>$X$11</formula>
    </cfRule>
  </conditionalFormatting>
  <conditionalFormatting sqref="R26:R30 R33:R37 R19:R23">
    <cfRule type="cellIs" dxfId="154" priority="1" stopIfTrue="1" operator="lessThan">
      <formula>"A"</formula>
    </cfRule>
  </conditionalFormatting>
  <conditionalFormatting sqref="R12:R16 L17:O18 L24:O25 L31:O32">
    <cfRule type="cellIs" dxfId="153" priority="2" stopIfTrue="1" operator="lessThan">
      <formula>$U$2</formula>
    </cfRule>
  </conditionalFormatting>
  <conditionalFormatting sqref="P12:P37">
    <cfRule type="cellIs" dxfId="152" priority="3" stopIfTrue="1" operator="lessThanOrEqual">
      <formula>$U$6</formula>
    </cfRule>
    <cfRule type="cellIs" dxfId="151" priority="4" stopIfTrue="1" operator="greaterThan">
      <formula>$U$6</formula>
    </cfRule>
  </conditionalFormatting>
  <conditionalFormatting sqref="L33:O37 L19:O23 L26:O30 L12:O16">
    <cfRule type="cellIs" dxfId="150" priority="5" stopIfTrue="1" operator="lessThan">
      <formula>$U$2</formula>
    </cfRule>
  </conditionalFormatting>
  <conditionalFormatting sqref="Q12:Q16 Q33:Q37 Q26:Q30 Q19:Q23">
    <cfRule type="cellIs" dxfId="149" priority="6" stopIfTrue="1" operator="lessThan">
      <formula>"A"</formula>
    </cfRule>
    <cfRule type="cellIs" dxfId="148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53"/>
  <sheetViews>
    <sheetView showGridLines="0" showZeros="0" topLeftCell="A2" zoomScale="114" workbookViewId="0">
      <selection activeCell="Q12" sqref="Q12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'7Nov16'!C37+3</f>
        <v>42709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201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-862.68000000000006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42709</v>
      </c>
      <c r="D12" s="1">
        <v>0</v>
      </c>
      <c r="E12" s="1">
        <v>0</v>
      </c>
      <c r="F12" s="1">
        <v>0</v>
      </c>
      <c r="G12" s="1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-862.68010000000004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42710</v>
      </c>
      <c r="D13" s="1">
        <v>0</v>
      </c>
      <c r="E13" s="1">
        <v>0</v>
      </c>
      <c r="F13" s="1">
        <v>0</v>
      </c>
      <c r="G13" s="1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-862.68020000000001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42711</v>
      </c>
      <c r="D14" s="1">
        <v>0</v>
      </c>
      <c r="E14" s="1">
        <v>0</v>
      </c>
      <c r="F14" s="1">
        <v>0</v>
      </c>
      <c r="G14" s="1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-862.6803000000001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42712</v>
      </c>
      <c r="D15" s="1">
        <v>0</v>
      </c>
      <c r="E15" s="1">
        <v>0</v>
      </c>
      <c r="F15" s="1">
        <v>0</v>
      </c>
      <c r="G15" s="1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-862.68040000000008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42713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-862.68050000000005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-862.68050000000005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-862.68050000000005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42716</v>
      </c>
      <c r="D19" s="1">
        <v>0</v>
      </c>
      <c r="E19" s="1">
        <v>0</v>
      </c>
      <c r="F19" s="1">
        <v>0</v>
      </c>
      <c r="G19" s="1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-862.68060000000003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42717</v>
      </c>
      <c r="D20" s="1">
        <v>0</v>
      </c>
      <c r="E20" s="1">
        <v>0</v>
      </c>
      <c r="F20" s="1">
        <v>0</v>
      </c>
      <c r="G20" s="1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-862.68070000000012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42718</v>
      </c>
      <c r="D21" s="1">
        <v>0</v>
      </c>
      <c r="E21" s="1">
        <v>0</v>
      </c>
      <c r="F21" s="1">
        <v>0</v>
      </c>
      <c r="G21" s="1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-862.68080000000009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42719</v>
      </c>
      <c r="D22" s="1">
        <v>0</v>
      </c>
      <c r="E22" s="1">
        <v>0</v>
      </c>
      <c r="F22" s="1">
        <v>0</v>
      </c>
      <c r="G22" s="1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-862.68090000000007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42720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-862.68100000000004</v>
      </c>
      <c r="V23" s="305"/>
      <c r="W23" s="321" t="s">
        <v>47</v>
      </c>
      <c r="X23" s="17" t="str">
        <f>'7Nov16'!X29</f>
        <v>0</v>
      </c>
      <c r="Y23" s="17">
        <f>'7Nov16'!Y29</f>
        <v>-862.68000000000006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-862.68100000000004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-862.68100000000004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42723</v>
      </c>
      <c r="D26" s="1">
        <v>0</v>
      </c>
      <c r="E26" s="1">
        <v>0</v>
      </c>
      <c r="F26" s="1">
        <v>0</v>
      </c>
      <c r="G26" s="1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-862.68110000000001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42724</v>
      </c>
      <c r="D27" s="1">
        <v>0</v>
      </c>
      <c r="E27" s="1">
        <v>0</v>
      </c>
      <c r="F27" s="1">
        <v>0</v>
      </c>
      <c r="G27" s="1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-862.68119999999999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21.6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42725</v>
      </c>
      <c r="D28" s="1">
        <v>0</v>
      </c>
      <c r="E28" s="1">
        <v>0</v>
      </c>
      <c r="F28" s="1">
        <v>0</v>
      </c>
      <c r="G28" s="1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-862.68130000000008</v>
      </c>
      <c r="V28" s="305"/>
      <c r="W28" s="245" t="s">
        <v>13</v>
      </c>
      <c r="X28" s="20">
        <f>SUM(X24:X27)+X23</f>
        <v>0</v>
      </c>
      <c r="Y28" s="21">
        <f>SUM(Y24:Y27)-Y23</f>
        <v>992.28000000000009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42726</v>
      </c>
      <c r="D29" s="1">
        <v>0</v>
      </c>
      <c r="E29" s="1">
        <v>0</v>
      </c>
      <c r="F29" s="1">
        <v>0</v>
      </c>
      <c r="G29" s="1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-862.68140000000005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-992.28000000000009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42727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-862.68150000000003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-862.68150000000003</v>
      </c>
      <c r="V31" s="305"/>
      <c r="W31" s="213"/>
      <c r="X31" s="213"/>
      <c r="Y31" s="213"/>
      <c r="Z31" s="324">
        <f>0-Y27</f>
        <v>-21.6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-862.68150000000003</v>
      </c>
      <c r="V32" s="305"/>
      <c r="W32" s="213"/>
      <c r="X32" s="213"/>
      <c r="Y32" s="213"/>
      <c r="Z32" s="324">
        <f>0-Y28</f>
        <v>-992.28000000000009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42730</v>
      </c>
      <c r="D33" s="1">
        <v>0</v>
      </c>
      <c r="E33" s="1">
        <v>0</v>
      </c>
      <c r="F33" s="1">
        <v>0</v>
      </c>
      <c r="G33" s="1">
        <v>0</v>
      </c>
      <c r="H33" s="13">
        <f>(E33-D33)+(G33-F33)</f>
        <v>0</v>
      </c>
      <c r="I33" s="357">
        <f>AV33+AW33+AG33+AL33</f>
        <v>7.2</v>
      </c>
      <c r="J33" s="358">
        <f>(AU33+I33)-AC33</f>
        <v>7.2</v>
      </c>
      <c r="K33" s="359">
        <f t="shared" si="10"/>
        <v>7.2</v>
      </c>
      <c r="L33" s="26">
        <v>0</v>
      </c>
      <c r="M33" s="26"/>
      <c r="N33" s="26"/>
      <c r="O33" s="26"/>
      <c r="P33" s="359"/>
      <c r="Q33" s="23" t="s">
        <v>202</v>
      </c>
      <c r="R33" s="25">
        <v>0</v>
      </c>
      <c r="S33" s="362"/>
      <c r="T33" s="363">
        <v>16</v>
      </c>
      <c r="U33" s="306">
        <f>U$11+SUM(BA33-BB33)-SUM(AR$12:AR33)+SUM(AG$12:AG33)</f>
        <v>-862.6816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7</v>
      </c>
      <c r="AW33" s="439">
        <f t="shared" si="16"/>
        <v>0.2</v>
      </c>
      <c r="AX33" s="440">
        <f>MINUTE(AY33)</f>
        <v>12</v>
      </c>
      <c r="AY33" s="442">
        <f t="shared" si="9"/>
        <v>0.3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42731</v>
      </c>
      <c r="D34" s="1">
        <v>0</v>
      </c>
      <c r="E34" s="1">
        <v>0</v>
      </c>
      <c r="F34" s="1">
        <v>0</v>
      </c>
      <c r="G34" s="1">
        <v>0</v>
      </c>
      <c r="H34" s="13">
        <f>(E34-D34)+(G34-F34)</f>
        <v>0</v>
      </c>
      <c r="I34" s="357">
        <f>AV34+AW34+AG34+AL34</f>
        <v>7.2</v>
      </c>
      <c r="J34" s="358">
        <f>(AU34+I34)-AC34</f>
        <v>7.2</v>
      </c>
      <c r="K34" s="359">
        <f t="shared" si="10"/>
        <v>7.2</v>
      </c>
      <c r="L34" s="26">
        <v>0</v>
      </c>
      <c r="M34" s="26"/>
      <c r="N34" s="26"/>
      <c r="O34" s="26"/>
      <c r="P34" s="359"/>
      <c r="Q34" s="23" t="s">
        <v>202</v>
      </c>
      <c r="R34" s="25">
        <v>0</v>
      </c>
      <c r="S34" s="362"/>
      <c r="T34" s="363">
        <v>17</v>
      </c>
      <c r="U34" s="306">
        <f>U$11+SUM(BA34-BB34)-SUM(AR$12:AR34)+SUM(AG$12:AG34)</f>
        <v>-862.68170000000009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7</v>
      </c>
      <c r="AW34" s="439">
        <f t="shared" si="16"/>
        <v>0.2</v>
      </c>
      <c r="AX34" s="440">
        <f>MINUTE(AY34)</f>
        <v>12</v>
      </c>
      <c r="AY34" s="442">
        <f t="shared" si="9"/>
        <v>0.3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42732</v>
      </c>
      <c r="D35" s="1">
        <v>0</v>
      </c>
      <c r="E35" s="1">
        <v>0</v>
      </c>
      <c r="F35" s="1">
        <v>0</v>
      </c>
      <c r="G35" s="1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-862.68180000000007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42733</v>
      </c>
      <c r="D36" s="1">
        <v>0</v>
      </c>
      <c r="E36" s="1">
        <v>0</v>
      </c>
      <c r="F36" s="1">
        <v>0</v>
      </c>
      <c r="G36" s="1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-862.68190000000004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42734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-862.68200000000002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14.4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'7Nov16'!Q46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14.4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2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7.2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42727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-862.68150000000003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147" priority="8" stopIfTrue="1" operator="lessThanOrEqual">
      <formula>$U$5+AY12</formula>
    </cfRule>
  </conditionalFormatting>
  <conditionalFormatting sqref="X29 X23:Y23">
    <cfRule type="cellIs" dxfId="146" priority="9" stopIfTrue="1" operator="greaterThanOrEqual">
      <formula>0</formula>
    </cfRule>
  </conditionalFormatting>
  <conditionalFormatting sqref="U11">
    <cfRule type="cellIs" dxfId="145" priority="10" stopIfTrue="1" operator="lessThan">
      <formula>$BC$10</formula>
    </cfRule>
    <cfRule type="cellIs" dxfId="144" priority="11" stopIfTrue="1" operator="greaterThanOrEqual">
      <formula>$BC$10</formula>
    </cfRule>
  </conditionalFormatting>
  <conditionalFormatting sqref="V11:V37 U12:U37">
    <cfRule type="cellIs" dxfId="143" priority="12" stopIfTrue="1" operator="lessThan">
      <formula>0</formula>
    </cfRule>
    <cfRule type="cellIs" dxfId="142" priority="13" stopIfTrue="1" operator="greaterThanOrEqual">
      <formula>0</formula>
    </cfRule>
  </conditionalFormatting>
  <conditionalFormatting sqref="J17 J31 J24 J38">
    <cfRule type="cellIs" dxfId="141" priority="14" stopIfTrue="1" operator="greaterThanOrEqual">
      <formula>$S$4</formula>
    </cfRule>
    <cfRule type="cellIs" dxfId="140" priority="15" stopIfTrue="1" operator="lessThan">
      <formula>$S$4</formula>
    </cfRule>
  </conditionalFormatting>
  <conditionalFormatting sqref="J12:J16 J26:J30 J19:J23 J33:J37">
    <cfRule type="cellIs" dxfId="139" priority="17" stopIfTrue="1" operator="lessThanOrEqual">
      <formula>$U$6</formula>
    </cfRule>
    <cfRule type="cellIs" dxfId="138" priority="18" stopIfTrue="1" operator="greaterThan">
      <formula>$U$6</formula>
    </cfRule>
  </conditionalFormatting>
  <conditionalFormatting sqref="G33:G37 G26:G30 G12:G16 D12:E16 D26:E30 D33:E37 D19:E23 G19:G23">
    <cfRule type="cellIs" dxfId="137" priority="19" stopIfTrue="1" operator="lessThan">
      <formula>$U$2</formula>
    </cfRule>
  </conditionalFormatting>
  <conditionalFormatting sqref="J43:P43">
    <cfRule type="cellIs" dxfId="136" priority="20" stopIfTrue="1" operator="lessThanOrEqual">
      <formula>$U$6</formula>
    </cfRule>
    <cfRule type="cellIs" dxfId="135" priority="21" stopIfTrue="1" operator="greaterThan">
      <formula>$U$6</formula>
    </cfRule>
  </conditionalFormatting>
  <conditionalFormatting sqref="K12:K37">
    <cfRule type="cellIs" dxfId="134" priority="22" stopIfTrue="1" operator="lessThanOrEqual">
      <formula>$U$6</formula>
    </cfRule>
    <cfRule type="cellIs" dxfId="133" priority="23" stopIfTrue="1" operator="greaterThan">
      <formula>$U$6</formula>
    </cfRule>
  </conditionalFormatting>
  <conditionalFormatting sqref="Q46">
    <cfRule type="cellIs" dxfId="132" priority="25" stopIfTrue="1" operator="between">
      <formula>0</formula>
      <formula>40</formula>
    </cfRule>
    <cfRule type="cellIs" dxfId="131" priority="26" stopIfTrue="1" operator="lessThan">
      <formula>0</formula>
    </cfRule>
  </conditionalFormatting>
  <conditionalFormatting sqref="F12:F16 F19:F23 F26:F30 F33:F37">
    <cfRule type="cellIs" dxfId="130" priority="27" stopIfTrue="1" operator="lessThan">
      <formula>AQ12</formula>
    </cfRule>
  </conditionalFormatting>
  <conditionalFormatting sqref="Y29 X23">
    <cfRule type="cellIs" dxfId="129" priority="28" stopIfTrue="1" operator="lessThan">
      <formula>$X$11</formula>
    </cfRule>
  </conditionalFormatting>
  <conditionalFormatting sqref="R26:R30 R33:R37 R19:R23">
    <cfRule type="cellIs" dxfId="128" priority="1" stopIfTrue="1" operator="lessThan">
      <formula>"A"</formula>
    </cfRule>
  </conditionalFormatting>
  <conditionalFormatting sqref="R12:R16 L17:O18 L24:O25 L31:O32">
    <cfRule type="cellIs" dxfId="127" priority="2" stopIfTrue="1" operator="lessThan">
      <formula>$U$2</formula>
    </cfRule>
  </conditionalFormatting>
  <conditionalFormatting sqref="P12:P37">
    <cfRule type="cellIs" dxfId="126" priority="3" stopIfTrue="1" operator="lessThanOrEqual">
      <formula>$U$6</formula>
    </cfRule>
    <cfRule type="cellIs" dxfId="125" priority="4" stopIfTrue="1" operator="greaterThan">
      <formula>$U$6</formula>
    </cfRule>
  </conditionalFormatting>
  <conditionalFormatting sqref="L33:O37 L19:O23 L26:O30 L12:O16">
    <cfRule type="cellIs" dxfId="124" priority="5" stopIfTrue="1" operator="lessThan">
      <formula>$U$2</formula>
    </cfRule>
  </conditionalFormatting>
  <conditionalFormatting sqref="Q12:Q16 Q33:Q37 Q26:Q30 Q19:Q23">
    <cfRule type="cellIs" dxfId="123" priority="6" stopIfTrue="1" operator="lessThan">
      <formula>"A"</formula>
    </cfRule>
    <cfRule type="cellIs" dxfId="122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53"/>
  <sheetViews>
    <sheetView showGridLines="0" showZeros="0" topLeftCell="A2" zoomScale="114" workbookViewId="0">
      <selection activeCell="Y47" sqref="Y47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381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381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392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'5Dec16'!C37+3</f>
        <v>42737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201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392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392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392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392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392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392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-992.28000000000009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392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42737</v>
      </c>
      <c r="D12" s="1">
        <v>0</v>
      </c>
      <c r="E12" s="1">
        <v>0</v>
      </c>
      <c r="F12" s="1">
        <v>0</v>
      </c>
      <c r="G12" s="1">
        <v>0</v>
      </c>
      <c r="H12" s="13">
        <f>(E12-D12)+(G12-F12)</f>
        <v>0</v>
      </c>
      <c r="I12" s="357">
        <f>AV12+AW12+AG12+AL12</f>
        <v>7.2</v>
      </c>
      <c r="J12" s="358">
        <f>(AU12+I12)-AC12</f>
        <v>7.2</v>
      </c>
      <c r="K12" s="359">
        <f>J12</f>
        <v>7.2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202</v>
      </c>
      <c r="R12" s="25">
        <v>0</v>
      </c>
      <c r="S12" s="362"/>
      <c r="T12" s="363">
        <v>1</v>
      </c>
      <c r="U12" s="306">
        <f>U$11+SUM(BA12-BB12)-SUM(AR$12:AR12)+SUM(AG$12:AG12)</f>
        <v>-992.28010000000006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7</v>
      </c>
      <c r="AW12" s="439">
        <f>AX12/60</f>
        <v>0.2</v>
      </c>
      <c r="AX12" s="441">
        <f>MINUTE(AY12)</f>
        <v>12</v>
      </c>
      <c r="AY12" s="442">
        <f t="shared" ref="AY12:AY37" si="9">IF(R12&lt;AY$40,LOOKUP(Q12,$W$4:$W$19,$X$4:$X$19))</f>
        <v>0.3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392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42738</v>
      </c>
      <c r="D13" s="1">
        <v>0</v>
      </c>
      <c r="E13" s="1">
        <v>0</v>
      </c>
      <c r="F13" s="1">
        <v>0</v>
      </c>
      <c r="G13" s="1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-992.28020000000004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392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42739</v>
      </c>
      <c r="D14" s="1">
        <v>0</v>
      </c>
      <c r="E14" s="1">
        <v>0</v>
      </c>
      <c r="F14" s="1">
        <v>0</v>
      </c>
      <c r="G14" s="1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-992.28030000000012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392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42740</v>
      </c>
      <c r="D15" s="1">
        <v>0</v>
      </c>
      <c r="E15" s="1">
        <v>0</v>
      </c>
      <c r="F15" s="1">
        <v>0</v>
      </c>
      <c r="G15" s="1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-992.2804000000001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392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42741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-992.28050000000007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392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7.2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-992.28050000000007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0.8</v>
      </c>
      <c r="AX17" s="470">
        <f>MINUTE(J17)</f>
        <v>48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392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-992.28050000000007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392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42744</v>
      </c>
      <c r="D19" s="1">
        <v>0</v>
      </c>
      <c r="E19" s="1">
        <v>0</v>
      </c>
      <c r="F19" s="1">
        <v>0</v>
      </c>
      <c r="G19" s="1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-992.28060000000005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392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42745</v>
      </c>
      <c r="D20" s="1">
        <v>0</v>
      </c>
      <c r="E20" s="1">
        <v>0</v>
      </c>
      <c r="F20" s="1">
        <v>0</v>
      </c>
      <c r="G20" s="1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-992.28070000000002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392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42746</v>
      </c>
      <c r="D21" s="1">
        <v>0</v>
      </c>
      <c r="E21" s="1">
        <v>0</v>
      </c>
      <c r="F21" s="1">
        <v>0</v>
      </c>
      <c r="G21" s="1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-992.28080000000011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392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42747</v>
      </c>
      <c r="D22" s="1">
        <v>0</v>
      </c>
      <c r="E22" s="1">
        <v>0</v>
      </c>
      <c r="F22" s="1">
        <v>0</v>
      </c>
      <c r="G22" s="1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-992.28090000000009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392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42748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-992.28100000000006</v>
      </c>
      <c r="V23" s="305"/>
      <c r="W23" s="321" t="s">
        <v>47</v>
      </c>
      <c r="X23" s="17" t="str">
        <f>'5Dec16'!X29</f>
        <v>0</v>
      </c>
      <c r="Y23" s="17">
        <f>'5Dec16'!Y29</f>
        <v>-992.28000000000009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392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-992.28100000000006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28.8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392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-992.28100000000006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392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42751</v>
      </c>
      <c r="D26" s="1">
        <v>0</v>
      </c>
      <c r="E26" s="1">
        <v>0</v>
      </c>
      <c r="F26" s="1">
        <v>0</v>
      </c>
      <c r="G26" s="1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-992.28110000000004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392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42752</v>
      </c>
      <c r="D27" s="1">
        <v>0</v>
      </c>
      <c r="E27" s="1">
        <v>0</v>
      </c>
      <c r="F27" s="1">
        <v>0</v>
      </c>
      <c r="G27" s="1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-992.28120000000013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392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42753</v>
      </c>
      <c r="D28" s="1">
        <v>0</v>
      </c>
      <c r="E28" s="1">
        <v>0</v>
      </c>
      <c r="F28" s="1">
        <v>0</v>
      </c>
      <c r="G28" s="1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-992.2813000000001</v>
      </c>
      <c r="V28" s="305"/>
      <c r="W28" s="245" t="s">
        <v>13</v>
      </c>
      <c r="X28" s="20">
        <f>SUM(X24:X27)+X23</f>
        <v>0</v>
      </c>
      <c r="Y28" s="21">
        <f>SUM(Y24:Y27)-Y23</f>
        <v>1129.0800000000002</v>
      </c>
      <c r="Z28" s="322">
        <f>0-Y24</f>
        <v>-28.8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392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42754</v>
      </c>
      <c r="D29" s="1">
        <v>0</v>
      </c>
      <c r="E29" s="1">
        <v>0</v>
      </c>
      <c r="F29" s="1">
        <v>0</v>
      </c>
      <c r="G29" s="1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-992.28140000000008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-1129.0800000000002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392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42755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-992.28150000000005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392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-992.28150000000005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392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-992.28150000000005</v>
      </c>
      <c r="V32" s="305"/>
      <c r="W32" s="213"/>
      <c r="X32" s="213"/>
      <c r="Y32" s="213"/>
      <c r="Z32" s="324">
        <f>0-Y28</f>
        <v>-1129.0800000000002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392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42758</v>
      </c>
      <c r="D33" s="1">
        <v>0</v>
      </c>
      <c r="E33" s="1">
        <v>0</v>
      </c>
      <c r="F33" s="1">
        <v>0</v>
      </c>
      <c r="G33" s="1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-992.28160000000003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392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42759</v>
      </c>
      <c r="D34" s="1">
        <v>0</v>
      </c>
      <c r="E34" s="1">
        <v>0</v>
      </c>
      <c r="F34" s="1">
        <v>0</v>
      </c>
      <c r="G34" s="1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-992.2817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392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42760</v>
      </c>
      <c r="D35" s="1">
        <v>0</v>
      </c>
      <c r="E35" s="1">
        <v>0</v>
      </c>
      <c r="F35" s="1">
        <v>0</v>
      </c>
      <c r="G35" s="1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-992.28180000000009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392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42761</v>
      </c>
      <c r="D36" s="1">
        <v>0</v>
      </c>
      <c r="E36" s="1">
        <v>0</v>
      </c>
      <c r="F36" s="1">
        <v>0</v>
      </c>
      <c r="G36" s="1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-992.28190000000006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392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42762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-992.28200000000015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392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392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392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392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392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'5Dec16'!Q46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392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7.2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392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1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392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7.2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392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392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422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42755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-992.28150000000005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121" priority="8" stopIfTrue="1" operator="lessThanOrEqual">
      <formula>$U$5+AY12</formula>
    </cfRule>
  </conditionalFormatting>
  <conditionalFormatting sqref="X29 X23:Y23">
    <cfRule type="cellIs" dxfId="120" priority="9" stopIfTrue="1" operator="greaterThanOrEqual">
      <formula>0</formula>
    </cfRule>
  </conditionalFormatting>
  <conditionalFormatting sqref="U11">
    <cfRule type="cellIs" dxfId="119" priority="10" stopIfTrue="1" operator="lessThan">
      <formula>$BC$10</formula>
    </cfRule>
    <cfRule type="cellIs" dxfId="118" priority="11" stopIfTrue="1" operator="greaterThanOrEqual">
      <formula>$BC$10</formula>
    </cfRule>
  </conditionalFormatting>
  <conditionalFormatting sqref="V11:V37 U12:U37">
    <cfRule type="cellIs" dxfId="117" priority="12" stopIfTrue="1" operator="lessThan">
      <formula>0</formula>
    </cfRule>
    <cfRule type="cellIs" dxfId="116" priority="13" stopIfTrue="1" operator="greaterThanOrEqual">
      <formula>0</formula>
    </cfRule>
  </conditionalFormatting>
  <conditionalFormatting sqref="J17 J31 J24 J38">
    <cfRule type="cellIs" dxfId="115" priority="14" stopIfTrue="1" operator="greaterThanOrEqual">
      <formula>$S$4</formula>
    </cfRule>
    <cfRule type="cellIs" dxfId="114" priority="15" stopIfTrue="1" operator="lessThan">
      <formula>$S$4</formula>
    </cfRule>
  </conditionalFormatting>
  <conditionalFormatting sqref="J12:J16 J26:J30 J19:J23 J33:J37">
    <cfRule type="cellIs" dxfId="113" priority="17" stopIfTrue="1" operator="lessThanOrEqual">
      <formula>$U$6</formula>
    </cfRule>
    <cfRule type="cellIs" dxfId="112" priority="18" stopIfTrue="1" operator="greaterThan">
      <formula>$U$6</formula>
    </cfRule>
  </conditionalFormatting>
  <conditionalFormatting sqref="G33:G37 G26:G30 G12:G16 D12:E16 D26:E30 D33:E37 D19:E23 G19:G23">
    <cfRule type="cellIs" dxfId="111" priority="19" stopIfTrue="1" operator="lessThan">
      <formula>$U$2</formula>
    </cfRule>
  </conditionalFormatting>
  <conditionalFormatting sqref="J43:P43">
    <cfRule type="cellIs" dxfId="110" priority="20" stopIfTrue="1" operator="lessThanOrEqual">
      <formula>$U$6</formula>
    </cfRule>
    <cfRule type="cellIs" dxfId="109" priority="21" stopIfTrue="1" operator="greaterThan">
      <formula>$U$6</formula>
    </cfRule>
  </conditionalFormatting>
  <conditionalFormatting sqref="K12:K37">
    <cfRule type="cellIs" dxfId="108" priority="22" stopIfTrue="1" operator="lessThanOrEqual">
      <formula>$U$6</formula>
    </cfRule>
    <cfRule type="cellIs" dxfId="107" priority="23" stopIfTrue="1" operator="greaterThan">
      <formula>$U$6</formula>
    </cfRule>
  </conditionalFormatting>
  <conditionalFormatting sqref="Q46">
    <cfRule type="cellIs" dxfId="106" priority="25" stopIfTrue="1" operator="between">
      <formula>0</formula>
      <formula>40</formula>
    </cfRule>
    <cfRule type="cellIs" dxfId="105" priority="26" stopIfTrue="1" operator="lessThan">
      <formula>0</formula>
    </cfRule>
  </conditionalFormatting>
  <conditionalFormatting sqref="F12:F16 F19:F23 F26:F30 F33:F37">
    <cfRule type="cellIs" dxfId="104" priority="27" stopIfTrue="1" operator="lessThan">
      <formula>AQ12</formula>
    </cfRule>
  </conditionalFormatting>
  <conditionalFormatting sqref="Y29 X23">
    <cfRule type="cellIs" dxfId="103" priority="28" stopIfTrue="1" operator="lessThan">
      <formula>$X$11</formula>
    </cfRule>
  </conditionalFormatting>
  <conditionalFormatting sqref="R26:R30 R33:R37 R19:R23">
    <cfRule type="cellIs" dxfId="102" priority="1" stopIfTrue="1" operator="lessThan">
      <formula>"A"</formula>
    </cfRule>
  </conditionalFormatting>
  <conditionalFormatting sqref="R12:R16 L17:O18 L24:O25 L31:O32">
    <cfRule type="cellIs" dxfId="101" priority="2" stopIfTrue="1" operator="lessThan">
      <formula>$U$2</formula>
    </cfRule>
  </conditionalFormatting>
  <conditionalFormatting sqref="P12:P37">
    <cfRule type="cellIs" dxfId="100" priority="3" stopIfTrue="1" operator="lessThanOrEqual">
      <formula>$U$6</formula>
    </cfRule>
    <cfRule type="cellIs" dxfId="99" priority="4" stopIfTrue="1" operator="greaterThan">
      <formula>$U$6</formula>
    </cfRule>
  </conditionalFormatting>
  <conditionalFormatting sqref="L33:O37 L19:O23 L26:O30 L12:O16">
    <cfRule type="cellIs" dxfId="98" priority="5" stopIfTrue="1" operator="lessThan">
      <formula>$U$2</formula>
    </cfRule>
  </conditionalFormatting>
  <conditionalFormatting sqref="Q12:Q16 Q33:Q37 Q26:Q30 Q19:Q23">
    <cfRule type="cellIs" dxfId="97" priority="6" stopIfTrue="1" operator="lessThan">
      <formula>"A"</formula>
    </cfRule>
    <cfRule type="cellIs" dxfId="96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M5053"/>
  <sheetViews>
    <sheetView showGridLines="0" showZeros="0" topLeftCell="A5" zoomScale="114" workbookViewId="0">
      <selection activeCell="Q20" sqref="Q20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5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5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  <c r="BM2" s="117"/>
    </row>
    <row r="3" spans="1:65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65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  <c r="BM4" s="127"/>
    </row>
    <row r="5" spans="1:65" ht="10.5" customHeight="1" x14ac:dyDescent="0.25">
      <c r="A5" s="212"/>
      <c r="B5" s="213"/>
      <c r="C5" s="213" t="s">
        <v>2</v>
      </c>
      <c r="D5" s="213"/>
      <c r="E5" s="213"/>
      <c r="F5" s="644">
        <v>42373</v>
      </c>
      <c r="G5" s="645"/>
      <c r="H5" s="330" t="s">
        <v>3</v>
      </c>
      <c r="I5" s="331">
        <v>1</v>
      </c>
      <c r="J5" s="11"/>
      <c r="K5" s="327" t="s">
        <v>4</v>
      </c>
      <c r="L5" s="487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  <c r="BM5" s="127"/>
    </row>
    <row r="6" spans="1:65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  <c r="BM6" s="127"/>
    </row>
    <row r="7" spans="1:65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  <c r="BM7" s="127"/>
    </row>
    <row r="8" spans="1:65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  <c r="BM8" s="127"/>
    </row>
    <row r="9" spans="1:65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  <c r="BM9" s="127"/>
    </row>
    <row r="10" spans="1:65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  <c r="BM10" s="127"/>
    </row>
    <row r="11" spans="1:65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0.62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  <c r="BM11" s="127"/>
    </row>
    <row r="12" spans="1:65" ht="10.5" customHeight="1" x14ac:dyDescent="0.2">
      <c r="A12" s="212"/>
      <c r="B12" s="217" t="s">
        <v>33</v>
      </c>
      <c r="C12" s="218">
        <f>F5</f>
        <v>42373</v>
      </c>
      <c r="D12" s="5"/>
      <c r="E12" s="5"/>
      <c r="F12" s="5"/>
      <c r="G12" s="5"/>
      <c r="H12" s="13">
        <f>(E12-D12)+(G12-F12)</f>
        <v>0</v>
      </c>
      <c r="I12" s="357">
        <f>AV12+AW12+AG12+AL12</f>
        <v>7.2</v>
      </c>
      <c r="J12" s="358">
        <f>(AU12+I12)-AC12</f>
        <v>7.2</v>
      </c>
      <c r="K12" s="359">
        <f>J12</f>
        <v>7.2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554" t="s">
        <v>7</v>
      </c>
      <c r="R12" s="25">
        <v>0</v>
      </c>
      <c r="S12" s="362"/>
      <c r="T12" s="363">
        <v>1</v>
      </c>
      <c r="U12" s="306">
        <f>U$11+SUM(BA12-BB12)-SUM(AR$12:AR12)+SUM(AG$12:AG12)</f>
        <v>0.61990000000000023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7</v>
      </c>
      <c r="AW12" s="439">
        <f>AX12/60</f>
        <v>0.2</v>
      </c>
      <c r="AX12" s="441">
        <f>MINUTE(AY12)</f>
        <v>12</v>
      </c>
      <c r="AY12" s="442">
        <f t="shared" ref="AY12:AY37" si="9">IF(R12&lt;AY$40,LOOKUP(Q12,$W$4:$W$19,$X$4:$X$19))</f>
        <v>0.3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  <c r="BM12" s="127"/>
    </row>
    <row r="13" spans="1:65" ht="10.5" customHeight="1" x14ac:dyDescent="0.2">
      <c r="A13" s="212"/>
      <c r="B13" s="217" t="s">
        <v>34</v>
      </c>
      <c r="C13" s="219">
        <f>C12+1</f>
        <v>42374</v>
      </c>
      <c r="D13" s="5">
        <v>0.39583333333333331</v>
      </c>
      <c r="E13" s="5">
        <v>0.52083333333333337</v>
      </c>
      <c r="F13" s="5">
        <v>0.54166666666666663</v>
      </c>
      <c r="G13" s="5">
        <v>0.69791666666666663</v>
      </c>
      <c r="H13" s="13">
        <f>(E13-D13)+(G13-F13)</f>
        <v>0.28125000000000006</v>
      </c>
      <c r="I13" s="357">
        <f>AV13+AW13+AG13+AL13</f>
        <v>0</v>
      </c>
      <c r="J13" s="358">
        <f>(AU13+I13)-AC13</f>
        <v>6.75</v>
      </c>
      <c r="K13" s="359">
        <f t="shared" ref="K13:K37" si="10">J13</f>
        <v>6.75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0.1697999999999994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0.28125000000000006</v>
      </c>
      <c r="AN13" s="456">
        <f>HOUR(H13)</f>
        <v>6</v>
      </c>
      <c r="AO13" s="457">
        <f t="shared" ref="AO13:AO37" si="14">AP13/60</f>
        <v>0.75</v>
      </c>
      <c r="AP13" s="458">
        <f>MINUTE(H13)</f>
        <v>45</v>
      </c>
      <c r="AQ13" s="459">
        <f>E13+AQ$40</f>
        <v>0.54166666666666674</v>
      </c>
      <c r="AR13" s="460" t="b">
        <f t="shared" si="7"/>
        <v>0</v>
      </c>
      <c r="AS13" s="461"/>
      <c r="AT13" s="438">
        <f t="shared" ref="AT13:AT37" si="15">IF(AU13&gt;$U$3,(AU13+AV13+AW13),$U$4)+AG13</f>
        <v>6.75</v>
      </c>
      <c r="AU13" s="439">
        <f t="shared" si="8"/>
        <v>6.75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6.75</v>
      </c>
      <c r="BA13" s="463">
        <f>SUM(AT$12:AT13)</f>
        <v>13.95</v>
      </c>
      <c r="BB13" s="464">
        <f>$S$5*T13</f>
        <v>14.4002</v>
      </c>
      <c r="BC13" s="465">
        <f>AN13+AO13</f>
        <v>6.75</v>
      </c>
      <c r="BD13" s="392"/>
      <c r="BE13" s="127"/>
      <c r="BF13" s="127"/>
      <c r="BG13" s="127"/>
      <c r="BH13" s="127"/>
      <c r="BI13" s="127"/>
      <c r="BJ13" s="127"/>
      <c r="BK13" s="127"/>
      <c r="BL13" s="127"/>
      <c r="BM13" s="127"/>
    </row>
    <row r="14" spans="1:65" ht="10.5" customHeight="1" x14ac:dyDescent="0.2">
      <c r="A14" s="212"/>
      <c r="B14" s="217" t="s">
        <v>35</v>
      </c>
      <c r="C14" s="219">
        <f>C13+1</f>
        <v>42375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-0.28030000000000144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0.28125000000000006</v>
      </c>
      <c r="AN14" s="456">
        <f>HOUR(H14)</f>
        <v>6</v>
      </c>
      <c r="AO14" s="457">
        <f t="shared" si="14"/>
        <v>0.75</v>
      </c>
      <c r="AP14" s="458">
        <f>MINUTE(H14)</f>
        <v>45</v>
      </c>
      <c r="AQ14" s="459">
        <f>E14+AQ$40</f>
        <v>0.54166666666666674</v>
      </c>
      <c r="AR14" s="460" t="b">
        <f t="shared" si="7"/>
        <v>0</v>
      </c>
      <c r="AS14" s="461"/>
      <c r="AT14" s="438">
        <f t="shared" si="15"/>
        <v>6.75</v>
      </c>
      <c r="AU14" s="439">
        <f t="shared" si="8"/>
        <v>6.75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13.5</v>
      </c>
      <c r="BA14" s="463">
        <f>SUM(AT$12:AT14)</f>
        <v>20.7</v>
      </c>
      <c r="BB14" s="464">
        <f>$S$5*T14</f>
        <v>21.600300000000001</v>
      </c>
      <c r="BC14" s="465">
        <f>AN14+AO14</f>
        <v>6.75</v>
      </c>
      <c r="BD14" s="392"/>
      <c r="BE14" s="127"/>
      <c r="BF14" s="127"/>
      <c r="BG14" s="127"/>
      <c r="BH14" s="127"/>
      <c r="BI14" s="127"/>
      <c r="BJ14" s="127"/>
      <c r="BK14" s="127"/>
      <c r="BL14" s="127"/>
      <c r="BM14" s="127"/>
    </row>
    <row r="15" spans="1:65" ht="10.5" customHeight="1" x14ac:dyDescent="0.25">
      <c r="A15" s="212"/>
      <c r="B15" s="217" t="s">
        <v>38</v>
      </c>
      <c r="C15" s="219">
        <f>C14+1</f>
        <v>42376</v>
      </c>
      <c r="D15" s="5">
        <v>0.39583333333333331</v>
      </c>
      <c r="E15" s="5">
        <v>0.52083333333333337</v>
      </c>
      <c r="F15" s="5">
        <v>0.54166666666666663</v>
      </c>
      <c r="G15" s="5">
        <v>0.69791666666666663</v>
      </c>
      <c r="H15" s="13">
        <f>(E15-D15)+(G15-F15)</f>
        <v>0.28125000000000006</v>
      </c>
      <c r="I15" s="357">
        <f>AV15+AW15+AG15+AL15</f>
        <v>0</v>
      </c>
      <c r="J15" s="358">
        <f>(AU15+I15)-AC15</f>
        <v>6.75</v>
      </c>
      <c r="K15" s="359">
        <f t="shared" si="10"/>
        <v>6.75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-0.73040000000000049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0.28125000000000006</v>
      </c>
      <c r="AN15" s="456">
        <f>HOUR(H15)</f>
        <v>6</v>
      </c>
      <c r="AO15" s="457">
        <f t="shared" si="14"/>
        <v>0.75</v>
      </c>
      <c r="AP15" s="458">
        <f>MINUTE(H15)</f>
        <v>45</v>
      </c>
      <c r="AQ15" s="459">
        <f>E15+AQ$40</f>
        <v>0.54166666666666674</v>
      </c>
      <c r="AR15" s="460" t="b">
        <f t="shared" si="7"/>
        <v>0</v>
      </c>
      <c r="AS15" s="461"/>
      <c r="AT15" s="438">
        <f t="shared" si="15"/>
        <v>6.75</v>
      </c>
      <c r="AU15" s="439">
        <f t="shared" si="8"/>
        <v>6.75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20.25</v>
      </c>
      <c r="BA15" s="463">
        <f>SUM(AT$12:AT15)</f>
        <v>27.45</v>
      </c>
      <c r="BB15" s="464">
        <f>$S$5*T15</f>
        <v>28.8004</v>
      </c>
      <c r="BC15" s="465">
        <f>AN15+AO15</f>
        <v>6.75</v>
      </c>
      <c r="BD15" s="392"/>
      <c r="BE15" s="127"/>
      <c r="BF15" s="127"/>
      <c r="BG15" s="127"/>
      <c r="BH15" s="127"/>
      <c r="BI15" s="127"/>
      <c r="BJ15" s="127"/>
      <c r="BK15" s="127"/>
      <c r="BL15" s="127"/>
      <c r="BM15" s="127"/>
    </row>
    <row r="16" spans="1:65" ht="10.5" customHeight="1" x14ac:dyDescent="0.2">
      <c r="A16" s="212"/>
      <c r="B16" s="217" t="s">
        <v>41</v>
      </c>
      <c r="C16" s="219">
        <f>C15+1</f>
        <v>42377</v>
      </c>
      <c r="D16" s="5">
        <v>0.29166666666666669</v>
      </c>
      <c r="E16" s="5">
        <v>0.52083333333333337</v>
      </c>
      <c r="F16" s="5">
        <v>0.54166666666666663</v>
      </c>
      <c r="G16" s="5">
        <v>0.66666666666666663</v>
      </c>
      <c r="H16" s="13">
        <f>(E16-D16)+(G16-F16)</f>
        <v>0.35416666666666669</v>
      </c>
      <c r="I16" s="357">
        <f>AV16+AW16+AG16+AL16</f>
        <v>0</v>
      </c>
      <c r="J16" s="358">
        <f>(AU16+I16)-AC16</f>
        <v>8.5</v>
      </c>
      <c r="K16" s="359">
        <f t="shared" si="10"/>
        <v>8.5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0.56950000000000045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0.35416666666666669</v>
      </c>
      <c r="AN16" s="456">
        <f>HOUR(H16)</f>
        <v>8</v>
      </c>
      <c r="AO16" s="457">
        <f t="shared" si="14"/>
        <v>0.5</v>
      </c>
      <c r="AP16" s="458">
        <f>MINUTE(H16)</f>
        <v>30</v>
      </c>
      <c r="AQ16" s="459">
        <f>E16+AQ$40</f>
        <v>0.54166666666666674</v>
      </c>
      <c r="AR16" s="460" t="b">
        <f t="shared" si="7"/>
        <v>0</v>
      </c>
      <c r="AS16" s="461"/>
      <c r="AT16" s="438">
        <f t="shared" si="15"/>
        <v>8.5</v>
      </c>
      <c r="AU16" s="439">
        <f t="shared" si="8"/>
        <v>8.5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28.75</v>
      </c>
      <c r="BA16" s="463">
        <f>SUM(AT$12:AT16)</f>
        <v>35.950000000000003</v>
      </c>
      <c r="BB16" s="464">
        <f>$S$5*T16</f>
        <v>36.000500000000002</v>
      </c>
      <c r="BC16" s="465">
        <f>AN16+AO16</f>
        <v>8.5</v>
      </c>
      <c r="BD16" s="392"/>
      <c r="BE16" s="127"/>
      <c r="BF16" s="127"/>
      <c r="BG16" s="127"/>
      <c r="BH16" s="127"/>
      <c r="BI16" s="127"/>
      <c r="BJ16" s="127"/>
      <c r="BK16" s="127"/>
      <c r="BL16" s="127"/>
      <c r="BM16" s="127"/>
    </row>
    <row r="17" spans="1:65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28.75</v>
      </c>
      <c r="I17" s="228" t="s">
        <v>1</v>
      </c>
      <c r="J17" s="229">
        <f>H17+SUM(I12:I16)</f>
        <v>35.950000000000003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0.56950000000000045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0.8</v>
      </c>
      <c r="AX17" s="470">
        <f>MINUTE(J17)</f>
        <v>48</v>
      </c>
      <c r="AY17" s="474" t="s">
        <v>1</v>
      </c>
      <c r="AZ17" s="475">
        <f>AZ16</f>
        <v>28.75</v>
      </c>
      <c r="BA17" s="476">
        <f>SUM(AT$12:AT17)</f>
        <v>35.950000000000003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  <c r="BM17" s="127"/>
    </row>
    <row r="18" spans="1:65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0.56950000000000045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28.75</v>
      </c>
      <c r="BA18" s="476">
        <f>SUM(AT$12:AT18)</f>
        <v>35.950000000000003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  <c r="BM18" s="127"/>
    </row>
    <row r="19" spans="1:65" ht="10.5" customHeight="1" x14ac:dyDescent="0.2">
      <c r="A19" s="212"/>
      <c r="B19" s="217" t="s">
        <v>33</v>
      </c>
      <c r="C19" s="218">
        <f>C16+3</f>
        <v>42380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7.2</v>
      </c>
      <c r="J19" s="358">
        <f>(AU19+I19)-AC19</f>
        <v>7.2</v>
      </c>
      <c r="K19" s="359">
        <f t="shared" si="10"/>
        <v>7.2</v>
      </c>
      <c r="L19" s="26"/>
      <c r="M19" s="26"/>
      <c r="N19" s="26"/>
      <c r="O19" s="26"/>
      <c r="P19" s="359"/>
      <c r="Q19" s="554" t="s">
        <v>7</v>
      </c>
      <c r="R19" s="23"/>
      <c r="S19" s="362" t="s">
        <v>1</v>
      </c>
      <c r="T19" s="363">
        <v>6</v>
      </c>
      <c r="U19" s="306">
        <f>U$11+SUM(BA19-BB19)-SUM(AR$12:AR19)+SUM(AG$12:AG19)</f>
        <v>0.56940000000000424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7</v>
      </c>
      <c r="AW19" s="439">
        <f t="shared" si="16"/>
        <v>0.2</v>
      </c>
      <c r="AX19" s="440">
        <f>MINUTE(AY19)</f>
        <v>12</v>
      </c>
      <c r="AY19" s="442">
        <f t="shared" si="9"/>
        <v>0.3</v>
      </c>
      <c r="AZ19" s="462">
        <f>SUM($BC$12:BC19)</f>
        <v>28.75</v>
      </c>
      <c r="BA19" s="463">
        <f>SUM(AT$12:AT19)</f>
        <v>43.150000000000006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  <c r="BM19" s="127"/>
    </row>
    <row r="20" spans="1:65" ht="10.5" customHeight="1" x14ac:dyDescent="0.2">
      <c r="A20" s="212"/>
      <c r="B20" s="217" t="s">
        <v>34</v>
      </c>
      <c r="C20" s="219">
        <f>C19+1</f>
        <v>42381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7.2</v>
      </c>
      <c r="J20" s="358">
        <f>(AU20+I20)-AC20</f>
        <v>7.2</v>
      </c>
      <c r="K20" s="359">
        <f t="shared" si="10"/>
        <v>7.2</v>
      </c>
      <c r="L20" s="26"/>
      <c r="M20" s="26"/>
      <c r="N20" s="26"/>
      <c r="O20" s="26"/>
      <c r="P20" s="359"/>
      <c r="Q20" s="554" t="s">
        <v>7</v>
      </c>
      <c r="R20" s="23"/>
      <c r="S20" s="362"/>
      <c r="T20" s="363">
        <v>7</v>
      </c>
      <c r="U20" s="306">
        <f>U$11+SUM(BA20-BB20)-SUM(AR$12:AR20)+SUM(AG$12:AG20)</f>
        <v>0.56930000000000802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7</v>
      </c>
      <c r="AW20" s="439">
        <f t="shared" si="16"/>
        <v>0.2</v>
      </c>
      <c r="AX20" s="440">
        <f>MINUTE(AY20)</f>
        <v>12</v>
      </c>
      <c r="AY20" s="442">
        <f t="shared" si="9"/>
        <v>0.3</v>
      </c>
      <c r="AZ20" s="462">
        <f>SUM($BC$12:BC20)</f>
        <v>28.75</v>
      </c>
      <c r="BA20" s="463">
        <f>SUM(AT$12:AT20)</f>
        <v>50.350000000000009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  <c r="BM20" s="127"/>
    </row>
    <row r="21" spans="1:65" ht="10.5" customHeight="1" x14ac:dyDescent="0.2">
      <c r="A21" s="212"/>
      <c r="B21" s="217" t="s">
        <v>35</v>
      </c>
      <c r="C21" s="219">
        <f>C20+1</f>
        <v>42382</v>
      </c>
      <c r="D21" s="5">
        <v>0.39583333333333331</v>
      </c>
      <c r="E21" s="5">
        <v>0.52083333333333337</v>
      </c>
      <c r="F21" s="5">
        <v>0.54166666666666663</v>
      </c>
      <c r="G21" s="5">
        <v>0.69791666666666663</v>
      </c>
      <c r="H21" s="13">
        <f>(E21-D21)+(G21-F21)</f>
        <v>0.28125000000000006</v>
      </c>
      <c r="I21" s="357">
        <f>AV21+AW21+AG21+AL21</f>
        <v>0</v>
      </c>
      <c r="J21" s="358">
        <f>(AU21+I21)-AC21</f>
        <v>6.75</v>
      </c>
      <c r="K21" s="359">
        <f t="shared" si="10"/>
        <v>6.75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0.11920000000000897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0.28125000000000006</v>
      </c>
      <c r="AN21" s="456">
        <f>HOUR(H21)</f>
        <v>6</v>
      </c>
      <c r="AO21" s="457">
        <f t="shared" si="14"/>
        <v>0.75</v>
      </c>
      <c r="AP21" s="458">
        <f t="shared" si="19"/>
        <v>45</v>
      </c>
      <c r="AQ21" s="459">
        <f>E21+AQ$40</f>
        <v>0.54166666666666674</v>
      </c>
      <c r="AR21" s="460" t="b">
        <f t="shared" si="7"/>
        <v>0</v>
      </c>
      <c r="AS21" s="461"/>
      <c r="AT21" s="438">
        <f t="shared" si="15"/>
        <v>6.75</v>
      </c>
      <c r="AU21" s="439">
        <f t="shared" si="8"/>
        <v>6.75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35.5</v>
      </c>
      <c r="BA21" s="463">
        <f>SUM(AT$12:AT21)</f>
        <v>57.100000000000009</v>
      </c>
      <c r="BB21" s="464">
        <f>$S$5*T21</f>
        <v>57.6008</v>
      </c>
      <c r="BC21" s="465">
        <f>AN21+AO21</f>
        <v>6.75</v>
      </c>
      <c r="BD21" s="392"/>
      <c r="BE21" s="127"/>
      <c r="BF21" s="127"/>
      <c r="BG21" s="127"/>
      <c r="BH21" s="127"/>
      <c r="BI21" s="127"/>
      <c r="BJ21" s="127"/>
      <c r="BK21" s="127"/>
      <c r="BL21" s="127"/>
      <c r="BM21" s="127"/>
    </row>
    <row r="22" spans="1:65" ht="10.5" customHeight="1" x14ac:dyDescent="0.25">
      <c r="A22" s="212"/>
      <c r="B22" s="217" t="s">
        <v>38</v>
      </c>
      <c r="C22" s="219">
        <f>C21+1</f>
        <v>42383</v>
      </c>
      <c r="D22" s="5">
        <v>0.39583333333333331</v>
      </c>
      <c r="E22" s="5">
        <v>0.52083333333333337</v>
      </c>
      <c r="F22" s="5">
        <v>0.54166666666666663</v>
      </c>
      <c r="G22" s="5">
        <v>0.69791666666666663</v>
      </c>
      <c r="H22" s="13">
        <f>(E22-D22)+(G22-F22)</f>
        <v>0.28125000000000006</v>
      </c>
      <c r="I22" s="357">
        <f>AV22+AW22+AG22+AL22</f>
        <v>0</v>
      </c>
      <c r="J22" s="358">
        <f>(AU22+I22)-AC22</f>
        <v>6.75</v>
      </c>
      <c r="K22" s="359">
        <f t="shared" si="10"/>
        <v>6.75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-0.33089999999999009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0.28125000000000006</v>
      </c>
      <c r="AN22" s="456">
        <f>HOUR(H22)</f>
        <v>6</v>
      </c>
      <c r="AO22" s="457">
        <f t="shared" si="14"/>
        <v>0.75</v>
      </c>
      <c r="AP22" s="458">
        <f t="shared" si="19"/>
        <v>45</v>
      </c>
      <c r="AQ22" s="459">
        <f>E22+AQ$40</f>
        <v>0.54166666666666674</v>
      </c>
      <c r="AR22" s="460" t="b">
        <f t="shared" si="7"/>
        <v>0</v>
      </c>
      <c r="AS22" s="461"/>
      <c r="AT22" s="438">
        <f t="shared" si="15"/>
        <v>6.75</v>
      </c>
      <c r="AU22" s="439">
        <f t="shared" si="8"/>
        <v>6.75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42.25</v>
      </c>
      <c r="BA22" s="463">
        <f>SUM(AT$12:AT22)</f>
        <v>63.850000000000009</v>
      </c>
      <c r="BB22" s="464">
        <f>$S$5*T22</f>
        <v>64.800899999999999</v>
      </c>
      <c r="BC22" s="465">
        <f>AN22+AO22</f>
        <v>6.75</v>
      </c>
      <c r="BD22" s="392"/>
      <c r="BE22" s="127"/>
      <c r="BF22" s="127"/>
      <c r="BG22" s="127"/>
      <c r="BH22" s="127"/>
      <c r="BI22" s="127"/>
      <c r="BJ22" s="127"/>
      <c r="BK22" s="127"/>
      <c r="BL22" s="127"/>
      <c r="BM22" s="127"/>
    </row>
    <row r="23" spans="1:65" ht="10.5" customHeight="1" x14ac:dyDescent="0.2">
      <c r="A23" s="212"/>
      <c r="B23" s="217" t="s">
        <v>41</v>
      </c>
      <c r="C23" s="219">
        <f>C22+1</f>
        <v>42384</v>
      </c>
      <c r="D23" s="5">
        <v>0.29166666666666669</v>
      </c>
      <c r="E23" s="5">
        <v>0.52083333333333337</v>
      </c>
      <c r="F23" s="5">
        <v>0.54166666666666663</v>
      </c>
      <c r="G23" s="5">
        <v>0.66666666666666663</v>
      </c>
      <c r="H23" s="13">
        <f>(E23-D23)+(G23-F23)</f>
        <v>0.35416666666666669</v>
      </c>
      <c r="I23" s="357">
        <f>AV23+AW23+AG23+AL23</f>
        <v>0</v>
      </c>
      <c r="J23" s="358">
        <f>(AU23+I23)-AC23</f>
        <v>8.5</v>
      </c>
      <c r="K23" s="359">
        <f t="shared" si="10"/>
        <v>8.5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0.96900000000000375</v>
      </c>
      <c r="V23" s="305"/>
      <c r="W23" s="321" t="s">
        <v>47</v>
      </c>
      <c r="X23" s="17">
        <f>SETUP!AG11</f>
        <v>0</v>
      </c>
      <c r="Y23" s="17">
        <f>SETUP!AJ11</f>
        <v>0.62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0.35416666666666669</v>
      </c>
      <c r="AN23" s="456">
        <f>HOUR(H23)</f>
        <v>8</v>
      </c>
      <c r="AO23" s="457">
        <f t="shared" si="14"/>
        <v>0.5</v>
      </c>
      <c r="AP23" s="458">
        <f t="shared" si="19"/>
        <v>30</v>
      </c>
      <c r="AQ23" s="459">
        <f>E23+AQ$40</f>
        <v>0.54166666666666674</v>
      </c>
      <c r="AR23" s="460" t="b">
        <f t="shared" si="7"/>
        <v>0</v>
      </c>
      <c r="AS23" s="461"/>
      <c r="AT23" s="438">
        <f t="shared" si="15"/>
        <v>8.5</v>
      </c>
      <c r="AU23" s="439">
        <f t="shared" si="8"/>
        <v>8.5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50.75</v>
      </c>
      <c r="BA23" s="463">
        <f>SUM(AT$12:AT23)</f>
        <v>72.350000000000009</v>
      </c>
      <c r="BB23" s="464">
        <f>$S$5*T23</f>
        <v>72.001000000000005</v>
      </c>
      <c r="BC23" s="465">
        <f>AN23+AO23</f>
        <v>8.5</v>
      </c>
      <c r="BD23" s="392"/>
      <c r="BE23" s="127"/>
      <c r="BF23" s="127"/>
      <c r="BG23" s="127"/>
      <c r="BH23" s="127"/>
      <c r="BI23" s="127"/>
      <c r="BJ23" s="127"/>
      <c r="BK23" s="127"/>
      <c r="BL23" s="127"/>
      <c r="BM23" s="127"/>
    </row>
    <row r="24" spans="1:65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22</v>
      </c>
      <c r="I24" s="228" t="s">
        <v>1</v>
      </c>
      <c r="J24" s="229">
        <f>H24+SUM(I19:I23)</f>
        <v>36.4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0.96900000000000375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4.9999999999997158E-2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0.6</v>
      </c>
      <c r="AX24" s="470">
        <f>MINUTE(J24)</f>
        <v>36</v>
      </c>
      <c r="AY24" s="474" t="s">
        <v>1</v>
      </c>
      <c r="AZ24" s="475">
        <f>AZ23</f>
        <v>50.75</v>
      </c>
      <c r="BA24" s="476">
        <f>SUM(AT$12:AT24)</f>
        <v>72.350000000000009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  <c r="BM24" s="127"/>
    </row>
    <row r="25" spans="1:65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0.96900000000000375</v>
      </c>
      <c r="V25" s="305"/>
      <c r="W25" s="245" t="s">
        <v>49</v>
      </c>
      <c r="X25" s="18">
        <f>IF(J24&gt;$S$4,J24-$S$4,"")</f>
        <v>0.39999999999999858</v>
      </c>
      <c r="Y25" s="19" t="str">
        <f>IF($S$4&gt;J24,$S$4-J24,"")</f>
        <v/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50.75</v>
      </c>
      <c r="BA25" s="476">
        <f>SUM(AT$12:AT25)</f>
        <v>72.350000000000009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  <c r="BM25" s="127"/>
    </row>
    <row r="26" spans="1:65" ht="10.5" customHeight="1" x14ac:dyDescent="0.2">
      <c r="A26" s="212"/>
      <c r="B26" s="217" t="s">
        <v>33</v>
      </c>
      <c r="C26" s="218">
        <f>C23+3</f>
        <v>42387</v>
      </c>
      <c r="D26" s="5">
        <v>0.29166666666666669</v>
      </c>
      <c r="E26" s="5">
        <v>0.52083333333333337</v>
      </c>
      <c r="F26" s="5">
        <v>0.54166666666666663</v>
      </c>
      <c r="G26" s="5">
        <v>0.6875</v>
      </c>
      <c r="H26" s="13">
        <f>(E26-D26)+(G26-F26)</f>
        <v>0.37500000000000006</v>
      </c>
      <c r="I26" s="357">
        <f>AV26+AW26+AG26+AL26</f>
        <v>0</v>
      </c>
      <c r="J26" s="358">
        <f>(AU26+I26)-AC26</f>
        <v>9</v>
      </c>
      <c r="K26" s="359">
        <f t="shared" si="10"/>
        <v>9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2.7689000000000119</v>
      </c>
      <c r="V26" s="305"/>
      <c r="W26" s="245" t="s">
        <v>50</v>
      </c>
      <c r="X26" s="18">
        <f>IF(J31&gt;$S$4,J31-$S$4,"")</f>
        <v>1.75</v>
      </c>
      <c r="Y26" s="19" t="str">
        <f>IF($S$4&gt;J31,$S$4-J31,"")</f>
        <v/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0.37500000000000006</v>
      </c>
      <c r="AN26" s="456">
        <f>HOUR(H26)</f>
        <v>9</v>
      </c>
      <c r="AO26" s="457">
        <f t="shared" si="14"/>
        <v>0</v>
      </c>
      <c r="AP26" s="458">
        <f t="shared" si="21"/>
        <v>0</v>
      </c>
      <c r="AQ26" s="459">
        <f>E26+AQ$40</f>
        <v>0.54166666666666674</v>
      </c>
      <c r="AR26" s="460" t="b">
        <f t="shared" si="7"/>
        <v>0</v>
      </c>
      <c r="AS26" s="461"/>
      <c r="AT26" s="438">
        <f t="shared" si="15"/>
        <v>9</v>
      </c>
      <c r="AU26" s="439">
        <f t="shared" si="8"/>
        <v>9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59.75</v>
      </c>
      <c r="BA26" s="463">
        <f>SUM(AT$12:AT26)</f>
        <v>81.350000000000009</v>
      </c>
      <c r="BB26" s="464">
        <f>$S$5*T26</f>
        <v>79.201099999999997</v>
      </c>
      <c r="BC26" s="465">
        <f>AN26+AO26</f>
        <v>9</v>
      </c>
      <c r="BD26" s="392"/>
      <c r="BE26" s="127"/>
      <c r="BF26" s="127"/>
      <c r="BG26" s="127"/>
      <c r="BH26" s="127"/>
      <c r="BI26" s="127"/>
      <c r="BJ26" s="127"/>
      <c r="BK26" s="127"/>
      <c r="BL26" s="127"/>
      <c r="BM26" s="127"/>
    </row>
    <row r="27" spans="1:65" ht="10.5" customHeight="1" x14ac:dyDescent="0.2">
      <c r="A27" s="212"/>
      <c r="B27" s="217" t="s">
        <v>34</v>
      </c>
      <c r="C27" s="219">
        <f>C26+1</f>
        <v>42388</v>
      </c>
      <c r="D27" s="5">
        <v>0.39583333333333331</v>
      </c>
      <c r="E27" s="5">
        <v>0.52083333333333337</v>
      </c>
      <c r="F27" s="5">
        <v>0.54166666666666663</v>
      </c>
      <c r="G27" s="5">
        <v>0.69791666666666663</v>
      </c>
      <c r="H27" s="13">
        <f>(E27-D27)+(G27-F27)</f>
        <v>0.28125000000000006</v>
      </c>
      <c r="I27" s="357">
        <f>AV27+AW27+AG27+AL27</f>
        <v>0</v>
      </c>
      <c r="J27" s="358">
        <f>(AU27+I27)-AC27</f>
        <v>6.75</v>
      </c>
      <c r="K27" s="359">
        <f t="shared" si="10"/>
        <v>6.75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2.3188000000000057</v>
      </c>
      <c r="V27" s="305"/>
      <c r="W27" s="245" t="s">
        <v>51</v>
      </c>
      <c r="X27" s="18">
        <f>IF(J38&gt;$S$4,J38-$S$4,"")</f>
        <v>1.75</v>
      </c>
      <c r="Y27" s="19" t="str">
        <f>IF($S$4&gt;J38,$S$4-J38,"")</f>
        <v/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0.28125000000000006</v>
      </c>
      <c r="AN27" s="456">
        <f>HOUR(H27)</f>
        <v>6</v>
      </c>
      <c r="AO27" s="457">
        <f t="shared" si="14"/>
        <v>0.75</v>
      </c>
      <c r="AP27" s="458">
        <f t="shared" si="21"/>
        <v>45</v>
      </c>
      <c r="AQ27" s="459">
        <f>E27+AQ$40</f>
        <v>0.54166666666666674</v>
      </c>
      <c r="AR27" s="460" t="b">
        <f t="shared" si="7"/>
        <v>0</v>
      </c>
      <c r="AS27" s="461"/>
      <c r="AT27" s="438">
        <f t="shared" si="15"/>
        <v>6.75</v>
      </c>
      <c r="AU27" s="439">
        <f t="shared" si="8"/>
        <v>6.75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66.5</v>
      </c>
      <c r="BA27" s="463">
        <f>SUM(AT$12:AT27)</f>
        <v>88.100000000000009</v>
      </c>
      <c r="BB27" s="464">
        <f>$S$5*T27</f>
        <v>86.401200000000003</v>
      </c>
      <c r="BC27" s="465">
        <f>AN27+AO27</f>
        <v>6.75</v>
      </c>
      <c r="BD27" s="392"/>
      <c r="BE27" s="127"/>
      <c r="BF27" s="127"/>
      <c r="BG27" s="127"/>
      <c r="BH27" s="127"/>
      <c r="BI27" s="127"/>
      <c r="BJ27" s="127"/>
      <c r="BK27" s="127"/>
      <c r="BL27" s="127"/>
      <c r="BM27" s="127"/>
    </row>
    <row r="28" spans="1:65" ht="10.5" customHeight="1" x14ac:dyDescent="0.2">
      <c r="A28" s="212"/>
      <c r="B28" s="217" t="s">
        <v>35</v>
      </c>
      <c r="C28" s="219">
        <f>C27+1</f>
        <v>42389</v>
      </c>
      <c r="D28" s="5">
        <v>0.39583333333333331</v>
      </c>
      <c r="E28" s="5">
        <v>0.52083333333333337</v>
      </c>
      <c r="F28" s="5">
        <v>0.54166666666666663</v>
      </c>
      <c r="G28" s="5">
        <v>0.69791666666666663</v>
      </c>
      <c r="H28" s="13">
        <f>(E28-D28)+(G28-F28)</f>
        <v>0.28125000000000006</v>
      </c>
      <c r="I28" s="357">
        <f>AV28+AW28+AG28+AL28</f>
        <v>0</v>
      </c>
      <c r="J28" s="358">
        <f>(AU28+I28)-AC28</f>
        <v>6.75</v>
      </c>
      <c r="K28" s="359">
        <f t="shared" si="10"/>
        <v>6.75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1.8687000000000138</v>
      </c>
      <c r="V28" s="305"/>
      <c r="W28" s="245" t="s">
        <v>13</v>
      </c>
      <c r="X28" s="20">
        <f>SUM(X24:X27)+X23</f>
        <v>3.8999999999999986</v>
      </c>
      <c r="Y28" s="21">
        <f>SUM(Y24:Y27)-Y23</f>
        <v>-0.57000000000000284</v>
      </c>
      <c r="Z28" s="322">
        <f>0-Y24</f>
        <v>-4.9999999999997158E-2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0.28125000000000006</v>
      </c>
      <c r="AN28" s="456">
        <f>HOUR(H28)</f>
        <v>6</v>
      </c>
      <c r="AO28" s="457">
        <f t="shared" si="14"/>
        <v>0.75</v>
      </c>
      <c r="AP28" s="458">
        <f t="shared" si="21"/>
        <v>45</v>
      </c>
      <c r="AQ28" s="459">
        <f>E28+AQ$40</f>
        <v>0.54166666666666674</v>
      </c>
      <c r="AR28" s="460" t="b">
        <f t="shared" si="7"/>
        <v>0</v>
      </c>
      <c r="AS28" s="461"/>
      <c r="AT28" s="438">
        <f t="shared" si="15"/>
        <v>6.75</v>
      </c>
      <c r="AU28" s="439">
        <f t="shared" si="8"/>
        <v>6.75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73.25</v>
      </c>
      <c r="BA28" s="463">
        <f>SUM(AT$12:AT28)</f>
        <v>94.850000000000009</v>
      </c>
      <c r="BB28" s="464">
        <f>$S$5*T28</f>
        <v>93.601299999999995</v>
      </c>
      <c r="BC28" s="465">
        <f>AN28+AO28</f>
        <v>6.75</v>
      </c>
      <c r="BD28" s="392"/>
      <c r="BE28" s="127"/>
      <c r="BF28" s="127"/>
      <c r="BG28" s="127"/>
      <c r="BH28" s="127"/>
      <c r="BI28" s="127"/>
      <c r="BJ28" s="127"/>
      <c r="BK28" s="127"/>
      <c r="BL28" s="127"/>
      <c r="BM28" s="127"/>
    </row>
    <row r="29" spans="1:65" ht="10.5" customHeight="1" x14ac:dyDescent="0.2">
      <c r="A29" s="212"/>
      <c r="B29" s="217" t="s">
        <v>38</v>
      </c>
      <c r="C29" s="219">
        <f>C28+1</f>
        <v>42390</v>
      </c>
      <c r="D29" s="5">
        <v>0.39583333333333331</v>
      </c>
      <c r="E29" s="5">
        <v>0.52083333333333337</v>
      </c>
      <c r="F29" s="5">
        <v>0.54166666666666663</v>
      </c>
      <c r="G29" s="5">
        <v>0.69791666666666663</v>
      </c>
      <c r="H29" s="13">
        <f>(E29-D29)+(G29-F29)</f>
        <v>0.28125000000000006</v>
      </c>
      <c r="I29" s="357">
        <f>AV29+AW29+AG29+AL29</f>
        <v>0</v>
      </c>
      <c r="J29" s="358">
        <f>(AU29+I29)-AC29</f>
        <v>6.75</v>
      </c>
      <c r="K29" s="359">
        <f t="shared" si="10"/>
        <v>6.75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1.4186000000000076</v>
      </c>
      <c r="V29" s="305"/>
      <c r="W29" s="323" t="s">
        <v>52</v>
      </c>
      <c r="X29" s="14">
        <f>IF(X28+Z32&gt;0,X28+Z32,"0")</f>
        <v>4.4700000000000015</v>
      </c>
      <c r="Y29" s="14" t="str">
        <f>IF(X28-Y28&lt;0,X28-Y28,"0")</f>
        <v>0</v>
      </c>
      <c r="Z29" s="322" t="e">
        <f>0-Y25</f>
        <v>#VALUE!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0.28125000000000006</v>
      </c>
      <c r="AN29" s="456">
        <f>HOUR(H29)</f>
        <v>6</v>
      </c>
      <c r="AO29" s="457">
        <f t="shared" si="14"/>
        <v>0.75</v>
      </c>
      <c r="AP29" s="458">
        <f t="shared" si="21"/>
        <v>45</v>
      </c>
      <c r="AQ29" s="459">
        <f>E29+AQ$40</f>
        <v>0.54166666666666674</v>
      </c>
      <c r="AR29" s="460" t="b">
        <f t="shared" si="7"/>
        <v>0</v>
      </c>
      <c r="AS29" s="461"/>
      <c r="AT29" s="438">
        <f t="shared" si="15"/>
        <v>6.75</v>
      </c>
      <c r="AU29" s="439">
        <f t="shared" si="8"/>
        <v>6.75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80</v>
      </c>
      <c r="BA29" s="463">
        <f>SUM(AT$12:AT29)</f>
        <v>101.60000000000001</v>
      </c>
      <c r="BB29" s="464">
        <f>$S$5*T29</f>
        <v>100.8014</v>
      </c>
      <c r="BC29" s="465">
        <f>AN29+AO29</f>
        <v>6.75</v>
      </c>
      <c r="BD29" s="392"/>
      <c r="BE29" s="127"/>
      <c r="BF29" s="127"/>
      <c r="BG29" s="127"/>
      <c r="BH29" s="127"/>
      <c r="BI29" s="127"/>
      <c r="BJ29" s="127"/>
      <c r="BK29" s="127"/>
      <c r="BL29" s="127"/>
      <c r="BM29" s="127"/>
    </row>
    <row r="30" spans="1:65" ht="10.5" customHeight="1" x14ac:dyDescent="0.2">
      <c r="A30" s="212"/>
      <c r="B30" s="217" t="s">
        <v>41</v>
      </c>
      <c r="C30" s="219">
        <f>C29+1</f>
        <v>42391</v>
      </c>
      <c r="D30" s="5">
        <v>0.29166666666666669</v>
      </c>
      <c r="E30" s="5">
        <v>0.52083333333333337</v>
      </c>
      <c r="F30" s="5">
        <v>0.54166666666666663</v>
      </c>
      <c r="G30" s="5">
        <v>0.66666666666666663</v>
      </c>
      <c r="H30" s="13">
        <f>(E30-D30)+(G30-F30)</f>
        <v>0.35416666666666669</v>
      </c>
      <c r="I30" s="357">
        <f>AV30+AW30+AG30+AL30</f>
        <v>0</v>
      </c>
      <c r="J30" s="358">
        <f>(AU30+I30)-AC30</f>
        <v>8.5</v>
      </c>
      <c r="K30" s="359">
        <f t="shared" si="10"/>
        <v>8.5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2.7185000000000157</v>
      </c>
      <c r="V30" s="305"/>
      <c r="W30" s="213"/>
      <c r="X30" s="213"/>
      <c r="Y30" s="213"/>
      <c r="Z30" s="322" t="e">
        <f>0-Y26</f>
        <v>#VALUE!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0.35416666666666669</v>
      </c>
      <c r="AN30" s="456">
        <f>HOUR(H30)</f>
        <v>8</v>
      </c>
      <c r="AO30" s="457">
        <f t="shared" si="14"/>
        <v>0.5</v>
      </c>
      <c r="AP30" s="458">
        <f t="shared" si="21"/>
        <v>30</v>
      </c>
      <c r="AQ30" s="459">
        <f>E30+AQ$40</f>
        <v>0.54166666666666674</v>
      </c>
      <c r="AR30" s="460" t="b">
        <f t="shared" si="7"/>
        <v>0</v>
      </c>
      <c r="AS30" s="461"/>
      <c r="AT30" s="438">
        <f t="shared" si="15"/>
        <v>8.5</v>
      </c>
      <c r="AU30" s="439">
        <f>IF(R30&gt;=$R$3,BC30,I30+BC30)</f>
        <v>8.5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88.5</v>
      </c>
      <c r="BA30" s="463">
        <f>SUM(AT$12:AT30)</f>
        <v>110.10000000000001</v>
      </c>
      <c r="BB30" s="464">
        <f>$S$5*T30</f>
        <v>108.00149999999999</v>
      </c>
      <c r="BC30" s="465">
        <f>AN30+AO30</f>
        <v>8.5</v>
      </c>
      <c r="BD30" s="392"/>
      <c r="BE30" s="127"/>
      <c r="BF30" s="127"/>
      <c r="BG30" s="127"/>
      <c r="BH30" s="127"/>
      <c r="BI30" s="127"/>
      <c r="BJ30" s="127"/>
      <c r="BK30" s="127"/>
      <c r="BL30" s="127"/>
      <c r="BM30" s="127"/>
    </row>
    <row r="31" spans="1:65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37.75</v>
      </c>
      <c r="I31" s="228" t="s">
        <v>1</v>
      </c>
      <c r="J31" s="229">
        <f>H31+SUM(I26:I30)</f>
        <v>37.75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2.7185000000000157</v>
      </c>
      <c r="V31" s="305"/>
      <c r="W31" s="213"/>
      <c r="X31" s="213"/>
      <c r="Y31" s="213"/>
      <c r="Z31" s="324" t="e">
        <f>0-Y27</f>
        <v>#VALUE!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88.5</v>
      </c>
      <c r="BA31" s="476">
        <f>SUM(AT$12:AT31)</f>
        <v>110.10000000000001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  <c r="BM31" s="127"/>
    </row>
    <row r="32" spans="1:65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2.7185000000000157</v>
      </c>
      <c r="V32" s="305"/>
      <c r="W32" s="213"/>
      <c r="X32" s="213"/>
      <c r="Y32" s="213"/>
      <c r="Z32" s="324">
        <f>0-Y28</f>
        <v>0.57000000000000284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88.5</v>
      </c>
      <c r="BA32" s="476">
        <f>SUM(AT$12:AT32)</f>
        <v>110.10000000000001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  <c r="BM32" s="127"/>
    </row>
    <row r="33" spans="1:65" ht="10.5" customHeight="1" x14ac:dyDescent="0.25">
      <c r="A33" s="212"/>
      <c r="B33" s="217" t="s">
        <v>33</v>
      </c>
      <c r="C33" s="218">
        <f>C30+3</f>
        <v>42394</v>
      </c>
      <c r="D33" s="5">
        <v>0.29166666666666669</v>
      </c>
      <c r="E33" s="5">
        <v>0.52083333333333337</v>
      </c>
      <c r="F33" s="5">
        <v>0.54166666666666663</v>
      </c>
      <c r="G33" s="5">
        <v>0.6875</v>
      </c>
      <c r="H33" s="13">
        <f>(E33-D33)+(G33-F33)</f>
        <v>0.37500000000000006</v>
      </c>
      <c r="I33" s="357">
        <f>AV33+AW33+AG33+AL33</f>
        <v>0</v>
      </c>
      <c r="J33" s="358">
        <f>(AU33+I33)-AC33</f>
        <v>9</v>
      </c>
      <c r="K33" s="359">
        <f t="shared" si="10"/>
        <v>9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4.5184000000000095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0.37500000000000006</v>
      </c>
      <c r="AN33" s="456">
        <f>HOUR(H33)</f>
        <v>9</v>
      </c>
      <c r="AO33" s="457">
        <f t="shared" si="14"/>
        <v>0</v>
      </c>
      <c r="AP33" s="458">
        <f t="shared" si="24"/>
        <v>0</v>
      </c>
      <c r="AQ33" s="459">
        <f>E33+AQ$40</f>
        <v>0.54166666666666674</v>
      </c>
      <c r="AR33" s="460" t="b">
        <f t="shared" si="7"/>
        <v>0</v>
      </c>
      <c r="AS33" s="461"/>
      <c r="AT33" s="438">
        <f t="shared" si="15"/>
        <v>9</v>
      </c>
      <c r="AU33" s="439">
        <f t="shared" si="22"/>
        <v>9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97.5</v>
      </c>
      <c r="BA33" s="463">
        <f>SUM(AT$12:AT33)</f>
        <v>119.10000000000001</v>
      </c>
      <c r="BB33" s="464">
        <f>$S$5*T33</f>
        <v>115.2016</v>
      </c>
      <c r="BC33" s="465">
        <f>AN33+AO33</f>
        <v>9</v>
      </c>
      <c r="BD33" s="392"/>
      <c r="BE33" s="127"/>
      <c r="BF33" s="127"/>
      <c r="BG33" s="127"/>
      <c r="BH33" s="127"/>
      <c r="BI33" s="127"/>
      <c r="BJ33" s="127"/>
      <c r="BK33" s="127"/>
      <c r="BL33" s="127"/>
      <c r="BM33" s="127"/>
    </row>
    <row r="34" spans="1:65" ht="10.5" customHeight="1" x14ac:dyDescent="0.25">
      <c r="A34" s="212"/>
      <c r="B34" s="217" t="s">
        <v>34</v>
      </c>
      <c r="C34" s="221">
        <f>C33+1</f>
        <v>42395</v>
      </c>
      <c r="D34" s="5">
        <v>0.39583333333333331</v>
      </c>
      <c r="E34" s="5">
        <v>0.52083333333333337</v>
      </c>
      <c r="F34" s="5">
        <v>0.54166666666666663</v>
      </c>
      <c r="G34" s="5">
        <v>0.69791666666666663</v>
      </c>
      <c r="H34" s="13">
        <f>(E34-D34)+(G34-F34)</f>
        <v>0.28125000000000006</v>
      </c>
      <c r="I34" s="357">
        <f>AV34+AW34+AG34+AL34</f>
        <v>0</v>
      </c>
      <c r="J34" s="358">
        <f>(AU34+I34)-AC34</f>
        <v>6.75</v>
      </c>
      <c r="K34" s="359">
        <f t="shared" si="10"/>
        <v>6.75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4.0683000000000034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0.28125000000000006</v>
      </c>
      <c r="AN34" s="456">
        <f>HOUR(H34)</f>
        <v>6</v>
      </c>
      <c r="AO34" s="457">
        <f t="shared" si="14"/>
        <v>0.75</v>
      </c>
      <c r="AP34" s="458">
        <f t="shared" si="24"/>
        <v>45</v>
      </c>
      <c r="AQ34" s="459">
        <f>E34+AQ$40</f>
        <v>0.54166666666666674</v>
      </c>
      <c r="AR34" s="460" t="b">
        <f t="shared" si="7"/>
        <v>0</v>
      </c>
      <c r="AS34" s="461"/>
      <c r="AT34" s="438">
        <f t="shared" si="15"/>
        <v>6.75</v>
      </c>
      <c r="AU34" s="439">
        <f t="shared" si="22"/>
        <v>6.75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104.25</v>
      </c>
      <c r="BA34" s="463">
        <f>SUM(AT$12:AT34)</f>
        <v>125.85000000000001</v>
      </c>
      <c r="BB34" s="464">
        <f>$S$5*T34</f>
        <v>122.40170000000001</v>
      </c>
      <c r="BC34" s="465">
        <f>AN34+AO34</f>
        <v>6.75</v>
      </c>
      <c r="BD34" s="392"/>
      <c r="BE34" s="127"/>
      <c r="BF34" s="127"/>
      <c r="BG34" s="127"/>
      <c r="BH34" s="127"/>
      <c r="BI34" s="127"/>
      <c r="BJ34" s="127"/>
      <c r="BK34" s="127"/>
      <c r="BL34" s="127"/>
      <c r="BM34" s="127"/>
    </row>
    <row r="35" spans="1:65" ht="10.5" customHeight="1" x14ac:dyDescent="0.25">
      <c r="A35" s="212"/>
      <c r="B35" s="217" t="s">
        <v>35</v>
      </c>
      <c r="C35" s="221">
        <f>C34+1</f>
        <v>42396</v>
      </c>
      <c r="D35" s="5">
        <v>0.39583333333333331</v>
      </c>
      <c r="E35" s="5">
        <v>0.52083333333333337</v>
      </c>
      <c r="F35" s="5">
        <v>0.54166666666666663</v>
      </c>
      <c r="G35" s="5">
        <v>0.69791666666666663</v>
      </c>
      <c r="H35" s="13">
        <f>(E35-D35)+(G35-F35)</f>
        <v>0.28125000000000006</v>
      </c>
      <c r="I35" s="357">
        <f>AV35+AW35+AG35+AL35</f>
        <v>0</v>
      </c>
      <c r="J35" s="358">
        <f>(AU35+I35)-AC35</f>
        <v>6.75</v>
      </c>
      <c r="K35" s="359">
        <f t="shared" si="10"/>
        <v>6.75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3.6182000000000256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0.28125000000000006</v>
      </c>
      <c r="AN35" s="456">
        <f>HOUR(H35)</f>
        <v>6</v>
      </c>
      <c r="AO35" s="457">
        <f t="shared" si="14"/>
        <v>0.75</v>
      </c>
      <c r="AP35" s="458">
        <f t="shared" si="24"/>
        <v>45</v>
      </c>
      <c r="AQ35" s="459">
        <f>E35+AQ$40</f>
        <v>0.54166666666666674</v>
      </c>
      <c r="AR35" s="460" t="b">
        <f t="shared" si="7"/>
        <v>0</v>
      </c>
      <c r="AS35" s="461"/>
      <c r="AT35" s="438">
        <f t="shared" si="15"/>
        <v>6.75</v>
      </c>
      <c r="AU35" s="439">
        <f t="shared" si="22"/>
        <v>6.75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111</v>
      </c>
      <c r="BA35" s="463">
        <f>SUM(AT$12:AT35)</f>
        <v>132.60000000000002</v>
      </c>
      <c r="BB35" s="464">
        <f>$S$5*T35</f>
        <v>129.6018</v>
      </c>
      <c r="BC35" s="465">
        <f>AN35+AO35</f>
        <v>6.75</v>
      </c>
      <c r="BD35" s="392"/>
      <c r="BE35" s="127"/>
      <c r="BF35" s="127"/>
      <c r="BG35" s="127"/>
      <c r="BH35" s="127"/>
      <c r="BI35" s="127"/>
      <c r="BJ35" s="127"/>
      <c r="BK35" s="127"/>
      <c r="BL35" s="127"/>
      <c r="BM35" s="127"/>
    </row>
    <row r="36" spans="1:65" ht="10.5" customHeight="1" x14ac:dyDescent="0.25">
      <c r="A36" s="212"/>
      <c r="B36" s="217" t="s">
        <v>38</v>
      </c>
      <c r="C36" s="221">
        <f>C35+1</f>
        <v>42397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3.1681000000000337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0.28125000000000006</v>
      </c>
      <c r="AN36" s="456">
        <f>HOUR(H36)</f>
        <v>6</v>
      </c>
      <c r="AO36" s="457">
        <f t="shared" si="14"/>
        <v>0.75</v>
      </c>
      <c r="AP36" s="458">
        <f t="shared" si="24"/>
        <v>45</v>
      </c>
      <c r="AQ36" s="459">
        <f>E36+AQ$40</f>
        <v>0.54166666666666674</v>
      </c>
      <c r="AR36" s="460" t="b">
        <f t="shared" si="7"/>
        <v>0</v>
      </c>
      <c r="AS36" s="461"/>
      <c r="AT36" s="438">
        <f t="shared" si="15"/>
        <v>6.75</v>
      </c>
      <c r="AU36" s="439">
        <f t="shared" si="22"/>
        <v>6.75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117.75</v>
      </c>
      <c r="BA36" s="463">
        <f>SUM(AT$12:AT36)</f>
        <v>139.35000000000002</v>
      </c>
      <c r="BB36" s="464">
        <f>$S$5*T36</f>
        <v>136.80189999999999</v>
      </c>
      <c r="BC36" s="465">
        <f>AN36+AO36</f>
        <v>6.75</v>
      </c>
      <c r="BD36" s="392"/>
      <c r="BE36" s="127"/>
      <c r="BF36" s="127"/>
      <c r="BG36" s="127"/>
      <c r="BH36" s="127"/>
      <c r="BI36" s="127"/>
      <c r="BJ36" s="127"/>
      <c r="BK36" s="127"/>
      <c r="BL36" s="127"/>
      <c r="BM36" s="127"/>
    </row>
    <row r="37" spans="1:65" ht="10.5" customHeight="1" x14ac:dyDescent="0.25">
      <c r="A37" s="212"/>
      <c r="B37" s="217" t="s">
        <v>41</v>
      </c>
      <c r="C37" s="221">
        <f>C36+1</f>
        <v>42398</v>
      </c>
      <c r="D37" s="5">
        <v>0.29166666666666669</v>
      </c>
      <c r="E37" s="5">
        <v>0.52083333333333337</v>
      </c>
      <c r="F37" s="5">
        <v>0.54166666666666663</v>
      </c>
      <c r="G37" s="5">
        <v>0.66666666666666663</v>
      </c>
      <c r="H37" s="13">
        <f>(E37-D37)+(G37-F37)</f>
        <v>0.35416666666666669</v>
      </c>
      <c r="I37" s="357">
        <f>AV37+AW37+AG37+AL37</f>
        <v>0</v>
      </c>
      <c r="J37" s="358">
        <f>(AU37+I37)-AC37</f>
        <v>8.5</v>
      </c>
      <c r="K37" s="359">
        <f t="shared" si="10"/>
        <v>8.5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4.4680000000000133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0.35416666666666669</v>
      </c>
      <c r="AN37" s="456">
        <f>HOUR(H37)</f>
        <v>8</v>
      </c>
      <c r="AO37" s="457">
        <f t="shared" si="14"/>
        <v>0.5</v>
      </c>
      <c r="AP37" s="458">
        <f t="shared" si="24"/>
        <v>30</v>
      </c>
      <c r="AQ37" s="459">
        <f>E37+AQ$40</f>
        <v>0.54166666666666674</v>
      </c>
      <c r="AR37" s="460" t="b">
        <f t="shared" si="7"/>
        <v>0</v>
      </c>
      <c r="AS37" s="461"/>
      <c r="AT37" s="438">
        <f t="shared" si="15"/>
        <v>8.5</v>
      </c>
      <c r="AU37" s="439">
        <f t="shared" si="22"/>
        <v>8.5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126.25</v>
      </c>
      <c r="BA37" s="463">
        <f>SUM(AT$12:AT37)</f>
        <v>147.85000000000002</v>
      </c>
      <c r="BB37" s="464">
        <f>$S$5*T37</f>
        <v>144.00200000000001</v>
      </c>
      <c r="BC37" s="465">
        <f>AN37+AO37</f>
        <v>8.5</v>
      </c>
      <c r="BD37" s="392"/>
      <c r="BE37" s="127"/>
      <c r="BF37" s="127"/>
      <c r="BG37" s="127"/>
      <c r="BH37" s="127"/>
      <c r="BI37" s="127"/>
      <c r="BJ37" s="127"/>
      <c r="BK37" s="127"/>
      <c r="BL37" s="127"/>
      <c r="BM37" s="127"/>
    </row>
    <row r="38" spans="1:65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37.75</v>
      </c>
      <c r="I38" s="228" t="s">
        <v>1</v>
      </c>
      <c r="J38" s="229">
        <f>H38+SUM(I33:I37)</f>
        <v>37.75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  <c r="BM38" s="127"/>
    </row>
    <row r="39" spans="1:65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3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  <c r="BM39" s="127"/>
    </row>
    <row r="40" spans="1:65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  <c r="BM40" s="127"/>
    </row>
    <row r="41" spans="1:65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  <c r="BM41" s="127"/>
    </row>
    <row r="42" spans="1:65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SETUP!L26</f>
        <v>19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  <c r="BM42" s="127"/>
    </row>
    <row r="43" spans="1:65" ht="12.75" hidden="1" customHeight="1" x14ac:dyDescent="0.25">
      <c r="A43" s="225"/>
      <c r="B43" s="213"/>
      <c r="C43" s="224" t="s">
        <v>86</v>
      </c>
      <c r="D43" s="248">
        <f>SUM(D12:D37)</f>
        <v>6.104166666666667</v>
      </c>
      <c r="E43" s="248">
        <f>SUM(E12:E37)</f>
        <v>8.8541666666666661</v>
      </c>
      <c r="F43" s="248">
        <f>SUM(F12:F37)</f>
        <v>9.2083333333333339</v>
      </c>
      <c r="G43" s="248">
        <f>SUM(G12:G37)</f>
        <v>11.718749999999998</v>
      </c>
      <c r="H43" s="248" t="s">
        <v>1</v>
      </c>
      <c r="I43" s="249" t="s">
        <v>1</v>
      </c>
      <c r="J43" s="250">
        <f>SUM(J12:J16,J19:J23,J26:J30,J33:J37)</f>
        <v>147.85000000000002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  <c r="BM43" s="127"/>
    </row>
    <row r="44" spans="1:65" ht="13.5" hidden="1" customHeight="1" thickBot="1" x14ac:dyDescent="0.3">
      <c r="A44" s="225"/>
      <c r="B44" s="213"/>
      <c r="C44" s="224" t="s">
        <v>87</v>
      </c>
      <c r="D44" s="259">
        <f>COUNTIF(D12:D37,"&gt;0")</f>
        <v>17</v>
      </c>
      <c r="E44" s="259">
        <f>COUNTIF(E12:E37,"&gt;0")</f>
        <v>17</v>
      </c>
      <c r="F44" s="259">
        <f>COUNTIF(F12:F37,"&gt;0")</f>
        <v>17</v>
      </c>
      <c r="G44" s="259">
        <f>COUNTIF(G12:G37,"&gt;0")</f>
        <v>17</v>
      </c>
      <c r="H44" s="259" t="s">
        <v>1</v>
      </c>
      <c r="I44" s="213" t="s">
        <v>1</v>
      </c>
      <c r="J44" s="260">
        <f>COUNTIF(K12:K37,"&gt;0")</f>
        <v>20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  <c r="BM44" s="127"/>
    </row>
    <row r="45" spans="1:65" ht="13.2" x14ac:dyDescent="0.25">
      <c r="A45" s="225"/>
      <c r="B45" s="213"/>
      <c r="C45" s="224" t="s">
        <v>88</v>
      </c>
      <c r="D45" s="263">
        <f>IF(D44&gt;0,D43/D44,0)</f>
        <v>0.35906862745098039</v>
      </c>
      <c r="E45" s="263">
        <f>IF(E44&gt;0,E43/E44,0)</f>
        <v>0.52083333333333326</v>
      </c>
      <c r="F45" s="263">
        <f>IF(F44&gt;0,F43/F44,0)</f>
        <v>0.54166666666666674</v>
      </c>
      <c r="G45" s="263">
        <f>IF(G44&gt;0,G43/G44,0)</f>
        <v>0.68933823529411753</v>
      </c>
      <c r="H45" s="264">
        <f>IF(J44&gt;0,J43/J44,0)</f>
        <v>7.392500000000001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3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  <c r="BM45" s="127"/>
    </row>
    <row r="46" spans="1:65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16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  <c r="BM46" s="127"/>
    </row>
    <row r="47" spans="1:65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93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  <c r="BM47" s="174"/>
    </row>
    <row r="48" spans="1:65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42391</v>
      </c>
      <c r="D52" s="195">
        <f t="shared" si="25"/>
        <v>0.29166666666666669</v>
      </c>
      <c r="E52" s="195">
        <f t="shared" si="25"/>
        <v>0.52083333333333337</v>
      </c>
      <c r="F52" s="195">
        <f t="shared" si="25"/>
        <v>0.54166666666666663</v>
      </c>
      <c r="G52" s="195">
        <f t="shared" si="25"/>
        <v>0.66666666666666663</v>
      </c>
      <c r="H52" s="195">
        <f t="shared" si="25"/>
        <v>0.35416666666666669</v>
      </c>
      <c r="I52" s="196">
        <f t="shared" si="25"/>
        <v>0</v>
      </c>
      <c r="J52" s="196">
        <f t="shared" si="25"/>
        <v>8.5</v>
      </c>
      <c r="K52" s="196">
        <f t="shared" si="25"/>
        <v>8.5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2.7185000000000157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 t="e">
        <f t="shared" si="25"/>
        <v>#VALUE!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0.35416666666666669</v>
      </c>
      <c r="AN52" s="195"/>
      <c r="AO52" s="195"/>
      <c r="AP52" s="195"/>
      <c r="AQ52" s="195">
        <f t="shared" ref="AQ52:BC52" si="26">AQ30</f>
        <v>0.54166666666666674</v>
      </c>
      <c r="AR52" s="193" t="b">
        <f t="shared" si="26"/>
        <v>0</v>
      </c>
      <c r="AS52" s="193">
        <f t="shared" si="26"/>
        <v>0</v>
      </c>
      <c r="AT52" s="196">
        <f t="shared" si="26"/>
        <v>8.5</v>
      </c>
      <c r="AU52" s="196">
        <f t="shared" si="26"/>
        <v>8.5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88.5</v>
      </c>
      <c r="BA52" s="196">
        <f t="shared" si="26"/>
        <v>110.10000000000001</v>
      </c>
      <c r="BB52" s="196">
        <f t="shared" si="26"/>
        <v>108.00149999999999</v>
      </c>
      <c r="BC52" s="196">
        <f t="shared" si="26"/>
        <v>8.5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objects="1" scenarios="1" selectLockedCells="1"/>
  <mergeCells count="73">
    <mergeCell ref="F5:G5"/>
    <mergeCell ref="H8:H11"/>
    <mergeCell ref="J8:K8"/>
    <mergeCell ref="K49:K50"/>
    <mergeCell ref="AL49:AL50"/>
    <mergeCell ref="AB2:AB11"/>
    <mergeCell ref="AC2:AC11"/>
    <mergeCell ref="AD2:AD11"/>
    <mergeCell ref="AG2:AG11"/>
    <mergeCell ref="AE2:AE11"/>
    <mergeCell ref="AB42:AG45"/>
    <mergeCell ref="AH42:AL45"/>
    <mergeCell ref="AK2:AK11"/>
    <mergeCell ref="AH2:AH11"/>
    <mergeCell ref="AI2:AI11"/>
    <mergeCell ref="AJ2:AJ11"/>
    <mergeCell ref="BB2:BB11"/>
    <mergeCell ref="BA2:BA11"/>
    <mergeCell ref="AV2:AV11"/>
    <mergeCell ref="AW2:AW11"/>
    <mergeCell ref="L8:O10"/>
    <mergeCell ref="Q8:S10"/>
    <mergeCell ref="O5:R5"/>
    <mergeCell ref="AR2:AR11"/>
    <mergeCell ref="AQ2:AQ11"/>
    <mergeCell ref="AL2:AL11"/>
    <mergeCell ref="AM2:AM11"/>
    <mergeCell ref="AN2:AN11"/>
    <mergeCell ref="AO2:AO11"/>
    <mergeCell ref="AP2:AP11"/>
    <mergeCell ref="AF2:AF11"/>
    <mergeCell ref="AG49:AG50"/>
    <mergeCell ref="AX2:AX11"/>
    <mergeCell ref="BC49:BC50"/>
    <mergeCell ref="AX49:AX50"/>
    <mergeCell ref="AZ49:AZ50"/>
    <mergeCell ref="BA49:BA50"/>
    <mergeCell ref="BB49:BB50"/>
    <mergeCell ref="AU42:AY45"/>
    <mergeCell ref="AZ42:BB45"/>
    <mergeCell ref="AY49:AY50"/>
    <mergeCell ref="AS2:AS11"/>
    <mergeCell ref="BC2:BC11"/>
    <mergeCell ref="AY2:AY11"/>
    <mergeCell ref="AZ2:AZ11"/>
    <mergeCell ref="AT2:AT11"/>
    <mergeCell ref="AU2:AU11"/>
    <mergeCell ref="AQ38:AQ39"/>
    <mergeCell ref="AR42:AT45"/>
    <mergeCell ref="AJ49:AJ50"/>
    <mergeCell ref="AK49:AK50"/>
    <mergeCell ref="AM49:AM50"/>
    <mergeCell ref="AN49:AN50"/>
    <mergeCell ref="AO49:AO50"/>
    <mergeCell ref="AM42:AP45"/>
    <mergeCell ref="AQ42:AQ45"/>
    <mergeCell ref="AT49:AT50"/>
    <mergeCell ref="U49:U50"/>
    <mergeCell ref="J49:J50"/>
    <mergeCell ref="AV49:AV50"/>
    <mergeCell ref="AW49:AW50"/>
    <mergeCell ref="AP49:AP50"/>
    <mergeCell ref="AQ49:AQ50"/>
    <mergeCell ref="AR49:AR50"/>
    <mergeCell ref="AS49:AS50"/>
    <mergeCell ref="AU49:AU50"/>
    <mergeCell ref="AF49:AF50"/>
    <mergeCell ref="AB49:AB50"/>
    <mergeCell ref="AC49:AC50"/>
    <mergeCell ref="AD49:AD50"/>
    <mergeCell ref="AE49:AE50"/>
    <mergeCell ref="AH49:AH50"/>
    <mergeCell ref="AI49:AI50"/>
  </mergeCells>
  <phoneticPr fontId="0" type="noConversion"/>
  <conditionalFormatting sqref="H12:H16 H19:H23 H33:H37 H26:H30">
    <cfRule type="cellIs" dxfId="676" priority="35" stopIfTrue="1" operator="lessThanOrEqual">
      <formula>$U$5+AY12</formula>
    </cfRule>
  </conditionalFormatting>
  <conditionalFormatting sqref="F12">
    <cfRule type="cellIs" dxfId="675" priority="36" stopIfTrue="1" operator="lessThan">
      <formula>AQ12</formula>
    </cfRule>
  </conditionalFormatting>
  <conditionalFormatting sqref="X29 X23">
    <cfRule type="cellIs" dxfId="674" priority="37" stopIfTrue="1" operator="greaterThanOrEqual">
      <formula>0</formula>
    </cfRule>
  </conditionalFormatting>
  <conditionalFormatting sqref="Y29 X23:Y23">
    <cfRule type="cellIs" dxfId="673" priority="38" stopIfTrue="1" operator="lessThan">
      <formula>$X$11</formula>
    </cfRule>
  </conditionalFormatting>
  <conditionalFormatting sqref="U11">
    <cfRule type="cellIs" dxfId="672" priority="39" stopIfTrue="1" operator="lessThan">
      <formula>$BC$10</formula>
    </cfRule>
    <cfRule type="cellIs" dxfId="671" priority="40" stopIfTrue="1" operator="greaterThanOrEqual">
      <formula>$BC$10</formula>
    </cfRule>
  </conditionalFormatting>
  <conditionalFormatting sqref="V11:V37 U12:U37">
    <cfRule type="cellIs" dxfId="670" priority="41" stopIfTrue="1" operator="lessThan">
      <formula>0</formula>
    </cfRule>
    <cfRule type="cellIs" dxfId="669" priority="42" stopIfTrue="1" operator="greaterThanOrEqual">
      <formula>0</formula>
    </cfRule>
  </conditionalFormatting>
  <conditionalFormatting sqref="J17 J31 J24 J38">
    <cfRule type="cellIs" dxfId="668" priority="43" stopIfTrue="1" operator="greaterThanOrEqual">
      <formula>$S$4</formula>
    </cfRule>
    <cfRule type="cellIs" dxfId="667" priority="44" stopIfTrue="1" operator="lessThan">
      <formula>$S$4</formula>
    </cfRule>
  </conditionalFormatting>
  <conditionalFormatting sqref="R26:R30 R33:R37 R19:R23">
    <cfRule type="cellIs" dxfId="666" priority="45" stopIfTrue="1" operator="lessThan">
      <formula>"A"</formula>
    </cfRule>
  </conditionalFormatting>
  <conditionalFormatting sqref="J12:J16 J26:J30 J19:J23 J33:J37">
    <cfRule type="cellIs" dxfId="665" priority="46" stopIfTrue="1" operator="lessThanOrEqual">
      <formula>$U$6</formula>
    </cfRule>
    <cfRule type="cellIs" dxfId="664" priority="47" stopIfTrue="1" operator="greaterThan">
      <formula>$U$6</formula>
    </cfRule>
  </conditionalFormatting>
  <conditionalFormatting sqref="R12:R16 L17:O18 L24:O25 L31:O32 G12 D12:E12">
    <cfRule type="cellIs" dxfId="663" priority="48" stopIfTrue="1" operator="lessThan">
      <formula>$U$2</formula>
    </cfRule>
  </conditionalFormatting>
  <conditionalFormatting sqref="J43:P43">
    <cfRule type="cellIs" dxfId="662" priority="49" stopIfTrue="1" operator="lessThanOrEqual">
      <formula>$U$6</formula>
    </cfRule>
    <cfRule type="cellIs" dxfId="661" priority="50" stopIfTrue="1" operator="greaterThan">
      <formula>$U$6</formula>
    </cfRule>
  </conditionalFormatting>
  <conditionalFormatting sqref="K12:K37 P12:P37">
    <cfRule type="cellIs" dxfId="660" priority="51" stopIfTrue="1" operator="lessThanOrEqual">
      <formula>$U$6</formula>
    </cfRule>
    <cfRule type="cellIs" dxfId="659" priority="52" stopIfTrue="1" operator="greaterThan">
      <formula>$U$6</formula>
    </cfRule>
  </conditionalFormatting>
  <conditionalFormatting sqref="L33:O37 L19:O23 L26:O30 L12:O16">
    <cfRule type="cellIs" dxfId="658" priority="53" stopIfTrue="1" operator="lessThan">
      <formula>$U$2</formula>
    </cfRule>
  </conditionalFormatting>
  <conditionalFormatting sqref="Q12:Q16 Q33:Q37 Q26:Q30 Q19:Q23">
    <cfRule type="cellIs" dxfId="657" priority="54" stopIfTrue="1" operator="lessThan">
      <formula>"A"</formula>
    </cfRule>
    <cfRule type="cellIs" dxfId="656" priority="55" stopIfTrue="1" operator="equal">
      <formula>$W$10</formula>
    </cfRule>
  </conditionalFormatting>
  <conditionalFormatting sqref="Q46">
    <cfRule type="cellIs" dxfId="655" priority="56" stopIfTrue="1" operator="between">
      <formula>0</formula>
      <formula>40</formula>
    </cfRule>
    <cfRule type="cellIs" dxfId="654" priority="57" stopIfTrue="1" operator="lessThan">
      <formula>0</formula>
    </cfRule>
  </conditionalFormatting>
  <conditionalFormatting sqref="F13 F16">
    <cfRule type="cellIs" dxfId="653" priority="33" stopIfTrue="1" operator="lessThan">
      <formula>AQ13</formula>
    </cfRule>
  </conditionalFormatting>
  <conditionalFormatting sqref="G13 D13:E13 D16:E16 G16">
    <cfRule type="cellIs" dxfId="652" priority="34" stopIfTrue="1" operator="lessThan">
      <formula>$U$2</formula>
    </cfRule>
  </conditionalFormatting>
  <conditionalFormatting sqref="F19">
    <cfRule type="cellIs" dxfId="651" priority="31" stopIfTrue="1" operator="lessThan">
      <formula>AQ19</formula>
    </cfRule>
  </conditionalFormatting>
  <conditionalFormatting sqref="G19 D19:E19">
    <cfRule type="cellIs" dxfId="650" priority="32" stopIfTrue="1" operator="lessThan">
      <formula>$U$2</formula>
    </cfRule>
  </conditionalFormatting>
  <conditionalFormatting sqref="F20">
    <cfRule type="cellIs" dxfId="649" priority="29" stopIfTrue="1" operator="lessThan">
      <formula>AQ20</formula>
    </cfRule>
  </conditionalFormatting>
  <conditionalFormatting sqref="G20 D20:E20">
    <cfRule type="cellIs" dxfId="648" priority="30" stopIfTrue="1" operator="lessThan">
      <formula>$U$2</formula>
    </cfRule>
  </conditionalFormatting>
  <conditionalFormatting sqref="F26">
    <cfRule type="cellIs" dxfId="647" priority="27" stopIfTrue="1" operator="lessThan">
      <formula>AQ26</formula>
    </cfRule>
  </conditionalFormatting>
  <conditionalFormatting sqref="G26 D26:E26">
    <cfRule type="cellIs" dxfId="646" priority="28" stopIfTrue="1" operator="lessThan">
      <formula>$U$2</formula>
    </cfRule>
  </conditionalFormatting>
  <conditionalFormatting sqref="F14:F15">
    <cfRule type="cellIs" dxfId="645" priority="19" stopIfTrue="1" operator="lessThan">
      <formula>AQ14</formula>
    </cfRule>
  </conditionalFormatting>
  <conditionalFormatting sqref="G14:G15 D14:E15">
    <cfRule type="cellIs" dxfId="644" priority="20" stopIfTrue="1" operator="lessThan">
      <formula>$U$2</formula>
    </cfRule>
  </conditionalFormatting>
  <conditionalFormatting sqref="F23">
    <cfRule type="cellIs" dxfId="643" priority="17" stopIfTrue="1" operator="lessThan">
      <formula>AQ23</formula>
    </cfRule>
  </conditionalFormatting>
  <conditionalFormatting sqref="D23:E23 G23">
    <cfRule type="cellIs" dxfId="642" priority="18" stopIfTrue="1" operator="lessThan">
      <formula>$U$2</formula>
    </cfRule>
  </conditionalFormatting>
  <conditionalFormatting sqref="F21:F22">
    <cfRule type="cellIs" dxfId="641" priority="15" stopIfTrue="1" operator="lessThan">
      <formula>AQ21</formula>
    </cfRule>
  </conditionalFormatting>
  <conditionalFormatting sqref="G21:G22 D21:E22">
    <cfRule type="cellIs" dxfId="640" priority="16" stopIfTrue="1" operator="lessThan">
      <formula>$U$2</formula>
    </cfRule>
  </conditionalFormatting>
  <conditionalFormatting sqref="F30">
    <cfRule type="cellIs" dxfId="639" priority="13" stopIfTrue="1" operator="lessThan">
      <formula>AQ30</formula>
    </cfRule>
  </conditionalFormatting>
  <conditionalFormatting sqref="D30:E30 G30">
    <cfRule type="cellIs" dxfId="638" priority="14" stopIfTrue="1" operator="lessThan">
      <formula>$U$2</formula>
    </cfRule>
  </conditionalFormatting>
  <conditionalFormatting sqref="F28:F29">
    <cfRule type="cellIs" dxfId="637" priority="11" stopIfTrue="1" operator="lessThan">
      <formula>AQ28</formula>
    </cfRule>
  </conditionalFormatting>
  <conditionalFormatting sqref="G28:G29 D28:E29">
    <cfRule type="cellIs" dxfId="636" priority="12" stopIfTrue="1" operator="lessThan">
      <formula>$U$2</formula>
    </cfRule>
  </conditionalFormatting>
  <conditionalFormatting sqref="F27">
    <cfRule type="cellIs" dxfId="635" priority="9" stopIfTrue="1" operator="lessThan">
      <formula>AQ27</formula>
    </cfRule>
  </conditionalFormatting>
  <conditionalFormatting sqref="G27 D27:E27">
    <cfRule type="cellIs" dxfId="634" priority="10" stopIfTrue="1" operator="lessThan">
      <formula>$U$2</formula>
    </cfRule>
  </conditionalFormatting>
  <conditionalFormatting sqref="F33">
    <cfRule type="cellIs" dxfId="633" priority="7" stopIfTrue="1" operator="lessThan">
      <formula>AQ33</formula>
    </cfRule>
  </conditionalFormatting>
  <conditionalFormatting sqref="G33 D33:E33">
    <cfRule type="cellIs" dxfId="632" priority="8" stopIfTrue="1" operator="lessThan">
      <formula>$U$2</formula>
    </cfRule>
  </conditionalFormatting>
  <conditionalFormatting sqref="F37">
    <cfRule type="cellIs" dxfId="631" priority="5" stopIfTrue="1" operator="lessThan">
      <formula>AQ37</formula>
    </cfRule>
  </conditionalFormatting>
  <conditionalFormatting sqref="D37:E37 G37">
    <cfRule type="cellIs" dxfId="630" priority="6" stopIfTrue="1" operator="lessThan">
      <formula>$U$2</formula>
    </cfRule>
  </conditionalFormatting>
  <conditionalFormatting sqref="F35:F36">
    <cfRule type="cellIs" dxfId="629" priority="3" stopIfTrue="1" operator="lessThan">
      <formula>AQ35</formula>
    </cfRule>
  </conditionalFormatting>
  <conditionalFormatting sqref="G35:G36 D35:E36">
    <cfRule type="cellIs" dxfId="628" priority="4" stopIfTrue="1" operator="lessThan">
      <formula>$U$2</formula>
    </cfRule>
  </conditionalFormatting>
  <conditionalFormatting sqref="F34">
    <cfRule type="cellIs" dxfId="627" priority="1" stopIfTrue="1" operator="lessThan">
      <formula>AQ34</formula>
    </cfRule>
  </conditionalFormatting>
  <conditionalFormatting sqref="G34 D34:E34">
    <cfRule type="cellIs" dxfId="626" priority="2" stopIfTrue="1" operator="lessThan">
      <formula>$U$2</formula>
    </cfRule>
  </conditionalFormatting>
  <dataValidations count="3">
    <dataValidation type="list" allowBlank="1" showInputMessage="1" showErrorMessage="1" sqref="Q12:Q16 Q19:Q23 Q26:Q30 Q33:Q37">
      <formula1>$W$6:$W$18</formula1>
    </dataValidation>
    <dataValidation type="time" allowBlank="1" showInputMessage="1" showErrorMessage="1" sqref="R12:R16 R19:R23 R26:R30 R33:R37">
      <formula1>0</formula1>
      <formula2>0.499305555555556</formula2>
    </dataValidation>
    <dataValidation type="whole" allowBlank="1" showInputMessage="1" showErrorMessage="1" sqref="L12:O16 L19:O23 L26:O30 L33:O37">
      <formula1>1</formula1>
      <formula2>59</formula2>
    </dataValidation>
  </dataValidations>
  <pageMargins left="0.75" right="0.75" top="1" bottom="1" header="0.5" footer="0.5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L5053"/>
  <sheetViews>
    <sheetView showGridLines="0" showZeros="0" topLeftCell="A2" zoomScale="114" workbookViewId="0">
      <selection activeCell="Q35" sqref="Q35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109"/>
      <c r="E2" s="109"/>
      <c r="F2" s="109"/>
      <c r="G2" s="109"/>
      <c r="H2" s="109"/>
      <c r="I2" s="109"/>
      <c r="J2" s="109"/>
      <c r="K2" s="110"/>
      <c r="L2" s="111"/>
      <c r="M2" s="112"/>
      <c r="N2" s="111"/>
      <c r="O2" s="111"/>
      <c r="P2" s="110"/>
      <c r="Q2" s="113"/>
      <c r="R2" s="113"/>
      <c r="S2" s="108"/>
      <c r="T2" s="114" t="s">
        <v>1</v>
      </c>
      <c r="U2" s="115">
        <v>1.1574074074074073E-5</v>
      </c>
      <c r="V2" s="116"/>
      <c r="W2" s="108"/>
      <c r="X2" s="108"/>
      <c r="Y2" s="108"/>
      <c r="Z2" s="108"/>
      <c r="AA2" s="108"/>
      <c r="AB2" s="706" t="s">
        <v>97</v>
      </c>
      <c r="AC2" s="706" t="s">
        <v>98</v>
      </c>
      <c r="AD2" s="709" t="s">
        <v>99</v>
      </c>
      <c r="AE2" s="706" t="s">
        <v>101</v>
      </c>
      <c r="AF2" s="709" t="s">
        <v>100</v>
      </c>
      <c r="AG2" s="709" t="s">
        <v>102</v>
      </c>
      <c r="AH2" s="712" t="s">
        <v>109</v>
      </c>
      <c r="AI2" s="712" t="s">
        <v>110</v>
      </c>
      <c r="AJ2" s="712" t="s">
        <v>111</v>
      </c>
      <c r="AK2" s="712" t="s">
        <v>112</v>
      </c>
      <c r="AL2" s="712" t="s">
        <v>161</v>
      </c>
      <c r="AM2" s="706" t="s">
        <v>96</v>
      </c>
      <c r="AN2" s="709" t="s">
        <v>56</v>
      </c>
      <c r="AO2" s="706" t="s">
        <v>57</v>
      </c>
      <c r="AP2" s="709" t="s">
        <v>58</v>
      </c>
      <c r="AQ2" s="706" t="s">
        <v>71</v>
      </c>
      <c r="AR2" s="706" t="s">
        <v>67</v>
      </c>
      <c r="AS2" s="706" t="s">
        <v>65</v>
      </c>
      <c r="AT2" s="706" t="s">
        <v>189</v>
      </c>
      <c r="AU2" s="706" t="s">
        <v>63</v>
      </c>
      <c r="AV2" s="709" t="s">
        <v>53</v>
      </c>
      <c r="AW2" s="706" t="s">
        <v>55</v>
      </c>
      <c r="AX2" s="709" t="s">
        <v>54</v>
      </c>
      <c r="AY2" s="706" t="s">
        <v>59</v>
      </c>
      <c r="AZ2" s="706" t="s">
        <v>60</v>
      </c>
      <c r="BA2" s="706" t="s">
        <v>66</v>
      </c>
      <c r="BB2" s="706" t="s">
        <v>61</v>
      </c>
      <c r="BC2" s="703" t="s">
        <v>62</v>
      </c>
      <c r="BD2" s="117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109"/>
      <c r="E3" s="109"/>
      <c r="F3" s="109"/>
      <c r="G3" s="109"/>
      <c r="H3" s="109"/>
      <c r="I3" s="109"/>
      <c r="J3" s="109"/>
      <c r="K3" s="119"/>
      <c r="L3" s="120"/>
      <c r="M3" s="121"/>
      <c r="N3" s="120"/>
      <c r="O3" s="120"/>
      <c r="P3" s="122"/>
      <c r="Q3" s="123"/>
      <c r="R3" s="124">
        <v>0</v>
      </c>
      <c r="S3" s="125"/>
      <c r="T3" s="126"/>
      <c r="U3" s="32">
        <v>0.01</v>
      </c>
      <c r="V3" s="31"/>
      <c r="W3" s="108"/>
      <c r="X3" s="108"/>
      <c r="Y3" s="108"/>
      <c r="Z3" s="108"/>
      <c r="AA3" s="108"/>
      <c r="AB3" s="715"/>
      <c r="AC3" s="707"/>
      <c r="AD3" s="710"/>
      <c r="AE3" s="707"/>
      <c r="AF3" s="710"/>
      <c r="AG3" s="710"/>
      <c r="AH3" s="713"/>
      <c r="AI3" s="713"/>
      <c r="AJ3" s="713"/>
      <c r="AK3" s="713"/>
      <c r="AL3" s="715"/>
      <c r="AM3" s="707"/>
      <c r="AN3" s="710"/>
      <c r="AO3" s="707"/>
      <c r="AP3" s="710"/>
      <c r="AQ3" s="707"/>
      <c r="AR3" s="707"/>
      <c r="AS3" s="707"/>
      <c r="AT3" s="707"/>
      <c r="AU3" s="707"/>
      <c r="AV3" s="710"/>
      <c r="AW3" s="707"/>
      <c r="AX3" s="710"/>
      <c r="AY3" s="707"/>
      <c r="AZ3" s="707"/>
      <c r="BA3" s="707"/>
      <c r="BB3" s="707"/>
      <c r="BC3" s="704"/>
      <c r="BD3" s="117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715"/>
      <c r="AC4" s="707"/>
      <c r="AD4" s="710"/>
      <c r="AE4" s="707"/>
      <c r="AF4" s="710"/>
      <c r="AG4" s="710"/>
      <c r="AH4" s="713"/>
      <c r="AI4" s="713"/>
      <c r="AJ4" s="713"/>
      <c r="AK4" s="713"/>
      <c r="AL4" s="715"/>
      <c r="AM4" s="707"/>
      <c r="AN4" s="710"/>
      <c r="AO4" s="707"/>
      <c r="AP4" s="710"/>
      <c r="AQ4" s="707"/>
      <c r="AR4" s="707"/>
      <c r="AS4" s="707"/>
      <c r="AT4" s="707"/>
      <c r="AU4" s="707"/>
      <c r="AV4" s="710"/>
      <c r="AW4" s="707"/>
      <c r="AX4" s="710"/>
      <c r="AY4" s="707"/>
      <c r="AZ4" s="707"/>
      <c r="BA4" s="707"/>
      <c r="BB4" s="707"/>
      <c r="BC4" s="704"/>
      <c r="BD4" s="127"/>
      <c r="BE4" s="127"/>
      <c r="BF4" s="127"/>
      <c r="BG4" s="127"/>
      <c r="BH4" s="127"/>
      <c r="BI4" s="127"/>
      <c r="BJ4" s="127"/>
      <c r="BK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'04Jan16'!C37+3</f>
        <v>42401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715"/>
      <c r="AC5" s="707"/>
      <c r="AD5" s="710"/>
      <c r="AE5" s="707"/>
      <c r="AF5" s="710"/>
      <c r="AG5" s="710"/>
      <c r="AH5" s="713"/>
      <c r="AI5" s="713"/>
      <c r="AJ5" s="713"/>
      <c r="AK5" s="713"/>
      <c r="AL5" s="715"/>
      <c r="AM5" s="707"/>
      <c r="AN5" s="710"/>
      <c r="AO5" s="707"/>
      <c r="AP5" s="710"/>
      <c r="AQ5" s="707"/>
      <c r="AR5" s="707"/>
      <c r="AS5" s="707"/>
      <c r="AT5" s="707"/>
      <c r="AU5" s="707"/>
      <c r="AV5" s="710"/>
      <c r="AW5" s="707"/>
      <c r="AX5" s="710"/>
      <c r="AY5" s="707"/>
      <c r="AZ5" s="707"/>
      <c r="BA5" s="707"/>
      <c r="BB5" s="707"/>
      <c r="BC5" s="704"/>
      <c r="BD5" s="127"/>
      <c r="BE5" s="127"/>
      <c r="BF5" s="127"/>
      <c r="BG5" s="127"/>
      <c r="BH5" s="127"/>
      <c r="BI5" s="127"/>
      <c r="BJ5" s="127"/>
      <c r="BK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715"/>
      <c r="AC6" s="707"/>
      <c r="AD6" s="710"/>
      <c r="AE6" s="707"/>
      <c r="AF6" s="710"/>
      <c r="AG6" s="710"/>
      <c r="AH6" s="713"/>
      <c r="AI6" s="713"/>
      <c r="AJ6" s="713"/>
      <c r="AK6" s="713"/>
      <c r="AL6" s="715"/>
      <c r="AM6" s="707"/>
      <c r="AN6" s="710"/>
      <c r="AO6" s="707"/>
      <c r="AP6" s="710"/>
      <c r="AQ6" s="707"/>
      <c r="AR6" s="707"/>
      <c r="AS6" s="707"/>
      <c r="AT6" s="707"/>
      <c r="AU6" s="707"/>
      <c r="AV6" s="710"/>
      <c r="AW6" s="707"/>
      <c r="AX6" s="710"/>
      <c r="AY6" s="707"/>
      <c r="AZ6" s="707"/>
      <c r="BA6" s="707"/>
      <c r="BB6" s="707"/>
      <c r="BC6" s="704"/>
      <c r="BD6" s="127"/>
      <c r="BE6" s="127"/>
      <c r="BF6" s="127"/>
      <c r="BG6" s="127"/>
      <c r="BH6" s="127"/>
      <c r="BI6" s="127"/>
      <c r="BJ6" s="127"/>
      <c r="BK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715"/>
      <c r="AC7" s="707"/>
      <c r="AD7" s="710"/>
      <c r="AE7" s="707"/>
      <c r="AF7" s="710"/>
      <c r="AG7" s="710"/>
      <c r="AH7" s="713"/>
      <c r="AI7" s="713"/>
      <c r="AJ7" s="713"/>
      <c r="AK7" s="713"/>
      <c r="AL7" s="715"/>
      <c r="AM7" s="707"/>
      <c r="AN7" s="710"/>
      <c r="AO7" s="707"/>
      <c r="AP7" s="710"/>
      <c r="AQ7" s="707"/>
      <c r="AR7" s="707"/>
      <c r="AS7" s="707"/>
      <c r="AT7" s="707"/>
      <c r="AU7" s="707"/>
      <c r="AV7" s="710"/>
      <c r="AW7" s="707"/>
      <c r="AX7" s="710"/>
      <c r="AY7" s="707"/>
      <c r="AZ7" s="707"/>
      <c r="BA7" s="707"/>
      <c r="BB7" s="707"/>
      <c r="BC7" s="704"/>
      <c r="BD7" s="127"/>
      <c r="BE7" s="127"/>
      <c r="BF7" s="127"/>
      <c r="BG7" s="127"/>
      <c r="BH7" s="127"/>
      <c r="BI7" s="127"/>
      <c r="BJ7" s="127"/>
      <c r="BK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715"/>
      <c r="AC8" s="707"/>
      <c r="AD8" s="710"/>
      <c r="AE8" s="707"/>
      <c r="AF8" s="710"/>
      <c r="AG8" s="710"/>
      <c r="AH8" s="713"/>
      <c r="AI8" s="713"/>
      <c r="AJ8" s="713"/>
      <c r="AK8" s="713"/>
      <c r="AL8" s="715"/>
      <c r="AM8" s="707"/>
      <c r="AN8" s="710"/>
      <c r="AO8" s="707"/>
      <c r="AP8" s="710"/>
      <c r="AQ8" s="707"/>
      <c r="AR8" s="707"/>
      <c r="AS8" s="707"/>
      <c r="AT8" s="707"/>
      <c r="AU8" s="707"/>
      <c r="AV8" s="710"/>
      <c r="AW8" s="707"/>
      <c r="AX8" s="710"/>
      <c r="AY8" s="707"/>
      <c r="AZ8" s="707"/>
      <c r="BA8" s="707"/>
      <c r="BB8" s="707"/>
      <c r="BC8" s="704"/>
      <c r="BD8" s="127"/>
      <c r="BE8" s="127"/>
      <c r="BF8" s="127"/>
      <c r="BG8" s="127"/>
      <c r="BH8" s="127"/>
      <c r="BI8" s="127"/>
      <c r="BJ8" s="127"/>
      <c r="BK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715"/>
      <c r="AC9" s="707"/>
      <c r="AD9" s="710"/>
      <c r="AE9" s="707"/>
      <c r="AF9" s="710"/>
      <c r="AG9" s="710"/>
      <c r="AH9" s="713"/>
      <c r="AI9" s="713"/>
      <c r="AJ9" s="713"/>
      <c r="AK9" s="713"/>
      <c r="AL9" s="715"/>
      <c r="AM9" s="707"/>
      <c r="AN9" s="710"/>
      <c r="AO9" s="707"/>
      <c r="AP9" s="710"/>
      <c r="AQ9" s="707"/>
      <c r="AR9" s="707"/>
      <c r="AS9" s="707"/>
      <c r="AT9" s="707"/>
      <c r="AU9" s="707"/>
      <c r="AV9" s="710"/>
      <c r="AW9" s="707"/>
      <c r="AX9" s="710"/>
      <c r="AY9" s="707"/>
      <c r="AZ9" s="707"/>
      <c r="BA9" s="707"/>
      <c r="BB9" s="707"/>
      <c r="BC9" s="704"/>
      <c r="BD9" s="127"/>
      <c r="BE9" s="127"/>
      <c r="BF9" s="127"/>
      <c r="BG9" s="127"/>
      <c r="BH9" s="127"/>
      <c r="BI9" s="127"/>
      <c r="BJ9" s="127"/>
      <c r="BK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715"/>
      <c r="AC10" s="707"/>
      <c r="AD10" s="710"/>
      <c r="AE10" s="707"/>
      <c r="AF10" s="710"/>
      <c r="AG10" s="710"/>
      <c r="AH10" s="713"/>
      <c r="AI10" s="713"/>
      <c r="AJ10" s="713"/>
      <c r="AK10" s="713"/>
      <c r="AL10" s="715"/>
      <c r="AM10" s="707"/>
      <c r="AN10" s="710"/>
      <c r="AO10" s="707"/>
      <c r="AP10" s="710"/>
      <c r="AQ10" s="707"/>
      <c r="AR10" s="707"/>
      <c r="AS10" s="707"/>
      <c r="AT10" s="707"/>
      <c r="AU10" s="707"/>
      <c r="AV10" s="710"/>
      <c r="AW10" s="707"/>
      <c r="AX10" s="710"/>
      <c r="AY10" s="707"/>
      <c r="AZ10" s="707"/>
      <c r="BA10" s="707"/>
      <c r="BB10" s="707"/>
      <c r="BC10" s="704"/>
      <c r="BD10" s="127"/>
      <c r="BE10" s="127"/>
      <c r="BF10" s="127"/>
      <c r="BG10" s="127"/>
      <c r="BH10" s="127"/>
      <c r="BI10" s="127"/>
      <c r="BJ10" s="127"/>
      <c r="BK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4.4700000000000015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716"/>
      <c r="AC11" s="708"/>
      <c r="AD11" s="711"/>
      <c r="AE11" s="708"/>
      <c r="AF11" s="711"/>
      <c r="AG11" s="711"/>
      <c r="AH11" s="714"/>
      <c r="AI11" s="714"/>
      <c r="AJ11" s="714"/>
      <c r="AK11" s="714"/>
      <c r="AL11" s="716"/>
      <c r="AM11" s="708"/>
      <c r="AN11" s="711"/>
      <c r="AO11" s="708"/>
      <c r="AP11" s="711"/>
      <c r="AQ11" s="708"/>
      <c r="AR11" s="708"/>
      <c r="AS11" s="708"/>
      <c r="AT11" s="707"/>
      <c r="AU11" s="708"/>
      <c r="AV11" s="711"/>
      <c r="AW11" s="708"/>
      <c r="AX11" s="711"/>
      <c r="AY11" s="708"/>
      <c r="AZ11" s="708"/>
      <c r="BA11" s="708"/>
      <c r="BB11" s="708"/>
      <c r="BC11" s="705"/>
      <c r="BD11" s="127"/>
      <c r="BE11" s="127"/>
      <c r="BF11" s="127"/>
      <c r="BG11" s="127"/>
      <c r="BH11" s="127"/>
      <c r="BI11" s="127"/>
      <c r="BJ11" s="127"/>
      <c r="BK11" s="127"/>
    </row>
    <row r="12" spans="1:64" ht="10.5" customHeight="1" x14ac:dyDescent="0.2">
      <c r="A12" s="212"/>
      <c r="B12" s="217" t="s">
        <v>33</v>
      </c>
      <c r="C12" s="218">
        <f>F5</f>
        <v>42401</v>
      </c>
      <c r="D12" s="5">
        <v>0.29166666666666669</v>
      </c>
      <c r="E12" s="5">
        <v>0.52083333333333337</v>
      </c>
      <c r="F12" s="5">
        <v>0.54166666666666663</v>
      </c>
      <c r="G12" s="5">
        <v>0.6875</v>
      </c>
      <c r="H12" s="13">
        <f>(E12-D12)+(G12-F12)</f>
        <v>0.37500000000000006</v>
      </c>
      <c r="I12" s="357">
        <f>AV12+AW12+AG12+AL12</f>
        <v>0</v>
      </c>
      <c r="J12" s="358">
        <f>(AU12+I12)-AC12</f>
        <v>9</v>
      </c>
      <c r="K12" s="359">
        <f>J12</f>
        <v>9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6.2699000000000016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">
        <f t="shared" ref="AB12:AB37" si="0">SUM(L12:O12)</f>
        <v>0</v>
      </c>
      <c r="AC12" s="43">
        <f>AB12/60</f>
        <v>0</v>
      </c>
      <c r="AD12" s="53">
        <f t="shared" ref="AD12:AD37" si="1">HOUR(R12)</f>
        <v>0</v>
      </c>
      <c r="AE12" s="43">
        <f>AF12/60</f>
        <v>0</v>
      </c>
      <c r="AF12" s="53">
        <f t="shared" ref="AF12:AF37" si="2">MINUTE(R12)</f>
        <v>0</v>
      </c>
      <c r="AG12" s="44">
        <f>AD12+AE12</f>
        <v>0</v>
      </c>
      <c r="AH12" s="36">
        <f t="shared" ref="AH12:AH37" si="3">IF(Q12=$W$10,HOUR(R12),)</f>
        <v>0</v>
      </c>
      <c r="AI12" s="37">
        <f t="shared" ref="AI12:AI37" si="4">IF(Q12=$W$10,MINUTE(R12),0)</f>
        <v>0</v>
      </c>
      <c r="AJ12" s="38">
        <f t="shared" ref="AJ12:AJ36" si="5">AI12/60</f>
        <v>0</v>
      </c>
      <c r="AK12" s="38">
        <f t="shared" ref="AK12:AK36" si="6">AH12+AJ12</f>
        <v>0</v>
      </c>
      <c r="AL12" s="39">
        <f>("0"-AK12)*2</f>
        <v>0</v>
      </c>
      <c r="AM12" s="55">
        <f>H12+R12</f>
        <v>0.37500000000000006</v>
      </c>
      <c r="AN12" s="56">
        <f>HOUR(H12)</f>
        <v>9</v>
      </c>
      <c r="AO12" s="128">
        <f>AP12/60</f>
        <v>0</v>
      </c>
      <c r="AP12" s="57">
        <f>MINUTE(H12)</f>
        <v>0</v>
      </c>
      <c r="AQ12" s="1">
        <f>E12+AQ$40</f>
        <v>0.54166666666666674</v>
      </c>
      <c r="AR12" s="61" t="b">
        <f t="shared" ref="AR12:AR37" si="7">IF(Q12="Fl",$U$4)</f>
        <v>0</v>
      </c>
      <c r="AS12" s="129"/>
      <c r="AT12" s="63">
        <f>IF(AU12&gt;$U$3,(AU12+AV12+AW12),$U$4)+AG12</f>
        <v>9</v>
      </c>
      <c r="AU12" s="65">
        <f t="shared" ref="AU12:AU29" si="8">IF(R12&gt;=$R$3,BC12,I12+BC12)</f>
        <v>9</v>
      </c>
      <c r="AV12" s="66">
        <f>HOUR(AY12)</f>
        <v>0</v>
      </c>
      <c r="AW12" s="65">
        <f>AX12/60</f>
        <v>0</v>
      </c>
      <c r="AX12" s="67">
        <f>MINUTE(AY12)</f>
        <v>0</v>
      </c>
      <c r="AY12" s="68">
        <f t="shared" ref="AY12:AY37" si="9">IF(R12&lt;AY$40,LOOKUP(Q12,$W$4:$W$19,$X$4:$X$19))</f>
        <v>0</v>
      </c>
      <c r="AZ12" s="130">
        <f>SUM($BC$12:BC12)</f>
        <v>9</v>
      </c>
      <c r="BA12" s="131">
        <f>SUM(AT$12:AT12)</f>
        <v>9</v>
      </c>
      <c r="BB12" s="132">
        <f>$S$5*T12</f>
        <v>7.2000999999999999</v>
      </c>
      <c r="BC12" s="133">
        <f>AN12+AO12</f>
        <v>9</v>
      </c>
      <c r="BD12" s="127"/>
      <c r="BE12" s="127"/>
      <c r="BF12" s="127"/>
      <c r="BG12" s="127"/>
      <c r="BH12" s="127"/>
      <c r="BI12" s="127"/>
      <c r="BJ12" s="127"/>
      <c r="BK12" s="127"/>
    </row>
    <row r="13" spans="1:64" ht="10.5" customHeight="1" x14ac:dyDescent="0.2">
      <c r="A13" s="212"/>
      <c r="B13" s="217" t="s">
        <v>34</v>
      </c>
      <c r="C13" s="219">
        <f>C12+1</f>
        <v>42402</v>
      </c>
      <c r="D13" s="5">
        <v>0.39583333333333331</v>
      </c>
      <c r="E13" s="5">
        <v>0.52083333333333337</v>
      </c>
      <c r="F13" s="5">
        <v>0.54166666666666663</v>
      </c>
      <c r="G13" s="5">
        <v>0.75</v>
      </c>
      <c r="H13" s="13">
        <f>(E13-D13)+(G13-F13)</f>
        <v>0.33333333333333343</v>
      </c>
      <c r="I13" s="357">
        <f>AV13+AW13+AG13+AL13</f>
        <v>0</v>
      </c>
      <c r="J13" s="358">
        <f>(AU13+I13)-AC13</f>
        <v>8</v>
      </c>
      <c r="K13" s="359">
        <f t="shared" ref="K13:K37" si="10">J13</f>
        <v>8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7.0698000000000016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5">
        <f t="shared" si="0"/>
        <v>0</v>
      </c>
      <c r="AC13" s="30">
        <f t="shared" ref="AC13:AC37" si="11">AB13/60</f>
        <v>0</v>
      </c>
      <c r="AD13" s="29">
        <f t="shared" si="1"/>
        <v>0</v>
      </c>
      <c r="AE13" s="30">
        <f t="shared" ref="AE13:AE37" si="12">AF13/60</f>
        <v>0</v>
      </c>
      <c r="AF13" s="29">
        <f t="shared" si="2"/>
        <v>0</v>
      </c>
      <c r="AG13" s="46">
        <f t="shared" ref="AG13:AG37" si="13">AD13+AE13</f>
        <v>0</v>
      </c>
      <c r="AH13" s="40">
        <f t="shared" si="3"/>
        <v>0</v>
      </c>
      <c r="AI13" s="33">
        <f t="shared" si="4"/>
        <v>0</v>
      </c>
      <c r="AJ13" s="22">
        <f t="shared" si="5"/>
        <v>0</v>
      </c>
      <c r="AK13" s="22">
        <f t="shared" si="6"/>
        <v>0</v>
      </c>
      <c r="AL13" s="41">
        <f>("0"-AK13)*2</f>
        <v>0</v>
      </c>
      <c r="AM13" s="58">
        <f>H13+R13</f>
        <v>0.33333333333333343</v>
      </c>
      <c r="AN13" s="59">
        <f>HOUR(H13)</f>
        <v>8</v>
      </c>
      <c r="AO13" s="134">
        <f t="shared" ref="AO13:AO37" si="14">AP13/60</f>
        <v>0</v>
      </c>
      <c r="AP13" s="60">
        <f>MINUTE(H13)</f>
        <v>0</v>
      </c>
      <c r="AQ13" s="52">
        <f>E13+AQ$40</f>
        <v>0.54166666666666674</v>
      </c>
      <c r="AR13" s="62" t="b">
        <f t="shared" si="7"/>
        <v>0</v>
      </c>
      <c r="AS13" s="64"/>
      <c r="AT13" s="63">
        <f t="shared" ref="AT13:AT37" si="15">IF(AU13&gt;$U$3,(AU13+AV13+AW13),$U$4)+AG13</f>
        <v>8</v>
      </c>
      <c r="AU13" s="65">
        <f t="shared" si="8"/>
        <v>8</v>
      </c>
      <c r="AV13" s="66">
        <f>HOUR(AY13)</f>
        <v>0</v>
      </c>
      <c r="AW13" s="65">
        <f t="shared" ref="AW13:AW37" si="16">AX13/60</f>
        <v>0</v>
      </c>
      <c r="AX13" s="66">
        <f>MINUTE(AY13)</f>
        <v>0</v>
      </c>
      <c r="AY13" s="68">
        <f t="shared" si="9"/>
        <v>0</v>
      </c>
      <c r="AZ13" s="135">
        <f>SUM($BC$12:BC13)</f>
        <v>17</v>
      </c>
      <c r="BA13" s="136">
        <f>SUM(AT$12:AT13)</f>
        <v>17</v>
      </c>
      <c r="BB13" s="137">
        <f>$S$5*T13</f>
        <v>14.4002</v>
      </c>
      <c r="BC13" s="138">
        <f>AN13+AO13</f>
        <v>8</v>
      </c>
      <c r="BD13" s="127"/>
      <c r="BE13" s="127"/>
      <c r="BF13" s="127"/>
      <c r="BG13" s="127"/>
      <c r="BH13" s="127"/>
      <c r="BI13" s="127"/>
      <c r="BJ13" s="127"/>
      <c r="BK13" s="127"/>
    </row>
    <row r="14" spans="1:64" ht="10.5" customHeight="1" x14ac:dyDescent="0.2">
      <c r="A14" s="212"/>
      <c r="B14" s="217" t="s">
        <v>35</v>
      </c>
      <c r="C14" s="219">
        <f>C13+1</f>
        <v>42403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6.6197000000000008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5">
        <f t="shared" si="0"/>
        <v>0</v>
      </c>
      <c r="AC14" s="30">
        <f t="shared" si="11"/>
        <v>0</v>
      </c>
      <c r="AD14" s="29">
        <f t="shared" si="1"/>
        <v>0</v>
      </c>
      <c r="AE14" s="30">
        <f t="shared" si="12"/>
        <v>0</v>
      </c>
      <c r="AF14" s="29">
        <f t="shared" si="2"/>
        <v>0</v>
      </c>
      <c r="AG14" s="46">
        <f t="shared" si="13"/>
        <v>0</v>
      </c>
      <c r="AH14" s="40">
        <f t="shared" si="3"/>
        <v>0</v>
      </c>
      <c r="AI14" s="33">
        <f t="shared" si="4"/>
        <v>0</v>
      </c>
      <c r="AJ14" s="22">
        <f t="shared" si="5"/>
        <v>0</v>
      </c>
      <c r="AK14" s="22">
        <f t="shared" si="6"/>
        <v>0</v>
      </c>
      <c r="AL14" s="41">
        <f t="shared" ref="AL14:AL37" si="17">("0"-AK14)*2</f>
        <v>0</v>
      </c>
      <c r="AM14" s="58">
        <f>H14+R14</f>
        <v>0.28125000000000006</v>
      </c>
      <c r="AN14" s="59">
        <f>HOUR(H14)</f>
        <v>6</v>
      </c>
      <c r="AO14" s="134">
        <f t="shared" si="14"/>
        <v>0.75</v>
      </c>
      <c r="AP14" s="60">
        <f>MINUTE(H14)</f>
        <v>45</v>
      </c>
      <c r="AQ14" s="52">
        <f>E14+AQ$40</f>
        <v>0.54166666666666674</v>
      </c>
      <c r="AR14" s="62" t="b">
        <f t="shared" si="7"/>
        <v>0</v>
      </c>
      <c r="AS14" s="64"/>
      <c r="AT14" s="63">
        <f t="shared" si="15"/>
        <v>6.75</v>
      </c>
      <c r="AU14" s="65">
        <f t="shared" si="8"/>
        <v>6.75</v>
      </c>
      <c r="AV14" s="66">
        <f>HOUR(AY14)</f>
        <v>0</v>
      </c>
      <c r="AW14" s="65">
        <f t="shared" si="16"/>
        <v>0</v>
      </c>
      <c r="AX14" s="66">
        <f>MINUTE(AY14)</f>
        <v>0</v>
      </c>
      <c r="AY14" s="68">
        <f t="shared" si="9"/>
        <v>0</v>
      </c>
      <c r="AZ14" s="135">
        <f>SUM($BC$12:BC14)</f>
        <v>23.75</v>
      </c>
      <c r="BA14" s="136">
        <f>SUM(AT$12:AT14)</f>
        <v>23.75</v>
      </c>
      <c r="BB14" s="137">
        <f>$S$5*T14</f>
        <v>21.600300000000001</v>
      </c>
      <c r="BC14" s="138">
        <f>AN14+AO14</f>
        <v>6.75</v>
      </c>
      <c r="BD14" s="127"/>
      <c r="BE14" s="127"/>
      <c r="BF14" s="127"/>
      <c r="BG14" s="127"/>
      <c r="BH14" s="127"/>
      <c r="BI14" s="127"/>
      <c r="BJ14" s="127"/>
      <c r="BK14" s="127"/>
    </row>
    <row r="15" spans="1:64" ht="10.5" customHeight="1" x14ac:dyDescent="0.25">
      <c r="A15" s="212"/>
      <c r="B15" s="217" t="s">
        <v>38</v>
      </c>
      <c r="C15" s="219">
        <f>C14+1</f>
        <v>42404</v>
      </c>
      <c r="D15" s="5">
        <v>0.39583333333333331</v>
      </c>
      <c r="E15" s="5">
        <v>0.52083333333333337</v>
      </c>
      <c r="F15" s="5">
        <v>0.54166666666666663</v>
      </c>
      <c r="G15" s="5">
        <v>0.69791666666666663</v>
      </c>
      <c r="H15" s="13">
        <f>(E15-D15)+(G15-F15)</f>
        <v>0.28125000000000006</v>
      </c>
      <c r="I15" s="357">
        <f>AV15+AW15+AG15+AL15</f>
        <v>0</v>
      </c>
      <c r="J15" s="358">
        <f>(AU15+I15)-AC15</f>
        <v>6.75</v>
      </c>
      <c r="K15" s="359">
        <f t="shared" si="10"/>
        <v>6.75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6.1696000000000017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5">
        <f t="shared" si="0"/>
        <v>0</v>
      </c>
      <c r="AC15" s="30">
        <f t="shared" si="11"/>
        <v>0</v>
      </c>
      <c r="AD15" s="29">
        <f t="shared" si="1"/>
        <v>0</v>
      </c>
      <c r="AE15" s="30">
        <f t="shared" si="12"/>
        <v>0</v>
      </c>
      <c r="AF15" s="29">
        <f t="shared" si="2"/>
        <v>0</v>
      </c>
      <c r="AG15" s="46">
        <f t="shared" si="13"/>
        <v>0</v>
      </c>
      <c r="AH15" s="40">
        <f t="shared" si="3"/>
        <v>0</v>
      </c>
      <c r="AI15" s="33">
        <f t="shared" si="4"/>
        <v>0</v>
      </c>
      <c r="AJ15" s="22">
        <f t="shared" si="5"/>
        <v>0</v>
      </c>
      <c r="AK15" s="22">
        <f t="shared" si="6"/>
        <v>0</v>
      </c>
      <c r="AL15" s="41">
        <f t="shared" si="17"/>
        <v>0</v>
      </c>
      <c r="AM15" s="58">
        <f>H15+R15</f>
        <v>0.28125000000000006</v>
      </c>
      <c r="AN15" s="59">
        <f>HOUR(H15)</f>
        <v>6</v>
      </c>
      <c r="AO15" s="134">
        <f t="shared" si="14"/>
        <v>0.75</v>
      </c>
      <c r="AP15" s="60">
        <f>MINUTE(H15)</f>
        <v>45</v>
      </c>
      <c r="AQ15" s="52">
        <f>E15+AQ$40</f>
        <v>0.54166666666666674</v>
      </c>
      <c r="AR15" s="62" t="b">
        <f t="shared" si="7"/>
        <v>0</v>
      </c>
      <c r="AS15" s="64"/>
      <c r="AT15" s="63">
        <f t="shared" si="15"/>
        <v>6.75</v>
      </c>
      <c r="AU15" s="65">
        <f t="shared" si="8"/>
        <v>6.75</v>
      </c>
      <c r="AV15" s="66">
        <f>HOUR(AY15)</f>
        <v>0</v>
      </c>
      <c r="AW15" s="65">
        <f t="shared" si="16"/>
        <v>0</v>
      </c>
      <c r="AX15" s="66">
        <f>MINUTE(AY15)</f>
        <v>0</v>
      </c>
      <c r="AY15" s="68">
        <f t="shared" si="9"/>
        <v>0</v>
      </c>
      <c r="AZ15" s="135">
        <f>SUM($BC$12:BC15)</f>
        <v>30.5</v>
      </c>
      <c r="BA15" s="136">
        <f>SUM(AT$12:AT15)</f>
        <v>30.5</v>
      </c>
      <c r="BB15" s="137">
        <f>$S$5*T15</f>
        <v>28.8004</v>
      </c>
      <c r="BC15" s="138">
        <f>AN15+AO15</f>
        <v>6.75</v>
      </c>
      <c r="BD15" s="127"/>
      <c r="BE15" s="127"/>
      <c r="BF15" s="127"/>
      <c r="BG15" s="127"/>
      <c r="BH15" s="127"/>
      <c r="BI15" s="127"/>
      <c r="BJ15" s="127"/>
      <c r="BK15" s="127"/>
    </row>
    <row r="16" spans="1:64" ht="10.5" customHeight="1" x14ac:dyDescent="0.2">
      <c r="A16" s="212"/>
      <c r="B16" s="217" t="s">
        <v>41</v>
      </c>
      <c r="C16" s="219">
        <f>C15+1</f>
        <v>42405</v>
      </c>
      <c r="D16" s="5">
        <v>0.29166666666666669</v>
      </c>
      <c r="E16" s="5">
        <v>0.52083333333333337</v>
      </c>
      <c r="F16" s="5">
        <v>0.54166666666666663</v>
      </c>
      <c r="G16" s="5">
        <v>0.66666666666666663</v>
      </c>
      <c r="H16" s="13">
        <f>(E16-D16)+(G16-F16)</f>
        <v>0.35416666666666669</v>
      </c>
      <c r="I16" s="357">
        <f>AV16+AW16+AG16+AL16</f>
        <v>0</v>
      </c>
      <c r="J16" s="358">
        <f>(AU16+I16)-AC16</f>
        <v>8.5</v>
      </c>
      <c r="K16" s="359">
        <f t="shared" si="10"/>
        <v>8.5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7.4694999999999991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5">
        <f t="shared" si="0"/>
        <v>0</v>
      </c>
      <c r="AC16" s="30">
        <f t="shared" si="11"/>
        <v>0</v>
      </c>
      <c r="AD16" s="29">
        <f t="shared" si="1"/>
        <v>0</v>
      </c>
      <c r="AE16" s="30">
        <f t="shared" si="12"/>
        <v>0</v>
      </c>
      <c r="AF16" s="29">
        <f t="shared" si="2"/>
        <v>0</v>
      </c>
      <c r="AG16" s="46">
        <f t="shared" si="13"/>
        <v>0</v>
      </c>
      <c r="AH16" s="40">
        <f t="shared" si="3"/>
        <v>0</v>
      </c>
      <c r="AI16" s="33">
        <f t="shared" si="4"/>
        <v>0</v>
      </c>
      <c r="AJ16" s="22">
        <f t="shared" si="5"/>
        <v>0</v>
      </c>
      <c r="AK16" s="22">
        <f t="shared" si="6"/>
        <v>0</v>
      </c>
      <c r="AL16" s="41">
        <f t="shared" si="17"/>
        <v>0</v>
      </c>
      <c r="AM16" s="58">
        <f>H16+R16</f>
        <v>0.35416666666666669</v>
      </c>
      <c r="AN16" s="59">
        <f>HOUR(H16)</f>
        <v>8</v>
      </c>
      <c r="AO16" s="134">
        <f t="shared" si="14"/>
        <v>0.5</v>
      </c>
      <c r="AP16" s="60">
        <f>MINUTE(H16)</f>
        <v>30</v>
      </c>
      <c r="AQ16" s="52">
        <f>E16+AQ$40</f>
        <v>0.54166666666666674</v>
      </c>
      <c r="AR16" s="62" t="b">
        <f t="shared" si="7"/>
        <v>0</v>
      </c>
      <c r="AS16" s="64"/>
      <c r="AT16" s="63">
        <f t="shared" si="15"/>
        <v>8.5</v>
      </c>
      <c r="AU16" s="65">
        <f t="shared" si="8"/>
        <v>8.5</v>
      </c>
      <c r="AV16" s="66">
        <f>HOUR(AY16)</f>
        <v>0</v>
      </c>
      <c r="AW16" s="65">
        <f t="shared" si="16"/>
        <v>0</v>
      </c>
      <c r="AX16" s="66">
        <f>MINUTE(AY16)</f>
        <v>0</v>
      </c>
      <c r="AY16" s="68">
        <f t="shared" si="9"/>
        <v>0</v>
      </c>
      <c r="AZ16" s="135">
        <f>SUM($BC$12:BC16)</f>
        <v>39</v>
      </c>
      <c r="BA16" s="136">
        <f>SUM(AT$12:AT16)</f>
        <v>39</v>
      </c>
      <c r="BB16" s="137">
        <f>$S$5*T16</f>
        <v>36.000500000000002</v>
      </c>
      <c r="BC16" s="138">
        <f>AN16+AO16</f>
        <v>8.5</v>
      </c>
      <c r="BD16" s="127"/>
      <c r="BE16" s="127"/>
      <c r="BF16" s="127"/>
      <c r="BG16" s="127"/>
      <c r="BH16" s="127"/>
      <c r="BI16" s="127"/>
      <c r="BJ16" s="127"/>
      <c r="BK16" s="127"/>
    </row>
    <row r="17" spans="1:63" ht="10.5" customHeight="1" x14ac:dyDescent="0.2">
      <c r="A17" s="212"/>
      <c r="B17" s="213"/>
      <c r="C17" s="213"/>
      <c r="D17" s="139" t="s">
        <v>1</v>
      </c>
      <c r="E17" s="139" t="s">
        <v>1</v>
      </c>
      <c r="F17" s="139" t="s">
        <v>1</v>
      </c>
      <c r="G17" s="139" t="s">
        <v>1</v>
      </c>
      <c r="H17" s="227">
        <f>SUM(AN12:AO16)</f>
        <v>39</v>
      </c>
      <c r="I17" s="228" t="s">
        <v>1</v>
      </c>
      <c r="J17" s="229">
        <f>H17+SUM(I12:I16)</f>
        <v>39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7.4694999999999991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7">
        <f t="shared" si="0"/>
        <v>0</v>
      </c>
      <c r="AC17" s="2">
        <f t="shared" si="11"/>
        <v>0</v>
      </c>
      <c r="AD17" s="28">
        <f t="shared" si="1"/>
        <v>0</v>
      </c>
      <c r="AE17" s="2">
        <f t="shared" si="12"/>
        <v>0</v>
      </c>
      <c r="AF17" s="28">
        <f t="shared" si="2"/>
        <v>0</v>
      </c>
      <c r="AG17" s="48" t="s">
        <v>1</v>
      </c>
      <c r="AH17" s="47">
        <f t="shared" si="3"/>
        <v>0</v>
      </c>
      <c r="AI17" s="54">
        <f t="shared" si="4"/>
        <v>0</v>
      </c>
      <c r="AJ17" s="2">
        <f t="shared" si="5"/>
        <v>0</v>
      </c>
      <c r="AK17" s="2">
        <f t="shared" si="6"/>
        <v>0</v>
      </c>
      <c r="AL17" s="49">
        <f t="shared" si="17"/>
        <v>0</v>
      </c>
      <c r="AM17" s="50" t="s">
        <v>1</v>
      </c>
      <c r="AN17" s="4" t="s">
        <v>1</v>
      </c>
      <c r="AO17" s="3" t="s">
        <v>1</v>
      </c>
      <c r="AP17" s="35" t="s">
        <v>1</v>
      </c>
      <c r="AQ17" s="52" t="s">
        <v>1</v>
      </c>
      <c r="AR17" s="62" t="b">
        <f t="shared" si="7"/>
        <v>0</v>
      </c>
      <c r="AS17" s="140"/>
      <c r="AT17" s="63" t="s">
        <v>1</v>
      </c>
      <c r="AU17" s="3" t="str">
        <f t="shared" si="8"/>
        <v xml:space="preserve"> </v>
      </c>
      <c r="AV17" s="4" t="s">
        <v>1</v>
      </c>
      <c r="AW17" s="3">
        <f t="shared" si="16"/>
        <v>0</v>
      </c>
      <c r="AX17" s="4">
        <f>MINUTE(J17)</f>
        <v>0</v>
      </c>
      <c r="AY17" s="51" t="s">
        <v>1</v>
      </c>
      <c r="AZ17" s="141">
        <f>AZ16</f>
        <v>39</v>
      </c>
      <c r="BA17" s="142">
        <f>SUM(AT$12:AT17)</f>
        <v>39</v>
      </c>
      <c r="BB17" s="143">
        <f>BB16</f>
        <v>36.000500000000002</v>
      </c>
      <c r="BC17" s="138" t="s">
        <v>1</v>
      </c>
      <c r="BD17" s="127"/>
      <c r="BE17" s="127"/>
      <c r="BF17" s="127"/>
      <c r="BG17" s="127"/>
      <c r="BH17" s="127"/>
      <c r="BI17" s="127"/>
      <c r="BJ17" s="127"/>
      <c r="BK17" s="127"/>
    </row>
    <row r="18" spans="1:63" ht="10.5" customHeight="1" x14ac:dyDescent="0.25">
      <c r="A18" s="212"/>
      <c r="B18" s="215" t="s">
        <v>26</v>
      </c>
      <c r="C18" s="216">
        <f>I5+1</f>
        <v>2</v>
      </c>
      <c r="D18" s="139">
        <v>0</v>
      </c>
      <c r="E18" s="144" t="s">
        <v>1</v>
      </c>
      <c r="F18" s="144" t="s">
        <v>1</v>
      </c>
      <c r="G18" s="144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7.4694999999999991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7">
        <f t="shared" si="0"/>
        <v>0</v>
      </c>
      <c r="AC18" s="2">
        <f t="shared" si="11"/>
        <v>0</v>
      </c>
      <c r="AD18" s="28">
        <f t="shared" si="1"/>
        <v>0</v>
      </c>
      <c r="AE18" s="2">
        <f t="shared" si="12"/>
        <v>0</v>
      </c>
      <c r="AF18" s="28">
        <f t="shared" si="2"/>
        <v>0</v>
      </c>
      <c r="AG18" s="49">
        <f t="shared" si="13"/>
        <v>0</v>
      </c>
      <c r="AH18" s="47">
        <f t="shared" si="3"/>
        <v>0</v>
      </c>
      <c r="AI18" s="54">
        <f t="shared" si="4"/>
        <v>0</v>
      </c>
      <c r="AJ18" s="2">
        <f t="shared" si="5"/>
        <v>0</v>
      </c>
      <c r="AK18" s="2">
        <f t="shared" si="6"/>
        <v>0</v>
      </c>
      <c r="AL18" s="49">
        <f t="shared" si="17"/>
        <v>0</v>
      </c>
      <c r="AM18" s="50">
        <f t="shared" ref="AM18:AM23" si="18">H18+R18</f>
        <v>0</v>
      </c>
      <c r="AN18" s="4">
        <f>HOUR(AM18)</f>
        <v>0</v>
      </c>
      <c r="AO18" s="3" t="s">
        <v>1</v>
      </c>
      <c r="AP18" s="35">
        <f t="shared" ref="AP18:AP23" si="19">MINUTE(H18)</f>
        <v>0</v>
      </c>
      <c r="AQ18" s="52" t="s">
        <v>1</v>
      </c>
      <c r="AR18" s="62" t="b">
        <f t="shared" si="7"/>
        <v>0</v>
      </c>
      <c r="AS18" s="64"/>
      <c r="AT18" s="63" t="s">
        <v>1</v>
      </c>
      <c r="AU18" s="3" t="str">
        <f t="shared" si="8"/>
        <v xml:space="preserve"> </v>
      </c>
      <c r="AV18" s="4">
        <f>HOUR(J18)</f>
        <v>0</v>
      </c>
      <c r="AW18" s="3">
        <f t="shared" si="16"/>
        <v>0</v>
      </c>
      <c r="AX18" s="4">
        <f>MINUTE(J18)</f>
        <v>0</v>
      </c>
      <c r="AY18" s="51" t="s">
        <v>1</v>
      </c>
      <c r="AZ18" s="141">
        <f>AZ16</f>
        <v>39</v>
      </c>
      <c r="BA18" s="142">
        <f>SUM(AT$12:AT18)</f>
        <v>39</v>
      </c>
      <c r="BB18" s="143">
        <f>BB16</f>
        <v>36.000500000000002</v>
      </c>
      <c r="BC18" s="138" t="s">
        <v>1</v>
      </c>
      <c r="BD18" s="127"/>
      <c r="BE18" s="127"/>
      <c r="BF18" s="127"/>
      <c r="BG18" s="127"/>
      <c r="BH18" s="127"/>
      <c r="BI18" s="127"/>
      <c r="BJ18" s="127"/>
      <c r="BK18" s="127"/>
    </row>
    <row r="19" spans="1:63" ht="10.5" customHeight="1" x14ac:dyDescent="0.2">
      <c r="A19" s="212"/>
      <c r="B19" s="217" t="s">
        <v>33</v>
      </c>
      <c r="C19" s="218">
        <f>C16+3</f>
        <v>42408</v>
      </c>
      <c r="D19" s="5">
        <v>0.29166666666666669</v>
      </c>
      <c r="E19" s="5">
        <v>0.52083333333333337</v>
      </c>
      <c r="F19" s="5">
        <v>0.54166666666666663</v>
      </c>
      <c r="G19" s="5">
        <v>0.72916666666666663</v>
      </c>
      <c r="H19" s="13">
        <f>(E19-D19)+(G19-F19)</f>
        <v>0.41666666666666669</v>
      </c>
      <c r="I19" s="357">
        <f>AV19+AW19+AG19+AL19</f>
        <v>0</v>
      </c>
      <c r="J19" s="358">
        <f>(AU19+I19)-AC19</f>
        <v>10</v>
      </c>
      <c r="K19" s="359">
        <f t="shared" si="10"/>
        <v>10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10.269400000000001</v>
      </c>
      <c r="V19" s="305"/>
      <c r="W19" s="311"/>
      <c r="X19" s="312"/>
      <c r="Y19" s="313"/>
      <c r="Z19" s="314"/>
      <c r="AA19" s="213"/>
      <c r="AB19" s="45">
        <f t="shared" si="0"/>
        <v>0</v>
      </c>
      <c r="AC19" s="30">
        <f t="shared" si="11"/>
        <v>0</v>
      </c>
      <c r="AD19" s="29">
        <f t="shared" si="1"/>
        <v>0</v>
      </c>
      <c r="AE19" s="30">
        <f t="shared" si="12"/>
        <v>0</v>
      </c>
      <c r="AF19" s="29">
        <f t="shared" si="2"/>
        <v>0</v>
      </c>
      <c r="AG19" s="46">
        <f t="shared" si="13"/>
        <v>0</v>
      </c>
      <c r="AH19" s="40">
        <f t="shared" si="3"/>
        <v>0</v>
      </c>
      <c r="AI19" s="33">
        <f t="shared" si="4"/>
        <v>0</v>
      </c>
      <c r="AJ19" s="22">
        <f t="shared" si="5"/>
        <v>0</v>
      </c>
      <c r="AK19" s="22">
        <f t="shared" si="6"/>
        <v>0</v>
      </c>
      <c r="AL19" s="41">
        <f t="shared" si="17"/>
        <v>0</v>
      </c>
      <c r="AM19" s="58">
        <f t="shared" si="18"/>
        <v>0.41666666666666669</v>
      </c>
      <c r="AN19" s="59">
        <f>HOUR(H19)</f>
        <v>10</v>
      </c>
      <c r="AO19" s="134">
        <f t="shared" si="14"/>
        <v>0</v>
      </c>
      <c r="AP19" s="60">
        <f t="shared" si="19"/>
        <v>0</v>
      </c>
      <c r="AQ19" s="52">
        <f>E19+AQ$40</f>
        <v>0.54166666666666674</v>
      </c>
      <c r="AR19" s="62" t="b">
        <f t="shared" si="7"/>
        <v>0</v>
      </c>
      <c r="AS19" s="64"/>
      <c r="AT19" s="63">
        <f t="shared" si="15"/>
        <v>10</v>
      </c>
      <c r="AU19" s="65">
        <f t="shared" si="8"/>
        <v>10</v>
      </c>
      <c r="AV19" s="66">
        <f>HOUR(AY19)</f>
        <v>0</v>
      </c>
      <c r="AW19" s="65">
        <f t="shared" si="16"/>
        <v>0</v>
      </c>
      <c r="AX19" s="66">
        <f>MINUTE(AY19)</f>
        <v>0</v>
      </c>
      <c r="AY19" s="68">
        <f t="shared" si="9"/>
        <v>0</v>
      </c>
      <c r="AZ19" s="135">
        <f>SUM($BC$12:BC19)</f>
        <v>49</v>
      </c>
      <c r="BA19" s="136">
        <f>SUM(AT$12:AT19)</f>
        <v>49</v>
      </c>
      <c r="BB19" s="137">
        <f>$S$5*T19</f>
        <v>43.200600000000001</v>
      </c>
      <c r="BC19" s="138">
        <f>AN19+AO19</f>
        <v>10</v>
      </c>
      <c r="BD19" s="127"/>
      <c r="BE19" s="127"/>
      <c r="BF19" s="127"/>
      <c r="BG19" s="127"/>
      <c r="BH19" s="127"/>
      <c r="BI19" s="127"/>
      <c r="BJ19" s="127"/>
      <c r="BK19" s="127"/>
    </row>
    <row r="20" spans="1:63" ht="10.5" customHeight="1" x14ac:dyDescent="0.2">
      <c r="A20" s="212"/>
      <c r="B20" s="217" t="s">
        <v>34</v>
      </c>
      <c r="C20" s="219">
        <f>C19+1</f>
        <v>42409</v>
      </c>
      <c r="D20" s="5">
        <v>0.39583333333333331</v>
      </c>
      <c r="E20" s="5">
        <v>0.52083333333333337</v>
      </c>
      <c r="F20" s="5">
        <v>0.54166666666666663</v>
      </c>
      <c r="G20" s="5">
        <v>0.75</v>
      </c>
      <c r="H20" s="13">
        <f>(E20-D20)+(G20-F20)</f>
        <v>0.33333333333333343</v>
      </c>
      <c r="I20" s="357">
        <f>AV20+AW20+AG20+AL20</f>
        <v>0</v>
      </c>
      <c r="J20" s="358">
        <f>(AU20+I20)-AC20</f>
        <v>8</v>
      </c>
      <c r="K20" s="359">
        <f t="shared" si="10"/>
        <v>8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11.069300000000002</v>
      </c>
      <c r="V20" s="305"/>
      <c r="W20" s="11"/>
      <c r="X20" s="213"/>
      <c r="Y20" s="213"/>
      <c r="Z20" s="213"/>
      <c r="AA20" s="213"/>
      <c r="AB20" s="45">
        <f t="shared" si="0"/>
        <v>0</v>
      </c>
      <c r="AC20" s="30">
        <f t="shared" si="11"/>
        <v>0</v>
      </c>
      <c r="AD20" s="29">
        <f t="shared" si="1"/>
        <v>0</v>
      </c>
      <c r="AE20" s="30">
        <f t="shared" si="12"/>
        <v>0</v>
      </c>
      <c r="AF20" s="29">
        <f t="shared" si="2"/>
        <v>0</v>
      </c>
      <c r="AG20" s="46">
        <f t="shared" si="13"/>
        <v>0</v>
      </c>
      <c r="AH20" s="40">
        <f t="shared" si="3"/>
        <v>0</v>
      </c>
      <c r="AI20" s="33">
        <f t="shared" si="4"/>
        <v>0</v>
      </c>
      <c r="AJ20" s="22">
        <f t="shared" si="5"/>
        <v>0</v>
      </c>
      <c r="AK20" s="22">
        <f t="shared" si="6"/>
        <v>0</v>
      </c>
      <c r="AL20" s="41">
        <f t="shared" si="17"/>
        <v>0</v>
      </c>
      <c r="AM20" s="58">
        <f t="shared" si="18"/>
        <v>0.33333333333333343</v>
      </c>
      <c r="AN20" s="59">
        <f>HOUR(H20)</f>
        <v>8</v>
      </c>
      <c r="AO20" s="134">
        <f t="shared" si="14"/>
        <v>0</v>
      </c>
      <c r="AP20" s="60">
        <f t="shared" si="19"/>
        <v>0</v>
      </c>
      <c r="AQ20" s="52">
        <f>E20+AQ$40</f>
        <v>0.54166666666666674</v>
      </c>
      <c r="AR20" s="62" t="b">
        <f t="shared" si="7"/>
        <v>0</v>
      </c>
      <c r="AS20" s="64"/>
      <c r="AT20" s="63">
        <f t="shared" si="15"/>
        <v>8</v>
      </c>
      <c r="AU20" s="65">
        <f t="shared" si="8"/>
        <v>8</v>
      </c>
      <c r="AV20" s="66">
        <f>HOUR(AY20)</f>
        <v>0</v>
      </c>
      <c r="AW20" s="65">
        <f t="shared" si="16"/>
        <v>0</v>
      </c>
      <c r="AX20" s="66">
        <f>MINUTE(AY20)</f>
        <v>0</v>
      </c>
      <c r="AY20" s="68">
        <f t="shared" si="9"/>
        <v>0</v>
      </c>
      <c r="AZ20" s="135">
        <f>SUM($BC$12:BC20)</f>
        <v>57</v>
      </c>
      <c r="BA20" s="136">
        <f>SUM(AT$12:AT20)</f>
        <v>57</v>
      </c>
      <c r="BB20" s="137">
        <f>$S$5*T20</f>
        <v>50.400700000000001</v>
      </c>
      <c r="BC20" s="138">
        <f>AN20+AO20</f>
        <v>8</v>
      </c>
      <c r="BD20" s="127"/>
      <c r="BE20" s="127"/>
      <c r="BF20" s="127"/>
      <c r="BG20" s="127"/>
      <c r="BH20" s="127"/>
      <c r="BI20" s="127"/>
      <c r="BJ20" s="127"/>
      <c r="BK20" s="127"/>
    </row>
    <row r="21" spans="1:63" ht="10.5" customHeight="1" x14ac:dyDescent="0.2">
      <c r="A21" s="212"/>
      <c r="B21" s="217" t="s">
        <v>35</v>
      </c>
      <c r="C21" s="219">
        <f>C20+1</f>
        <v>42410</v>
      </c>
      <c r="D21" s="5">
        <v>0.39583333333333331</v>
      </c>
      <c r="E21" s="5">
        <v>0.52083333333333337</v>
      </c>
      <c r="F21" s="5">
        <v>0.54166666666666663</v>
      </c>
      <c r="G21" s="5">
        <v>0.75</v>
      </c>
      <c r="H21" s="13">
        <f>(E21-D21)+(G21-F21)</f>
        <v>0.33333333333333343</v>
      </c>
      <c r="I21" s="357">
        <f>AV21+AW21+AG21+AL21</f>
        <v>0</v>
      </c>
      <c r="J21" s="358">
        <f>(AU21+I21)-AC21</f>
        <v>8</v>
      </c>
      <c r="K21" s="359">
        <f t="shared" si="10"/>
        <v>8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11.869200000000003</v>
      </c>
      <c r="V21" s="305"/>
      <c r="W21" s="315" t="s">
        <v>46</v>
      </c>
      <c r="X21" s="316"/>
      <c r="Y21" s="317"/>
      <c r="Z21" s="213"/>
      <c r="AA21" s="213"/>
      <c r="AB21" s="45">
        <f t="shared" si="0"/>
        <v>0</v>
      </c>
      <c r="AC21" s="30">
        <f t="shared" si="11"/>
        <v>0</v>
      </c>
      <c r="AD21" s="29">
        <f t="shared" si="1"/>
        <v>0</v>
      </c>
      <c r="AE21" s="30">
        <f t="shared" si="12"/>
        <v>0</v>
      </c>
      <c r="AF21" s="29">
        <f t="shared" si="2"/>
        <v>0</v>
      </c>
      <c r="AG21" s="46">
        <f t="shared" si="13"/>
        <v>0</v>
      </c>
      <c r="AH21" s="40">
        <f t="shared" si="3"/>
        <v>0</v>
      </c>
      <c r="AI21" s="33">
        <f t="shared" si="4"/>
        <v>0</v>
      </c>
      <c r="AJ21" s="22">
        <f t="shared" si="5"/>
        <v>0</v>
      </c>
      <c r="AK21" s="22">
        <f t="shared" si="6"/>
        <v>0</v>
      </c>
      <c r="AL21" s="41">
        <f t="shared" si="17"/>
        <v>0</v>
      </c>
      <c r="AM21" s="58">
        <f t="shared" si="18"/>
        <v>0.33333333333333343</v>
      </c>
      <c r="AN21" s="59">
        <f>HOUR(H21)</f>
        <v>8</v>
      </c>
      <c r="AO21" s="134">
        <f t="shared" si="14"/>
        <v>0</v>
      </c>
      <c r="AP21" s="60">
        <f t="shared" si="19"/>
        <v>0</v>
      </c>
      <c r="AQ21" s="52">
        <f>E21+AQ$40</f>
        <v>0.54166666666666674</v>
      </c>
      <c r="AR21" s="62" t="b">
        <f t="shared" si="7"/>
        <v>0</v>
      </c>
      <c r="AS21" s="64"/>
      <c r="AT21" s="63">
        <f t="shared" si="15"/>
        <v>8</v>
      </c>
      <c r="AU21" s="65">
        <f t="shared" si="8"/>
        <v>8</v>
      </c>
      <c r="AV21" s="66">
        <f>HOUR(AY21)</f>
        <v>0</v>
      </c>
      <c r="AW21" s="65">
        <f t="shared" si="16"/>
        <v>0</v>
      </c>
      <c r="AX21" s="66">
        <f>MINUTE(AY21)</f>
        <v>0</v>
      </c>
      <c r="AY21" s="68">
        <f t="shared" si="9"/>
        <v>0</v>
      </c>
      <c r="AZ21" s="135">
        <f>SUM($BC$12:BC21)</f>
        <v>65</v>
      </c>
      <c r="BA21" s="136">
        <f>SUM(AT$12:AT21)</f>
        <v>65</v>
      </c>
      <c r="BB21" s="137">
        <f>$S$5*T21</f>
        <v>57.6008</v>
      </c>
      <c r="BC21" s="138">
        <f>AN21+AO21</f>
        <v>8</v>
      </c>
      <c r="BD21" s="127"/>
      <c r="BE21" s="127"/>
      <c r="BF21" s="127"/>
      <c r="BG21" s="127"/>
      <c r="BH21" s="127"/>
      <c r="BI21" s="127"/>
      <c r="BJ21" s="127"/>
      <c r="BK21" s="127"/>
    </row>
    <row r="22" spans="1:63" ht="10.5" customHeight="1" x14ac:dyDescent="0.25">
      <c r="A22" s="212"/>
      <c r="B22" s="217" t="s">
        <v>38</v>
      </c>
      <c r="C22" s="219">
        <f>C21+1</f>
        <v>42411</v>
      </c>
      <c r="D22" s="5">
        <v>0.39583333333333331</v>
      </c>
      <c r="E22" s="5">
        <v>0.52083333333333337</v>
      </c>
      <c r="F22" s="5">
        <v>0.54166666666666663</v>
      </c>
      <c r="G22" s="5">
        <v>0.69791666666666663</v>
      </c>
      <c r="H22" s="13">
        <f>(E22-D22)+(G22-F22)</f>
        <v>0.28125000000000006</v>
      </c>
      <c r="I22" s="357">
        <f>AV22+AW22+AG22+AL22</f>
        <v>0</v>
      </c>
      <c r="J22" s="358">
        <f>(AU22+I22)-AC22</f>
        <v>6.75</v>
      </c>
      <c r="K22" s="359">
        <f t="shared" si="10"/>
        <v>6.75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11.419100000000004</v>
      </c>
      <c r="V22" s="305"/>
      <c r="W22" s="318"/>
      <c r="X22" s="319" t="s">
        <v>68</v>
      </c>
      <c r="Y22" s="320"/>
      <c r="Z22" s="213"/>
      <c r="AA22" s="213"/>
      <c r="AB22" s="45">
        <f t="shared" si="0"/>
        <v>0</v>
      </c>
      <c r="AC22" s="30">
        <f t="shared" si="11"/>
        <v>0</v>
      </c>
      <c r="AD22" s="29">
        <f t="shared" si="1"/>
        <v>0</v>
      </c>
      <c r="AE22" s="30">
        <f t="shared" si="12"/>
        <v>0</v>
      </c>
      <c r="AF22" s="29">
        <f t="shared" si="2"/>
        <v>0</v>
      </c>
      <c r="AG22" s="46">
        <f t="shared" si="13"/>
        <v>0</v>
      </c>
      <c r="AH22" s="40">
        <f t="shared" si="3"/>
        <v>0</v>
      </c>
      <c r="AI22" s="33">
        <f t="shared" si="4"/>
        <v>0</v>
      </c>
      <c r="AJ22" s="22">
        <f t="shared" si="5"/>
        <v>0</v>
      </c>
      <c r="AK22" s="22">
        <f t="shared" si="6"/>
        <v>0</v>
      </c>
      <c r="AL22" s="41">
        <f t="shared" si="17"/>
        <v>0</v>
      </c>
      <c r="AM22" s="58">
        <f t="shared" si="18"/>
        <v>0.28125000000000006</v>
      </c>
      <c r="AN22" s="59">
        <f>HOUR(H22)</f>
        <v>6</v>
      </c>
      <c r="AO22" s="134">
        <f t="shared" si="14"/>
        <v>0.75</v>
      </c>
      <c r="AP22" s="60">
        <f t="shared" si="19"/>
        <v>45</v>
      </c>
      <c r="AQ22" s="52">
        <f>E22+AQ$40</f>
        <v>0.54166666666666674</v>
      </c>
      <c r="AR22" s="62" t="b">
        <f t="shared" si="7"/>
        <v>0</v>
      </c>
      <c r="AS22" s="64"/>
      <c r="AT22" s="63">
        <f t="shared" si="15"/>
        <v>6.75</v>
      </c>
      <c r="AU22" s="65">
        <f t="shared" si="8"/>
        <v>6.75</v>
      </c>
      <c r="AV22" s="66">
        <f>HOUR(AY22)</f>
        <v>0</v>
      </c>
      <c r="AW22" s="65">
        <f t="shared" si="16"/>
        <v>0</v>
      </c>
      <c r="AX22" s="66">
        <f>MINUTE(AY22)</f>
        <v>0</v>
      </c>
      <c r="AY22" s="68">
        <f t="shared" si="9"/>
        <v>0</v>
      </c>
      <c r="AZ22" s="135">
        <f>SUM($BC$12:BC22)</f>
        <v>71.75</v>
      </c>
      <c r="BA22" s="136">
        <f>SUM(AT$12:AT22)</f>
        <v>71.75</v>
      </c>
      <c r="BB22" s="137">
        <f>$S$5*T22</f>
        <v>64.800899999999999</v>
      </c>
      <c r="BC22" s="138">
        <f>AN22+AO22</f>
        <v>6.75</v>
      </c>
      <c r="BD22" s="127"/>
      <c r="BE22" s="127"/>
      <c r="BF22" s="127"/>
      <c r="BG22" s="127"/>
      <c r="BH22" s="127"/>
      <c r="BI22" s="127"/>
      <c r="BJ22" s="127"/>
      <c r="BK22" s="127"/>
    </row>
    <row r="23" spans="1:63" ht="10.5" customHeight="1" x14ac:dyDescent="0.2">
      <c r="A23" s="212"/>
      <c r="B23" s="217" t="s">
        <v>41</v>
      </c>
      <c r="C23" s="219">
        <f>C22+1</f>
        <v>42412</v>
      </c>
      <c r="D23" s="5">
        <v>0.29166666666666669</v>
      </c>
      <c r="E23" s="5">
        <v>0.52083333333333337</v>
      </c>
      <c r="F23" s="5">
        <v>0.54166666666666663</v>
      </c>
      <c r="G23" s="5">
        <v>0.66666666666666663</v>
      </c>
      <c r="H23" s="13">
        <f>(E23-D23)+(G23-F23)</f>
        <v>0.35416666666666669</v>
      </c>
      <c r="I23" s="357">
        <f>AV23+AW23+AG23+AL23</f>
        <v>0</v>
      </c>
      <c r="J23" s="358">
        <f>(AU23+I23)-AC23</f>
        <v>8.5</v>
      </c>
      <c r="K23" s="359">
        <f t="shared" si="10"/>
        <v>8.5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12.718999999999998</v>
      </c>
      <c r="V23" s="305"/>
      <c r="W23" s="321" t="s">
        <v>47</v>
      </c>
      <c r="X23" s="17">
        <f>'04Jan16'!X29</f>
        <v>4.4700000000000015</v>
      </c>
      <c r="Y23" s="17" t="str">
        <f>'04Jan16'!Y29</f>
        <v>0</v>
      </c>
      <c r="Z23" s="213"/>
      <c r="AA23" s="213"/>
      <c r="AB23" s="45">
        <f t="shared" si="0"/>
        <v>0</v>
      </c>
      <c r="AC23" s="30">
        <f t="shared" si="11"/>
        <v>0</v>
      </c>
      <c r="AD23" s="29">
        <f t="shared" si="1"/>
        <v>0</v>
      </c>
      <c r="AE23" s="30">
        <f t="shared" si="12"/>
        <v>0</v>
      </c>
      <c r="AF23" s="29">
        <f t="shared" si="2"/>
        <v>0</v>
      </c>
      <c r="AG23" s="46">
        <f>SUM(AG18:AG22)</f>
        <v>0</v>
      </c>
      <c r="AH23" s="40">
        <f t="shared" si="3"/>
        <v>0</v>
      </c>
      <c r="AI23" s="33">
        <f t="shared" si="4"/>
        <v>0</v>
      </c>
      <c r="AJ23" s="22">
        <f t="shared" si="5"/>
        <v>0</v>
      </c>
      <c r="AK23" s="22">
        <f t="shared" si="6"/>
        <v>0</v>
      </c>
      <c r="AL23" s="41">
        <f t="shared" si="17"/>
        <v>0</v>
      </c>
      <c r="AM23" s="58">
        <f t="shared" si="18"/>
        <v>0.35416666666666669</v>
      </c>
      <c r="AN23" s="59">
        <f>HOUR(H23)</f>
        <v>8</v>
      </c>
      <c r="AO23" s="134">
        <f t="shared" si="14"/>
        <v>0.5</v>
      </c>
      <c r="AP23" s="60">
        <f t="shared" si="19"/>
        <v>30</v>
      </c>
      <c r="AQ23" s="52">
        <f>E23+AQ$40</f>
        <v>0.54166666666666674</v>
      </c>
      <c r="AR23" s="62" t="b">
        <f t="shared" si="7"/>
        <v>0</v>
      </c>
      <c r="AS23" s="64"/>
      <c r="AT23" s="63">
        <f t="shared" si="15"/>
        <v>8.5</v>
      </c>
      <c r="AU23" s="65">
        <f t="shared" si="8"/>
        <v>8.5</v>
      </c>
      <c r="AV23" s="66">
        <f>HOUR(AY23)</f>
        <v>0</v>
      </c>
      <c r="AW23" s="65">
        <f t="shared" si="16"/>
        <v>0</v>
      </c>
      <c r="AX23" s="66">
        <f>MINUTE(AY23)</f>
        <v>0</v>
      </c>
      <c r="AY23" s="68">
        <f t="shared" si="9"/>
        <v>0</v>
      </c>
      <c r="AZ23" s="135">
        <f>SUM($BC$12:BC23)</f>
        <v>80.25</v>
      </c>
      <c r="BA23" s="136">
        <f>SUM(AT$12:AT23)</f>
        <v>80.25</v>
      </c>
      <c r="BB23" s="137">
        <f>$S$5*T23</f>
        <v>72.001000000000005</v>
      </c>
      <c r="BC23" s="138">
        <f>AN23+AO23</f>
        <v>8.5</v>
      </c>
      <c r="BD23" s="127"/>
      <c r="BE23" s="127"/>
      <c r="BF23" s="127"/>
      <c r="BG23" s="127"/>
      <c r="BH23" s="127"/>
      <c r="BI23" s="127"/>
      <c r="BJ23" s="127"/>
      <c r="BK23" s="127"/>
    </row>
    <row r="24" spans="1:63" ht="10.5" customHeight="1" x14ac:dyDescent="0.2">
      <c r="A24" s="212"/>
      <c r="B24" s="220"/>
      <c r="C24" s="220"/>
      <c r="D24" s="139"/>
      <c r="E24" s="139"/>
      <c r="F24" s="139" t="s">
        <v>1</v>
      </c>
      <c r="G24" s="139"/>
      <c r="H24" s="227">
        <f>SUM(AN19:AO23)</f>
        <v>41.25</v>
      </c>
      <c r="I24" s="228" t="s">
        <v>1</v>
      </c>
      <c r="J24" s="229">
        <f>H24+SUM(I19:I23)</f>
        <v>41.25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12.718999999999998</v>
      </c>
      <c r="V24" s="305"/>
      <c r="W24" s="245" t="s">
        <v>48</v>
      </c>
      <c r="X24" s="18">
        <f>IF(J17&gt;$S$4,J17-$S$4,"")</f>
        <v>3</v>
      </c>
      <c r="Y24" s="19" t="str">
        <f>IF($S$4&gt;J17,$S$4-J17,"")</f>
        <v/>
      </c>
      <c r="Z24" s="213"/>
      <c r="AA24" s="213"/>
      <c r="AB24" s="47">
        <f t="shared" si="0"/>
        <v>0</v>
      </c>
      <c r="AC24" s="2">
        <f t="shared" si="11"/>
        <v>0</v>
      </c>
      <c r="AD24" s="28">
        <f t="shared" si="1"/>
        <v>0</v>
      </c>
      <c r="AE24" s="2">
        <f t="shared" si="12"/>
        <v>0</v>
      </c>
      <c r="AF24" s="28">
        <f t="shared" si="2"/>
        <v>0</v>
      </c>
      <c r="AG24" s="48" t="s">
        <v>1</v>
      </c>
      <c r="AH24" s="47">
        <f t="shared" si="3"/>
        <v>0</v>
      </c>
      <c r="AI24" s="54">
        <f t="shared" si="4"/>
        <v>0</v>
      </c>
      <c r="AJ24" s="2">
        <f t="shared" si="5"/>
        <v>0</v>
      </c>
      <c r="AK24" s="2">
        <f t="shared" si="6"/>
        <v>0</v>
      </c>
      <c r="AL24" s="49">
        <f t="shared" si="17"/>
        <v>0</v>
      </c>
      <c r="AM24" s="50" t="s">
        <v>1</v>
      </c>
      <c r="AN24" s="4" t="s">
        <v>1</v>
      </c>
      <c r="AO24" s="3" t="s">
        <v>1</v>
      </c>
      <c r="AP24" s="35" t="s">
        <v>1</v>
      </c>
      <c r="AQ24" s="52" t="s">
        <v>1</v>
      </c>
      <c r="AR24" s="62" t="b">
        <f t="shared" si="7"/>
        <v>0</v>
      </c>
      <c r="AS24" s="64"/>
      <c r="AT24" s="63" t="s">
        <v>1</v>
      </c>
      <c r="AU24" s="3" t="str">
        <f t="shared" si="8"/>
        <v xml:space="preserve"> </v>
      </c>
      <c r="AV24" s="4" t="s">
        <v>1</v>
      </c>
      <c r="AW24" s="3">
        <f t="shared" si="16"/>
        <v>0</v>
      </c>
      <c r="AX24" s="4">
        <f>MINUTE(J24)</f>
        <v>0</v>
      </c>
      <c r="AY24" s="51" t="s">
        <v>1</v>
      </c>
      <c r="AZ24" s="141">
        <f>AZ23</f>
        <v>80.25</v>
      </c>
      <c r="BA24" s="142">
        <f>SUM(AT$12:AT24)</f>
        <v>80.25</v>
      </c>
      <c r="BB24" s="143">
        <f>BB23</f>
        <v>72.001000000000005</v>
      </c>
      <c r="BC24" s="138" t="s">
        <v>1</v>
      </c>
      <c r="BD24" s="127"/>
      <c r="BE24" s="127"/>
      <c r="BF24" s="127"/>
      <c r="BG24" s="127"/>
      <c r="BH24" s="127"/>
      <c r="BI24" s="127"/>
      <c r="BJ24" s="127"/>
      <c r="BK24" s="127"/>
    </row>
    <row r="25" spans="1:63" ht="10.5" customHeight="1" x14ac:dyDescent="0.25">
      <c r="A25" s="212"/>
      <c r="B25" s="215" t="s">
        <v>26</v>
      </c>
      <c r="C25" s="216">
        <f>I5+2</f>
        <v>3</v>
      </c>
      <c r="D25" s="139"/>
      <c r="E25" s="139"/>
      <c r="F25" s="144" t="s">
        <v>1</v>
      </c>
      <c r="G25" s="139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12.718999999999998</v>
      </c>
      <c r="V25" s="305"/>
      <c r="W25" s="245" t="s">
        <v>49</v>
      </c>
      <c r="X25" s="18">
        <f>IF(J24&gt;$S$4,J24-$S$4,"")</f>
        <v>5.25</v>
      </c>
      <c r="Y25" s="19" t="str">
        <f>IF($S$4&gt;J24,$S$4-J24,"")</f>
        <v/>
      </c>
      <c r="Z25" s="213"/>
      <c r="AA25" s="213"/>
      <c r="AB25" s="47">
        <f t="shared" si="0"/>
        <v>0</v>
      </c>
      <c r="AC25" s="2">
        <f t="shared" si="11"/>
        <v>0</v>
      </c>
      <c r="AD25" s="28">
        <f t="shared" si="1"/>
        <v>0</v>
      </c>
      <c r="AE25" s="2">
        <f t="shared" si="12"/>
        <v>0</v>
      </c>
      <c r="AF25" s="28">
        <f t="shared" si="2"/>
        <v>0</v>
      </c>
      <c r="AG25" s="49">
        <f t="shared" si="13"/>
        <v>0</v>
      </c>
      <c r="AH25" s="47">
        <f t="shared" si="3"/>
        <v>0</v>
      </c>
      <c r="AI25" s="54">
        <f t="shared" si="4"/>
        <v>0</v>
      </c>
      <c r="AJ25" s="2">
        <f t="shared" si="5"/>
        <v>0</v>
      </c>
      <c r="AK25" s="2">
        <f t="shared" si="6"/>
        <v>0</v>
      </c>
      <c r="AL25" s="49">
        <f t="shared" si="17"/>
        <v>0</v>
      </c>
      <c r="AM25" s="50">
        <f t="shared" ref="AM25:AM30" si="20">H25+R25</f>
        <v>0</v>
      </c>
      <c r="AN25" s="4">
        <f>HOUR(AM25)</f>
        <v>0</v>
      </c>
      <c r="AO25" s="3" t="s">
        <v>1</v>
      </c>
      <c r="AP25" s="35">
        <f t="shared" ref="AP25:AP30" si="21">MINUTE(H25)</f>
        <v>0</v>
      </c>
      <c r="AQ25" s="52" t="s">
        <v>1</v>
      </c>
      <c r="AR25" s="62" t="b">
        <f t="shared" si="7"/>
        <v>0</v>
      </c>
      <c r="AS25" s="64"/>
      <c r="AT25" s="63" t="s">
        <v>1</v>
      </c>
      <c r="AU25" s="3" t="str">
        <f t="shared" si="8"/>
        <v xml:space="preserve"> </v>
      </c>
      <c r="AV25" s="4">
        <f>HOUR(J25)</f>
        <v>0</v>
      </c>
      <c r="AW25" s="3">
        <f t="shared" si="16"/>
        <v>0</v>
      </c>
      <c r="AX25" s="4">
        <f>MINUTE(J25)</f>
        <v>0</v>
      </c>
      <c r="AY25" s="51" t="s">
        <v>1</v>
      </c>
      <c r="AZ25" s="141">
        <f>AZ23</f>
        <v>80.25</v>
      </c>
      <c r="BA25" s="142">
        <f>SUM(AT$12:AT25)</f>
        <v>80.25</v>
      </c>
      <c r="BB25" s="143">
        <f>BB23</f>
        <v>72.001000000000005</v>
      </c>
      <c r="BC25" s="138" t="s">
        <v>1</v>
      </c>
      <c r="BD25" s="127"/>
      <c r="BE25" s="127"/>
      <c r="BF25" s="127"/>
      <c r="BG25" s="127"/>
      <c r="BH25" s="127"/>
      <c r="BI25" s="127"/>
      <c r="BJ25" s="127"/>
      <c r="BK25" s="127"/>
    </row>
    <row r="26" spans="1:63" ht="10.5" customHeight="1" x14ac:dyDescent="0.2">
      <c r="A26" s="212"/>
      <c r="B26" s="217" t="s">
        <v>33</v>
      </c>
      <c r="C26" s="218">
        <f>C23+3</f>
        <v>42415</v>
      </c>
      <c r="D26" s="5">
        <v>0.29166666666666669</v>
      </c>
      <c r="E26" s="5">
        <v>0.52083333333333337</v>
      </c>
      <c r="F26" s="5">
        <v>0.54166666666666663</v>
      </c>
      <c r="G26" s="5">
        <v>0.72916666666666663</v>
      </c>
      <c r="H26" s="13">
        <f>(E26-D26)+(G26-F26)</f>
        <v>0.41666666666666669</v>
      </c>
      <c r="I26" s="357">
        <f>AV26+AW26+AG26+AL26</f>
        <v>0</v>
      </c>
      <c r="J26" s="358">
        <f>(AU26+I26)-AC26</f>
        <v>10</v>
      </c>
      <c r="K26" s="359">
        <f t="shared" si="10"/>
        <v>10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15.518900000000006</v>
      </c>
      <c r="V26" s="305"/>
      <c r="W26" s="245" t="s">
        <v>50</v>
      </c>
      <c r="X26" s="18">
        <f>IF(J31&gt;$S$4,J31-$S$4,"")</f>
        <v>1.3999999999999986</v>
      </c>
      <c r="Y26" s="19" t="str">
        <f>IF($S$4&gt;J31,$S$4-J31,"")</f>
        <v/>
      </c>
      <c r="Z26" s="213"/>
      <c r="AA26" s="213"/>
      <c r="AB26" s="45">
        <f t="shared" si="0"/>
        <v>0</v>
      </c>
      <c r="AC26" s="30">
        <f t="shared" si="11"/>
        <v>0</v>
      </c>
      <c r="AD26" s="29">
        <f t="shared" si="1"/>
        <v>0</v>
      </c>
      <c r="AE26" s="30">
        <f t="shared" si="12"/>
        <v>0</v>
      </c>
      <c r="AF26" s="29">
        <f t="shared" si="2"/>
        <v>0</v>
      </c>
      <c r="AG26" s="46">
        <f t="shared" si="13"/>
        <v>0</v>
      </c>
      <c r="AH26" s="40">
        <f t="shared" si="3"/>
        <v>0</v>
      </c>
      <c r="AI26" s="33">
        <f t="shared" si="4"/>
        <v>0</v>
      </c>
      <c r="AJ26" s="22">
        <f t="shared" si="5"/>
        <v>0</v>
      </c>
      <c r="AK26" s="22">
        <f t="shared" si="6"/>
        <v>0</v>
      </c>
      <c r="AL26" s="41">
        <f t="shared" si="17"/>
        <v>0</v>
      </c>
      <c r="AM26" s="58">
        <f t="shared" si="20"/>
        <v>0.41666666666666669</v>
      </c>
      <c r="AN26" s="59">
        <f>HOUR(H26)</f>
        <v>10</v>
      </c>
      <c r="AO26" s="134">
        <f t="shared" si="14"/>
        <v>0</v>
      </c>
      <c r="AP26" s="60">
        <f t="shared" si="21"/>
        <v>0</v>
      </c>
      <c r="AQ26" s="52">
        <f>E26+AQ$40</f>
        <v>0.54166666666666674</v>
      </c>
      <c r="AR26" s="62" t="b">
        <f t="shared" si="7"/>
        <v>0</v>
      </c>
      <c r="AS26" s="64"/>
      <c r="AT26" s="63">
        <f t="shared" si="15"/>
        <v>10</v>
      </c>
      <c r="AU26" s="65">
        <f t="shared" si="8"/>
        <v>10</v>
      </c>
      <c r="AV26" s="66">
        <f>HOUR(AY26)</f>
        <v>0</v>
      </c>
      <c r="AW26" s="65">
        <f t="shared" si="16"/>
        <v>0</v>
      </c>
      <c r="AX26" s="66">
        <f>MINUTE(AY26)</f>
        <v>0</v>
      </c>
      <c r="AY26" s="68">
        <f t="shared" si="9"/>
        <v>0</v>
      </c>
      <c r="AZ26" s="135">
        <f>SUM($BC$12:BC26)</f>
        <v>90.25</v>
      </c>
      <c r="BA26" s="136">
        <f>SUM(AT$12:AT26)</f>
        <v>90.25</v>
      </c>
      <c r="BB26" s="137">
        <f>$S$5*T26</f>
        <v>79.201099999999997</v>
      </c>
      <c r="BC26" s="138">
        <f>AN26+AO26</f>
        <v>10</v>
      </c>
      <c r="BD26" s="127"/>
      <c r="BE26" s="127"/>
      <c r="BF26" s="127"/>
      <c r="BG26" s="127"/>
      <c r="BH26" s="127"/>
      <c r="BI26" s="127"/>
      <c r="BJ26" s="127"/>
      <c r="BK26" s="127"/>
    </row>
    <row r="27" spans="1:63" ht="10.5" customHeight="1" x14ac:dyDescent="0.2">
      <c r="A27" s="212"/>
      <c r="B27" s="217" t="s">
        <v>34</v>
      </c>
      <c r="C27" s="219">
        <f>C26+1</f>
        <v>42416</v>
      </c>
      <c r="D27" s="5">
        <v>0.39583333333333331</v>
      </c>
      <c r="E27" s="5">
        <v>0.52083333333333337</v>
      </c>
      <c r="F27" s="5">
        <v>0.54166666666666663</v>
      </c>
      <c r="G27" s="5">
        <v>0.6875</v>
      </c>
      <c r="H27" s="13">
        <f>(E27-D27)+(G27-F27)</f>
        <v>0.27083333333333343</v>
      </c>
      <c r="I27" s="357">
        <f>AV27+AW27+AG27+AL27</f>
        <v>0</v>
      </c>
      <c r="J27" s="358">
        <f>(AU27+I27)-AC27</f>
        <v>6.5</v>
      </c>
      <c r="K27" s="359">
        <f t="shared" si="10"/>
        <v>6.5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14.8188</v>
      </c>
      <c r="V27" s="305"/>
      <c r="W27" s="245" t="s">
        <v>51</v>
      </c>
      <c r="X27" s="18">
        <f>IF(J38&gt;$S$4,J38-$S$4,"")</f>
        <v>5.25</v>
      </c>
      <c r="Y27" s="19" t="str">
        <f>IF($S$4&gt;J38,$S$4-J38,"")</f>
        <v/>
      </c>
      <c r="Z27" s="213"/>
      <c r="AA27" s="213"/>
      <c r="AB27" s="45">
        <f t="shared" si="0"/>
        <v>0</v>
      </c>
      <c r="AC27" s="30">
        <f t="shared" si="11"/>
        <v>0</v>
      </c>
      <c r="AD27" s="29">
        <f t="shared" si="1"/>
        <v>0</v>
      </c>
      <c r="AE27" s="30">
        <f t="shared" si="12"/>
        <v>0</v>
      </c>
      <c r="AF27" s="29">
        <f t="shared" si="2"/>
        <v>0</v>
      </c>
      <c r="AG27" s="46">
        <f t="shared" si="13"/>
        <v>0</v>
      </c>
      <c r="AH27" s="40">
        <f t="shared" si="3"/>
        <v>0</v>
      </c>
      <c r="AI27" s="33">
        <f t="shared" si="4"/>
        <v>0</v>
      </c>
      <c r="AJ27" s="22">
        <f t="shared" si="5"/>
        <v>0</v>
      </c>
      <c r="AK27" s="22">
        <f t="shared" si="6"/>
        <v>0</v>
      </c>
      <c r="AL27" s="41">
        <f t="shared" si="17"/>
        <v>0</v>
      </c>
      <c r="AM27" s="58">
        <f t="shared" si="20"/>
        <v>0.27083333333333343</v>
      </c>
      <c r="AN27" s="59">
        <f>HOUR(H27)</f>
        <v>6</v>
      </c>
      <c r="AO27" s="134">
        <f t="shared" si="14"/>
        <v>0.5</v>
      </c>
      <c r="AP27" s="60">
        <f t="shared" si="21"/>
        <v>30</v>
      </c>
      <c r="AQ27" s="52">
        <f>E27+AQ$40</f>
        <v>0.54166666666666674</v>
      </c>
      <c r="AR27" s="62" t="b">
        <f t="shared" si="7"/>
        <v>0</v>
      </c>
      <c r="AS27" s="64"/>
      <c r="AT27" s="63">
        <f t="shared" si="15"/>
        <v>6.5</v>
      </c>
      <c r="AU27" s="65">
        <f t="shared" si="8"/>
        <v>6.5</v>
      </c>
      <c r="AV27" s="66">
        <f>HOUR(AY27)</f>
        <v>0</v>
      </c>
      <c r="AW27" s="65">
        <f t="shared" si="16"/>
        <v>0</v>
      </c>
      <c r="AX27" s="66">
        <f>MINUTE(AY27)</f>
        <v>0</v>
      </c>
      <c r="AY27" s="68">
        <f t="shared" si="9"/>
        <v>0</v>
      </c>
      <c r="AZ27" s="135">
        <f>SUM($BC$12:BC27)</f>
        <v>96.75</v>
      </c>
      <c r="BA27" s="136">
        <f>SUM(AT$12:AT27)</f>
        <v>96.75</v>
      </c>
      <c r="BB27" s="137">
        <f>$S$5*T27</f>
        <v>86.401200000000003</v>
      </c>
      <c r="BC27" s="138">
        <f>AN27+AO27</f>
        <v>6.5</v>
      </c>
      <c r="BD27" s="127"/>
      <c r="BE27" s="127"/>
      <c r="BF27" s="127"/>
      <c r="BG27" s="127"/>
      <c r="BH27" s="127"/>
      <c r="BI27" s="127"/>
      <c r="BJ27" s="127"/>
      <c r="BK27" s="127"/>
    </row>
    <row r="28" spans="1:63" ht="10.5" customHeight="1" x14ac:dyDescent="0.2">
      <c r="A28" s="212"/>
      <c r="B28" s="217" t="s">
        <v>35</v>
      </c>
      <c r="C28" s="219">
        <f>C27+1</f>
        <v>42417</v>
      </c>
      <c r="D28" s="5">
        <v>0.39583333333333331</v>
      </c>
      <c r="E28" s="5">
        <v>0.52083333333333337</v>
      </c>
      <c r="F28" s="5">
        <v>0.54166666666666663</v>
      </c>
      <c r="G28" s="5">
        <v>0.6875</v>
      </c>
      <c r="H28" s="13">
        <f>(E28-D28)+(G28-F28)</f>
        <v>0.27083333333333343</v>
      </c>
      <c r="I28" s="357">
        <f>AV28+AW28+AG28+AL28</f>
        <v>0</v>
      </c>
      <c r="J28" s="358">
        <f>(AU28+I28)-AC28</f>
        <v>6.5</v>
      </c>
      <c r="K28" s="359">
        <f t="shared" si="10"/>
        <v>6.5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14.118700000000008</v>
      </c>
      <c r="V28" s="305"/>
      <c r="W28" s="245" t="s">
        <v>13</v>
      </c>
      <c r="X28" s="20">
        <f>SUM(X24:X27)+X23</f>
        <v>19.37</v>
      </c>
      <c r="Y28" s="21">
        <f>SUM(Y24:Y27)-Y23</f>
        <v>0</v>
      </c>
      <c r="Z28" s="322" t="e">
        <f>0-Y24</f>
        <v>#VALUE!</v>
      </c>
      <c r="AA28" s="213"/>
      <c r="AB28" s="45">
        <f t="shared" si="0"/>
        <v>0</v>
      </c>
      <c r="AC28" s="30">
        <f t="shared" si="11"/>
        <v>0</v>
      </c>
      <c r="AD28" s="29">
        <f t="shared" si="1"/>
        <v>0</v>
      </c>
      <c r="AE28" s="30">
        <f t="shared" si="12"/>
        <v>0</v>
      </c>
      <c r="AF28" s="29">
        <f t="shared" si="2"/>
        <v>0</v>
      </c>
      <c r="AG28" s="46">
        <f t="shared" si="13"/>
        <v>0</v>
      </c>
      <c r="AH28" s="40">
        <f t="shared" si="3"/>
        <v>0</v>
      </c>
      <c r="AI28" s="33">
        <f t="shared" si="4"/>
        <v>0</v>
      </c>
      <c r="AJ28" s="22">
        <f t="shared" si="5"/>
        <v>0</v>
      </c>
      <c r="AK28" s="22">
        <f t="shared" si="6"/>
        <v>0</v>
      </c>
      <c r="AL28" s="41">
        <f t="shared" si="17"/>
        <v>0</v>
      </c>
      <c r="AM28" s="58">
        <f t="shared" si="20"/>
        <v>0.27083333333333343</v>
      </c>
      <c r="AN28" s="59">
        <f>HOUR(H28)</f>
        <v>6</v>
      </c>
      <c r="AO28" s="134">
        <f t="shared" si="14"/>
        <v>0.5</v>
      </c>
      <c r="AP28" s="60">
        <f t="shared" si="21"/>
        <v>30</v>
      </c>
      <c r="AQ28" s="52">
        <f>E28+AQ$40</f>
        <v>0.54166666666666674</v>
      </c>
      <c r="AR28" s="62" t="b">
        <f t="shared" si="7"/>
        <v>0</v>
      </c>
      <c r="AS28" s="64"/>
      <c r="AT28" s="63">
        <f t="shared" si="15"/>
        <v>6.5</v>
      </c>
      <c r="AU28" s="65">
        <f t="shared" si="8"/>
        <v>6.5</v>
      </c>
      <c r="AV28" s="66">
        <f>HOUR(AY28)</f>
        <v>0</v>
      </c>
      <c r="AW28" s="65">
        <f t="shared" si="16"/>
        <v>0</v>
      </c>
      <c r="AX28" s="66">
        <f>MINUTE(AY28)</f>
        <v>0</v>
      </c>
      <c r="AY28" s="68">
        <f t="shared" si="9"/>
        <v>0</v>
      </c>
      <c r="AZ28" s="135">
        <f>SUM($BC$12:BC28)</f>
        <v>103.25</v>
      </c>
      <c r="BA28" s="136">
        <f>SUM(AT$12:AT28)</f>
        <v>103.25</v>
      </c>
      <c r="BB28" s="137">
        <f>$S$5*T28</f>
        <v>93.601299999999995</v>
      </c>
      <c r="BC28" s="138">
        <f>AN28+AO28</f>
        <v>6.5</v>
      </c>
      <c r="BD28" s="127"/>
      <c r="BE28" s="127"/>
      <c r="BF28" s="127"/>
      <c r="BG28" s="127"/>
      <c r="BH28" s="127"/>
      <c r="BI28" s="127"/>
      <c r="BJ28" s="127"/>
      <c r="BK28" s="127"/>
    </row>
    <row r="29" spans="1:63" ht="10.5" customHeight="1" x14ac:dyDescent="0.2">
      <c r="A29" s="212"/>
      <c r="B29" s="217" t="s">
        <v>38</v>
      </c>
      <c r="C29" s="219">
        <f>C28+1</f>
        <v>42418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7.2</v>
      </c>
      <c r="J29" s="358">
        <f>(AU29+I29)-AC29</f>
        <v>7.2</v>
      </c>
      <c r="K29" s="359">
        <f t="shared" si="10"/>
        <v>7.2</v>
      </c>
      <c r="L29" s="26"/>
      <c r="M29" s="26"/>
      <c r="N29" s="26"/>
      <c r="O29" s="26"/>
      <c r="P29" s="359"/>
      <c r="Q29" s="554" t="s">
        <v>7</v>
      </c>
      <c r="R29" s="23"/>
      <c r="S29" s="362"/>
      <c r="T29" s="363">
        <v>14</v>
      </c>
      <c r="U29" s="306">
        <f>U$11+SUM(BA29-BB29)-SUM(AR$12:AR29)+SUM(AG$12:AG29)</f>
        <v>14.118600000000004</v>
      </c>
      <c r="V29" s="305"/>
      <c r="W29" s="323" t="s">
        <v>52</v>
      </c>
      <c r="X29" s="14">
        <f>IF(X28+Z32&gt;0,X28+Z32,"0")</f>
        <v>19.37</v>
      </c>
      <c r="Y29" s="14" t="str">
        <f>IF(X28-Y28&lt;0,X28-Y28,"0")</f>
        <v>0</v>
      </c>
      <c r="Z29" s="322" t="e">
        <f>0-Y25</f>
        <v>#VALUE!</v>
      </c>
      <c r="AA29" s="213"/>
      <c r="AB29" s="45">
        <f t="shared" si="0"/>
        <v>0</v>
      </c>
      <c r="AC29" s="30">
        <f t="shared" si="11"/>
        <v>0</v>
      </c>
      <c r="AD29" s="29">
        <f t="shared" si="1"/>
        <v>0</v>
      </c>
      <c r="AE29" s="30">
        <f t="shared" si="12"/>
        <v>0</v>
      </c>
      <c r="AF29" s="29">
        <f t="shared" si="2"/>
        <v>0</v>
      </c>
      <c r="AG29" s="46">
        <f t="shared" si="13"/>
        <v>0</v>
      </c>
      <c r="AH29" s="40">
        <f t="shared" si="3"/>
        <v>0</v>
      </c>
      <c r="AI29" s="33">
        <f t="shared" si="4"/>
        <v>0</v>
      </c>
      <c r="AJ29" s="22">
        <f t="shared" si="5"/>
        <v>0</v>
      </c>
      <c r="AK29" s="22">
        <f t="shared" si="6"/>
        <v>0</v>
      </c>
      <c r="AL29" s="41">
        <f t="shared" si="17"/>
        <v>0</v>
      </c>
      <c r="AM29" s="58">
        <f t="shared" si="20"/>
        <v>0</v>
      </c>
      <c r="AN29" s="59">
        <f>HOUR(H29)</f>
        <v>0</v>
      </c>
      <c r="AO29" s="134">
        <f t="shared" si="14"/>
        <v>0</v>
      </c>
      <c r="AP29" s="60">
        <f t="shared" si="21"/>
        <v>0</v>
      </c>
      <c r="AQ29" s="52">
        <f>E29+AQ$40</f>
        <v>2.0833333333333332E-2</v>
      </c>
      <c r="AR29" s="62" t="b">
        <f t="shared" si="7"/>
        <v>0</v>
      </c>
      <c r="AS29" s="64"/>
      <c r="AT29" s="63">
        <f t="shared" si="15"/>
        <v>7.2</v>
      </c>
      <c r="AU29" s="65">
        <f t="shared" si="8"/>
        <v>0</v>
      </c>
      <c r="AV29" s="66">
        <f>HOUR(AY29)</f>
        <v>7</v>
      </c>
      <c r="AW29" s="65">
        <f t="shared" si="16"/>
        <v>0.2</v>
      </c>
      <c r="AX29" s="66">
        <f>MINUTE(AY29)</f>
        <v>12</v>
      </c>
      <c r="AY29" s="68">
        <f t="shared" si="9"/>
        <v>0.3</v>
      </c>
      <c r="AZ29" s="135">
        <f>SUM($BC$12:BC29)</f>
        <v>103.25</v>
      </c>
      <c r="BA29" s="136">
        <f>SUM(AT$12:AT29)</f>
        <v>110.45</v>
      </c>
      <c r="BB29" s="137">
        <f>$S$5*T29</f>
        <v>100.8014</v>
      </c>
      <c r="BC29" s="138">
        <f>AN29+AO29</f>
        <v>0</v>
      </c>
      <c r="BD29" s="127"/>
      <c r="BE29" s="127"/>
      <c r="BF29" s="127"/>
      <c r="BG29" s="127"/>
      <c r="BH29" s="127"/>
      <c r="BI29" s="127"/>
      <c r="BJ29" s="127"/>
      <c r="BK29" s="127"/>
    </row>
    <row r="30" spans="1:63" ht="10.5" customHeight="1" x14ac:dyDescent="0.2">
      <c r="A30" s="212"/>
      <c r="B30" s="217" t="s">
        <v>41</v>
      </c>
      <c r="C30" s="219">
        <f>C29+1</f>
        <v>42419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7.2</v>
      </c>
      <c r="J30" s="358">
        <f>(AU30+I30)-AC30</f>
        <v>7.2</v>
      </c>
      <c r="K30" s="359">
        <f t="shared" si="10"/>
        <v>7.2</v>
      </c>
      <c r="L30" s="26">
        <v>0</v>
      </c>
      <c r="M30" s="26"/>
      <c r="N30" s="26"/>
      <c r="O30" s="26"/>
      <c r="P30" s="359"/>
      <c r="Q30" s="554" t="s">
        <v>7</v>
      </c>
      <c r="R30" s="23"/>
      <c r="S30" s="362"/>
      <c r="T30" s="363">
        <v>15</v>
      </c>
      <c r="U30" s="306">
        <f>U$11+SUM(BA30-BB30)-SUM(AR$12:AR30)+SUM(AG$12:AG30)</f>
        <v>14.118500000000015</v>
      </c>
      <c r="V30" s="305"/>
      <c r="W30" s="213"/>
      <c r="X30" s="213"/>
      <c r="Y30" s="213"/>
      <c r="Z30" s="322" t="e">
        <f>0-Y26</f>
        <v>#VALUE!</v>
      </c>
      <c r="AA30" s="213"/>
      <c r="AB30" s="45">
        <f t="shared" si="0"/>
        <v>0</v>
      </c>
      <c r="AC30" s="30">
        <f t="shared" si="11"/>
        <v>0</v>
      </c>
      <c r="AD30" s="29">
        <f t="shared" si="1"/>
        <v>0</v>
      </c>
      <c r="AE30" s="30">
        <f t="shared" si="12"/>
        <v>0</v>
      </c>
      <c r="AF30" s="29">
        <f t="shared" si="2"/>
        <v>0</v>
      </c>
      <c r="AG30" s="46">
        <f t="shared" si="13"/>
        <v>0</v>
      </c>
      <c r="AH30" s="40">
        <f t="shared" si="3"/>
        <v>0</v>
      </c>
      <c r="AI30" s="33">
        <f t="shared" si="4"/>
        <v>0</v>
      </c>
      <c r="AJ30" s="22">
        <f t="shared" si="5"/>
        <v>0</v>
      </c>
      <c r="AK30" s="22">
        <f t="shared" si="6"/>
        <v>0</v>
      </c>
      <c r="AL30" s="41">
        <f t="shared" si="17"/>
        <v>0</v>
      </c>
      <c r="AM30" s="58">
        <f t="shared" si="20"/>
        <v>0</v>
      </c>
      <c r="AN30" s="59">
        <f>HOUR(H30)</f>
        <v>0</v>
      </c>
      <c r="AO30" s="134">
        <f t="shared" si="14"/>
        <v>0</v>
      </c>
      <c r="AP30" s="60">
        <f t="shared" si="21"/>
        <v>0</v>
      </c>
      <c r="AQ30" s="52">
        <f>E30+AQ$40</f>
        <v>2.0833333333333332E-2</v>
      </c>
      <c r="AR30" s="62" t="b">
        <f t="shared" si="7"/>
        <v>0</v>
      </c>
      <c r="AS30" s="64"/>
      <c r="AT30" s="63">
        <f t="shared" si="15"/>
        <v>7.2</v>
      </c>
      <c r="AU30" s="65">
        <f>IF(R30&gt;=$R$3,BC30,I30+BC30)</f>
        <v>0</v>
      </c>
      <c r="AV30" s="66">
        <f>HOUR(AY30)</f>
        <v>7</v>
      </c>
      <c r="AW30" s="65">
        <f t="shared" si="16"/>
        <v>0.2</v>
      </c>
      <c r="AX30" s="66">
        <f>MINUTE(AY30)</f>
        <v>12</v>
      </c>
      <c r="AY30" s="68">
        <f t="shared" si="9"/>
        <v>0.3</v>
      </c>
      <c r="AZ30" s="135">
        <f>SUM($BC$12:BC30)</f>
        <v>103.25</v>
      </c>
      <c r="BA30" s="136">
        <f>SUM(AT$12:AT30)</f>
        <v>117.65</v>
      </c>
      <c r="BB30" s="137">
        <f>$S$5*T30</f>
        <v>108.00149999999999</v>
      </c>
      <c r="BC30" s="138">
        <f>AN30+AO30</f>
        <v>0</v>
      </c>
      <c r="BD30" s="127"/>
      <c r="BE30" s="127"/>
      <c r="BF30" s="127"/>
      <c r="BG30" s="127"/>
      <c r="BH30" s="127"/>
      <c r="BI30" s="127"/>
      <c r="BJ30" s="127"/>
      <c r="BK30" s="127"/>
    </row>
    <row r="31" spans="1:63" ht="10.5" customHeight="1" x14ac:dyDescent="0.2">
      <c r="A31" s="212"/>
      <c r="B31" s="213"/>
      <c r="C31" s="213"/>
      <c r="D31" s="139" t="s">
        <v>1</v>
      </c>
      <c r="E31" s="139" t="s">
        <v>1</v>
      </c>
      <c r="F31" s="139" t="s">
        <v>1</v>
      </c>
      <c r="G31" s="139" t="s">
        <v>1</v>
      </c>
      <c r="H31" s="227">
        <f>SUM(AN26:AO30)</f>
        <v>23</v>
      </c>
      <c r="I31" s="228" t="s">
        <v>1</v>
      </c>
      <c r="J31" s="229">
        <f>H31+SUM(I26:I30)</f>
        <v>37.4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14.118500000000015</v>
      </c>
      <c r="V31" s="305"/>
      <c r="W31" s="213"/>
      <c r="X31" s="213"/>
      <c r="Y31" s="213"/>
      <c r="Z31" s="324" t="e">
        <f>0-Y27</f>
        <v>#VALUE!</v>
      </c>
      <c r="AA31" s="213"/>
      <c r="AB31" s="47">
        <f t="shared" si="0"/>
        <v>0</v>
      </c>
      <c r="AC31" s="2">
        <f t="shared" si="11"/>
        <v>0</v>
      </c>
      <c r="AD31" s="28">
        <f t="shared" si="1"/>
        <v>0</v>
      </c>
      <c r="AE31" s="2">
        <f t="shared" si="12"/>
        <v>0</v>
      </c>
      <c r="AF31" s="28">
        <f t="shared" si="2"/>
        <v>0</v>
      </c>
      <c r="AG31" s="48" t="s">
        <v>1</v>
      </c>
      <c r="AH31" s="47">
        <f t="shared" si="3"/>
        <v>0</v>
      </c>
      <c r="AI31" s="54">
        <f t="shared" si="4"/>
        <v>0</v>
      </c>
      <c r="AJ31" s="2">
        <f t="shared" si="5"/>
        <v>0</v>
      </c>
      <c r="AK31" s="2">
        <f t="shared" si="6"/>
        <v>0</v>
      </c>
      <c r="AL31" s="49">
        <f t="shared" si="17"/>
        <v>0</v>
      </c>
      <c r="AM31" s="50" t="s">
        <v>1</v>
      </c>
      <c r="AN31" s="4" t="s">
        <v>1</v>
      </c>
      <c r="AO31" s="3" t="s">
        <v>1</v>
      </c>
      <c r="AP31" s="35" t="s">
        <v>1</v>
      </c>
      <c r="AQ31" s="52" t="s">
        <v>1</v>
      </c>
      <c r="AR31" s="62" t="b">
        <f t="shared" si="7"/>
        <v>0</v>
      </c>
      <c r="AS31" s="64"/>
      <c r="AT31" s="63" t="s">
        <v>1</v>
      </c>
      <c r="AU31" s="3" t="str">
        <f t="shared" ref="AU31:AU37" si="22">IF(R31&gt;=$R$3,BC31,I31+BC31)</f>
        <v xml:space="preserve"> </v>
      </c>
      <c r="AV31" s="4" t="s">
        <v>1</v>
      </c>
      <c r="AW31" s="3" t="s">
        <v>1</v>
      </c>
      <c r="AX31" s="4" t="s">
        <v>1</v>
      </c>
      <c r="AY31" s="51" t="s">
        <v>1</v>
      </c>
      <c r="AZ31" s="141">
        <f>AZ30</f>
        <v>103.25</v>
      </c>
      <c r="BA31" s="142">
        <f>SUM(AT$12:AT31)</f>
        <v>117.65</v>
      </c>
      <c r="BB31" s="143">
        <f>BB30</f>
        <v>108.00149999999999</v>
      </c>
      <c r="BC31" s="138" t="s">
        <v>1</v>
      </c>
      <c r="BD31" s="127"/>
      <c r="BE31" s="127"/>
      <c r="BF31" s="127"/>
      <c r="BG31" s="127"/>
      <c r="BH31" s="127"/>
      <c r="BI31" s="127"/>
      <c r="BJ31" s="127"/>
      <c r="BK31" s="127"/>
    </row>
    <row r="32" spans="1:63" ht="10.5" customHeight="1" x14ac:dyDescent="0.25">
      <c r="A32" s="212"/>
      <c r="B32" s="215" t="s">
        <v>26</v>
      </c>
      <c r="C32" s="216">
        <f>I5+3</f>
        <v>4</v>
      </c>
      <c r="D32" s="139">
        <v>0</v>
      </c>
      <c r="E32" s="139" t="s">
        <v>1</v>
      </c>
      <c r="F32" s="144" t="s">
        <v>1</v>
      </c>
      <c r="G32" s="139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14.118500000000015</v>
      </c>
      <c r="V32" s="305"/>
      <c r="W32" s="213"/>
      <c r="X32" s="213"/>
      <c r="Y32" s="213"/>
      <c r="Z32" s="324">
        <f>0-Y28</f>
        <v>0</v>
      </c>
      <c r="AA32" s="213"/>
      <c r="AB32" s="47">
        <f t="shared" si="0"/>
        <v>0</v>
      </c>
      <c r="AC32" s="2">
        <f t="shared" si="11"/>
        <v>0</v>
      </c>
      <c r="AD32" s="28">
        <f t="shared" si="1"/>
        <v>0</v>
      </c>
      <c r="AE32" s="2">
        <f t="shared" si="12"/>
        <v>0</v>
      </c>
      <c r="AF32" s="28">
        <f t="shared" si="2"/>
        <v>0</v>
      </c>
      <c r="AG32" s="49">
        <f t="shared" si="13"/>
        <v>0</v>
      </c>
      <c r="AH32" s="47">
        <f t="shared" si="3"/>
        <v>0</v>
      </c>
      <c r="AI32" s="54">
        <f t="shared" si="4"/>
        <v>0</v>
      </c>
      <c r="AJ32" s="2">
        <f t="shared" si="5"/>
        <v>0</v>
      </c>
      <c r="AK32" s="2">
        <f t="shared" si="6"/>
        <v>0</v>
      </c>
      <c r="AL32" s="49">
        <f t="shared" si="17"/>
        <v>0</v>
      </c>
      <c r="AM32" s="50">
        <f t="shared" ref="AM32:AM37" si="23">H32+R32</f>
        <v>0</v>
      </c>
      <c r="AN32" s="4">
        <f>HOUR(AM32)</f>
        <v>0</v>
      </c>
      <c r="AO32" s="3" t="s">
        <v>1</v>
      </c>
      <c r="AP32" s="35">
        <f t="shared" ref="AP32:AP37" si="24">MINUTE(H32)</f>
        <v>0</v>
      </c>
      <c r="AQ32" s="52" t="s">
        <v>1</v>
      </c>
      <c r="AR32" s="62" t="b">
        <f t="shared" si="7"/>
        <v>0</v>
      </c>
      <c r="AS32" s="64"/>
      <c r="AT32" s="63" t="s">
        <v>1</v>
      </c>
      <c r="AU32" s="3" t="str">
        <f t="shared" si="22"/>
        <v xml:space="preserve"> </v>
      </c>
      <c r="AV32" s="4">
        <f>HOUR(J32)</f>
        <v>0</v>
      </c>
      <c r="AW32" s="3">
        <f t="shared" si="16"/>
        <v>0</v>
      </c>
      <c r="AX32" s="4">
        <f>MINUTE(J32)</f>
        <v>0</v>
      </c>
      <c r="AY32" s="51" t="s">
        <v>1</v>
      </c>
      <c r="AZ32" s="141">
        <f>AZ30</f>
        <v>103.25</v>
      </c>
      <c r="BA32" s="142">
        <f>SUM(AT$12:AT32)</f>
        <v>117.65</v>
      </c>
      <c r="BB32" s="143">
        <f>BB30</f>
        <v>108.00149999999999</v>
      </c>
      <c r="BC32" s="138" t="s">
        <v>1</v>
      </c>
      <c r="BD32" s="127"/>
      <c r="BE32" s="127"/>
      <c r="BF32" s="127"/>
      <c r="BG32" s="127"/>
      <c r="BH32" s="127"/>
      <c r="BI32" s="127"/>
      <c r="BJ32" s="127"/>
      <c r="BK32" s="127"/>
    </row>
    <row r="33" spans="1:63" ht="10.5" customHeight="1" x14ac:dyDescent="0.25">
      <c r="A33" s="212"/>
      <c r="B33" s="217" t="s">
        <v>33</v>
      </c>
      <c r="C33" s="218">
        <f>C30+3</f>
        <v>42422</v>
      </c>
      <c r="D33" s="5">
        <v>0.29166666666666669</v>
      </c>
      <c r="E33" s="5">
        <v>0.52083333333333337</v>
      </c>
      <c r="F33" s="5">
        <v>0.54166666666666663</v>
      </c>
      <c r="G33" s="5">
        <v>0.72916666666666663</v>
      </c>
      <c r="H33" s="13">
        <f>(E33-D33)+(G33-F33)</f>
        <v>0.41666666666666669</v>
      </c>
      <c r="I33" s="357">
        <f>AV33+AW33+AG33+AL33</f>
        <v>0</v>
      </c>
      <c r="J33" s="358">
        <f>(AU33+I33)-AC33</f>
        <v>10</v>
      </c>
      <c r="K33" s="359">
        <f t="shared" si="10"/>
        <v>10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16.918400000000009</v>
      </c>
      <c r="V33" s="305"/>
      <c r="W33" s="225"/>
      <c r="X33" s="225"/>
      <c r="Y33" s="225"/>
      <c r="Z33" s="225"/>
      <c r="AA33" s="213"/>
      <c r="AB33" s="45">
        <f t="shared" si="0"/>
        <v>0</v>
      </c>
      <c r="AC33" s="30">
        <f t="shared" si="11"/>
        <v>0</v>
      </c>
      <c r="AD33" s="29">
        <f t="shared" si="1"/>
        <v>0</v>
      </c>
      <c r="AE33" s="30">
        <f t="shared" si="12"/>
        <v>0</v>
      </c>
      <c r="AF33" s="29">
        <f t="shared" si="2"/>
        <v>0</v>
      </c>
      <c r="AG33" s="46">
        <f t="shared" si="13"/>
        <v>0</v>
      </c>
      <c r="AH33" s="40">
        <f t="shared" si="3"/>
        <v>0</v>
      </c>
      <c r="AI33" s="33">
        <f t="shared" si="4"/>
        <v>0</v>
      </c>
      <c r="AJ33" s="22">
        <f t="shared" si="5"/>
        <v>0</v>
      </c>
      <c r="AK33" s="22">
        <f t="shared" si="6"/>
        <v>0</v>
      </c>
      <c r="AL33" s="41">
        <f t="shared" si="17"/>
        <v>0</v>
      </c>
      <c r="AM33" s="58">
        <f t="shared" si="23"/>
        <v>0.41666666666666669</v>
      </c>
      <c r="AN33" s="59">
        <f>HOUR(H33)</f>
        <v>10</v>
      </c>
      <c r="AO33" s="134">
        <f t="shared" si="14"/>
        <v>0</v>
      </c>
      <c r="AP33" s="60">
        <f t="shared" si="24"/>
        <v>0</v>
      </c>
      <c r="AQ33" s="52">
        <f>E33+AQ$40</f>
        <v>0.54166666666666674</v>
      </c>
      <c r="AR33" s="62" t="b">
        <f t="shared" si="7"/>
        <v>0</v>
      </c>
      <c r="AS33" s="64"/>
      <c r="AT33" s="63">
        <f t="shared" si="15"/>
        <v>10</v>
      </c>
      <c r="AU33" s="65">
        <f t="shared" si="22"/>
        <v>10</v>
      </c>
      <c r="AV33" s="66">
        <f>HOUR(AY33)</f>
        <v>0</v>
      </c>
      <c r="AW33" s="65">
        <f t="shared" si="16"/>
        <v>0</v>
      </c>
      <c r="AX33" s="66">
        <f>MINUTE(AY33)</f>
        <v>0</v>
      </c>
      <c r="AY33" s="68">
        <f t="shared" si="9"/>
        <v>0</v>
      </c>
      <c r="AZ33" s="135">
        <f>SUM($BC$12:BC33)</f>
        <v>113.25</v>
      </c>
      <c r="BA33" s="136">
        <f>SUM(AT$12:AT33)</f>
        <v>127.65</v>
      </c>
      <c r="BB33" s="137">
        <f>$S$5*T33</f>
        <v>115.2016</v>
      </c>
      <c r="BC33" s="138">
        <f>AN33+AO33</f>
        <v>10</v>
      </c>
      <c r="BD33" s="127"/>
      <c r="BE33" s="127"/>
      <c r="BF33" s="127"/>
      <c r="BG33" s="127"/>
      <c r="BH33" s="127"/>
      <c r="BI33" s="127"/>
      <c r="BJ33" s="127"/>
      <c r="BK33" s="127"/>
    </row>
    <row r="34" spans="1:63" ht="10.5" customHeight="1" x14ac:dyDescent="0.25">
      <c r="A34" s="212"/>
      <c r="B34" s="217" t="s">
        <v>34</v>
      </c>
      <c r="C34" s="221">
        <f>C33+1</f>
        <v>42423</v>
      </c>
      <c r="D34" s="5">
        <v>0.39583333333333331</v>
      </c>
      <c r="E34" s="5">
        <v>0.52083333333333337</v>
      </c>
      <c r="F34" s="5">
        <v>0.54166666666666663</v>
      </c>
      <c r="G34" s="5">
        <v>0.75</v>
      </c>
      <c r="H34" s="13">
        <f>(E34-D34)+(G34-F34)</f>
        <v>0.33333333333333343</v>
      </c>
      <c r="I34" s="357">
        <f>AV34+AW34+AG34+AL34</f>
        <v>0</v>
      </c>
      <c r="J34" s="358">
        <f>(AU34+I34)-AC34</f>
        <v>8</v>
      </c>
      <c r="K34" s="359">
        <f t="shared" si="10"/>
        <v>8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17.718300000000003</v>
      </c>
      <c r="V34" s="305"/>
      <c r="W34" s="225"/>
      <c r="X34" s="225"/>
      <c r="Y34" s="225"/>
      <c r="Z34" s="225"/>
      <c r="AA34" s="213"/>
      <c r="AB34" s="45">
        <f t="shared" si="0"/>
        <v>0</v>
      </c>
      <c r="AC34" s="30">
        <f t="shared" si="11"/>
        <v>0</v>
      </c>
      <c r="AD34" s="29">
        <f t="shared" si="1"/>
        <v>0</v>
      </c>
      <c r="AE34" s="30">
        <f t="shared" si="12"/>
        <v>0</v>
      </c>
      <c r="AF34" s="29">
        <f t="shared" si="2"/>
        <v>0</v>
      </c>
      <c r="AG34" s="46">
        <f t="shared" si="13"/>
        <v>0</v>
      </c>
      <c r="AH34" s="40">
        <f t="shared" si="3"/>
        <v>0</v>
      </c>
      <c r="AI34" s="33">
        <f t="shared" si="4"/>
        <v>0</v>
      </c>
      <c r="AJ34" s="22">
        <f t="shared" si="5"/>
        <v>0</v>
      </c>
      <c r="AK34" s="22">
        <f t="shared" si="6"/>
        <v>0</v>
      </c>
      <c r="AL34" s="41">
        <f t="shared" si="17"/>
        <v>0</v>
      </c>
      <c r="AM34" s="58">
        <f t="shared" si="23"/>
        <v>0.33333333333333343</v>
      </c>
      <c r="AN34" s="59">
        <f>HOUR(H34)</f>
        <v>8</v>
      </c>
      <c r="AO34" s="134">
        <f t="shared" si="14"/>
        <v>0</v>
      </c>
      <c r="AP34" s="60">
        <f t="shared" si="24"/>
        <v>0</v>
      </c>
      <c r="AQ34" s="52">
        <f>E34+AQ$40</f>
        <v>0.54166666666666674</v>
      </c>
      <c r="AR34" s="62" t="b">
        <f t="shared" si="7"/>
        <v>0</v>
      </c>
      <c r="AS34" s="64"/>
      <c r="AT34" s="63">
        <f t="shared" si="15"/>
        <v>8</v>
      </c>
      <c r="AU34" s="65">
        <f t="shared" si="22"/>
        <v>8</v>
      </c>
      <c r="AV34" s="66">
        <f>HOUR(AY34)</f>
        <v>0</v>
      </c>
      <c r="AW34" s="65">
        <f t="shared" si="16"/>
        <v>0</v>
      </c>
      <c r="AX34" s="66">
        <f>MINUTE(AY34)</f>
        <v>0</v>
      </c>
      <c r="AY34" s="68">
        <f t="shared" si="9"/>
        <v>0</v>
      </c>
      <c r="AZ34" s="135">
        <f>SUM($BC$12:BC34)</f>
        <v>121.25</v>
      </c>
      <c r="BA34" s="136">
        <f>SUM(AT$12:AT34)</f>
        <v>135.65</v>
      </c>
      <c r="BB34" s="137">
        <f>$S$5*T34</f>
        <v>122.40170000000001</v>
      </c>
      <c r="BC34" s="138">
        <f>AN34+AO34</f>
        <v>8</v>
      </c>
      <c r="BD34" s="127"/>
      <c r="BE34" s="127"/>
      <c r="BF34" s="127"/>
      <c r="BG34" s="127"/>
      <c r="BH34" s="127"/>
      <c r="BI34" s="127"/>
      <c r="BJ34" s="127"/>
      <c r="BK34" s="127"/>
    </row>
    <row r="35" spans="1:63" ht="10.5" customHeight="1" x14ac:dyDescent="0.25">
      <c r="A35" s="212"/>
      <c r="B35" s="217" t="s">
        <v>35</v>
      </c>
      <c r="C35" s="221">
        <f>C34+1</f>
        <v>42424</v>
      </c>
      <c r="D35" s="5">
        <v>0.39583333333333331</v>
      </c>
      <c r="E35" s="5">
        <v>0.52083333333333337</v>
      </c>
      <c r="F35" s="5">
        <v>0.54166666666666663</v>
      </c>
      <c r="G35" s="5">
        <v>0.75</v>
      </c>
      <c r="H35" s="13">
        <f>(E35-D35)+(G35-F35)</f>
        <v>0.33333333333333343</v>
      </c>
      <c r="I35" s="357">
        <f>AV35+AW35+AG35+AL35</f>
        <v>0</v>
      </c>
      <c r="J35" s="358">
        <f>(AU35+I35)-AC35</f>
        <v>8</v>
      </c>
      <c r="K35" s="359">
        <f t="shared" si="10"/>
        <v>8</v>
      </c>
      <c r="L35" s="26"/>
      <c r="M35" s="26"/>
      <c r="N35" s="26"/>
      <c r="O35" s="26"/>
      <c r="P35" s="359"/>
      <c r="Q35" s="23" t="s">
        <v>24</v>
      </c>
      <c r="R35" s="25">
        <v>0</v>
      </c>
      <c r="S35" s="362"/>
      <c r="T35" s="363">
        <v>18</v>
      </c>
      <c r="U35" s="306">
        <f>U$11+SUM(BA35-BB35)-SUM(AR$12:AR35)+SUM(AG$12:AG35)</f>
        <v>11.318200000000012</v>
      </c>
      <c r="V35" s="305"/>
      <c r="W35" s="225"/>
      <c r="X35" s="225"/>
      <c r="Y35" s="225"/>
      <c r="Z35" s="225"/>
      <c r="AA35" s="213"/>
      <c r="AB35" s="45">
        <f t="shared" si="0"/>
        <v>0</v>
      </c>
      <c r="AC35" s="30">
        <f t="shared" si="11"/>
        <v>0</v>
      </c>
      <c r="AD35" s="29">
        <f t="shared" si="1"/>
        <v>0</v>
      </c>
      <c r="AE35" s="30">
        <f t="shared" si="12"/>
        <v>0</v>
      </c>
      <c r="AF35" s="29">
        <f t="shared" si="2"/>
        <v>0</v>
      </c>
      <c r="AG35" s="46">
        <f t="shared" si="13"/>
        <v>0</v>
      </c>
      <c r="AH35" s="40">
        <f t="shared" si="3"/>
        <v>0</v>
      </c>
      <c r="AI35" s="33">
        <f t="shared" si="4"/>
        <v>0</v>
      </c>
      <c r="AJ35" s="22">
        <f t="shared" si="5"/>
        <v>0</v>
      </c>
      <c r="AK35" s="22">
        <f t="shared" si="6"/>
        <v>0</v>
      </c>
      <c r="AL35" s="41">
        <f t="shared" si="17"/>
        <v>0</v>
      </c>
      <c r="AM35" s="58">
        <f t="shared" si="23"/>
        <v>0.33333333333333343</v>
      </c>
      <c r="AN35" s="59">
        <f>HOUR(H35)</f>
        <v>8</v>
      </c>
      <c r="AO35" s="134">
        <f t="shared" si="14"/>
        <v>0</v>
      </c>
      <c r="AP35" s="60">
        <f t="shared" si="24"/>
        <v>0</v>
      </c>
      <c r="AQ35" s="52">
        <f>E35+AQ$40</f>
        <v>0.54166666666666674</v>
      </c>
      <c r="AR35" s="62">
        <f t="shared" si="7"/>
        <v>7.2</v>
      </c>
      <c r="AS35" s="64"/>
      <c r="AT35" s="63">
        <f t="shared" si="15"/>
        <v>8</v>
      </c>
      <c r="AU35" s="65">
        <f t="shared" si="22"/>
        <v>8</v>
      </c>
      <c r="AV35" s="66">
        <f>HOUR(AY35)</f>
        <v>0</v>
      </c>
      <c r="AW35" s="65">
        <f t="shared" si="16"/>
        <v>0</v>
      </c>
      <c r="AX35" s="66">
        <f>MINUTE(AY35)</f>
        <v>0</v>
      </c>
      <c r="AY35" s="68">
        <f t="shared" si="9"/>
        <v>0</v>
      </c>
      <c r="AZ35" s="135">
        <f>SUM($BC$12:BC35)</f>
        <v>129.25</v>
      </c>
      <c r="BA35" s="136">
        <f>SUM(AT$12:AT35)</f>
        <v>143.65</v>
      </c>
      <c r="BB35" s="137">
        <f>$S$5*T35</f>
        <v>129.6018</v>
      </c>
      <c r="BC35" s="138">
        <f>AN35+AO35</f>
        <v>8</v>
      </c>
      <c r="BD35" s="127"/>
      <c r="BE35" s="127"/>
      <c r="BF35" s="127"/>
      <c r="BG35" s="127"/>
      <c r="BH35" s="127"/>
      <c r="BI35" s="127"/>
      <c r="BJ35" s="127"/>
      <c r="BK35" s="127"/>
    </row>
    <row r="36" spans="1:63" ht="10.5" customHeight="1" x14ac:dyDescent="0.25">
      <c r="A36" s="212"/>
      <c r="B36" s="217" t="s">
        <v>38</v>
      </c>
      <c r="C36" s="221">
        <f>C35+1</f>
        <v>42425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24</v>
      </c>
      <c r="R36" s="23"/>
      <c r="S36" s="362"/>
      <c r="T36" s="363">
        <v>19</v>
      </c>
      <c r="U36" s="306">
        <f>U$11+SUM(BA36-BB36)-SUM(AR$12:AR36)+SUM(AG$12:AG36)</f>
        <v>3.6681000000000186</v>
      </c>
      <c r="V36" s="305"/>
      <c r="W36" s="225"/>
      <c r="X36" s="225"/>
      <c r="Y36" s="225"/>
      <c r="Z36" s="225"/>
      <c r="AA36" s="213"/>
      <c r="AB36" s="45">
        <f t="shared" si="0"/>
        <v>0</v>
      </c>
      <c r="AC36" s="30">
        <f t="shared" si="11"/>
        <v>0</v>
      </c>
      <c r="AD36" s="29">
        <f t="shared" si="1"/>
        <v>0</v>
      </c>
      <c r="AE36" s="30">
        <f t="shared" si="12"/>
        <v>0</v>
      </c>
      <c r="AF36" s="29">
        <f t="shared" si="2"/>
        <v>0</v>
      </c>
      <c r="AG36" s="46">
        <f t="shared" si="13"/>
        <v>0</v>
      </c>
      <c r="AH36" s="40">
        <f t="shared" si="3"/>
        <v>0</v>
      </c>
      <c r="AI36" s="33">
        <f t="shared" si="4"/>
        <v>0</v>
      </c>
      <c r="AJ36" s="22">
        <f t="shared" si="5"/>
        <v>0</v>
      </c>
      <c r="AK36" s="22">
        <f t="shared" si="6"/>
        <v>0</v>
      </c>
      <c r="AL36" s="41">
        <f t="shared" si="17"/>
        <v>0</v>
      </c>
      <c r="AM36" s="58">
        <f t="shared" si="23"/>
        <v>0.28125000000000006</v>
      </c>
      <c r="AN36" s="59">
        <f>HOUR(H36)</f>
        <v>6</v>
      </c>
      <c r="AO36" s="134">
        <f t="shared" si="14"/>
        <v>0.75</v>
      </c>
      <c r="AP36" s="60">
        <f t="shared" si="24"/>
        <v>45</v>
      </c>
      <c r="AQ36" s="52">
        <f>E36+AQ$40</f>
        <v>0.54166666666666674</v>
      </c>
      <c r="AR36" s="62">
        <f t="shared" si="7"/>
        <v>7.2</v>
      </c>
      <c r="AS36" s="64"/>
      <c r="AT36" s="63">
        <f t="shared" si="15"/>
        <v>6.75</v>
      </c>
      <c r="AU36" s="65">
        <f t="shared" si="22"/>
        <v>6.75</v>
      </c>
      <c r="AV36" s="66">
        <f>HOUR(AY36)</f>
        <v>0</v>
      </c>
      <c r="AW36" s="65">
        <f t="shared" si="16"/>
        <v>0</v>
      </c>
      <c r="AX36" s="66">
        <f>MINUTE(AY36)</f>
        <v>0</v>
      </c>
      <c r="AY36" s="68">
        <f t="shared" si="9"/>
        <v>0</v>
      </c>
      <c r="AZ36" s="135">
        <f>SUM($BC$12:BC36)</f>
        <v>136</v>
      </c>
      <c r="BA36" s="136">
        <f>SUM(AT$12:AT36)</f>
        <v>150.4</v>
      </c>
      <c r="BB36" s="137">
        <f>$S$5*T36</f>
        <v>136.80189999999999</v>
      </c>
      <c r="BC36" s="138">
        <f>AN36+AO36</f>
        <v>6.75</v>
      </c>
      <c r="BD36" s="127"/>
      <c r="BE36" s="127"/>
      <c r="BF36" s="127"/>
      <c r="BG36" s="127"/>
      <c r="BH36" s="127"/>
      <c r="BI36" s="127"/>
      <c r="BJ36" s="127"/>
      <c r="BK36" s="127"/>
    </row>
    <row r="37" spans="1:63" ht="10.5" customHeight="1" x14ac:dyDescent="0.25">
      <c r="A37" s="212"/>
      <c r="B37" s="217" t="s">
        <v>41</v>
      </c>
      <c r="C37" s="221">
        <f>C36+1</f>
        <v>42426</v>
      </c>
      <c r="D37" s="5">
        <v>0.29166666666666669</v>
      </c>
      <c r="E37" s="5">
        <v>0.52083333333333337</v>
      </c>
      <c r="F37" s="5">
        <v>0.54166666666666663</v>
      </c>
      <c r="G37" s="5">
        <v>0.66666666666666663</v>
      </c>
      <c r="H37" s="13">
        <f>(E37-D37)+(G37-F37)</f>
        <v>0.35416666666666669</v>
      </c>
      <c r="I37" s="357">
        <f>AV37+AW37+AG37+AL37</f>
        <v>0</v>
      </c>
      <c r="J37" s="358">
        <f>(AU37+I37)-AC37</f>
        <v>8.5</v>
      </c>
      <c r="K37" s="359">
        <f t="shared" si="10"/>
        <v>8.5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4.9679999999999982</v>
      </c>
      <c r="V37" s="305"/>
      <c r="W37" s="225"/>
      <c r="X37" s="225"/>
      <c r="Y37" s="225"/>
      <c r="Z37" s="225"/>
      <c r="AA37" s="213"/>
      <c r="AB37" s="45">
        <f t="shared" si="0"/>
        <v>0</v>
      </c>
      <c r="AC37" s="30">
        <f t="shared" si="11"/>
        <v>0</v>
      </c>
      <c r="AD37" s="29">
        <f t="shared" si="1"/>
        <v>0</v>
      </c>
      <c r="AE37" s="30">
        <f t="shared" si="12"/>
        <v>0</v>
      </c>
      <c r="AF37" s="29">
        <f t="shared" si="2"/>
        <v>0</v>
      </c>
      <c r="AG37" s="46">
        <f t="shared" si="13"/>
        <v>0</v>
      </c>
      <c r="AH37" s="40">
        <f t="shared" si="3"/>
        <v>0</v>
      </c>
      <c r="AI37" s="33">
        <f t="shared" si="4"/>
        <v>0</v>
      </c>
      <c r="AJ37" s="22">
        <f>AI37/60</f>
        <v>0</v>
      </c>
      <c r="AK37" s="22">
        <f>AH37+AJ37</f>
        <v>0</v>
      </c>
      <c r="AL37" s="41">
        <f t="shared" si="17"/>
        <v>0</v>
      </c>
      <c r="AM37" s="58">
        <f t="shared" si="23"/>
        <v>0.35416666666666669</v>
      </c>
      <c r="AN37" s="59">
        <f>HOUR(H37)</f>
        <v>8</v>
      </c>
      <c r="AO37" s="134">
        <f t="shared" si="14"/>
        <v>0.5</v>
      </c>
      <c r="AP37" s="60">
        <f t="shared" si="24"/>
        <v>30</v>
      </c>
      <c r="AQ37" s="52">
        <f>E37+AQ$40</f>
        <v>0.54166666666666674</v>
      </c>
      <c r="AR37" s="62" t="b">
        <f t="shared" si="7"/>
        <v>0</v>
      </c>
      <c r="AS37" s="64"/>
      <c r="AT37" s="63">
        <f t="shared" si="15"/>
        <v>8.5</v>
      </c>
      <c r="AU37" s="65">
        <f t="shared" si="22"/>
        <v>8.5</v>
      </c>
      <c r="AV37" s="66">
        <f>HOUR(AY37)</f>
        <v>0</v>
      </c>
      <c r="AW37" s="65">
        <f t="shared" si="16"/>
        <v>0</v>
      </c>
      <c r="AX37" s="66">
        <f>MINUTE(AY37)</f>
        <v>0</v>
      </c>
      <c r="AY37" s="68">
        <f t="shared" si="9"/>
        <v>0</v>
      </c>
      <c r="AZ37" s="135">
        <f>SUM($BC$12:BC37)</f>
        <v>144.5</v>
      </c>
      <c r="BA37" s="136">
        <f>SUM(AT$12:AT37)</f>
        <v>158.9</v>
      </c>
      <c r="BB37" s="137">
        <f>$S$5*T37</f>
        <v>144.00200000000001</v>
      </c>
      <c r="BC37" s="138">
        <f>AN37+AO37</f>
        <v>8.5</v>
      </c>
      <c r="BD37" s="127"/>
      <c r="BE37" s="127"/>
      <c r="BF37" s="127"/>
      <c r="BG37" s="127"/>
      <c r="BH37" s="127"/>
      <c r="BI37" s="127"/>
      <c r="BJ37" s="127"/>
      <c r="BK37" s="127"/>
    </row>
    <row r="38" spans="1:63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41.25</v>
      </c>
      <c r="I38" s="228" t="s">
        <v>1</v>
      </c>
      <c r="J38" s="229">
        <f>H38+SUM(I33:I37)</f>
        <v>41.25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145"/>
      <c r="AC38" s="146"/>
      <c r="AD38" s="146"/>
      <c r="AE38" s="146"/>
      <c r="AF38" s="146"/>
      <c r="AG38" s="48" t="s">
        <v>1</v>
      </c>
      <c r="AH38" s="147"/>
      <c r="AI38" s="2"/>
      <c r="AJ38" s="2"/>
      <c r="AK38" s="2"/>
      <c r="AL38" s="49"/>
      <c r="AM38" s="145" t="s">
        <v>1</v>
      </c>
      <c r="AN38" s="146"/>
      <c r="AO38" s="146"/>
      <c r="AP38" s="148"/>
      <c r="AQ38" s="682" t="s">
        <v>70</v>
      </c>
      <c r="AR38" s="145"/>
      <c r="AS38" s="146"/>
      <c r="AT38" s="148"/>
      <c r="AZ38" s="150"/>
      <c r="BB38" s="152"/>
      <c r="BC38" s="153"/>
      <c r="BD38" s="127"/>
      <c r="BE38" s="127"/>
      <c r="BF38" s="127"/>
      <c r="BG38" s="127"/>
      <c r="BH38" s="127"/>
      <c r="BI38" s="127"/>
      <c r="BJ38" s="127"/>
      <c r="BK38" s="127"/>
    </row>
    <row r="39" spans="1:63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2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145"/>
      <c r="AC39" s="146"/>
      <c r="AD39" s="146"/>
      <c r="AE39" s="146"/>
      <c r="AF39" s="146"/>
      <c r="AG39" s="148"/>
      <c r="AH39" s="145"/>
      <c r="AI39" s="146"/>
      <c r="AJ39" s="146"/>
      <c r="AK39" s="146"/>
      <c r="AL39" s="148"/>
      <c r="AM39" s="145"/>
      <c r="AN39" s="146"/>
      <c r="AO39" s="146"/>
      <c r="AP39" s="148"/>
      <c r="AQ39" s="682"/>
      <c r="AR39" s="145"/>
      <c r="AS39" s="146"/>
      <c r="AT39" s="148"/>
      <c r="AZ39" s="150"/>
      <c r="BB39" s="152"/>
      <c r="BC39" s="153"/>
      <c r="BD39" s="127"/>
      <c r="BE39" s="127"/>
      <c r="BF39" s="127"/>
      <c r="BG39" s="127"/>
      <c r="BH39" s="127"/>
      <c r="BI39" s="127"/>
      <c r="BJ39" s="127"/>
      <c r="BK39" s="127"/>
    </row>
    <row r="40" spans="1:63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145"/>
      <c r="AC40" s="146"/>
      <c r="AD40" s="146"/>
      <c r="AE40" s="146"/>
      <c r="AF40" s="146"/>
      <c r="AG40" s="148"/>
      <c r="AH40" s="145"/>
      <c r="AI40" s="146"/>
      <c r="AJ40" s="146"/>
      <c r="AK40" s="146"/>
      <c r="AL40" s="148"/>
      <c r="AM40" s="145"/>
      <c r="AN40" s="146"/>
      <c r="AO40" s="146"/>
      <c r="AP40" s="148"/>
      <c r="AQ40" s="154">
        <v>2.0833333333333332E-2</v>
      </c>
      <c r="AR40" s="145"/>
      <c r="AS40" s="146"/>
      <c r="AT40" s="148"/>
      <c r="AY40" s="155">
        <v>6.9444444444444447E-4</v>
      </c>
      <c r="AZ40" s="150"/>
      <c r="BB40" s="152"/>
      <c r="BC40" s="153"/>
      <c r="BD40" s="127"/>
      <c r="BE40" s="127"/>
      <c r="BF40" s="127"/>
      <c r="BG40" s="127"/>
      <c r="BH40" s="127"/>
      <c r="BI40" s="127"/>
      <c r="BJ40" s="127"/>
      <c r="BK40" s="127"/>
    </row>
    <row r="41" spans="1:63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145"/>
      <c r="AC41" s="146"/>
      <c r="AD41" s="146"/>
      <c r="AE41" s="146"/>
      <c r="AF41" s="146"/>
      <c r="AG41" s="148"/>
      <c r="AH41" s="145"/>
      <c r="AI41" s="146"/>
      <c r="AJ41" s="146"/>
      <c r="AK41" s="146"/>
      <c r="AL41" s="148"/>
      <c r="AM41" s="145"/>
      <c r="AN41" s="146"/>
      <c r="AO41" s="146"/>
      <c r="AP41" s="148"/>
      <c r="AQ41" s="156"/>
      <c r="AR41" s="145"/>
      <c r="AS41" s="146"/>
      <c r="AT41" s="148"/>
      <c r="AZ41" s="150"/>
      <c r="BB41" s="152"/>
      <c r="BC41" s="153"/>
      <c r="BD41" s="127"/>
      <c r="BE41" s="127"/>
      <c r="BF41" s="127"/>
      <c r="BG41" s="127"/>
      <c r="BH41" s="127"/>
      <c r="BI41" s="127"/>
      <c r="BJ41" s="127"/>
      <c r="BK41" s="127"/>
    </row>
    <row r="42" spans="1:63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'04Jan16'!Q46</f>
        <v>16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83" t="s">
        <v>164</v>
      </c>
      <c r="AC42" s="684"/>
      <c r="AD42" s="684"/>
      <c r="AE42" s="684"/>
      <c r="AF42" s="684"/>
      <c r="AG42" s="685"/>
      <c r="AH42" s="689" t="s">
        <v>165</v>
      </c>
      <c r="AI42" s="690"/>
      <c r="AJ42" s="690"/>
      <c r="AK42" s="690"/>
      <c r="AL42" s="691"/>
      <c r="AM42" s="695" t="s">
        <v>168</v>
      </c>
      <c r="AN42" s="696"/>
      <c r="AO42" s="696"/>
      <c r="AP42" s="697"/>
      <c r="AQ42" s="701" t="s">
        <v>169</v>
      </c>
      <c r="AR42" s="667" t="s">
        <v>166</v>
      </c>
      <c r="AS42" s="668"/>
      <c r="AT42" s="669"/>
      <c r="AU42" s="673"/>
      <c r="AV42" s="674"/>
      <c r="AW42" s="674"/>
      <c r="AX42" s="674"/>
      <c r="AY42" s="675"/>
      <c r="AZ42" s="676" t="s">
        <v>167</v>
      </c>
      <c r="BA42" s="677"/>
      <c r="BB42" s="678"/>
      <c r="BC42" s="153"/>
      <c r="BD42" s="127"/>
      <c r="BE42" s="127"/>
      <c r="BF42" s="127"/>
      <c r="BG42" s="127"/>
      <c r="BH42" s="127"/>
      <c r="BI42" s="127"/>
      <c r="BJ42" s="127"/>
      <c r="BK42" s="127"/>
    </row>
    <row r="43" spans="1:63" ht="12.75" hidden="1" customHeight="1" x14ac:dyDescent="0.25">
      <c r="A43" s="225"/>
      <c r="B43" s="213"/>
      <c r="C43" s="224" t="s">
        <v>86</v>
      </c>
      <c r="D43" s="248">
        <f>SUM(D12:D37)</f>
        <v>6.395833333333333</v>
      </c>
      <c r="E43" s="248">
        <f>SUM(E12:E37)</f>
        <v>9.375</v>
      </c>
      <c r="F43" s="248">
        <f>SUM(F12:F37)</f>
        <v>9.75</v>
      </c>
      <c r="G43" s="248">
        <f>SUM(G12:G37)</f>
        <v>12.791666666666666</v>
      </c>
      <c r="H43" s="248" t="s">
        <v>1</v>
      </c>
      <c r="I43" s="249" t="s">
        <v>1</v>
      </c>
      <c r="J43" s="250">
        <f>SUM(J12:J16,J19:J23,J26:J30,J33:J37)</f>
        <v>158.9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83"/>
      <c r="AC43" s="684"/>
      <c r="AD43" s="684"/>
      <c r="AE43" s="684"/>
      <c r="AF43" s="684"/>
      <c r="AG43" s="685"/>
      <c r="AH43" s="689"/>
      <c r="AI43" s="690"/>
      <c r="AJ43" s="690"/>
      <c r="AK43" s="690"/>
      <c r="AL43" s="691"/>
      <c r="AM43" s="695"/>
      <c r="AN43" s="696"/>
      <c r="AO43" s="696"/>
      <c r="AP43" s="697"/>
      <c r="AQ43" s="701"/>
      <c r="AR43" s="667"/>
      <c r="AS43" s="668"/>
      <c r="AT43" s="669"/>
      <c r="AU43" s="673"/>
      <c r="AV43" s="674"/>
      <c r="AW43" s="674"/>
      <c r="AX43" s="674"/>
      <c r="AY43" s="675"/>
      <c r="AZ43" s="676"/>
      <c r="BA43" s="677"/>
      <c r="BB43" s="678"/>
      <c r="BC43" s="153"/>
      <c r="BD43" s="127"/>
      <c r="BE43" s="127"/>
      <c r="BF43" s="127"/>
      <c r="BG43" s="127"/>
      <c r="BH43" s="127"/>
      <c r="BI43" s="127"/>
      <c r="BJ43" s="127"/>
      <c r="BK43" s="127"/>
    </row>
    <row r="44" spans="1:63" ht="13.5" hidden="1" customHeight="1" x14ac:dyDescent="0.25">
      <c r="A44" s="225"/>
      <c r="B44" s="213"/>
      <c r="C44" s="224" t="s">
        <v>87</v>
      </c>
      <c r="D44" s="259">
        <f>COUNTIF(D12:D37,"&gt;0")</f>
        <v>18</v>
      </c>
      <c r="E44" s="259">
        <f>COUNTIF(E12:E37,"&gt;0")</f>
        <v>18</v>
      </c>
      <c r="F44" s="259">
        <f>COUNTIF(F12:F37,"&gt;0")</f>
        <v>18</v>
      </c>
      <c r="G44" s="259">
        <f>COUNTIF(G12:G37,"&gt;0")</f>
        <v>18</v>
      </c>
      <c r="H44" s="259" t="s">
        <v>1</v>
      </c>
      <c r="I44" s="213" t="s">
        <v>1</v>
      </c>
      <c r="J44" s="260">
        <f>COUNTIF(K12:K37,"&gt;0")</f>
        <v>20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83"/>
      <c r="AC44" s="684"/>
      <c r="AD44" s="684"/>
      <c r="AE44" s="684"/>
      <c r="AF44" s="684"/>
      <c r="AG44" s="685"/>
      <c r="AH44" s="689"/>
      <c r="AI44" s="690"/>
      <c r="AJ44" s="690"/>
      <c r="AK44" s="690"/>
      <c r="AL44" s="691"/>
      <c r="AM44" s="695"/>
      <c r="AN44" s="696"/>
      <c r="AO44" s="696"/>
      <c r="AP44" s="697"/>
      <c r="AQ44" s="701"/>
      <c r="AR44" s="667"/>
      <c r="AS44" s="668"/>
      <c r="AT44" s="669"/>
      <c r="AU44" s="673"/>
      <c r="AV44" s="674"/>
      <c r="AW44" s="674"/>
      <c r="AX44" s="674"/>
      <c r="AY44" s="675"/>
      <c r="AZ44" s="676"/>
      <c r="BA44" s="677"/>
      <c r="BB44" s="678"/>
      <c r="BC44" s="153"/>
      <c r="BD44" s="127"/>
      <c r="BE44" s="127"/>
      <c r="BF44" s="127"/>
      <c r="BG44" s="127"/>
      <c r="BH44" s="127"/>
      <c r="BI44" s="127"/>
      <c r="BJ44" s="127"/>
      <c r="BK44" s="127"/>
    </row>
    <row r="45" spans="1:63" ht="13.2" x14ac:dyDescent="0.25">
      <c r="A45" s="225"/>
      <c r="B45" s="213"/>
      <c r="C45" s="224" t="s">
        <v>88</v>
      </c>
      <c r="D45" s="263">
        <f>IF(D44&gt;0,D43/D44,0)</f>
        <v>0.35532407407407407</v>
      </c>
      <c r="E45" s="263">
        <f>IF(E44&gt;0,E43/E44,0)</f>
        <v>0.52083333333333337</v>
      </c>
      <c r="F45" s="263">
        <f>IF(F44&gt;0,F43/F44,0)</f>
        <v>0.54166666666666663</v>
      </c>
      <c r="G45" s="263">
        <f>IF(G44&gt;0,G43/G44,0)</f>
        <v>0.71064814814814814</v>
      </c>
      <c r="H45" s="264">
        <f>IF(J44&gt;0,J43/J44,0)</f>
        <v>7.9450000000000003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2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86"/>
      <c r="AC45" s="687"/>
      <c r="AD45" s="687"/>
      <c r="AE45" s="687"/>
      <c r="AF45" s="687"/>
      <c r="AG45" s="688"/>
      <c r="AH45" s="692"/>
      <c r="AI45" s="693"/>
      <c r="AJ45" s="693"/>
      <c r="AK45" s="693"/>
      <c r="AL45" s="694"/>
      <c r="AM45" s="698"/>
      <c r="AN45" s="699"/>
      <c r="AO45" s="699"/>
      <c r="AP45" s="700"/>
      <c r="AQ45" s="702"/>
      <c r="AR45" s="670"/>
      <c r="AS45" s="671"/>
      <c r="AT45" s="672"/>
      <c r="AU45" s="673"/>
      <c r="AV45" s="674"/>
      <c r="AW45" s="674"/>
      <c r="AX45" s="674"/>
      <c r="AY45" s="675"/>
      <c r="AZ45" s="679"/>
      <c r="BA45" s="680"/>
      <c r="BB45" s="681"/>
      <c r="BC45" s="157"/>
      <c r="BD45" s="127"/>
      <c r="BE45" s="127"/>
      <c r="BF45" s="127"/>
      <c r="BG45" s="127"/>
      <c r="BH45" s="127"/>
      <c r="BI45" s="127"/>
      <c r="BJ45" s="127"/>
      <c r="BK45" s="127"/>
    </row>
    <row r="46" spans="1:63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14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158"/>
      <c r="AC46" s="159"/>
      <c r="AD46" s="160"/>
      <c r="AE46" s="160"/>
      <c r="AF46" s="160"/>
      <c r="AG46" s="161"/>
      <c r="AH46" s="158"/>
      <c r="AI46" s="159"/>
      <c r="AJ46" s="159"/>
      <c r="AK46" s="159"/>
      <c r="AL46" s="162"/>
      <c r="AM46" s="163"/>
      <c r="AN46" s="160"/>
      <c r="AO46" s="160"/>
      <c r="AP46" s="161"/>
      <c r="AQ46" s="164"/>
      <c r="AR46" s="158"/>
      <c r="AS46" s="159"/>
      <c r="AT46" s="161"/>
      <c r="AU46" s="165"/>
      <c r="AV46" s="166"/>
      <c r="AW46" s="166"/>
      <c r="AX46" s="166"/>
      <c r="AY46" s="167"/>
      <c r="AZ46" s="168"/>
      <c r="BA46" s="169"/>
      <c r="BB46" s="170"/>
      <c r="BC46" s="157"/>
      <c r="BD46" s="127"/>
      <c r="BE46" s="127"/>
      <c r="BF46" s="127"/>
      <c r="BG46" s="127"/>
      <c r="BH46" s="127"/>
      <c r="BI46" s="127"/>
      <c r="BJ46" s="127"/>
      <c r="BK46" s="127"/>
    </row>
    <row r="47" spans="1:63" s="173" customFormat="1" ht="88.5" customHeight="1" x14ac:dyDescent="0.25">
      <c r="A47" s="171"/>
      <c r="B47" s="172"/>
      <c r="C47" s="172" t="s">
        <v>1</v>
      </c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BD47" s="174"/>
      <c r="BE47" s="174"/>
      <c r="BF47" s="174"/>
      <c r="BG47" s="174"/>
      <c r="BH47" s="174"/>
      <c r="BI47" s="174"/>
      <c r="BJ47" s="174"/>
      <c r="BK47" s="174"/>
    </row>
    <row r="48" spans="1:63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42419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7.2</v>
      </c>
      <c r="J52" s="196">
        <f t="shared" si="25"/>
        <v>7.2</v>
      </c>
      <c r="K52" s="196">
        <f t="shared" si="25"/>
        <v>7.2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>AL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14.118500000000015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 t="e">
        <f t="shared" si="25"/>
        <v>#VALUE!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7</v>
      </c>
      <c r="AW52" s="196">
        <f t="shared" si="26"/>
        <v>0.2</v>
      </c>
      <c r="AX52" s="197">
        <f t="shared" si="26"/>
        <v>12</v>
      </c>
      <c r="AY52" s="195">
        <f t="shared" si="26"/>
        <v>0.3</v>
      </c>
      <c r="AZ52" s="196">
        <f t="shared" si="26"/>
        <v>103.25</v>
      </c>
      <c r="BA52" s="196">
        <f t="shared" si="26"/>
        <v>117.65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objects="1" scenarios="1" selectLockedCells="1"/>
  <mergeCells count="73">
    <mergeCell ref="AF2:AF11"/>
    <mergeCell ref="AG2:AG11"/>
    <mergeCell ref="AH2:AH11"/>
    <mergeCell ref="AI2:AI11"/>
    <mergeCell ref="AB2:AB11"/>
    <mergeCell ref="AC2:AC11"/>
    <mergeCell ref="AD2:AD11"/>
    <mergeCell ref="AE2:AE11"/>
    <mergeCell ref="AN2:AN11"/>
    <mergeCell ref="AO2:AO11"/>
    <mergeCell ref="AP2:AP11"/>
    <mergeCell ref="AQ2:AQ11"/>
    <mergeCell ref="AJ2:AJ11"/>
    <mergeCell ref="AK2:AK11"/>
    <mergeCell ref="AL2:AL11"/>
    <mergeCell ref="AM2:AM11"/>
    <mergeCell ref="F5:G5"/>
    <mergeCell ref="O5:R5"/>
    <mergeCell ref="H8:H11"/>
    <mergeCell ref="J8:K8"/>
    <mergeCell ref="L8:O10"/>
    <mergeCell ref="Q8:S10"/>
    <mergeCell ref="BC2:BC11"/>
    <mergeCell ref="AY2:AY11"/>
    <mergeCell ref="AZ2:AZ11"/>
    <mergeCell ref="BA2:BA11"/>
    <mergeCell ref="AR2:AR11"/>
    <mergeCell ref="AS2:AS11"/>
    <mergeCell ref="AT2:AT11"/>
    <mergeCell ref="BB2:BB11"/>
    <mergeCell ref="AU2:AU11"/>
    <mergeCell ref="AV2:AV11"/>
    <mergeCell ref="AW2:AW11"/>
    <mergeCell ref="AX2:AX11"/>
    <mergeCell ref="AQ38:AQ39"/>
    <mergeCell ref="AB42:AG45"/>
    <mergeCell ref="AH42:AL45"/>
    <mergeCell ref="AM42:AP45"/>
    <mergeCell ref="AQ42:AQ45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J49:AJ50"/>
    <mergeCell ref="AK49:AK50"/>
    <mergeCell ref="AL49:AL50"/>
    <mergeCell ref="AM49:AM50"/>
    <mergeCell ref="AF49:AF50"/>
    <mergeCell ref="AG49:AG50"/>
    <mergeCell ref="AH49:AH50"/>
    <mergeCell ref="AI49:AI50"/>
    <mergeCell ref="AR49:AR50"/>
    <mergeCell ref="AS49:AS50"/>
    <mergeCell ref="AT49:AT50"/>
    <mergeCell ref="AU49:AU50"/>
    <mergeCell ref="AN49:AN50"/>
    <mergeCell ref="AO49:AO50"/>
    <mergeCell ref="AP49:AP50"/>
    <mergeCell ref="AQ49:AQ50"/>
    <mergeCell ref="AZ49:AZ50"/>
    <mergeCell ref="BA49:BA50"/>
    <mergeCell ref="BB49:BB50"/>
    <mergeCell ref="BC49:BC50"/>
    <mergeCell ref="AV49:AV50"/>
    <mergeCell ref="AW49:AW50"/>
    <mergeCell ref="AX49:AX50"/>
    <mergeCell ref="AY49:AY50"/>
  </mergeCells>
  <phoneticPr fontId="21" type="noConversion"/>
  <conditionalFormatting sqref="H12:H16 H19:H23 H33:H37 H26:H30">
    <cfRule type="cellIs" dxfId="625" priority="62" stopIfTrue="1" operator="lessThanOrEqual">
      <formula>$U$5+AY12</formula>
    </cfRule>
  </conditionalFormatting>
  <conditionalFormatting sqref="X29 X23">
    <cfRule type="cellIs" dxfId="624" priority="63" stopIfTrue="1" operator="greaterThanOrEqual">
      <formula>0</formula>
    </cfRule>
  </conditionalFormatting>
  <conditionalFormatting sqref="U11">
    <cfRule type="cellIs" dxfId="623" priority="64" stopIfTrue="1" operator="lessThan">
      <formula>$BC$10</formula>
    </cfRule>
    <cfRule type="cellIs" dxfId="622" priority="65" stopIfTrue="1" operator="greaterThanOrEqual">
      <formula>$BC$10</formula>
    </cfRule>
  </conditionalFormatting>
  <conditionalFormatting sqref="V11:V37 U12:U37">
    <cfRule type="cellIs" dxfId="621" priority="66" stopIfTrue="1" operator="lessThan">
      <formula>0</formula>
    </cfRule>
    <cfRule type="cellIs" dxfId="620" priority="67" stopIfTrue="1" operator="greaterThanOrEqual">
      <formula>0</formula>
    </cfRule>
  </conditionalFormatting>
  <conditionalFormatting sqref="J17 J31 J24 J38">
    <cfRule type="cellIs" dxfId="619" priority="68" stopIfTrue="1" operator="greaterThanOrEqual">
      <formula>$S$4</formula>
    </cfRule>
    <cfRule type="cellIs" dxfId="618" priority="69" stopIfTrue="1" operator="lessThan">
      <formula>$S$4</formula>
    </cfRule>
  </conditionalFormatting>
  <conditionalFormatting sqref="J12:J16 J26:J30 J19:J23 J33:J37">
    <cfRule type="cellIs" dxfId="617" priority="71" stopIfTrue="1" operator="lessThanOrEqual">
      <formula>$U$6</formula>
    </cfRule>
    <cfRule type="cellIs" dxfId="616" priority="72" stopIfTrue="1" operator="greaterThan">
      <formula>$U$6</formula>
    </cfRule>
  </conditionalFormatting>
  <conditionalFormatting sqref="J43:P43">
    <cfRule type="cellIs" dxfId="615" priority="74" stopIfTrue="1" operator="lessThanOrEqual">
      <formula>$U$6</formula>
    </cfRule>
    <cfRule type="cellIs" dxfId="614" priority="75" stopIfTrue="1" operator="greaterThan">
      <formula>$U$6</formula>
    </cfRule>
  </conditionalFormatting>
  <conditionalFormatting sqref="K12:K37">
    <cfRule type="cellIs" dxfId="613" priority="76" stopIfTrue="1" operator="lessThanOrEqual">
      <formula>$U$6</formula>
    </cfRule>
    <cfRule type="cellIs" dxfId="612" priority="77" stopIfTrue="1" operator="greaterThan">
      <formula>$U$6</formula>
    </cfRule>
  </conditionalFormatting>
  <conditionalFormatting sqref="Q46">
    <cfRule type="cellIs" dxfId="611" priority="79" stopIfTrue="1" operator="between">
      <formula>0</formula>
      <formula>40</formula>
    </cfRule>
    <cfRule type="cellIs" dxfId="610" priority="80" stopIfTrue="1" operator="lessThan">
      <formula>0</formula>
    </cfRule>
  </conditionalFormatting>
  <conditionalFormatting sqref="Y29 X23:Y23">
    <cfRule type="cellIs" dxfId="609" priority="82" stopIfTrue="1" operator="lessThan">
      <formula>$X$11</formula>
    </cfRule>
  </conditionalFormatting>
  <conditionalFormatting sqref="F29:F30">
    <cfRule type="cellIs" dxfId="608" priority="50" stopIfTrue="1" operator="lessThan">
      <formula>AQ29</formula>
    </cfRule>
  </conditionalFormatting>
  <conditionalFormatting sqref="G29:G30 D29:E30">
    <cfRule type="cellIs" dxfId="607" priority="51" stopIfTrue="1" operator="lessThan">
      <formula>$U$2</formula>
    </cfRule>
  </conditionalFormatting>
  <conditionalFormatting sqref="R26:R30 R33:R37 R19:R23">
    <cfRule type="cellIs" dxfId="606" priority="35" stopIfTrue="1" operator="lessThan">
      <formula>"A"</formula>
    </cfRule>
  </conditionalFormatting>
  <conditionalFormatting sqref="R12:R16 L17:O18 L24:O25 L31:O32">
    <cfRule type="cellIs" dxfId="605" priority="36" stopIfTrue="1" operator="lessThan">
      <formula>$U$2</formula>
    </cfRule>
  </conditionalFormatting>
  <conditionalFormatting sqref="P12:P37">
    <cfRule type="cellIs" dxfId="604" priority="37" stopIfTrue="1" operator="lessThanOrEqual">
      <formula>$U$6</formula>
    </cfRule>
    <cfRule type="cellIs" dxfId="603" priority="38" stopIfTrue="1" operator="greaterThan">
      <formula>$U$6</formula>
    </cfRule>
  </conditionalFormatting>
  <conditionalFormatting sqref="L33:O37 L19:O23 L26:O30 L12:O16">
    <cfRule type="cellIs" dxfId="602" priority="39" stopIfTrue="1" operator="lessThan">
      <formula>$U$2</formula>
    </cfRule>
  </conditionalFormatting>
  <conditionalFormatting sqref="Q12:Q16 Q33:Q37 Q26:Q30 Q19:Q23">
    <cfRule type="cellIs" dxfId="601" priority="40" stopIfTrue="1" operator="lessThan">
      <formula>"A"</formula>
    </cfRule>
    <cfRule type="cellIs" dxfId="600" priority="41" stopIfTrue="1" operator="equal">
      <formula>$W$10</formula>
    </cfRule>
  </conditionalFormatting>
  <conditionalFormatting sqref="F12">
    <cfRule type="cellIs" dxfId="599" priority="33" stopIfTrue="1" operator="lessThan">
      <formula>AQ12</formula>
    </cfRule>
  </conditionalFormatting>
  <conditionalFormatting sqref="G12 D12:E12">
    <cfRule type="cellIs" dxfId="598" priority="34" stopIfTrue="1" operator="lessThan">
      <formula>$U$2</formula>
    </cfRule>
  </conditionalFormatting>
  <conditionalFormatting sqref="F16">
    <cfRule type="cellIs" dxfId="597" priority="31" stopIfTrue="1" operator="lessThan">
      <formula>AQ16</formula>
    </cfRule>
  </conditionalFormatting>
  <conditionalFormatting sqref="D16:E16 G16">
    <cfRule type="cellIs" dxfId="596" priority="32" stopIfTrue="1" operator="lessThan">
      <formula>$U$2</formula>
    </cfRule>
  </conditionalFormatting>
  <conditionalFormatting sqref="F14:F15">
    <cfRule type="cellIs" dxfId="595" priority="29" stopIfTrue="1" operator="lessThan">
      <formula>AQ14</formula>
    </cfRule>
  </conditionalFormatting>
  <conditionalFormatting sqref="G14:G15 D14:E15">
    <cfRule type="cellIs" dxfId="594" priority="30" stopIfTrue="1" operator="lessThan">
      <formula>$U$2</formula>
    </cfRule>
  </conditionalFormatting>
  <conditionalFormatting sqref="F13">
    <cfRule type="cellIs" dxfId="593" priority="27" stopIfTrue="1" operator="lessThan">
      <formula>AQ13</formula>
    </cfRule>
  </conditionalFormatting>
  <conditionalFormatting sqref="G13 D13:E13">
    <cfRule type="cellIs" dxfId="592" priority="28" stopIfTrue="1" operator="lessThan">
      <formula>$U$2</formula>
    </cfRule>
  </conditionalFormatting>
  <conditionalFormatting sqref="F19">
    <cfRule type="cellIs" dxfId="591" priority="25" stopIfTrue="1" operator="lessThan">
      <formula>AQ19</formula>
    </cfRule>
  </conditionalFormatting>
  <conditionalFormatting sqref="G19 D19:E19">
    <cfRule type="cellIs" dxfId="590" priority="26" stopIfTrue="1" operator="lessThan">
      <formula>$U$2</formula>
    </cfRule>
  </conditionalFormatting>
  <conditionalFormatting sqref="F23">
    <cfRule type="cellIs" dxfId="589" priority="23" stopIfTrue="1" operator="lessThan">
      <formula>AQ23</formula>
    </cfRule>
  </conditionalFormatting>
  <conditionalFormatting sqref="D23:E23 G23">
    <cfRule type="cellIs" dxfId="588" priority="24" stopIfTrue="1" operator="lessThan">
      <formula>$U$2</formula>
    </cfRule>
  </conditionalFormatting>
  <conditionalFormatting sqref="F21:F22">
    <cfRule type="cellIs" dxfId="587" priority="21" stopIfTrue="1" operator="lessThan">
      <formula>AQ21</formula>
    </cfRule>
  </conditionalFormatting>
  <conditionalFormatting sqref="G21:G22 D21:E22">
    <cfRule type="cellIs" dxfId="586" priority="22" stopIfTrue="1" operator="lessThan">
      <formula>$U$2</formula>
    </cfRule>
  </conditionalFormatting>
  <conditionalFormatting sqref="F20">
    <cfRule type="cellIs" dxfId="585" priority="19" stopIfTrue="1" operator="lessThan">
      <formula>AQ20</formula>
    </cfRule>
  </conditionalFormatting>
  <conditionalFormatting sqref="G20 D20:E20">
    <cfRule type="cellIs" dxfId="584" priority="20" stopIfTrue="1" operator="lessThan">
      <formula>$U$2</formula>
    </cfRule>
  </conditionalFormatting>
  <conditionalFormatting sqref="F26">
    <cfRule type="cellIs" dxfId="583" priority="17" stopIfTrue="1" operator="lessThan">
      <formula>AQ26</formula>
    </cfRule>
  </conditionalFormatting>
  <conditionalFormatting sqref="G26 D26:E26">
    <cfRule type="cellIs" dxfId="582" priority="18" stopIfTrue="1" operator="lessThan">
      <formula>$U$2</formula>
    </cfRule>
  </conditionalFormatting>
  <conditionalFormatting sqref="F28">
    <cfRule type="cellIs" dxfId="581" priority="15" stopIfTrue="1" operator="lessThan">
      <formula>AQ28</formula>
    </cfRule>
  </conditionalFormatting>
  <conditionalFormatting sqref="G28 D28:E28">
    <cfRule type="cellIs" dxfId="580" priority="16" stopIfTrue="1" operator="lessThan">
      <formula>$U$2</formula>
    </cfRule>
  </conditionalFormatting>
  <conditionalFormatting sqref="F27">
    <cfRule type="cellIs" dxfId="579" priority="13" stopIfTrue="1" operator="lessThan">
      <formula>AQ27</formula>
    </cfRule>
  </conditionalFormatting>
  <conditionalFormatting sqref="G27 D27:E27">
    <cfRule type="cellIs" dxfId="578" priority="14" stopIfTrue="1" operator="lessThan">
      <formula>$U$2</formula>
    </cfRule>
  </conditionalFormatting>
  <conditionalFormatting sqref="F33">
    <cfRule type="cellIs" dxfId="577" priority="11" stopIfTrue="1" operator="lessThan">
      <formula>AQ33</formula>
    </cfRule>
  </conditionalFormatting>
  <conditionalFormatting sqref="G33 D33:E33">
    <cfRule type="cellIs" dxfId="576" priority="12" stopIfTrue="1" operator="lessThan">
      <formula>$U$2</formula>
    </cfRule>
  </conditionalFormatting>
  <conditionalFormatting sqref="F34">
    <cfRule type="cellIs" dxfId="575" priority="7" stopIfTrue="1" operator="lessThan">
      <formula>AQ34</formula>
    </cfRule>
  </conditionalFormatting>
  <conditionalFormatting sqref="G34 D34:E34">
    <cfRule type="cellIs" dxfId="574" priority="8" stopIfTrue="1" operator="lessThan">
      <formula>$U$2</formula>
    </cfRule>
  </conditionalFormatting>
  <conditionalFormatting sqref="F37">
    <cfRule type="cellIs" dxfId="573" priority="5" stopIfTrue="1" operator="lessThan">
      <formula>AQ37</formula>
    </cfRule>
  </conditionalFormatting>
  <conditionalFormatting sqref="G37 D37:E37">
    <cfRule type="cellIs" dxfId="572" priority="6" stopIfTrue="1" operator="lessThan">
      <formula>$U$2</formula>
    </cfRule>
  </conditionalFormatting>
  <conditionalFormatting sqref="F35:F36">
    <cfRule type="cellIs" dxfId="571" priority="1" stopIfTrue="1" operator="lessThan">
      <formula>AQ35</formula>
    </cfRule>
  </conditionalFormatting>
  <conditionalFormatting sqref="G35:G36 D35:E36">
    <cfRule type="cellIs" dxfId="570" priority="2" stopIfTrue="1" operator="lessThan">
      <formula>$U$2</formula>
    </cfRule>
  </conditionalFormatting>
  <dataValidations count="3"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  <dataValidation type="whole" allowBlank="1" showInputMessage="1" showErrorMessage="1" sqref="L12:O16 L19:O23 L26:O30 L33:O37">
      <formula1>1</formula1>
      <formula2>59</formula2>
    </dataValidation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L5053"/>
  <sheetViews>
    <sheetView showGridLines="0" showZeros="0" topLeftCell="A2" zoomScale="114" workbookViewId="0">
      <selection activeCell="D20" sqref="D20:G23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'01Feb16'!C37+3</f>
        <v>42429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19.37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42429</v>
      </c>
      <c r="D12" s="5">
        <v>0.29166666666666669</v>
      </c>
      <c r="E12" s="5">
        <v>0.52083333333333337</v>
      </c>
      <c r="F12" s="5">
        <v>0.54166666666666663</v>
      </c>
      <c r="G12" s="5">
        <v>0.6875</v>
      </c>
      <c r="H12" s="13">
        <f>(E12-D12)+(G12-F12)</f>
        <v>0.37500000000000006</v>
      </c>
      <c r="I12" s="357">
        <f>AV12+AW12+AG12+AL12</f>
        <v>0</v>
      </c>
      <c r="J12" s="358">
        <f>(AU12+I12)-AC12</f>
        <v>9</v>
      </c>
      <c r="K12" s="359">
        <f>J12</f>
        <v>9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21.169900000000002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0.37500000000000006</v>
      </c>
      <c r="AN12" s="432">
        <f>HOUR(H12)</f>
        <v>9</v>
      </c>
      <c r="AO12" s="433">
        <f>AP12/60</f>
        <v>0</v>
      </c>
      <c r="AP12" s="434">
        <f>MINUTE(H12)</f>
        <v>0</v>
      </c>
      <c r="AQ12" s="435">
        <f>E12+AQ$40</f>
        <v>0.54166666666666674</v>
      </c>
      <c r="AR12" s="436" t="b">
        <f t="shared" ref="AR12:AR37" si="7">IF(Q12="Fl",$U$4)</f>
        <v>0</v>
      </c>
      <c r="AS12" s="437"/>
      <c r="AT12" s="438">
        <f>IF(AU12&gt;$U$3,(AU12+AV12+AW12),$U$4)+AG12</f>
        <v>9</v>
      </c>
      <c r="AU12" s="439">
        <f t="shared" ref="AU12:AU29" si="8">IF(R12&gt;=$R$3,BC12,I12+BC12)</f>
        <v>9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9</v>
      </c>
      <c r="BA12" s="444">
        <f>SUM(AT$12:AT12)</f>
        <v>9</v>
      </c>
      <c r="BB12" s="445">
        <f>$S$5*T12</f>
        <v>7.2000999999999999</v>
      </c>
      <c r="BC12" s="446">
        <f>AN12+AO12</f>
        <v>9</v>
      </c>
      <c r="BD12" s="392"/>
      <c r="BE12" s="392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42430</v>
      </c>
      <c r="D13" s="5">
        <v>0.39583333333333331</v>
      </c>
      <c r="E13" s="5">
        <v>0.52083333333333337</v>
      </c>
      <c r="F13" s="5">
        <v>0.54166666666666663</v>
      </c>
      <c r="G13" s="5">
        <v>0.69791666666666663</v>
      </c>
      <c r="H13" s="13">
        <f>(E13-D13)+(G13-F13)</f>
        <v>0.28125000000000006</v>
      </c>
      <c r="I13" s="357">
        <f>AV13+AW13+AG13+AL13</f>
        <v>0</v>
      </c>
      <c r="J13" s="358">
        <f>(AU13+I13)-AC13</f>
        <v>6.75</v>
      </c>
      <c r="K13" s="359">
        <f t="shared" ref="K13:K37" si="10">J13</f>
        <v>6.75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20.719799999999999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0.28125000000000006</v>
      </c>
      <c r="AN13" s="456">
        <f>HOUR(H13)</f>
        <v>6</v>
      </c>
      <c r="AO13" s="457">
        <f t="shared" ref="AO13:AO37" si="14">AP13/60</f>
        <v>0.75</v>
      </c>
      <c r="AP13" s="458">
        <f>MINUTE(H13)</f>
        <v>45</v>
      </c>
      <c r="AQ13" s="459">
        <f>E13+AQ$40</f>
        <v>0.54166666666666674</v>
      </c>
      <c r="AR13" s="460" t="b">
        <f t="shared" si="7"/>
        <v>0</v>
      </c>
      <c r="AS13" s="461"/>
      <c r="AT13" s="438">
        <f t="shared" ref="AT13:AT37" si="15">IF(AU13&gt;$U$3,(AU13+AV13+AW13),$U$4)+AG13</f>
        <v>6.75</v>
      </c>
      <c r="AU13" s="439">
        <f t="shared" si="8"/>
        <v>6.75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15.75</v>
      </c>
      <c r="BA13" s="463">
        <f>SUM(AT$12:AT13)</f>
        <v>15.75</v>
      </c>
      <c r="BB13" s="464">
        <f>$S$5*T13</f>
        <v>14.4002</v>
      </c>
      <c r="BC13" s="465">
        <f>AN13+AO13</f>
        <v>6.75</v>
      </c>
      <c r="BD13" s="392"/>
      <c r="BE13" s="392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42431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20.2697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0.28125000000000006</v>
      </c>
      <c r="AN14" s="456">
        <f>HOUR(H14)</f>
        <v>6</v>
      </c>
      <c r="AO14" s="457">
        <f t="shared" si="14"/>
        <v>0.75</v>
      </c>
      <c r="AP14" s="458">
        <f>MINUTE(H14)</f>
        <v>45</v>
      </c>
      <c r="AQ14" s="459">
        <f>E14+AQ$40</f>
        <v>0.54166666666666674</v>
      </c>
      <c r="AR14" s="460" t="b">
        <f t="shared" si="7"/>
        <v>0</v>
      </c>
      <c r="AS14" s="461"/>
      <c r="AT14" s="438">
        <f t="shared" si="15"/>
        <v>6.75</v>
      </c>
      <c r="AU14" s="439">
        <f t="shared" si="8"/>
        <v>6.75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22.5</v>
      </c>
      <c r="BA14" s="463">
        <f>SUM(AT$12:AT14)</f>
        <v>22.5</v>
      </c>
      <c r="BB14" s="464">
        <f>$S$5*T14</f>
        <v>21.600300000000001</v>
      </c>
      <c r="BC14" s="465">
        <f>AN14+AO14</f>
        <v>6.75</v>
      </c>
      <c r="BD14" s="392"/>
      <c r="BE14" s="392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42432</v>
      </c>
      <c r="D15" s="5">
        <v>0.39583333333333331</v>
      </c>
      <c r="E15" s="5">
        <v>0.52083333333333337</v>
      </c>
      <c r="F15" s="5">
        <v>0.54166666666666663</v>
      </c>
      <c r="G15" s="5">
        <v>0.72916666666666663</v>
      </c>
      <c r="H15" s="13">
        <f>(E15-D15)+(G15-F15)</f>
        <v>0.31250000000000006</v>
      </c>
      <c r="I15" s="357">
        <f>AV15+AW15+AG15+AL15</f>
        <v>0</v>
      </c>
      <c r="J15" s="358">
        <f>(AU15+I15)-AC15</f>
        <v>7.5</v>
      </c>
      <c r="K15" s="359">
        <f t="shared" si="10"/>
        <v>7.5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20.569600000000001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0.31250000000000006</v>
      </c>
      <c r="AN15" s="456">
        <f>HOUR(H15)</f>
        <v>7</v>
      </c>
      <c r="AO15" s="457">
        <f t="shared" si="14"/>
        <v>0.5</v>
      </c>
      <c r="AP15" s="458">
        <f>MINUTE(H15)</f>
        <v>30</v>
      </c>
      <c r="AQ15" s="459">
        <f>E15+AQ$40</f>
        <v>0.54166666666666674</v>
      </c>
      <c r="AR15" s="460" t="b">
        <f t="shared" si="7"/>
        <v>0</v>
      </c>
      <c r="AS15" s="461"/>
      <c r="AT15" s="438">
        <f t="shared" si="15"/>
        <v>7.5</v>
      </c>
      <c r="AU15" s="439">
        <f t="shared" si="8"/>
        <v>7.5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30</v>
      </c>
      <c r="BA15" s="463">
        <f>SUM(AT$12:AT15)</f>
        <v>30</v>
      </c>
      <c r="BB15" s="464">
        <f>$S$5*T15</f>
        <v>28.8004</v>
      </c>
      <c r="BC15" s="465">
        <f>AN15+AO15</f>
        <v>7.5</v>
      </c>
      <c r="BD15" s="392"/>
      <c r="BE15" s="392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42433</v>
      </c>
      <c r="D16" s="5">
        <v>0.29166666666666669</v>
      </c>
      <c r="E16" s="5">
        <v>0.52083333333333337</v>
      </c>
      <c r="F16" s="5">
        <v>0.54166666666666663</v>
      </c>
      <c r="G16" s="5">
        <v>0.66666666666666663</v>
      </c>
      <c r="H16" s="13">
        <f>(E16-D16)+(G16-F16)</f>
        <v>0.35416666666666669</v>
      </c>
      <c r="I16" s="357">
        <f>AV16+AW16+AG16+AL16</f>
        <v>0</v>
      </c>
      <c r="J16" s="358">
        <f>(AU16+I16)-AC16</f>
        <v>8.5</v>
      </c>
      <c r="K16" s="359">
        <f t="shared" si="10"/>
        <v>8.5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21.869499999999999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0.35416666666666669</v>
      </c>
      <c r="AN16" s="456">
        <f>HOUR(H16)</f>
        <v>8</v>
      </c>
      <c r="AO16" s="457">
        <f t="shared" si="14"/>
        <v>0.5</v>
      </c>
      <c r="AP16" s="458">
        <f>MINUTE(H16)</f>
        <v>30</v>
      </c>
      <c r="AQ16" s="459">
        <f>E16+AQ$40</f>
        <v>0.54166666666666674</v>
      </c>
      <c r="AR16" s="460" t="b">
        <f t="shared" si="7"/>
        <v>0</v>
      </c>
      <c r="AS16" s="461"/>
      <c r="AT16" s="438">
        <f t="shared" si="15"/>
        <v>8.5</v>
      </c>
      <c r="AU16" s="439">
        <f t="shared" si="8"/>
        <v>8.5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38.5</v>
      </c>
      <c r="BA16" s="463">
        <f>SUM(AT$12:AT16)</f>
        <v>38.5</v>
      </c>
      <c r="BB16" s="464">
        <f>$S$5*T16</f>
        <v>36.000500000000002</v>
      </c>
      <c r="BC16" s="465">
        <f>AN16+AO16</f>
        <v>8.5</v>
      </c>
      <c r="BD16" s="392"/>
      <c r="BE16" s="392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38.5</v>
      </c>
      <c r="I17" s="228" t="s">
        <v>1</v>
      </c>
      <c r="J17" s="229">
        <f>H17+SUM(I12:I16)</f>
        <v>38.5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21.869499999999999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38.5</v>
      </c>
      <c r="BA17" s="476">
        <f>SUM(AT$12:AT17)</f>
        <v>38.5</v>
      </c>
      <c r="BB17" s="477">
        <f>BB16</f>
        <v>36.000500000000002</v>
      </c>
      <c r="BC17" s="465" t="s">
        <v>1</v>
      </c>
      <c r="BD17" s="392"/>
      <c r="BE17" s="392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21.869499999999999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38.5</v>
      </c>
      <c r="BA18" s="476">
        <f>SUM(AT$12:AT18)</f>
        <v>38.5</v>
      </c>
      <c r="BB18" s="477">
        <f>BB16</f>
        <v>36.000500000000002</v>
      </c>
      <c r="BC18" s="465" t="s">
        <v>1</v>
      </c>
      <c r="BD18" s="392"/>
      <c r="BE18" s="392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42436</v>
      </c>
      <c r="D19" s="5">
        <v>0.29166666666666669</v>
      </c>
      <c r="E19" s="5">
        <v>0.52083333333333337</v>
      </c>
      <c r="F19" s="5">
        <v>0.54166666666666663</v>
      </c>
      <c r="G19" s="5">
        <v>0.6875</v>
      </c>
      <c r="H19" s="13">
        <f>(E19-D19)+(G19-F19)</f>
        <v>0.37500000000000006</v>
      </c>
      <c r="I19" s="357">
        <f>AV19+AW19+AG19+AL19</f>
        <v>0</v>
      </c>
      <c r="J19" s="358">
        <f>(AU19+I19)-AC19</f>
        <v>9</v>
      </c>
      <c r="K19" s="359">
        <f t="shared" si="10"/>
        <v>9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23.6694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0.37500000000000006</v>
      </c>
      <c r="AN19" s="456">
        <f>HOUR(H19)</f>
        <v>9</v>
      </c>
      <c r="AO19" s="457">
        <f t="shared" si="14"/>
        <v>0</v>
      </c>
      <c r="AP19" s="458">
        <f t="shared" si="19"/>
        <v>0</v>
      </c>
      <c r="AQ19" s="459">
        <f>E19+AQ$40</f>
        <v>0.54166666666666674</v>
      </c>
      <c r="AR19" s="460" t="b">
        <f t="shared" si="7"/>
        <v>0</v>
      </c>
      <c r="AS19" s="461"/>
      <c r="AT19" s="438">
        <f t="shared" si="15"/>
        <v>9</v>
      </c>
      <c r="AU19" s="439">
        <f t="shared" si="8"/>
        <v>9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47.5</v>
      </c>
      <c r="BA19" s="463">
        <f>SUM(AT$12:AT19)</f>
        <v>47.5</v>
      </c>
      <c r="BB19" s="464">
        <f>$S$5*T19</f>
        <v>43.200600000000001</v>
      </c>
      <c r="BC19" s="465">
        <f>AN19+AO19</f>
        <v>9</v>
      </c>
      <c r="BD19" s="392"/>
      <c r="BE19" s="392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42437</v>
      </c>
      <c r="D20" s="5">
        <v>0.39583333333333331</v>
      </c>
      <c r="E20" s="5">
        <v>0.52083333333333337</v>
      </c>
      <c r="F20" s="5">
        <v>0.54166666666666663</v>
      </c>
      <c r="G20" s="5">
        <v>0.69791666666666663</v>
      </c>
      <c r="H20" s="13">
        <f>(E20-D20)+(G20-F20)</f>
        <v>0.28125000000000006</v>
      </c>
      <c r="I20" s="357">
        <f>AV20+AW20+AG20+AL20</f>
        <v>0</v>
      </c>
      <c r="J20" s="358">
        <f>(AU20+I20)-AC20</f>
        <v>6.75</v>
      </c>
      <c r="K20" s="359">
        <f t="shared" si="10"/>
        <v>6.75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23.2193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0.28125000000000006</v>
      </c>
      <c r="AN20" s="456">
        <f>HOUR(H20)</f>
        <v>6</v>
      </c>
      <c r="AO20" s="457">
        <f t="shared" si="14"/>
        <v>0.75</v>
      </c>
      <c r="AP20" s="458">
        <f t="shared" si="19"/>
        <v>45</v>
      </c>
      <c r="AQ20" s="459">
        <f>E20+AQ$40</f>
        <v>0.54166666666666674</v>
      </c>
      <c r="AR20" s="460" t="b">
        <f t="shared" si="7"/>
        <v>0</v>
      </c>
      <c r="AS20" s="461"/>
      <c r="AT20" s="438">
        <f t="shared" si="15"/>
        <v>6.75</v>
      </c>
      <c r="AU20" s="439">
        <f t="shared" si="8"/>
        <v>6.75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54.25</v>
      </c>
      <c r="BA20" s="463">
        <f>SUM(AT$12:AT20)</f>
        <v>54.25</v>
      </c>
      <c r="BB20" s="464">
        <f>$S$5*T20</f>
        <v>50.400700000000001</v>
      </c>
      <c r="BC20" s="465">
        <f>AN20+AO20</f>
        <v>6.75</v>
      </c>
      <c r="BD20" s="392"/>
      <c r="BE20" s="392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42438</v>
      </c>
      <c r="D21" s="5">
        <v>0.39583333333333331</v>
      </c>
      <c r="E21" s="5">
        <v>0.52083333333333337</v>
      </c>
      <c r="F21" s="5">
        <v>0.54166666666666663</v>
      </c>
      <c r="G21" s="5">
        <v>0.69791666666666663</v>
      </c>
      <c r="H21" s="13">
        <f>(E21-D21)+(G21-F21)</f>
        <v>0.28125000000000006</v>
      </c>
      <c r="I21" s="357">
        <f>AV21+AW21+AG21+AL21</f>
        <v>0</v>
      </c>
      <c r="J21" s="358">
        <f>(AU21+I21)-AC21</f>
        <v>6.75</v>
      </c>
      <c r="K21" s="359">
        <f t="shared" si="10"/>
        <v>6.75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22.769200000000001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0.28125000000000006</v>
      </c>
      <c r="AN21" s="456">
        <f>HOUR(H21)</f>
        <v>6</v>
      </c>
      <c r="AO21" s="457">
        <f t="shared" si="14"/>
        <v>0.75</v>
      </c>
      <c r="AP21" s="458">
        <f t="shared" si="19"/>
        <v>45</v>
      </c>
      <c r="AQ21" s="459">
        <f>E21+AQ$40</f>
        <v>0.54166666666666674</v>
      </c>
      <c r="AR21" s="460" t="b">
        <f t="shared" si="7"/>
        <v>0</v>
      </c>
      <c r="AS21" s="461"/>
      <c r="AT21" s="438">
        <f t="shared" si="15"/>
        <v>6.75</v>
      </c>
      <c r="AU21" s="439">
        <f t="shared" si="8"/>
        <v>6.75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61</v>
      </c>
      <c r="BA21" s="463">
        <f>SUM(AT$12:AT21)</f>
        <v>61</v>
      </c>
      <c r="BB21" s="464">
        <f>$S$5*T21</f>
        <v>57.6008</v>
      </c>
      <c r="BC21" s="465">
        <f>AN21+AO21</f>
        <v>6.75</v>
      </c>
      <c r="BD21" s="392"/>
      <c r="BE21" s="392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42439</v>
      </c>
      <c r="D22" s="5">
        <v>0.39583333333333331</v>
      </c>
      <c r="E22" s="5">
        <v>0.52083333333333337</v>
      </c>
      <c r="F22" s="5">
        <v>0.54166666666666663</v>
      </c>
      <c r="G22" s="5">
        <v>0.69791666666666663</v>
      </c>
      <c r="H22" s="13">
        <f>(E22-D22)+(G22-F22)</f>
        <v>0.28125000000000006</v>
      </c>
      <c r="I22" s="357">
        <f>AV22+AW22+AG22+AL22</f>
        <v>0</v>
      </c>
      <c r="J22" s="358">
        <f>(AU22+I22)-AC22</f>
        <v>6.75</v>
      </c>
      <c r="K22" s="359">
        <f t="shared" si="10"/>
        <v>6.75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22.319100000000002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0.28125000000000006</v>
      </c>
      <c r="AN22" s="456">
        <f>HOUR(H22)</f>
        <v>6</v>
      </c>
      <c r="AO22" s="457">
        <f t="shared" si="14"/>
        <v>0.75</v>
      </c>
      <c r="AP22" s="458">
        <f t="shared" si="19"/>
        <v>45</v>
      </c>
      <c r="AQ22" s="459">
        <f>E22+AQ$40</f>
        <v>0.54166666666666674</v>
      </c>
      <c r="AR22" s="460" t="b">
        <f t="shared" si="7"/>
        <v>0</v>
      </c>
      <c r="AS22" s="461"/>
      <c r="AT22" s="438">
        <f t="shared" si="15"/>
        <v>6.75</v>
      </c>
      <c r="AU22" s="439">
        <f t="shared" si="8"/>
        <v>6.75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67.75</v>
      </c>
      <c r="BA22" s="463">
        <f>SUM(AT$12:AT22)</f>
        <v>67.75</v>
      </c>
      <c r="BB22" s="464">
        <f>$S$5*T22</f>
        <v>64.800899999999999</v>
      </c>
      <c r="BC22" s="465">
        <f>AN22+AO22</f>
        <v>6.75</v>
      </c>
      <c r="BD22" s="392"/>
      <c r="BE22" s="392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42440</v>
      </c>
      <c r="D23" s="5">
        <v>0.29166666666666669</v>
      </c>
      <c r="E23" s="5">
        <v>0.52083333333333337</v>
      </c>
      <c r="F23" s="5">
        <v>0.54166666666666663</v>
      </c>
      <c r="G23" s="5">
        <v>0.66666666666666663</v>
      </c>
      <c r="H23" s="13">
        <f>(E23-D23)+(G23-F23)</f>
        <v>0.35416666666666669</v>
      </c>
      <c r="I23" s="357">
        <f>AV23+AW23+AG23+AL23</f>
        <v>0</v>
      </c>
      <c r="J23" s="358">
        <f>(AU23+I23)-AC23</f>
        <v>8.5</v>
      </c>
      <c r="K23" s="359">
        <f t="shared" si="10"/>
        <v>8.5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23.618999999999996</v>
      </c>
      <c r="V23" s="305"/>
      <c r="W23" s="321" t="s">
        <v>47</v>
      </c>
      <c r="X23" s="17">
        <f>'01Feb16'!X29</f>
        <v>19.37</v>
      </c>
      <c r="Y23" s="17" t="str">
        <f>'01Feb16'!Y29</f>
        <v>0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0.35416666666666669</v>
      </c>
      <c r="AN23" s="456">
        <f>HOUR(H23)</f>
        <v>8</v>
      </c>
      <c r="AO23" s="457">
        <f t="shared" si="14"/>
        <v>0.5</v>
      </c>
      <c r="AP23" s="458">
        <f t="shared" si="19"/>
        <v>30</v>
      </c>
      <c r="AQ23" s="459">
        <f>E23+AQ$40</f>
        <v>0.54166666666666674</v>
      </c>
      <c r="AR23" s="460" t="b">
        <f t="shared" si="7"/>
        <v>0</v>
      </c>
      <c r="AS23" s="461"/>
      <c r="AT23" s="438">
        <f t="shared" si="15"/>
        <v>8.5</v>
      </c>
      <c r="AU23" s="439">
        <f t="shared" si="8"/>
        <v>8.5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76.25</v>
      </c>
      <c r="BA23" s="463">
        <f>SUM(AT$12:AT23)</f>
        <v>76.25</v>
      </c>
      <c r="BB23" s="464">
        <f>$S$5*T23</f>
        <v>72.001000000000005</v>
      </c>
      <c r="BC23" s="465">
        <f>AN23+AO23</f>
        <v>8.5</v>
      </c>
      <c r="BD23" s="392"/>
      <c r="BE23" s="392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37.75</v>
      </c>
      <c r="I24" s="228" t="s">
        <v>1</v>
      </c>
      <c r="J24" s="229">
        <f>H24+SUM(I19:I23)</f>
        <v>37.75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23.618999999999996</v>
      </c>
      <c r="V24" s="305"/>
      <c r="W24" s="245" t="s">
        <v>48</v>
      </c>
      <c r="X24" s="18">
        <f>IF(J17&gt;$S$4,J17-$S$4,"")</f>
        <v>2.5</v>
      </c>
      <c r="Y24" s="19" t="str">
        <f>IF($S$4&gt;J17,$S$4-J17,"")</f>
        <v/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76.25</v>
      </c>
      <c r="BA24" s="476">
        <f>SUM(AT$12:AT24)</f>
        <v>76.25</v>
      </c>
      <c r="BB24" s="477">
        <f>BB23</f>
        <v>72.001000000000005</v>
      </c>
      <c r="BC24" s="465" t="s">
        <v>1</v>
      </c>
      <c r="BD24" s="392"/>
      <c r="BE24" s="392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23.618999999999996</v>
      </c>
      <c r="V25" s="305"/>
      <c r="W25" s="245" t="s">
        <v>49</v>
      </c>
      <c r="X25" s="18">
        <f>IF(J24&gt;$S$4,J24-$S$4,"")</f>
        <v>1.75</v>
      </c>
      <c r="Y25" s="19" t="str">
        <f>IF($S$4&gt;J24,$S$4-J24,"")</f>
        <v/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76.25</v>
      </c>
      <c r="BA25" s="476">
        <f>SUM(AT$12:AT25)</f>
        <v>76.25</v>
      </c>
      <c r="BB25" s="477">
        <f>BB23</f>
        <v>72.001000000000005</v>
      </c>
      <c r="BC25" s="465" t="s">
        <v>1</v>
      </c>
      <c r="BD25" s="392"/>
      <c r="BE25" s="392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42443</v>
      </c>
      <c r="D26" s="5">
        <v>0.29166666666666669</v>
      </c>
      <c r="E26" s="5">
        <v>0.52083333333333337</v>
      </c>
      <c r="F26" s="5">
        <v>0.54166666666666663</v>
      </c>
      <c r="G26" s="5">
        <v>0.6875</v>
      </c>
      <c r="H26" s="13">
        <f>(E26-D26)+(G26-F26)</f>
        <v>0.37500000000000006</v>
      </c>
      <c r="I26" s="357">
        <f>AV26+AW26+AG26+AL26</f>
        <v>0</v>
      </c>
      <c r="J26" s="358">
        <f>(AU26+I26)-AC26</f>
        <v>9</v>
      </c>
      <c r="K26" s="359">
        <f t="shared" si="10"/>
        <v>9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25.418900000000004</v>
      </c>
      <c r="V26" s="305"/>
      <c r="W26" s="245" t="s">
        <v>50</v>
      </c>
      <c r="X26" s="18">
        <f>IF(J31&gt;$S$4,J31-$S$4,"")</f>
        <v>1.75</v>
      </c>
      <c r="Y26" s="19" t="str">
        <f>IF($S$4&gt;J31,$S$4-J31,"")</f>
        <v/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0.37500000000000006</v>
      </c>
      <c r="AN26" s="456">
        <f>HOUR(H26)</f>
        <v>9</v>
      </c>
      <c r="AO26" s="457">
        <f t="shared" si="14"/>
        <v>0</v>
      </c>
      <c r="AP26" s="458">
        <f t="shared" si="21"/>
        <v>0</v>
      </c>
      <c r="AQ26" s="459">
        <f>E26+AQ$40</f>
        <v>0.54166666666666674</v>
      </c>
      <c r="AR26" s="460" t="b">
        <f t="shared" si="7"/>
        <v>0</v>
      </c>
      <c r="AS26" s="461"/>
      <c r="AT26" s="438">
        <f t="shared" si="15"/>
        <v>9</v>
      </c>
      <c r="AU26" s="439">
        <f t="shared" si="8"/>
        <v>9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85.25</v>
      </c>
      <c r="BA26" s="463">
        <f>SUM(AT$12:AT26)</f>
        <v>85.25</v>
      </c>
      <c r="BB26" s="464">
        <f>$S$5*T26</f>
        <v>79.201099999999997</v>
      </c>
      <c r="BC26" s="465">
        <f>AN26+AO26</f>
        <v>9</v>
      </c>
      <c r="BD26" s="392"/>
      <c r="BE26" s="392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42444</v>
      </c>
      <c r="D27" s="5">
        <v>0.39583333333333331</v>
      </c>
      <c r="E27" s="5">
        <v>0.52083333333333337</v>
      </c>
      <c r="F27" s="5">
        <v>0.54166666666666663</v>
      </c>
      <c r="G27" s="5">
        <v>0.69791666666666663</v>
      </c>
      <c r="H27" s="13">
        <f>(E27-D27)+(G27-F27)</f>
        <v>0.28125000000000006</v>
      </c>
      <c r="I27" s="357">
        <f>AV27+AW27+AG27+AL27</f>
        <v>0</v>
      </c>
      <c r="J27" s="358">
        <f>(AU27+I27)-AC27</f>
        <v>6.75</v>
      </c>
      <c r="K27" s="359">
        <f t="shared" si="10"/>
        <v>6.75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24.968799999999998</v>
      </c>
      <c r="V27" s="305"/>
      <c r="W27" s="245" t="s">
        <v>51</v>
      </c>
      <c r="X27" s="18">
        <f>IF(J38&gt;$S$4,J38-$S$4,"")</f>
        <v>0.45000000000000284</v>
      </c>
      <c r="Y27" s="19" t="str">
        <f>IF($S$4&gt;J38,$S$4-J38,"")</f>
        <v/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0.28125000000000006</v>
      </c>
      <c r="AN27" s="456">
        <f>HOUR(H27)</f>
        <v>6</v>
      </c>
      <c r="AO27" s="457">
        <f t="shared" si="14"/>
        <v>0.75</v>
      </c>
      <c r="AP27" s="458">
        <f t="shared" si="21"/>
        <v>45</v>
      </c>
      <c r="AQ27" s="459">
        <f>E27+AQ$40</f>
        <v>0.54166666666666674</v>
      </c>
      <c r="AR27" s="460" t="b">
        <f t="shared" si="7"/>
        <v>0</v>
      </c>
      <c r="AS27" s="461"/>
      <c r="AT27" s="438">
        <f t="shared" si="15"/>
        <v>6.75</v>
      </c>
      <c r="AU27" s="439">
        <f t="shared" si="8"/>
        <v>6.75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92</v>
      </c>
      <c r="BA27" s="463">
        <f>SUM(AT$12:AT27)</f>
        <v>92</v>
      </c>
      <c r="BB27" s="464">
        <f>$S$5*T27</f>
        <v>86.401200000000003</v>
      </c>
      <c r="BC27" s="465">
        <f>AN27+AO27</f>
        <v>6.75</v>
      </c>
      <c r="BD27" s="392"/>
      <c r="BE27" s="392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42445</v>
      </c>
      <c r="D28" s="5">
        <v>0.39583333333333331</v>
      </c>
      <c r="E28" s="5">
        <v>0.52083333333333337</v>
      </c>
      <c r="F28" s="5">
        <v>0.54166666666666663</v>
      </c>
      <c r="G28" s="5">
        <v>0.69791666666666663</v>
      </c>
      <c r="H28" s="13">
        <f>(E28-D28)+(G28-F28)</f>
        <v>0.28125000000000006</v>
      </c>
      <c r="I28" s="357">
        <f>AV28+AW28+AG28+AL28</f>
        <v>0</v>
      </c>
      <c r="J28" s="358">
        <f>(AU28+I28)-AC28</f>
        <v>6.75</v>
      </c>
      <c r="K28" s="359">
        <f t="shared" si="10"/>
        <v>6.75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24.518700000000006</v>
      </c>
      <c r="V28" s="305"/>
      <c r="W28" s="245" t="s">
        <v>13</v>
      </c>
      <c r="X28" s="20">
        <f>SUM(X24:X27)+X23</f>
        <v>25.820000000000004</v>
      </c>
      <c r="Y28" s="21">
        <f>SUM(Y24:Y27)-Y23</f>
        <v>0</v>
      </c>
      <c r="Z28" s="322" t="e">
        <f>0-Y24</f>
        <v>#VALUE!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0.28125000000000006</v>
      </c>
      <c r="AN28" s="456">
        <f>HOUR(H28)</f>
        <v>6</v>
      </c>
      <c r="AO28" s="457">
        <f t="shared" si="14"/>
        <v>0.75</v>
      </c>
      <c r="AP28" s="458">
        <f t="shared" si="21"/>
        <v>45</v>
      </c>
      <c r="AQ28" s="459">
        <f>E28+AQ$40</f>
        <v>0.54166666666666674</v>
      </c>
      <c r="AR28" s="460" t="b">
        <f t="shared" si="7"/>
        <v>0</v>
      </c>
      <c r="AS28" s="461"/>
      <c r="AT28" s="438">
        <f t="shared" si="15"/>
        <v>6.75</v>
      </c>
      <c r="AU28" s="439">
        <f t="shared" si="8"/>
        <v>6.75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98.75</v>
      </c>
      <c r="BA28" s="463">
        <f>SUM(AT$12:AT28)</f>
        <v>98.75</v>
      </c>
      <c r="BB28" s="464">
        <f>$S$5*T28</f>
        <v>93.601299999999995</v>
      </c>
      <c r="BC28" s="465">
        <f>AN28+AO28</f>
        <v>6.75</v>
      </c>
      <c r="BD28" s="392"/>
      <c r="BE28" s="392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42446</v>
      </c>
      <c r="D29" s="5">
        <v>0.39583333333333331</v>
      </c>
      <c r="E29" s="5">
        <v>0.52083333333333337</v>
      </c>
      <c r="F29" s="5">
        <v>0.54166666666666663</v>
      </c>
      <c r="G29" s="5">
        <v>0.69791666666666663</v>
      </c>
      <c r="H29" s="13">
        <f>(E29-D29)+(G29-F29)</f>
        <v>0.28125000000000006</v>
      </c>
      <c r="I29" s="357">
        <f>AV29+AW29+AG29+AL29</f>
        <v>0</v>
      </c>
      <c r="J29" s="358">
        <f>(AU29+I29)-AC29</f>
        <v>6.75</v>
      </c>
      <c r="K29" s="359">
        <f t="shared" si="10"/>
        <v>6.75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24.0686</v>
      </c>
      <c r="V29" s="305"/>
      <c r="W29" s="323" t="s">
        <v>52</v>
      </c>
      <c r="X29" s="14">
        <f>IF(X28+Z32&gt;0,X28+Z32,"0")</f>
        <v>25.820000000000004</v>
      </c>
      <c r="Y29" s="14" t="str">
        <f>IF(X28-Y28&lt;0,X28-Y28,"0")</f>
        <v>0</v>
      </c>
      <c r="Z29" s="322" t="e">
        <f>0-Y25</f>
        <v>#VALUE!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0.28125000000000006</v>
      </c>
      <c r="AN29" s="456">
        <f>HOUR(H29)</f>
        <v>6</v>
      </c>
      <c r="AO29" s="457">
        <f t="shared" si="14"/>
        <v>0.75</v>
      </c>
      <c r="AP29" s="458">
        <f t="shared" si="21"/>
        <v>45</v>
      </c>
      <c r="AQ29" s="459">
        <f>E29+AQ$40</f>
        <v>0.54166666666666674</v>
      </c>
      <c r="AR29" s="460" t="b">
        <f t="shared" si="7"/>
        <v>0</v>
      </c>
      <c r="AS29" s="461"/>
      <c r="AT29" s="438">
        <f t="shared" si="15"/>
        <v>6.75</v>
      </c>
      <c r="AU29" s="439">
        <f t="shared" si="8"/>
        <v>6.75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105.5</v>
      </c>
      <c r="BA29" s="463">
        <f>SUM(AT$12:AT29)</f>
        <v>105.5</v>
      </c>
      <c r="BB29" s="464">
        <f>$S$5*T29</f>
        <v>100.8014</v>
      </c>
      <c r="BC29" s="465">
        <f>AN29+AO29</f>
        <v>6.75</v>
      </c>
      <c r="BD29" s="392"/>
      <c r="BE29" s="392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42447</v>
      </c>
      <c r="D30" s="5">
        <v>0.29166666666666669</v>
      </c>
      <c r="E30" s="5">
        <v>0.52083333333333337</v>
      </c>
      <c r="F30" s="5">
        <v>0.54166666666666663</v>
      </c>
      <c r="G30" s="5">
        <v>0.66666666666666663</v>
      </c>
      <c r="H30" s="13">
        <f>(E30-D30)+(G30-F30)</f>
        <v>0.35416666666666669</v>
      </c>
      <c r="I30" s="357">
        <f>AV30+AW30+AG30+AL30</f>
        <v>0</v>
      </c>
      <c r="J30" s="358">
        <f>(AU30+I30)-AC30</f>
        <v>8.5</v>
      </c>
      <c r="K30" s="359">
        <f t="shared" si="10"/>
        <v>8.5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25.368500000000008</v>
      </c>
      <c r="V30" s="305"/>
      <c r="W30" s="213"/>
      <c r="X30" s="213"/>
      <c r="Y30" s="213"/>
      <c r="Z30" s="322" t="e">
        <f>0-Y26</f>
        <v>#VALUE!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0.35416666666666669</v>
      </c>
      <c r="AN30" s="456">
        <f>HOUR(H30)</f>
        <v>8</v>
      </c>
      <c r="AO30" s="457">
        <f t="shared" si="14"/>
        <v>0.5</v>
      </c>
      <c r="AP30" s="458">
        <f t="shared" si="21"/>
        <v>30</v>
      </c>
      <c r="AQ30" s="459">
        <f>E30+AQ$40</f>
        <v>0.54166666666666674</v>
      </c>
      <c r="AR30" s="460" t="b">
        <f t="shared" si="7"/>
        <v>0</v>
      </c>
      <c r="AS30" s="461"/>
      <c r="AT30" s="438">
        <f t="shared" si="15"/>
        <v>8.5</v>
      </c>
      <c r="AU30" s="439">
        <f>IF(R30&gt;=$R$3,BC30,I30+BC30)</f>
        <v>8.5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114</v>
      </c>
      <c r="BA30" s="463">
        <f>SUM(AT$12:AT30)</f>
        <v>114</v>
      </c>
      <c r="BB30" s="464">
        <f>$S$5*T30</f>
        <v>108.00149999999999</v>
      </c>
      <c r="BC30" s="465">
        <f>AN30+AO30</f>
        <v>8.5</v>
      </c>
      <c r="BD30" s="392"/>
      <c r="BE30" s="392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37.75</v>
      </c>
      <c r="I31" s="228" t="s">
        <v>1</v>
      </c>
      <c r="J31" s="229">
        <f>H31+SUM(I26:I30)</f>
        <v>37.75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25.368500000000008</v>
      </c>
      <c r="V31" s="305"/>
      <c r="W31" s="213"/>
      <c r="X31" s="213"/>
      <c r="Y31" s="213"/>
      <c r="Z31" s="324" t="e">
        <f>0-Y27</f>
        <v>#VALUE!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114</v>
      </c>
      <c r="BA31" s="476">
        <f>SUM(AT$12:AT31)</f>
        <v>114</v>
      </c>
      <c r="BB31" s="477">
        <f>BB30</f>
        <v>108.00149999999999</v>
      </c>
      <c r="BC31" s="465" t="s">
        <v>1</v>
      </c>
      <c r="BD31" s="392"/>
      <c r="BE31" s="392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25.368500000000008</v>
      </c>
      <c r="V32" s="305"/>
      <c r="W32" s="213"/>
      <c r="X32" s="213"/>
      <c r="Y32" s="213"/>
      <c r="Z32" s="324">
        <f>0-Y28</f>
        <v>0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114</v>
      </c>
      <c r="BA32" s="476">
        <f>SUM(AT$12:AT32)</f>
        <v>114</v>
      </c>
      <c r="BB32" s="477">
        <f>BB30</f>
        <v>108.00149999999999</v>
      </c>
      <c r="BC32" s="465" t="s">
        <v>1</v>
      </c>
      <c r="BD32" s="392"/>
      <c r="BE32" s="392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42450</v>
      </c>
      <c r="D33" s="5">
        <v>0.29166666666666669</v>
      </c>
      <c r="E33" s="5">
        <v>0.52083333333333337</v>
      </c>
      <c r="F33" s="5">
        <v>0.54166666666666663</v>
      </c>
      <c r="G33" s="5">
        <v>0.6875</v>
      </c>
      <c r="H33" s="13">
        <f>(E33-D33)+(G33-F33)</f>
        <v>0.37500000000000006</v>
      </c>
      <c r="I33" s="357">
        <f>AV33+AW33+AG33+AL33</f>
        <v>0</v>
      </c>
      <c r="J33" s="358">
        <f>(AU33+I33)-AC33</f>
        <v>9</v>
      </c>
      <c r="K33" s="359">
        <f t="shared" si="10"/>
        <v>9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27.168400000000002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0.37500000000000006</v>
      </c>
      <c r="AN33" s="456">
        <f>HOUR(H33)</f>
        <v>9</v>
      </c>
      <c r="AO33" s="457">
        <f t="shared" si="14"/>
        <v>0</v>
      </c>
      <c r="AP33" s="458">
        <f t="shared" si="24"/>
        <v>0</v>
      </c>
      <c r="AQ33" s="459">
        <f>E33+AQ$40</f>
        <v>0.54166666666666674</v>
      </c>
      <c r="AR33" s="460" t="b">
        <f t="shared" si="7"/>
        <v>0</v>
      </c>
      <c r="AS33" s="461"/>
      <c r="AT33" s="438">
        <f t="shared" si="15"/>
        <v>9</v>
      </c>
      <c r="AU33" s="439">
        <f t="shared" si="22"/>
        <v>9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123</v>
      </c>
      <c r="BA33" s="463">
        <f>SUM(AT$12:AT33)</f>
        <v>123</v>
      </c>
      <c r="BB33" s="464">
        <f>$S$5*T33</f>
        <v>115.2016</v>
      </c>
      <c r="BC33" s="465">
        <f>AN33+AO33</f>
        <v>9</v>
      </c>
      <c r="BD33" s="392"/>
      <c r="BE33" s="392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42451</v>
      </c>
      <c r="D34" s="5">
        <v>0.39583333333333331</v>
      </c>
      <c r="E34" s="5">
        <v>0.52083333333333337</v>
      </c>
      <c r="F34" s="5">
        <v>0.54166666666666663</v>
      </c>
      <c r="G34" s="5">
        <v>0.69791666666666663</v>
      </c>
      <c r="H34" s="13">
        <f>(E34-D34)+(G34-F34)</f>
        <v>0.28125000000000006</v>
      </c>
      <c r="I34" s="357">
        <f>AV34+AW34+AG34+AL34</f>
        <v>0</v>
      </c>
      <c r="J34" s="358">
        <f>(AU34+I34)-AC34</f>
        <v>6.75</v>
      </c>
      <c r="K34" s="359">
        <f t="shared" si="10"/>
        <v>6.75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26.718299999999996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0.28125000000000006</v>
      </c>
      <c r="AN34" s="456">
        <f>HOUR(H34)</f>
        <v>6</v>
      </c>
      <c r="AO34" s="457">
        <f t="shared" si="14"/>
        <v>0.75</v>
      </c>
      <c r="AP34" s="458">
        <f t="shared" si="24"/>
        <v>45</v>
      </c>
      <c r="AQ34" s="459">
        <f>E34+AQ$40</f>
        <v>0.54166666666666674</v>
      </c>
      <c r="AR34" s="460" t="b">
        <f t="shared" si="7"/>
        <v>0</v>
      </c>
      <c r="AS34" s="461"/>
      <c r="AT34" s="438">
        <f t="shared" si="15"/>
        <v>6.75</v>
      </c>
      <c r="AU34" s="439">
        <f t="shared" si="22"/>
        <v>6.75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129.75</v>
      </c>
      <c r="BA34" s="463">
        <f>SUM(AT$12:AT34)</f>
        <v>129.75</v>
      </c>
      <c r="BB34" s="464">
        <f>$S$5*T34</f>
        <v>122.40170000000001</v>
      </c>
      <c r="BC34" s="465">
        <f>AN34+AO34</f>
        <v>6.75</v>
      </c>
      <c r="BD34" s="392"/>
      <c r="BE34" s="392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42452</v>
      </c>
      <c r="D35" s="5">
        <v>0.39583333333333331</v>
      </c>
      <c r="E35" s="5">
        <v>0.52083333333333337</v>
      </c>
      <c r="F35" s="5">
        <v>0.54166666666666663</v>
      </c>
      <c r="G35" s="5">
        <v>0.69791666666666663</v>
      </c>
      <c r="H35" s="13">
        <f>(E35-D35)+(G35-F35)</f>
        <v>0.28125000000000006</v>
      </c>
      <c r="I35" s="357">
        <f>AV35+AW35+AG35+AL35</f>
        <v>0</v>
      </c>
      <c r="J35" s="358">
        <f>(AU35+I35)-AC35</f>
        <v>6.75</v>
      </c>
      <c r="K35" s="359">
        <f t="shared" si="10"/>
        <v>6.75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26.268200000000004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0.28125000000000006</v>
      </c>
      <c r="AN35" s="456">
        <f>HOUR(H35)</f>
        <v>6</v>
      </c>
      <c r="AO35" s="457">
        <f t="shared" si="14"/>
        <v>0.75</v>
      </c>
      <c r="AP35" s="458">
        <f t="shared" si="24"/>
        <v>45</v>
      </c>
      <c r="AQ35" s="459">
        <f>E35+AQ$40</f>
        <v>0.54166666666666674</v>
      </c>
      <c r="AR35" s="460" t="b">
        <f t="shared" si="7"/>
        <v>0</v>
      </c>
      <c r="AS35" s="461"/>
      <c r="AT35" s="438">
        <f t="shared" si="15"/>
        <v>6.75</v>
      </c>
      <c r="AU35" s="439">
        <f t="shared" si="22"/>
        <v>6.75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136.5</v>
      </c>
      <c r="BA35" s="463">
        <f>SUM(AT$12:AT35)</f>
        <v>136.5</v>
      </c>
      <c r="BB35" s="464">
        <f>$S$5*T35</f>
        <v>129.6018</v>
      </c>
      <c r="BC35" s="465">
        <f>AN35+AO35</f>
        <v>6.75</v>
      </c>
      <c r="BD35" s="392"/>
      <c r="BE35" s="392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42453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25.818100000000012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0.28125000000000006</v>
      </c>
      <c r="AN36" s="456">
        <f>HOUR(H36)</f>
        <v>6</v>
      </c>
      <c r="AO36" s="457">
        <f t="shared" si="14"/>
        <v>0.75</v>
      </c>
      <c r="AP36" s="458">
        <f t="shared" si="24"/>
        <v>45</v>
      </c>
      <c r="AQ36" s="459">
        <f>E36+AQ$40</f>
        <v>0.54166666666666674</v>
      </c>
      <c r="AR36" s="460" t="b">
        <f t="shared" si="7"/>
        <v>0</v>
      </c>
      <c r="AS36" s="461"/>
      <c r="AT36" s="438">
        <f t="shared" si="15"/>
        <v>6.75</v>
      </c>
      <c r="AU36" s="439">
        <f t="shared" si="22"/>
        <v>6.75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143.25</v>
      </c>
      <c r="BA36" s="463">
        <f>SUM(AT$12:AT36)</f>
        <v>143.25</v>
      </c>
      <c r="BB36" s="464">
        <f>$S$5*T36</f>
        <v>136.80189999999999</v>
      </c>
      <c r="BC36" s="465">
        <f>AN36+AO36</f>
        <v>6.75</v>
      </c>
      <c r="BD36" s="392"/>
      <c r="BE36" s="392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42454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7.2</v>
      </c>
      <c r="J37" s="358">
        <f>(AU37+I37)-AC37</f>
        <v>7.2</v>
      </c>
      <c r="K37" s="359">
        <f t="shared" si="10"/>
        <v>7.2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202</v>
      </c>
      <c r="R37" s="25">
        <v>0</v>
      </c>
      <c r="S37" s="362"/>
      <c r="T37" s="363">
        <v>20</v>
      </c>
      <c r="U37" s="325">
        <f>U$11+SUM(BA37-BB37)-SUM(AR$12:AR37)+SUM(AG$12:AG37)</f>
        <v>25.81799999999998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7</v>
      </c>
      <c r="AW37" s="439">
        <f t="shared" si="16"/>
        <v>0.2</v>
      </c>
      <c r="AX37" s="440">
        <f>MINUTE(AY37)</f>
        <v>12</v>
      </c>
      <c r="AY37" s="442">
        <f t="shared" si="9"/>
        <v>0.3</v>
      </c>
      <c r="AZ37" s="462">
        <f>SUM($BC$12:BC37)</f>
        <v>143.25</v>
      </c>
      <c r="BA37" s="463">
        <f>SUM(AT$12:AT37)</f>
        <v>150.44999999999999</v>
      </c>
      <c r="BB37" s="464">
        <f>$S$5*T37</f>
        <v>144.00200000000001</v>
      </c>
      <c r="BC37" s="465">
        <f>AN37+AO37</f>
        <v>0</v>
      </c>
      <c r="BD37" s="392"/>
      <c r="BE37" s="392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29.25</v>
      </c>
      <c r="I38" s="228" t="s">
        <v>1</v>
      </c>
      <c r="J38" s="229">
        <f>H38+SUM(I33:I37)</f>
        <v>36.450000000000003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392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392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392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392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'01Feb16'!Q46</f>
        <v>14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392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6.7916666666666661</v>
      </c>
      <c r="E43" s="248">
        <f>SUM(E12:E37)</f>
        <v>9.8958333333333339</v>
      </c>
      <c r="F43" s="248">
        <f>SUM(F12:F37)</f>
        <v>10.291666666666666</v>
      </c>
      <c r="G43" s="248">
        <f>SUM(G12:G37)</f>
        <v>13.156249999999996</v>
      </c>
      <c r="H43" s="248" t="s">
        <v>1</v>
      </c>
      <c r="I43" s="249" t="s">
        <v>1</v>
      </c>
      <c r="J43" s="250">
        <f>SUM(J12:J16,J19:J23,J26:J30,J33:J37)</f>
        <v>150.44999999999999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392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19</v>
      </c>
      <c r="E44" s="259">
        <f>COUNTIF(E12:E37,"&gt;0")</f>
        <v>19</v>
      </c>
      <c r="F44" s="259">
        <f>COUNTIF(F12:F37,"&gt;0")</f>
        <v>19</v>
      </c>
      <c r="G44" s="259">
        <f>COUNTIF(G12:G37,"&gt;0")</f>
        <v>19</v>
      </c>
      <c r="H44" s="259" t="s">
        <v>1</v>
      </c>
      <c r="I44" s="213" t="s">
        <v>1</v>
      </c>
      <c r="J44" s="260">
        <f>COUNTIF(K12:K37,"&gt;0")</f>
        <v>20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392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0.35745614035087714</v>
      </c>
      <c r="E45" s="263">
        <f>IF(E44&gt;0,E43/E44,0)</f>
        <v>0.52083333333333337</v>
      </c>
      <c r="F45" s="263">
        <f>IF(F44&gt;0,F43/F44,0)</f>
        <v>0.54166666666666663</v>
      </c>
      <c r="G45" s="263">
        <f>IF(G44&gt;0,G43/G44,0)</f>
        <v>0.6924342105263156</v>
      </c>
      <c r="H45" s="264">
        <f>IF(J44&gt;0,J43/J44,0)</f>
        <v>7.5224999999999991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392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14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392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422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42447</v>
      </c>
      <c r="D52" s="195">
        <f t="shared" si="25"/>
        <v>0.29166666666666669</v>
      </c>
      <c r="E52" s="195">
        <f t="shared" si="25"/>
        <v>0.52083333333333337</v>
      </c>
      <c r="F52" s="195">
        <f t="shared" si="25"/>
        <v>0.54166666666666663</v>
      </c>
      <c r="G52" s="195">
        <f t="shared" si="25"/>
        <v>0.66666666666666663</v>
      </c>
      <c r="H52" s="195">
        <f t="shared" si="25"/>
        <v>0.35416666666666669</v>
      </c>
      <c r="I52" s="196">
        <f t="shared" si="25"/>
        <v>0</v>
      </c>
      <c r="J52" s="196">
        <f t="shared" si="25"/>
        <v>8.5</v>
      </c>
      <c r="K52" s="196">
        <f t="shared" si="25"/>
        <v>8.5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25.368500000000008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 t="e">
        <f t="shared" si="25"/>
        <v>#VALUE!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0.35416666666666669</v>
      </c>
      <c r="AN52" s="195"/>
      <c r="AO52" s="195"/>
      <c r="AP52" s="195"/>
      <c r="AQ52" s="195">
        <f t="shared" ref="AQ52:BC52" si="26">AQ30</f>
        <v>0.54166666666666674</v>
      </c>
      <c r="AR52" s="193" t="b">
        <f t="shared" si="26"/>
        <v>0</v>
      </c>
      <c r="AS52" s="193">
        <f t="shared" si="26"/>
        <v>0</v>
      </c>
      <c r="AT52" s="196">
        <f t="shared" si="26"/>
        <v>8.5</v>
      </c>
      <c r="AU52" s="196">
        <f t="shared" si="26"/>
        <v>8.5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114</v>
      </c>
      <c r="BA52" s="196">
        <f t="shared" si="26"/>
        <v>114</v>
      </c>
      <c r="BB52" s="196">
        <f t="shared" si="26"/>
        <v>108.00149999999999</v>
      </c>
      <c r="BC52" s="196">
        <f t="shared" si="26"/>
        <v>8.5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F2:AF11"/>
    <mergeCell ref="AG2:AG11"/>
    <mergeCell ref="AH2:AH11"/>
    <mergeCell ref="AI2:AI11"/>
    <mergeCell ref="AB2:AB11"/>
    <mergeCell ref="AC2:AC11"/>
    <mergeCell ref="AD2:AD11"/>
    <mergeCell ref="AE2:AE11"/>
    <mergeCell ref="AN2:AN11"/>
    <mergeCell ref="AO2:AO11"/>
    <mergeCell ref="AP2:AP11"/>
    <mergeCell ref="AQ2:AQ11"/>
    <mergeCell ref="AJ2:AJ11"/>
    <mergeCell ref="AK2:AK11"/>
    <mergeCell ref="AL2:AL11"/>
    <mergeCell ref="AM2:AM11"/>
    <mergeCell ref="F5:G5"/>
    <mergeCell ref="O5:R5"/>
    <mergeCell ref="H8:H11"/>
    <mergeCell ref="J8:K8"/>
    <mergeCell ref="L8:O10"/>
    <mergeCell ref="Q8:S10"/>
    <mergeCell ref="BC2:BC11"/>
    <mergeCell ref="AY2:AY11"/>
    <mergeCell ref="AZ2:AZ11"/>
    <mergeCell ref="BA2:BA11"/>
    <mergeCell ref="AR2:AR11"/>
    <mergeCell ref="AS2:AS11"/>
    <mergeCell ref="AT2:AT11"/>
    <mergeCell ref="BB2:BB11"/>
    <mergeCell ref="AU2:AU11"/>
    <mergeCell ref="AV2:AV11"/>
    <mergeCell ref="AW2:AW11"/>
    <mergeCell ref="AX2:AX11"/>
    <mergeCell ref="AQ38:AQ39"/>
    <mergeCell ref="AB42:AG45"/>
    <mergeCell ref="AH42:AL45"/>
    <mergeCell ref="AM42:AP45"/>
    <mergeCell ref="AQ42:AQ45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J49:AJ50"/>
    <mergeCell ref="AK49:AK50"/>
    <mergeCell ref="AL49:AL50"/>
    <mergeCell ref="AM49:AM50"/>
    <mergeCell ref="AF49:AF50"/>
    <mergeCell ref="AG49:AG50"/>
    <mergeCell ref="AH49:AH50"/>
    <mergeCell ref="AI49:AI50"/>
    <mergeCell ref="AR49:AR50"/>
    <mergeCell ref="AS49:AS50"/>
    <mergeCell ref="AT49:AT50"/>
    <mergeCell ref="AU49:AU50"/>
    <mergeCell ref="AN49:AN50"/>
    <mergeCell ref="AO49:AO50"/>
    <mergeCell ref="AP49:AP50"/>
    <mergeCell ref="AQ49:AQ50"/>
    <mergeCell ref="AZ49:AZ50"/>
    <mergeCell ref="BA49:BA50"/>
    <mergeCell ref="BB49:BB50"/>
    <mergeCell ref="BC49:BC50"/>
    <mergeCell ref="AV49:AV50"/>
    <mergeCell ref="AW49:AW50"/>
    <mergeCell ref="AX49:AX50"/>
    <mergeCell ref="AY49:AY50"/>
  </mergeCells>
  <phoneticPr fontId="21" type="noConversion"/>
  <conditionalFormatting sqref="H12:H16 H19:H23 H33:H37 H26:H30">
    <cfRule type="cellIs" dxfId="569" priority="38" stopIfTrue="1" operator="lessThanOrEqual">
      <formula>$U$5+AY12</formula>
    </cfRule>
  </conditionalFormatting>
  <conditionalFormatting sqref="X29 X23">
    <cfRule type="cellIs" dxfId="568" priority="39" stopIfTrue="1" operator="greaterThanOrEqual">
      <formula>0</formula>
    </cfRule>
  </conditionalFormatting>
  <conditionalFormatting sqref="U11">
    <cfRule type="cellIs" dxfId="567" priority="40" stopIfTrue="1" operator="lessThan">
      <formula>$BC$10</formula>
    </cfRule>
    <cfRule type="cellIs" dxfId="566" priority="41" stopIfTrue="1" operator="greaterThanOrEqual">
      <formula>$BC$10</formula>
    </cfRule>
  </conditionalFormatting>
  <conditionalFormatting sqref="V11:V37 U12:U37">
    <cfRule type="cellIs" dxfId="565" priority="42" stopIfTrue="1" operator="lessThan">
      <formula>0</formula>
    </cfRule>
    <cfRule type="cellIs" dxfId="564" priority="43" stopIfTrue="1" operator="greaterThanOrEqual">
      <formula>0</formula>
    </cfRule>
  </conditionalFormatting>
  <conditionalFormatting sqref="J17 J31 J24 J38">
    <cfRule type="cellIs" dxfId="563" priority="44" stopIfTrue="1" operator="greaterThanOrEqual">
      <formula>$S$4</formula>
    </cfRule>
    <cfRule type="cellIs" dxfId="562" priority="45" stopIfTrue="1" operator="lessThan">
      <formula>$S$4</formula>
    </cfRule>
  </conditionalFormatting>
  <conditionalFormatting sqref="J12:J16 J26:J30 J19:J23 J33:J37">
    <cfRule type="cellIs" dxfId="561" priority="47" stopIfTrue="1" operator="lessThanOrEqual">
      <formula>$U$6</formula>
    </cfRule>
    <cfRule type="cellIs" dxfId="560" priority="48" stopIfTrue="1" operator="greaterThan">
      <formula>$U$6</formula>
    </cfRule>
  </conditionalFormatting>
  <conditionalFormatting sqref="G37 D37:E37">
    <cfRule type="cellIs" dxfId="559" priority="49" stopIfTrue="1" operator="lessThan">
      <formula>$U$2</formula>
    </cfRule>
  </conditionalFormatting>
  <conditionalFormatting sqref="J43:P43">
    <cfRule type="cellIs" dxfId="558" priority="50" stopIfTrue="1" operator="lessThanOrEqual">
      <formula>$U$6</formula>
    </cfRule>
    <cfRule type="cellIs" dxfId="557" priority="51" stopIfTrue="1" operator="greaterThan">
      <formula>$U$6</formula>
    </cfRule>
  </conditionalFormatting>
  <conditionalFormatting sqref="K12:K37">
    <cfRule type="cellIs" dxfId="556" priority="52" stopIfTrue="1" operator="lessThanOrEqual">
      <formula>$U$6</formula>
    </cfRule>
    <cfRule type="cellIs" dxfId="555" priority="53" stopIfTrue="1" operator="greaterThan">
      <formula>$U$6</formula>
    </cfRule>
  </conditionalFormatting>
  <conditionalFormatting sqref="Q46">
    <cfRule type="cellIs" dxfId="554" priority="55" stopIfTrue="1" operator="between">
      <formula>0</formula>
      <formula>40</formula>
    </cfRule>
    <cfRule type="cellIs" dxfId="553" priority="56" stopIfTrue="1" operator="lessThan">
      <formula>0</formula>
    </cfRule>
  </conditionalFormatting>
  <conditionalFormatting sqref="F37">
    <cfRule type="cellIs" dxfId="552" priority="57" stopIfTrue="1" operator="lessThan">
      <formula>AQ37</formula>
    </cfRule>
  </conditionalFormatting>
  <conditionalFormatting sqref="Y29 X23:Y23">
    <cfRule type="cellIs" dxfId="551" priority="58" stopIfTrue="1" operator="lessThan">
      <formula>$X$11</formula>
    </cfRule>
  </conditionalFormatting>
  <conditionalFormatting sqref="R26:R30 R33:R37 R19:R23">
    <cfRule type="cellIs" dxfId="550" priority="31" stopIfTrue="1" operator="lessThan">
      <formula>"A"</formula>
    </cfRule>
  </conditionalFormatting>
  <conditionalFormatting sqref="R12:R16 L17:O18 L24:O25 L31:O32">
    <cfRule type="cellIs" dxfId="549" priority="32" stopIfTrue="1" operator="lessThan">
      <formula>$U$2</formula>
    </cfRule>
  </conditionalFormatting>
  <conditionalFormatting sqref="P12:P37">
    <cfRule type="cellIs" dxfId="548" priority="33" stopIfTrue="1" operator="lessThanOrEqual">
      <formula>$U$6</formula>
    </cfRule>
    <cfRule type="cellIs" dxfId="547" priority="34" stopIfTrue="1" operator="greaterThan">
      <formula>$U$6</formula>
    </cfRule>
  </conditionalFormatting>
  <conditionalFormatting sqref="L33:O37 L19:O23 L26:O30 L12:O16">
    <cfRule type="cellIs" dxfId="546" priority="35" stopIfTrue="1" operator="lessThan">
      <formula>$U$2</formula>
    </cfRule>
  </conditionalFormatting>
  <conditionalFormatting sqref="Q12:Q16 Q33:Q37 Q26:Q30 Q19:Q23">
    <cfRule type="cellIs" dxfId="545" priority="36" stopIfTrue="1" operator="lessThan">
      <formula>"A"</formula>
    </cfRule>
    <cfRule type="cellIs" dxfId="544" priority="37" stopIfTrue="1" operator="equal">
      <formula>$W$10</formula>
    </cfRule>
  </conditionalFormatting>
  <conditionalFormatting sqref="F12">
    <cfRule type="cellIs" dxfId="543" priority="29" stopIfTrue="1" operator="lessThan">
      <formula>AQ12</formula>
    </cfRule>
  </conditionalFormatting>
  <conditionalFormatting sqref="G12 D12:E12">
    <cfRule type="cellIs" dxfId="542" priority="30" stopIfTrue="1" operator="lessThan">
      <formula>$U$2</formula>
    </cfRule>
  </conditionalFormatting>
  <conditionalFormatting sqref="F16">
    <cfRule type="cellIs" dxfId="541" priority="27" stopIfTrue="1" operator="lessThan">
      <formula>AQ16</formula>
    </cfRule>
  </conditionalFormatting>
  <conditionalFormatting sqref="D16:E16 G16">
    <cfRule type="cellIs" dxfId="540" priority="28" stopIfTrue="1" operator="lessThan">
      <formula>$U$2</formula>
    </cfRule>
  </conditionalFormatting>
  <conditionalFormatting sqref="F14:F15">
    <cfRule type="cellIs" dxfId="539" priority="25" stopIfTrue="1" operator="lessThan">
      <formula>AQ14</formula>
    </cfRule>
  </conditionalFormatting>
  <conditionalFormatting sqref="G14:G15 D14:E15">
    <cfRule type="cellIs" dxfId="538" priority="26" stopIfTrue="1" operator="lessThan">
      <formula>$U$2</formula>
    </cfRule>
  </conditionalFormatting>
  <conditionalFormatting sqref="F13">
    <cfRule type="cellIs" dxfId="537" priority="23" stopIfTrue="1" operator="lessThan">
      <formula>AQ13</formula>
    </cfRule>
  </conditionalFormatting>
  <conditionalFormatting sqref="G13 D13:E13">
    <cfRule type="cellIs" dxfId="536" priority="24" stopIfTrue="1" operator="lessThan">
      <formula>$U$2</formula>
    </cfRule>
  </conditionalFormatting>
  <conditionalFormatting sqref="F19">
    <cfRule type="cellIs" dxfId="535" priority="21" stopIfTrue="1" operator="lessThan">
      <formula>AQ19</formula>
    </cfRule>
  </conditionalFormatting>
  <conditionalFormatting sqref="G19 D19:E19">
    <cfRule type="cellIs" dxfId="534" priority="22" stopIfTrue="1" operator="lessThan">
      <formula>$U$2</formula>
    </cfRule>
  </conditionalFormatting>
  <conditionalFormatting sqref="F23">
    <cfRule type="cellIs" dxfId="533" priority="19" stopIfTrue="1" operator="lessThan">
      <formula>AQ23</formula>
    </cfRule>
  </conditionalFormatting>
  <conditionalFormatting sqref="D23:E23 G23">
    <cfRule type="cellIs" dxfId="532" priority="20" stopIfTrue="1" operator="lessThan">
      <formula>$U$2</formula>
    </cfRule>
  </conditionalFormatting>
  <conditionalFormatting sqref="F21:F22">
    <cfRule type="cellIs" dxfId="531" priority="17" stopIfTrue="1" operator="lessThan">
      <formula>AQ21</formula>
    </cfRule>
  </conditionalFormatting>
  <conditionalFormatting sqref="G21:G22 D21:E22">
    <cfRule type="cellIs" dxfId="530" priority="18" stopIfTrue="1" operator="lessThan">
      <formula>$U$2</formula>
    </cfRule>
  </conditionalFormatting>
  <conditionalFormatting sqref="F20">
    <cfRule type="cellIs" dxfId="529" priority="15" stopIfTrue="1" operator="lessThan">
      <formula>AQ20</formula>
    </cfRule>
  </conditionalFormatting>
  <conditionalFormatting sqref="G20 D20:E20">
    <cfRule type="cellIs" dxfId="528" priority="16" stopIfTrue="1" operator="lessThan">
      <formula>$U$2</formula>
    </cfRule>
  </conditionalFormatting>
  <conditionalFormatting sqref="F26">
    <cfRule type="cellIs" dxfId="527" priority="13" stopIfTrue="1" operator="lessThan">
      <formula>AQ26</formula>
    </cfRule>
  </conditionalFormatting>
  <conditionalFormatting sqref="G26 D26:E26">
    <cfRule type="cellIs" dxfId="526" priority="14" stopIfTrue="1" operator="lessThan">
      <formula>$U$2</formula>
    </cfRule>
  </conditionalFormatting>
  <conditionalFormatting sqref="F30">
    <cfRule type="cellIs" dxfId="525" priority="11" stopIfTrue="1" operator="lessThan">
      <formula>AQ30</formula>
    </cfRule>
  </conditionalFormatting>
  <conditionalFormatting sqref="D30:E30 G30">
    <cfRule type="cellIs" dxfId="524" priority="12" stopIfTrue="1" operator="lessThan">
      <formula>$U$2</formula>
    </cfRule>
  </conditionalFormatting>
  <conditionalFormatting sqref="F28:F29">
    <cfRule type="cellIs" dxfId="523" priority="9" stopIfTrue="1" operator="lessThan">
      <formula>AQ28</formula>
    </cfRule>
  </conditionalFormatting>
  <conditionalFormatting sqref="G28:G29 D28:E29">
    <cfRule type="cellIs" dxfId="522" priority="10" stopIfTrue="1" operator="lessThan">
      <formula>$U$2</formula>
    </cfRule>
  </conditionalFormatting>
  <conditionalFormatting sqref="F27">
    <cfRule type="cellIs" dxfId="521" priority="7" stopIfTrue="1" operator="lessThan">
      <formula>AQ27</formula>
    </cfRule>
  </conditionalFormatting>
  <conditionalFormatting sqref="G27 D27:E27">
    <cfRule type="cellIs" dxfId="520" priority="8" stopIfTrue="1" operator="lessThan">
      <formula>$U$2</formula>
    </cfRule>
  </conditionalFormatting>
  <conditionalFormatting sqref="F33">
    <cfRule type="cellIs" dxfId="519" priority="5" stopIfTrue="1" operator="lessThan">
      <formula>AQ33</formula>
    </cfRule>
  </conditionalFormatting>
  <conditionalFormatting sqref="G33 D33:E33">
    <cfRule type="cellIs" dxfId="518" priority="6" stopIfTrue="1" operator="lessThan">
      <formula>$U$2</formula>
    </cfRule>
  </conditionalFormatting>
  <conditionalFormatting sqref="F35:F36">
    <cfRule type="cellIs" dxfId="517" priority="3" stopIfTrue="1" operator="lessThan">
      <formula>AQ35</formula>
    </cfRule>
  </conditionalFormatting>
  <conditionalFormatting sqref="G35:G36 D35:E36">
    <cfRule type="cellIs" dxfId="516" priority="4" stopIfTrue="1" operator="lessThan">
      <formula>$U$2</formula>
    </cfRule>
  </conditionalFormatting>
  <conditionalFormatting sqref="F34">
    <cfRule type="cellIs" dxfId="515" priority="1" stopIfTrue="1" operator="lessThan">
      <formula>AQ34</formula>
    </cfRule>
  </conditionalFormatting>
  <conditionalFormatting sqref="G34 D34:E34">
    <cfRule type="cellIs" dxfId="514" priority="2" stopIfTrue="1" operator="lessThan">
      <formula>$U$2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L5053"/>
  <sheetViews>
    <sheetView showGridLines="0" showZeros="0" topLeftCell="A2" zoomScale="114" workbookViewId="0">
      <selection activeCell="D37" sqref="D37:G37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'29Feb16'!C37+3</f>
        <v>42457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25.820000000000004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42457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7.2</v>
      </c>
      <c r="J12" s="358">
        <f>(AU12+I12)-AC12</f>
        <v>7.2</v>
      </c>
      <c r="K12" s="359">
        <f>J12</f>
        <v>7.2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202</v>
      </c>
      <c r="R12" s="25">
        <v>0</v>
      </c>
      <c r="S12" s="362"/>
      <c r="T12" s="363">
        <v>1</v>
      </c>
      <c r="U12" s="306">
        <f>U$11+SUM(BA12-BB12)-SUM(AR$12:AR12)+SUM(AG$12:AG12)</f>
        <v>25.819900000000004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7</v>
      </c>
      <c r="AW12" s="439">
        <f>AX12/60</f>
        <v>0.2</v>
      </c>
      <c r="AX12" s="441">
        <f>MINUTE(AY12)</f>
        <v>12</v>
      </c>
      <c r="AY12" s="442">
        <f t="shared" ref="AY12:AY37" si="9">IF(R12&lt;AY$40,LOOKUP(Q12,$W$4:$W$19,$X$4:$X$19))</f>
        <v>0.3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42458</v>
      </c>
      <c r="D13" s="5">
        <v>0.39583333333333331</v>
      </c>
      <c r="E13" s="5">
        <v>0.52083333333333337</v>
      </c>
      <c r="F13" s="5">
        <v>0.54166666666666663</v>
      </c>
      <c r="G13" s="5">
        <v>0.69791666666666663</v>
      </c>
      <c r="H13" s="13">
        <f>(E13-D13)+(G13-F13)</f>
        <v>0.28125000000000006</v>
      </c>
      <c r="I13" s="357">
        <f>AV13+AW13+AG13+AL13</f>
        <v>0</v>
      </c>
      <c r="J13" s="358">
        <f>(AU13+I13)-AC13</f>
        <v>6.75</v>
      </c>
      <c r="K13" s="359">
        <f t="shared" ref="K13:K37" si="10">J13</f>
        <v>6.75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25.369800000000005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0.28125000000000006</v>
      </c>
      <c r="AN13" s="456">
        <f>HOUR(H13)</f>
        <v>6</v>
      </c>
      <c r="AO13" s="457">
        <f t="shared" ref="AO13:AO37" si="14">AP13/60</f>
        <v>0.75</v>
      </c>
      <c r="AP13" s="458">
        <f>MINUTE(H13)</f>
        <v>45</v>
      </c>
      <c r="AQ13" s="459">
        <f>E13+AQ$40</f>
        <v>0.54166666666666674</v>
      </c>
      <c r="AR13" s="460" t="b">
        <f t="shared" si="7"/>
        <v>0</v>
      </c>
      <c r="AS13" s="461"/>
      <c r="AT13" s="438">
        <f t="shared" ref="AT13:AT37" si="15">IF(AU13&gt;$U$3,(AU13+AV13+AW13),$U$4)+AG13</f>
        <v>6.75</v>
      </c>
      <c r="AU13" s="439">
        <f t="shared" si="8"/>
        <v>6.75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6.75</v>
      </c>
      <c r="BA13" s="463">
        <f>SUM(AT$12:AT13)</f>
        <v>13.95</v>
      </c>
      <c r="BB13" s="464">
        <f>$S$5*T13</f>
        <v>14.4002</v>
      </c>
      <c r="BC13" s="465">
        <f>AN13+AO13</f>
        <v>6.75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42459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24.919700000000002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0.28125000000000006</v>
      </c>
      <c r="AN14" s="456">
        <f>HOUR(H14)</f>
        <v>6</v>
      </c>
      <c r="AO14" s="457">
        <f t="shared" si="14"/>
        <v>0.75</v>
      </c>
      <c r="AP14" s="458">
        <f>MINUTE(H14)</f>
        <v>45</v>
      </c>
      <c r="AQ14" s="459">
        <f>E14+AQ$40</f>
        <v>0.54166666666666674</v>
      </c>
      <c r="AR14" s="460" t="b">
        <f t="shared" si="7"/>
        <v>0</v>
      </c>
      <c r="AS14" s="461"/>
      <c r="AT14" s="438">
        <f t="shared" si="15"/>
        <v>6.75</v>
      </c>
      <c r="AU14" s="439">
        <f t="shared" si="8"/>
        <v>6.75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13.5</v>
      </c>
      <c r="BA14" s="463">
        <f>SUM(AT$12:AT14)</f>
        <v>20.7</v>
      </c>
      <c r="BB14" s="464">
        <f>$S$5*T14</f>
        <v>21.600300000000001</v>
      </c>
      <c r="BC14" s="465">
        <f>AN14+AO14</f>
        <v>6.75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42460</v>
      </c>
      <c r="D15" s="5">
        <v>0.39583333333333331</v>
      </c>
      <c r="E15" s="5">
        <v>0.52083333333333337</v>
      </c>
      <c r="F15" s="5">
        <v>0.54166666666666663</v>
      </c>
      <c r="G15" s="5">
        <v>0.69791666666666663</v>
      </c>
      <c r="H15" s="13">
        <f>(E15-D15)+(G15-F15)</f>
        <v>0.28125000000000006</v>
      </c>
      <c r="I15" s="357">
        <f>AV15+AW15+AG15+AL15</f>
        <v>0</v>
      </c>
      <c r="J15" s="358">
        <f>(AU15+I15)-AC15</f>
        <v>6.75</v>
      </c>
      <c r="K15" s="359">
        <f t="shared" si="10"/>
        <v>6.75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24.469600000000003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0.28125000000000006</v>
      </c>
      <c r="AN15" s="456">
        <f>HOUR(H15)</f>
        <v>6</v>
      </c>
      <c r="AO15" s="457">
        <f t="shared" si="14"/>
        <v>0.75</v>
      </c>
      <c r="AP15" s="458">
        <f>MINUTE(H15)</f>
        <v>45</v>
      </c>
      <c r="AQ15" s="459">
        <f>E15+AQ$40</f>
        <v>0.54166666666666674</v>
      </c>
      <c r="AR15" s="460" t="b">
        <f t="shared" si="7"/>
        <v>0</v>
      </c>
      <c r="AS15" s="461"/>
      <c r="AT15" s="438">
        <f t="shared" si="15"/>
        <v>6.75</v>
      </c>
      <c r="AU15" s="439">
        <f t="shared" si="8"/>
        <v>6.75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20.25</v>
      </c>
      <c r="BA15" s="463">
        <f>SUM(AT$12:AT15)</f>
        <v>27.45</v>
      </c>
      <c r="BB15" s="464">
        <f>$S$5*T15</f>
        <v>28.8004</v>
      </c>
      <c r="BC15" s="465">
        <f>AN15+AO15</f>
        <v>6.75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42461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24</v>
      </c>
      <c r="R16" s="25"/>
      <c r="S16" s="362"/>
      <c r="T16" s="363">
        <v>5</v>
      </c>
      <c r="U16" s="306">
        <f>U$11+SUM(BA16-BB16)-SUM(AR$12:AR16)+SUM(AG$12:AG16)</f>
        <v>17.269500000000001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>
        <f t="shared" si="7"/>
        <v>7.2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20.25</v>
      </c>
      <c r="BA16" s="463">
        <f>SUM(AT$12:AT16)</f>
        <v>34.65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20.25</v>
      </c>
      <c r="I17" s="228" t="s">
        <v>1</v>
      </c>
      <c r="J17" s="229">
        <f>H17+SUM(I12:I16)</f>
        <v>27.45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17.269500000000001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0.8</v>
      </c>
      <c r="AX17" s="470">
        <f>MINUTE(J17)</f>
        <v>48</v>
      </c>
      <c r="AY17" s="474" t="s">
        <v>1</v>
      </c>
      <c r="AZ17" s="475">
        <f>AZ16</f>
        <v>20.25</v>
      </c>
      <c r="BA17" s="476">
        <f>SUM(AT$12:AT17)</f>
        <v>34.65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17.269500000000001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20.25</v>
      </c>
      <c r="BA18" s="476">
        <f>SUM(AT$12:AT18)</f>
        <v>34.65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42464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24</v>
      </c>
      <c r="R19" s="23"/>
      <c r="S19" s="362" t="s">
        <v>1</v>
      </c>
      <c r="T19" s="363">
        <v>6</v>
      </c>
      <c r="U19" s="306">
        <f>U$11+SUM(BA19-BB19)-SUM(AR$12:AR19)+SUM(AG$12:AG19)</f>
        <v>10.069400000000003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>
        <f t="shared" si="7"/>
        <v>7.2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20.25</v>
      </c>
      <c r="BA19" s="463">
        <f>SUM(AT$12:AT19)</f>
        <v>41.85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42465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7.2</v>
      </c>
      <c r="J20" s="358">
        <f>(AU20+I20)-AC20</f>
        <v>7.2</v>
      </c>
      <c r="K20" s="359">
        <f t="shared" si="10"/>
        <v>7.2</v>
      </c>
      <c r="L20" s="26"/>
      <c r="M20" s="26"/>
      <c r="N20" s="26"/>
      <c r="O20" s="26"/>
      <c r="P20" s="359"/>
      <c r="Q20" s="23" t="s">
        <v>7</v>
      </c>
      <c r="R20" s="23"/>
      <c r="S20" s="362"/>
      <c r="T20" s="363">
        <v>7</v>
      </c>
      <c r="U20" s="306">
        <f>U$11+SUM(BA20-BB20)-SUM(AR$12:AR20)+SUM(AG$12:AG20)</f>
        <v>10.069300000000007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7</v>
      </c>
      <c r="AW20" s="439">
        <f t="shared" si="16"/>
        <v>0.2</v>
      </c>
      <c r="AX20" s="440">
        <f>MINUTE(AY20)</f>
        <v>12</v>
      </c>
      <c r="AY20" s="442">
        <f t="shared" si="9"/>
        <v>0.3</v>
      </c>
      <c r="AZ20" s="462">
        <f>SUM($BC$12:BC20)</f>
        <v>20.25</v>
      </c>
      <c r="BA20" s="463">
        <f>SUM(AT$12:AT20)</f>
        <v>49.050000000000004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42466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7.2</v>
      </c>
      <c r="J21" s="358">
        <f>(AU21+I21)-AC21</f>
        <v>7.2</v>
      </c>
      <c r="K21" s="359">
        <f t="shared" si="10"/>
        <v>7.2</v>
      </c>
      <c r="L21" s="26"/>
      <c r="M21" s="26"/>
      <c r="N21" s="26"/>
      <c r="O21" s="26"/>
      <c r="P21" s="359"/>
      <c r="Q21" s="23" t="s">
        <v>7</v>
      </c>
      <c r="R21" s="23"/>
      <c r="S21" s="362"/>
      <c r="T21" s="363">
        <v>8</v>
      </c>
      <c r="U21" s="306">
        <f>U$11+SUM(BA21-BB21)-SUM(AR$12:AR21)+SUM(AG$12:AG21)</f>
        <v>10.069200000000011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7</v>
      </c>
      <c r="AW21" s="439">
        <f t="shared" si="16"/>
        <v>0.2</v>
      </c>
      <c r="AX21" s="440">
        <f>MINUTE(AY21)</f>
        <v>12</v>
      </c>
      <c r="AY21" s="442">
        <f t="shared" si="9"/>
        <v>0.3</v>
      </c>
      <c r="AZ21" s="462">
        <f>SUM($BC$12:BC21)</f>
        <v>20.25</v>
      </c>
      <c r="BA21" s="463">
        <f>SUM(AT$12:AT21)</f>
        <v>56.250000000000007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42467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7.2</v>
      </c>
      <c r="J22" s="358">
        <f>(AU22+I22)-AC22</f>
        <v>7.2</v>
      </c>
      <c r="K22" s="359">
        <f t="shared" si="10"/>
        <v>7.2</v>
      </c>
      <c r="L22" s="26">
        <v>0</v>
      </c>
      <c r="M22" s="26">
        <v>0</v>
      </c>
      <c r="N22" s="26">
        <v>0</v>
      </c>
      <c r="O22" s="26"/>
      <c r="P22" s="359"/>
      <c r="Q22" s="23" t="s">
        <v>7</v>
      </c>
      <c r="R22" s="23"/>
      <c r="S22" s="362"/>
      <c r="T22" s="363">
        <v>9</v>
      </c>
      <c r="U22" s="306">
        <f>U$11+SUM(BA22-BB22)-SUM(AR$12:AR22)+SUM(AG$12:AG22)</f>
        <v>10.069100000000015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7</v>
      </c>
      <c r="AW22" s="439">
        <f t="shared" si="16"/>
        <v>0.2</v>
      </c>
      <c r="AX22" s="440">
        <f>MINUTE(AY22)</f>
        <v>12</v>
      </c>
      <c r="AY22" s="442">
        <f t="shared" si="9"/>
        <v>0.3</v>
      </c>
      <c r="AZ22" s="462">
        <f>SUM($BC$12:BC22)</f>
        <v>20.25</v>
      </c>
      <c r="BA22" s="463">
        <f>SUM(AT$12:AT22)</f>
        <v>63.45000000000001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42468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7.2</v>
      </c>
      <c r="J23" s="358">
        <f>(AU23+I23)-AC23</f>
        <v>7.2</v>
      </c>
      <c r="K23" s="359">
        <f t="shared" si="10"/>
        <v>7.2</v>
      </c>
      <c r="L23" s="26">
        <v>0</v>
      </c>
      <c r="M23" s="26">
        <v>0</v>
      </c>
      <c r="N23" s="26">
        <v>0</v>
      </c>
      <c r="O23" s="26"/>
      <c r="P23" s="359"/>
      <c r="Q23" s="23" t="s">
        <v>7</v>
      </c>
      <c r="R23" s="25">
        <v>0</v>
      </c>
      <c r="S23" s="362"/>
      <c r="T23" s="363">
        <v>10</v>
      </c>
      <c r="U23" s="306">
        <f>U$11+SUM(BA23-BB23)-SUM(AR$12:AR23)+SUM(AG$12:AG23)</f>
        <v>10.069000000000004</v>
      </c>
      <c r="V23" s="305"/>
      <c r="W23" s="321" t="s">
        <v>47</v>
      </c>
      <c r="X23" s="17">
        <f>'29Feb16'!X29</f>
        <v>25.820000000000004</v>
      </c>
      <c r="Y23" s="17" t="str">
        <f>'29Feb16'!Y29</f>
        <v>0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7</v>
      </c>
      <c r="AW23" s="439">
        <f t="shared" si="16"/>
        <v>0.2</v>
      </c>
      <c r="AX23" s="440">
        <f>MINUTE(AY23)</f>
        <v>12</v>
      </c>
      <c r="AY23" s="442">
        <f t="shared" si="9"/>
        <v>0.3</v>
      </c>
      <c r="AZ23" s="462">
        <f>SUM($BC$12:BC23)</f>
        <v>20.25</v>
      </c>
      <c r="BA23" s="463">
        <f>SUM(AT$12:AT23)</f>
        <v>70.650000000000006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28.8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10.069000000000004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8.5500000000000007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0.2</v>
      </c>
      <c r="AX24" s="470">
        <f>MINUTE(J24)</f>
        <v>12</v>
      </c>
      <c r="AY24" s="474" t="s">
        <v>1</v>
      </c>
      <c r="AZ24" s="475">
        <f>AZ23</f>
        <v>20.25</v>
      </c>
      <c r="BA24" s="476">
        <f>SUM(AT$12:AT24)</f>
        <v>70.650000000000006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10.069000000000004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7.1999999999999993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20.25</v>
      </c>
      <c r="BA25" s="476">
        <f>SUM(AT$12:AT25)</f>
        <v>70.650000000000006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42471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7.2</v>
      </c>
      <c r="J26" s="358">
        <f>(AU26+I26)-AC26</f>
        <v>7.2</v>
      </c>
      <c r="K26" s="359">
        <f t="shared" si="10"/>
        <v>7.2</v>
      </c>
      <c r="L26" s="26">
        <v>0</v>
      </c>
      <c r="M26" s="26"/>
      <c r="N26" s="26"/>
      <c r="O26" s="26"/>
      <c r="P26" s="359"/>
      <c r="Q26" s="23" t="s">
        <v>7</v>
      </c>
      <c r="R26" s="23"/>
      <c r="S26" s="362"/>
      <c r="T26" s="363">
        <v>11</v>
      </c>
      <c r="U26" s="306">
        <f>U$11+SUM(BA26-BB26)-SUM(AR$12:AR26)+SUM(AG$12:AG26)</f>
        <v>10.068900000000015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4.9999999999997158E-2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7</v>
      </c>
      <c r="AW26" s="439">
        <f t="shared" si="16"/>
        <v>0.2</v>
      </c>
      <c r="AX26" s="440">
        <f>MINUTE(AY26)</f>
        <v>12</v>
      </c>
      <c r="AY26" s="442">
        <f t="shared" si="9"/>
        <v>0.3</v>
      </c>
      <c r="AZ26" s="462">
        <f>SUM($BC$12:BC26)</f>
        <v>20.25</v>
      </c>
      <c r="BA26" s="463">
        <f>SUM(AT$12:AT26)</f>
        <v>77.850000000000009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42472</v>
      </c>
      <c r="D27" s="5">
        <v>0.39583333333333331</v>
      </c>
      <c r="E27" s="5">
        <v>0.52083333333333337</v>
      </c>
      <c r="F27" s="5">
        <v>0.54166666666666663</v>
      </c>
      <c r="G27" s="5">
        <v>0.69791666666666663</v>
      </c>
      <c r="H27" s="13">
        <f>(E27-D27)+(G27-F27)</f>
        <v>0.28125000000000006</v>
      </c>
      <c r="I27" s="357">
        <f>AV27+AW27+AG27+AL27</f>
        <v>0</v>
      </c>
      <c r="J27" s="358">
        <f>(AU27+I27)-AC27</f>
        <v>6.75</v>
      </c>
      <c r="K27" s="359">
        <f t="shared" si="10"/>
        <v>6.75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9.6188000000000091</v>
      </c>
      <c r="V27" s="305"/>
      <c r="W27" s="245" t="s">
        <v>51</v>
      </c>
      <c r="X27" s="18">
        <f>IF(J38&gt;$S$4,J38-$S$4,"")</f>
        <v>7</v>
      </c>
      <c r="Y27" s="19" t="str">
        <f>IF($S$4&gt;J38,$S$4-J38,"")</f>
        <v/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0.28125000000000006</v>
      </c>
      <c r="AN27" s="456">
        <f>HOUR(H27)</f>
        <v>6</v>
      </c>
      <c r="AO27" s="457">
        <f t="shared" si="14"/>
        <v>0.75</v>
      </c>
      <c r="AP27" s="458">
        <f t="shared" si="21"/>
        <v>45</v>
      </c>
      <c r="AQ27" s="459">
        <f>E27+AQ$40</f>
        <v>0.54166666666666674</v>
      </c>
      <c r="AR27" s="460" t="b">
        <f t="shared" si="7"/>
        <v>0</v>
      </c>
      <c r="AS27" s="461"/>
      <c r="AT27" s="438">
        <f t="shared" si="15"/>
        <v>6.75</v>
      </c>
      <c r="AU27" s="439">
        <f t="shared" si="8"/>
        <v>6.75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27</v>
      </c>
      <c r="BA27" s="463">
        <f>SUM(AT$12:AT27)</f>
        <v>84.600000000000009</v>
      </c>
      <c r="BB27" s="464">
        <f>$S$5*T27</f>
        <v>86.401200000000003</v>
      </c>
      <c r="BC27" s="465">
        <f>AN27+AO27</f>
        <v>6.75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42473</v>
      </c>
      <c r="D28" s="5">
        <v>0.39583333333333331</v>
      </c>
      <c r="E28" s="5">
        <v>0.52083333333333337</v>
      </c>
      <c r="F28" s="5">
        <v>0.54166666666666663</v>
      </c>
      <c r="G28" s="5">
        <v>0.69791666666666663</v>
      </c>
      <c r="H28" s="13">
        <f>(E28-D28)+(G28-F28)</f>
        <v>0.28125000000000006</v>
      </c>
      <c r="I28" s="357">
        <f>AV28+AW28+AG28+AL28</f>
        <v>0</v>
      </c>
      <c r="J28" s="358">
        <f>(AU28+I28)-AC28</f>
        <v>6.75</v>
      </c>
      <c r="K28" s="359">
        <f t="shared" si="10"/>
        <v>6.75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9.1687000000000172</v>
      </c>
      <c r="V28" s="305"/>
      <c r="W28" s="245" t="s">
        <v>13</v>
      </c>
      <c r="X28" s="20">
        <f>SUM(X24:X27)+X23</f>
        <v>32.820000000000007</v>
      </c>
      <c r="Y28" s="21">
        <f>SUM(Y24:Y27)-Y23</f>
        <v>15.799999999999997</v>
      </c>
      <c r="Z28" s="322">
        <f>0-Y24</f>
        <v>-8.5500000000000007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0.28125000000000006</v>
      </c>
      <c r="AN28" s="456">
        <f>HOUR(H28)</f>
        <v>6</v>
      </c>
      <c r="AO28" s="457">
        <f t="shared" si="14"/>
        <v>0.75</v>
      </c>
      <c r="AP28" s="458">
        <f t="shared" si="21"/>
        <v>45</v>
      </c>
      <c r="AQ28" s="459">
        <f>E28+AQ$40</f>
        <v>0.54166666666666674</v>
      </c>
      <c r="AR28" s="460" t="b">
        <f t="shared" si="7"/>
        <v>0</v>
      </c>
      <c r="AS28" s="461"/>
      <c r="AT28" s="438">
        <f t="shared" si="15"/>
        <v>6.75</v>
      </c>
      <c r="AU28" s="439">
        <f t="shared" si="8"/>
        <v>6.75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33.75</v>
      </c>
      <c r="BA28" s="463">
        <f>SUM(AT$12:AT28)</f>
        <v>91.350000000000009</v>
      </c>
      <c r="BB28" s="464">
        <f>$S$5*T28</f>
        <v>93.601299999999995</v>
      </c>
      <c r="BC28" s="465">
        <f>AN28+AO28</f>
        <v>6.75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42474</v>
      </c>
      <c r="D29" s="5">
        <v>0.39583333333333331</v>
      </c>
      <c r="E29" s="5">
        <v>0.52083333333333337</v>
      </c>
      <c r="F29" s="5">
        <v>0.54166666666666663</v>
      </c>
      <c r="G29" s="5">
        <v>0.69791666666666663</v>
      </c>
      <c r="H29" s="13">
        <f>(E29-D29)+(G29-F29)</f>
        <v>0.28125000000000006</v>
      </c>
      <c r="I29" s="357">
        <f>AV29+AW29+AG29+AL29</f>
        <v>0</v>
      </c>
      <c r="J29" s="358">
        <f>(AU29+I29)-AC29</f>
        <v>6.75</v>
      </c>
      <c r="K29" s="359">
        <f t="shared" si="10"/>
        <v>6.75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8.718600000000011</v>
      </c>
      <c r="V29" s="305"/>
      <c r="W29" s="323" t="s">
        <v>52</v>
      </c>
      <c r="X29" s="14">
        <f>IF(X28+Z32&gt;0,X28+Z32,"0")</f>
        <v>17.02000000000001</v>
      </c>
      <c r="Y29" s="14" t="str">
        <f>IF(X28-Y28&lt;0,X28-Y28,"0")</f>
        <v>0</v>
      </c>
      <c r="Z29" s="322">
        <f>0-Y25</f>
        <v>-7.1999999999999993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0.28125000000000006</v>
      </c>
      <c r="AN29" s="456">
        <f>HOUR(H29)</f>
        <v>6</v>
      </c>
      <c r="AO29" s="457">
        <f t="shared" si="14"/>
        <v>0.75</v>
      </c>
      <c r="AP29" s="458">
        <f t="shared" si="21"/>
        <v>45</v>
      </c>
      <c r="AQ29" s="459">
        <f>E29+AQ$40</f>
        <v>0.54166666666666674</v>
      </c>
      <c r="AR29" s="460" t="b">
        <f t="shared" si="7"/>
        <v>0</v>
      </c>
      <c r="AS29" s="461"/>
      <c r="AT29" s="438">
        <f t="shared" si="15"/>
        <v>6.75</v>
      </c>
      <c r="AU29" s="439">
        <f t="shared" si="8"/>
        <v>6.75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40.5</v>
      </c>
      <c r="BA29" s="463">
        <f>SUM(AT$12:AT29)</f>
        <v>98.100000000000009</v>
      </c>
      <c r="BB29" s="464">
        <f>$S$5*T29</f>
        <v>100.8014</v>
      </c>
      <c r="BC29" s="465">
        <f>AN29+AO29</f>
        <v>6.75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42475</v>
      </c>
      <c r="D30" s="5">
        <v>0.29166666666666669</v>
      </c>
      <c r="E30" s="5">
        <v>0.52083333333333337</v>
      </c>
      <c r="F30" s="5">
        <v>0.54166666666666663</v>
      </c>
      <c r="G30" s="5">
        <v>0.66666666666666663</v>
      </c>
      <c r="H30" s="13">
        <f>(E30-D30)+(G30-F30)</f>
        <v>0.35416666666666669</v>
      </c>
      <c r="I30" s="357">
        <f>AV30+AW30+AG30+AL30</f>
        <v>0</v>
      </c>
      <c r="J30" s="358">
        <f>(AU30+I30)-AC30</f>
        <v>8.5</v>
      </c>
      <c r="K30" s="359">
        <f t="shared" si="10"/>
        <v>8.5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10.018500000000019</v>
      </c>
      <c r="V30" s="305"/>
      <c r="W30" s="213"/>
      <c r="X30" s="213"/>
      <c r="Y30" s="213"/>
      <c r="Z30" s="322">
        <f>0-Y26</f>
        <v>-4.9999999999997158E-2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0.35416666666666669</v>
      </c>
      <c r="AN30" s="456">
        <f>HOUR(H30)</f>
        <v>8</v>
      </c>
      <c r="AO30" s="457">
        <f t="shared" si="14"/>
        <v>0.5</v>
      </c>
      <c r="AP30" s="458">
        <f t="shared" si="21"/>
        <v>30</v>
      </c>
      <c r="AQ30" s="459">
        <f>E30+AQ$40</f>
        <v>0.54166666666666674</v>
      </c>
      <c r="AR30" s="460" t="b">
        <f t="shared" si="7"/>
        <v>0</v>
      </c>
      <c r="AS30" s="461"/>
      <c r="AT30" s="438">
        <f t="shared" si="15"/>
        <v>8.5</v>
      </c>
      <c r="AU30" s="439">
        <f>IF(R30&gt;=$R$3,BC30,I30+BC30)</f>
        <v>8.5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49</v>
      </c>
      <c r="BA30" s="463">
        <f>SUM(AT$12:AT30)</f>
        <v>106.60000000000001</v>
      </c>
      <c r="BB30" s="464">
        <f>$S$5*T30</f>
        <v>108.00149999999999</v>
      </c>
      <c r="BC30" s="465">
        <f>AN30+AO30</f>
        <v>8.5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28.75</v>
      </c>
      <c r="I31" s="228" t="s">
        <v>1</v>
      </c>
      <c r="J31" s="229">
        <f>H31+SUM(I26:I30)</f>
        <v>35.950000000000003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10.018500000000019</v>
      </c>
      <c r="V31" s="305"/>
      <c r="W31" s="213"/>
      <c r="X31" s="213"/>
      <c r="Y31" s="213"/>
      <c r="Z31" s="324" t="e">
        <f>0-Y27</f>
        <v>#VALUE!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49</v>
      </c>
      <c r="BA31" s="476">
        <f>SUM(AT$12:AT31)</f>
        <v>106.60000000000001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10.018500000000019</v>
      </c>
      <c r="V32" s="305"/>
      <c r="W32" s="213"/>
      <c r="X32" s="213"/>
      <c r="Y32" s="213"/>
      <c r="Z32" s="324">
        <f>0-Y28</f>
        <v>-15.799999999999997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49</v>
      </c>
      <c r="BA32" s="476">
        <f>SUM(AT$12:AT32)</f>
        <v>106.60000000000001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42478</v>
      </c>
      <c r="D33" s="5">
        <v>0.29166666666666669</v>
      </c>
      <c r="E33" s="5">
        <v>0.52083333333333337</v>
      </c>
      <c r="F33" s="5">
        <v>0.54166666666666663</v>
      </c>
      <c r="G33" s="5">
        <v>0.66666666666666663</v>
      </c>
      <c r="H33" s="13">
        <f>(E33-D33)+(G33-F33)</f>
        <v>0.35416666666666669</v>
      </c>
      <c r="I33" s="357">
        <f>AV33+AW33+AG33+AL33</f>
        <v>0</v>
      </c>
      <c r="J33" s="358">
        <f>(AU33+I33)-AC33</f>
        <v>8.5</v>
      </c>
      <c r="K33" s="359">
        <f t="shared" si="10"/>
        <v>8.5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11.318400000000013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0.35416666666666669</v>
      </c>
      <c r="AN33" s="456">
        <f>HOUR(H33)</f>
        <v>8</v>
      </c>
      <c r="AO33" s="457">
        <f t="shared" si="14"/>
        <v>0.5</v>
      </c>
      <c r="AP33" s="458">
        <f t="shared" si="24"/>
        <v>30</v>
      </c>
      <c r="AQ33" s="459">
        <f>E33+AQ$40</f>
        <v>0.54166666666666674</v>
      </c>
      <c r="AR33" s="460" t="b">
        <f t="shared" si="7"/>
        <v>0</v>
      </c>
      <c r="AS33" s="461"/>
      <c r="AT33" s="438">
        <f t="shared" si="15"/>
        <v>8.5</v>
      </c>
      <c r="AU33" s="439">
        <f t="shared" si="22"/>
        <v>8.5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57.5</v>
      </c>
      <c r="BA33" s="463">
        <f>SUM(AT$12:AT33)</f>
        <v>115.10000000000001</v>
      </c>
      <c r="BB33" s="464">
        <f>$S$5*T33</f>
        <v>115.2016</v>
      </c>
      <c r="BC33" s="465">
        <f>AN33+AO33</f>
        <v>8.5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42479</v>
      </c>
      <c r="D34" s="5">
        <v>0.25</v>
      </c>
      <c r="E34" s="5">
        <v>0.52083333333333337</v>
      </c>
      <c r="F34" s="5">
        <v>0.54166666666666663</v>
      </c>
      <c r="G34" s="5">
        <v>0.79166666666666663</v>
      </c>
      <c r="H34" s="13">
        <f>(E34-D34)+(G34-F34)</f>
        <v>0.52083333333333337</v>
      </c>
      <c r="I34" s="357">
        <f>AV34+AW34+AG34+AL34</f>
        <v>0</v>
      </c>
      <c r="J34" s="358">
        <f>(AU34+I34)-AC34</f>
        <v>12.5</v>
      </c>
      <c r="K34" s="359">
        <f t="shared" si="10"/>
        <v>12.5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16.618300000000005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0.52083333333333337</v>
      </c>
      <c r="AN34" s="456">
        <f>HOUR(H34)</f>
        <v>12</v>
      </c>
      <c r="AO34" s="457">
        <f t="shared" si="14"/>
        <v>0.5</v>
      </c>
      <c r="AP34" s="458">
        <f t="shared" si="24"/>
        <v>30</v>
      </c>
      <c r="AQ34" s="459">
        <f>E34+AQ$40</f>
        <v>0.54166666666666674</v>
      </c>
      <c r="AR34" s="460" t="b">
        <f t="shared" si="7"/>
        <v>0</v>
      </c>
      <c r="AS34" s="461"/>
      <c r="AT34" s="438">
        <f t="shared" si="15"/>
        <v>12.5</v>
      </c>
      <c r="AU34" s="439">
        <f t="shared" si="22"/>
        <v>12.5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70</v>
      </c>
      <c r="BA34" s="463">
        <f>SUM(AT$12:AT34)</f>
        <v>127.60000000000001</v>
      </c>
      <c r="BB34" s="464">
        <f>$S$5*T34</f>
        <v>122.40170000000001</v>
      </c>
      <c r="BC34" s="465">
        <f>AN34+AO34</f>
        <v>12.5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42480</v>
      </c>
      <c r="D35" s="5">
        <v>0.39583333333333331</v>
      </c>
      <c r="E35" s="5">
        <v>0.52083333333333337</v>
      </c>
      <c r="F35" s="5">
        <v>0.54166666666666663</v>
      </c>
      <c r="G35" s="5">
        <v>0.69791666666666663</v>
      </c>
      <c r="H35" s="13">
        <f>(E35-D35)+(G35-F35)</f>
        <v>0.28125000000000006</v>
      </c>
      <c r="I35" s="357">
        <f>AV35+AW35+AG35+AL35</f>
        <v>0</v>
      </c>
      <c r="J35" s="358">
        <f>(AU35+I35)-AC35</f>
        <v>6.75</v>
      </c>
      <c r="K35" s="359">
        <f t="shared" si="10"/>
        <v>6.75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16.168200000000027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0.28125000000000006</v>
      </c>
      <c r="AN35" s="456">
        <f>HOUR(H35)</f>
        <v>6</v>
      </c>
      <c r="AO35" s="457">
        <f t="shared" si="14"/>
        <v>0.75</v>
      </c>
      <c r="AP35" s="458">
        <f t="shared" si="24"/>
        <v>45</v>
      </c>
      <c r="AQ35" s="459">
        <f>E35+AQ$40</f>
        <v>0.54166666666666674</v>
      </c>
      <c r="AR35" s="460" t="b">
        <f t="shared" si="7"/>
        <v>0</v>
      </c>
      <c r="AS35" s="461"/>
      <c r="AT35" s="438">
        <f t="shared" si="15"/>
        <v>6.75</v>
      </c>
      <c r="AU35" s="439">
        <f t="shared" si="22"/>
        <v>6.75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76.75</v>
      </c>
      <c r="BA35" s="463">
        <f>SUM(AT$12:AT35)</f>
        <v>134.35000000000002</v>
      </c>
      <c r="BB35" s="464">
        <f>$S$5*T35</f>
        <v>129.6018</v>
      </c>
      <c r="BC35" s="465">
        <f>AN35+AO35</f>
        <v>6.75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42481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15.718100000000037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0.28125000000000006</v>
      </c>
      <c r="AN36" s="456">
        <f>HOUR(H36)</f>
        <v>6</v>
      </c>
      <c r="AO36" s="457">
        <f t="shared" si="14"/>
        <v>0.75</v>
      </c>
      <c r="AP36" s="458">
        <f t="shared" si="24"/>
        <v>45</v>
      </c>
      <c r="AQ36" s="459">
        <f>E36+AQ$40</f>
        <v>0.54166666666666674</v>
      </c>
      <c r="AR36" s="460" t="b">
        <f t="shared" si="7"/>
        <v>0</v>
      </c>
      <c r="AS36" s="461"/>
      <c r="AT36" s="438">
        <f t="shared" si="15"/>
        <v>6.75</v>
      </c>
      <c r="AU36" s="439">
        <f t="shared" si="22"/>
        <v>6.75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83.5</v>
      </c>
      <c r="BA36" s="463">
        <f>SUM(AT$12:AT36)</f>
        <v>141.10000000000002</v>
      </c>
      <c r="BB36" s="464">
        <f>$S$5*T36</f>
        <v>136.80189999999999</v>
      </c>
      <c r="BC36" s="465">
        <f>AN36+AO36</f>
        <v>6.75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42482</v>
      </c>
      <c r="D37" s="5">
        <v>0.29166666666666669</v>
      </c>
      <c r="E37" s="5">
        <v>0.52083333333333337</v>
      </c>
      <c r="F37" s="5">
        <v>0.54166666666666663</v>
      </c>
      <c r="G37" s="5">
        <v>0.66666666666666663</v>
      </c>
      <c r="H37" s="13">
        <f>(E37-D37)+(G37-F37)</f>
        <v>0.35416666666666669</v>
      </c>
      <c r="I37" s="357">
        <f>AV37+AW37+AG37+AL37</f>
        <v>0</v>
      </c>
      <c r="J37" s="358">
        <f>(AU37+I37)-AC37</f>
        <v>8.5</v>
      </c>
      <c r="K37" s="359">
        <f t="shared" si="10"/>
        <v>8.5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17.018000000000015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0.35416666666666669</v>
      </c>
      <c r="AN37" s="456">
        <f>HOUR(H37)</f>
        <v>8</v>
      </c>
      <c r="AO37" s="457">
        <f t="shared" si="14"/>
        <v>0.5</v>
      </c>
      <c r="AP37" s="458">
        <f t="shared" si="24"/>
        <v>30</v>
      </c>
      <c r="AQ37" s="459">
        <f>E37+AQ$40</f>
        <v>0.54166666666666674</v>
      </c>
      <c r="AR37" s="460" t="b">
        <f t="shared" si="7"/>
        <v>0</v>
      </c>
      <c r="AS37" s="461"/>
      <c r="AT37" s="438">
        <f t="shared" si="15"/>
        <v>8.5</v>
      </c>
      <c r="AU37" s="439">
        <f t="shared" si="22"/>
        <v>8.5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92</v>
      </c>
      <c r="BA37" s="463">
        <f>SUM(AT$12:AT37)</f>
        <v>149.60000000000002</v>
      </c>
      <c r="BB37" s="464">
        <f>$S$5*T37</f>
        <v>144.00200000000001</v>
      </c>
      <c r="BC37" s="465">
        <f>AN37+AO37</f>
        <v>8.5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43</v>
      </c>
      <c r="I38" s="228" t="s">
        <v>1</v>
      </c>
      <c r="J38" s="229">
        <f>H38+SUM(I33:I37)</f>
        <v>43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5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'29Feb16'!Q46</f>
        <v>14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4.291666666666667</v>
      </c>
      <c r="E43" s="248">
        <f>SUM(E12:E37)</f>
        <v>6.2499999999999991</v>
      </c>
      <c r="F43" s="248">
        <f>SUM(F12:F37)</f>
        <v>6.5000000000000009</v>
      </c>
      <c r="G43" s="248">
        <f>SUM(G12:G37)</f>
        <v>8.3750000000000018</v>
      </c>
      <c r="H43" s="248" t="s">
        <v>1</v>
      </c>
      <c r="I43" s="249" t="s">
        <v>1</v>
      </c>
      <c r="J43" s="250">
        <f>SUM(J12:J16,J19:J23,J26:J30,J33:J37)</f>
        <v>135.20000000000002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12</v>
      </c>
      <c r="E44" s="259">
        <f>COUNTIF(E12:E37,"&gt;0")</f>
        <v>12</v>
      </c>
      <c r="F44" s="259">
        <f>COUNTIF(F12:F37,"&gt;0")</f>
        <v>12</v>
      </c>
      <c r="G44" s="259">
        <f>COUNTIF(G12:G37,"&gt;0")</f>
        <v>12</v>
      </c>
      <c r="H44" s="259" t="s">
        <v>1</v>
      </c>
      <c r="I44" s="213" t="s">
        <v>1</v>
      </c>
      <c r="J44" s="260">
        <f>COUNTIF(K12:K37,"&gt;0")</f>
        <v>18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0.3576388888888889</v>
      </c>
      <c r="E45" s="263">
        <f>IF(E44&gt;0,E43/E44,0)</f>
        <v>0.52083333333333326</v>
      </c>
      <c r="F45" s="263">
        <f>IF(F44&gt;0,F43/F44,0)</f>
        <v>0.54166666666666674</v>
      </c>
      <c r="G45" s="263">
        <f>IF(G44&gt;0,G43/G44,0)</f>
        <v>0.69791666666666685</v>
      </c>
      <c r="H45" s="264">
        <f>IF(J44&gt;0,J43/J44,0)</f>
        <v>7.511111111111112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5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9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42475</v>
      </c>
      <c r="D52" s="195">
        <f t="shared" si="25"/>
        <v>0.29166666666666669</v>
      </c>
      <c r="E52" s="195">
        <f t="shared" si="25"/>
        <v>0.52083333333333337</v>
      </c>
      <c r="F52" s="195">
        <f t="shared" si="25"/>
        <v>0.54166666666666663</v>
      </c>
      <c r="G52" s="195">
        <f t="shared" si="25"/>
        <v>0.66666666666666663</v>
      </c>
      <c r="H52" s="195">
        <f t="shared" si="25"/>
        <v>0.35416666666666669</v>
      </c>
      <c r="I52" s="196">
        <f t="shared" si="25"/>
        <v>0</v>
      </c>
      <c r="J52" s="196">
        <f t="shared" si="25"/>
        <v>8.5</v>
      </c>
      <c r="K52" s="196">
        <f t="shared" si="25"/>
        <v>8.5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10.018500000000019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-4.9999999999997158E-2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0.35416666666666669</v>
      </c>
      <c r="AN52" s="195"/>
      <c r="AO52" s="195"/>
      <c r="AP52" s="195"/>
      <c r="AQ52" s="195">
        <f t="shared" ref="AQ52:BC52" si="26">AQ30</f>
        <v>0.54166666666666674</v>
      </c>
      <c r="AR52" s="193" t="b">
        <f t="shared" si="26"/>
        <v>0</v>
      </c>
      <c r="AS52" s="193">
        <f t="shared" si="26"/>
        <v>0</v>
      </c>
      <c r="AT52" s="196">
        <f t="shared" si="26"/>
        <v>8.5</v>
      </c>
      <c r="AU52" s="196">
        <f t="shared" si="26"/>
        <v>8.5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49</v>
      </c>
      <c r="BA52" s="196">
        <f t="shared" si="26"/>
        <v>106.60000000000001</v>
      </c>
      <c r="BB52" s="196">
        <f t="shared" si="26"/>
        <v>108.00149999999999</v>
      </c>
      <c r="BC52" s="196">
        <f t="shared" si="26"/>
        <v>8.5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B2:AB11"/>
    <mergeCell ref="AC2:AC11"/>
    <mergeCell ref="AD2:AD11"/>
    <mergeCell ref="AE2:AE11"/>
    <mergeCell ref="AJ2:AJ11"/>
    <mergeCell ref="AL2:AL11"/>
    <mergeCell ref="AM2:AM11"/>
    <mergeCell ref="AF2:AF11"/>
    <mergeCell ref="AG2:AG11"/>
    <mergeCell ref="AH2:AH11"/>
    <mergeCell ref="AI2:AI11"/>
    <mergeCell ref="AK2:AK11"/>
    <mergeCell ref="AR2:AR11"/>
    <mergeCell ref="AS2:AS11"/>
    <mergeCell ref="AT2:AT11"/>
    <mergeCell ref="AU2:AU11"/>
    <mergeCell ref="AN2:AN11"/>
    <mergeCell ref="AO2:AO11"/>
    <mergeCell ref="AP2:AP11"/>
    <mergeCell ref="AQ2:AQ11"/>
    <mergeCell ref="AZ2:AZ11"/>
    <mergeCell ref="BA2:BA11"/>
    <mergeCell ref="BB2:BB11"/>
    <mergeCell ref="BC2:BC11"/>
    <mergeCell ref="AV2:AV11"/>
    <mergeCell ref="AW2:AW11"/>
    <mergeCell ref="AX2:AX11"/>
    <mergeCell ref="AY2:AY11"/>
    <mergeCell ref="F5:G5"/>
    <mergeCell ref="O5:R5"/>
    <mergeCell ref="H8:H11"/>
    <mergeCell ref="J8:K8"/>
    <mergeCell ref="L8:O10"/>
    <mergeCell ref="Q8:S10"/>
    <mergeCell ref="AQ38:AQ39"/>
    <mergeCell ref="AB42:AG45"/>
    <mergeCell ref="AH42:AL45"/>
    <mergeCell ref="AM42:AP45"/>
    <mergeCell ref="AQ42:AQ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S49:AS50"/>
    <mergeCell ref="AH49:AH50"/>
    <mergeCell ref="AI49:AI50"/>
    <mergeCell ref="AR42:AT45"/>
    <mergeCell ref="AU42:AY45"/>
    <mergeCell ref="AP49:AP50"/>
    <mergeCell ref="AQ49:AQ50"/>
    <mergeCell ref="AJ49:AJ50"/>
    <mergeCell ref="AK49:AK50"/>
    <mergeCell ref="AL49:AL50"/>
    <mergeCell ref="AM49:AM50"/>
    <mergeCell ref="AN49:AN50"/>
    <mergeCell ref="AO49:AO50"/>
    <mergeCell ref="AR49:AR50"/>
    <mergeCell ref="AT49:AT50"/>
    <mergeCell ref="AU49:AU50"/>
    <mergeCell ref="BB49:BB50"/>
    <mergeCell ref="BC49:BC50"/>
    <mergeCell ref="AV49:AV50"/>
    <mergeCell ref="AW49:AW50"/>
    <mergeCell ref="AX49:AX50"/>
    <mergeCell ref="AY49:AY50"/>
    <mergeCell ref="AZ49:AZ50"/>
    <mergeCell ref="BA49:BA50"/>
  </mergeCells>
  <phoneticPr fontId="21" type="noConversion"/>
  <conditionalFormatting sqref="H12:H16 H19:H23 H33:H37 H26:H30">
    <cfRule type="cellIs" dxfId="513" priority="42" stopIfTrue="1" operator="lessThanOrEqual">
      <formula>$U$5+AY12</formula>
    </cfRule>
  </conditionalFormatting>
  <conditionalFormatting sqref="X29 X23">
    <cfRule type="cellIs" dxfId="512" priority="44" stopIfTrue="1" operator="greaterThanOrEqual">
      <formula>0</formula>
    </cfRule>
  </conditionalFormatting>
  <conditionalFormatting sqref="U11">
    <cfRule type="cellIs" dxfId="511" priority="45" stopIfTrue="1" operator="lessThan">
      <formula>$BC$10</formula>
    </cfRule>
    <cfRule type="cellIs" dxfId="510" priority="46" stopIfTrue="1" operator="greaterThanOrEqual">
      <formula>$BC$10</formula>
    </cfRule>
  </conditionalFormatting>
  <conditionalFormatting sqref="V11:V37 U12:U37">
    <cfRule type="cellIs" dxfId="509" priority="47" stopIfTrue="1" operator="lessThan">
      <formula>0</formula>
    </cfRule>
    <cfRule type="cellIs" dxfId="508" priority="48" stopIfTrue="1" operator="greaterThanOrEqual">
      <formula>0</formula>
    </cfRule>
  </conditionalFormatting>
  <conditionalFormatting sqref="J17 J31 J24 J38">
    <cfRule type="cellIs" dxfId="507" priority="49" stopIfTrue="1" operator="greaterThanOrEqual">
      <formula>$S$4</formula>
    </cfRule>
    <cfRule type="cellIs" dxfId="506" priority="50" stopIfTrue="1" operator="lessThan">
      <formula>$S$4</formula>
    </cfRule>
  </conditionalFormatting>
  <conditionalFormatting sqref="J12:J16 J26:J30 J19:J23 J33:J37">
    <cfRule type="cellIs" dxfId="505" priority="52" stopIfTrue="1" operator="lessThanOrEqual">
      <formula>$U$6</formula>
    </cfRule>
    <cfRule type="cellIs" dxfId="504" priority="53" stopIfTrue="1" operator="greaterThan">
      <formula>$U$6</formula>
    </cfRule>
  </conditionalFormatting>
  <conditionalFormatting sqref="J43:P43">
    <cfRule type="cellIs" dxfId="503" priority="55" stopIfTrue="1" operator="lessThanOrEqual">
      <formula>$U$6</formula>
    </cfRule>
    <cfRule type="cellIs" dxfId="502" priority="56" stopIfTrue="1" operator="greaterThan">
      <formula>$U$6</formula>
    </cfRule>
  </conditionalFormatting>
  <conditionalFormatting sqref="K12:K37">
    <cfRule type="cellIs" dxfId="501" priority="57" stopIfTrue="1" operator="lessThanOrEqual">
      <formula>$U$6</formula>
    </cfRule>
    <cfRule type="cellIs" dxfId="500" priority="58" stopIfTrue="1" operator="greaterThan">
      <formula>$U$6</formula>
    </cfRule>
  </conditionalFormatting>
  <conditionalFormatting sqref="Q46">
    <cfRule type="cellIs" dxfId="499" priority="60" stopIfTrue="1" operator="between">
      <formula>0</formula>
      <formula>40</formula>
    </cfRule>
    <cfRule type="cellIs" dxfId="498" priority="61" stopIfTrue="1" operator="lessThan">
      <formula>0</formula>
    </cfRule>
  </conditionalFormatting>
  <conditionalFormatting sqref="Y29 X23:Y23">
    <cfRule type="cellIs" dxfId="497" priority="62" stopIfTrue="1" operator="lessThan">
      <formula>$X$11</formula>
    </cfRule>
  </conditionalFormatting>
  <conditionalFormatting sqref="F12">
    <cfRule type="cellIs" dxfId="496" priority="40" stopIfTrue="1" operator="lessThan">
      <formula>AQ12</formula>
    </cfRule>
  </conditionalFormatting>
  <conditionalFormatting sqref="G12 D12:E12">
    <cfRule type="cellIs" dxfId="495" priority="41" stopIfTrue="1" operator="lessThan">
      <formula>$U$2</formula>
    </cfRule>
  </conditionalFormatting>
  <conditionalFormatting sqref="F16">
    <cfRule type="cellIs" dxfId="494" priority="38" stopIfTrue="1" operator="lessThan">
      <formula>AQ16</formula>
    </cfRule>
  </conditionalFormatting>
  <conditionalFormatting sqref="G16 D16:E16">
    <cfRule type="cellIs" dxfId="493" priority="39" stopIfTrue="1" operator="lessThan">
      <formula>$U$2</formula>
    </cfRule>
  </conditionalFormatting>
  <conditionalFormatting sqref="F19">
    <cfRule type="cellIs" dxfId="492" priority="36" stopIfTrue="1" operator="lessThan">
      <formula>AQ19</formula>
    </cfRule>
  </conditionalFormatting>
  <conditionalFormatting sqref="G19 D19:E19">
    <cfRule type="cellIs" dxfId="491" priority="37" stopIfTrue="1" operator="lessThan">
      <formula>$U$2</formula>
    </cfRule>
  </conditionalFormatting>
  <conditionalFormatting sqref="F20:F23">
    <cfRule type="cellIs" dxfId="490" priority="34" stopIfTrue="1" operator="lessThan">
      <formula>AQ20</formula>
    </cfRule>
  </conditionalFormatting>
  <conditionalFormatting sqref="G20:G23 D20:E23">
    <cfRule type="cellIs" dxfId="489" priority="35" stopIfTrue="1" operator="lessThan">
      <formula>$U$2</formula>
    </cfRule>
  </conditionalFormatting>
  <conditionalFormatting sqref="F26">
    <cfRule type="cellIs" dxfId="488" priority="32" stopIfTrue="1" operator="lessThan">
      <formula>AQ26</formula>
    </cfRule>
  </conditionalFormatting>
  <conditionalFormatting sqref="G26 D26:E26">
    <cfRule type="cellIs" dxfId="487" priority="33" stopIfTrue="1" operator="lessThan">
      <formula>$U$2</formula>
    </cfRule>
  </conditionalFormatting>
  <conditionalFormatting sqref="R26:R30 R33:R37 R19:R23">
    <cfRule type="cellIs" dxfId="486" priority="19" stopIfTrue="1" operator="lessThan">
      <formula>"A"</formula>
    </cfRule>
  </conditionalFormatting>
  <conditionalFormatting sqref="R12:R16 L17:O18 L24:O25 L31:O32">
    <cfRule type="cellIs" dxfId="485" priority="20" stopIfTrue="1" operator="lessThan">
      <formula>$U$2</formula>
    </cfRule>
  </conditionalFormatting>
  <conditionalFormatting sqref="P12:P37">
    <cfRule type="cellIs" dxfId="484" priority="21" stopIfTrue="1" operator="lessThanOrEqual">
      <formula>$U$6</formula>
    </cfRule>
    <cfRule type="cellIs" dxfId="483" priority="22" stopIfTrue="1" operator="greaterThan">
      <formula>$U$6</formula>
    </cfRule>
  </conditionalFormatting>
  <conditionalFormatting sqref="L33:O37 L19:O23 L26:O30 L12:O16">
    <cfRule type="cellIs" dxfId="482" priority="23" stopIfTrue="1" operator="lessThan">
      <formula>$U$2</formula>
    </cfRule>
  </conditionalFormatting>
  <conditionalFormatting sqref="Q12:Q16 Q33:Q37 Q26:Q30 Q19:Q23">
    <cfRule type="cellIs" dxfId="481" priority="24" stopIfTrue="1" operator="lessThan">
      <formula>"A"</formula>
    </cfRule>
    <cfRule type="cellIs" dxfId="480" priority="25" stopIfTrue="1" operator="equal">
      <formula>$W$10</formula>
    </cfRule>
  </conditionalFormatting>
  <conditionalFormatting sqref="F14:F15">
    <cfRule type="cellIs" dxfId="479" priority="17" stopIfTrue="1" operator="lessThan">
      <formula>AQ14</formula>
    </cfRule>
  </conditionalFormatting>
  <conditionalFormatting sqref="G14:G15 D14:E15">
    <cfRule type="cellIs" dxfId="478" priority="18" stopIfTrue="1" operator="lessThan">
      <formula>$U$2</formula>
    </cfRule>
  </conditionalFormatting>
  <conditionalFormatting sqref="F13">
    <cfRule type="cellIs" dxfId="477" priority="15" stopIfTrue="1" operator="lessThan">
      <formula>AQ13</formula>
    </cfRule>
  </conditionalFormatting>
  <conditionalFormatting sqref="G13 D13:E13">
    <cfRule type="cellIs" dxfId="476" priority="16" stopIfTrue="1" operator="lessThan">
      <formula>$U$2</formula>
    </cfRule>
  </conditionalFormatting>
  <conditionalFormatting sqref="F30">
    <cfRule type="cellIs" dxfId="475" priority="13" stopIfTrue="1" operator="lessThan">
      <formula>AQ30</formula>
    </cfRule>
  </conditionalFormatting>
  <conditionalFormatting sqref="D30:E30 G30">
    <cfRule type="cellIs" dxfId="474" priority="14" stopIfTrue="1" operator="lessThan">
      <formula>$U$2</formula>
    </cfRule>
  </conditionalFormatting>
  <conditionalFormatting sqref="F28:F29">
    <cfRule type="cellIs" dxfId="473" priority="11" stopIfTrue="1" operator="lessThan">
      <formula>AQ28</formula>
    </cfRule>
  </conditionalFormatting>
  <conditionalFormatting sqref="G28:G29 D28:E29">
    <cfRule type="cellIs" dxfId="472" priority="12" stopIfTrue="1" operator="lessThan">
      <formula>$U$2</formula>
    </cfRule>
  </conditionalFormatting>
  <conditionalFormatting sqref="F27">
    <cfRule type="cellIs" dxfId="471" priority="9" stopIfTrue="1" operator="lessThan">
      <formula>AQ27</formula>
    </cfRule>
  </conditionalFormatting>
  <conditionalFormatting sqref="G27 D27:E27">
    <cfRule type="cellIs" dxfId="470" priority="10" stopIfTrue="1" operator="lessThan">
      <formula>$U$2</formula>
    </cfRule>
  </conditionalFormatting>
  <conditionalFormatting sqref="F37">
    <cfRule type="cellIs" dxfId="469" priority="7" stopIfTrue="1" operator="lessThan">
      <formula>AQ37</formula>
    </cfRule>
  </conditionalFormatting>
  <conditionalFormatting sqref="D37:E37 G37">
    <cfRule type="cellIs" dxfId="468" priority="8" stopIfTrue="1" operator="lessThan">
      <formula>$U$2</formula>
    </cfRule>
  </conditionalFormatting>
  <conditionalFormatting sqref="F35:F36">
    <cfRule type="cellIs" dxfId="467" priority="5" stopIfTrue="1" operator="lessThan">
      <formula>AQ35</formula>
    </cfRule>
  </conditionalFormatting>
  <conditionalFormatting sqref="G35:G36 D35:E36">
    <cfRule type="cellIs" dxfId="466" priority="6" stopIfTrue="1" operator="lessThan">
      <formula>$U$2</formula>
    </cfRule>
  </conditionalFormatting>
  <conditionalFormatting sqref="F34">
    <cfRule type="cellIs" dxfId="465" priority="3" stopIfTrue="1" operator="lessThan">
      <formula>AQ34</formula>
    </cfRule>
  </conditionalFormatting>
  <conditionalFormatting sqref="G34 D34:E34">
    <cfRule type="cellIs" dxfId="464" priority="4" stopIfTrue="1" operator="lessThan">
      <formula>$U$2</formula>
    </cfRule>
  </conditionalFormatting>
  <conditionalFormatting sqref="F33">
    <cfRule type="cellIs" dxfId="463" priority="1" stopIfTrue="1" operator="lessThan">
      <formula>AQ33</formula>
    </cfRule>
  </conditionalFormatting>
  <conditionalFormatting sqref="G33 D33:E33">
    <cfRule type="cellIs" dxfId="462" priority="2" stopIfTrue="1" operator="lessThan">
      <formula>$U$2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L5053"/>
  <sheetViews>
    <sheetView showGridLines="0" showZeros="0" topLeftCell="A5" zoomScale="114" workbookViewId="0">
      <selection activeCell="D12" sqref="D12:G16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'28Mar16'!C37+3</f>
        <v>42485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17.02000000000001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42485</v>
      </c>
      <c r="D12" s="5">
        <v>0.29166666666666669</v>
      </c>
      <c r="E12" s="5">
        <v>0.52083333333333337</v>
      </c>
      <c r="F12" s="5">
        <v>0.54166666666666663</v>
      </c>
      <c r="G12" s="5">
        <v>0.66666666666666663</v>
      </c>
      <c r="H12" s="13">
        <f>(E12-D12)+(G12-F12)</f>
        <v>0.35416666666666669</v>
      </c>
      <c r="I12" s="357">
        <f>AV12+AW12+AG12+AL12</f>
        <v>0</v>
      </c>
      <c r="J12" s="358">
        <f>(AU12+I12)-AC12</f>
        <v>8.5</v>
      </c>
      <c r="K12" s="359">
        <f>J12</f>
        <v>8.5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490">
        <v>0</v>
      </c>
      <c r="S12" s="362"/>
      <c r="T12" s="363">
        <v>1</v>
      </c>
      <c r="U12" s="306">
        <f>U$11+SUM(BA12-BB12)-SUM(AR$12:AR12)+SUM(AG$12:AG12)</f>
        <v>18.319900000000011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0.35416666666666669</v>
      </c>
      <c r="AN12" s="432">
        <f>HOUR(H12)</f>
        <v>8</v>
      </c>
      <c r="AO12" s="433">
        <f>AP12/60</f>
        <v>0.5</v>
      </c>
      <c r="AP12" s="434">
        <f>MINUTE(H12)</f>
        <v>30</v>
      </c>
      <c r="AQ12" s="435">
        <f>E12+AQ$40</f>
        <v>0.54166666666666674</v>
      </c>
      <c r="AR12" s="436" t="b">
        <f t="shared" ref="AR12:AR37" si="7">IF(Q12="Fl",$U$4)</f>
        <v>0</v>
      </c>
      <c r="AS12" s="437"/>
      <c r="AT12" s="438">
        <f>IF(AU12&gt;$U$3,(AU12+AV12+AW12),$U$4)+AG12</f>
        <v>8.5</v>
      </c>
      <c r="AU12" s="439">
        <f t="shared" ref="AU12:AU29" si="8">IF(R12&gt;=$R$3,BC12,I12+BC12)</f>
        <v>8.5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8.5</v>
      </c>
      <c r="BA12" s="444">
        <f>SUM(AT$12:AT12)</f>
        <v>8.5</v>
      </c>
      <c r="BB12" s="445">
        <f>$S$5*T12</f>
        <v>7.2000999999999999</v>
      </c>
      <c r="BC12" s="446">
        <f>AN12+AO12</f>
        <v>8.5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42486</v>
      </c>
      <c r="D13" s="5">
        <v>0.39583333333333331</v>
      </c>
      <c r="E13" s="5">
        <v>0.52083333333333337</v>
      </c>
      <c r="F13" s="5">
        <v>0.54166666666666663</v>
      </c>
      <c r="G13" s="5">
        <v>0.69791666666666663</v>
      </c>
      <c r="H13" s="13">
        <f>(E13-D13)+(G13-F13)</f>
        <v>0.28125000000000006</v>
      </c>
      <c r="I13" s="357">
        <f>AV13+AW13+AG13+AL13</f>
        <v>0</v>
      </c>
      <c r="J13" s="358">
        <f>(AU13+I13)-AC13</f>
        <v>6.75</v>
      </c>
      <c r="K13" s="359">
        <f t="shared" ref="K13:K37" si="10">J13</f>
        <v>6.75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490">
        <v>0</v>
      </c>
      <c r="S13" s="362"/>
      <c r="T13" s="363">
        <v>2</v>
      </c>
      <c r="U13" s="306">
        <f>U$11+SUM(BA13-BB13)-SUM(AR$12:AR13)+SUM(AG$12:AG13)</f>
        <v>17.869800000000012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0.28125000000000006</v>
      </c>
      <c r="AN13" s="456">
        <f>HOUR(H13)</f>
        <v>6</v>
      </c>
      <c r="AO13" s="457">
        <f t="shared" ref="AO13:AO37" si="14">AP13/60</f>
        <v>0.75</v>
      </c>
      <c r="AP13" s="458">
        <f>MINUTE(H13)</f>
        <v>45</v>
      </c>
      <c r="AQ13" s="459">
        <f>E13+AQ$40</f>
        <v>0.54166666666666674</v>
      </c>
      <c r="AR13" s="460" t="b">
        <f t="shared" si="7"/>
        <v>0</v>
      </c>
      <c r="AS13" s="461"/>
      <c r="AT13" s="438">
        <f t="shared" ref="AT13:AT37" si="15">IF(AU13&gt;$U$3,(AU13+AV13+AW13),$U$4)+AG13</f>
        <v>6.75</v>
      </c>
      <c r="AU13" s="439">
        <f t="shared" si="8"/>
        <v>6.75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15.25</v>
      </c>
      <c r="BA13" s="463">
        <f>SUM(AT$12:AT13)</f>
        <v>15.25</v>
      </c>
      <c r="BB13" s="464">
        <f>$S$5*T13</f>
        <v>14.4002</v>
      </c>
      <c r="BC13" s="465">
        <f>AN13+AO13</f>
        <v>6.75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42487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490">
        <v>0</v>
      </c>
      <c r="S14" s="362"/>
      <c r="T14" s="363">
        <v>3</v>
      </c>
      <c r="U14" s="306">
        <f>U$11+SUM(BA14-BB14)-SUM(AR$12:AR14)+SUM(AG$12:AG14)</f>
        <v>17.41970000000001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0.28125000000000006</v>
      </c>
      <c r="AN14" s="456">
        <f>HOUR(H14)</f>
        <v>6</v>
      </c>
      <c r="AO14" s="457">
        <f t="shared" si="14"/>
        <v>0.75</v>
      </c>
      <c r="AP14" s="458">
        <f>MINUTE(H14)</f>
        <v>45</v>
      </c>
      <c r="AQ14" s="459">
        <f>E14+AQ$40</f>
        <v>0.54166666666666674</v>
      </c>
      <c r="AR14" s="460" t="b">
        <f t="shared" si="7"/>
        <v>0</v>
      </c>
      <c r="AS14" s="461"/>
      <c r="AT14" s="438">
        <f t="shared" si="15"/>
        <v>6.75</v>
      </c>
      <c r="AU14" s="439">
        <f t="shared" si="8"/>
        <v>6.75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22</v>
      </c>
      <c r="BA14" s="463">
        <f>SUM(AT$12:AT14)</f>
        <v>22</v>
      </c>
      <c r="BB14" s="464">
        <f>$S$5*T14</f>
        <v>21.600300000000001</v>
      </c>
      <c r="BC14" s="465">
        <f>AN14+AO14</f>
        <v>6.75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42488</v>
      </c>
      <c r="D15" s="5">
        <v>0.39583333333333331</v>
      </c>
      <c r="E15" s="5">
        <v>0.52083333333333337</v>
      </c>
      <c r="F15" s="5">
        <v>0.54166666666666663</v>
      </c>
      <c r="G15" s="5">
        <v>0.69791666666666663</v>
      </c>
      <c r="H15" s="13">
        <f>(E15-D15)+(G15-F15)</f>
        <v>0.28125000000000006</v>
      </c>
      <c r="I15" s="357">
        <f>AV15+AW15+AG15+AL15</f>
        <v>0</v>
      </c>
      <c r="J15" s="358">
        <f>(AU15+I15)-AC15</f>
        <v>6.75</v>
      </c>
      <c r="K15" s="359">
        <f t="shared" si="10"/>
        <v>6.75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490">
        <v>0</v>
      </c>
      <c r="S15" s="362"/>
      <c r="T15" s="363">
        <v>4</v>
      </c>
      <c r="U15" s="306">
        <f>U$11+SUM(BA15-BB15)-SUM(AR$12:AR15)+SUM(AG$12:AG15)</f>
        <v>16.96960000000001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0.28125000000000006</v>
      </c>
      <c r="AN15" s="456">
        <f>HOUR(H15)</f>
        <v>6</v>
      </c>
      <c r="AO15" s="457">
        <f t="shared" si="14"/>
        <v>0.75</v>
      </c>
      <c r="AP15" s="458">
        <f>MINUTE(H15)</f>
        <v>45</v>
      </c>
      <c r="AQ15" s="459">
        <f>E15+AQ$40</f>
        <v>0.54166666666666674</v>
      </c>
      <c r="AR15" s="460" t="b">
        <f t="shared" si="7"/>
        <v>0</v>
      </c>
      <c r="AS15" s="461"/>
      <c r="AT15" s="438">
        <f t="shared" si="15"/>
        <v>6.75</v>
      </c>
      <c r="AU15" s="439">
        <f t="shared" si="8"/>
        <v>6.75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28.75</v>
      </c>
      <c r="BA15" s="463">
        <f>SUM(AT$12:AT15)</f>
        <v>28.75</v>
      </c>
      <c r="BB15" s="464">
        <f>$S$5*T15</f>
        <v>28.8004</v>
      </c>
      <c r="BC15" s="465">
        <f>AN15+AO15</f>
        <v>6.75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42489</v>
      </c>
      <c r="D16" s="5">
        <v>0.29166666666666669</v>
      </c>
      <c r="E16" s="5">
        <v>0.52083333333333337</v>
      </c>
      <c r="F16" s="5">
        <v>0.54166666666666663</v>
      </c>
      <c r="G16" s="5">
        <v>0.66666666666666663</v>
      </c>
      <c r="H16" s="13">
        <f>(E16-D16)+(G16-F16)</f>
        <v>0.35416666666666669</v>
      </c>
      <c r="I16" s="357">
        <f>AV16+AW16+AG16+AL16</f>
        <v>0</v>
      </c>
      <c r="J16" s="358">
        <f>(AU16+I16)-AC16</f>
        <v>8.5</v>
      </c>
      <c r="K16" s="359">
        <f t="shared" si="10"/>
        <v>8.5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490"/>
      <c r="S16" s="362"/>
      <c r="T16" s="363">
        <v>5</v>
      </c>
      <c r="U16" s="306">
        <f>U$11+SUM(BA16-BB16)-SUM(AR$12:AR16)+SUM(AG$12:AG16)</f>
        <v>18.269500000000008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0.35416666666666669</v>
      </c>
      <c r="AN16" s="456">
        <f>HOUR(H16)</f>
        <v>8</v>
      </c>
      <c r="AO16" s="457">
        <f t="shared" si="14"/>
        <v>0.5</v>
      </c>
      <c r="AP16" s="458">
        <f>MINUTE(H16)</f>
        <v>30</v>
      </c>
      <c r="AQ16" s="459">
        <f>E16+AQ$40</f>
        <v>0.54166666666666674</v>
      </c>
      <c r="AR16" s="460" t="b">
        <f t="shared" si="7"/>
        <v>0</v>
      </c>
      <c r="AS16" s="461"/>
      <c r="AT16" s="438">
        <f t="shared" si="15"/>
        <v>8.5</v>
      </c>
      <c r="AU16" s="439">
        <f t="shared" si="8"/>
        <v>8.5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37.25</v>
      </c>
      <c r="BA16" s="463">
        <f>SUM(AT$12:AT16)</f>
        <v>37.25</v>
      </c>
      <c r="BB16" s="464">
        <f>$S$5*T16</f>
        <v>36.000500000000002</v>
      </c>
      <c r="BC16" s="465">
        <f>AN16+AO16</f>
        <v>8.5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37.25</v>
      </c>
      <c r="I17" s="228" t="s">
        <v>1</v>
      </c>
      <c r="J17" s="229">
        <f>H17+SUM(I12:I16)</f>
        <v>37.25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18.269500000000008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37.25</v>
      </c>
      <c r="BA17" s="476">
        <f>SUM(AT$12:AT17)</f>
        <v>37.25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18.269500000000008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37.25</v>
      </c>
      <c r="BA18" s="476">
        <f>SUM(AT$12:AT18)</f>
        <v>37.25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42492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7.2</v>
      </c>
      <c r="J19" s="358">
        <f>(AU19+I19)-AC19</f>
        <v>7.2</v>
      </c>
      <c r="K19" s="359">
        <f t="shared" si="10"/>
        <v>7.2</v>
      </c>
      <c r="L19" s="26"/>
      <c r="M19" s="26"/>
      <c r="N19" s="26"/>
      <c r="O19" s="26"/>
      <c r="P19" s="359"/>
      <c r="Q19" s="23" t="s">
        <v>202</v>
      </c>
      <c r="R19" s="217"/>
      <c r="S19" s="362" t="s">
        <v>1</v>
      </c>
      <c r="T19" s="363">
        <v>6</v>
      </c>
      <c r="U19" s="306">
        <f>U$11+SUM(BA19-BB19)-SUM(AR$12:AR19)+SUM(AG$12:AG19)</f>
        <v>18.269400000000012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7</v>
      </c>
      <c r="AW19" s="439">
        <f t="shared" si="16"/>
        <v>0.2</v>
      </c>
      <c r="AX19" s="440">
        <f>MINUTE(AY19)</f>
        <v>12</v>
      </c>
      <c r="AY19" s="442">
        <f t="shared" si="9"/>
        <v>0.3</v>
      </c>
      <c r="AZ19" s="462">
        <f>SUM($BC$12:BC19)</f>
        <v>37.25</v>
      </c>
      <c r="BA19" s="463">
        <f>SUM(AT$12:AT19)</f>
        <v>44.45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42493</v>
      </c>
      <c r="D20" s="5">
        <v>0.39583333333333331</v>
      </c>
      <c r="E20" s="5">
        <v>0.52083333333333337</v>
      </c>
      <c r="F20" s="5">
        <v>0.54166666666666663</v>
      </c>
      <c r="G20" s="5">
        <v>0.69791666666666663</v>
      </c>
      <c r="H20" s="13">
        <f>(E20-D20)+(G20-F20)</f>
        <v>0.28125000000000006</v>
      </c>
      <c r="I20" s="357">
        <f>AV20+AW20+AG20+AL20</f>
        <v>0</v>
      </c>
      <c r="J20" s="358">
        <f>(AU20+I20)-AC20</f>
        <v>6.75</v>
      </c>
      <c r="K20" s="359">
        <f t="shared" si="10"/>
        <v>6.75</v>
      </c>
      <c r="L20" s="26"/>
      <c r="M20" s="26"/>
      <c r="N20" s="26"/>
      <c r="O20" s="26"/>
      <c r="P20" s="359"/>
      <c r="Q20" s="23" t="s">
        <v>1</v>
      </c>
      <c r="R20" s="217"/>
      <c r="S20" s="362"/>
      <c r="T20" s="363">
        <v>7</v>
      </c>
      <c r="U20" s="306">
        <f>U$11+SUM(BA20-BB20)-SUM(AR$12:AR20)+SUM(AG$12:AG20)</f>
        <v>17.819300000000013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0.28125000000000006</v>
      </c>
      <c r="AN20" s="456">
        <f>HOUR(H20)</f>
        <v>6</v>
      </c>
      <c r="AO20" s="457">
        <f t="shared" si="14"/>
        <v>0.75</v>
      </c>
      <c r="AP20" s="458">
        <f t="shared" si="19"/>
        <v>45</v>
      </c>
      <c r="AQ20" s="459">
        <f>E20+AQ$40</f>
        <v>0.54166666666666674</v>
      </c>
      <c r="AR20" s="460" t="b">
        <f t="shared" si="7"/>
        <v>0</v>
      </c>
      <c r="AS20" s="461"/>
      <c r="AT20" s="438">
        <f t="shared" si="15"/>
        <v>6.75</v>
      </c>
      <c r="AU20" s="439">
        <f t="shared" si="8"/>
        <v>6.75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44</v>
      </c>
      <c r="BA20" s="463">
        <f>SUM(AT$12:AT20)</f>
        <v>51.2</v>
      </c>
      <c r="BB20" s="464">
        <f>$S$5*T20</f>
        <v>50.400700000000001</v>
      </c>
      <c r="BC20" s="465">
        <f>AN20+AO20</f>
        <v>6.75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42494</v>
      </c>
      <c r="D21" s="5">
        <v>0.39583333333333331</v>
      </c>
      <c r="E21" s="5">
        <v>0.52083333333333337</v>
      </c>
      <c r="F21" s="5">
        <v>0.54166666666666663</v>
      </c>
      <c r="G21" s="5">
        <v>0.69791666666666663</v>
      </c>
      <c r="H21" s="13">
        <f>(E21-D21)+(G21-F21)</f>
        <v>0.28125000000000006</v>
      </c>
      <c r="I21" s="357">
        <f>AV21+AW21+AG21+AL21</f>
        <v>0</v>
      </c>
      <c r="J21" s="358">
        <f>(AU21+I21)-AC21</f>
        <v>6.75</v>
      </c>
      <c r="K21" s="359">
        <f t="shared" si="10"/>
        <v>6.75</v>
      </c>
      <c r="L21" s="26"/>
      <c r="M21" s="26"/>
      <c r="N21" s="26"/>
      <c r="O21" s="26"/>
      <c r="P21" s="359"/>
      <c r="Q21" s="23" t="s">
        <v>1</v>
      </c>
      <c r="R21" s="217"/>
      <c r="S21" s="362"/>
      <c r="T21" s="363">
        <v>8</v>
      </c>
      <c r="U21" s="306">
        <f>U$11+SUM(BA21-BB21)-SUM(AR$12:AR21)+SUM(AG$12:AG21)</f>
        <v>17.369200000000014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0.28125000000000006</v>
      </c>
      <c r="AN21" s="456">
        <f>HOUR(H21)</f>
        <v>6</v>
      </c>
      <c r="AO21" s="457">
        <f t="shared" si="14"/>
        <v>0.75</v>
      </c>
      <c r="AP21" s="458">
        <f t="shared" si="19"/>
        <v>45</v>
      </c>
      <c r="AQ21" s="459">
        <f>E21+AQ$40</f>
        <v>0.54166666666666674</v>
      </c>
      <c r="AR21" s="460" t="b">
        <f t="shared" si="7"/>
        <v>0</v>
      </c>
      <c r="AS21" s="461"/>
      <c r="AT21" s="438">
        <f t="shared" si="15"/>
        <v>6.75</v>
      </c>
      <c r="AU21" s="439">
        <f t="shared" si="8"/>
        <v>6.75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50.75</v>
      </c>
      <c r="BA21" s="463">
        <f>SUM(AT$12:AT21)</f>
        <v>57.95</v>
      </c>
      <c r="BB21" s="464">
        <f>$S$5*T21</f>
        <v>57.6008</v>
      </c>
      <c r="BC21" s="465">
        <f>AN21+AO21</f>
        <v>6.75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42495</v>
      </c>
      <c r="D22" s="5">
        <v>0.39583333333333331</v>
      </c>
      <c r="E22" s="5">
        <v>0.52083333333333337</v>
      </c>
      <c r="F22" s="5">
        <v>0.54166666666666663</v>
      </c>
      <c r="G22" s="5">
        <v>0.69791666666666663</v>
      </c>
      <c r="H22" s="13">
        <f>(E22-D22)+(G22-F22)</f>
        <v>0.28125000000000006</v>
      </c>
      <c r="I22" s="357">
        <f>AV22+AW22+AG22+AL22</f>
        <v>0</v>
      </c>
      <c r="J22" s="358">
        <f>(AU22+I22)-AC22</f>
        <v>6.75</v>
      </c>
      <c r="K22" s="359">
        <f t="shared" si="10"/>
        <v>6.75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17"/>
      <c r="S22" s="362"/>
      <c r="T22" s="363">
        <v>9</v>
      </c>
      <c r="U22" s="306">
        <f>U$11+SUM(BA22-BB22)-SUM(AR$12:AR22)+SUM(AG$12:AG22)</f>
        <v>16.919100000000014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0.28125000000000006</v>
      </c>
      <c r="AN22" s="456">
        <f>HOUR(H22)</f>
        <v>6</v>
      </c>
      <c r="AO22" s="457">
        <f t="shared" si="14"/>
        <v>0.75</v>
      </c>
      <c r="AP22" s="458">
        <f t="shared" si="19"/>
        <v>45</v>
      </c>
      <c r="AQ22" s="459">
        <f>E22+AQ$40</f>
        <v>0.54166666666666674</v>
      </c>
      <c r="AR22" s="460" t="b">
        <f t="shared" si="7"/>
        <v>0</v>
      </c>
      <c r="AS22" s="461"/>
      <c r="AT22" s="438">
        <f t="shared" si="15"/>
        <v>6.75</v>
      </c>
      <c r="AU22" s="439">
        <f t="shared" si="8"/>
        <v>6.75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57.5</v>
      </c>
      <c r="BA22" s="463">
        <f>SUM(AT$12:AT22)</f>
        <v>64.7</v>
      </c>
      <c r="BB22" s="464">
        <f>$S$5*T22</f>
        <v>64.800899999999999</v>
      </c>
      <c r="BC22" s="465">
        <f>AN22+AO22</f>
        <v>6.75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42496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24</v>
      </c>
      <c r="R23" s="490">
        <v>0</v>
      </c>
      <c r="S23" s="362"/>
      <c r="T23" s="363">
        <v>10</v>
      </c>
      <c r="U23" s="306">
        <f>U$11+SUM(BA23-BB23)-SUM(AR$12:AR23)+SUM(AG$12:AG23)</f>
        <v>9.7190000000000119</v>
      </c>
      <c r="V23" s="305"/>
      <c r="W23" s="321" t="s">
        <v>47</v>
      </c>
      <c r="X23" s="17">
        <f>'28Mar16'!X29</f>
        <v>17.02000000000001</v>
      </c>
      <c r="Y23" s="17" t="str">
        <f>'28Mar16'!Y29</f>
        <v>0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>
        <f t="shared" si="7"/>
        <v>7.2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57.5</v>
      </c>
      <c r="BA23" s="463">
        <f>SUM(AT$12:AT23)</f>
        <v>71.900000000000006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20.25</v>
      </c>
      <c r="I24" s="228" t="s">
        <v>1</v>
      </c>
      <c r="J24" s="229">
        <f>H24+SUM(I19:I23)</f>
        <v>27.45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9.7190000000000119</v>
      </c>
      <c r="V24" s="305"/>
      <c r="W24" s="245" t="s">
        <v>48</v>
      </c>
      <c r="X24" s="18">
        <f>IF(J17&gt;$S$4,J17-$S$4,"")</f>
        <v>1.25</v>
      </c>
      <c r="Y24" s="19" t="str">
        <f>IF($S$4&gt;J17,$S$4-J17,"")</f>
        <v/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0.8</v>
      </c>
      <c r="AX24" s="470">
        <f>MINUTE(J24)</f>
        <v>48</v>
      </c>
      <c r="AY24" s="474" t="s">
        <v>1</v>
      </c>
      <c r="AZ24" s="475">
        <f>AZ23</f>
        <v>57.5</v>
      </c>
      <c r="BA24" s="476">
        <f>SUM(AT$12:AT24)</f>
        <v>71.900000000000006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9.7190000000000119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8.5500000000000007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57.5</v>
      </c>
      <c r="BA25" s="476">
        <f>SUM(AT$12:AT25)</f>
        <v>71.900000000000006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42499</v>
      </c>
      <c r="D26" s="5">
        <v>0.29166666666666669</v>
      </c>
      <c r="E26" s="5">
        <v>0.52083333333333337</v>
      </c>
      <c r="F26" s="5">
        <v>0.54166666666666663</v>
      </c>
      <c r="G26" s="5">
        <v>0.66666666666666663</v>
      </c>
      <c r="H26" s="13">
        <f>(E26-D26)+(G26-F26)</f>
        <v>0.35416666666666669</v>
      </c>
      <c r="I26" s="357">
        <f>AV26+AW26+AG26+AL26</f>
        <v>0</v>
      </c>
      <c r="J26" s="358">
        <f>(AU26+I26)-AC26</f>
        <v>8.5</v>
      </c>
      <c r="K26" s="359">
        <f t="shared" si="10"/>
        <v>8.5</v>
      </c>
      <c r="L26" s="26">
        <v>0</v>
      </c>
      <c r="M26" s="26"/>
      <c r="N26" s="26"/>
      <c r="O26" s="26"/>
      <c r="P26" s="359"/>
      <c r="Q26" s="23" t="s">
        <v>1</v>
      </c>
      <c r="R26" s="217"/>
      <c r="S26" s="362"/>
      <c r="T26" s="363">
        <v>11</v>
      </c>
      <c r="U26" s="306">
        <f>U$11+SUM(BA26-BB26)-SUM(AR$12:AR26)+SUM(AG$12:AG26)</f>
        <v>11.01890000000002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1.25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0.35416666666666669</v>
      </c>
      <c r="AN26" s="456">
        <f>HOUR(H26)</f>
        <v>8</v>
      </c>
      <c r="AO26" s="457">
        <f t="shared" si="14"/>
        <v>0.5</v>
      </c>
      <c r="AP26" s="458">
        <f t="shared" si="21"/>
        <v>30</v>
      </c>
      <c r="AQ26" s="459">
        <f>E26+AQ$40</f>
        <v>0.54166666666666674</v>
      </c>
      <c r="AR26" s="460" t="b">
        <f t="shared" si="7"/>
        <v>0</v>
      </c>
      <c r="AS26" s="461"/>
      <c r="AT26" s="438">
        <f t="shared" si="15"/>
        <v>8.5</v>
      </c>
      <c r="AU26" s="439">
        <f t="shared" si="8"/>
        <v>8.5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66</v>
      </c>
      <c r="BA26" s="463">
        <f>SUM(AT$12:AT26)</f>
        <v>80.400000000000006</v>
      </c>
      <c r="BB26" s="464">
        <f>$S$5*T26</f>
        <v>79.201099999999997</v>
      </c>
      <c r="BC26" s="465">
        <f>AN26+AO26</f>
        <v>8.5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42500</v>
      </c>
      <c r="D27" s="5">
        <v>0.39583333333333331</v>
      </c>
      <c r="E27" s="5">
        <v>0.52083333333333337</v>
      </c>
      <c r="F27" s="5">
        <v>0.54166666666666663</v>
      </c>
      <c r="G27" s="5">
        <v>0.69791666666666663</v>
      </c>
      <c r="H27" s="13">
        <f>(E27-D27)+(G27-F27)</f>
        <v>0.28125000000000006</v>
      </c>
      <c r="I27" s="357">
        <f>AV27+AW27+AG27+AL27</f>
        <v>0</v>
      </c>
      <c r="J27" s="358">
        <f>(AU27+I27)-AC27</f>
        <v>6.75</v>
      </c>
      <c r="K27" s="359">
        <f t="shared" si="10"/>
        <v>6.75</v>
      </c>
      <c r="L27" s="26"/>
      <c r="M27" s="26"/>
      <c r="N27" s="26"/>
      <c r="O27" s="26"/>
      <c r="P27" s="359"/>
      <c r="Q27" s="23" t="s">
        <v>1</v>
      </c>
      <c r="R27" s="490">
        <v>0</v>
      </c>
      <c r="S27" s="362"/>
      <c r="T27" s="363">
        <v>12</v>
      </c>
      <c r="U27" s="306">
        <f>U$11+SUM(BA27-BB27)-SUM(AR$12:AR27)+SUM(AG$12:AG27)</f>
        <v>10.568800000000014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7.25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0.28125000000000006</v>
      </c>
      <c r="AN27" s="456">
        <f>HOUR(H27)</f>
        <v>6</v>
      </c>
      <c r="AO27" s="457">
        <f t="shared" si="14"/>
        <v>0.75</v>
      </c>
      <c r="AP27" s="458">
        <f t="shared" si="21"/>
        <v>45</v>
      </c>
      <c r="AQ27" s="459">
        <f>E27+AQ$40</f>
        <v>0.54166666666666674</v>
      </c>
      <c r="AR27" s="460" t="b">
        <f t="shared" si="7"/>
        <v>0</v>
      </c>
      <c r="AS27" s="461"/>
      <c r="AT27" s="438">
        <f t="shared" si="15"/>
        <v>6.75</v>
      </c>
      <c r="AU27" s="439">
        <f t="shared" si="8"/>
        <v>6.75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72.75</v>
      </c>
      <c r="BA27" s="463">
        <f>SUM(AT$12:AT27)</f>
        <v>87.15</v>
      </c>
      <c r="BB27" s="464">
        <f>$S$5*T27</f>
        <v>86.401200000000003</v>
      </c>
      <c r="BC27" s="465">
        <f>AN27+AO27</f>
        <v>6.75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42501</v>
      </c>
      <c r="D28" s="5">
        <v>0.39583333333333331</v>
      </c>
      <c r="E28" s="5">
        <v>0.52083333333333337</v>
      </c>
      <c r="F28" s="5">
        <v>0.54166666666666663</v>
      </c>
      <c r="G28" s="5">
        <v>0.69791666666666663</v>
      </c>
      <c r="H28" s="13">
        <f>(E28-D28)+(G28-F28)</f>
        <v>0.28125000000000006</v>
      </c>
      <c r="I28" s="357">
        <f>AV28+AW28+AG28+AL28</f>
        <v>0</v>
      </c>
      <c r="J28" s="358">
        <f>(AU28+I28)-AC28</f>
        <v>6.75</v>
      </c>
      <c r="K28" s="359">
        <f t="shared" si="10"/>
        <v>6.75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17"/>
      <c r="S28" s="362"/>
      <c r="T28" s="363">
        <v>13</v>
      </c>
      <c r="U28" s="306">
        <f>U$11+SUM(BA28-BB28)-SUM(AR$12:AR28)+SUM(AG$12:AG28)</f>
        <v>10.118700000000022</v>
      </c>
      <c r="V28" s="305"/>
      <c r="W28" s="245" t="s">
        <v>13</v>
      </c>
      <c r="X28" s="20">
        <f>SUM(X24:X27)+X23</f>
        <v>18.27000000000001</v>
      </c>
      <c r="Y28" s="21">
        <f>SUM(Y24:Y27)-Y23</f>
        <v>17.05</v>
      </c>
      <c r="Z28" s="322" t="e">
        <f>0-Y24</f>
        <v>#VALUE!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0.28125000000000006</v>
      </c>
      <c r="AN28" s="456">
        <f>HOUR(H28)</f>
        <v>6</v>
      </c>
      <c r="AO28" s="457">
        <f t="shared" si="14"/>
        <v>0.75</v>
      </c>
      <c r="AP28" s="458">
        <f t="shared" si="21"/>
        <v>45</v>
      </c>
      <c r="AQ28" s="459">
        <f>E28+AQ$40</f>
        <v>0.54166666666666674</v>
      </c>
      <c r="AR28" s="460" t="b">
        <f t="shared" si="7"/>
        <v>0</v>
      </c>
      <c r="AS28" s="461"/>
      <c r="AT28" s="438">
        <f t="shared" si="15"/>
        <v>6.75</v>
      </c>
      <c r="AU28" s="439">
        <f t="shared" si="8"/>
        <v>6.75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79.5</v>
      </c>
      <c r="BA28" s="463">
        <f>SUM(AT$12:AT28)</f>
        <v>93.9</v>
      </c>
      <c r="BB28" s="464">
        <f>$S$5*T28</f>
        <v>93.601299999999995</v>
      </c>
      <c r="BC28" s="465">
        <f>AN28+AO28</f>
        <v>6.75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42502</v>
      </c>
      <c r="D29" s="5">
        <v>0.39583333333333331</v>
      </c>
      <c r="E29" s="5">
        <v>0.52083333333333337</v>
      </c>
      <c r="F29" s="5">
        <v>0.54166666666666663</v>
      </c>
      <c r="G29" s="5">
        <v>0.69791666666666663</v>
      </c>
      <c r="H29" s="13">
        <f>(E29-D29)+(G29-F29)</f>
        <v>0.28125000000000006</v>
      </c>
      <c r="I29" s="357">
        <f>AV29+AW29+AG29+AL29</f>
        <v>0</v>
      </c>
      <c r="J29" s="358">
        <f>(AU29+I29)-AC29</f>
        <v>6.75</v>
      </c>
      <c r="K29" s="359">
        <f t="shared" si="10"/>
        <v>6.75</v>
      </c>
      <c r="L29" s="26"/>
      <c r="M29" s="26"/>
      <c r="N29" s="26"/>
      <c r="O29" s="26"/>
      <c r="P29" s="359"/>
      <c r="Q29" s="23" t="s">
        <v>1</v>
      </c>
      <c r="R29" s="217"/>
      <c r="S29" s="362"/>
      <c r="T29" s="363">
        <v>14</v>
      </c>
      <c r="U29" s="306">
        <f>U$11+SUM(BA29-BB29)-SUM(AR$12:AR29)+SUM(AG$12:AG29)</f>
        <v>9.6686000000000156</v>
      </c>
      <c r="V29" s="305"/>
      <c r="W29" s="323" t="s">
        <v>52</v>
      </c>
      <c r="X29" s="14">
        <f>IF(X28+Z32&gt;0,X28+Z32,"0")</f>
        <v>1.2200000000000095</v>
      </c>
      <c r="Y29" s="14" t="str">
        <f>IF(X28-Y28&lt;0,X28-Y28,"0")</f>
        <v>0</v>
      </c>
      <c r="Z29" s="322">
        <f>0-Y25</f>
        <v>-8.5500000000000007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0.28125000000000006</v>
      </c>
      <c r="AN29" s="456">
        <f>HOUR(H29)</f>
        <v>6</v>
      </c>
      <c r="AO29" s="457">
        <f t="shared" si="14"/>
        <v>0.75</v>
      </c>
      <c r="AP29" s="458">
        <f t="shared" si="21"/>
        <v>45</v>
      </c>
      <c r="AQ29" s="459">
        <f>E29+AQ$40</f>
        <v>0.54166666666666674</v>
      </c>
      <c r="AR29" s="460" t="b">
        <f t="shared" si="7"/>
        <v>0</v>
      </c>
      <c r="AS29" s="461"/>
      <c r="AT29" s="438">
        <f t="shared" si="15"/>
        <v>6.75</v>
      </c>
      <c r="AU29" s="439">
        <f t="shared" si="8"/>
        <v>6.75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86.25</v>
      </c>
      <c r="BA29" s="463">
        <f>SUM(AT$12:AT29)</f>
        <v>100.65</v>
      </c>
      <c r="BB29" s="464">
        <f>$S$5*T29</f>
        <v>100.8014</v>
      </c>
      <c r="BC29" s="465">
        <f>AN29+AO29</f>
        <v>6.75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42503</v>
      </c>
      <c r="D30" s="5">
        <v>0.39583333333333331</v>
      </c>
      <c r="E30" s="5">
        <v>0.52083333333333337</v>
      </c>
      <c r="F30" s="5">
        <v>0.54166666666666663</v>
      </c>
      <c r="G30" s="5">
        <v>0.66666666666666663</v>
      </c>
      <c r="H30" s="13">
        <f>(E30-D30)+(G30-F30)</f>
        <v>0.25000000000000006</v>
      </c>
      <c r="I30" s="357">
        <f>AV30+AW30+AG30+AL30</f>
        <v>0</v>
      </c>
      <c r="J30" s="358">
        <f>(AU30+I30)-AC30</f>
        <v>6</v>
      </c>
      <c r="K30" s="359">
        <f t="shared" si="10"/>
        <v>6</v>
      </c>
      <c r="L30" s="26">
        <v>0</v>
      </c>
      <c r="M30" s="26"/>
      <c r="N30" s="26"/>
      <c r="O30" s="26"/>
      <c r="P30" s="359"/>
      <c r="Q30" s="23" t="s">
        <v>1</v>
      </c>
      <c r="R30" s="217"/>
      <c r="S30" s="362"/>
      <c r="T30" s="363">
        <v>15</v>
      </c>
      <c r="U30" s="306">
        <f>U$11+SUM(BA30-BB30)-SUM(AR$12:AR30)+SUM(AG$12:AG30)</f>
        <v>8.4685000000000237</v>
      </c>
      <c r="V30" s="305"/>
      <c r="W30" s="213"/>
      <c r="X30" s="213"/>
      <c r="Y30" s="213"/>
      <c r="Z30" s="322">
        <f>0-Y26</f>
        <v>-1.25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0.25000000000000006</v>
      </c>
      <c r="AN30" s="456">
        <f>HOUR(H30)</f>
        <v>6</v>
      </c>
      <c r="AO30" s="457">
        <f t="shared" si="14"/>
        <v>0</v>
      </c>
      <c r="AP30" s="458">
        <f t="shared" si="21"/>
        <v>0</v>
      </c>
      <c r="AQ30" s="459">
        <f>E30+AQ$40</f>
        <v>0.54166666666666674</v>
      </c>
      <c r="AR30" s="460" t="b">
        <f t="shared" si="7"/>
        <v>0</v>
      </c>
      <c r="AS30" s="461"/>
      <c r="AT30" s="438">
        <f t="shared" si="15"/>
        <v>6</v>
      </c>
      <c r="AU30" s="439">
        <f>IF(R30&gt;=$R$3,BC30,I30+BC30)</f>
        <v>6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92.25</v>
      </c>
      <c r="BA30" s="463">
        <f>SUM(AT$12:AT30)</f>
        <v>106.65</v>
      </c>
      <c r="BB30" s="464">
        <f>$S$5*T30</f>
        <v>108.00149999999999</v>
      </c>
      <c r="BC30" s="465">
        <f>AN30+AO30</f>
        <v>6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34.75</v>
      </c>
      <c r="I31" s="228" t="s">
        <v>1</v>
      </c>
      <c r="J31" s="229">
        <f>H31+SUM(I26:I30)</f>
        <v>34.75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8.4685000000000237</v>
      </c>
      <c r="V31" s="305"/>
      <c r="W31" s="213"/>
      <c r="X31" s="213"/>
      <c r="Y31" s="213"/>
      <c r="Z31" s="324">
        <f>0-Y27</f>
        <v>-7.25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92.25</v>
      </c>
      <c r="BA31" s="476">
        <f>SUM(AT$12:AT31)</f>
        <v>106.65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8.4685000000000237</v>
      </c>
      <c r="V32" s="305"/>
      <c r="W32" s="213"/>
      <c r="X32" s="213"/>
      <c r="Y32" s="213"/>
      <c r="Z32" s="324">
        <f>0-Y28</f>
        <v>-17.05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92.25</v>
      </c>
      <c r="BA32" s="476">
        <f>SUM(AT$12:AT32)</f>
        <v>106.65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42506</v>
      </c>
      <c r="D33" s="5">
        <v>0.29166666666666669</v>
      </c>
      <c r="E33" s="5">
        <v>0.52083333333333337</v>
      </c>
      <c r="F33" s="5">
        <v>0.54166666666666663</v>
      </c>
      <c r="G33" s="5">
        <v>0.66666666666666663</v>
      </c>
      <c r="H33" s="13">
        <f>(E33-D33)+(G33-F33)</f>
        <v>0.35416666666666669</v>
      </c>
      <c r="I33" s="357">
        <f>AV33+AW33+AG33+AL33</f>
        <v>0</v>
      </c>
      <c r="J33" s="358">
        <f>(AU33+I33)-AC33</f>
        <v>8.5</v>
      </c>
      <c r="K33" s="359">
        <f t="shared" si="10"/>
        <v>8.5</v>
      </c>
      <c r="L33" s="26">
        <v>0</v>
      </c>
      <c r="M33" s="26"/>
      <c r="N33" s="26"/>
      <c r="O33" s="26"/>
      <c r="P33" s="359"/>
      <c r="Q33" s="23" t="s">
        <v>1</v>
      </c>
      <c r="R33" s="490">
        <v>0</v>
      </c>
      <c r="S33" s="362"/>
      <c r="T33" s="363">
        <v>16</v>
      </c>
      <c r="U33" s="306">
        <f>U$11+SUM(BA33-BB33)-SUM(AR$12:AR33)+SUM(AG$12:AG33)</f>
        <v>9.7684000000000175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0.35416666666666669</v>
      </c>
      <c r="AN33" s="456">
        <f>HOUR(H33)</f>
        <v>8</v>
      </c>
      <c r="AO33" s="457">
        <f t="shared" si="14"/>
        <v>0.5</v>
      </c>
      <c r="AP33" s="458">
        <f t="shared" si="24"/>
        <v>30</v>
      </c>
      <c r="AQ33" s="459">
        <f>E33+AQ$40</f>
        <v>0.54166666666666674</v>
      </c>
      <c r="AR33" s="460" t="b">
        <f t="shared" si="7"/>
        <v>0</v>
      </c>
      <c r="AS33" s="461"/>
      <c r="AT33" s="438">
        <f t="shared" si="15"/>
        <v>8.5</v>
      </c>
      <c r="AU33" s="439">
        <f t="shared" si="22"/>
        <v>8.5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100.75</v>
      </c>
      <c r="BA33" s="463">
        <f>SUM(AT$12:AT33)</f>
        <v>115.15</v>
      </c>
      <c r="BB33" s="464">
        <f>$S$5*T33</f>
        <v>115.2016</v>
      </c>
      <c r="BC33" s="465">
        <f>AN33+AO33</f>
        <v>8.5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42507</v>
      </c>
      <c r="D34" s="5">
        <v>0.39583333333333331</v>
      </c>
      <c r="E34" s="5">
        <v>0.52083333333333337</v>
      </c>
      <c r="F34" s="5">
        <v>0.54166666666666663</v>
      </c>
      <c r="G34" s="5">
        <v>0.69791666666666663</v>
      </c>
      <c r="H34" s="13">
        <f>(E34-D34)+(G34-F34)</f>
        <v>0.28125000000000006</v>
      </c>
      <c r="I34" s="357">
        <f>AV34+AW34+AG34+AL34</f>
        <v>0</v>
      </c>
      <c r="J34" s="358">
        <f>(AU34+I34)-AC34</f>
        <v>6.75</v>
      </c>
      <c r="K34" s="359">
        <f t="shared" si="10"/>
        <v>6.75</v>
      </c>
      <c r="L34" s="26">
        <v>0</v>
      </c>
      <c r="M34" s="26"/>
      <c r="N34" s="26"/>
      <c r="O34" s="26"/>
      <c r="P34" s="359"/>
      <c r="Q34" s="23" t="s">
        <v>1</v>
      </c>
      <c r="R34" s="490">
        <v>0</v>
      </c>
      <c r="S34" s="362"/>
      <c r="T34" s="363">
        <v>17</v>
      </c>
      <c r="U34" s="306">
        <f>U$11+SUM(BA34-BB34)-SUM(AR$12:AR34)+SUM(AG$12:AG34)</f>
        <v>9.3183000000000114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0.28125000000000006</v>
      </c>
      <c r="AN34" s="456">
        <f>HOUR(H34)</f>
        <v>6</v>
      </c>
      <c r="AO34" s="457">
        <f t="shared" si="14"/>
        <v>0.75</v>
      </c>
      <c r="AP34" s="458">
        <f t="shared" si="24"/>
        <v>45</v>
      </c>
      <c r="AQ34" s="459">
        <f>E34+AQ$40</f>
        <v>0.54166666666666674</v>
      </c>
      <c r="AR34" s="460" t="b">
        <f t="shared" si="7"/>
        <v>0</v>
      </c>
      <c r="AS34" s="461"/>
      <c r="AT34" s="438">
        <f t="shared" si="15"/>
        <v>6.75</v>
      </c>
      <c r="AU34" s="439">
        <f t="shared" si="22"/>
        <v>6.75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107.5</v>
      </c>
      <c r="BA34" s="463">
        <f>SUM(AT$12:AT34)</f>
        <v>121.9</v>
      </c>
      <c r="BB34" s="464">
        <f>$S$5*T34</f>
        <v>122.40170000000001</v>
      </c>
      <c r="BC34" s="465">
        <f>AN34+AO34</f>
        <v>6.75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42508</v>
      </c>
      <c r="D35" s="5">
        <v>0.39583333333333331</v>
      </c>
      <c r="E35" s="5">
        <v>0.52083333333333337</v>
      </c>
      <c r="F35" s="5">
        <v>0.54166666666666663</v>
      </c>
      <c r="G35" s="5">
        <v>0.69791666666666663</v>
      </c>
      <c r="H35" s="13">
        <f>(E35-D35)+(G35-F35)</f>
        <v>0.28125000000000006</v>
      </c>
      <c r="I35" s="357">
        <f>AV35+AW35+AG35+AL35</f>
        <v>0</v>
      </c>
      <c r="J35" s="358">
        <f>(AU35+I35)-AC35</f>
        <v>6.75</v>
      </c>
      <c r="K35" s="359">
        <f t="shared" si="10"/>
        <v>6.75</v>
      </c>
      <c r="L35" s="26"/>
      <c r="M35" s="26"/>
      <c r="N35" s="26"/>
      <c r="O35" s="26"/>
      <c r="P35" s="359"/>
      <c r="Q35" s="23" t="s">
        <v>1</v>
      </c>
      <c r="R35" s="490">
        <v>0</v>
      </c>
      <c r="S35" s="362"/>
      <c r="T35" s="363">
        <v>18</v>
      </c>
      <c r="U35" s="306">
        <f>U$11+SUM(BA35-BB35)-SUM(AR$12:AR35)+SUM(AG$12:AG35)</f>
        <v>8.8682000000000194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0.28125000000000006</v>
      </c>
      <c r="AN35" s="456">
        <f>HOUR(H35)</f>
        <v>6</v>
      </c>
      <c r="AO35" s="457">
        <f t="shared" si="14"/>
        <v>0.75</v>
      </c>
      <c r="AP35" s="458">
        <f t="shared" si="24"/>
        <v>45</v>
      </c>
      <c r="AQ35" s="459">
        <f>E35+AQ$40</f>
        <v>0.54166666666666674</v>
      </c>
      <c r="AR35" s="460" t="b">
        <f t="shared" si="7"/>
        <v>0</v>
      </c>
      <c r="AS35" s="461"/>
      <c r="AT35" s="438">
        <f t="shared" si="15"/>
        <v>6.75</v>
      </c>
      <c r="AU35" s="439">
        <f t="shared" si="22"/>
        <v>6.75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114.25</v>
      </c>
      <c r="BA35" s="463">
        <f>SUM(AT$12:AT35)</f>
        <v>128.65</v>
      </c>
      <c r="BB35" s="464">
        <f>$S$5*T35</f>
        <v>129.6018</v>
      </c>
      <c r="BC35" s="465">
        <f>AN35+AO35</f>
        <v>6.75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42509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1</v>
      </c>
      <c r="R36" s="217"/>
      <c r="S36" s="362"/>
      <c r="T36" s="363">
        <v>19</v>
      </c>
      <c r="U36" s="306">
        <f>U$11+SUM(BA36-BB36)-SUM(AR$12:AR36)+SUM(AG$12:AG36)</f>
        <v>8.4181000000000274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0.28125000000000006</v>
      </c>
      <c r="AN36" s="456">
        <f>HOUR(H36)</f>
        <v>6</v>
      </c>
      <c r="AO36" s="457">
        <f t="shared" si="14"/>
        <v>0.75</v>
      </c>
      <c r="AP36" s="458">
        <f t="shared" si="24"/>
        <v>45</v>
      </c>
      <c r="AQ36" s="459">
        <f>E36+AQ$40</f>
        <v>0.54166666666666674</v>
      </c>
      <c r="AR36" s="460" t="b">
        <f t="shared" si="7"/>
        <v>0</v>
      </c>
      <c r="AS36" s="461"/>
      <c r="AT36" s="438">
        <f t="shared" si="15"/>
        <v>6.75</v>
      </c>
      <c r="AU36" s="439">
        <f t="shared" si="22"/>
        <v>6.75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121</v>
      </c>
      <c r="BA36" s="463">
        <f>SUM(AT$12:AT36)</f>
        <v>135.4</v>
      </c>
      <c r="BB36" s="464">
        <f>$S$5*T36</f>
        <v>136.80189999999999</v>
      </c>
      <c r="BC36" s="465">
        <f>AN36+AO36</f>
        <v>6.75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42510</v>
      </c>
      <c r="D37" s="5"/>
      <c r="E37" s="5"/>
      <c r="F37" s="5"/>
      <c r="G37" s="5"/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24</v>
      </c>
      <c r="R37" s="490">
        <v>0</v>
      </c>
      <c r="S37" s="362"/>
      <c r="T37" s="363">
        <v>20</v>
      </c>
      <c r="U37" s="325">
        <f>U$11+SUM(BA37-BB37)-SUM(AR$12:AR37)+SUM(AG$12:AG37)</f>
        <v>1.2179999999999946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>
        <f t="shared" si="7"/>
        <v>7.2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121</v>
      </c>
      <c r="BA37" s="463">
        <f>SUM(AT$12:AT37)</f>
        <v>142.6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28.75</v>
      </c>
      <c r="I38" s="228" t="s">
        <v>1</v>
      </c>
      <c r="J38" s="229">
        <f>H38+SUM(I33:I37)</f>
        <v>28.75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478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478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478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479">
        <f>'28Mar16'!Q46</f>
        <v>9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6.3124999999999991</v>
      </c>
      <c r="E43" s="248">
        <f>SUM(E12:E37)</f>
        <v>8.8541666666666661</v>
      </c>
      <c r="F43" s="248">
        <f>SUM(F12:F37)</f>
        <v>9.2083333333333339</v>
      </c>
      <c r="G43" s="248">
        <f>SUM(G12:G37)</f>
        <v>11.708333333333332</v>
      </c>
      <c r="H43" s="248" t="s">
        <v>1</v>
      </c>
      <c r="I43" s="249" t="s">
        <v>1</v>
      </c>
      <c r="J43" s="250">
        <f>SUM(J12:J16,J19:J23,J26:J30,J33:J37)</f>
        <v>128.19999999999999</v>
      </c>
      <c r="K43" s="250" t="s">
        <v>1</v>
      </c>
      <c r="L43" s="251"/>
      <c r="M43" s="252"/>
      <c r="N43" s="252"/>
      <c r="O43" s="252"/>
      <c r="P43" s="252"/>
      <c r="Q43" s="480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17</v>
      </c>
      <c r="E44" s="259">
        <f>COUNTIF(E12:E37,"&gt;0")</f>
        <v>17</v>
      </c>
      <c r="F44" s="259">
        <f>COUNTIF(F12:F37,"&gt;0")</f>
        <v>17</v>
      </c>
      <c r="G44" s="259">
        <f>COUNTIF(G12:G37,"&gt;0")</f>
        <v>17</v>
      </c>
      <c r="H44" s="259" t="s">
        <v>1</v>
      </c>
      <c r="I44" s="213" t="s">
        <v>1</v>
      </c>
      <c r="J44" s="260">
        <f>COUNTIF(K12:K37,"&gt;0")</f>
        <v>18</v>
      </c>
      <c r="K44" s="213" t="s">
        <v>1</v>
      </c>
      <c r="L44" s="261"/>
      <c r="M44" s="262"/>
      <c r="N44" s="262"/>
      <c r="O44" s="262"/>
      <c r="P44" s="262"/>
      <c r="Q44" s="480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0.37132352941176466</v>
      </c>
      <c r="E45" s="263">
        <f>IF(E44&gt;0,E43/E44,0)</f>
        <v>0.52083333333333326</v>
      </c>
      <c r="F45" s="263">
        <f>IF(F44&gt;0,F43/F44,0)</f>
        <v>0.54166666666666674</v>
      </c>
      <c r="G45" s="263">
        <f>IF(G44&gt;0,G43/G44,0)</f>
        <v>0.68872549019607832</v>
      </c>
      <c r="H45" s="264">
        <f>IF(J44&gt;0,J43/J44,0)</f>
        <v>7.1222222222222218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481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(Q42-Q45)+Q47</f>
        <v>37.5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69.75" customHeight="1" thickBot="1" x14ac:dyDescent="0.3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717" t="s">
        <v>194</v>
      </c>
      <c r="M47" s="718"/>
      <c r="N47" s="718"/>
      <c r="O47" s="718"/>
      <c r="P47" s="719"/>
      <c r="Q47" s="482">
        <f>SETUP!L30</f>
        <v>28.5</v>
      </c>
      <c r="R47" s="720" t="s">
        <v>204</v>
      </c>
      <c r="S47" s="721"/>
      <c r="T47" s="721"/>
      <c r="U47" s="721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42503</v>
      </c>
      <c r="D52" s="195">
        <f t="shared" si="25"/>
        <v>0.39583333333333331</v>
      </c>
      <c r="E52" s="195">
        <f t="shared" si="25"/>
        <v>0.52083333333333337</v>
      </c>
      <c r="F52" s="195">
        <f t="shared" si="25"/>
        <v>0.54166666666666663</v>
      </c>
      <c r="G52" s="195">
        <f t="shared" si="25"/>
        <v>0.66666666666666663</v>
      </c>
      <c r="H52" s="195">
        <f t="shared" si="25"/>
        <v>0.25000000000000006</v>
      </c>
      <c r="I52" s="196">
        <f t="shared" si="25"/>
        <v>0</v>
      </c>
      <c r="J52" s="196">
        <f t="shared" si="25"/>
        <v>6</v>
      </c>
      <c r="K52" s="196">
        <f t="shared" si="25"/>
        <v>6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8.4685000000000237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-1.25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0.25000000000000006</v>
      </c>
      <c r="AN52" s="195"/>
      <c r="AO52" s="195"/>
      <c r="AP52" s="195"/>
      <c r="AQ52" s="195">
        <f t="shared" ref="AQ52:BC52" si="26">AQ30</f>
        <v>0.54166666666666674</v>
      </c>
      <c r="AR52" s="193" t="b">
        <f t="shared" si="26"/>
        <v>0</v>
      </c>
      <c r="AS52" s="193">
        <f t="shared" si="26"/>
        <v>0</v>
      </c>
      <c r="AT52" s="196">
        <f t="shared" si="26"/>
        <v>6</v>
      </c>
      <c r="AU52" s="196">
        <f t="shared" si="26"/>
        <v>6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92.25</v>
      </c>
      <c r="BA52" s="196">
        <f t="shared" si="26"/>
        <v>106.65</v>
      </c>
      <c r="BB52" s="196">
        <f t="shared" si="26"/>
        <v>108.00149999999999</v>
      </c>
      <c r="BC52" s="196">
        <f t="shared" si="26"/>
        <v>6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5">
    <mergeCell ref="L47:P47"/>
    <mergeCell ref="R47:U47"/>
    <mergeCell ref="AZ49:AZ50"/>
    <mergeCell ref="BA49:BA50"/>
    <mergeCell ref="AR49:AR50"/>
    <mergeCell ref="AS49:AS50"/>
    <mergeCell ref="AT49:AT50"/>
    <mergeCell ref="AU49:AU50"/>
    <mergeCell ref="AN49:AN50"/>
    <mergeCell ref="AO49:AO50"/>
    <mergeCell ref="AJ49:AJ50"/>
    <mergeCell ref="AK49:AK50"/>
    <mergeCell ref="AL49:AL50"/>
    <mergeCell ref="AM49:AM50"/>
    <mergeCell ref="BC49:BC50"/>
    <mergeCell ref="AV49:AV50"/>
    <mergeCell ref="AW49:AW50"/>
    <mergeCell ref="AX49:AX50"/>
    <mergeCell ref="AY49:AY50"/>
    <mergeCell ref="BB49:BB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P49:AP50"/>
    <mergeCell ref="AQ49:AQ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W2:AW11"/>
    <mergeCell ref="AQ2:AQ11"/>
    <mergeCell ref="AR2:AR11"/>
    <mergeCell ref="AX2:AX11"/>
    <mergeCell ref="AY2:AY11"/>
    <mergeCell ref="AZ2:AZ11"/>
    <mergeCell ref="AS2:AS11"/>
    <mergeCell ref="AT2:AT11"/>
    <mergeCell ref="AU2:AU11"/>
    <mergeCell ref="AV2:AV11"/>
    <mergeCell ref="AL2:AL11"/>
    <mergeCell ref="AM2:AM11"/>
    <mergeCell ref="AN2:AN11"/>
    <mergeCell ref="AO2:AO11"/>
    <mergeCell ref="AP2:AP11"/>
    <mergeCell ref="AB2:AB11"/>
    <mergeCell ref="AC2:AC11"/>
    <mergeCell ref="AD2:AD11"/>
    <mergeCell ref="AE2:AE11"/>
    <mergeCell ref="AK2:AK11"/>
    <mergeCell ref="AJ2:AJ11"/>
    <mergeCell ref="AF2:AF11"/>
    <mergeCell ref="AG2:AG11"/>
    <mergeCell ref="AH2:AH11"/>
    <mergeCell ref="AI2:AI11"/>
  </mergeCells>
  <phoneticPr fontId="21" type="noConversion"/>
  <conditionalFormatting sqref="H12:H16 H19:H23 H33:H37 H26:H30">
    <cfRule type="cellIs" dxfId="461" priority="52" stopIfTrue="1" operator="lessThanOrEqual">
      <formula>$U$5+AY12</formula>
    </cfRule>
  </conditionalFormatting>
  <conditionalFormatting sqref="X29 X23">
    <cfRule type="cellIs" dxfId="460" priority="53" stopIfTrue="1" operator="greaterThanOrEqual">
      <formula>0</formula>
    </cfRule>
  </conditionalFormatting>
  <conditionalFormatting sqref="U11">
    <cfRule type="cellIs" dxfId="459" priority="54" stopIfTrue="1" operator="lessThan">
      <formula>$BC$10</formula>
    </cfRule>
    <cfRule type="cellIs" dxfId="458" priority="55" stopIfTrue="1" operator="greaterThanOrEqual">
      <formula>$BC$10</formula>
    </cfRule>
  </conditionalFormatting>
  <conditionalFormatting sqref="V11:V37 U12:U37">
    <cfRule type="cellIs" dxfId="457" priority="56" stopIfTrue="1" operator="lessThan">
      <formula>0</formula>
    </cfRule>
    <cfRule type="cellIs" dxfId="456" priority="57" stopIfTrue="1" operator="greaterThanOrEqual">
      <formula>0</formula>
    </cfRule>
  </conditionalFormatting>
  <conditionalFormatting sqref="J17 J31 J24 J38">
    <cfRule type="cellIs" dxfId="455" priority="58" stopIfTrue="1" operator="greaterThanOrEqual">
      <formula>$S$4</formula>
    </cfRule>
    <cfRule type="cellIs" dxfId="454" priority="59" stopIfTrue="1" operator="lessThan">
      <formula>$S$4</formula>
    </cfRule>
  </conditionalFormatting>
  <conditionalFormatting sqref="J12:J16 J26:J30 J19:J23 J33:J37">
    <cfRule type="cellIs" dxfId="453" priority="61" stopIfTrue="1" operator="lessThanOrEqual">
      <formula>$U$6</formula>
    </cfRule>
    <cfRule type="cellIs" dxfId="452" priority="62" stopIfTrue="1" operator="greaterThan">
      <formula>$U$6</formula>
    </cfRule>
  </conditionalFormatting>
  <conditionalFormatting sqref="J43:P43">
    <cfRule type="cellIs" dxfId="451" priority="64" stopIfTrue="1" operator="lessThanOrEqual">
      <formula>$U$6</formula>
    </cfRule>
    <cfRule type="cellIs" dxfId="450" priority="65" stopIfTrue="1" operator="greaterThan">
      <formula>$U$6</formula>
    </cfRule>
  </conditionalFormatting>
  <conditionalFormatting sqref="K12:K37">
    <cfRule type="cellIs" dxfId="449" priority="66" stopIfTrue="1" operator="lessThanOrEqual">
      <formula>$U$6</formula>
    </cfRule>
    <cfRule type="cellIs" dxfId="448" priority="67" stopIfTrue="1" operator="greaterThan">
      <formula>$U$6</formula>
    </cfRule>
  </conditionalFormatting>
  <conditionalFormatting sqref="Q46">
    <cfRule type="cellIs" dxfId="447" priority="69" stopIfTrue="1" operator="between">
      <formula>0</formula>
      <formula>40</formula>
    </cfRule>
    <cfRule type="cellIs" dxfId="446" priority="70" stopIfTrue="1" operator="lessThan">
      <formula>0</formula>
    </cfRule>
  </conditionalFormatting>
  <conditionalFormatting sqref="Y29 X23:Y23">
    <cfRule type="cellIs" dxfId="445" priority="72" stopIfTrue="1" operator="lessThan">
      <formula>$X$11</formula>
    </cfRule>
  </conditionalFormatting>
  <conditionalFormatting sqref="F19">
    <cfRule type="cellIs" dxfId="444" priority="46" stopIfTrue="1" operator="lessThan">
      <formula>AQ19</formula>
    </cfRule>
  </conditionalFormatting>
  <conditionalFormatting sqref="G19 D19:E19">
    <cfRule type="cellIs" dxfId="443" priority="47" stopIfTrue="1" operator="lessThan">
      <formula>$U$2</formula>
    </cfRule>
  </conditionalFormatting>
  <conditionalFormatting sqref="F23">
    <cfRule type="cellIs" dxfId="442" priority="44" stopIfTrue="1" operator="lessThan">
      <formula>AQ23</formula>
    </cfRule>
  </conditionalFormatting>
  <conditionalFormatting sqref="G23 D23:E23">
    <cfRule type="cellIs" dxfId="441" priority="45" stopIfTrue="1" operator="lessThan">
      <formula>$U$2</formula>
    </cfRule>
  </conditionalFormatting>
  <conditionalFormatting sqref="R26:R30 R33:R37 R19:R23">
    <cfRule type="cellIs" dxfId="434" priority="29" stopIfTrue="1" operator="lessThan">
      <formula>"A"</formula>
    </cfRule>
  </conditionalFormatting>
  <conditionalFormatting sqref="R12:R16 L17:O18 L24:O25 L31:O32">
    <cfRule type="cellIs" dxfId="433" priority="30" stopIfTrue="1" operator="lessThan">
      <formula>$U$2</formula>
    </cfRule>
  </conditionalFormatting>
  <conditionalFormatting sqref="P12:P37">
    <cfRule type="cellIs" dxfId="432" priority="31" stopIfTrue="1" operator="lessThanOrEqual">
      <formula>$U$6</formula>
    </cfRule>
    <cfRule type="cellIs" dxfId="431" priority="32" stopIfTrue="1" operator="greaterThan">
      <formula>$U$6</formula>
    </cfRule>
  </conditionalFormatting>
  <conditionalFormatting sqref="L33:O37 L19:O23 L26:O30 L12:O16">
    <cfRule type="cellIs" dxfId="430" priority="33" stopIfTrue="1" operator="lessThan">
      <formula>$U$2</formula>
    </cfRule>
  </conditionalFormatting>
  <conditionalFormatting sqref="Q12:Q16 Q33:Q37 Q26:Q30 Q19:Q23">
    <cfRule type="cellIs" dxfId="429" priority="34" stopIfTrue="1" operator="lessThan">
      <formula>"A"</formula>
    </cfRule>
    <cfRule type="cellIs" dxfId="428" priority="35" stopIfTrue="1" operator="equal">
      <formula>$W$10</formula>
    </cfRule>
  </conditionalFormatting>
  <conditionalFormatting sqref="F12">
    <cfRule type="cellIs" dxfId="427" priority="27" stopIfTrue="1" operator="lessThan">
      <formula>AQ12</formula>
    </cfRule>
  </conditionalFormatting>
  <conditionalFormatting sqref="G12 D12:E12">
    <cfRule type="cellIs" dxfId="426" priority="28" stopIfTrue="1" operator="lessThan">
      <formula>$U$2</formula>
    </cfRule>
  </conditionalFormatting>
  <conditionalFormatting sqref="F21:F22">
    <cfRule type="cellIs" dxfId="425" priority="25" stopIfTrue="1" operator="lessThan">
      <formula>AQ21</formula>
    </cfRule>
  </conditionalFormatting>
  <conditionalFormatting sqref="G21:G22 D21:E22">
    <cfRule type="cellIs" dxfId="424" priority="26" stopIfTrue="1" operator="lessThan">
      <formula>$U$2</formula>
    </cfRule>
  </conditionalFormatting>
  <conditionalFormatting sqref="F20">
    <cfRule type="cellIs" dxfId="423" priority="23" stopIfTrue="1" operator="lessThan">
      <formula>AQ20</formula>
    </cfRule>
  </conditionalFormatting>
  <conditionalFormatting sqref="G20 D20:E20">
    <cfRule type="cellIs" dxfId="422" priority="24" stopIfTrue="1" operator="lessThan">
      <formula>$U$2</formula>
    </cfRule>
  </conditionalFormatting>
  <conditionalFormatting sqref="F14:F15">
    <cfRule type="cellIs" dxfId="421" priority="21" stopIfTrue="1" operator="lessThan">
      <formula>AQ14</formula>
    </cfRule>
  </conditionalFormatting>
  <conditionalFormatting sqref="G14:G15 D14:E15">
    <cfRule type="cellIs" dxfId="420" priority="22" stopIfTrue="1" operator="lessThan">
      <formula>$U$2</formula>
    </cfRule>
  </conditionalFormatting>
  <conditionalFormatting sqref="F13">
    <cfRule type="cellIs" dxfId="419" priority="19" stopIfTrue="1" operator="lessThan">
      <formula>AQ13</formula>
    </cfRule>
  </conditionalFormatting>
  <conditionalFormatting sqref="G13 D13:E13">
    <cfRule type="cellIs" dxfId="418" priority="20" stopIfTrue="1" operator="lessThan">
      <formula>$U$2</formula>
    </cfRule>
  </conditionalFormatting>
  <conditionalFormatting sqref="F16">
    <cfRule type="cellIs" dxfId="417" priority="17" stopIfTrue="1" operator="lessThan">
      <formula>AQ16</formula>
    </cfRule>
  </conditionalFormatting>
  <conditionalFormatting sqref="D16:E16 G16">
    <cfRule type="cellIs" dxfId="416" priority="18" stopIfTrue="1" operator="lessThan">
      <formula>$U$2</formula>
    </cfRule>
  </conditionalFormatting>
  <conditionalFormatting sqref="F26">
    <cfRule type="cellIs" dxfId="415" priority="15" stopIfTrue="1" operator="lessThan">
      <formula>AQ26</formula>
    </cfRule>
  </conditionalFormatting>
  <conditionalFormatting sqref="D26:E26 G26">
    <cfRule type="cellIs" dxfId="414" priority="16" stopIfTrue="1" operator="lessThan">
      <formula>$U$2</formula>
    </cfRule>
  </conditionalFormatting>
  <conditionalFormatting sqref="F28:F29">
    <cfRule type="cellIs" dxfId="95" priority="13" stopIfTrue="1" operator="lessThan">
      <formula>AQ28</formula>
    </cfRule>
  </conditionalFormatting>
  <conditionalFormatting sqref="G28:G29 D28:E29">
    <cfRule type="cellIs" dxfId="93" priority="14" stopIfTrue="1" operator="lessThan">
      <formula>$U$2</formula>
    </cfRule>
  </conditionalFormatting>
  <conditionalFormatting sqref="F27">
    <cfRule type="cellIs" dxfId="91" priority="11" stopIfTrue="1" operator="lessThan">
      <formula>AQ27</formula>
    </cfRule>
  </conditionalFormatting>
  <conditionalFormatting sqref="G27 D27:E27">
    <cfRule type="cellIs" dxfId="89" priority="12" stopIfTrue="1" operator="lessThan">
      <formula>$U$2</formula>
    </cfRule>
  </conditionalFormatting>
  <conditionalFormatting sqref="F30">
    <cfRule type="cellIs" dxfId="87" priority="9" stopIfTrue="1" operator="lessThan">
      <formula>AQ30</formula>
    </cfRule>
  </conditionalFormatting>
  <conditionalFormatting sqref="G30 D30:E30">
    <cfRule type="cellIs" dxfId="85" priority="10" stopIfTrue="1" operator="lessThan">
      <formula>$U$2</formula>
    </cfRule>
  </conditionalFormatting>
  <conditionalFormatting sqref="F33">
    <cfRule type="cellIs" dxfId="83" priority="7" stopIfTrue="1" operator="lessThan">
      <formula>AQ33</formula>
    </cfRule>
  </conditionalFormatting>
  <conditionalFormatting sqref="D33:E33 G33">
    <cfRule type="cellIs" dxfId="81" priority="8" stopIfTrue="1" operator="lessThan">
      <formula>$U$2</formula>
    </cfRule>
  </conditionalFormatting>
  <conditionalFormatting sqref="F35:F36">
    <cfRule type="cellIs" dxfId="79" priority="5" stopIfTrue="1" operator="lessThan">
      <formula>AQ35</formula>
    </cfRule>
  </conditionalFormatting>
  <conditionalFormatting sqref="G35:G36 D35:E36">
    <cfRule type="cellIs" dxfId="77" priority="6" stopIfTrue="1" operator="lessThan">
      <formula>$U$2</formula>
    </cfRule>
  </conditionalFormatting>
  <conditionalFormatting sqref="F34">
    <cfRule type="cellIs" dxfId="75" priority="3" stopIfTrue="1" operator="lessThan">
      <formula>AQ34</formula>
    </cfRule>
  </conditionalFormatting>
  <conditionalFormatting sqref="G34 D34:E34">
    <cfRule type="cellIs" dxfId="73" priority="4" stopIfTrue="1" operator="lessThan">
      <formula>$U$2</formula>
    </cfRule>
  </conditionalFormatting>
  <conditionalFormatting sqref="F37">
    <cfRule type="cellIs" dxfId="71" priority="1" stopIfTrue="1" operator="lessThan">
      <formula>AQ37</formula>
    </cfRule>
  </conditionalFormatting>
  <conditionalFormatting sqref="G37 D37:E37">
    <cfRule type="cellIs" dxfId="69" priority="2" stopIfTrue="1" operator="lessThan">
      <formula>$U$2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L5053"/>
  <sheetViews>
    <sheetView showGridLines="0" showZeros="0" tabSelected="1" topLeftCell="A2" zoomScale="114" workbookViewId="0">
      <selection activeCell="F33" sqref="F33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'25Apr16'!C37+3</f>
        <v>42513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1.2200000000000095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42513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7.2</v>
      </c>
      <c r="J12" s="358">
        <f>(AU12+I12)-AC12</f>
        <v>7.2</v>
      </c>
      <c r="K12" s="359">
        <f>J12</f>
        <v>7.2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554" t="s">
        <v>7</v>
      </c>
      <c r="R12" s="25">
        <v>0</v>
      </c>
      <c r="S12" s="362"/>
      <c r="T12" s="363">
        <v>1</v>
      </c>
      <c r="U12" s="306">
        <f>U$11+SUM(BA12-BB12)-SUM(AR$12:AR12)+SUM(AG$12:AG12)</f>
        <v>1.2199000000000098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7</v>
      </c>
      <c r="AW12" s="439">
        <f>AX12/60</f>
        <v>0.2</v>
      </c>
      <c r="AX12" s="441">
        <f>MINUTE(AY12)</f>
        <v>12</v>
      </c>
      <c r="AY12" s="442">
        <f t="shared" ref="AY12:AY37" si="9">IF(R12&lt;AY$40,LOOKUP(Q12,$W$4:$W$19,$X$4:$X$19))</f>
        <v>0.3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42514</v>
      </c>
      <c r="D13" s="5">
        <v>0.39583333333333331</v>
      </c>
      <c r="E13" s="5">
        <v>0.52083333333333337</v>
      </c>
      <c r="F13" s="5">
        <v>0.54166666666666663</v>
      </c>
      <c r="G13" s="5">
        <v>0.69791666666666663</v>
      </c>
      <c r="H13" s="13">
        <f>(E13-D13)+(G13-F13)</f>
        <v>0.28125000000000006</v>
      </c>
      <c r="I13" s="357">
        <f>AV13+AW13+AG13+AL13</f>
        <v>0</v>
      </c>
      <c r="J13" s="358">
        <f>(AU13+I13)-AC13</f>
        <v>6.75</v>
      </c>
      <c r="K13" s="359">
        <f t="shared" ref="K13:K37" si="10">J13</f>
        <v>6.75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0.76980000000000892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0.28125000000000006</v>
      </c>
      <c r="AN13" s="456">
        <f>HOUR(H13)</f>
        <v>6</v>
      </c>
      <c r="AO13" s="457">
        <f t="shared" ref="AO13:AO37" si="14">AP13/60</f>
        <v>0.75</v>
      </c>
      <c r="AP13" s="458">
        <f>MINUTE(H13)</f>
        <v>45</v>
      </c>
      <c r="AQ13" s="459">
        <f>E13+AQ$40</f>
        <v>0.54166666666666674</v>
      </c>
      <c r="AR13" s="460" t="b">
        <f t="shared" si="7"/>
        <v>0</v>
      </c>
      <c r="AS13" s="461"/>
      <c r="AT13" s="438">
        <f t="shared" ref="AT13:AT37" si="15">IF(AU13&gt;$U$3,(AU13+AV13+AW13),$U$4)+AG13</f>
        <v>6.75</v>
      </c>
      <c r="AU13" s="439">
        <f t="shared" si="8"/>
        <v>6.75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6.75</v>
      </c>
      <c r="BA13" s="463">
        <f>SUM(AT$12:AT13)</f>
        <v>13.95</v>
      </c>
      <c r="BB13" s="464">
        <f>$S$5*T13</f>
        <v>14.4002</v>
      </c>
      <c r="BC13" s="465">
        <f>AN13+AO13</f>
        <v>6.75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42515</v>
      </c>
      <c r="D14" s="5">
        <v>0.39583333333333331</v>
      </c>
      <c r="E14" s="5">
        <v>0.52083333333333337</v>
      </c>
      <c r="F14" s="5">
        <v>0.54166666666666663</v>
      </c>
      <c r="G14" s="5">
        <v>0.69791666666666663</v>
      </c>
      <c r="H14" s="13">
        <f>(E14-D14)+(G14-F14)</f>
        <v>0.28125000000000006</v>
      </c>
      <c r="I14" s="357">
        <f>AV14+AW14+AG14+AL14</f>
        <v>0</v>
      </c>
      <c r="J14" s="358">
        <f>(AU14+I14)-AC14</f>
        <v>6.75</v>
      </c>
      <c r="K14" s="359">
        <f t="shared" si="10"/>
        <v>6.75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0.31970000000000809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0.28125000000000006</v>
      </c>
      <c r="AN14" s="456">
        <f>HOUR(H14)</f>
        <v>6</v>
      </c>
      <c r="AO14" s="457">
        <f t="shared" si="14"/>
        <v>0.75</v>
      </c>
      <c r="AP14" s="458">
        <f>MINUTE(H14)</f>
        <v>45</v>
      </c>
      <c r="AQ14" s="459">
        <f>E14+AQ$40</f>
        <v>0.54166666666666674</v>
      </c>
      <c r="AR14" s="460" t="b">
        <f t="shared" si="7"/>
        <v>0</v>
      </c>
      <c r="AS14" s="461"/>
      <c r="AT14" s="438">
        <f t="shared" si="15"/>
        <v>6.75</v>
      </c>
      <c r="AU14" s="439">
        <f t="shared" si="8"/>
        <v>6.75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13.5</v>
      </c>
      <c r="BA14" s="463">
        <f>SUM(AT$12:AT14)</f>
        <v>20.7</v>
      </c>
      <c r="BB14" s="464">
        <f>$S$5*T14</f>
        <v>21.600300000000001</v>
      </c>
      <c r="BC14" s="465">
        <f>AN14+AO14</f>
        <v>6.75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42516</v>
      </c>
      <c r="D15" s="5">
        <v>0.39583333333333331</v>
      </c>
      <c r="E15" s="5">
        <v>0.52083333333333337</v>
      </c>
      <c r="F15" s="5">
        <v>0.54166666666666663</v>
      </c>
      <c r="G15" s="5">
        <v>0.69791666666666663</v>
      </c>
      <c r="H15" s="13">
        <f>(E15-D15)+(G15-F15)</f>
        <v>0.28125000000000006</v>
      </c>
      <c r="I15" s="357">
        <f>AV15+AW15+AG15+AL15</f>
        <v>0</v>
      </c>
      <c r="J15" s="358">
        <f>(AU15+I15)-AC15</f>
        <v>6.75</v>
      </c>
      <c r="K15" s="359">
        <f t="shared" si="10"/>
        <v>6.75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-0.13039999999999097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0.28125000000000006</v>
      </c>
      <c r="AN15" s="456">
        <f>HOUR(H15)</f>
        <v>6</v>
      </c>
      <c r="AO15" s="457">
        <f t="shared" si="14"/>
        <v>0.75</v>
      </c>
      <c r="AP15" s="458">
        <f>MINUTE(H15)</f>
        <v>45</v>
      </c>
      <c r="AQ15" s="459">
        <f>E15+AQ$40</f>
        <v>0.54166666666666674</v>
      </c>
      <c r="AR15" s="460" t="b">
        <f t="shared" si="7"/>
        <v>0</v>
      </c>
      <c r="AS15" s="461"/>
      <c r="AT15" s="438">
        <f t="shared" si="15"/>
        <v>6.75</v>
      </c>
      <c r="AU15" s="439">
        <f t="shared" si="8"/>
        <v>6.75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20.25</v>
      </c>
      <c r="BA15" s="463">
        <f>SUM(AT$12:AT15)</f>
        <v>27.45</v>
      </c>
      <c r="BB15" s="464">
        <f>$S$5*T15</f>
        <v>28.8004</v>
      </c>
      <c r="BC15" s="465">
        <f>AN15+AO15</f>
        <v>6.75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42517</v>
      </c>
      <c r="D16" s="5">
        <v>0.29166666666666669</v>
      </c>
      <c r="E16" s="5">
        <v>0.52083333333333337</v>
      </c>
      <c r="F16" s="5">
        <v>0.54166666666666663</v>
      </c>
      <c r="G16" s="5">
        <v>0.66666666666666663</v>
      </c>
      <c r="H16" s="13">
        <f>(E16-D16)+(G16-F16)</f>
        <v>0.35416666666666669</v>
      </c>
      <c r="I16" s="357">
        <f>AV16+AW16+AG16+AL16</f>
        <v>0</v>
      </c>
      <c r="J16" s="358">
        <f>(AU16+I16)-AC16</f>
        <v>8.5</v>
      </c>
      <c r="K16" s="359">
        <f t="shared" si="10"/>
        <v>8.5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1.16950000000001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0.35416666666666669</v>
      </c>
      <c r="AN16" s="456">
        <f>HOUR(H16)</f>
        <v>8</v>
      </c>
      <c r="AO16" s="457">
        <f t="shared" si="14"/>
        <v>0.5</v>
      </c>
      <c r="AP16" s="458">
        <f>MINUTE(H16)</f>
        <v>30</v>
      </c>
      <c r="AQ16" s="459">
        <f>E16+AQ$40</f>
        <v>0.54166666666666674</v>
      </c>
      <c r="AR16" s="460" t="b">
        <f t="shared" si="7"/>
        <v>0</v>
      </c>
      <c r="AS16" s="461"/>
      <c r="AT16" s="438">
        <f t="shared" si="15"/>
        <v>8.5</v>
      </c>
      <c r="AU16" s="439">
        <f t="shared" si="8"/>
        <v>8.5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28.75</v>
      </c>
      <c r="BA16" s="463">
        <f>SUM(AT$12:AT16)</f>
        <v>35.950000000000003</v>
      </c>
      <c r="BB16" s="464">
        <f>$S$5*T16</f>
        <v>36.000500000000002</v>
      </c>
      <c r="BC16" s="465">
        <f>AN16+AO16</f>
        <v>8.5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28.75</v>
      </c>
      <c r="I17" s="228" t="s">
        <v>1</v>
      </c>
      <c r="J17" s="229">
        <f>H17+SUM(I12:I16)</f>
        <v>35.950000000000003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1.16950000000001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0.8</v>
      </c>
      <c r="AX17" s="470">
        <f>MINUTE(J17)</f>
        <v>48</v>
      </c>
      <c r="AY17" s="474" t="s">
        <v>1</v>
      </c>
      <c r="AZ17" s="475">
        <f>AZ16</f>
        <v>28.75</v>
      </c>
      <c r="BA17" s="476">
        <f>SUM(AT$12:AT17)</f>
        <v>35.950000000000003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1.16950000000001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28.75</v>
      </c>
      <c r="BA18" s="476">
        <f>SUM(AT$12:AT18)</f>
        <v>35.950000000000003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42520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7.2</v>
      </c>
      <c r="J19" s="358">
        <f>(AU19+I19)-AC19</f>
        <v>7.2</v>
      </c>
      <c r="K19" s="359">
        <f t="shared" si="10"/>
        <v>7.2</v>
      </c>
      <c r="L19" s="26"/>
      <c r="M19" s="26"/>
      <c r="N19" s="26"/>
      <c r="O19" s="26"/>
      <c r="P19" s="359"/>
      <c r="Q19" s="23" t="s">
        <v>202</v>
      </c>
      <c r="R19" s="23"/>
      <c r="S19" s="362" t="s">
        <v>1</v>
      </c>
      <c r="T19" s="363">
        <v>6</v>
      </c>
      <c r="U19" s="306">
        <f>U$11+SUM(BA19-BB19)-SUM(AR$12:AR19)+SUM(AG$12:AG19)</f>
        <v>1.1694000000000138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7</v>
      </c>
      <c r="AW19" s="439">
        <f t="shared" si="16"/>
        <v>0.2</v>
      </c>
      <c r="AX19" s="440">
        <f>MINUTE(AY19)</f>
        <v>12</v>
      </c>
      <c r="AY19" s="442">
        <f t="shared" si="9"/>
        <v>0.3</v>
      </c>
      <c r="AZ19" s="462">
        <f>SUM($BC$12:BC19)</f>
        <v>28.75</v>
      </c>
      <c r="BA19" s="463">
        <f>SUM(AT$12:AT19)</f>
        <v>43.150000000000006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42521</v>
      </c>
      <c r="D20" s="5">
        <v>0.39583333333333331</v>
      </c>
      <c r="E20" s="5">
        <v>0.52083333333333337</v>
      </c>
      <c r="F20" s="5">
        <v>0.54166666666666663</v>
      </c>
      <c r="G20" s="5">
        <v>0.69791666666666663</v>
      </c>
      <c r="H20" s="13">
        <f>(E20-D20)+(G20-F20)</f>
        <v>0.28125000000000006</v>
      </c>
      <c r="I20" s="357">
        <f>AV20+AW20+AG20+AL20</f>
        <v>0</v>
      </c>
      <c r="J20" s="358">
        <f>(AU20+I20)-AC20</f>
        <v>6.75</v>
      </c>
      <c r="K20" s="359">
        <f t="shared" si="10"/>
        <v>6.75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0.71930000000001471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0.28125000000000006</v>
      </c>
      <c r="AN20" s="456">
        <f>HOUR(H20)</f>
        <v>6</v>
      </c>
      <c r="AO20" s="457">
        <f t="shared" si="14"/>
        <v>0.75</v>
      </c>
      <c r="AP20" s="458">
        <f t="shared" si="19"/>
        <v>45</v>
      </c>
      <c r="AQ20" s="459">
        <f>E20+AQ$40</f>
        <v>0.54166666666666674</v>
      </c>
      <c r="AR20" s="460" t="b">
        <f t="shared" si="7"/>
        <v>0</v>
      </c>
      <c r="AS20" s="461"/>
      <c r="AT20" s="438">
        <f t="shared" si="15"/>
        <v>6.75</v>
      </c>
      <c r="AU20" s="439">
        <f t="shared" si="8"/>
        <v>6.75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35.5</v>
      </c>
      <c r="BA20" s="463">
        <f>SUM(AT$12:AT20)</f>
        <v>49.900000000000006</v>
      </c>
      <c r="BB20" s="464">
        <f>$S$5*T20</f>
        <v>50.400700000000001</v>
      </c>
      <c r="BC20" s="465">
        <f>AN20+AO20</f>
        <v>6.75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42522</v>
      </c>
      <c r="D21" s="5">
        <v>0.39583333333333331</v>
      </c>
      <c r="E21" s="5">
        <v>0.52083333333333337</v>
      </c>
      <c r="F21" s="5">
        <v>0.54166666666666663</v>
      </c>
      <c r="G21" s="5">
        <v>0.69791666666666663</v>
      </c>
      <c r="H21" s="13">
        <f>(E21-D21)+(G21-F21)</f>
        <v>0.28125000000000006</v>
      </c>
      <c r="I21" s="357">
        <f>AV21+AW21+AG21+AL21</f>
        <v>0</v>
      </c>
      <c r="J21" s="358">
        <f>(AU21+I21)-AC21</f>
        <v>6.75</v>
      </c>
      <c r="K21" s="359">
        <f t="shared" si="10"/>
        <v>6.75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0.26920000000001565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0.28125000000000006</v>
      </c>
      <c r="AN21" s="456">
        <f>HOUR(H21)</f>
        <v>6</v>
      </c>
      <c r="AO21" s="457">
        <f t="shared" si="14"/>
        <v>0.75</v>
      </c>
      <c r="AP21" s="458">
        <f t="shared" si="19"/>
        <v>45</v>
      </c>
      <c r="AQ21" s="459">
        <f>E21+AQ$40</f>
        <v>0.54166666666666674</v>
      </c>
      <c r="AR21" s="460" t="b">
        <f t="shared" si="7"/>
        <v>0</v>
      </c>
      <c r="AS21" s="461"/>
      <c r="AT21" s="438">
        <f t="shared" si="15"/>
        <v>6.75</v>
      </c>
      <c r="AU21" s="439">
        <f t="shared" si="8"/>
        <v>6.75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42.25</v>
      </c>
      <c r="BA21" s="463">
        <f>SUM(AT$12:AT21)</f>
        <v>56.650000000000006</v>
      </c>
      <c r="BB21" s="464">
        <f>$S$5*T21</f>
        <v>57.6008</v>
      </c>
      <c r="BC21" s="465">
        <f>AN21+AO21</f>
        <v>6.75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42523</v>
      </c>
      <c r="D22" s="5">
        <v>0.39583333333333331</v>
      </c>
      <c r="E22" s="5">
        <v>0.52083333333333337</v>
      </c>
      <c r="F22" s="5">
        <v>0.54166666666666663</v>
      </c>
      <c r="G22" s="5">
        <v>0.69791666666666663</v>
      </c>
      <c r="H22" s="13">
        <f>(E22-D22)+(G22-F22)</f>
        <v>0.28125000000000006</v>
      </c>
      <c r="I22" s="357">
        <f>AV22+AW22+AG22+AL22</f>
        <v>0</v>
      </c>
      <c r="J22" s="358">
        <f>(AU22+I22)-AC22</f>
        <v>6.75</v>
      </c>
      <c r="K22" s="359">
        <f t="shared" si="10"/>
        <v>6.75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-0.18089999999998341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0.28125000000000006</v>
      </c>
      <c r="AN22" s="456">
        <f>HOUR(H22)</f>
        <v>6</v>
      </c>
      <c r="AO22" s="457">
        <f t="shared" si="14"/>
        <v>0.75</v>
      </c>
      <c r="AP22" s="458">
        <f t="shared" si="19"/>
        <v>45</v>
      </c>
      <c r="AQ22" s="459">
        <f>E22+AQ$40</f>
        <v>0.54166666666666674</v>
      </c>
      <c r="AR22" s="460" t="b">
        <f t="shared" si="7"/>
        <v>0</v>
      </c>
      <c r="AS22" s="461"/>
      <c r="AT22" s="438">
        <f t="shared" si="15"/>
        <v>6.75</v>
      </c>
      <c r="AU22" s="439">
        <f t="shared" si="8"/>
        <v>6.75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49</v>
      </c>
      <c r="BA22" s="463">
        <f>SUM(AT$12:AT22)</f>
        <v>63.400000000000006</v>
      </c>
      <c r="BB22" s="464">
        <f>$S$5*T22</f>
        <v>64.800899999999999</v>
      </c>
      <c r="BC22" s="465">
        <f>AN22+AO22</f>
        <v>6.75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42524</v>
      </c>
      <c r="D23" s="5">
        <v>0.29166666666666669</v>
      </c>
      <c r="E23" s="5">
        <v>0.52083333333333337</v>
      </c>
      <c r="F23" s="5">
        <v>0.54166666666666663</v>
      </c>
      <c r="G23" s="5">
        <v>0.66666666666666663</v>
      </c>
      <c r="H23" s="13">
        <f>(E23-D23)+(G23-F23)</f>
        <v>0.35416666666666669</v>
      </c>
      <c r="I23" s="357">
        <f>AV23+AW23+AG23+AL23</f>
        <v>0</v>
      </c>
      <c r="J23" s="358">
        <f>(AU23+I23)-AC23</f>
        <v>8.5</v>
      </c>
      <c r="K23" s="359">
        <f t="shared" si="10"/>
        <v>8.5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1.1190000000000104</v>
      </c>
      <c r="V23" s="305"/>
      <c r="W23" s="321" t="s">
        <v>47</v>
      </c>
      <c r="X23" s="17">
        <f>'25Apr16'!X29</f>
        <v>1.2200000000000095</v>
      </c>
      <c r="Y23" s="17" t="str">
        <f>'25Apr16'!Y29</f>
        <v>0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 t="shared" si="13"/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0.35416666666666669</v>
      </c>
      <c r="AN23" s="456">
        <f>HOUR(H23)</f>
        <v>8</v>
      </c>
      <c r="AO23" s="457">
        <f t="shared" si="14"/>
        <v>0.5</v>
      </c>
      <c r="AP23" s="458">
        <f t="shared" si="19"/>
        <v>30</v>
      </c>
      <c r="AQ23" s="459">
        <f>E23+AQ$40</f>
        <v>0.54166666666666674</v>
      </c>
      <c r="AR23" s="460" t="b">
        <f t="shared" si="7"/>
        <v>0</v>
      </c>
      <c r="AS23" s="461"/>
      <c r="AT23" s="438">
        <f t="shared" si="15"/>
        <v>8.5</v>
      </c>
      <c r="AU23" s="439">
        <f t="shared" si="8"/>
        <v>8.5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57.5</v>
      </c>
      <c r="BA23" s="463">
        <f>SUM(AT$12:AT23)</f>
        <v>71.900000000000006</v>
      </c>
      <c r="BB23" s="464">
        <f>$S$5*T23</f>
        <v>72.001000000000005</v>
      </c>
      <c r="BC23" s="465">
        <f>AN23+AO23</f>
        <v>8.5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28.75</v>
      </c>
      <c r="I24" s="228" t="s">
        <v>1</v>
      </c>
      <c r="J24" s="229">
        <f>H24+SUM(I19:I23)</f>
        <v>35.950000000000003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1.1190000000000104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4.9999999999997158E-2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0.8</v>
      </c>
      <c r="AX24" s="470">
        <f>MINUTE(J24)</f>
        <v>48</v>
      </c>
      <c r="AY24" s="474" t="s">
        <v>1</v>
      </c>
      <c r="AZ24" s="475">
        <f>AZ23</f>
        <v>57.5</v>
      </c>
      <c r="BA24" s="476">
        <f>SUM(AT$12:AT24)</f>
        <v>71.900000000000006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1.1190000000000104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4.9999999999997158E-2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57.5</v>
      </c>
      <c r="BA25" s="476">
        <f>SUM(AT$12:AT25)</f>
        <v>71.900000000000006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42527</v>
      </c>
      <c r="D26" s="5">
        <v>0.29166666666666669</v>
      </c>
      <c r="E26" s="5">
        <v>0.52083333333333337</v>
      </c>
      <c r="F26" s="5">
        <v>0.54166666666666663</v>
      </c>
      <c r="G26" s="5">
        <v>0.66666666666666663</v>
      </c>
      <c r="H26" s="13">
        <f>(E26-D26)+(G26-F26)</f>
        <v>0.35416666666666669</v>
      </c>
      <c r="I26" s="357">
        <f>AV26+AW26+AG26+AL26</f>
        <v>0</v>
      </c>
      <c r="J26" s="358">
        <f>(AU26+I26)-AC26</f>
        <v>8.5</v>
      </c>
      <c r="K26" s="359">
        <f t="shared" si="10"/>
        <v>8.5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2.4189000000000185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7.25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0.35416666666666669</v>
      </c>
      <c r="AN26" s="456">
        <f>HOUR(H26)</f>
        <v>8</v>
      </c>
      <c r="AO26" s="457">
        <f t="shared" si="14"/>
        <v>0.5</v>
      </c>
      <c r="AP26" s="458">
        <f t="shared" si="21"/>
        <v>30</v>
      </c>
      <c r="AQ26" s="459">
        <f>E26+AQ$40</f>
        <v>0.54166666666666674</v>
      </c>
      <c r="AR26" s="460" t="b">
        <f t="shared" si="7"/>
        <v>0</v>
      </c>
      <c r="AS26" s="461"/>
      <c r="AT26" s="438">
        <f t="shared" si="15"/>
        <v>8.5</v>
      </c>
      <c r="AU26" s="439">
        <f t="shared" si="8"/>
        <v>8.5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66</v>
      </c>
      <c r="BA26" s="463">
        <f>SUM(AT$12:AT26)</f>
        <v>80.400000000000006</v>
      </c>
      <c r="BB26" s="464">
        <f>$S$5*T26</f>
        <v>79.201099999999997</v>
      </c>
      <c r="BC26" s="465">
        <f>AN26+AO26</f>
        <v>8.5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42528</v>
      </c>
      <c r="D27" s="5">
        <v>0.39583333333333331</v>
      </c>
      <c r="E27" s="5">
        <v>0.52083333333333337</v>
      </c>
      <c r="F27" s="5">
        <v>0.54166666666666663</v>
      </c>
      <c r="G27" s="5">
        <v>0.69791666666666663</v>
      </c>
      <c r="H27" s="13">
        <f>(E27-D27)+(G27-F27)</f>
        <v>0.28125000000000006</v>
      </c>
      <c r="I27" s="357">
        <f>AV27+AW27+AG27+AL27</f>
        <v>0</v>
      </c>
      <c r="J27" s="358">
        <f>(AU27+I27)-AC27</f>
        <v>6.75</v>
      </c>
      <c r="K27" s="359">
        <f t="shared" si="10"/>
        <v>6.75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1.9688000000000123</v>
      </c>
      <c r="V27" s="305"/>
      <c r="W27" s="245" t="s">
        <v>51</v>
      </c>
      <c r="X27" s="18">
        <f>IF(J38&gt;$S$4,J38-$S$4,"")</f>
        <v>0.25</v>
      </c>
      <c r="Y27" s="19" t="str">
        <f>IF($S$4&gt;J38,$S$4-J38,"")</f>
        <v/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0.28125000000000006</v>
      </c>
      <c r="AN27" s="456">
        <f>HOUR(H27)</f>
        <v>6</v>
      </c>
      <c r="AO27" s="457">
        <f t="shared" si="14"/>
        <v>0.75</v>
      </c>
      <c r="AP27" s="458">
        <f t="shared" si="21"/>
        <v>45</v>
      </c>
      <c r="AQ27" s="459">
        <f>E27+AQ$40</f>
        <v>0.54166666666666674</v>
      </c>
      <c r="AR27" s="460" t="b">
        <f t="shared" si="7"/>
        <v>0</v>
      </c>
      <c r="AS27" s="461"/>
      <c r="AT27" s="438">
        <f t="shared" si="15"/>
        <v>6.75</v>
      </c>
      <c r="AU27" s="439">
        <f t="shared" si="8"/>
        <v>6.75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72.75</v>
      </c>
      <c r="BA27" s="463">
        <f>SUM(AT$12:AT27)</f>
        <v>87.15</v>
      </c>
      <c r="BB27" s="464">
        <f>$S$5*T27</f>
        <v>86.401200000000003</v>
      </c>
      <c r="BC27" s="465">
        <f>AN27+AO27</f>
        <v>6.75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42529</v>
      </c>
      <c r="D28" s="5">
        <v>0.39583333333333331</v>
      </c>
      <c r="E28" s="5">
        <v>0.52083333333333337</v>
      </c>
      <c r="F28" s="5">
        <v>0.54166666666666663</v>
      </c>
      <c r="G28" s="5">
        <v>0.69791666666666663</v>
      </c>
      <c r="H28" s="13">
        <f>(E28-D28)+(G28-F28)</f>
        <v>0.28125000000000006</v>
      </c>
      <c r="I28" s="357">
        <f>AV28+AW28+AG28+AL28</f>
        <v>0</v>
      </c>
      <c r="J28" s="358">
        <f>(AU28+I28)-AC28</f>
        <v>6.75</v>
      </c>
      <c r="K28" s="359">
        <f t="shared" si="10"/>
        <v>6.75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1.5187000000000204</v>
      </c>
      <c r="V28" s="305"/>
      <c r="W28" s="245" t="s">
        <v>13</v>
      </c>
      <c r="X28" s="20">
        <f>SUM(X24:X27)+X23</f>
        <v>1.4700000000000095</v>
      </c>
      <c r="Y28" s="21">
        <f>SUM(Y24:Y27)-Y23</f>
        <v>7.3499999999999943</v>
      </c>
      <c r="Z28" s="322">
        <f>0-Y24</f>
        <v>-4.9999999999997158E-2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0.28125000000000006</v>
      </c>
      <c r="AN28" s="456">
        <f>HOUR(H28)</f>
        <v>6</v>
      </c>
      <c r="AO28" s="457">
        <f t="shared" si="14"/>
        <v>0.75</v>
      </c>
      <c r="AP28" s="458">
        <f t="shared" si="21"/>
        <v>45</v>
      </c>
      <c r="AQ28" s="459">
        <f>E28+AQ$40</f>
        <v>0.54166666666666674</v>
      </c>
      <c r="AR28" s="460" t="b">
        <f t="shared" si="7"/>
        <v>0</v>
      </c>
      <c r="AS28" s="461"/>
      <c r="AT28" s="438">
        <f t="shared" si="15"/>
        <v>6.75</v>
      </c>
      <c r="AU28" s="439">
        <f t="shared" si="8"/>
        <v>6.75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79.5</v>
      </c>
      <c r="BA28" s="463">
        <f>SUM(AT$12:AT28)</f>
        <v>93.9</v>
      </c>
      <c r="BB28" s="464">
        <f>$S$5*T28</f>
        <v>93.601299999999995</v>
      </c>
      <c r="BC28" s="465">
        <f>AN28+AO28</f>
        <v>6.75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42530</v>
      </c>
      <c r="D29" s="5">
        <v>0.39583333333333331</v>
      </c>
      <c r="E29" s="5">
        <v>0.52083333333333337</v>
      </c>
      <c r="F29" s="5">
        <v>0.54166666666666663</v>
      </c>
      <c r="G29" s="5">
        <v>0.69791666666666663</v>
      </c>
      <c r="H29" s="13">
        <f>(E29-D29)+(G29-F29)</f>
        <v>0.28125000000000006</v>
      </c>
      <c r="I29" s="357">
        <f>AV29+AW29+AG29+AL29</f>
        <v>0</v>
      </c>
      <c r="J29" s="358">
        <f>(AU29+I29)-AC29</f>
        <v>6.75</v>
      </c>
      <c r="K29" s="359">
        <f t="shared" si="10"/>
        <v>6.75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1.0686000000000142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-5.8799999999999848</v>
      </c>
      <c r="Z29" s="322">
        <f>0-Y25</f>
        <v>-4.9999999999997158E-2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0.28125000000000006</v>
      </c>
      <c r="AN29" s="456">
        <f>HOUR(H29)</f>
        <v>6</v>
      </c>
      <c r="AO29" s="457">
        <f t="shared" si="14"/>
        <v>0.75</v>
      </c>
      <c r="AP29" s="458">
        <f t="shared" si="21"/>
        <v>45</v>
      </c>
      <c r="AQ29" s="459">
        <f>E29+AQ$40</f>
        <v>0.54166666666666674</v>
      </c>
      <c r="AR29" s="460" t="b">
        <f t="shared" si="7"/>
        <v>0</v>
      </c>
      <c r="AS29" s="461"/>
      <c r="AT29" s="438">
        <f t="shared" si="15"/>
        <v>6.75</v>
      </c>
      <c r="AU29" s="439">
        <f t="shared" si="8"/>
        <v>6.75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86.25</v>
      </c>
      <c r="BA29" s="463">
        <f>SUM(AT$12:AT29)</f>
        <v>100.65</v>
      </c>
      <c r="BB29" s="464">
        <f>$S$5*T29</f>
        <v>100.8014</v>
      </c>
      <c r="BC29" s="465">
        <f>AN29+AO29</f>
        <v>6.75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42531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554" t="s">
        <v>210</v>
      </c>
      <c r="R30" s="23"/>
      <c r="S30" s="362"/>
      <c r="T30" s="363">
        <v>15</v>
      </c>
      <c r="U30" s="306">
        <f>U$11+SUM(BA30-BB30)-SUM(AR$12:AR30)+SUM(AG$12:AG30)</f>
        <v>-6.1314999999999751</v>
      </c>
      <c r="V30" s="305"/>
      <c r="W30" s="213"/>
      <c r="X30" s="213"/>
      <c r="Y30" s="213"/>
      <c r="Z30" s="322">
        <f>0-Y26</f>
        <v>-7.25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>
        <f t="shared" si="7"/>
        <v>7.2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86.25</v>
      </c>
      <c r="BA30" s="463">
        <f>SUM(AT$12:AT30)</f>
        <v>107.85000000000001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28.75</v>
      </c>
      <c r="I31" s="228" t="s">
        <v>1</v>
      </c>
      <c r="J31" s="229">
        <f>H31+SUM(I26:I30)</f>
        <v>28.75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-6.1314999999999751</v>
      </c>
      <c r="V31" s="305"/>
      <c r="W31" s="213"/>
      <c r="X31" s="213"/>
      <c r="Y31" s="213"/>
      <c r="Z31" s="324" t="e">
        <f>0-Y27</f>
        <v>#VALUE!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86.25</v>
      </c>
      <c r="BA31" s="476">
        <f>SUM(AT$12:AT31)</f>
        <v>107.85000000000001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-6.1314999999999751</v>
      </c>
      <c r="V32" s="305"/>
      <c r="W32" s="213"/>
      <c r="X32" s="213"/>
      <c r="Y32" s="213"/>
      <c r="Z32" s="324">
        <f>0-Y28</f>
        <v>-7.3499999999999943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86.25</v>
      </c>
      <c r="BA32" s="476">
        <f>SUM(AT$12:AT32)</f>
        <v>107.85000000000001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42534</v>
      </c>
      <c r="D33" s="5">
        <v>0.29166666666666669</v>
      </c>
      <c r="E33" s="5">
        <v>0.52083333333333337</v>
      </c>
      <c r="F33" s="5">
        <v>0.54166666666666663</v>
      </c>
      <c r="G33" s="5">
        <v>0.625</v>
      </c>
      <c r="H33" s="13">
        <f>(E33-D33)+(G33-F33)</f>
        <v>0.31250000000000006</v>
      </c>
      <c r="I33" s="357">
        <f>AV33+AW33+AG33+AL33</f>
        <v>0</v>
      </c>
      <c r="J33" s="358">
        <f>(AU33+I33)-AC33</f>
        <v>7.5</v>
      </c>
      <c r="K33" s="359">
        <f t="shared" si="10"/>
        <v>7.5</v>
      </c>
      <c r="L33" s="26"/>
      <c r="M33" s="26"/>
      <c r="N33" s="26"/>
      <c r="O33" s="26"/>
      <c r="P33" s="359"/>
      <c r="Q33" s="23" t="s">
        <v>5</v>
      </c>
      <c r="R33" s="25">
        <v>0</v>
      </c>
      <c r="S33" s="362"/>
      <c r="T33" s="363">
        <v>16</v>
      </c>
      <c r="U33" s="306">
        <f>U$11+SUM(BA33-BB33)-SUM(AR$12:AR33)+SUM(AG$12:AG33)</f>
        <v>-5.8315999999999812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0.31250000000000006</v>
      </c>
      <c r="AN33" s="456">
        <f>HOUR(H33)</f>
        <v>7</v>
      </c>
      <c r="AO33" s="457">
        <f t="shared" si="14"/>
        <v>0.5</v>
      </c>
      <c r="AP33" s="458">
        <f t="shared" si="24"/>
        <v>30</v>
      </c>
      <c r="AQ33" s="459">
        <f>E33+AQ$40</f>
        <v>0.54166666666666674</v>
      </c>
      <c r="AR33" s="460" t="b">
        <f t="shared" si="7"/>
        <v>0</v>
      </c>
      <c r="AS33" s="461"/>
      <c r="AT33" s="438">
        <f t="shared" si="15"/>
        <v>7.5</v>
      </c>
      <c r="AU33" s="439">
        <f t="shared" si="22"/>
        <v>7.5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93.75</v>
      </c>
      <c r="BA33" s="463">
        <f>SUM(AT$12:AT33)</f>
        <v>115.35000000000001</v>
      </c>
      <c r="BB33" s="464">
        <f>$S$5*T33</f>
        <v>115.2016</v>
      </c>
      <c r="BC33" s="465">
        <f>AN33+AO33</f>
        <v>7.5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42535</v>
      </c>
      <c r="D34" s="5">
        <v>0.39583333333333331</v>
      </c>
      <c r="E34" s="5">
        <v>0.52083333333333337</v>
      </c>
      <c r="F34" s="5">
        <v>0.54166666666666663</v>
      </c>
      <c r="G34" s="5">
        <v>0.69791666666666663</v>
      </c>
      <c r="H34" s="13">
        <f>(E34-D34)+(G34-F34)</f>
        <v>0.28125000000000006</v>
      </c>
      <c r="I34" s="357">
        <f>AV34+AW34+AG34+AL34</f>
        <v>0</v>
      </c>
      <c r="J34" s="358">
        <f>(AU34+I34)-AC34</f>
        <v>6.75</v>
      </c>
      <c r="K34" s="359">
        <f t="shared" si="10"/>
        <v>6.75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-6.2816999999999874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0.28125000000000006</v>
      </c>
      <c r="AN34" s="456">
        <f>HOUR(H34)</f>
        <v>6</v>
      </c>
      <c r="AO34" s="457">
        <f t="shared" si="14"/>
        <v>0.75</v>
      </c>
      <c r="AP34" s="458">
        <f t="shared" si="24"/>
        <v>45</v>
      </c>
      <c r="AQ34" s="459">
        <f>E34+AQ$40</f>
        <v>0.54166666666666674</v>
      </c>
      <c r="AR34" s="460" t="b">
        <f t="shared" si="7"/>
        <v>0</v>
      </c>
      <c r="AS34" s="461"/>
      <c r="AT34" s="438">
        <f t="shared" si="15"/>
        <v>6.75</v>
      </c>
      <c r="AU34" s="439">
        <f t="shared" si="22"/>
        <v>6.75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100.5</v>
      </c>
      <c r="BA34" s="463">
        <f>SUM(AT$12:AT34)</f>
        <v>122.10000000000001</v>
      </c>
      <c r="BB34" s="464">
        <f>$S$5*T34</f>
        <v>122.40170000000001</v>
      </c>
      <c r="BC34" s="465">
        <f>AN34+AO34</f>
        <v>6.75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42536</v>
      </c>
      <c r="D35" s="5">
        <v>0.39583333333333331</v>
      </c>
      <c r="E35" s="5">
        <v>0.52083333333333337</v>
      </c>
      <c r="F35" s="5">
        <v>0.54166666666666663</v>
      </c>
      <c r="G35" s="5">
        <v>0.69791666666666663</v>
      </c>
      <c r="H35" s="13">
        <f>(E35-D35)+(G35-F35)</f>
        <v>0.28125000000000006</v>
      </c>
      <c r="I35" s="357">
        <f>AV35+AW35+AG35+AL35</f>
        <v>0</v>
      </c>
      <c r="J35" s="358">
        <f>(AU35+I35)-AC35</f>
        <v>6.75</v>
      </c>
      <c r="K35" s="359">
        <f t="shared" si="10"/>
        <v>6.75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-6.7317999999999651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0.28125000000000006</v>
      </c>
      <c r="AN35" s="456">
        <f>HOUR(H35)</f>
        <v>6</v>
      </c>
      <c r="AO35" s="457">
        <f t="shared" si="14"/>
        <v>0.75</v>
      </c>
      <c r="AP35" s="458">
        <f t="shared" si="24"/>
        <v>45</v>
      </c>
      <c r="AQ35" s="459">
        <f>E35+AQ$40</f>
        <v>0.54166666666666674</v>
      </c>
      <c r="AR35" s="460" t="b">
        <f t="shared" si="7"/>
        <v>0</v>
      </c>
      <c r="AS35" s="461"/>
      <c r="AT35" s="438">
        <f t="shared" si="15"/>
        <v>6.75</v>
      </c>
      <c r="AU35" s="439">
        <f t="shared" si="22"/>
        <v>6.75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107.25</v>
      </c>
      <c r="BA35" s="463">
        <f>SUM(AT$12:AT35)</f>
        <v>128.85000000000002</v>
      </c>
      <c r="BB35" s="464">
        <f>$S$5*T35</f>
        <v>129.6018</v>
      </c>
      <c r="BC35" s="465">
        <f>AN35+AO35</f>
        <v>6.75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42537</v>
      </c>
      <c r="D36" s="5">
        <v>0.39583333333333331</v>
      </c>
      <c r="E36" s="5">
        <v>0.52083333333333337</v>
      </c>
      <c r="F36" s="5">
        <v>0.54166666666666663</v>
      </c>
      <c r="G36" s="5">
        <v>0.69791666666666663</v>
      </c>
      <c r="H36" s="13">
        <f>(E36-D36)+(G36-F36)</f>
        <v>0.28125000000000006</v>
      </c>
      <c r="I36" s="357">
        <f>AV36+AW36+AG36+AL36</f>
        <v>0</v>
      </c>
      <c r="J36" s="358">
        <f>(AU36+I36)-AC36</f>
        <v>6.75</v>
      </c>
      <c r="K36" s="359">
        <f t="shared" si="10"/>
        <v>6.75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-7.1818999999999571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0.28125000000000006</v>
      </c>
      <c r="AN36" s="456">
        <f>HOUR(H36)</f>
        <v>6</v>
      </c>
      <c r="AO36" s="457">
        <f t="shared" si="14"/>
        <v>0.75</v>
      </c>
      <c r="AP36" s="458">
        <f t="shared" si="24"/>
        <v>45</v>
      </c>
      <c r="AQ36" s="459">
        <f>E36+AQ$40</f>
        <v>0.54166666666666674</v>
      </c>
      <c r="AR36" s="460" t="b">
        <f t="shared" si="7"/>
        <v>0</v>
      </c>
      <c r="AS36" s="461"/>
      <c r="AT36" s="438">
        <f t="shared" si="15"/>
        <v>6.75</v>
      </c>
      <c r="AU36" s="439">
        <f t="shared" si="22"/>
        <v>6.75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114</v>
      </c>
      <c r="BA36" s="463">
        <f>SUM(AT$12:AT36)</f>
        <v>135.60000000000002</v>
      </c>
      <c r="BB36" s="464">
        <f>$S$5*T36</f>
        <v>136.80189999999999</v>
      </c>
      <c r="BC36" s="465">
        <f>AN36+AO36</f>
        <v>6.75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42538</v>
      </c>
      <c r="D37" s="5">
        <v>0.29166666666666669</v>
      </c>
      <c r="E37" s="5">
        <v>0.52083333333333337</v>
      </c>
      <c r="F37" s="5">
        <v>0.54166666666666663</v>
      </c>
      <c r="G37" s="5">
        <v>0.66666666666666663</v>
      </c>
      <c r="H37" s="13">
        <f>(E37-D37)+(G37-F37)</f>
        <v>0.35416666666666669</v>
      </c>
      <c r="I37" s="357">
        <f>AV37+AW37+AG37+AL37</f>
        <v>0</v>
      </c>
      <c r="J37" s="358">
        <f>(AU37+I37)-AC37</f>
        <v>8.5</v>
      </c>
      <c r="K37" s="359">
        <f t="shared" si="10"/>
        <v>8.5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-5.8819999999999775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0.35416666666666669</v>
      </c>
      <c r="AN37" s="456">
        <f>HOUR(H37)</f>
        <v>8</v>
      </c>
      <c r="AO37" s="457">
        <f t="shared" si="14"/>
        <v>0.5</v>
      </c>
      <c r="AP37" s="458">
        <f t="shared" si="24"/>
        <v>30</v>
      </c>
      <c r="AQ37" s="459">
        <f>E37+AQ$40</f>
        <v>0.54166666666666674</v>
      </c>
      <c r="AR37" s="460" t="b">
        <f t="shared" si="7"/>
        <v>0</v>
      </c>
      <c r="AS37" s="461"/>
      <c r="AT37" s="438">
        <f t="shared" si="15"/>
        <v>8.5</v>
      </c>
      <c r="AU37" s="439">
        <f t="shared" si="22"/>
        <v>8.5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122.5</v>
      </c>
      <c r="BA37" s="463">
        <f>SUM(AT$12:AT37)</f>
        <v>144.10000000000002</v>
      </c>
      <c r="BB37" s="464">
        <f>$S$5*T37</f>
        <v>144.00200000000001</v>
      </c>
      <c r="BC37" s="465">
        <f>AN37+AO37</f>
        <v>8.5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36.25</v>
      </c>
      <c r="I38" s="228" t="s">
        <v>1</v>
      </c>
      <c r="J38" s="229">
        <f>H38+SUM(I33:I37)</f>
        <v>36.25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1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'25Apr16'!Q46</f>
        <v>37.5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6.208333333333333</v>
      </c>
      <c r="E43" s="248">
        <f>SUM(E12:E37)</f>
        <v>8.8541666666666661</v>
      </c>
      <c r="F43" s="248">
        <f>SUM(F12:F37)</f>
        <v>9.2083333333333339</v>
      </c>
      <c r="G43" s="248">
        <f>SUM(G12:G37)</f>
        <v>11.666666666666666</v>
      </c>
      <c r="H43" s="248" t="s">
        <v>1</v>
      </c>
      <c r="I43" s="249" t="s">
        <v>1</v>
      </c>
      <c r="J43" s="250">
        <f>SUM(J12:J16,J19:J23,J26:J30,J33:J37)</f>
        <v>136.9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17</v>
      </c>
      <c r="E44" s="259">
        <f>COUNTIF(E12:E37,"&gt;0")</f>
        <v>17</v>
      </c>
      <c r="F44" s="259">
        <f>COUNTIF(F12:F37,"&gt;0")</f>
        <v>17</v>
      </c>
      <c r="G44" s="259">
        <f>COUNTIF(G12:G37,"&gt;0")</f>
        <v>17</v>
      </c>
      <c r="H44" s="259" t="s">
        <v>1</v>
      </c>
      <c r="I44" s="213" t="s">
        <v>1</v>
      </c>
      <c r="J44" s="260">
        <f>COUNTIF(K12:K37,"&gt;0")</f>
        <v>19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0.36519607843137253</v>
      </c>
      <c r="E45" s="263">
        <f>IF(E44&gt;0,E43/E44,0)</f>
        <v>0.52083333333333326</v>
      </c>
      <c r="F45" s="263">
        <f>IF(F44&gt;0,F43/F44,0)</f>
        <v>0.54166666666666674</v>
      </c>
      <c r="G45" s="263">
        <f>IF(G44&gt;0,G43/G44,0)</f>
        <v>0.68627450980392157</v>
      </c>
      <c r="H45" s="264">
        <f>IF(J44&gt;0,J43/J44,0)</f>
        <v>7.2052631578947368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1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42531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>FL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-6.1314999999999751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-7.25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>
        <f t="shared" si="26"/>
        <v>7.2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86.25</v>
      </c>
      <c r="BA52" s="196">
        <f t="shared" si="26"/>
        <v>107.85000000000001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W2:AW11"/>
    <mergeCell ref="AQ2:AQ11"/>
    <mergeCell ref="AR2:AR11"/>
    <mergeCell ref="AX2:AX11"/>
    <mergeCell ref="AY2:AY11"/>
    <mergeCell ref="AZ2:AZ11"/>
    <mergeCell ref="AS2:AS11"/>
    <mergeCell ref="AT2:AT11"/>
    <mergeCell ref="AU2:AU11"/>
    <mergeCell ref="AV2:AV11"/>
    <mergeCell ref="AL2:AL11"/>
    <mergeCell ref="AM2:AM11"/>
    <mergeCell ref="AN2:AN11"/>
    <mergeCell ref="AO2:AO11"/>
    <mergeCell ref="AP2:AP11"/>
    <mergeCell ref="AB2:AB11"/>
    <mergeCell ref="AC2:AC11"/>
    <mergeCell ref="AD2:AD11"/>
    <mergeCell ref="AE2:AE11"/>
    <mergeCell ref="AK2:AK11"/>
    <mergeCell ref="AJ2:AJ11"/>
    <mergeCell ref="AF2:AF11"/>
    <mergeCell ref="AG2:AG11"/>
    <mergeCell ref="AH2:AH11"/>
    <mergeCell ref="AI2:AI11"/>
  </mergeCells>
  <phoneticPr fontId="21" type="noConversion"/>
  <conditionalFormatting sqref="H12:H16 H19:H23 H33:H37 H26:H30">
    <cfRule type="cellIs" dxfId="413" priority="50" stopIfTrue="1" operator="lessThanOrEqual">
      <formula>$U$5+AY12</formula>
    </cfRule>
  </conditionalFormatting>
  <conditionalFormatting sqref="X29 X23">
    <cfRule type="cellIs" dxfId="412" priority="51" stopIfTrue="1" operator="greaterThanOrEqual">
      <formula>0</formula>
    </cfRule>
  </conditionalFormatting>
  <conditionalFormatting sqref="U11">
    <cfRule type="cellIs" dxfId="411" priority="52" stopIfTrue="1" operator="lessThan">
      <formula>$BC$10</formula>
    </cfRule>
    <cfRule type="cellIs" dxfId="410" priority="53" stopIfTrue="1" operator="greaterThanOrEqual">
      <formula>$BC$10</formula>
    </cfRule>
  </conditionalFormatting>
  <conditionalFormatting sqref="V11:V37 U12:U37">
    <cfRule type="cellIs" dxfId="409" priority="54" stopIfTrue="1" operator="lessThan">
      <formula>0</formula>
    </cfRule>
    <cfRule type="cellIs" dxfId="408" priority="55" stopIfTrue="1" operator="greaterThanOrEqual">
      <formula>0</formula>
    </cfRule>
  </conditionalFormatting>
  <conditionalFormatting sqref="J17 J31 J24 J38">
    <cfRule type="cellIs" dxfId="407" priority="56" stopIfTrue="1" operator="greaterThanOrEqual">
      <formula>$S$4</formula>
    </cfRule>
    <cfRule type="cellIs" dxfId="406" priority="57" stopIfTrue="1" operator="lessThan">
      <formula>$S$4</formula>
    </cfRule>
  </conditionalFormatting>
  <conditionalFormatting sqref="J12:J16 J26:J30 J19:J23 J33:J37">
    <cfRule type="cellIs" dxfId="405" priority="59" stopIfTrue="1" operator="lessThanOrEqual">
      <formula>$U$6</formula>
    </cfRule>
    <cfRule type="cellIs" dxfId="404" priority="60" stopIfTrue="1" operator="greaterThan">
      <formula>$U$6</formula>
    </cfRule>
  </conditionalFormatting>
  <conditionalFormatting sqref="J43:P43">
    <cfRule type="cellIs" dxfId="403" priority="62" stopIfTrue="1" operator="lessThanOrEqual">
      <formula>$U$6</formula>
    </cfRule>
    <cfRule type="cellIs" dxfId="402" priority="63" stopIfTrue="1" operator="greaterThan">
      <formula>$U$6</formula>
    </cfRule>
  </conditionalFormatting>
  <conditionalFormatting sqref="K12:K37">
    <cfRule type="cellIs" dxfId="401" priority="64" stopIfTrue="1" operator="lessThanOrEqual">
      <formula>$U$6</formula>
    </cfRule>
    <cfRule type="cellIs" dxfId="400" priority="65" stopIfTrue="1" operator="greaterThan">
      <formula>$U$6</formula>
    </cfRule>
  </conditionalFormatting>
  <conditionalFormatting sqref="Q46">
    <cfRule type="cellIs" dxfId="399" priority="67" stopIfTrue="1" operator="between">
      <formula>0</formula>
      <formula>40</formula>
    </cfRule>
    <cfRule type="cellIs" dxfId="398" priority="68" stopIfTrue="1" operator="lessThan">
      <formula>0</formula>
    </cfRule>
  </conditionalFormatting>
  <conditionalFormatting sqref="Y29 X23:Y23">
    <cfRule type="cellIs" dxfId="397" priority="70" stopIfTrue="1" operator="lessThan">
      <formula>$X$11</formula>
    </cfRule>
  </conditionalFormatting>
  <conditionalFormatting sqref="F12">
    <cfRule type="cellIs" dxfId="396" priority="48" stopIfTrue="1" operator="lessThan">
      <formula>AQ12</formula>
    </cfRule>
  </conditionalFormatting>
  <conditionalFormatting sqref="G12 D12:E12">
    <cfRule type="cellIs" dxfId="395" priority="49" stopIfTrue="1" operator="lessThan">
      <formula>$U$2</formula>
    </cfRule>
  </conditionalFormatting>
  <conditionalFormatting sqref="F19">
    <cfRule type="cellIs" dxfId="392" priority="44" stopIfTrue="1" operator="lessThan">
      <formula>AQ19</formula>
    </cfRule>
  </conditionalFormatting>
  <conditionalFormatting sqref="G19 D19:E19">
    <cfRule type="cellIs" dxfId="391" priority="45" stopIfTrue="1" operator="lessThan">
      <formula>$U$2</formula>
    </cfRule>
  </conditionalFormatting>
  <conditionalFormatting sqref="F30">
    <cfRule type="cellIs" dxfId="386" priority="38" stopIfTrue="1" operator="lessThan">
      <formula>AQ30</formula>
    </cfRule>
  </conditionalFormatting>
  <conditionalFormatting sqref="G30 D30:E30">
    <cfRule type="cellIs" dxfId="385" priority="39" stopIfTrue="1" operator="lessThan">
      <formula>$U$2</formula>
    </cfRule>
  </conditionalFormatting>
  <conditionalFormatting sqref="R26:R30 R33:R37 R19:R23">
    <cfRule type="cellIs" dxfId="380" priority="27" stopIfTrue="1" operator="lessThan">
      <formula>"A"</formula>
    </cfRule>
  </conditionalFormatting>
  <conditionalFormatting sqref="R12:R16 L17:O18 L24:O25 L31:O32">
    <cfRule type="cellIs" dxfId="379" priority="28" stopIfTrue="1" operator="lessThan">
      <formula>$U$2</formula>
    </cfRule>
  </conditionalFormatting>
  <conditionalFormatting sqref="P12:P37">
    <cfRule type="cellIs" dxfId="378" priority="29" stopIfTrue="1" operator="lessThanOrEqual">
      <formula>$U$6</formula>
    </cfRule>
    <cfRule type="cellIs" dxfId="377" priority="30" stopIfTrue="1" operator="greaterThan">
      <formula>$U$6</formula>
    </cfRule>
  </conditionalFormatting>
  <conditionalFormatting sqref="L33:O37 L19:O23 L26:O30 L12:O16">
    <cfRule type="cellIs" dxfId="376" priority="31" stopIfTrue="1" operator="lessThan">
      <formula>$U$2</formula>
    </cfRule>
  </conditionalFormatting>
  <conditionalFormatting sqref="Q12:Q16 Q33:Q37 Q26:Q30 Q19:Q23">
    <cfRule type="cellIs" dxfId="375" priority="32" stopIfTrue="1" operator="lessThan">
      <formula>"A"</formula>
    </cfRule>
    <cfRule type="cellIs" dxfId="374" priority="33" stopIfTrue="1" operator="equal">
      <formula>$W$10</formula>
    </cfRule>
  </conditionalFormatting>
  <conditionalFormatting sqref="F14:F15">
    <cfRule type="cellIs" dxfId="67" priority="25" stopIfTrue="1" operator="lessThan">
      <formula>AQ14</formula>
    </cfRule>
  </conditionalFormatting>
  <conditionalFormatting sqref="G14:G15 D14:E15">
    <cfRule type="cellIs" dxfId="65" priority="26" stopIfTrue="1" operator="lessThan">
      <formula>$U$2</formula>
    </cfRule>
  </conditionalFormatting>
  <conditionalFormatting sqref="F13">
    <cfRule type="cellIs" dxfId="63" priority="23" stopIfTrue="1" operator="lessThan">
      <formula>AQ13</formula>
    </cfRule>
  </conditionalFormatting>
  <conditionalFormatting sqref="G13 D13:E13">
    <cfRule type="cellIs" dxfId="61" priority="24" stopIfTrue="1" operator="lessThan">
      <formula>$U$2</formula>
    </cfRule>
  </conditionalFormatting>
  <conditionalFormatting sqref="F16">
    <cfRule type="cellIs" dxfId="59" priority="21" stopIfTrue="1" operator="lessThan">
      <formula>AQ16</formula>
    </cfRule>
  </conditionalFormatting>
  <conditionalFormatting sqref="D16:E16 G16">
    <cfRule type="cellIs" dxfId="57" priority="22" stopIfTrue="1" operator="lessThan">
      <formula>$U$2</formula>
    </cfRule>
  </conditionalFormatting>
  <conditionalFormatting sqref="F21:F22">
    <cfRule type="cellIs" dxfId="47" priority="19" stopIfTrue="1" operator="lessThan">
      <formula>AQ21</formula>
    </cfRule>
  </conditionalFormatting>
  <conditionalFormatting sqref="G21:G22 D21:E22">
    <cfRule type="cellIs" dxfId="45" priority="20" stopIfTrue="1" operator="lessThan">
      <formula>$U$2</formula>
    </cfRule>
  </conditionalFormatting>
  <conditionalFormatting sqref="F20">
    <cfRule type="cellIs" dxfId="43" priority="17" stopIfTrue="1" operator="lessThan">
      <formula>AQ20</formula>
    </cfRule>
  </conditionalFormatting>
  <conditionalFormatting sqref="G20 D20:E20">
    <cfRule type="cellIs" dxfId="41" priority="18" stopIfTrue="1" operator="lessThan">
      <formula>$U$2</formula>
    </cfRule>
  </conditionalFormatting>
  <conditionalFormatting sqref="F23">
    <cfRule type="cellIs" dxfId="39" priority="15" stopIfTrue="1" operator="lessThan">
      <formula>AQ23</formula>
    </cfRule>
  </conditionalFormatting>
  <conditionalFormatting sqref="D23:E23 G23">
    <cfRule type="cellIs" dxfId="37" priority="16" stopIfTrue="1" operator="lessThan">
      <formula>$U$2</formula>
    </cfRule>
  </conditionalFormatting>
  <conditionalFormatting sqref="F26">
    <cfRule type="cellIs" dxfId="27" priority="13" stopIfTrue="1" operator="lessThan">
      <formula>AQ26</formula>
    </cfRule>
  </conditionalFormatting>
  <conditionalFormatting sqref="D26:E26 G26">
    <cfRule type="cellIs" dxfId="25" priority="14" stopIfTrue="1" operator="lessThan">
      <formula>$U$2</formula>
    </cfRule>
  </conditionalFormatting>
  <conditionalFormatting sqref="F28:F29">
    <cfRule type="cellIs" dxfId="23" priority="11" stopIfTrue="1" operator="lessThan">
      <formula>AQ28</formula>
    </cfRule>
  </conditionalFormatting>
  <conditionalFormatting sqref="G28:G29 D28:E29">
    <cfRule type="cellIs" dxfId="21" priority="12" stopIfTrue="1" operator="lessThan">
      <formula>$U$2</formula>
    </cfRule>
  </conditionalFormatting>
  <conditionalFormatting sqref="F27">
    <cfRule type="cellIs" dxfId="19" priority="9" stopIfTrue="1" operator="lessThan">
      <formula>AQ27</formula>
    </cfRule>
  </conditionalFormatting>
  <conditionalFormatting sqref="G27 D27:E27">
    <cfRule type="cellIs" dxfId="17" priority="10" stopIfTrue="1" operator="lessThan">
      <formula>$U$2</formula>
    </cfRule>
  </conditionalFormatting>
  <conditionalFormatting sqref="F33">
    <cfRule type="cellIs" dxfId="15" priority="7" stopIfTrue="1" operator="lessThan">
      <formula>AQ33</formula>
    </cfRule>
  </conditionalFormatting>
  <conditionalFormatting sqref="G33 D33:E33">
    <cfRule type="cellIs" dxfId="13" priority="8" stopIfTrue="1" operator="lessThan">
      <formula>$U$2</formula>
    </cfRule>
  </conditionalFormatting>
  <conditionalFormatting sqref="F35:F36">
    <cfRule type="cellIs" dxfId="11" priority="5" stopIfTrue="1" operator="lessThan">
      <formula>AQ35</formula>
    </cfRule>
  </conditionalFormatting>
  <conditionalFormatting sqref="G35:G36 D35:E36">
    <cfRule type="cellIs" dxfId="9" priority="6" stopIfTrue="1" operator="lessThan">
      <formula>$U$2</formula>
    </cfRule>
  </conditionalFormatting>
  <conditionalFormatting sqref="F34">
    <cfRule type="cellIs" dxfId="7" priority="3" stopIfTrue="1" operator="lessThan">
      <formula>AQ34</formula>
    </cfRule>
  </conditionalFormatting>
  <conditionalFormatting sqref="G34 D34:E34">
    <cfRule type="cellIs" dxfId="5" priority="4" stopIfTrue="1" operator="lessThan">
      <formula>$U$2</formula>
    </cfRule>
  </conditionalFormatting>
  <conditionalFormatting sqref="F37">
    <cfRule type="cellIs" dxfId="3" priority="1" stopIfTrue="1" operator="lessThan">
      <formula>AQ37</formula>
    </cfRule>
  </conditionalFormatting>
  <conditionalFormatting sqref="D37:E37 G37">
    <cfRule type="cellIs" dxfId="1" priority="2" stopIfTrue="1" operator="lessThan">
      <formula>$U$2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L5053"/>
  <sheetViews>
    <sheetView showGridLines="0" showZeros="0" topLeftCell="A2" zoomScale="114" workbookViewId="0">
      <selection activeCell="D21" sqref="D21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'23May16'!C37+3</f>
        <v>42541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-5.8799999999999848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42541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-5.8800999999999846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42542</v>
      </c>
      <c r="D13" s="5">
        <v>0</v>
      </c>
      <c r="E13" s="5">
        <v>0</v>
      </c>
      <c r="F13" s="5">
        <v>0</v>
      </c>
      <c r="G13" s="5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-5.8801999999999843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42543</v>
      </c>
      <c r="D14" s="5">
        <v>0</v>
      </c>
      <c r="E14" s="5">
        <v>0</v>
      </c>
      <c r="F14" s="5">
        <v>0</v>
      </c>
      <c r="G14" s="5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-5.8802999999999841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42544</v>
      </c>
      <c r="D15" s="5">
        <v>0</v>
      </c>
      <c r="E15" s="5">
        <v>0</v>
      </c>
      <c r="F15" s="5">
        <v>0</v>
      </c>
      <c r="G15" s="5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-5.8803999999999839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42545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-5.8804999999999872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-5.8804999999999872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-5.8804999999999872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42548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-5.8805999999999834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42549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-5.8806999999999796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42550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-5.8807999999999758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42551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-5.880899999999972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42552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-5.8809999999999754</v>
      </c>
      <c r="V23" s="305"/>
      <c r="W23" s="321" t="s">
        <v>47</v>
      </c>
      <c r="X23" s="17" t="str">
        <f>'23May16'!X29</f>
        <v>0</v>
      </c>
      <c r="Y23" s="17">
        <f>'23May16'!Y29</f>
        <v>-5.8799999999999848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-5.8809999999999754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-5.8809999999999754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42555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-5.8810999999999645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42556</v>
      </c>
      <c r="D27" s="5">
        <v>0</v>
      </c>
      <c r="E27" s="5">
        <v>0</v>
      </c>
      <c r="F27" s="5">
        <v>0</v>
      </c>
      <c r="G27" s="5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-5.8811999999999678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42557</v>
      </c>
      <c r="D28" s="5">
        <v>0</v>
      </c>
      <c r="E28" s="5">
        <v>0</v>
      </c>
      <c r="F28" s="5">
        <v>0</v>
      </c>
      <c r="G28" s="5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-5.8812999999999569</v>
      </c>
      <c r="V28" s="305"/>
      <c r="W28" s="245" t="s">
        <v>13</v>
      </c>
      <c r="X28" s="20">
        <f>SUM(X24:X27)+X23</f>
        <v>0</v>
      </c>
      <c r="Y28" s="21">
        <f>SUM(Y24:Y27)-Y23</f>
        <v>149.88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42558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-5.8813999999999602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-149.88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42559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-5.8814999999999493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-5.8814999999999493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-5.8814999999999493</v>
      </c>
      <c r="V32" s="305"/>
      <c r="W32" s="213"/>
      <c r="X32" s="213"/>
      <c r="Y32" s="213"/>
      <c r="Z32" s="324">
        <f>0-Y28</f>
        <v>-149.88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42562</v>
      </c>
      <c r="D33" s="5">
        <v>0</v>
      </c>
      <c r="E33" s="5">
        <v>0</v>
      </c>
      <c r="F33" s="5">
        <v>0</v>
      </c>
      <c r="G33" s="5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-5.8815999999999526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42563</v>
      </c>
      <c r="D34" s="5">
        <v>0</v>
      </c>
      <c r="E34" s="5">
        <v>0</v>
      </c>
      <c r="F34" s="5">
        <v>0</v>
      </c>
      <c r="G34" s="5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-5.881699999999956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42564</v>
      </c>
      <c r="D35" s="5">
        <v>0</v>
      </c>
      <c r="E35" s="5">
        <v>0</v>
      </c>
      <c r="F35" s="5">
        <v>0</v>
      </c>
      <c r="G35" s="5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-5.8817999999999593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42565</v>
      </c>
      <c r="D36" s="5">
        <v>0</v>
      </c>
      <c r="E36" s="5">
        <v>0</v>
      </c>
      <c r="F36" s="5">
        <v>0</v>
      </c>
      <c r="G36" s="5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-5.8818999999999626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42566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-5.8819999999999943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'23May16'!Q46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0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0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42559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-5.8814999999999493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373" priority="24" stopIfTrue="1" operator="lessThanOrEqual">
      <formula>$U$5+AY12</formula>
    </cfRule>
  </conditionalFormatting>
  <conditionalFormatting sqref="X29 X23:Y23">
    <cfRule type="cellIs" dxfId="372" priority="25" stopIfTrue="1" operator="greaterThanOrEqual">
      <formula>0</formula>
    </cfRule>
  </conditionalFormatting>
  <conditionalFormatting sqref="U11">
    <cfRule type="cellIs" dxfId="371" priority="26" stopIfTrue="1" operator="lessThan">
      <formula>$BC$10</formula>
    </cfRule>
    <cfRule type="cellIs" dxfId="370" priority="27" stopIfTrue="1" operator="greaterThanOrEqual">
      <formula>$BC$10</formula>
    </cfRule>
  </conditionalFormatting>
  <conditionalFormatting sqref="V11:V37 U12:U37">
    <cfRule type="cellIs" dxfId="369" priority="28" stopIfTrue="1" operator="lessThan">
      <formula>0</formula>
    </cfRule>
    <cfRule type="cellIs" dxfId="368" priority="29" stopIfTrue="1" operator="greaterThanOrEqual">
      <formula>0</formula>
    </cfRule>
  </conditionalFormatting>
  <conditionalFormatting sqref="J17 J31 J24 J38">
    <cfRule type="cellIs" dxfId="367" priority="30" stopIfTrue="1" operator="greaterThanOrEqual">
      <formula>$S$4</formula>
    </cfRule>
    <cfRule type="cellIs" dxfId="366" priority="31" stopIfTrue="1" operator="lessThan">
      <formula>$S$4</formula>
    </cfRule>
  </conditionalFormatting>
  <conditionalFormatting sqref="J12:J16 J26:J30 J19:J23 J33:J37">
    <cfRule type="cellIs" dxfId="365" priority="33" stopIfTrue="1" operator="lessThanOrEqual">
      <formula>$U$6</formula>
    </cfRule>
    <cfRule type="cellIs" dxfId="364" priority="34" stopIfTrue="1" operator="greaterThan">
      <formula>$U$6</formula>
    </cfRule>
  </conditionalFormatting>
  <conditionalFormatting sqref="J43:P43">
    <cfRule type="cellIs" dxfId="363" priority="36" stopIfTrue="1" operator="lessThanOrEqual">
      <formula>$U$6</formula>
    </cfRule>
    <cfRule type="cellIs" dxfId="362" priority="37" stopIfTrue="1" operator="greaterThan">
      <formula>$U$6</formula>
    </cfRule>
  </conditionalFormatting>
  <conditionalFormatting sqref="K12:K37">
    <cfRule type="cellIs" dxfId="361" priority="38" stopIfTrue="1" operator="lessThanOrEqual">
      <formula>$U$6</formula>
    </cfRule>
    <cfRule type="cellIs" dxfId="360" priority="39" stopIfTrue="1" operator="greaterThan">
      <formula>$U$6</formula>
    </cfRule>
  </conditionalFormatting>
  <conditionalFormatting sqref="Q46">
    <cfRule type="cellIs" dxfId="359" priority="41" stopIfTrue="1" operator="between">
      <formula>0</formula>
      <formula>40</formula>
    </cfRule>
    <cfRule type="cellIs" dxfId="358" priority="42" stopIfTrue="1" operator="lessThan">
      <formula>0</formula>
    </cfRule>
  </conditionalFormatting>
  <conditionalFormatting sqref="Y29 X23">
    <cfRule type="cellIs" dxfId="357" priority="44" stopIfTrue="1" operator="lessThan">
      <formula>$X$11</formula>
    </cfRule>
  </conditionalFormatting>
  <conditionalFormatting sqref="F12">
    <cfRule type="cellIs" dxfId="356" priority="22" stopIfTrue="1" operator="lessThan">
      <formula>AQ12</formula>
    </cfRule>
  </conditionalFormatting>
  <conditionalFormatting sqref="G12 D12:E12">
    <cfRule type="cellIs" dxfId="355" priority="23" stopIfTrue="1" operator="lessThan">
      <formula>$U$2</formula>
    </cfRule>
  </conditionalFormatting>
  <conditionalFormatting sqref="F13:F16">
    <cfRule type="cellIs" dxfId="354" priority="20" stopIfTrue="1" operator="lessThan">
      <formula>AQ13</formula>
    </cfRule>
  </conditionalFormatting>
  <conditionalFormatting sqref="G13:G16 D13:E16">
    <cfRule type="cellIs" dxfId="353" priority="21" stopIfTrue="1" operator="lessThan">
      <formula>$U$2</formula>
    </cfRule>
  </conditionalFormatting>
  <conditionalFormatting sqref="F19">
    <cfRule type="cellIs" dxfId="352" priority="18" stopIfTrue="1" operator="lessThan">
      <formula>AQ19</formula>
    </cfRule>
  </conditionalFormatting>
  <conditionalFormatting sqref="G19 D19:E19">
    <cfRule type="cellIs" dxfId="351" priority="19" stopIfTrue="1" operator="lessThan">
      <formula>$U$2</formula>
    </cfRule>
  </conditionalFormatting>
  <conditionalFormatting sqref="F20:F23">
    <cfRule type="cellIs" dxfId="350" priority="16" stopIfTrue="1" operator="lessThan">
      <formula>AQ20</formula>
    </cfRule>
  </conditionalFormatting>
  <conditionalFormatting sqref="G20:G23 D20:E23">
    <cfRule type="cellIs" dxfId="349" priority="17" stopIfTrue="1" operator="lessThan">
      <formula>$U$2</formula>
    </cfRule>
  </conditionalFormatting>
  <conditionalFormatting sqref="F26">
    <cfRule type="cellIs" dxfId="348" priority="14" stopIfTrue="1" operator="lessThan">
      <formula>AQ26</formula>
    </cfRule>
  </conditionalFormatting>
  <conditionalFormatting sqref="G26 D26:E26">
    <cfRule type="cellIs" dxfId="347" priority="15" stopIfTrue="1" operator="lessThan">
      <formula>$U$2</formula>
    </cfRule>
  </conditionalFormatting>
  <conditionalFormatting sqref="F27:F30">
    <cfRule type="cellIs" dxfId="346" priority="12" stopIfTrue="1" operator="lessThan">
      <formula>AQ27</formula>
    </cfRule>
  </conditionalFormatting>
  <conditionalFormatting sqref="G27:G30 D27:E30">
    <cfRule type="cellIs" dxfId="345" priority="13" stopIfTrue="1" operator="lessThan">
      <formula>$U$2</formula>
    </cfRule>
  </conditionalFormatting>
  <conditionalFormatting sqref="F33">
    <cfRule type="cellIs" dxfId="344" priority="10" stopIfTrue="1" operator="lessThan">
      <formula>AQ33</formula>
    </cfRule>
  </conditionalFormatting>
  <conditionalFormatting sqref="G33 D33:E33">
    <cfRule type="cellIs" dxfId="343" priority="11" stopIfTrue="1" operator="lessThan">
      <formula>$U$2</formula>
    </cfRule>
  </conditionalFormatting>
  <conditionalFormatting sqref="F34:F37">
    <cfRule type="cellIs" dxfId="342" priority="8" stopIfTrue="1" operator="lessThan">
      <formula>AQ34</formula>
    </cfRule>
  </conditionalFormatting>
  <conditionalFormatting sqref="G34:G37 D34:E37">
    <cfRule type="cellIs" dxfId="341" priority="9" stopIfTrue="1" operator="lessThan">
      <formula>$U$2</formula>
    </cfRule>
  </conditionalFormatting>
  <conditionalFormatting sqref="R26:R30 R33:R37 R19:R23">
    <cfRule type="cellIs" dxfId="340" priority="1" stopIfTrue="1" operator="lessThan">
      <formula>"A"</formula>
    </cfRule>
  </conditionalFormatting>
  <conditionalFormatting sqref="R12:R16 L17:O18 L24:O25 L31:O32">
    <cfRule type="cellIs" dxfId="339" priority="2" stopIfTrue="1" operator="lessThan">
      <formula>$U$2</formula>
    </cfRule>
  </conditionalFormatting>
  <conditionalFormatting sqref="P12:P37">
    <cfRule type="cellIs" dxfId="338" priority="3" stopIfTrue="1" operator="lessThanOrEqual">
      <formula>$U$6</formula>
    </cfRule>
    <cfRule type="cellIs" dxfId="337" priority="4" stopIfTrue="1" operator="greaterThan">
      <formula>$U$6</formula>
    </cfRule>
  </conditionalFormatting>
  <conditionalFormatting sqref="L33:O37 L19:O23 L26:O30 L12:O16">
    <cfRule type="cellIs" dxfId="336" priority="5" stopIfTrue="1" operator="lessThan">
      <formula>$U$2</formula>
    </cfRule>
  </conditionalFormatting>
  <conditionalFormatting sqref="Q12:Q16 Q33:Q37 Q26:Q30 Q19:Q23">
    <cfRule type="cellIs" dxfId="335" priority="6" stopIfTrue="1" operator="lessThan">
      <formula>"A"</formula>
    </cfRule>
    <cfRule type="cellIs" dxfId="334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L5053"/>
  <sheetViews>
    <sheetView showGridLines="0" showZeros="0" topLeftCell="A2" zoomScale="114" workbookViewId="0">
      <selection activeCell="D29" sqref="D29"/>
    </sheetView>
  </sheetViews>
  <sheetFormatPr defaultColWidth="9.109375" defaultRowHeight="10.199999999999999" x14ac:dyDescent="0.2"/>
  <cols>
    <col min="1" max="1" width="2.109375" style="209" customWidth="1"/>
    <col min="2" max="2" width="5" style="118" customWidth="1"/>
    <col min="3" max="3" width="10" style="118" customWidth="1"/>
    <col min="4" max="5" width="5.6640625" style="118" customWidth="1"/>
    <col min="6" max="6" width="6.33203125" style="118" customWidth="1"/>
    <col min="7" max="7" width="5.6640625" style="118" customWidth="1"/>
    <col min="8" max="8" width="7.5546875" style="118" customWidth="1"/>
    <col min="9" max="9" width="6.5546875" style="118" customWidth="1"/>
    <col min="10" max="10" width="7.33203125" style="118" customWidth="1"/>
    <col min="11" max="11" width="1.33203125" style="118" customWidth="1"/>
    <col min="12" max="12" width="3.6640625" style="118" customWidth="1"/>
    <col min="13" max="13" width="4.88671875" style="118" bestFit="1" customWidth="1"/>
    <col min="14" max="15" width="3.6640625" style="118" customWidth="1"/>
    <col min="16" max="16" width="1" style="118" customWidth="1"/>
    <col min="17" max="17" width="6.44140625" style="103" customWidth="1"/>
    <col min="18" max="18" width="7.33203125" style="103" customWidth="1"/>
    <col min="19" max="19" width="6.109375" style="118" customWidth="1"/>
    <col min="20" max="20" width="1.109375" style="208" customWidth="1"/>
    <col min="21" max="21" width="8.5546875" style="118" customWidth="1"/>
    <col min="22" max="22" width="1.6640625" style="118" customWidth="1"/>
    <col min="23" max="23" width="11" style="118" customWidth="1"/>
    <col min="24" max="24" width="7.6640625" style="118" customWidth="1"/>
    <col min="25" max="25" width="8.5546875" style="118" customWidth="1"/>
    <col min="26" max="26" width="11.44140625" style="118" customWidth="1"/>
    <col min="27" max="27" width="5" style="118" customWidth="1"/>
    <col min="28" max="29" width="6.109375" style="118" hidden="1" customWidth="1"/>
    <col min="30" max="30" width="4.44140625" style="118" hidden="1" customWidth="1"/>
    <col min="31" max="31" width="4.6640625" style="118" hidden="1" customWidth="1"/>
    <col min="32" max="32" width="3.6640625" style="118" hidden="1" customWidth="1"/>
    <col min="33" max="36" width="4.33203125" style="118" hidden="1" customWidth="1"/>
    <col min="37" max="38" width="5" style="118" hidden="1" customWidth="1"/>
    <col min="39" max="42" width="5.88671875" style="118" hidden="1" customWidth="1"/>
    <col min="43" max="43" width="6.5546875" style="118" hidden="1" customWidth="1"/>
    <col min="44" max="44" width="7.6640625" style="118" hidden="1" customWidth="1"/>
    <col min="45" max="45" width="4.5546875" style="118" hidden="1" customWidth="1"/>
    <col min="46" max="46" width="7.33203125" style="118" hidden="1" customWidth="1"/>
    <col min="47" max="47" width="5.88671875" style="118" hidden="1" customWidth="1"/>
    <col min="48" max="48" width="2.44140625" style="149" hidden="1" customWidth="1"/>
    <col min="49" max="49" width="4.44140625" style="149" hidden="1" customWidth="1"/>
    <col min="50" max="50" width="3" style="149" hidden="1" customWidth="1"/>
    <col min="51" max="51" width="7.44140625" style="149" hidden="1" customWidth="1"/>
    <col min="52" max="53" width="8" style="151" hidden="1" customWidth="1"/>
    <col min="54" max="54" width="6.33203125" style="151" hidden="1" customWidth="1"/>
    <col min="55" max="55" width="5.6640625" style="107" hidden="1" customWidth="1"/>
    <col min="56" max="16384" width="9.109375" style="118"/>
  </cols>
  <sheetData>
    <row r="1" spans="1:64" s="103" customFormat="1" hidden="1" x14ac:dyDescent="0.2">
      <c r="A1" s="102" t="s">
        <v>137</v>
      </c>
      <c r="B1" s="103" t="s">
        <v>138</v>
      </c>
      <c r="C1" s="103" t="s">
        <v>139</v>
      </c>
      <c r="D1" s="103" t="s">
        <v>140</v>
      </c>
      <c r="E1" s="103" t="s">
        <v>141</v>
      </c>
      <c r="F1" s="103" t="s">
        <v>142</v>
      </c>
      <c r="G1" s="103" t="s">
        <v>143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148</v>
      </c>
      <c r="M1" s="103" t="s">
        <v>149</v>
      </c>
      <c r="N1" s="103" t="s">
        <v>150</v>
      </c>
      <c r="O1" s="103" t="s">
        <v>31</v>
      </c>
      <c r="P1" s="103" t="s">
        <v>151</v>
      </c>
      <c r="Q1" s="103" t="s">
        <v>152</v>
      </c>
      <c r="R1" s="103" t="s">
        <v>153</v>
      </c>
      <c r="S1" s="103" t="s">
        <v>154</v>
      </c>
      <c r="T1" s="104" t="s">
        <v>44</v>
      </c>
      <c r="U1" s="103" t="s">
        <v>155</v>
      </c>
      <c r="V1" s="103" t="s">
        <v>156</v>
      </c>
      <c r="W1" s="103" t="s">
        <v>157</v>
      </c>
      <c r="X1" s="103" t="s">
        <v>158</v>
      </c>
      <c r="Y1" s="103" t="s">
        <v>159</v>
      </c>
      <c r="Z1" s="103" t="s">
        <v>160</v>
      </c>
      <c r="AB1" s="103" t="s">
        <v>113</v>
      </c>
      <c r="AC1" s="103" t="s">
        <v>114</v>
      </c>
      <c r="AD1" s="103" t="s">
        <v>115</v>
      </c>
      <c r="AE1" s="103" t="s">
        <v>116</v>
      </c>
      <c r="AF1" s="103" t="s">
        <v>117</v>
      </c>
      <c r="AG1" s="103" t="s">
        <v>118</v>
      </c>
      <c r="AH1" s="103" t="s">
        <v>119</v>
      </c>
      <c r="AI1" s="103" t="s">
        <v>120</v>
      </c>
      <c r="AJ1" s="103" t="s">
        <v>121</v>
      </c>
      <c r="AK1" s="103" t="s">
        <v>122</v>
      </c>
      <c r="AM1" s="103" t="s">
        <v>7</v>
      </c>
      <c r="AQ1" s="103" t="s">
        <v>123</v>
      </c>
      <c r="AR1" s="103" t="s">
        <v>124</v>
      </c>
      <c r="AS1" s="103" t="s">
        <v>125</v>
      </c>
      <c r="AT1" s="103" t="s">
        <v>126</v>
      </c>
      <c r="AU1" s="103" t="s">
        <v>127</v>
      </c>
      <c r="AV1" s="105" t="s">
        <v>128</v>
      </c>
      <c r="AW1" s="105" t="s">
        <v>129</v>
      </c>
      <c r="AX1" s="105" t="s">
        <v>130</v>
      </c>
      <c r="AY1" s="105" t="s">
        <v>132</v>
      </c>
      <c r="AZ1" s="106" t="s">
        <v>133</v>
      </c>
      <c r="BA1" s="106" t="s">
        <v>134</v>
      </c>
      <c r="BB1" s="106" t="s">
        <v>135</v>
      </c>
      <c r="BC1" s="107" t="s">
        <v>136</v>
      </c>
    </row>
    <row r="2" spans="1:64" ht="10.5" customHeight="1" x14ac:dyDescent="0.25">
      <c r="A2" s="210"/>
      <c r="B2" s="211"/>
      <c r="C2" s="211"/>
      <c r="D2" s="373"/>
      <c r="E2" s="373"/>
      <c r="F2" s="373"/>
      <c r="G2" s="373"/>
      <c r="H2" s="373"/>
      <c r="I2" s="373"/>
      <c r="J2" s="373"/>
      <c r="K2" s="374"/>
      <c r="L2" s="375"/>
      <c r="M2" s="376"/>
      <c r="N2" s="375"/>
      <c r="O2" s="375"/>
      <c r="P2" s="374"/>
      <c r="Q2" s="377"/>
      <c r="R2" s="377"/>
      <c r="S2" s="211"/>
      <c r="T2" s="378" t="s">
        <v>1</v>
      </c>
      <c r="U2" s="379">
        <v>1.1574074074074073E-5</v>
      </c>
      <c r="V2" s="380"/>
      <c r="W2" s="211"/>
      <c r="X2" s="211"/>
      <c r="Y2" s="211"/>
      <c r="Z2" s="211"/>
      <c r="AA2" s="211"/>
      <c r="AB2" s="615" t="s">
        <v>97</v>
      </c>
      <c r="AC2" s="615" t="s">
        <v>98</v>
      </c>
      <c r="AD2" s="603" t="s">
        <v>99</v>
      </c>
      <c r="AE2" s="615" t="s">
        <v>101</v>
      </c>
      <c r="AF2" s="603" t="s">
        <v>100</v>
      </c>
      <c r="AG2" s="603" t="s">
        <v>102</v>
      </c>
      <c r="AH2" s="641" t="s">
        <v>109</v>
      </c>
      <c r="AI2" s="641" t="s">
        <v>110</v>
      </c>
      <c r="AJ2" s="641" t="s">
        <v>111</v>
      </c>
      <c r="AK2" s="641" t="s">
        <v>112</v>
      </c>
      <c r="AL2" s="641" t="s">
        <v>161</v>
      </c>
      <c r="AM2" s="615" t="s">
        <v>96</v>
      </c>
      <c r="AN2" s="603" t="s">
        <v>56</v>
      </c>
      <c r="AO2" s="615" t="s">
        <v>57</v>
      </c>
      <c r="AP2" s="603" t="s">
        <v>58</v>
      </c>
      <c r="AQ2" s="615" t="s">
        <v>71</v>
      </c>
      <c r="AR2" s="615" t="s">
        <v>67</v>
      </c>
      <c r="AS2" s="615" t="s">
        <v>65</v>
      </c>
      <c r="AT2" s="615" t="s">
        <v>189</v>
      </c>
      <c r="AU2" s="615" t="s">
        <v>63</v>
      </c>
      <c r="AV2" s="603" t="s">
        <v>53</v>
      </c>
      <c r="AW2" s="615" t="s">
        <v>55</v>
      </c>
      <c r="AX2" s="603" t="s">
        <v>54</v>
      </c>
      <c r="AY2" s="615" t="s">
        <v>59</v>
      </c>
      <c r="AZ2" s="615" t="s">
        <v>60</v>
      </c>
      <c r="BA2" s="615" t="s">
        <v>66</v>
      </c>
      <c r="BB2" s="615" t="s">
        <v>61</v>
      </c>
      <c r="BC2" s="618" t="s">
        <v>62</v>
      </c>
      <c r="BD2" s="381"/>
      <c r="BE2" s="117"/>
      <c r="BF2" s="117"/>
      <c r="BG2" s="117"/>
      <c r="BH2" s="117"/>
      <c r="BI2" s="117"/>
      <c r="BJ2" s="117"/>
      <c r="BK2" s="117"/>
      <c r="BL2" s="117"/>
    </row>
    <row r="3" spans="1:64" ht="10.5" customHeight="1" x14ac:dyDescent="0.25">
      <c r="A3" s="210"/>
      <c r="B3" s="211"/>
      <c r="C3" s="211"/>
      <c r="D3" s="373"/>
      <c r="E3" s="373"/>
      <c r="F3" s="373"/>
      <c r="G3" s="373"/>
      <c r="H3" s="373"/>
      <c r="I3" s="373"/>
      <c r="J3" s="373"/>
      <c r="K3" s="382"/>
      <c r="L3" s="383"/>
      <c r="M3" s="384"/>
      <c r="N3" s="383"/>
      <c r="O3" s="383"/>
      <c r="P3" s="385"/>
      <c r="Q3" s="386"/>
      <c r="R3" s="387">
        <v>0</v>
      </c>
      <c r="S3" s="388"/>
      <c r="T3" s="389"/>
      <c r="U3" s="390">
        <v>0.01</v>
      </c>
      <c r="V3" s="391"/>
      <c r="W3" s="211"/>
      <c r="X3" s="211"/>
      <c r="Y3" s="211"/>
      <c r="Z3" s="211"/>
      <c r="AA3" s="211"/>
      <c r="AB3" s="642"/>
      <c r="AC3" s="616"/>
      <c r="AD3" s="604"/>
      <c r="AE3" s="616"/>
      <c r="AF3" s="604"/>
      <c r="AG3" s="604"/>
      <c r="AH3" s="665"/>
      <c r="AI3" s="665"/>
      <c r="AJ3" s="665"/>
      <c r="AK3" s="665"/>
      <c r="AL3" s="642"/>
      <c r="AM3" s="616"/>
      <c r="AN3" s="604"/>
      <c r="AO3" s="616"/>
      <c r="AP3" s="604"/>
      <c r="AQ3" s="616"/>
      <c r="AR3" s="616"/>
      <c r="AS3" s="616"/>
      <c r="AT3" s="616"/>
      <c r="AU3" s="616"/>
      <c r="AV3" s="604"/>
      <c r="AW3" s="616"/>
      <c r="AX3" s="604"/>
      <c r="AY3" s="616"/>
      <c r="AZ3" s="616"/>
      <c r="BA3" s="616"/>
      <c r="BB3" s="616"/>
      <c r="BC3" s="619"/>
      <c r="BD3" s="381"/>
      <c r="BE3" s="117"/>
      <c r="BF3" s="117"/>
      <c r="BG3" s="117"/>
      <c r="BH3" s="117"/>
      <c r="BI3" s="117"/>
      <c r="BJ3" s="117"/>
      <c r="BK3" s="117"/>
      <c r="BL3" s="117"/>
    </row>
    <row r="4" spans="1:64" ht="24" customHeight="1" x14ac:dyDescent="0.2">
      <c r="A4" s="212"/>
      <c r="B4" s="213"/>
      <c r="C4" s="213"/>
      <c r="D4" s="326"/>
      <c r="E4" s="213"/>
      <c r="F4" s="213"/>
      <c r="G4" s="213"/>
      <c r="H4" s="213"/>
      <c r="I4" s="213"/>
      <c r="J4" s="213"/>
      <c r="K4" s="327" t="s">
        <v>0</v>
      </c>
      <c r="L4" s="327"/>
      <c r="M4" s="327"/>
      <c r="N4" s="327"/>
      <c r="O4" s="327"/>
      <c r="P4" s="327"/>
      <c r="Q4" s="233"/>
      <c r="R4" s="233"/>
      <c r="S4" s="328">
        <f>SETUP!J16</f>
        <v>36</v>
      </c>
      <c r="T4" s="329"/>
      <c r="U4" s="277">
        <f>S4/5</f>
        <v>7.2</v>
      </c>
      <c r="V4" s="277"/>
      <c r="W4" s="278" t="s">
        <v>1</v>
      </c>
      <c r="X4" s="279">
        <v>0</v>
      </c>
      <c r="Y4" s="280"/>
      <c r="Z4" s="281"/>
      <c r="AA4" s="213"/>
      <c r="AB4" s="642"/>
      <c r="AC4" s="616"/>
      <c r="AD4" s="604"/>
      <c r="AE4" s="616"/>
      <c r="AF4" s="604"/>
      <c r="AG4" s="604"/>
      <c r="AH4" s="665"/>
      <c r="AI4" s="665"/>
      <c r="AJ4" s="665"/>
      <c r="AK4" s="665"/>
      <c r="AL4" s="642"/>
      <c r="AM4" s="616"/>
      <c r="AN4" s="604"/>
      <c r="AO4" s="616"/>
      <c r="AP4" s="604"/>
      <c r="AQ4" s="616"/>
      <c r="AR4" s="616"/>
      <c r="AS4" s="616"/>
      <c r="AT4" s="616"/>
      <c r="AU4" s="616"/>
      <c r="AV4" s="604"/>
      <c r="AW4" s="616"/>
      <c r="AX4" s="604"/>
      <c r="AY4" s="616"/>
      <c r="AZ4" s="616"/>
      <c r="BA4" s="616"/>
      <c r="BB4" s="616"/>
      <c r="BC4" s="619"/>
      <c r="BD4" s="392"/>
      <c r="BE4" s="127"/>
      <c r="BF4" s="127"/>
      <c r="BG4" s="127"/>
      <c r="BH4" s="127"/>
      <c r="BI4" s="127"/>
      <c r="BJ4" s="127"/>
      <c r="BK4" s="127"/>
      <c r="BL4" s="127"/>
    </row>
    <row r="5" spans="1:64" ht="10.5" customHeight="1" x14ac:dyDescent="0.25">
      <c r="A5" s="212"/>
      <c r="B5" s="213"/>
      <c r="C5" s="213" t="s">
        <v>2</v>
      </c>
      <c r="D5" s="213"/>
      <c r="E5" s="213"/>
      <c r="F5" s="644">
        <f>'20Jun16'!C37+3</f>
        <v>42569</v>
      </c>
      <c r="G5" s="645"/>
      <c r="H5" s="330" t="s">
        <v>3</v>
      </c>
      <c r="I5" s="331">
        <v>1</v>
      </c>
      <c r="J5" s="11"/>
      <c r="K5" s="327" t="s">
        <v>4</v>
      </c>
      <c r="L5" s="332" t="s">
        <v>208</v>
      </c>
      <c r="M5" s="333"/>
      <c r="N5" s="333"/>
      <c r="O5" s="639" t="str">
        <f>SETUP!H14</f>
        <v>Jamie Tobin</v>
      </c>
      <c r="P5" s="640"/>
      <c r="Q5" s="640"/>
      <c r="R5" s="640"/>
      <c r="S5" s="328">
        <f>SETUP!L18</f>
        <v>7.2000999999999999</v>
      </c>
      <c r="T5" s="329"/>
      <c r="U5" s="282">
        <v>0.29930555555555555</v>
      </c>
      <c r="V5" s="282"/>
      <c r="W5" s="213" t="s">
        <v>200</v>
      </c>
      <c r="X5" s="213"/>
      <c r="Y5" s="213"/>
      <c r="Z5" s="213"/>
      <c r="AA5" s="213"/>
      <c r="AB5" s="642"/>
      <c r="AC5" s="616"/>
      <c r="AD5" s="604"/>
      <c r="AE5" s="616"/>
      <c r="AF5" s="604"/>
      <c r="AG5" s="604"/>
      <c r="AH5" s="665"/>
      <c r="AI5" s="665"/>
      <c r="AJ5" s="665"/>
      <c r="AK5" s="665"/>
      <c r="AL5" s="642"/>
      <c r="AM5" s="616"/>
      <c r="AN5" s="604"/>
      <c r="AO5" s="616"/>
      <c r="AP5" s="604"/>
      <c r="AQ5" s="616"/>
      <c r="AR5" s="616"/>
      <c r="AS5" s="616"/>
      <c r="AT5" s="616"/>
      <c r="AU5" s="616"/>
      <c r="AV5" s="604"/>
      <c r="AW5" s="616"/>
      <c r="AX5" s="604"/>
      <c r="AY5" s="616"/>
      <c r="AZ5" s="616"/>
      <c r="BA5" s="616"/>
      <c r="BB5" s="616"/>
      <c r="BC5" s="619"/>
      <c r="BD5" s="392"/>
      <c r="BE5" s="127"/>
      <c r="BF5" s="127"/>
      <c r="BG5" s="127"/>
      <c r="BH5" s="127"/>
      <c r="BI5" s="127"/>
      <c r="BJ5" s="127"/>
      <c r="BK5" s="127"/>
      <c r="BL5" s="127"/>
    </row>
    <row r="6" spans="1:64" ht="10.5" customHeight="1" x14ac:dyDescent="0.2">
      <c r="A6" s="212"/>
      <c r="B6" s="213"/>
      <c r="C6" s="213"/>
      <c r="D6" s="213"/>
      <c r="E6" s="213"/>
      <c r="F6" s="334"/>
      <c r="G6" s="242"/>
      <c r="H6" s="335"/>
      <c r="I6" s="242"/>
      <c r="J6" s="11"/>
      <c r="K6" s="327" t="s">
        <v>6</v>
      </c>
      <c r="L6" s="327"/>
      <c r="M6" s="327"/>
      <c r="N6" s="327"/>
      <c r="O6" s="327"/>
      <c r="P6" s="327"/>
      <c r="Q6" s="233"/>
      <c r="R6" s="233"/>
      <c r="S6" s="328">
        <v>3.6</v>
      </c>
      <c r="T6" s="329"/>
      <c r="U6" s="283">
        <v>7.19</v>
      </c>
      <c r="V6" s="283"/>
      <c r="W6" s="284" t="s">
        <v>202</v>
      </c>
      <c r="X6" s="285">
        <v>0.3</v>
      </c>
      <c r="Y6" s="286" t="s">
        <v>203</v>
      </c>
      <c r="Z6" s="287"/>
      <c r="AA6" s="213"/>
      <c r="AB6" s="642"/>
      <c r="AC6" s="616"/>
      <c r="AD6" s="604"/>
      <c r="AE6" s="616"/>
      <c r="AF6" s="604"/>
      <c r="AG6" s="604"/>
      <c r="AH6" s="665"/>
      <c r="AI6" s="665"/>
      <c r="AJ6" s="665"/>
      <c r="AK6" s="665"/>
      <c r="AL6" s="642"/>
      <c r="AM6" s="616"/>
      <c r="AN6" s="604"/>
      <c r="AO6" s="616"/>
      <c r="AP6" s="604"/>
      <c r="AQ6" s="616"/>
      <c r="AR6" s="616"/>
      <c r="AS6" s="616"/>
      <c r="AT6" s="616"/>
      <c r="AU6" s="616"/>
      <c r="AV6" s="604"/>
      <c r="AW6" s="616"/>
      <c r="AX6" s="604"/>
      <c r="AY6" s="616"/>
      <c r="AZ6" s="616"/>
      <c r="BA6" s="616"/>
      <c r="BB6" s="616"/>
      <c r="BC6" s="619"/>
      <c r="BD6" s="392"/>
      <c r="BE6" s="127"/>
      <c r="BF6" s="127"/>
      <c r="BG6" s="127"/>
      <c r="BH6" s="127"/>
      <c r="BI6" s="127"/>
      <c r="BJ6" s="127"/>
      <c r="BK6" s="127"/>
      <c r="BL6" s="127"/>
    </row>
    <row r="7" spans="1:64" ht="10.5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336" t="s">
        <v>9</v>
      </c>
      <c r="L7" s="336"/>
      <c r="M7" s="336"/>
      <c r="N7" s="336"/>
      <c r="O7" s="336"/>
      <c r="P7" s="336"/>
      <c r="Q7" s="337"/>
      <c r="R7" s="337"/>
      <c r="S7" s="338">
        <v>144</v>
      </c>
      <c r="T7" s="329"/>
      <c r="U7" s="288"/>
      <c r="V7" s="288"/>
      <c r="W7" s="289" t="s">
        <v>7</v>
      </c>
      <c r="X7" s="290">
        <v>0.3</v>
      </c>
      <c r="Y7" s="291" t="s">
        <v>8</v>
      </c>
      <c r="Z7" s="292"/>
      <c r="AA7" s="213"/>
      <c r="AB7" s="642"/>
      <c r="AC7" s="616"/>
      <c r="AD7" s="604"/>
      <c r="AE7" s="616"/>
      <c r="AF7" s="604"/>
      <c r="AG7" s="604"/>
      <c r="AH7" s="665"/>
      <c r="AI7" s="665"/>
      <c r="AJ7" s="665"/>
      <c r="AK7" s="665"/>
      <c r="AL7" s="642"/>
      <c r="AM7" s="616"/>
      <c r="AN7" s="604"/>
      <c r="AO7" s="616"/>
      <c r="AP7" s="604"/>
      <c r="AQ7" s="616"/>
      <c r="AR7" s="616"/>
      <c r="AS7" s="616"/>
      <c r="AT7" s="616"/>
      <c r="AU7" s="616"/>
      <c r="AV7" s="604"/>
      <c r="AW7" s="616"/>
      <c r="AX7" s="604"/>
      <c r="AY7" s="616"/>
      <c r="AZ7" s="616"/>
      <c r="BA7" s="616"/>
      <c r="BB7" s="616"/>
      <c r="BC7" s="619"/>
      <c r="BD7" s="392"/>
      <c r="BE7" s="127"/>
      <c r="BF7" s="127"/>
      <c r="BG7" s="127"/>
      <c r="BH7" s="127"/>
      <c r="BI7" s="127"/>
      <c r="BJ7" s="127"/>
      <c r="BK7" s="127"/>
      <c r="BL7" s="127"/>
    </row>
    <row r="8" spans="1:64" ht="10.5" customHeight="1" x14ac:dyDescent="0.25">
      <c r="A8" s="212"/>
      <c r="B8" s="213"/>
      <c r="C8" s="214"/>
      <c r="D8" s="339" t="s">
        <v>12</v>
      </c>
      <c r="E8" s="340"/>
      <c r="F8" s="341"/>
      <c r="G8" s="342"/>
      <c r="H8" s="646" t="s">
        <v>64</v>
      </c>
      <c r="I8" s="343" t="s">
        <v>14</v>
      </c>
      <c r="J8" s="649" t="s">
        <v>183</v>
      </c>
      <c r="K8" s="650"/>
      <c r="L8" s="621" t="s">
        <v>105</v>
      </c>
      <c r="M8" s="622"/>
      <c r="N8" s="622"/>
      <c r="O8" s="623"/>
      <c r="P8" s="213"/>
      <c r="Q8" s="630" t="s">
        <v>23</v>
      </c>
      <c r="R8" s="631"/>
      <c r="S8" s="632"/>
      <c r="T8" s="329"/>
      <c r="U8" s="293" t="s">
        <v>17</v>
      </c>
      <c r="V8" s="294"/>
      <c r="W8" s="295" t="s">
        <v>10</v>
      </c>
      <c r="X8" s="296">
        <v>0.15</v>
      </c>
      <c r="Y8" s="297" t="s">
        <v>11</v>
      </c>
      <c r="Z8" s="298"/>
      <c r="AA8" s="213"/>
      <c r="AB8" s="642"/>
      <c r="AC8" s="616"/>
      <c r="AD8" s="604"/>
      <c r="AE8" s="616"/>
      <c r="AF8" s="604"/>
      <c r="AG8" s="604"/>
      <c r="AH8" s="665"/>
      <c r="AI8" s="665"/>
      <c r="AJ8" s="665"/>
      <c r="AK8" s="665"/>
      <c r="AL8" s="642"/>
      <c r="AM8" s="616"/>
      <c r="AN8" s="604"/>
      <c r="AO8" s="616"/>
      <c r="AP8" s="604"/>
      <c r="AQ8" s="616"/>
      <c r="AR8" s="616"/>
      <c r="AS8" s="616"/>
      <c r="AT8" s="616"/>
      <c r="AU8" s="616"/>
      <c r="AV8" s="604"/>
      <c r="AW8" s="616"/>
      <c r="AX8" s="604"/>
      <c r="AY8" s="616"/>
      <c r="AZ8" s="616"/>
      <c r="BA8" s="616"/>
      <c r="BB8" s="616"/>
      <c r="BC8" s="619"/>
      <c r="BD8" s="392"/>
      <c r="BE8" s="127"/>
      <c r="BF8" s="127"/>
      <c r="BG8" s="127"/>
      <c r="BH8" s="127"/>
      <c r="BI8" s="127"/>
      <c r="BJ8" s="127"/>
      <c r="BK8" s="127"/>
      <c r="BL8" s="127"/>
    </row>
    <row r="9" spans="1:64" ht="10.5" customHeight="1" x14ac:dyDescent="0.2">
      <c r="A9" s="212"/>
      <c r="B9" s="213"/>
      <c r="C9" s="213"/>
      <c r="D9" s="243" t="s">
        <v>15</v>
      </c>
      <c r="E9" s="341"/>
      <c r="F9" s="341"/>
      <c r="G9" s="342"/>
      <c r="H9" s="647"/>
      <c r="I9" s="344" t="s">
        <v>16</v>
      </c>
      <c r="J9" s="345" t="s">
        <v>184</v>
      </c>
      <c r="K9" s="345"/>
      <c r="L9" s="624"/>
      <c r="M9" s="625"/>
      <c r="N9" s="625"/>
      <c r="O9" s="626"/>
      <c r="P9" s="213"/>
      <c r="Q9" s="633"/>
      <c r="R9" s="634"/>
      <c r="S9" s="635"/>
      <c r="T9" s="329"/>
      <c r="U9" s="299" t="s">
        <v>104</v>
      </c>
      <c r="V9" s="294"/>
      <c r="W9" s="289" t="s">
        <v>18</v>
      </c>
      <c r="X9" s="290">
        <v>0</v>
      </c>
      <c r="Y9" s="291" t="s">
        <v>19</v>
      </c>
      <c r="Z9" s="292"/>
      <c r="AA9" s="213"/>
      <c r="AB9" s="642"/>
      <c r="AC9" s="616"/>
      <c r="AD9" s="604"/>
      <c r="AE9" s="616"/>
      <c r="AF9" s="604"/>
      <c r="AG9" s="604"/>
      <c r="AH9" s="665"/>
      <c r="AI9" s="665"/>
      <c r="AJ9" s="665"/>
      <c r="AK9" s="665"/>
      <c r="AL9" s="642"/>
      <c r="AM9" s="616"/>
      <c r="AN9" s="604"/>
      <c r="AO9" s="616"/>
      <c r="AP9" s="604"/>
      <c r="AQ9" s="616"/>
      <c r="AR9" s="616"/>
      <c r="AS9" s="616"/>
      <c r="AT9" s="616"/>
      <c r="AU9" s="616"/>
      <c r="AV9" s="604"/>
      <c r="AW9" s="616"/>
      <c r="AX9" s="604"/>
      <c r="AY9" s="616"/>
      <c r="AZ9" s="616"/>
      <c r="BA9" s="616"/>
      <c r="BB9" s="616"/>
      <c r="BC9" s="619"/>
      <c r="BD9" s="392"/>
      <c r="BE9" s="127"/>
      <c r="BF9" s="127"/>
      <c r="BG9" s="127"/>
      <c r="BH9" s="127"/>
      <c r="BI9" s="127"/>
      <c r="BJ9" s="127"/>
      <c r="BK9" s="127"/>
      <c r="BL9" s="127"/>
    </row>
    <row r="10" spans="1:64" ht="12" customHeight="1" x14ac:dyDescent="0.3">
      <c r="A10" s="212"/>
      <c r="B10" s="213"/>
      <c r="C10" s="213"/>
      <c r="D10" s="346" t="s">
        <v>20</v>
      </c>
      <c r="E10" s="347"/>
      <c r="F10" s="347" t="s">
        <v>21</v>
      </c>
      <c r="G10" s="348"/>
      <c r="H10" s="647"/>
      <c r="I10" s="344" t="s">
        <v>22</v>
      </c>
      <c r="J10" s="345" t="s">
        <v>185</v>
      </c>
      <c r="K10" s="345"/>
      <c r="L10" s="627"/>
      <c r="M10" s="628"/>
      <c r="N10" s="628"/>
      <c r="O10" s="629"/>
      <c r="P10" s="349"/>
      <c r="Q10" s="636"/>
      <c r="R10" s="637"/>
      <c r="S10" s="638"/>
      <c r="T10" s="329"/>
      <c r="U10" s="300" t="s">
        <v>103</v>
      </c>
      <c r="V10" s="294"/>
      <c r="W10" s="301" t="s">
        <v>107</v>
      </c>
      <c r="X10" s="302"/>
      <c r="Y10" s="303" t="s">
        <v>108</v>
      </c>
      <c r="Z10" s="304"/>
      <c r="AA10" s="213"/>
      <c r="AB10" s="642"/>
      <c r="AC10" s="616"/>
      <c r="AD10" s="604"/>
      <c r="AE10" s="616"/>
      <c r="AF10" s="604"/>
      <c r="AG10" s="604"/>
      <c r="AH10" s="665"/>
      <c r="AI10" s="665"/>
      <c r="AJ10" s="665"/>
      <c r="AK10" s="665"/>
      <c r="AL10" s="642"/>
      <c r="AM10" s="616"/>
      <c r="AN10" s="604"/>
      <c r="AO10" s="616"/>
      <c r="AP10" s="604"/>
      <c r="AQ10" s="616"/>
      <c r="AR10" s="616"/>
      <c r="AS10" s="616"/>
      <c r="AT10" s="616"/>
      <c r="AU10" s="616"/>
      <c r="AV10" s="604"/>
      <c r="AW10" s="616"/>
      <c r="AX10" s="604"/>
      <c r="AY10" s="616"/>
      <c r="AZ10" s="616"/>
      <c r="BA10" s="616"/>
      <c r="BB10" s="616"/>
      <c r="BC10" s="619"/>
      <c r="BD10" s="392"/>
      <c r="BE10" s="127"/>
      <c r="BF10" s="127"/>
      <c r="BG10" s="127"/>
      <c r="BH10" s="127"/>
      <c r="BI10" s="127"/>
      <c r="BJ10" s="127"/>
      <c r="BK10" s="127"/>
      <c r="BL10" s="127"/>
    </row>
    <row r="11" spans="1:64" ht="10.5" customHeight="1" x14ac:dyDescent="0.2">
      <c r="A11" s="212"/>
      <c r="B11" s="215" t="s">
        <v>26</v>
      </c>
      <c r="C11" s="216">
        <f>I5</f>
        <v>1</v>
      </c>
      <c r="D11" s="350" t="s">
        <v>27</v>
      </c>
      <c r="E11" s="351" t="s">
        <v>28</v>
      </c>
      <c r="F11" s="351" t="s">
        <v>27</v>
      </c>
      <c r="G11" s="343" t="s">
        <v>28</v>
      </c>
      <c r="H11" s="648"/>
      <c r="I11" s="352"/>
      <c r="J11" s="213"/>
      <c r="K11" s="213"/>
      <c r="L11" s="353">
        <v>1</v>
      </c>
      <c r="M11" s="353">
        <v>2</v>
      </c>
      <c r="N11" s="353">
        <v>3</v>
      </c>
      <c r="O11" s="353">
        <v>4</v>
      </c>
      <c r="P11" s="326"/>
      <c r="Q11" s="354" t="s">
        <v>29</v>
      </c>
      <c r="R11" s="355" t="s">
        <v>93</v>
      </c>
      <c r="S11" s="356" t="s">
        <v>30</v>
      </c>
      <c r="T11" s="329"/>
      <c r="U11" s="12">
        <f>SUM(X23:Y23)</f>
        <v>-149.88</v>
      </c>
      <c r="V11" s="305">
        <f>BB11</f>
        <v>0</v>
      </c>
      <c r="W11" s="289" t="s">
        <v>24</v>
      </c>
      <c r="X11" s="290">
        <v>0</v>
      </c>
      <c r="Y11" s="291" t="s">
        <v>25</v>
      </c>
      <c r="Z11" s="292"/>
      <c r="AA11" s="213"/>
      <c r="AB11" s="643"/>
      <c r="AC11" s="617"/>
      <c r="AD11" s="605"/>
      <c r="AE11" s="617"/>
      <c r="AF11" s="605"/>
      <c r="AG11" s="605"/>
      <c r="AH11" s="666"/>
      <c r="AI11" s="666"/>
      <c r="AJ11" s="666"/>
      <c r="AK11" s="666"/>
      <c r="AL11" s="643"/>
      <c r="AM11" s="617"/>
      <c r="AN11" s="605"/>
      <c r="AO11" s="617"/>
      <c r="AP11" s="605"/>
      <c r="AQ11" s="617"/>
      <c r="AR11" s="617"/>
      <c r="AS11" s="617"/>
      <c r="AT11" s="616"/>
      <c r="AU11" s="617"/>
      <c r="AV11" s="605"/>
      <c r="AW11" s="617"/>
      <c r="AX11" s="605"/>
      <c r="AY11" s="617"/>
      <c r="AZ11" s="617"/>
      <c r="BA11" s="617"/>
      <c r="BB11" s="617"/>
      <c r="BC11" s="620"/>
      <c r="BD11" s="392"/>
      <c r="BE11" s="127"/>
      <c r="BF11" s="127"/>
      <c r="BG11" s="127"/>
      <c r="BH11" s="127"/>
      <c r="BI11" s="127"/>
      <c r="BJ11" s="127"/>
      <c r="BK11" s="127"/>
      <c r="BL11" s="127"/>
    </row>
    <row r="12" spans="1:64" ht="10.5" customHeight="1" x14ac:dyDescent="0.2">
      <c r="A12" s="212"/>
      <c r="B12" s="217" t="s">
        <v>33</v>
      </c>
      <c r="C12" s="218">
        <f>F5</f>
        <v>42569</v>
      </c>
      <c r="D12" s="5">
        <v>0</v>
      </c>
      <c r="E12" s="5">
        <v>0</v>
      </c>
      <c r="F12" s="5">
        <v>0</v>
      </c>
      <c r="G12" s="5">
        <v>0</v>
      </c>
      <c r="H12" s="13">
        <f>(E12-D12)+(G12-F12)</f>
        <v>0</v>
      </c>
      <c r="I12" s="357">
        <f>AV12+AW12+AG12+AL12</f>
        <v>0</v>
      </c>
      <c r="J12" s="358">
        <f>(AU12+I12)-AC12</f>
        <v>0</v>
      </c>
      <c r="K12" s="359">
        <f>J12</f>
        <v>0</v>
      </c>
      <c r="L12" s="26">
        <v>0</v>
      </c>
      <c r="M12" s="26">
        <v>0</v>
      </c>
      <c r="N12" s="26">
        <v>0</v>
      </c>
      <c r="O12" s="26">
        <v>0</v>
      </c>
      <c r="P12" s="359">
        <v>0</v>
      </c>
      <c r="Q12" s="23" t="s">
        <v>1</v>
      </c>
      <c r="R12" s="25">
        <v>0</v>
      </c>
      <c r="S12" s="362"/>
      <c r="T12" s="363">
        <v>1</v>
      </c>
      <c r="U12" s="306">
        <f>U$11+SUM(BA12-BB12)-SUM(AR$12:AR12)+SUM(AG$12:AG12)</f>
        <v>-149.8801</v>
      </c>
      <c r="V12" s="305"/>
      <c r="W12" s="307" t="s">
        <v>5</v>
      </c>
      <c r="X12" s="296">
        <v>8.3333333333333329E-2</v>
      </c>
      <c r="Y12" s="308" t="s">
        <v>106</v>
      </c>
      <c r="Z12" s="298"/>
      <c r="AA12" s="213"/>
      <c r="AB12" s="423">
        <f t="shared" ref="AB12:AB37" si="0">SUM(L12:O12)</f>
        <v>0</v>
      </c>
      <c r="AC12" s="424">
        <f>AB12/60</f>
        <v>0</v>
      </c>
      <c r="AD12" s="425">
        <f t="shared" ref="AD12:AD37" si="1">HOUR(R12)</f>
        <v>0</v>
      </c>
      <c r="AE12" s="424">
        <f>AF12/60</f>
        <v>0</v>
      </c>
      <c r="AF12" s="425">
        <f t="shared" ref="AF12:AF37" si="2">MINUTE(R12)</f>
        <v>0</v>
      </c>
      <c r="AG12" s="426">
        <f>AD12+AE12</f>
        <v>0</v>
      </c>
      <c r="AH12" s="427">
        <f t="shared" ref="AH12:AH37" si="3">IF(Q12=$W$10,HOUR(R12),)</f>
        <v>0</v>
      </c>
      <c r="AI12" s="428">
        <f t="shared" ref="AI12:AI37" si="4">IF(Q12=$W$10,MINUTE(R12),0)</f>
        <v>0</v>
      </c>
      <c r="AJ12" s="429">
        <f t="shared" ref="AJ12:AJ36" si="5">AI12/60</f>
        <v>0</v>
      </c>
      <c r="AK12" s="429">
        <f t="shared" ref="AK12:AK36" si="6">AH12+AJ12</f>
        <v>0</v>
      </c>
      <c r="AL12" s="430">
        <f>("0"-AK12)*2</f>
        <v>0</v>
      </c>
      <c r="AM12" s="431">
        <f>H12+R12</f>
        <v>0</v>
      </c>
      <c r="AN12" s="432">
        <f>HOUR(H12)</f>
        <v>0</v>
      </c>
      <c r="AO12" s="433">
        <f>AP12/60</f>
        <v>0</v>
      </c>
      <c r="AP12" s="434">
        <f>MINUTE(H12)</f>
        <v>0</v>
      </c>
      <c r="AQ12" s="435">
        <f>E12+AQ$40</f>
        <v>2.0833333333333332E-2</v>
      </c>
      <c r="AR12" s="436" t="b">
        <f t="shared" ref="AR12:AR37" si="7">IF(Q12="Fl",$U$4)</f>
        <v>0</v>
      </c>
      <c r="AS12" s="437"/>
      <c r="AT12" s="438">
        <f>IF(AU12&gt;$U$3,(AU12+AV12+AW12),$U$4)+AG12</f>
        <v>7.2</v>
      </c>
      <c r="AU12" s="439">
        <f t="shared" ref="AU12:AU29" si="8">IF(R12&gt;=$R$3,BC12,I12+BC12)</f>
        <v>0</v>
      </c>
      <c r="AV12" s="440">
        <f>HOUR(AY12)</f>
        <v>0</v>
      </c>
      <c r="AW12" s="439">
        <f>AX12/60</f>
        <v>0</v>
      </c>
      <c r="AX12" s="441">
        <f>MINUTE(AY12)</f>
        <v>0</v>
      </c>
      <c r="AY12" s="442">
        <f t="shared" ref="AY12:AY37" si="9">IF(R12&lt;AY$40,LOOKUP(Q12,$W$4:$W$19,$X$4:$X$19))</f>
        <v>0</v>
      </c>
      <c r="AZ12" s="443">
        <f>SUM($BC$12:BC12)</f>
        <v>0</v>
      </c>
      <c r="BA12" s="444">
        <f>SUM(AT$12:AT12)</f>
        <v>7.2</v>
      </c>
      <c r="BB12" s="445">
        <f>$S$5*T12</f>
        <v>7.2000999999999999</v>
      </c>
      <c r="BC12" s="446">
        <f>AN12+AO12</f>
        <v>0</v>
      </c>
      <c r="BD12" s="392"/>
      <c r="BE12" s="127"/>
      <c r="BF12" s="127"/>
      <c r="BG12" s="127"/>
      <c r="BH12" s="127"/>
      <c r="BI12" s="127"/>
      <c r="BJ12" s="127"/>
      <c r="BK12" s="127"/>
      <c r="BL12" s="127"/>
    </row>
    <row r="13" spans="1:64" ht="10.5" customHeight="1" x14ac:dyDescent="0.2">
      <c r="A13" s="212"/>
      <c r="B13" s="217" t="s">
        <v>34</v>
      </c>
      <c r="C13" s="219">
        <f>C12+1</f>
        <v>42570</v>
      </c>
      <c r="D13" s="5">
        <v>0</v>
      </c>
      <c r="E13" s="5">
        <v>0</v>
      </c>
      <c r="F13" s="5">
        <v>0</v>
      </c>
      <c r="G13" s="5">
        <v>0</v>
      </c>
      <c r="H13" s="13">
        <f>(E13-D13)+(G13-F13)</f>
        <v>0</v>
      </c>
      <c r="I13" s="357">
        <f>AV13+AW13+AG13+AL13</f>
        <v>0</v>
      </c>
      <c r="J13" s="358">
        <f>(AU13+I13)-AC13</f>
        <v>0</v>
      </c>
      <c r="K13" s="359">
        <f t="shared" ref="K13:K37" si="10">J13</f>
        <v>0</v>
      </c>
      <c r="L13" s="26">
        <v>0</v>
      </c>
      <c r="M13" s="26">
        <v>0</v>
      </c>
      <c r="N13" s="26">
        <v>0</v>
      </c>
      <c r="O13" s="26">
        <v>0</v>
      </c>
      <c r="P13" s="359"/>
      <c r="Q13" s="23" t="s">
        <v>1</v>
      </c>
      <c r="R13" s="25">
        <v>0</v>
      </c>
      <c r="S13" s="362"/>
      <c r="T13" s="363">
        <v>2</v>
      </c>
      <c r="U13" s="306">
        <f>U$11+SUM(BA13-BB13)-SUM(AR$12:AR13)+SUM(AG$12:AG13)</f>
        <v>-149.8802</v>
      </c>
      <c r="V13" s="305"/>
      <c r="W13" s="289" t="s">
        <v>31</v>
      </c>
      <c r="X13" s="290">
        <v>0.3</v>
      </c>
      <c r="Y13" s="291" t="s">
        <v>32</v>
      </c>
      <c r="Z13" s="292"/>
      <c r="AA13" s="213"/>
      <c r="AB13" s="447">
        <f t="shared" si="0"/>
        <v>0</v>
      </c>
      <c r="AC13" s="448">
        <f t="shared" ref="AC13:AC37" si="11">AB13/60</f>
        <v>0</v>
      </c>
      <c r="AD13" s="449">
        <f t="shared" si="1"/>
        <v>0</v>
      </c>
      <c r="AE13" s="448">
        <f t="shared" ref="AE13:AE37" si="12">AF13/60</f>
        <v>0</v>
      </c>
      <c r="AF13" s="449">
        <f t="shared" si="2"/>
        <v>0</v>
      </c>
      <c r="AG13" s="450">
        <f t="shared" ref="AG13:AG37" si="13">AD13+AE13</f>
        <v>0</v>
      </c>
      <c r="AH13" s="451">
        <f t="shared" si="3"/>
        <v>0</v>
      </c>
      <c r="AI13" s="452">
        <f t="shared" si="4"/>
        <v>0</v>
      </c>
      <c r="AJ13" s="453">
        <f t="shared" si="5"/>
        <v>0</v>
      </c>
      <c r="AK13" s="453">
        <f t="shared" si="6"/>
        <v>0</v>
      </c>
      <c r="AL13" s="454">
        <f>("0"-AK13)*2</f>
        <v>0</v>
      </c>
      <c r="AM13" s="455">
        <f>H13+R13</f>
        <v>0</v>
      </c>
      <c r="AN13" s="456">
        <f>HOUR(H13)</f>
        <v>0</v>
      </c>
      <c r="AO13" s="457">
        <f t="shared" ref="AO13:AO37" si="14">AP13/60</f>
        <v>0</v>
      </c>
      <c r="AP13" s="458">
        <f>MINUTE(H13)</f>
        <v>0</v>
      </c>
      <c r="AQ13" s="459">
        <f>E13+AQ$40</f>
        <v>2.0833333333333332E-2</v>
      </c>
      <c r="AR13" s="460" t="b">
        <f t="shared" si="7"/>
        <v>0</v>
      </c>
      <c r="AS13" s="461"/>
      <c r="AT13" s="438">
        <f t="shared" ref="AT13:AT37" si="15">IF(AU13&gt;$U$3,(AU13+AV13+AW13),$U$4)+AG13</f>
        <v>7.2</v>
      </c>
      <c r="AU13" s="439">
        <f t="shared" si="8"/>
        <v>0</v>
      </c>
      <c r="AV13" s="440">
        <f>HOUR(AY13)</f>
        <v>0</v>
      </c>
      <c r="AW13" s="439">
        <f t="shared" ref="AW13:AW37" si="16">AX13/60</f>
        <v>0</v>
      </c>
      <c r="AX13" s="440">
        <f>MINUTE(AY13)</f>
        <v>0</v>
      </c>
      <c r="AY13" s="442">
        <f t="shared" si="9"/>
        <v>0</v>
      </c>
      <c r="AZ13" s="462">
        <f>SUM($BC$12:BC13)</f>
        <v>0</v>
      </c>
      <c r="BA13" s="463">
        <f>SUM(AT$12:AT13)</f>
        <v>14.4</v>
      </c>
      <c r="BB13" s="464">
        <f>$S$5*T13</f>
        <v>14.4002</v>
      </c>
      <c r="BC13" s="465">
        <f>AN13+AO13</f>
        <v>0</v>
      </c>
      <c r="BD13" s="392"/>
      <c r="BE13" s="127"/>
      <c r="BF13" s="127"/>
      <c r="BG13" s="127"/>
      <c r="BH13" s="127"/>
      <c r="BI13" s="127"/>
      <c r="BJ13" s="127"/>
      <c r="BK13" s="127"/>
      <c r="BL13" s="127"/>
    </row>
    <row r="14" spans="1:64" ht="10.5" customHeight="1" x14ac:dyDescent="0.2">
      <c r="A14" s="212"/>
      <c r="B14" s="217" t="s">
        <v>35</v>
      </c>
      <c r="C14" s="219">
        <f>C13+1</f>
        <v>42571</v>
      </c>
      <c r="D14" s="5">
        <v>0</v>
      </c>
      <c r="E14" s="5">
        <v>0</v>
      </c>
      <c r="F14" s="5">
        <v>0</v>
      </c>
      <c r="G14" s="5">
        <v>0</v>
      </c>
      <c r="H14" s="13">
        <f>(E14-D14)+(G14-F14)</f>
        <v>0</v>
      </c>
      <c r="I14" s="357">
        <f>AV14+AW14+AG14+AL14</f>
        <v>0</v>
      </c>
      <c r="J14" s="358">
        <f>(AU14+I14)-AC14</f>
        <v>0</v>
      </c>
      <c r="K14" s="359">
        <f t="shared" si="10"/>
        <v>0</v>
      </c>
      <c r="L14" s="26">
        <v>0</v>
      </c>
      <c r="M14" s="26">
        <v>0</v>
      </c>
      <c r="N14" s="26">
        <v>0</v>
      </c>
      <c r="O14" s="26"/>
      <c r="P14" s="359"/>
      <c r="Q14" s="23" t="s">
        <v>1</v>
      </c>
      <c r="R14" s="25">
        <v>0</v>
      </c>
      <c r="S14" s="362"/>
      <c r="T14" s="363">
        <v>3</v>
      </c>
      <c r="U14" s="306">
        <f>U$11+SUM(BA14-BB14)-SUM(AR$12:AR14)+SUM(AG$12:AG14)</f>
        <v>-149.88030000000001</v>
      </c>
      <c r="V14" s="305"/>
      <c r="W14" s="295" t="s">
        <v>36</v>
      </c>
      <c r="X14" s="296">
        <v>0.3</v>
      </c>
      <c r="Y14" s="308" t="s">
        <v>37</v>
      </c>
      <c r="Z14" s="298"/>
      <c r="AA14" s="213"/>
      <c r="AB14" s="447">
        <f t="shared" si="0"/>
        <v>0</v>
      </c>
      <c r="AC14" s="448">
        <f t="shared" si="11"/>
        <v>0</v>
      </c>
      <c r="AD14" s="449">
        <f t="shared" si="1"/>
        <v>0</v>
      </c>
      <c r="AE14" s="448">
        <f t="shared" si="12"/>
        <v>0</v>
      </c>
      <c r="AF14" s="449">
        <f t="shared" si="2"/>
        <v>0</v>
      </c>
      <c r="AG14" s="450">
        <f t="shared" si="13"/>
        <v>0</v>
      </c>
      <c r="AH14" s="451">
        <f t="shared" si="3"/>
        <v>0</v>
      </c>
      <c r="AI14" s="452">
        <f t="shared" si="4"/>
        <v>0</v>
      </c>
      <c r="AJ14" s="453">
        <f t="shared" si="5"/>
        <v>0</v>
      </c>
      <c r="AK14" s="453">
        <f t="shared" si="6"/>
        <v>0</v>
      </c>
      <c r="AL14" s="454">
        <f t="shared" ref="AL14:AL37" si="17">("0"-AK14)*2</f>
        <v>0</v>
      </c>
      <c r="AM14" s="455">
        <f>H14+R14</f>
        <v>0</v>
      </c>
      <c r="AN14" s="456">
        <f>HOUR(H14)</f>
        <v>0</v>
      </c>
      <c r="AO14" s="457">
        <f t="shared" si="14"/>
        <v>0</v>
      </c>
      <c r="AP14" s="458">
        <f>MINUTE(H14)</f>
        <v>0</v>
      </c>
      <c r="AQ14" s="459">
        <f>E14+AQ$40</f>
        <v>2.0833333333333332E-2</v>
      </c>
      <c r="AR14" s="460" t="b">
        <f t="shared" si="7"/>
        <v>0</v>
      </c>
      <c r="AS14" s="461"/>
      <c r="AT14" s="438">
        <f t="shared" si="15"/>
        <v>7.2</v>
      </c>
      <c r="AU14" s="439">
        <f t="shared" si="8"/>
        <v>0</v>
      </c>
      <c r="AV14" s="440">
        <f>HOUR(AY14)</f>
        <v>0</v>
      </c>
      <c r="AW14" s="439">
        <f t="shared" si="16"/>
        <v>0</v>
      </c>
      <c r="AX14" s="440">
        <f>MINUTE(AY14)</f>
        <v>0</v>
      </c>
      <c r="AY14" s="442">
        <f t="shared" si="9"/>
        <v>0</v>
      </c>
      <c r="AZ14" s="462">
        <f>SUM($BC$12:BC14)</f>
        <v>0</v>
      </c>
      <c r="BA14" s="463">
        <f>SUM(AT$12:AT14)</f>
        <v>21.6</v>
      </c>
      <c r="BB14" s="464">
        <f>$S$5*T14</f>
        <v>21.600300000000001</v>
      </c>
      <c r="BC14" s="465">
        <f>AN14+AO14</f>
        <v>0</v>
      </c>
      <c r="BD14" s="392"/>
      <c r="BE14" s="127"/>
      <c r="BF14" s="127"/>
      <c r="BG14" s="127"/>
      <c r="BH14" s="127"/>
      <c r="BI14" s="127"/>
      <c r="BJ14" s="127"/>
      <c r="BK14" s="127"/>
      <c r="BL14" s="127"/>
    </row>
    <row r="15" spans="1:64" ht="10.5" customHeight="1" x14ac:dyDescent="0.25">
      <c r="A15" s="212"/>
      <c r="B15" s="217" t="s">
        <v>38</v>
      </c>
      <c r="C15" s="219">
        <f>C14+1</f>
        <v>42572</v>
      </c>
      <c r="D15" s="5">
        <v>0</v>
      </c>
      <c r="E15" s="5">
        <v>0</v>
      </c>
      <c r="F15" s="5">
        <v>0</v>
      </c>
      <c r="G15" s="5">
        <v>0</v>
      </c>
      <c r="H15" s="13">
        <f>(E15-D15)+(G15-F15)</f>
        <v>0</v>
      </c>
      <c r="I15" s="357">
        <f>AV15+AW15+AG15+AL15</f>
        <v>0</v>
      </c>
      <c r="J15" s="358">
        <f>(AU15+I15)-AC15</f>
        <v>0</v>
      </c>
      <c r="K15" s="359">
        <f t="shared" si="10"/>
        <v>0</v>
      </c>
      <c r="L15" s="26">
        <v>0</v>
      </c>
      <c r="M15" s="26">
        <v>0</v>
      </c>
      <c r="N15" s="26">
        <v>0</v>
      </c>
      <c r="O15" s="26"/>
      <c r="P15" s="359"/>
      <c r="Q15" s="23" t="s">
        <v>1</v>
      </c>
      <c r="R15" s="25">
        <v>0</v>
      </c>
      <c r="S15" s="362"/>
      <c r="T15" s="363">
        <v>4</v>
      </c>
      <c r="U15" s="306">
        <f>U$11+SUM(BA15-BB15)-SUM(AR$12:AR15)+SUM(AG$12:AG15)</f>
        <v>-149.88040000000001</v>
      </c>
      <c r="V15" s="305"/>
      <c r="W15" s="309" t="s">
        <v>39</v>
      </c>
      <c r="X15" s="290">
        <v>0.15</v>
      </c>
      <c r="Y15" s="310" t="s">
        <v>40</v>
      </c>
      <c r="Z15" s="292"/>
      <c r="AA15" s="213"/>
      <c r="AB15" s="447">
        <f t="shared" si="0"/>
        <v>0</v>
      </c>
      <c r="AC15" s="448">
        <f t="shared" si="11"/>
        <v>0</v>
      </c>
      <c r="AD15" s="449">
        <f t="shared" si="1"/>
        <v>0</v>
      </c>
      <c r="AE15" s="448">
        <f t="shared" si="12"/>
        <v>0</v>
      </c>
      <c r="AF15" s="449">
        <f t="shared" si="2"/>
        <v>0</v>
      </c>
      <c r="AG15" s="450">
        <f t="shared" si="13"/>
        <v>0</v>
      </c>
      <c r="AH15" s="451">
        <f t="shared" si="3"/>
        <v>0</v>
      </c>
      <c r="AI15" s="452">
        <f t="shared" si="4"/>
        <v>0</v>
      </c>
      <c r="AJ15" s="453">
        <f t="shared" si="5"/>
        <v>0</v>
      </c>
      <c r="AK15" s="453">
        <f t="shared" si="6"/>
        <v>0</v>
      </c>
      <c r="AL15" s="454">
        <f t="shared" si="17"/>
        <v>0</v>
      </c>
      <c r="AM15" s="455">
        <f>H15+R15</f>
        <v>0</v>
      </c>
      <c r="AN15" s="456">
        <f>HOUR(H15)</f>
        <v>0</v>
      </c>
      <c r="AO15" s="457">
        <f t="shared" si="14"/>
        <v>0</v>
      </c>
      <c r="AP15" s="458">
        <f>MINUTE(H15)</f>
        <v>0</v>
      </c>
      <c r="AQ15" s="459">
        <f>E15+AQ$40</f>
        <v>2.0833333333333332E-2</v>
      </c>
      <c r="AR15" s="460" t="b">
        <f t="shared" si="7"/>
        <v>0</v>
      </c>
      <c r="AS15" s="461"/>
      <c r="AT15" s="438">
        <f t="shared" si="15"/>
        <v>7.2</v>
      </c>
      <c r="AU15" s="439">
        <f t="shared" si="8"/>
        <v>0</v>
      </c>
      <c r="AV15" s="440">
        <f>HOUR(AY15)</f>
        <v>0</v>
      </c>
      <c r="AW15" s="439">
        <f t="shared" si="16"/>
        <v>0</v>
      </c>
      <c r="AX15" s="440">
        <f>MINUTE(AY15)</f>
        <v>0</v>
      </c>
      <c r="AY15" s="442">
        <f t="shared" si="9"/>
        <v>0</v>
      </c>
      <c r="AZ15" s="462">
        <f>SUM($BC$12:BC15)</f>
        <v>0</v>
      </c>
      <c r="BA15" s="463">
        <f>SUM(AT$12:AT15)</f>
        <v>28.8</v>
      </c>
      <c r="BB15" s="464">
        <f>$S$5*T15</f>
        <v>28.8004</v>
      </c>
      <c r="BC15" s="465">
        <f>AN15+AO15</f>
        <v>0</v>
      </c>
      <c r="BD15" s="392"/>
      <c r="BE15" s="127"/>
      <c r="BF15" s="127"/>
      <c r="BG15" s="127"/>
      <c r="BH15" s="127"/>
      <c r="BI15" s="127"/>
      <c r="BJ15" s="127"/>
      <c r="BK15" s="127"/>
      <c r="BL15" s="127"/>
    </row>
    <row r="16" spans="1:64" ht="10.5" customHeight="1" x14ac:dyDescent="0.2">
      <c r="A16" s="212"/>
      <c r="B16" s="217" t="s">
        <v>41</v>
      </c>
      <c r="C16" s="219">
        <f>C15+1</f>
        <v>42573</v>
      </c>
      <c r="D16" s="5">
        <v>0</v>
      </c>
      <c r="E16" s="5">
        <v>0</v>
      </c>
      <c r="F16" s="5">
        <v>0</v>
      </c>
      <c r="G16" s="5">
        <v>0</v>
      </c>
      <c r="H16" s="13">
        <f>(E16-D16)+(G16-F16)</f>
        <v>0</v>
      </c>
      <c r="I16" s="357">
        <f>AV16+AW16+AG16+AL16</f>
        <v>0</v>
      </c>
      <c r="J16" s="358">
        <f>(AU16+I16)-AC16</f>
        <v>0</v>
      </c>
      <c r="K16" s="359">
        <f t="shared" si="10"/>
        <v>0</v>
      </c>
      <c r="L16" s="26">
        <v>0</v>
      </c>
      <c r="M16" s="26">
        <v>0</v>
      </c>
      <c r="N16" s="26">
        <v>0</v>
      </c>
      <c r="O16" s="26"/>
      <c r="P16" s="359"/>
      <c r="Q16" s="23" t="s">
        <v>1</v>
      </c>
      <c r="R16" s="25"/>
      <c r="S16" s="362"/>
      <c r="T16" s="363">
        <v>5</v>
      </c>
      <c r="U16" s="306">
        <f>U$11+SUM(BA16-BB16)-SUM(AR$12:AR16)+SUM(AG$12:AG16)</f>
        <v>-149.88049999999998</v>
      </c>
      <c r="V16" s="305"/>
      <c r="W16" s="307" t="s">
        <v>42</v>
      </c>
      <c r="X16" s="296">
        <v>0.3</v>
      </c>
      <c r="Y16" s="308" t="s">
        <v>43</v>
      </c>
      <c r="Z16" s="298"/>
      <c r="AA16" s="213"/>
      <c r="AB16" s="447">
        <f t="shared" si="0"/>
        <v>0</v>
      </c>
      <c r="AC16" s="448">
        <f t="shared" si="11"/>
        <v>0</v>
      </c>
      <c r="AD16" s="449">
        <f t="shared" si="1"/>
        <v>0</v>
      </c>
      <c r="AE16" s="448">
        <f t="shared" si="12"/>
        <v>0</v>
      </c>
      <c r="AF16" s="449">
        <f t="shared" si="2"/>
        <v>0</v>
      </c>
      <c r="AG16" s="450">
        <f t="shared" si="13"/>
        <v>0</v>
      </c>
      <c r="AH16" s="451">
        <f t="shared" si="3"/>
        <v>0</v>
      </c>
      <c r="AI16" s="452">
        <f t="shared" si="4"/>
        <v>0</v>
      </c>
      <c r="AJ16" s="453">
        <f t="shared" si="5"/>
        <v>0</v>
      </c>
      <c r="AK16" s="453">
        <f t="shared" si="6"/>
        <v>0</v>
      </c>
      <c r="AL16" s="454">
        <f t="shared" si="17"/>
        <v>0</v>
      </c>
      <c r="AM16" s="455">
        <f>H16+R16</f>
        <v>0</v>
      </c>
      <c r="AN16" s="456">
        <f>HOUR(H16)</f>
        <v>0</v>
      </c>
      <c r="AO16" s="457">
        <f t="shared" si="14"/>
        <v>0</v>
      </c>
      <c r="AP16" s="458">
        <f>MINUTE(H16)</f>
        <v>0</v>
      </c>
      <c r="AQ16" s="459">
        <f>E16+AQ$40</f>
        <v>2.0833333333333332E-2</v>
      </c>
      <c r="AR16" s="460" t="b">
        <f t="shared" si="7"/>
        <v>0</v>
      </c>
      <c r="AS16" s="461"/>
      <c r="AT16" s="438">
        <f t="shared" si="15"/>
        <v>7.2</v>
      </c>
      <c r="AU16" s="439">
        <f t="shared" si="8"/>
        <v>0</v>
      </c>
      <c r="AV16" s="440">
        <f>HOUR(AY16)</f>
        <v>0</v>
      </c>
      <c r="AW16" s="439">
        <f t="shared" si="16"/>
        <v>0</v>
      </c>
      <c r="AX16" s="440">
        <f>MINUTE(AY16)</f>
        <v>0</v>
      </c>
      <c r="AY16" s="442">
        <f t="shared" si="9"/>
        <v>0</v>
      </c>
      <c r="AZ16" s="462">
        <f>SUM($BC$12:BC16)</f>
        <v>0</v>
      </c>
      <c r="BA16" s="463">
        <f>SUM(AT$12:AT16)</f>
        <v>36</v>
      </c>
      <c r="BB16" s="464">
        <f>$S$5*T16</f>
        <v>36.000500000000002</v>
      </c>
      <c r="BC16" s="465">
        <f>AN16+AO16</f>
        <v>0</v>
      </c>
      <c r="BD16" s="392"/>
      <c r="BE16" s="127"/>
      <c r="BF16" s="127"/>
      <c r="BG16" s="127"/>
      <c r="BH16" s="127"/>
      <c r="BI16" s="127"/>
      <c r="BJ16" s="127"/>
      <c r="BK16" s="127"/>
      <c r="BL16" s="127"/>
    </row>
    <row r="17" spans="1:64" ht="10.5" customHeight="1" x14ac:dyDescent="0.2">
      <c r="A17" s="212"/>
      <c r="B17" s="213"/>
      <c r="C17" s="213"/>
      <c r="D17" s="488" t="s">
        <v>1</v>
      </c>
      <c r="E17" s="488" t="s">
        <v>1</v>
      </c>
      <c r="F17" s="488" t="s">
        <v>1</v>
      </c>
      <c r="G17" s="488" t="s">
        <v>1</v>
      </c>
      <c r="H17" s="227">
        <f>SUM(AN12:AO16)</f>
        <v>0</v>
      </c>
      <c r="I17" s="228" t="s">
        <v>1</v>
      </c>
      <c r="J17" s="229">
        <f>H17+SUM(I12:I16)</f>
        <v>0</v>
      </c>
      <c r="K17" s="359" t="s">
        <v>1</v>
      </c>
      <c r="L17" s="366"/>
      <c r="M17" s="366"/>
      <c r="N17" s="366"/>
      <c r="O17" s="366"/>
      <c r="P17" s="359"/>
      <c r="Q17" s="367" t="s">
        <v>1</v>
      </c>
      <c r="R17" s="367"/>
      <c r="S17" s="364"/>
      <c r="T17" s="363"/>
      <c r="U17" s="306">
        <f>U$11+SUM(BA17-BB17)-SUM(AR$12:AR17)+SUM(AG$12:AG17)</f>
        <v>-149.88049999999998</v>
      </c>
      <c r="V17" s="305"/>
      <c r="W17" s="289" t="s">
        <v>44</v>
      </c>
      <c r="X17" s="290">
        <v>0.3</v>
      </c>
      <c r="Y17" s="291" t="s">
        <v>45</v>
      </c>
      <c r="Z17" s="292"/>
      <c r="AA17" s="213"/>
      <c r="AB17" s="466">
        <f t="shared" si="0"/>
        <v>0</v>
      </c>
      <c r="AC17" s="396">
        <f t="shared" si="11"/>
        <v>0</v>
      </c>
      <c r="AD17" s="467">
        <f t="shared" si="1"/>
        <v>0</v>
      </c>
      <c r="AE17" s="396">
        <f t="shared" si="12"/>
        <v>0</v>
      </c>
      <c r="AF17" s="467">
        <f t="shared" si="2"/>
        <v>0</v>
      </c>
      <c r="AG17" s="394" t="s">
        <v>1</v>
      </c>
      <c r="AH17" s="466">
        <f t="shared" si="3"/>
        <v>0</v>
      </c>
      <c r="AI17" s="468">
        <f t="shared" si="4"/>
        <v>0</v>
      </c>
      <c r="AJ17" s="396">
        <f t="shared" si="5"/>
        <v>0</v>
      </c>
      <c r="AK17" s="396">
        <f t="shared" si="6"/>
        <v>0</v>
      </c>
      <c r="AL17" s="397">
        <f t="shared" si="17"/>
        <v>0</v>
      </c>
      <c r="AM17" s="469" t="s">
        <v>1</v>
      </c>
      <c r="AN17" s="470" t="s">
        <v>1</v>
      </c>
      <c r="AO17" s="471" t="s">
        <v>1</v>
      </c>
      <c r="AP17" s="472" t="s">
        <v>1</v>
      </c>
      <c r="AQ17" s="459" t="s">
        <v>1</v>
      </c>
      <c r="AR17" s="460" t="b">
        <f t="shared" si="7"/>
        <v>0</v>
      </c>
      <c r="AS17" s="473"/>
      <c r="AT17" s="438" t="s">
        <v>1</v>
      </c>
      <c r="AU17" s="471" t="str">
        <f t="shared" si="8"/>
        <v xml:space="preserve"> </v>
      </c>
      <c r="AV17" s="470" t="s">
        <v>1</v>
      </c>
      <c r="AW17" s="471">
        <f t="shared" si="16"/>
        <v>0</v>
      </c>
      <c r="AX17" s="470">
        <f>MINUTE(J17)</f>
        <v>0</v>
      </c>
      <c r="AY17" s="474" t="s">
        <v>1</v>
      </c>
      <c r="AZ17" s="475">
        <f>AZ16</f>
        <v>0</v>
      </c>
      <c r="BA17" s="476">
        <f>SUM(AT$12:AT17)</f>
        <v>36</v>
      </c>
      <c r="BB17" s="477">
        <f>BB16</f>
        <v>36.000500000000002</v>
      </c>
      <c r="BC17" s="465" t="s">
        <v>1</v>
      </c>
      <c r="BD17" s="392"/>
      <c r="BE17" s="127"/>
      <c r="BF17" s="127"/>
      <c r="BG17" s="127"/>
      <c r="BH17" s="127"/>
      <c r="BI17" s="127"/>
      <c r="BJ17" s="127"/>
      <c r="BK17" s="127"/>
      <c r="BL17" s="127"/>
    </row>
    <row r="18" spans="1:64" ht="10.5" customHeight="1" x14ac:dyDescent="0.25">
      <c r="A18" s="212"/>
      <c r="B18" s="215" t="s">
        <v>26</v>
      </c>
      <c r="C18" s="216">
        <f>I5+1</f>
        <v>2</v>
      </c>
      <c r="D18" s="488">
        <v>0</v>
      </c>
      <c r="E18" s="489" t="s">
        <v>1</v>
      </c>
      <c r="F18" s="489" t="s">
        <v>1</v>
      </c>
      <c r="G18" s="489" t="s">
        <v>1</v>
      </c>
      <c r="H18" s="225"/>
      <c r="I18" s="231"/>
      <c r="J18" s="11"/>
      <c r="K18" s="359">
        <f t="shared" si="10"/>
        <v>0</v>
      </c>
      <c r="L18" s="368"/>
      <c r="M18" s="368"/>
      <c r="N18" s="368"/>
      <c r="O18" s="368"/>
      <c r="P18" s="359"/>
      <c r="Q18" s="369" t="s">
        <v>29</v>
      </c>
      <c r="R18" s="370"/>
      <c r="S18" s="365" t="s">
        <v>30</v>
      </c>
      <c r="T18" s="363"/>
      <c r="U18" s="306">
        <f>U$11+SUM(BA18-BB18)-SUM(AR$12:AR18)+SUM(AG$12:AG18)</f>
        <v>-149.88049999999998</v>
      </c>
      <c r="V18" s="305"/>
      <c r="W18" s="483" t="s">
        <v>1</v>
      </c>
      <c r="X18" s="484" t="s">
        <v>1</v>
      </c>
      <c r="Y18" s="485" t="s">
        <v>207</v>
      </c>
      <c r="Z18" s="486"/>
      <c r="AA18" s="213"/>
      <c r="AB18" s="466">
        <f t="shared" si="0"/>
        <v>0</v>
      </c>
      <c r="AC18" s="396">
        <f t="shared" si="11"/>
        <v>0</v>
      </c>
      <c r="AD18" s="467">
        <f t="shared" si="1"/>
        <v>0</v>
      </c>
      <c r="AE18" s="396">
        <f t="shared" si="12"/>
        <v>0</v>
      </c>
      <c r="AF18" s="467">
        <f t="shared" si="2"/>
        <v>0</v>
      </c>
      <c r="AG18" s="397">
        <f t="shared" si="13"/>
        <v>0</v>
      </c>
      <c r="AH18" s="466">
        <f t="shared" si="3"/>
        <v>0</v>
      </c>
      <c r="AI18" s="468">
        <f t="shared" si="4"/>
        <v>0</v>
      </c>
      <c r="AJ18" s="396">
        <f t="shared" si="5"/>
        <v>0</v>
      </c>
      <c r="AK18" s="396">
        <f t="shared" si="6"/>
        <v>0</v>
      </c>
      <c r="AL18" s="397">
        <f t="shared" si="17"/>
        <v>0</v>
      </c>
      <c r="AM18" s="469">
        <f t="shared" ref="AM18:AM23" si="18">H18+R18</f>
        <v>0</v>
      </c>
      <c r="AN18" s="470">
        <f>HOUR(AM18)</f>
        <v>0</v>
      </c>
      <c r="AO18" s="471" t="s">
        <v>1</v>
      </c>
      <c r="AP18" s="472">
        <f t="shared" ref="AP18:AP23" si="19">MINUTE(H18)</f>
        <v>0</v>
      </c>
      <c r="AQ18" s="459" t="s">
        <v>1</v>
      </c>
      <c r="AR18" s="460" t="b">
        <f t="shared" si="7"/>
        <v>0</v>
      </c>
      <c r="AS18" s="461"/>
      <c r="AT18" s="438" t="s">
        <v>1</v>
      </c>
      <c r="AU18" s="471" t="str">
        <f t="shared" si="8"/>
        <v xml:space="preserve"> </v>
      </c>
      <c r="AV18" s="470">
        <f>HOUR(J18)</f>
        <v>0</v>
      </c>
      <c r="AW18" s="471">
        <f t="shared" si="16"/>
        <v>0</v>
      </c>
      <c r="AX18" s="470">
        <f>MINUTE(J18)</f>
        <v>0</v>
      </c>
      <c r="AY18" s="474" t="s">
        <v>1</v>
      </c>
      <c r="AZ18" s="475">
        <f>AZ16</f>
        <v>0</v>
      </c>
      <c r="BA18" s="476">
        <f>SUM(AT$12:AT18)</f>
        <v>36</v>
      </c>
      <c r="BB18" s="477">
        <f>BB16</f>
        <v>36.000500000000002</v>
      </c>
      <c r="BC18" s="465" t="s">
        <v>1</v>
      </c>
      <c r="BD18" s="392"/>
      <c r="BE18" s="127"/>
      <c r="BF18" s="127"/>
      <c r="BG18" s="127"/>
      <c r="BH18" s="127"/>
      <c r="BI18" s="127"/>
      <c r="BJ18" s="127"/>
      <c r="BK18" s="127"/>
      <c r="BL18" s="127"/>
    </row>
    <row r="19" spans="1:64" ht="10.5" customHeight="1" x14ac:dyDescent="0.2">
      <c r="A19" s="212"/>
      <c r="B19" s="217" t="s">
        <v>33</v>
      </c>
      <c r="C19" s="218">
        <f>C16+3</f>
        <v>42576</v>
      </c>
      <c r="D19" s="5">
        <v>0</v>
      </c>
      <c r="E19" s="5">
        <v>0</v>
      </c>
      <c r="F19" s="5">
        <v>0</v>
      </c>
      <c r="G19" s="5">
        <v>0</v>
      </c>
      <c r="H19" s="13">
        <f>(E19-D19)+(G19-F19)</f>
        <v>0</v>
      </c>
      <c r="I19" s="357">
        <f>AV19+AW19+AG19+AL19</f>
        <v>0</v>
      </c>
      <c r="J19" s="358">
        <f>(AU19+I19)-AC19</f>
        <v>0</v>
      </c>
      <c r="K19" s="359">
        <f t="shared" si="10"/>
        <v>0</v>
      </c>
      <c r="L19" s="26"/>
      <c r="M19" s="26"/>
      <c r="N19" s="26"/>
      <c r="O19" s="26"/>
      <c r="P19" s="359"/>
      <c r="Q19" s="23" t="s">
        <v>1</v>
      </c>
      <c r="R19" s="23"/>
      <c r="S19" s="362" t="s">
        <v>1</v>
      </c>
      <c r="T19" s="363">
        <v>6</v>
      </c>
      <c r="U19" s="306">
        <f>U$11+SUM(BA19-BB19)-SUM(AR$12:AR19)+SUM(AG$12:AG19)</f>
        <v>-149.88059999999999</v>
      </c>
      <c r="V19" s="305"/>
      <c r="W19" s="311"/>
      <c r="X19" s="312"/>
      <c r="Y19" s="313"/>
      <c r="Z19" s="314"/>
      <c r="AA19" s="213"/>
      <c r="AB19" s="447">
        <f t="shared" si="0"/>
        <v>0</v>
      </c>
      <c r="AC19" s="448">
        <f t="shared" si="11"/>
        <v>0</v>
      </c>
      <c r="AD19" s="449">
        <f t="shared" si="1"/>
        <v>0</v>
      </c>
      <c r="AE19" s="448">
        <f t="shared" si="12"/>
        <v>0</v>
      </c>
      <c r="AF19" s="449">
        <f t="shared" si="2"/>
        <v>0</v>
      </c>
      <c r="AG19" s="450">
        <f t="shared" si="13"/>
        <v>0</v>
      </c>
      <c r="AH19" s="451">
        <f t="shared" si="3"/>
        <v>0</v>
      </c>
      <c r="AI19" s="452">
        <f t="shared" si="4"/>
        <v>0</v>
      </c>
      <c r="AJ19" s="453">
        <f t="shared" si="5"/>
        <v>0</v>
      </c>
      <c r="AK19" s="453">
        <f t="shared" si="6"/>
        <v>0</v>
      </c>
      <c r="AL19" s="454">
        <f t="shared" si="17"/>
        <v>0</v>
      </c>
      <c r="AM19" s="455">
        <f t="shared" si="18"/>
        <v>0</v>
      </c>
      <c r="AN19" s="456">
        <f>HOUR(H19)</f>
        <v>0</v>
      </c>
      <c r="AO19" s="457">
        <f t="shared" si="14"/>
        <v>0</v>
      </c>
      <c r="AP19" s="458">
        <f t="shared" si="19"/>
        <v>0</v>
      </c>
      <c r="AQ19" s="459">
        <f>E19+AQ$40</f>
        <v>2.0833333333333332E-2</v>
      </c>
      <c r="AR19" s="460" t="b">
        <f t="shared" si="7"/>
        <v>0</v>
      </c>
      <c r="AS19" s="461"/>
      <c r="AT19" s="438">
        <f t="shared" si="15"/>
        <v>7.2</v>
      </c>
      <c r="AU19" s="439">
        <f t="shared" si="8"/>
        <v>0</v>
      </c>
      <c r="AV19" s="440">
        <f>HOUR(AY19)</f>
        <v>0</v>
      </c>
      <c r="AW19" s="439">
        <f t="shared" si="16"/>
        <v>0</v>
      </c>
      <c r="AX19" s="440">
        <f>MINUTE(AY19)</f>
        <v>0</v>
      </c>
      <c r="AY19" s="442">
        <f t="shared" si="9"/>
        <v>0</v>
      </c>
      <c r="AZ19" s="462">
        <f>SUM($BC$12:BC19)</f>
        <v>0</v>
      </c>
      <c r="BA19" s="463">
        <f>SUM(AT$12:AT19)</f>
        <v>43.2</v>
      </c>
      <c r="BB19" s="464">
        <f>$S$5*T19</f>
        <v>43.200600000000001</v>
      </c>
      <c r="BC19" s="465">
        <f>AN19+AO19</f>
        <v>0</v>
      </c>
      <c r="BD19" s="392"/>
      <c r="BE19" s="127"/>
      <c r="BF19" s="127"/>
      <c r="BG19" s="127"/>
      <c r="BH19" s="127"/>
      <c r="BI19" s="127"/>
      <c r="BJ19" s="127"/>
      <c r="BK19" s="127"/>
      <c r="BL19" s="127"/>
    </row>
    <row r="20" spans="1:64" ht="10.5" customHeight="1" x14ac:dyDescent="0.2">
      <c r="A20" s="212"/>
      <c r="B20" s="217" t="s">
        <v>34</v>
      </c>
      <c r="C20" s="219">
        <f>C19+1</f>
        <v>42577</v>
      </c>
      <c r="D20" s="5">
        <v>0</v>
      </c>
      <c r="E20" s="5">
        <v>0</v>
      </c>
      <c r="F20" s="5">
        <v>0</v>
      </c>
      <c r="G20" s="5">
        <v>0</v>
      </c>
      <c r="H20" s="13">
        <f>(E20-D20)+(G20-F20)</f>
        <v>0</v>
      </c>
      <c r="I20" s="357">
        <f>AV20+AW20+AG20+AL20</f>
        <v>0</v>
      </c>
      <c r="J20" s="358">
        <f>(AU20+I20)-AC20</f>
        <v>0</v>
      </c>
      <c r="K20" s="359">
        <f t="shared" si="10"/>
        <v>0</v>
      </c>
      <c r="L20" s="26"/>
      <c r="M20" s="26"/>
      <c r="N20" s="26"/>
      <c r="O20" s="26"/>
      <c r="P20" s="359"/>
      <c r="Q20" s="23" t="s">
        <v>1</v>
      </c>
      <c r="R20" s="23"/>
      <c r="S20" s="362"/>
      <c r="T20" s="363">
        <v>7</v>
      </c>
      <c r="U20" s="306">
        <f>U$11+SUM(BA20-BB20)-SUM(AR$12:AR20)+SUM(AG$12:AG20)</f>
        <v>-149.88069999999999</v>
      </c>
      <c r="V20" s="305"/>
      <c r="W20" s="11"/>
      <c r="X20" s="213"/>
      <c r="Y20" s="213"/>
      <c r="Z20" s="213"/>
      <c r="AA20" s="213"/>
      <c r="AB20" s="447">
        <f t="shared" si="0"/>
        <v>0</v>
      </c>
      <c r="AC20" s="448">
        <f t="shared" si="11"/>
        <v>0</v>
      </c>
      <c r="AD20" s="449">
        <f t="shared" si="1"/>
        <v>0</v>
      </c>
      <c r="AE20" s="448">
        <f t="shared" si="12"/>
        <v>0</v>
      </c>
      <c r="AF20" s="449">
        <f t="shared" si="2"/>
        <v>0</v>
      </c>
      <c r="AG20" s="450">
        <f t="shared" si="13"/>
        <v>0</v>
      </c>
      <c r="AH20" s="451">
        <f t="shared" si="3"/>
        <v>0</v>
      </c>
      <c r="AI20" s="452">
        <f t="shared" si="4"/>
        <v>0</v>
      </c>
      <c r="AJ20" s="453">
        <f t="shared" si="5"/>
        <v>0</v>
      </c>
      <c r="AK20" s="453">
        <f t="shared" si="6"/>
        <v>0</v>
      </c>
      <c r="AL20" s="454">
        <f t="shared" si="17"/>
        <v>0</v>
      </c>
      <c r="AM20" s="455">
        <f t="shared" si="18"/>
        <v>0</v>
      </c>
      <c r="AN20" s="456">
        <f>HOUR(H20)</f>
        <v>0</v>
      </c>
      <c r="AO20" s="457">
        <f t="shared" si="14"/>
        <v>0</v>
      </c>
      <c r="AP20" s="458">
        <f t="shared" si="19"/>
        <v>0</v>
      </c>
      <c r="AQ20" s="459">
        <f>E20+AQ$40</f>
        <v>2.0833333333333332E-2</v>
      </c>
      <c r="AR20" s="460" t="b">
        <f t="shared" si="7"/>
        <v>0</v>
      </c>
      <c r="AS20" s="461"/>
      <c r="AT20" s="438">
        <f t="shared" si="15"/>
        <v>7.2</v>
      </c>
      <c r="AU20" s="439">
        <f t="shared" si="8"/>
        <v>0</v>
      </c>
      <c r="AV20" s="440">
        <f>HOUR(AY20)</f>
        <v>0</v>
      </c>
      <c r="AW20" s="439">
        <f t="shared" si="16"/>
        <v>0</v>
      </c>
      <c r="AX20" s="440">
        <f>MINUTE(AY20)</f>
        <v>0</v>
      </c>
      <c r="AY20" s="442">
        <f t="shared" si="9"/>
        <v>0</v>
      </c>
      <c r="AZ20" s="462">
        <f>SUM($BC$12:BC20)</f>
        <v>0</v>
      </c>
      <c r="BA20" s="463">
        <f>SUM(AT$12:AT20)</f>
        <v>50.400000000000006</v>
      </c>
      <c r="BB20" s="464">
        <f>$S$5*T20</f>
        <v>50.400700000000001</v>
      </c>
      <c r="BC20" s="465">
        <f>AN20+AO20</f>
        <v>0</v>
      </c>
      <c r="BD20" s="392"/>
      <c r="BE20" s="127"/>
      <c r="BF20" s="127"/>
      <c r="BG20" s="127"/>
      <c r="BH20" s="127"/>
      <c r="BI20" s="127"/>
      <c r="BJ20" s="127"/>
      <c r="BK20" s="127"/>
      <c r="BL20" s="127"/>
    </row>
    <row r="21" spans="1:64" ht="10.5" customHeight="1" x14ac:dyDescent="0.2">
      <c r="A21" s="212"/>
      <c r="B21" s="217" t="s">
        <v>35</v>
      </c>
      <c r="C21" s="219">
        <f>C20+1</f>
        <v>42578</v>
      </c>
      <c r="D21" s="5">
        <v>0</v>
      </c>
      <c r="E21" s="5">
        <v>0</v>
      </c>
      <c r="F21" s="5">
        <v>0</v>
      </c>
      <c r="G21" s="5">
        <v>0</v>
      </c>
      <c r="H21" s="13">
        <f>(E21-D21)+(G21-F21)</f>
        <v>0</v>
      </c>
      <c r="I21" s="357">
        <f>AV21+AW21+AG21+AL21</f>
        <v>0</v>
      </c>
      <c r="J21" s="358">
        <f>(AU21+I21)-AC21</f>
        <v>0</v>
      </c>
      <c r="K21" s="359">
        <f t="shared" si="10"/>
        <v>0</v>
      </c>
      <c r="L21" s="26"/>
      <c r="M21" s="26"/>
      <c r="N21" s="26"/>
      <c r="O21" s="26"/>
      <c r="P21" s="359"/>
      <c r="Q21" s="23" t="s">
        <v>1</v>
      </c>
      <c r="R21" s="23"/>
      <c r="S21" s="362"/>
      <c r="T21" s="363">
        <v>8</v>
      </c>
      <c r="U21" s="306">
        <f>U$11+SUM(BA21-BB21)-SUM(AR$12:AR21)+SUM(AG$12:AG21)</f>
        <v>-149.88079999999999</v>
      </c>
      <c r="V21" s="305"/>
      <c r="W21" s="315" t="s">
        <v>46</v>
      </c>
      <c r="X21" s="316"/>
      <c r="Y21" s="317"/>
      <c r="Z21" s="213"/>
      <c r="AA21" s="213"/>
      <c r="AB21" s="447">
        <f t="shared" si="0"/>
        <v>0</v>
      </c>
      <c r="AC21" s="448">
        <f t="shared" si="11"/>
        <v>0</v>
      </c>
      <c r="AD21" s="449">
        <f t="shared" si="1"/>
        <v>0</v>
      </c>
      <c r="AE21" s="448">
        <f t="shared" si="12"/>
        <v>0</v>
      </c>
      <c r="AF21" s="449">
        <f t="shared" si="2"/>
        <v>0</v>
      </c>
      <c r="AG21" s="450">
        <f t="shared" si="13"/>
        <v>0</v>
      </c>
      <c r="AH21" s="451">
        <f t="shared" si="3"/>
        <v>0</v>
      </c>
      <c r="AI21" s="452">
        <f t="shared" si="4"/>
        <v>0</v>
      </c>
      <c r="AJ21" s="453">
        <f t="shared" si="5"/>
        <v>0</v>
      </c>
      <c r="AK21" s="453">
        <f t="shared" si="6"/>
        <v>0</v>
      </c>
      <c r="AL21" s="454">
        <f t="shared" si="17"/>
        <v>0</v>
      </c>
      <c r="AM21" s="455">
        <f t="shared" si="18"/>
        <v>0</v>
      </c>
      <c r="AN21" s="456">
        <f>HOUR(H21)</f>
        <v>0</v>
      </c>
      <c r="AO21" s="457">
        <f t="shared" si="14"/>
        <v>0</v>
      </c>
      <c r="AP21" s="458">
        <f t="shared" si="19"/>
        <v>0</v>
      </c>
      <c r="AQ21" s="459">
        <f>E21+AQ$40</f>
        <v>2.0833333333333332E-2</v>
      </c>
      <c r="AR21" s="460" t="b">
        <f t="shared" si="7"/>
        <v>0</v>
      </c>
      <c r="AS21" s="461"/>
      <c r="AT21" s="438">
        <f t="shared" si="15"/>
        <v>7.2</v>
      </c>
      <c r="AU21" s="439">
        <f t="shared" si="8"/>
        <v>0</v>
      </c>
      <c r="AV21" s="440">
        <f>HOUR(AY21)</f>
        <v>0</v>
      </c>
      <c r="AW21" s="439">
        <f t="shared" si="16"/>
        <v>0</v>
      </c>
      <c r="AX21" s="440">
        <f>MINUTE(AY21)</f>
        <v>0</v>
      </c>
      <c r="AY21" s="442">
        <f t="shared" si="9"/>
        <v>0</v>
      </c>
      <c r="AZ21" s="462">
        <f>SUM($BC$12:BC21)</f>
        <v>0</v>
      </c>
      <c r="BA21" s="463">
        <f>SUM(AT$12:AT21)</f>
        <v>57.600000000000009</v>
      </c>
      <c r="BB21" s="464">
        <f>$S$5*T21</f>
        <v>57.6008</v>
      </c>
      <c r="BC21" s="465">
        <f>AN21+AO21</f>
        <v>0</v>
      </c>
      <c r="BD21" s="392"/>
      <c r="BE21" s="127"/>
      <c r="BF21" s="127"/>
      <c r="BG21" s="127"/>
      <c r="BH21" s="127"/>
      <c r="BI21" s="127"/>
      <c r="BJ21" s="127"/>
      <c r="BK21" s="127"/>
      <c r="BL21" s="127"/>
    </row>
    <row r="22" spans="1:64" ht="10.5" customHeight="1" x14ac:dyDescent="0.25">
      <c r="A22" s="212"/>
      <c r="B22" s="217" t="s">
        <v>38</v>
      </c>
      <c r="C22" s="219">
        <f>C21+1</f>
        <v>42579</v>
      </c>
      <c r="D22" s="5">
        <v>0</v>
      </c>
      <c r="E22" s="5">
        <v>0</v>
      </c>
      <c r="F22" s="5">
        <v>0</v>
      </c>
      <c r="G22" s="5">
        <v>0</v>
      </c>
      <c r="H22" s="13">
        <f>(E22-D22)+(G22-F22)</f>
        <v>0</v>
      </c>
      <c r="I22" s="357">
        <f>AV22+AW22+AG22+AL22</f>
        <v>0</v>
      </c>
      <c r="J22" s="358">
        <f>(AU22+I22)-AC22</f>
        <v>0</v>
      </c>
      <c r="K22" s="359">
        <f t="shared" si="10"/>
        <v>0</v>
      </c>
      <c r="L22" s="26">
        <v>0</v>
      </c>
      <c r="M22" s="26">
        <v>0</v>
      </c>
      <c r="N22" s="26">
        <v>0</v>
      </c>
      <c r="O22" s="26"/>
      <c r="P22" s="359"/>
      <c r="Q22" s="23" t="s">
        <v>1</v>
      </c>
      <c r="R22" s="23"/>
      <c r="S22" s="362"/>
      <c r="T22" s="363">
        <v>9</v>
      </c>
      <c r="U22" s="306">
        <f>U$11+SUM(BA22-BB22)-SUM(AR$12:AR22)+SUM(AG$12:AG22)</f>
        <v>-149.8809</v>
      </c>
      <c r="V22" s="305"/>
      <c r="W22" s="318"/>
      <c r="X22" s="319" t="s">
        <v>68</v>
      </c>
      <c r="Y22" s="320"/>
      <c r="Z22" s="213"/>
      <c r="AA22" s="213"/>
      <c r="AB22" s="447">
        <f t="shared" si="0"/>
        <v>0</v>
      </c>
      <c r="AC22" s="448">
        <f t="shared" si="11"/>
        <v>0</v>
      </c>
      <c r="AD22" s="449">
        <f t="shared" si="1"/>
        <v>0</v>
      </c>
      <c r="AE22" s="448">
        <f t="shared" si="12"/>
        <v>0</v>
      </c>
      <c r="AF22" s="449">
        <f t="shared" si="2"/>
        <v>0</v>
      </c>
      <c r="AG22" s="450">
        <f t="shared" si="13"/>
        <v>0</v>
      </c>
      <c r="AH22" s="451">
        <f t="shared" si="3"/>
        <v>0</v>
      </c>
      <c r="AI22" s="452">
        <f t="shared" si="4"/>
        <v>0</v>
      </c>
      <c r="AJ22" s="453">
        <f t="shared" si="5"/>
        <v>0</v>
      </c>
      <c r="AK22" s="453">
        <f t="shared" si="6"/>
        <v>0</v>
      </c>
      <c r="AL22" s="454">
        <f t="shared" si="17"/>
        <v>0</v>
      </c>
      <c r="AM22" s="455">
        <f t="shared" si="18"/>
        <v>0</v>
      </c>
      <c r="AN22" s="456">
        <f>HOUR(H22)</f>
        <v>0</v>
      </c>
      <c r="AO22" s="457">
        <f t="shared" si="14"/>
        <v>0</v>
      </c>
      <c r="AP22" s="458">
        <f t="shared" si="19"/>
        <v>0</v>
      </c>
      <c r="AQ22" s="459">
        <f>E22+AQ$40</f>
        <v>2.0833333333333332E-2</v>
      </c>
      <c r="AR22" s="460" t="b">
        <f t="shared" si="7"/>
        <v>0</v>
      </c>
      <c r="AS22" s="461"/>
      <c r="AT22" s="438">
        <f t="shared" si="15"/>
        <v>7.2</v>
      </c>
      <c r="AU22" s="439">
        <f t="shared" si="8"/>
        <v>0</v>
      </c>
      <c r="AV22" s="440">
        <f>HOUR(AY22)</f>
        <v>0</v>
      </c>
      <c r="AW22" s="439">
        <f t="shared" si="16"/>
        <v>0</v>
      </c>
      <c r="AX22" s="440">
        <f>MINUTE(AY22)</f>
        <v>0</v>
      </c>
      <c r="AY22" s="442">
        <f t="shared" si="9"/>
        <v>0</v>
      </c>
      <c r="AZ22" s="462">
        <f>SUM($BC$12:BC22)</f>
        <v>0</v>
      </c>
      <c r="BA22" s="463">
        <f>SUM(AT$12:AT22)</f>
        <v>64.800000000000011</v>
      </c>
      <c r="BB22" s="464">
        <f>$S$5*T22</f>
        <v>64.800899999999999</v>
      </c>
      <c r="BC22" s="465">
        <f>AN22+AO22</f>
        <v>0</v>
      </c>
      <c r="BD22" s="392"/>
      <c r="BE22" s="127"/>
      <c r="BF22" s="127"/>
      <c r="BG22" s="127"/>
      <c r="BH22" s="127"/>
      <c r="BI22" s="127"/>
      <c r="BJ22" s="127"/>
      <c r="BK22" s="127"/>
      <c r="BL22" s="127"/>
    </row>
    <row r="23" spans="1:64" ht="10.5" customHeight="1" x14ac:dyDescent="0.2">
      <c r="A23" s="212"/>
      <c r="B23" s="217" t="s">
        <v>41</v>
      </c>
      <c r="C23" s="219">
        <f>C22+1</f>
        <v>42580</v>
      </c>
      <c r="D23" s="5">
        <v>0</v>
      </c>
      <c r="E23" s="5">
        <v>0</v>
      </c>
      <c r="F23" s="5">
        <v>0</v>
      </c>
      <c r="G23" s="5">
        <v>0</v>
      </c>
      <c r="H23" s="13">
        <f>(E23-D23)+(G23-F23)</f>
        <v>0</v>
      </c>
      <c r="I23" s="357">
        <f>AV23+AW23+AG23+AL23</f>
        <v>0</v>
      </c>
      <c r="J23" s="358">
        <f>(AU23+I23)-AC23</f>
        <v>0</v>
      </c>
      <c r="K23" s="359">
        <f t="shared" si="10"/>
        <v>0</v>
      </c>
      <c r="L23" s="26">
        <v>0</v>
      </c>
      <c r="M23" s="26">
        <v>0</v>
      </c>
      <c r="N23" s="26">
        <v>0</v>
      </c>
      <c r="O23" s="26"/>
      <c r="P23" s="359"/>
      <c r="Q23" s="23" t="s">
        <v>1</v>
      </c>
      <c r="R23" s="25">
        <v>0</v>
      </c>
      <c r="S23" s="362"/>
      <c r="T23" s="363">
        <v>10</v>
      </c>
      <c r="U23" s="306">
        <f>U$11+SUM(BA23-BB23)-SUM(AR$12:AR23)+SUM(AG$12:AG23)</f>
        <v>-149.88099999999997</v>
      </c>
      <c r="V23" s="305"/>
      <c r="W23" s="321" t="s">
        <v>47</v>
      </c>
      <c r="X23" s="17" t="str">
        <f>'20Jun16'!X29</f>
        <v>0</v>
      </c>
      <c r="Y23" s="17">
        <f>'20Jun16'!Y29</f>
        <v>-149.88</v>
      </c>
      <c r="Z23" s="213"/>
      <c r="AA23" s="213"/>
      <c r="AB23" s="447">
        <f t="shared" si="0"/>
        <v>0</v>
      </c>
      <c r="AC23" s="448">
        <f t="shared" si="11"/>
        <v>0</v>
      </c>
      <c r="AD23" s="449">
        <f t="shared" si="1"/>
        <v>0</v>
      </c>
      <c r="AE23" s="448">
        <f t="shared" si="12"/>
        <v>0</v>
      </c>
      <c r="AF23" s="449">
        <f t="shared" si="2"/>
        <v>0</v>
      </c>
      <c r="AG23" s="450">
        <f>SUM(AG18:AG22)</f>
        <v>0</v>
      </c>
      <c r="AH23" s="451">
        <f t="shared" si="3"/>
        <v>0</v>
      </c>
      <c r="AI23" s="452">
        <f t="shared" si="4"/>
        <v>0</v>
      </c>
      <c r="AJ23" s="453">
        <f t="shared" si="5"/>
        <v>0</v>
      </c>
      <c r="AK23" s="453">
        <f t="shared" si="6"/>
        <v>0</v>
      </c>
      <c r="AL23" s="454">
        <f t="shared" si="17"/>
        <v>0</v>
      </c>
      <c r="AM23" s="455">
        <f t="shared" si="18"/>
        <v>0</v>
      </c>
      <c r="AN23" s="456">
        <f>HOUR(H23)</f>
        <v>0</v>
      </c>
      <c r="AO23" s="457">
        <f t="shared" si="14"/>
        <v>0</v>
      </c>
      <c r="AP23" s="458">
        <f t="shared" si="19"/>
        <v>0</v>
      </c>
      <c r="AQ23" s="459">
        <f>E23+AQ$40</f>
        <v>2.0833333333333332E-2</v>
      </c>
      <c r="AR23" s="460" t="b">
        <f t="shared" si="7"/>
        <v>0</v>
      </c>
      <c r="AS23" s="461"/>
      <c r="AT23" s="438">
        <f t="shared" si="15"/>
        <v>7.2</v>
      </c>
      <c r="AU23" s="439">
        <f t="shared" si="8"/>
        <v>0</v>
      </c>
      <c r="AV23" s="440">
        <f>HOUR(AY23)</f>
        <v>0</v>
      </c>
      <c r="AW23" s="439">
        <f t="shared" si="16"/>
        <v>0</v>
      </c>
      <c r="AX23" s="440">
        <f>MINUTE(AY23)</f>
        <v>0</v>
      </c>
      <c r="AY23" s="442">
        <f t="shared" si="9"/>
        <v>0</v>
      </c>
      <c r="AZ23" s="462">
        <f>SUM($BC$12:BC23)</f>
        <v>0</v>
      </c>
      <c r="BA23" s="463">
        <f>SUM(AT$12:AT23)</f>
        <v>72.000000000000014</v>
      </c>
      <c r="BB23" s="464">
        <f>$S$5*T23</f>
        <v>72.001000000000005</v>
      </c>
      <c r="BC23" s="465">
        <f>AN23+AO23</f>
        <v>0</v>
      </c>
      <c r="BD23" s="392"/>
      <c r="BE23" s="127"/>
      <c r="BF23" s="127"/>
      <c r="BG23" s="127"/>
      <c r="BH23" s="127"/>
      <c r="BI23" s="127"/>
      <c r="BJ23" s="127"/>
      <c r="BK23" s="127"/>
      <c r="BL23" s="127"/>
    </row>
    <row r="24" spans="1:64" ht="10.5" customHeight="1" x14ac:dyDescent="0.2">
      <c r="A24" s="212"/>
      <c r="B24" s="220"/>
      <c r="C24" s="220"/>
      <c r="D24" s="488"/>
      <c r="E24" s="488"/>
      <c r="F24" s="488" t="s">
        <v>1</v>
      </c>
      <c r="G24" s="488"/>
      <c r="H24" s="227">
        <f>SUM(AN19:AO23)</f>
        <v>0</v>
      </c>
      <c r="I24" s="228" t="s">
        <v>1</v>
      </c>
      <c r="J24" s="229">
        <f>H24+SUM(I19:I23)</f>
        <v>0</v>
      </c>
      <c r="K24" s="359" t="s">
        <v>1</v>
      </c>
      <c r="L24" s="366"/>
      <c r="M24" s="366"/>
      <c r="N24" s="366"/>
      <c r="O24" s="366"/>
      <c r="P24" s="359"/>
      <c r="Q24" s="231" t="s">
        <v>1</v>
      </c>
      <c r="R24" s="231"/>
      <c r="S24" s="213"/>
      <c r="T24" s="363"/>
      <c r="U24" s="306">
        <f>U$11+SUM(BA24-BB24)-SUM(AR$12:AR24)+SUM(AG$12:AG24)</f>
        <v>-149.88099999999997</v>
      </c>
      <c r="V24" s="305"/>
      <c r="W24" s="245" t="s">
        <v>48</v>
      </c>
      <c r="X24" s="18" t="str">
        <f>IF(J17&gt;$S$4,J17-$S$4,"")</f>
        <v/>
      </c>
      <c r="Y24" s="19">
        <f>IF($S$4&gt;J17,$S$4-J17,"")</f>
        <v>36</v>
      </c>
      <c r="Z24" s="213"/>
      <c r="AA24" s="213"/>
      <c r="AB24" s="466">
        <f t="shared" si="0"/>
        <v>0</v>
      </c>
      <c r="AC24" s="396">
        <f t="shared" si="11"/>
        <v>0</v>
      </c>
      <c r="AD24" s="467">
        <f t="shared" si="1"/>
        <v>0</v>
      </c>
      <c r="AE24" s="396">
        <f t="shared" si="12"/>
        <v>0</v>
      </c>
      <c r="AF24" s="467">
        <f t="shared" si="2"/>
        <v>0</v>
      </c>
      <c r="AG24" s="394" t="s">
        <v>1</v>
      </c>
      <c r="AH24" s="466">
        <f t="shared" si="3"/>
        <v>0</v>
      </c>
      <c r="AI24" s="468">
        <f t="shared" si="4"/>
        <v>0</v>
      </c>
      <c r="AJ24" s="396">
        <f t="shared" si="5"/>
        <v>0</v>
      </c>
      <c r="AK24" s="396">
        <f t="shared" si="6"/>
        <v>0</v>
      </c>
      <c r="AL24" s="397">
        <f t="shared" si="17"/>
        <v>0</v>
      </c>
      <c r="AM24" s="469" t="s">
        <v>1</v>
      </c>
      <c r="AN24" s="470" t="s">
        <v>1</v>
      </c>
      <c r="AO24" s="471" t="s">
        <v>1</v>
      </c>
      <c r="AP24" s="472" t="s">
        <v>1</v>
      </c>
      <c r="AQ24" s="459" t="s">
        <v>1</v>
      </c>
      <c r="AR24" s="460" t="b">
        <f t="shared" si="7"/>
        <v>0</v>
      </c>
      <c r="AS24" s="461"/>
      <c r="AT24" s="438" t="s">
        <v>1</v>
      </c>
      <c r="AU24" s="471" t="str">
        <f t="shared" si="8"/>
        <v xml:space="preserve"> </v>
      </c>
      <c r="AV24" s="470" t="s">
        <v>1</v>
      </c>
      <c r="AW24" s="471">
        <f t="shared" si="16"/>
        <v>0</v>
      </c>
      <c r="AX24" s="470">
        <f>MINUTE(J24)</f>
        <v>0</v>
      </c>
      <c r="AY24" s="474" t="s">
        <v>1</v>
      </c>
      <c r="AZ24" s="475">
        <f>AZ23</f>
        <v>0</v>
      </c>
      <c r="BA24" s="476">
        <f>SUM(AT$12:AT24)</f>
        <v>72.000000000000014</v>
      </c>
      <c r="BB24" s="477">
        <f>BB23</f>
        <v>72.001000000000005</v>
      </c>
      <c r="BC24" s="465" t="s">
        <v>1</v>
      </c>
      <c r="BD24" s="392"/>
      <c r="BE24" s="127"/>
      <c r="BF24" s="127"/>
      <c r="BG24" s="127"/>
      <c r="BH24" s="127"/>
      <c r="BI24" s="127"/>
      <c r="BJ24" s="127"/>
      <c r="BK24" s="127"/>
      <c r="BL24" s="127"/>
    </row>
    <row r="25" spans="1:64" ht="10.5" customHeight="1" x14ac:dyDescent="0.25">
      <c r="A25" s="212"/>
      <c r="B25" s="215" t="s">
        <v>26</v>
      </c>
      <c r="C25" s="216">
        <f>I5+2</f>
        <v>3</v>
      </c>
      <c r="D25" s="488"/>
      <c r="E25" s="488"/>
      <c r="F25" s="489" t="s">
        <v>1</v>
      </c>
      <c r="G25" s="488"/>
      <c r="H25" s="225"/>
      <c r="I25" s="360"/>
      <c r="J25" s="361"/>
      <c r="K25" s="359">
        <f t="shared" si="10"/>
        <v>0</v>
      </c>
      <c r="L25" s="368"/>
      <c r="M25" s="368"/>
      <c r="N25" s="368"/>
      <c r="O25" s="368"/>
      <c r="P25" s="359"/>
      <c r="Q25" s="369" t="s">
        <v>29</v>
      </c>
      <c r="R25" s="370"/>
      <c r="S25" s="365" t="s">
        <v>30</v>
      </c>
      <c r="T25" s="363"/>
      <c r="U25" s="306">
        <f>U$11+SUM(BA25-BB25)-SUM(AR$12:AR25)+SUM(AG$12:AG25)</f>
        <v>-149.88099999999997</v>
      </c>
      <c r="V25" s="305"/>
      <c r="W25" s="245" t="s">
        <v>49</v>
      </c>
      <c r="X25" s="18" t="str">
        <f>IF(J24&gt;$S$4,J24-$S$4,"")</f>
        <v/>
      </c>
      <c r="Y25" s="19">
        <f>IF($S$4&gt;J24,$S$4-J24,"")</f>
        <v>36</v>
      </c>
      <c r="Z25" s="213"/>
      <c r="AA25" s="213"/>
      <c r="AB25" s="466">
        <f t="shared" si="0"/>
        <v>0</v>
      </c>
      <c r="AC25" s="396">
        <f t="shared" si="11"/>
        <v>0</v>
      </c>
      <c r="AD25" s="467">
        <f t="shared" si="1"/>
        <v>0</v>
      </c>
      <c r="AE25" s="396">
        <f t="shared" si="12"/>
        <v>0</v>
      </c>
      <c r="AF25" s="467">
        <f t="shared" si="2"/>
        <v>0</v>
      </c>
      <c r="AG25" s="397">
        <f t="shared" si="13"/>
        <v>0</v>
      </c>
      <c r="AH25" s="466">
        <f t="shared" si="3"/>
        <v>0</v>
      </c>
      <c r="AI25" s="468">
        <f t="shared" si="4"/>
        <v>0</v>
      </c>
      <c r="AJ25" s="396">
        <f t="shared" si="5"/>
        <v>0</v>
      </c>
      <c r="AK25" s="396">
        <f t="shared" si="6"/>
        <v>0</v>
      </c>
      <c r="AL25" s="397">
        <f t="shared" si="17"/>
        <v>0</v>
      </c>
      <c r="AM25" s="469">
        <f t="shared" ref="AM25:AM30" si="20">H25+R25</f>
        <v>0</v>
      </c>
      <c r="AN25" s="470">
        <f>HOUR(AM25)</f>
        <v>0</v>
      </c>
      <c r="AO25" s="471" t="s">
        <v>1</v>
      </c>
      <c r="AP25" s="472">
        <f t="shared" ref="AP25:AP30" si="21">MINUTE(H25)</f>
        <v>0</v>
      </c>
      <c r="AQ25" s="459" t="s">
        <v>1</v>
      </c>
      <c r="AR25" s="460" t="b">
        <f t="shared" si="7"/>
        <v>0</v>
      </c>
      <c r="AS25" s="461"/>
      <c r="AT25" s="438" t="s">
        <v>1</v>
      </c>
      <c r="AU25" s="471" t="str">
        <f t="shared" si="8"/>
        <v xml:space="preserve"> </v>
      </c>
      <c r="AV25" s="470">
        <f>HOUR(J25)</f>
        <v>0</v>
      </c>
      <c r="AW25" s="471">
        <f t="shared" si="16"/>
        <v>0</v>
      </c>
      <c r="AX25" s="470">
        <f>MINUTE(J25)</f>
        <v>0</v>
      </c>
      <c r="AY25" s="474" t="s">
        <v>1</v>
      </c>
      <c r="AZ25" s="475">
        <f>AZ23</f>
        <v>0</v>
      </c>
      <c r="BA25" s="476">
        <f>SUM(AT$12:AT25)</f>
        <v>72.000000000000014</v>
      </c>
      <c r="BB25" s="477">
        <f>BB23</f>
        <v>72.001000000000005</v>
      </c>
      <c r="BC25" s="465" t="s">
        <v>1</v>
      </c>
      <c r="BD25" s="392"/>
      <c r="BE25" s="127"/>
      <c r="BF25" s="127"/>
      <c r="BG25" s="127"/>
      <c r="BH25" s="127"/>
      <c r="BI25" s="127"/>
      <c r="BJ25" s="127"/>
      <c r="BK25" s="127"/>
      <c r="BL25" s="127"/>
    </row>
    <row r="26" spans="1:64" ht="10.5" customHeight="1" x14ac:dyDescent="0.2">
      <c r="A26" s="212"/>
      <c r="B26" s="217" t="s">
        <v>33</v>
      </c>
      <c r="C26" s="218">
        <f>C23+3</f>
        <v>42583</v>
      </c>
      <c r="D26" s="5">
        <v>0</v>
      </c>
      <c r="E26" s="5">
        <v>0</v>
      </c>
      <c r="F26" s="5">
        <v>0</v>
      </c>
      <c r="G26" s="5">
        <v>0</v>
      </c>
      <c r="H26" s="13">
        <f>(E26-D26)+(G26-F26)</f>
        <v>0</v>
      </c>
      <c r="I26" s="357">
        <f>AV26+AW26+AG26+AL26</f>
        <v>0</v>
      </c>
      <c r="J26" s="358">
        <f>(AU26+I26)-AC26</f>
        <v>0</v>
      </c>
      <c r="K26" s="359">
        <f t="shared" si="10"/>
        <v>0</v>
      </c>
      <c r="L26" s="26">
        <v>0</v>
      </c>
      <c r="M26" s="26"/>
      <c r="N26" s="26"/>
      <c r="O26" s="26"/>
      <c r="P26" s="359"/>
      <c r="Q26" s="23" t="s">
        <v>1</v>
      </c>
      <c r="R26" s="23"/>
      <c r="S26" s="362"/>
      <c r="T26" s="363">
        <v>11</v>
      </c>
      <c r="U26" s="306">
        <f>U$11+SUM(BA26-BB26)-SUM(AR$12:AR26)+SUM(AG$12:AG26)</f>
        <v>-149.88109999999998</v>
      </c>
      <c r="V26" s="305"/>
      <c r="W26" s="245" t="s">
        <v>50</v>
      </c>
      <c r="X26" s="18" t="str">
        <f>IF(J31&gt;$S$4,J31-$S$4,"")</f>
        <v/>
      </c>
      <c r="Y26" s="19">
        <f>IF($S$4&gt;J31,$S$4-J31,"")</f>
        <v>36</v>
      </c>
      <c r="Z26" s="213"/>
      <c r="AA26" s="213"/>
      <c r="AB26" s="447">
        <f t="shared" si="0"/>
        <v>0</v>
      </c>
      <c r="AC26" s="448">
        <f t="shared" si="11"/>
        <v>0</v>
      </c>
      <c r="AD26" s="449">
        <f t="shared" si="1"/>
        <v>0</v>
      </c>
      <c r="AE26" s="448">
        <f t="shared" si="12"/>
        <v>0</v>
      </c>
      <c r="AF26" s="449">
        <f t="shared" si="2"/>
        <v>0</v>
      </c>
      <c r="AG26" s="450">
        <f t="shared" si="13"/>
        <v>0</v>
      </c>
      <c r="AH26" s="451">
        <f t="shared" si="3"/>
        <v>0</v>
      </c>
      <c r="AI26" s="452">
        <f t="shared" si="4"/>
        <v>0</v>
      </c>
      <c r="AJ26" s="453">
        <f t="shared" si="5"/>
        <v>0</v>
      </c>
      <c r="AK26" s="453">
        <f t="shared" si="6"/>
        <v>0</v>
      </c>
      <c r="AL26" s="454">
        <f t="shared" si="17"/>
        <v>0</v>
      </c>
      <c r="AM26" s="455">
        <f t="shared" si="20"/>
        <v>0</v>
      </c>
      <c r="AN26" s="456">
        <f>HOUR(H26)</f>
        <v>0</v>
      </c>
      <c r="AO26" s="457">
        <f t="shared" si="14"/>
        <v>0</v>
      </c>
      <c r="AP26" s="458">
        <f t="shared" si="21"/>
        <v>0</v>
      </c>
      <c r="AQ26" s="459">
        <f>E26+AQ$40</f>
        <v>2.0833333333333332E-2</v>
      </c>
      <c r="AR26" s="460" t="b">
        <f t="shared" si="7"/>
        <v>0</v>
      </c>
      <c r="AS26" s="461"/>
      <c r="AT26" s="438">
        <f t="shared" si="15"/>
        <v>7.2</v>
      </c>
      <c r="AU26" s="439">
        <f t="shared" si="8"/>
        <v>0</v>
      </c>
      <c r="AV26" s="440">
        <f>HOUR(AY26)</f>
        <v>0</v>
      </c>
      <c r="AW26" s="439">
        <f t="shared" si="16"/>
        <v>0</v>
      </c>
      <c r="AX26" s="440">
        <f>MINUTE(AY26)</f>
        <v>0</v>
      </c>
      <c r="AY26" s="442">
        <f t="shared" si="9"/>
        <v>0</v>
      </c>
      <c r="AZ26" s="462">
        <f>SUM($BC$12:BC26)</f>
        <v>0</v>
      </c>
      <c r="BA26" s="463">
        <f>SUM(AT$12:AT26)</f>
        <v>79.200000000000017</v>
      </c>
      <c r="BB26" s="464">
        <f>$S$5*T26</f>
        <v>79.201099999999997</v>
      </c>
      <c r="BC26" s="465">
        <f>AN26+AO26</f>
        <v>0</v>
      </c>
      <c r="BD26" s="392"/>
      <c r="BE26" s="127"/>
      <c r="BF26" s="127"/>
      <c r="BG26" s="127"/>
      <c r="BH26" s="127"/>
      <c r="BI26" s="127"/>
      <c r="BJ26" s="127"/>
      <c r="BK26" s="127"/>
      <c r="BL26" s="127"/>
    </row>
    <row r="27" spans="1:64" ht="10.5" customHeight="1" x14ac:dyDescent="0.2">
      <c r="A27" s="212"/>
      <c r="B27" s="217" t="s">
        <v>34</v>
      </c>
      <c r="C27" s="219">
        <f>C26+1</f>
        <v>42584</v>
      </c>
      <c r="D27" s="5">
        <v>0</v>
      </c>
      <c r="E27" s="5">
        <v>0</v>
      </c>
      <c r="F27" s="5">
        <v>0</v>
      </c>
      <c r="G27" s="5">
        <v>0</v>
      </c>
      <c r="H27" s="13">
        <f>(E27-D27)+(G27-F27)</f>
        <v>0</v>
      </c>
      <c r="I27" s="357">
        <f>AV27+AW27+AG27+AL27</f>
        <v>0</v>
      </c>
      <c r="J27" s="358">
        <f>(AU27+I27)-AC27</f>
        <v>0</v>
      </c>
      <c r="K27" s="359">
        <f t="shared" si="10"/>
        <v>0</v>
      </c>
      <c r="L27" s="26"/>
      <c r="M27" s="26"/>
      <c r="N27" s="26"/>
      <c r="O27" s="26"/>
      <c r="P27" s="359"/>
      <c r="Q27" s="23" t="s">
        <v>1</v>
      </c>
      <c r="R27" s="25">
        <v>0</v>
      </c>
      <c r="S27" s="362"/>
      <c r="T27" s="363">
        <v>12</v>
      </c>
      <c r="U27" s="306">
        <f>U$11+SUM(BA27-BB27)-SUM(AR$12:AR27)+SUM(AG$12:AG27)</f>
        <v>-149.88119999999998</v>
      </c>
      <c r="V27" s="305"/>
      <c r="W27" s="245" t="s">
        <v>51</v>
      </c>
      <c r="X27" s="18" t="str">
        <f>IF(J38&gt;$S$4,J38-$S$4,"")</f>
        <v/>
      </c>
      <c r="Y27" s="19">
        <f>IF($S$4&gt;J38,$S$4-J38,"")</f>
        <v>36</v>
      </c>
      <c r="Z27" s="213"/>
      <c r="AA27" s="213"/>
      <c r="AB27" s="447">
        <f t="shared" si="0"/>
        <v>0</v>
      </c>
      <c r="AC27" s="448">
        <f t="shared" si="11"/>
        <v>0</v>
      </c>
      <c r="AD27" s="449">
        <f t="shared" si="1"/>
        <v>0</v>
      </c>
      <c r="AE27" s="448">
        <f t="shared" si="12"/>
        <v>0</v>
      </c>
      <c r="AF27" s="449">
        <f t="shared" si="2"/>
        <v>0</v>
      </c>
      <c r="AG27" s="450">
        <f t="shared" si="13"/>
        <v>0</v>
      </c>
      <c r="AH27" s="451">
        <f t="shared" si="3"/>
        <v>0</v>
      </c>
      <c r="AI27" s="452">
        <f t="shared" si="4"/>
        <v>0</v>
      </c>
      <c r="AJ27" s="453">
        <f t="shared" si="5"/>
        <v>0</v>
      </c>
      <c r="AK27" s="453">
        <f t="shared" si="6"/>
        <v>0</v>
      </c>
      <c r="AL27" s="454">
        <f t="shared" si="17"/>
        <v>0</v>
      </c>
      <c r="AM27" s="455">
        <f t="shared" si="20"/>
        <v>0</v>
      </c>
      <c r="AN27" s="456">
        <f>HOUR(H27)</f>
        <v>0</v>
      </c>
      <c r="AO27" s="457">
        <f t="shared" si="14"/>
        <v>0</v>
      </c>
      <c r="AP27" s="458">
        <f t="shared" si="21"/>
        <v>0</v>
      </c>
      <c r="AQ27" s="459">
        <f>E27+AQ$40</f>
        <v>2.0833333333333332E-2</v>
      </c>
      <c r="AR27" s="460" t="b">
        <f t="shared" si="7"/>
        <v>0</v>
      </c>
      <c r="AS27" s="461"/>
      <c r="AT27" s="438">
        <f t="shared" si="15"/>
        <v>7.2</v>
      </c>
      <c r="AU27" s="439">
        <f t="shared" si="8"/>
        <v>0</v>
      </c>
      <c r="AV27" s="440">
        <f>HOUR(AY27)</f>
        <v>0</v>
      </c>
      <c r="AW27" s="439">
        <f t="shared" si="16"/>
        <v>0</v>
      </c>
      <c r="AX27" s="440">
        <f>MINUTE(AY27)</f>
        <v>0</v>
      </c>
      <c r="AY27" s="442">
        <f t="shared" si="9"/>
        <v>0</v>
      </c>
      <c r="AZ27" s="462">
        <f>SUM($BC$12:BC27)</f>
        <v>0</v>
      </c>
      <c r="BA27" s="463">
        <f>SUM(AT$12:AT27)</f>
        <v>86.40000000000002</v>
      </c>
      <c r="BB27" s="464">
        <f>$S$5*T27</f>
        <v>86.401200000000003</v>
      </c>
      <c r="BC27" s="465">
        <f>AN27+AO27</f>
        <v>0</v>
      </c>
      <c r="BD27" s="392"/>
      <c r="BE27" s="127"/>
      <c r="BF27" s="127"/>
      <c r="BG27" s="127"/>
      <c r="BH27" s="127"/>
      <c r="BI27" s="127"/>
      <c r="BJ27" s="127"/>
      <c r="BK27" s="127"/>
      <c r="BL27" s="127"/>
    </row>
    <row r="28" spans="1:64" ht="10.5" customHeight="1" x14ac:dyDescent="0.2">
      <c r="A28" s="212"/>
      <c r="B28" s="217" t="s">
        <v>35</v>
      </c>
      <c r="C28" s="219">
        <f>C27+1</f>
        <v>42585</v>
      </c>
      <c r="D28" s="5">
        <v>0</v>
      </c>
      <c r="E28" s="5">
        <v>0</v>
      </c>
      <c r="F28" s="5">
        <v>0</v>
      </c>
      <c r="G28" s="5">
        <v>0</v>
      </c>
      <c r="H28" s="13">
        <f>(E28-D28)+(G28-F28)</f>
        <v>0</v>
      </c>
      <c r="I28" s="357">
        <f>AV28+AW28+AG28+AL28</f>
        <v>0</v>
      </c>
      <c r="J28" s="358">
        <f>(AU28+I28)-AC28</f>
        <v>0</v>
      </c>
      <c r="K28" s="359">
        <f t="shared" si="10"/>
        <v>0</v>
      </c>
      <c r="L28" s="26">
        <v>0</v>
      </c>
      <c r="M28" s="26">
        <v>0</v>
      </c>
      <c r="N28" s="26">
        <v>0</v>
      </c>
      <c r="O28" s="26">
        <v>0</v>
      </c>
      <c r="P28" s="359"/>
      <c r="Q28" s="23" t="s">
        <v>1</v>
      </c>
      <c r="R28" s="23"/>
      <c r="S28" s="362"/>
      <c r="T28" s="363">
        <v>13</v>
      </c>
      <c r="U28" s="306">
        <f>U$11+SUM(BA28-BB28)-SUM(AR$12:AR28)+SUM(AG$12:AG28)</f>
        <v>-149.88129999999995</v>
      </c>
      <c r="V28" s="305"/>
      <c r="W28" s="245" t="s">
        <v>13</v>
      </c>
      <c r="X28" s="20">
        <f>SUM(X24:X27)+X23</f>
        <v>0</v>
      </c>
      <c r="Y28" s="21">
        <f>SUM(Y24:Y27)-Y23</f>
        <v>293.88</v>
      </c>
      <c r="Z28" s="322">
        <f>0-Y24</f>
        <v>-36</v>
      </c>
      <c r="AA28" s="213"/>
      <c r="AB28" s="447">
        <f t="shared" si="0"/>
        <v>0</v>
      </c>
      <c r="AC28" s="448">
        <f t="shared" si="11"/>
        <v>0</v>
      </c>
      <c r="AD28" s="449">
        <f t="shared" si="1"/>
        <v>0</v>
      </c>
      <c r="AE28" s="448">
        <f t="shared" si="12"/>
        <v>0</v>
      </c>
      <c r="AF28" s="449">
        <f t="shared" si="2"/>
        <v>0</v>
      </c>
      <c r="AG28" s="450">
        <f t="shared" si="13"/>
        <v>0</v>
      </c>
      <c r="AH28" s="451">
        <f t="shared" si="3"/>
        <v>0</v>
      </c>
      <c r="AI28" s="452">
        <f t="shared" si="4"/>
        <v>0</v>
      </c>
      <c r="AJ28" s="453">
        <f t="shared" si="5"/>
        <v>0</v>
      </c>
      <c r="AK28" s="453">
        <f t="shared" si="6"/>
        <v>0</v>
      </c>
      <c r="AL28" s="454">
        <f t="shared" si="17"/>
        <v>0</v>
      </c>
      <c r="AM28" s="455">
        <f t="shared" si="20"/>
        <v>0</v>
      </c>
      <c r="AN28" s="456">
        <f>HOUR(H28)</f>
        <v>0</v>
      </c>
      <c r="AO28" s="457">
        <f t="shared" si="14"/>
        <v>0</v>
      </c>
      <c r="AP28" s="458">
        <f t="shared" si="21"/>
        <v>0</v>
      </c>
      <c r="AQ28" s="459">
        <f>E28+AQ$40</f>
        <v>2.0833333333333332E-2</v>
      </c>
      <c r="AR28" s="460" t="b">
        <f t="shared" si="7"/>
        <v>0</v>
      </c>
      <c r="AS28" s="461"/>
      <c r="AT28" s="438">
        <f t="shared" si="15"/>
        <v>7.2</v>
      </c>
      <c r="AU28" s="439">
        <f t="shared" si="8"/>
        <v>0</v>
      </c>
      <c r="AV28" s="440">
        <f>HOUR(AY28)</f>
        <v>0</v>
      </c>
      <c r="AW28" s="439">
        <f t="shared" si="16"/>
        <v>0</v>
      </c>
      <c r="AX28" s="440">
        <f>MINUTE(AY28)</f>
        <v>0</v>
      </c>
      <c r="AY28" s="442">
        <f t="shared" si="9"/>
        <v>0</v>
      </c>
      <c r="AZ28" s="462">
        <f>SUM($BC$12:BC28)</f>
        <v>0</v>
      </c>
      <c r="BA28" s="463">
        <f>SUM(AT$12:AT28)</f>
        <v>93.600000000000023</v>
      </c>
      <c r="BB28" s="464">
        <f>$S$5*T28</f>
        <v>93.601299999999995</v>
      </c>
      <c r="BC28" s="465">
        <f>AN28+AO28</f>
        <v>0</v>
      </c>
      <c r="BD28" s="392"/>
      <c r="BE28" s="127"/>
      <c r="BF28" s="127"/>
      <c r="BG28" s="127"/>
      <c r="BH28" s="127"/>
      <c r="BI28" s="127"/>
      <c r="BJ28" s="127"/>
      <c r="BK28" s="127"/>
      <c r="BL28" s="127"/>
    </row>
    <row r="29" spans="1:64" ht="10.5" customHeight="1" x14ac:dyDescent="0.2">
      <c r="A29" s="212"/>
      <c r="B29" s="217" t="s">
        <v>38</v>
      </c>
      <c r="C29" s="219">
        <f>C28+1</f>
        <v>42586</v>
      </c>
      <c r="D29" s="5">
        <v>0</v>
      </c>
      <c r="E29" s="5">
        <v>0</v>
      </c>
      <c r="F29" s="5">
        <v>0</v>
      </c>
      <c r="G29" s="5">
        <v>0</v>
      </c>
      <c r="H29" s="13">
        <f>(E29-D29)+(G29-F29)</f>
        <v>0</v>
      </c>
      <c r="I29" s="357">
        <f>AV29+AW29+AG29+AL29</f>
        <v>0</v>
      </c>
      <c r="J29" s="358">
        <f>(AU29+I29)-AC29</f>
        <v>0</v>
      </c>
      <c r="K29" s="359">
        <f t="shared" si="10"/>
        <v>0</v>
      </c>
      <c r="L29" s="26"/>
      <c r="M29" s="26"/>
      <c r="N29" s="26"/>
      <c r="O29" s="26"/>
      <c r="P29" s="359"/>
      <c r="Q29" s="23" t="s">
        <v>1</v>
      </c>
      <c r="R29" s="23"/>
      <c r="S29" s="362"/>
      <c r="T29" s="363">
        <v>14</v>
      </c>
      <c r="U29" s="306">
        <f>U$11+SUM(BA29-BB29)-SUM(AR$12:AR29)+SUM(AG$12:AG29)</f>
        <v>-149.88139999999999</v>
      </c>
      <c r="V29" s="305"/>
      <c r="W29" s="323" t="s">
        <v>52</v>
      </c>
      <c r="X29" s="14" t="str">
        <f>IF(X28+Z32&gt;0,X28+Z32,"0")</f>
        <v>0</v>
      </c>
      <c r="Y29" s="14">
        <f>IF(X28-Y28&lt;0,X28-Y28,"0")</f>
        <v>-293.88</v>
      </c>
      <c r="Z29" s="322">
        <f>0-Y25</f>
        <v>-36</v>
      </c>
      <c r="AA29" s="213"/>
      <c r="AB29" s="447">
        <f t="shared" si="0"/>
        <v>0</v>
      </c>
      <c r="AC29" s="448">
        <f t="shared" si="11"/>
        <v>0</v>
      </c>
      <c r="AD29" s="449">
        <f t="shared" si="1"/>
        <v>0</v>
      </c>
      <c r="AE29" s="448">
        <f t="shared" si="12"/>
        <v>0</v>
      </c>
      <c r="AF29" s="449">
        <f t="shared" si="2"/>
        <v>0</v>
      </c>
      <c r="AG29" s="450">
        <f t="shared" si="13"/>
        <v>0</v>
      </c>
      <c r="AH29" s="451">
        <f t="shared" si="3"/>
        <v>0</v>
      </c>
      <c r="AI29" s="452">
        <f t="shared" si="4"/>
        <v>0</v>
      </c>
      <c r="AJ29" s="453">
        <f t="shared" si="5"/>
        <v>0</v>
      </c>
      <c r="AK29" s="453">
        <f t="shared" si="6"/>
        <v>0</v>
      </c>
      <c r="AL29" s="454">
        <f t="shared" si="17"/>
        <v>0</v>
      </c>
      <c r="AM29" s="455">
        <f t="shared" si="20"/>
        <v>0</v>
      </c>
      <c r="AN29" s="456">
        <f>HOUR(H29)</f>
        <v>0</v>
      </c>
      <c r="AO29" s="457">
        <f t="shared" si="14"/>
        <v>0</v>
      </c>
      <c r="AP29" s="458">
        <f t="shared" si="21"/>
        <v>0</v>
      </c>
      <c r="AQ29" s="459">
        <f>E29+AQ$40</f>
        <v>2.0833333333333332E-2</v>
      </c>
      <c r="AR29" s="460" t="b">
        <f t="shared" si="7"/>
        <v>0</v>
      </c>
      <c r="AS29" s="461"/>
      <c r="AT29" s="438">
        <f t="shared" si="15"/>
        <v>7.2</v>
      </c>
      <c r="AU29" s="439">
        <f t="shared" si="8"/>
        <v>0</v>
      </c>
      <c r="AV29" s="440">
        <f>HOUR(AY29)</f>
        <v>0</v>
      </c>
      <c r="AW29" s="439">
        <f t="shared" si="16"/>
        <v>0</v>
      </c>
      <c r="AX29" s="440">
        <f>MINUTE(AY29)</f>
        <v>0</v>
      </c>
      <c r="AY29" s="442">
        <f t="shared" si="9"/>
        <v>0</v>
      </c>
      <c r="AZ29" s="462">
        <f>SUM($BC$12:BC29)</f>
        <v>0</v>
      </c>
      <c r="BA29" s="463">
        <f>SUM(AT$12:AT29)</f>
        <v>100.80000000000003</v>
      </c>
      <c r="BB29" s="464">
        <f>$S$5*T29</f>
        <v>100.8014</v>
      </c>
      <c r="BC29" s="465">
        <f>AN29+AO29</f>
        <v>0</v>
      </c>
      <c r="BD29" s="392"/>
      <c r="BE29" s="127"/>
      <c r="BF29" s="127"/>
      <c r="BG29" s="127"/>
      <c r="BH29" s="127"/>
      <c r="BI29" s="127"/>
      <c r="BJ29" s="127"/>
      <c r="BK29" s="127"/>
      <c r="BL29" s="127"/>
    </row>
    <row r="30" spans="1:64" ht="10.5" customHeight="1" x14ac:dyDescent="0.2">
      <c r="A30" s="212"/>
      <c r="B30" s="217" t="s">
        <v>41</v>
      </c>
      <c r="C30" s="219">
        <f>C29+1</f>
        <v>42587</v>
      </c>
      <c r="D30" s="5">
        <v>0</v>
      </c>
      <c r="E30" s="5">
        <v>0</v>
      </c>
      <c r="F30" s="5">
        <v>0</v>
      </c>
      <c r="G30" s="5">
        <v>0</v>
      </c>
      <c r="H30" s="13">
        <f>(E30-D30)+(G30-F30)</f>
        <v>0</v>
      </c>
      <c r="I30" s="357">
        <f>AV30+AW30+AG30+AL30</f>
        <v>0</v>
      </c>
      <c r="J30" s="358">
        <f>(AU30+I30)-AC30</f>
        <v>0</v>
      </c>
      <c r="K30" s="359">
        <f t="shared" si="10"/>
        <v>0</v>
      </c>
      <c r="L30" s="26">
        <v>0</v>
      </c>
      <c r="M30" s="26"/>
      <c r="N30" s="26"/>
      <c r="O30" s="26"/>
      <c r="P30" s="359"/>
      <c r="Q30" s="23" t="s">
        <v>1</v>
      </c>
      <c r="R30" s="23"/>
      <c r="S30" s="362"/>
      <c r="T30" s="363">
        <v>15</v>
      </c>
      <c r="U30" s="306">
        <f>U$11+SUM(BA30-BB30)-SUM(AR$12:AR30)+SUM(AG$12:AG30)</f>
        <v>-149.88149999999996</v>
      </c>
      <c r="V30" s="305"/>
      <c r="W30" s="213"/>
      <c r="X30" s="213"/>
      <c r="Y30" s="213"/>
      <c r="Z30" s="322">
        <f>0-Y26</f>
        <v>-36</v>
      </c>
      <c r="AA30" s="213"/>
      <c r="AB30" s="447">
        <f t="shared" si="0"/>
        <v>0</v>
      </c>
      <c r="AC30" s="448">
        <f t="shared" si="11"/>
        <v>0</v>
      </c>
      <c r="AD30" s="449">
        <f t="shared" si="1"/>
        <v>0</v>
      </c>
      <c r="AE30" s="448">
        <f t="shared" si="12"/>
        <v>0</v>
      </c>
      <c r="AF30" s="449">
        <f t="shared" si="2"/>
        <v>0</v>
      </c>
      <c r="AG30" s="450">
        <f t="shared" si="13"/>
        <v>0</v>
      </c>
      <c r="AH30" s="451">
        <f t="shared" si="3"/>
        <v>0</v>
      </c>
      <c r="AI30" s="452">
        <f t="shared" si="4"/>
        <v>0</v>
      </c>
      <c r="AJ30" s="453">
        <f t="shared" si="5"/>
        <v>0</v>
      </c>
      <c r="AK30" s="453">
        <f t="shared" si="6"/>
        <v>0</v>
      </c>
      <c r="AL30" s="454">
        <f t="shared" si="17"/>
        <v>0</v>
      </c>
      <c r="AM30" s="455">
        <f t="shared" si="20"/>
        <v>0</v>
      </c>
      <c r="AN30" s="456">
        <f>HOUR(H30)</f>
        <v>0</v>
      </c>
      <c r="AO30" s="457">
        <f t="shared" si="14"/>
        <v>0</v>
      </c>
      <c r="AP30" s="458">
        <f t="shared" si="21"/>
        <v>0</v>
      </c>
      <c r="AQ30" s="459">
        <f>E30+AQ$40</f>
        <v>2.0833333333333332E-2</v>
      </c>
      <c r="AR30" s="460" t="b">
        <f t="shared" si="7"/>
        <v>0</v>
      </c>
      <c r="AS30" s="461"/>
      <c r="AT30" s="438">
        <f t="shared" si="15"/>
        <v>7.2</v>
      </c>
      <c r="AU30" s="439">
        <f>IF(R30&gt;=$R$3,BC30,I30+BC30)</f>
        <v>0</v>
      </c>
      <c r="AV30" s="440">
        <f>HOUR(AY30)</f>
        <v>0</v>
      </c>
      <c r="AW30" s="439">
        <f t="shared" si="16"/>
        <v>0</v>
      </c>
      <c r="AX30" s="440">
        <f>MINUTE(AY30)</f>
        <v>0</v>
      </c>
      <c r="AY30" s="442">
        <f t="shared" si="9"/>
        <v>0</v>
      </c>
      <c r="AZ30" s="462">
        <f>SUM($BC$12:BC30)</f>
        <v>0</v>
      </c>
      <c r="BA30" s="463">
        <f>SUM(AT$12:AT30)</f>
        <v>108.00000000000003</v>
      </c>
      <c r="BB30" s="464">
        <f>$S$5*T30</f>
        <v>108.00149999999999</v>
      </c>
      <c r="BC30" s="465">
        <f>AN30+AO30</f>
        <v>0</v>
      </c>
      <c r="BD30" s="392"/>
      <c r="BE30" s="127"/>
      <c r="BF30" s="127"/>
      <c r="BG30" s="127"/>
      <c r="BH30" s="127"/>
      <c r="BI30" s="127"/>
      <c r="BJ30" s="127"/>
      <c r="BK30" s="127"/>
      <c r="BL30" s="127"/>
    </row>
    <row r="31" spans="1:64" ht="10.5" customHeight="1" x14ac:dyDescent="0.2">
      <c r="A31" s="212"/>
      <c r="B31" s="213"/>
      <c r="C31" s="213"/>
      <c r="D31" s="488" t="s">
        <v>1</v>
      </c>
      <c r="E31" s="488" t="s">
        <v>1</v>
      </c>
      <c r="F31" s="488" t="s">
        <v>1</v>
      </c>
      <c r="G31" s="488" t="s">
        <v>1</v>
      </c>
      <c r="H31" s="227">
        <f>SUM(AN26:AO30)</f>
        <v>0</v>
      </c>
      <c r="I31" s="228" t="s">
        <v>1</v>
      </c>
      <c r="J31" s="229">
        <f>H31+SUM(I26:I30)</f>
        <v>0</v>
      </c>
      <c r="K31" s="359" t="s">
        <v>1</v>
      </c>
      <c r="L31" s="366"/>
      <c r="M31" s="366"/>
      <c r="N31" s="366"/>
      <c r="O31" s="366"/>
      <c r="P31" s="359"/>
      <c r="Q31" s="231" t="s">
        <v>1</v>
      </c>
      <c r="R31" s="231"/>
      <c r="S31" s="213"/>
      <c r="T31" s="363"/>
      <c r="U31" s="306">
        <f>U$11+SUM(BA31-BB31)-SUM(AR$12:AR31)+SUM(AG$12:AG31)</f>
        <v>-149.88149999999996</v>
      </c>
      <c r="V31" s="305"/>
      <c r="W31" s="213"/>
      <c r="X31" s="213"/>
      <c r="Y31" s="213"/>
      <c r="Z31" s="324">
        <f>0-Y27</f>
        <v>-36</v>
      </c>
      <c r="AA31" s="213"/>
      <c r="AB31" s="466">
        <f t="shared" si="0"/>
        <v>0</v>
      </c>
      <c r="AC31" s="396">
        <f t="shared" si="11"/>
        <v>0</v>
      </c>
      <c r="AD31" s="467">
        <f t="shared" si="1"/>
        <v>0</v>
      </c>
      <c r="AE31" s="396">
        <f t="shared" si="12"/>
        <v>0</v>
      </c>
      <c r="AF31" s="467">
        <f t="shared" si="2"/>
        <v>0</v>
      </c>
      <c r="AG31" s="394" t="s">
        <v>1</v>
      </c>
      <c r="AH31" s="466">
        <f t="shared" si="3"/>
        <v>0</v>
      </c>
      <c r="AI31" s="468">
        <f t="shared" si="4"/>
        <v>0</v>
      </c>
      <c r="AJ31" s="396">
        <f t="shared" si="5"/>
        <v>0</v>
      </c>
      <c r="AK31" s="396">
        <f t="shared" si="6"/>
        <v>0</v>
      </c>
      <c r="AL31" s="397">
        <f t="shared" si="17"/>
        <v>0</v>
      </c>
      <c r="AM31" s="469" t="s">
        <v>1</v>
      </c>
      <c r="AN31" s="470" t="s">
        <v>1</v>
      </c>
      <c r="AO31" s="471" t="s">
        <v>1</v>
      </c>
      <c r="AP31" s="472" t="s">
        <v>1</v>
      </c>
      <c r="AQ31" s="459" t="s">
        <v>1</v>
      </c>
      <c r="AR31" s="460" t="b">
        <f t="shared" si="7"/>
        <v>0</v>
      </c>
      <c r="AS31" s="461"/>
      <c r="AT31" s="438" t="s">
        <v>1</v>
      </c>
      <c r="AU31" s="471" t="str">
        <f t="shared" ref="AU31:AU37" si="22">IF(R31&gt;=$R$3,BC31,I31+BC31)</f>
        <v xml:space="preserve"> </v>
      </c>
      <c r="AV31" s="470" t="s">
        <v>1</v>
      </c>
      <c r="AW31" s="471" t="s">
        <v>1</v>
      </c>
      <c r="AX31" s="470" t="s">
        <v>1</v>
      </c>
      <c r="AY31" s="474" t="s">
        <v>1</v>
      </c>
      <c r="AZ31" s="475">
        <f>AZ30</f>
        <v>0</v>
      </c>
      <c r="BA31" s="476">
        <f>SUM(AT$12:AT31)</f>
        <v>108.00000000000003</v>
      </c>
      <c r="BB31" s="477">
        <f>BB30</f>
        <v>108.00149999999999</v>
      </c>
      <c r="BC31" s="465" t="s">
        <v>1</v>
      </c>
      <c r="BD31" s="392"/>
      <c r="BE31" s="127"/>
      <c r="BF31" s="127"/>
      <c r="BG31" s="127"/>
      <c r="BH31" s="127"/>
      <c r="BI31" s="127"/>
      <c r="BJ31" s="127"/>
      <c r="BK31" s="127"/>
      <c r="BL31" s="127"/>
    </row>
    <row r="32" spans="1:64" ht="10.5" customHeight="1" x14ac:dyDescent="0.25">
      <c r="A32" s="212"/>
      <c r="B32" s="215" t="s">
        <v>26</v>
      </c>
      <c r="C32" s="216">
        <f>I5+3</f>
        <v>4</v>
      </c>
      <c r="D32" s="488">
        <v>0</v>
      </c>
      <c r="E32" s="488" t="s">
        <v>1</v>
      </c>
      <c r="F32" s="489" t="s">
        <v>1</v>
      </c>
      <c r="G32" s="488" t="s">
        <v>1</v>
      </c>
      <c r="H32" s="225"/>
      <c r="I32" s="231"/>
      <c r="J32" s="11"/>
      <c r="K32" s="359">
        <f t="shared" si="10"/>
        <v>0</v>
      </c>
      <c r="L32" s="368">
        <v>0</v>
      </c>
      <c r="M32" s="368"/>
      <c r="N32" s="368"/>
      <c r="O32" s="368"/>
      <c r="P32" s="359"/>
      <c r="Q32" s="369" t="s">
        <v>29</v>
      </c>
      <c r="R32" s="370"/>
      <c r="S32" s="365" t="s">
        <v>30</v>
      </c>
      <c r="T32" s="363"/>
      <c r="U32" s="306">
        <f>U$11+SUM(BA32-BB32)-SUM(AR$12:AR32)+SUM(AG$12:AG32)</f>
        <v>-149.88149999999996</v>
      </c>
      <c r="V32" s="305"/>
      <c r="W32" s="213"/>
      <c r="X32" s="213"/>
      <c r="Y32" s="213"/>
      <c r="Z32" s="324">
        <f>0-Y28</f>
        <v>-293.88</v>
      </c>
      <c r="AA32" s="213"/>
      <c r="AB32" s="466">
        <f t="shared" si="0"/>
        <v>0</v>
      </c>
      <c r="AC32" s="396">
        <f t="shared" si="11"/>
        <v>0</v>
      </c>
      <c r="AD32" s="467">
        <f t="shared" si="1"/>
        <v>0</v>
      </c>
      <c r="AE32" s="396">
        <f t="shared" si="12"/>
        <v>0</v>
      </c>
      <c r="AF32" s="467">
        <f t="shared" si="2"/>
        <v>0</v>
      </c>
      <c r="AG32" s="397">
        <f t="shared" si="13"/>
        <v>0</v>
      </c>
      <c r="AH32" s="466">
        <f t="shared" si="3"/>
        <v>0</v>
      </c>
      <c r="AI32" s="468">
        <f t="shared" si="4"/>
        <v>0</v>
      </c>
      <c r="AJ32" s="396">
        <f t="shared" si="5"/>
        <v>0</v>
      </c>
      <c r="AK32" s="396">
        <f t="shared" si="6"/>
        <v>0</v>
      </c>
      <c r="AL32" s="397">
        <f t="shared" si="17"/>
        <v>0</v>
      </c>
      <c r="AM32" s="469">
        <f t="shared" ref="AM32:AM37" si="23">H32+R32</f>
        <v>0</v>
      </c>
      <c r="AN32" s="470">
        <f>HOUR(AM32)</f>
        <v>0</v>
      </c>
      <c r="AO32" s="471" t="s">
        <v>1</v>
      </c>
      <c r="AP32" s="472">
        <f t="shared" ref="AP32:AP37" si="24">MINUTE(H32)</f>
        <v>0</v>
      </c>
      <c r="AQ32" s="459" t="s">
        <v>1</v>
      </c>
      <c r="AR32" s="460" t="b">
        <f t="shared" si="7"/>
        <v>0</v>
      </c>
      <c r="AS32" s="461"/>
      <c r="AT32" s="438" t="s">
        <v>1</v>
      </c>
      <c r="AU32" s="471" t="str">
        <f t="shared" si="22"/>
        <v xml:space="preserve"> </v>
      </c>
      <c r="AV32" s="470">
        <f>HOUR(J32)</f>
        <v>0</v>
      </c>
      <c r="AW32" s="471">
        <f t="shared" si="16"/>
        <v>0</v>
      </c>
      <c r="AX32" s="470">
        <f>MINUTE(J32)</f>
        <v>0</v>
      </c>
      <c r="AY32" s="474" t="s">
        <v>1</v>
      </c>
      <c r="AZ32" s="475">
        <f>AZ30</f>
        <v>0</v>
      </c>
      <c r="BA32" s="476">
        <f>SUM(AT$12:AT32)</f>
        <v>108.00000000000003</v>
      </c>
      <c r="BB32" s="477">
        <f>BB30</f>
        <v>108.00149999999999</v>
      </c>
      <c r="BC32" s="465" t="s">
        <v>1</v>
      </c>
      <c r="BD32" s="392"/>
      <c r="BE32" s="127"/>
      <c r="BF32" s="127"/>
      <c r="BG32" s="127"/>
      <c r="BH32" s="127"/>
      <c r="BI32" s="127"/>
      <c r="BJ32" s="127"/>
      <c r="BK32" s="127"/>
      <c r="BL32" s="127"/>
    </row>
    <row r="33" spans="1:64" ht="10.5" customHeight="1" x14ac:dyDescent="0.25">
      <c r="A33" s="212"/>
      <c r="B33" s="217" t="s">
        <v>33</v>
      </c>
      <c r="C33" s="218">
        <f>C30+3</f>
        <v>42590</v>
      </c>
      <c r="D33" s="5">
        <v>0</v>
      </c>
      <c r="E33" s="5">
        <v>0</v>
      </c>
      <c r="F33" s="5">
        <v>0</v>
      </c>
      <c r="G33" s="5">
        <v>0</v>
      </c>
      <c r="H33" s="13">
        <f>(E33-D33)+(G33-F33)</f>
        <v>0</v>
      </c>
      <c r="I33" s="357">
        <f>AV33+AW33+AG33+AL33</f>
        <v>0</v>
      </c>
      <c r="J33" s="358">
        <f>(AU33+I33)-AC33</f>
        <v>0</v>
      </c>
      <c r="K33" s="359">
        <f t="shared" si="10"/>
        <v>0</v>
      </c>
      <c r="L33" s="26">
        <v>0</v>
      </c>
      <c r="M33" s="26"/>
      <c r="N33" s="26"/>
      <c r="O33" s="26"/>
      <c r="P33" s="359"/>
      <c r="Q33" s="23" t="s">
        <v>1</v>
      </c>
      <c r="R33" s="25">
        <v>0</v>
      </c>
      <c r="S33" s="362"/>
      <c r="T33" s="363">
        <v>16</v>
      </c>
      <c r="U33" s="306">
        <f>U$11+SUM(BA33-BB33)-SUM(AR$12:AR33)+SUM(AG$12:AG33)</f>
        <v>-149.88159999999996</v>
      </c>
      <c r="V33" s="305"/>
      <c r="W33" s="225"/>
      <c r="X33" s="225"/>
      <c r="Y33" s="225"/>
      <c r="Z33" s="225"/>
      <c r="AA33" s="213"/>
      <c r="AB33" s="447">
        <f t="shared" si="0"/>
        <v>0</v>
      </c>
      <c r="AC33" s="448">
        <f t="shared" si="11"/>
        <v>0</v>
      </c>
      <c r="AD33" s="449">
        <f t="shared" si="1"/>
        <v>0</v>
      </c>
      <c r="AE33" s="448">
        <f t="shared" si="12"/>
        <v>0</v>
      </c>
      <c r="AF33" s="449">
        <f t="shared" si="2"/>
        <v>0</v>
      </c>
      <c r="AG33" s="450">
        <f t="shared" si="13"/>
        <v>0</v>
      </c>
      <c r="AH33" s="451">
        <f t="shared" si="3"/>
        <v>0</v>
      </c>
      <c r="AI33" s="452">
        <f t="shared" si="4"/>
        <v>0</v>
      </c>
      <c r="AJ33" s="453">
        <f t="shared" si="5"/>
        <v>0</v>
      </c>
      <c r="AK33" s="453">
        <f t="shared" si="6"/>
        <v>0</v>
      </c>
      <c r="AL33" s="454">
        <f t="shared" si="17"/>
        <v>0</v>
      </c>
      <c r="AM33" s="455">
        <f t="shared" si="23"/>
        <v>0</v>
      </c>
      <c r="AN33" s="456">
        <f>HOUR(H33)</f>
        <v>0</v>
      </c>
      <c r="AO33" s="457">
        <f t="shared" si="14"/>
        <v>0</v>
      </c>
      <c r="AP33" s="458">
        <f t="shared" si="24"/>
        <v>0</v>
      </c>
      <c r="AQ33" s="459">
        <f>E33+AQ$40</f>
        <v>2.0833333333333332E-2</v>
      </c>
      <c r="AR33" s="460" t="b">
        <f t="shared" si="7"/>
        <v>0</v>
      </c>
      <c r="AS33" s="461"/>
      <c r="AT33" s="438">
        <f t="shared" si="15"/>
        <v>7.2</v>
      </c>
      <c r="AU33" s="439">
        <f t="shared" si="22"/>
        <v>0</v>
      </c>
      <c r="AV33" s="440">
        <f>HOUR(AY33)</f>
        <v>0</v>
      </c>
      <c r="AW33" s="439">
        <f t="shared" si="16"/>
        <v>0</v>
      </c>
      <c r="AX33" s="440">
        <f>MINUTE(AY33)</f>
        <v>0</v>
      </c>
      <c r="AY33" s="442">
        <f t="shared" si="9"/>
        <v>0</v>
      </c>
      <c r="AZ33" s="462">
        <f>SUM($BC$12:BC33)</f>
        <v>0</v>
      </c>
      <c r="BA33" s="463">
        <f>SUM(AT$12:AT33)</f>
        <v>115.20000000000003</v>
      </c>
      <c r="BB33" s="464">
        <f>$S$5*T33</f>
        <v>115.2016</v>
      </c>
      <c r="BC33" s="465">
        <f>AN33+AO33</f>
        <v>0</v>
      </c>
      <c r="BD33" s="392"/>
      <c r="BE33" s="127"/>
      <c r="BF33" s="127"/>
      <c r="BG33" s="127"/>
      <c r="BH33" s="127"/>
      <c r="BI33" s="127"/>
      <c r="BJ33" s="127"/>
      <c r="BK33" s="127"/>
      <c r="BL33" s="127"/>
    </row>
    <row r="34" spans="1:64" ht="10.5" customHeight="1" x14ac:dyDescent="0.25">
      <c r="A34" s="212"/>
      <c r="B34" s="217" t="s">
        <v>34</v>
      </c>
      <c r="C34" s="221">
        <f>C33+1</f>
        <v>42591</v>
      </c>
      <c r="D34" s="5">
        <v>0</v>
      </c>
      <c r="E34" s="5">
        <v>0</v>
      </c>
      <c r="F34" s="5">
        <v>0</v>
      </c>
      <c r="G34" s="5">
        <v>0</v>
      </c>
      <c r="H34" s="13">
        <f>(E34-D34)+(G34-F34)</f>
        <v>0</v>
      </c>
      <c r="I34" s="357">
        <f>AV34+AW34+AG34+AL34</f>
        <v>0</v>
      </c>
      <c r="J34" s="358">
        <f>(AU34+I34)-AC34</f>
        <v>0</v>
      </c>
      <c r="K34" s="359">
        <f t="shared" si="10"/>
        <v>0</v>
      </c>
      <c r="L34" s="26">
        <v>0</v>
      </c>
      <c r="M34" s="26"/>
      <c r="N34" s="26"/>
      <c r="O34" s="26"/>
      <c r="P34" s="359"/>
      <c r="Q34" s="23" t="s">
        <v>1</v>
      </c>
      <c r="R34" s="25">
        <v>0</v>
      </c>
      <c r="S34" s="362"/>
      <c r="T34" s="363">
        <v>17</v>
      </c>
      <c r="U34" s="306">
        <f>U$11+SUM(BA34-BB34)-SUM(AR$12:AR34)+SUM(AG$12:AG34)</f>
        <v>-149.88169999999997</v>
      </c>
      <c r="V34" s="305"/>
      <c r="W34" s="225"/>
      <c r="X34" s="225"/>
      <c r="Y34" s="225"/>
      <c r="Z34" s="225"/>
      <c r="AA34" s="213"/>
      <c r="AB34" s="447">
        <f t="shared" si="0"/>
        <v>0</v>
      </c>
      <c r="AC34" s="448">
        <f t="shared" si="11"/>
        <v>0</v>
      </c>
      <c r="AD34" s="449">
        <f t="shared" si="1"/>
        <v>0</v>
      </c>
      <c r="AE34" s="448">
        <f t="shared" si="12"/>
        <v>0</v>
      </c>
      <c r="AF34" s="449">
        <f t="shared" si="2"/>
        <v>0</v>
      </c>
      <c r="AG34" s="450">
        <f t="shared" si="13"/>
        <v>0</v>
      </c>
      <c r="AH34" s="451">
        <f t="shared" si="3"/>
        <v>0</v>
      </c>
      <c r="AI34" s="452">
        <f t="shared" si="4"/>
        <v>0</v>
      </c>
      <c r="AJ34" s="453">
        <f t="shared" si="5"/>
        <v>0</v>
      </c>
      <c r="AK34" s="453">
        <f t="shared" si="6"/>
        <v>0</v>
      </c>
      <c r="AL34" s="454">
        <f t="shared" si="17"/>
        <v>0</v>
      </c>
      <c r="AM34" s="455">
        <f t="shared" si="23"/>
        <v>0</v>
      </c>
      <c r="AN34" s="456">
        <f>HOUR(H34)</f>
        <v>0</v>
      </c>
      <c r="AO34" s="457">
        <f t="shared" si="14"/>
        <v>0</v>
      </c>
      <c r="AP34" s="458">
        <f t="shared" si="24"/>
        <v>0</v>
      </c>
      <c r="AQ34" s="459">
        <f>E34+AQ$40</f>
        <v>2.0833333333333332E-2</v>
      </c>
      <c r="AR34" s="460" t="b">
        <f t="shared" si="7"/>
        <v>0</v>
      </c>
      <c r="AS34" s="461"/>
      <c r="AT34" s="438">
        <f t="shared" si="15"/>
        <v>7.2</v>
      </c>
      <c r="AU34" s="439">
        <f t="shared" si="22"/>
        <v>0</v>
      </c>
      <c r="AV34" s="440">
        <f>HOUR(AY34)</f>
        <v>0</v>
      </c>
      <c r="AW34" s="439">
        <f t="shared" si="16"/>
        <v>0</v>
      </c>
      <c r="AX34" s="440">
        <f>MINUTE(AY34)</f>
        <v>0</v>
      </c>
      <c r="AY34" s="442">
        <f t="shared" si="9"/>
        <v>0</v>
      </c>
      <c r="AZ34" s="462">
        <f>SUM($BC$12:BC34)</f>
        <v>0</v>
      </c>
      <c r="BA34" s="463">
        <f>SUM(AT$12:AT34)</f>
        <v>122.40000000000003</v>
      </c>
      <c r="BB34" s="464">
        <f>$S$5*T34</f>
        <v>122.40170000000001</v>
      </c>
      <c r="BC34" s="465">
        <f>AN34+AO34</f>
        <v>0</v>
      </c>
      <c r="BD34" s="392"/>
      <c r="BE34" s="127"/>
      <c r="BF34" s="127"/>
      <c r="BG34" s="127"/>
      <c r="BH34" s="127"/>
      <c r="BI34" s="127"/>
      <c r="BJ34" s="127"/>
      <c r="BK34" s="127"/>
      <c r="BL34" s="127"/>
    </row>
    <row r="35" spans="1:64" ht="10.5" customHeight="1" x14ac:dyDescent="0.25">
      <c r="A35" s="212"/>
      <c r="B35" s="217" t="s">
        <v>35</v>
      </c>
      <c r="C35" s="221">
        <f>C34+1</f>
        <v>42592</v>
      </c>
      <c r="D35" s="5">
        <v>0</v>
      </c>
      <c r="E35" s="5">
        <v>0</v>
      </c>
      <c r="F35" s="5">
        <v>0</v>
      </c>
      <c r="G35" s="5">
        <v>0</v>
      </c>
      <c r="H35" s="13">
        <f>(E35-D35)+(G35-F35)</f>
        <v>0</v>
      </c>
      <c r="I35" s="357">
        <f>AV35+AW35+AG35+AL35</f>
        <v>0</v>
      </c>
      <c r="J35" s="358">
        <f>(AU35+I35)-AC35</f>
        <v>0</v>
      </c>
      <c r="K35" s="359">
        <f t="shared" si="10"/>
        <v>0</v>
      </c>
      <c r="L35" s="26"/>
      <c r="M35" s="26"/>
      <c r="N35" s="26"/>
      <c r="O35" s="26"/>
      <c r="P35" s="359"/>
      <c r="Q35" s="23" t="s">
        <v>1</v>
      </c>
      <c r="R35" s="25">
        <v>0</v>
      </c>
      <c r="S35" s="362"/>
      <c r="T35" s="363">
        <v>18</v>
      </c>
      <c r="U35" s="306">
        <f>U$11+SUM(BA35-BB35)-SUM(AR$12:AR35)+SUM(AG$12:AG35)</f>
        <v>-149.88179999999997</v>
      </c>
      <c r="V35" s="305"/>
      <c r="W35" s="225"/>
      <c r="X35" s="225"/>
      <c r="Y35" s="225"/>
      <c r="Z35" s="225"/>
      <c r="AA35" s="213"/>
      <c r="AB35" s="447">
        <f t="shared" si="0"/>
        <v>0</v>
      </c>
      <c r="AC35" s="448">
        <f t="shared" si="11"/>
        <v>0</v>
      </c>
      <c r="AD35" s="449">
        <f t="shared" si="1"/>
        <v>0</v>
      </c>
      <c r="AE35" s="448">
        <f t="shared" si="12"/>
        <v>0</v>
      </c>
      <c r="AF35" s="449">
        <f t="shared" si="2"/>
        <v>0</v>
      </c>
      <c r="AG35" s="450">
        <f t="shared" si="13"/>
        <v>0</v>
      </c>
      <c r="AH35" s="451">
        <f t="shared" si="3"/>
        <v>0</v>
      </c>
      <c r="AI35" s="452">
        <f t="shared" si="4"/>
        <v>0</v>
      </c>
      <c r="AJ35" s="453">
        <f t="shared" si="5"/>
        <v>0</v>
      </c>
      <c r="AK35" s="453">
        <f t="shared" si="6"/>
        <v>0</v>
      </c>
      <c r="AL35" s="454">
        <f t="shared" si="17"/>
        <v>0</v>
      </c>
      <c r="AM35" s="455">
        <f t="shared" si="23"/>
        <v>0</v>
      </c>
      <c r="AN35" s="456">
        <f>HOUR(H35)</f>
        <v>0</v>
      </c>
      <c r="AO35" s="457">
        <f t="shared" si="14"/>
        <v>0</v>
      </c>
      <c r="AP35" s="458">
        <f t="shared" si="24"/>
        <v>0</v>
      </c>
      <c r="AQ35" s="459">
        <f>E35+AQ$40</f>
        <v>2.0833333333333332E-2</v>
      </c>
      <c r="AR35" s="460" t="b">
        <f t="shared" si="7"/>
        <v>0</v>
      </c>
      <c r="AS35" s="461"/>
      <c r="AT35" s="438">
        <f t="shared" si="15"/>
        <v>7.2</v>
      </c>
      <c r="AU35" s="439">
        <f t="shared" si="22"/>
        <v>0</v>
      </c>
      <c r="AV35" s="440">
        <f>HOUR(AY35)</f>
        <v>0</v>
      </c>
      <c r="AW35" s="439">
        <f t="shared" si="16"/>
        <v>0</v>
      </c>
      <c r="AX35" s="440">
        <f>MINUTE(AY35)</f>
        <v>0</v>
      </c>
      <c r="AY35" s="442">
        <f t="shared" si="9"/>
        <v>0</v>
      </c>
      <c r="AZ35" s="462">
        <f>SUM($BC$12:BC35)</f>
        <v>0</v>
      </c>
      <c r="BA35" s="463">
        <f>SUM(AT$12:AT35)</f>
        <v>129.60000000000002</v>
      </c>
      <c r="BB35" s="464">
        <f>$S$5*T35</f>
        <v>129.6018</v>
      </c>
      <c r="BC35" s="465">
        <f>AN35+AO35</f>
        <v>0</v>
      </c>
      <c r="BD35" s="392"/>
      <c r="BE35" s="127"/>
      <c r="BF35" s="127"/>
      <c r="BG35" s="127"/>
      <c r="BH35" s="127"/>
      <c r="BI35" s="127"/>
      <c r="BJ35" s="127"/>
      <c r="BK35" s="127"/>
      <c r="BL35" s="127"/>
    </row>
    <row r="36" spans="1:64" ht="10.5" customHeight="1" x14ac:dyDescent="0.25">
      <c r="A36" s="212"/>
      <c r="B36" s="217" t="s">
        <v>38</v>
      </c>
      <c r="C36" s="221">
        <f>C35+1</f>
        <v>42593</v>
      </c>
      <c r="D36" s="5">
        <v>0</v>
      </c>
      <c r="E36" s="5">
        <v>0</v>
      </c>
      <c r="F36" s="5">
        <v>0</v>
      </c>
      <c r="G36" s="5">
        <v>0</v>
      </c>
      <c r="H36" s="13">
        <f>(E36-D36)+(G36-F36)</f>
        <v>0</v>
      </c>
      <c r="I36" s="357">
        <f>AV36+AW36+AG36+AL36</f>
        <v>0</v>
      </c>
      <c r="J36" s="358">
        <f>(AU36+I36)-AC36</f>
        <v>0</v>
      </c>
      <c r="K36" s="359">
        <f t="shared" si="10"/>
        <v>0</v>
      </c>
      <c r="L36" s="26"/>
      <c r="M36" s="26"/>
      <c r="N36" s="26"/>
      <c r="O36" s="26"/>
      <c r="P36" s="359"/>
      <c r="Q36" s="23" t="s">
        <v>1</v>
      </c>
      <c r="R36" s="23"/>
      <c r="S36" s="362"/>
      <c r="T36" s="363">
        <v>19</v>
      </c>
      <c r="U36" s="306">
        <f>U$11+SUM(BA36-BB36)-SUM(AR$12:AR36)+SUM(AG$12:AG36)</f>
        <v>-149.88189999999997</v>
      </c>
      <c r="V36" s="305"/>
      <c r="W36" s="225"/>
      <c r="X36" s="225"/>
      <c r="Y36" s="225"/>
      <c r="Z36" s="225"/>
      <c r="AA36" s="213"/>
      <c r="AB36" s="447">
        <f t="shared" si="0"/>
        <v>0</v>
      </c>
      <c r="AC36" s="448">
        <f t="shared" si="11"/>
        <v>0</v>
      </c>
      <c r="AD36" s="449">
        <f t="shared" si="1"/>
        <v>0</v>
      </c>
      <c r="AE36" s="448">
        <f t="shared" si="12"/>
        <v>0</v>
      </c>
      <c r="AF36" s="449">
        <f t="shared" si="2"/>
        <v>0</v>
      </c>
      <c r="AG36" s="450">
        <f t="shared" si="13"/>
        <v>0</v>
      </c>
      <c r="AH36" s="451">
        <f t="shared" si="3"/>
        <v>0</v>
      </c>
      <c r="AI36" s="452">
        <f t="shared" si="4"/>
        <v>0</v>
      </c>
      <c r="AJ36" s="453">
        <f t="shared" si="5"/>
        <v>0</v>
      </c>
      <c r="AK36" s="453">
        <f t="shared" si="6"/>
        <v>0</v>
      </c>
      <c r="AL36" s="454">
        <f t="shared" si="17"/>
        <v>0</v>
      </c>
      <c r="AM36" s="455">
        <f t="shared" si="23"/>
        <v>0</v>
      </c>
      <c r="AN36" s="456">
        <f>HOUR(H36)</f>
        <v>0</v>
      </c>
      <c r="AO36" s="457">
        <f t="shared" si="14"/>
        <v>0</v>
      </c>
      <c r="AP36" s="458">
        <f t="shared" si="24"/>
        <v>0</v>
      </c>
      <c r="AQ36" s="459">
        <f>E36+AQ$40</f>
        <v>2.0833333333333332E-2</v>
      </c>
      <c r="AR36" s="460" t="b">
        <f t="shared" si="7"/>
        <v>0</v>
      </c>
      <c r="AS36" s="461"/>
      <c r="AT36" s="438">
        <f t="shared" si="15"/>
        <v>7.2</v>
      </c>
      <c r="AU36" s="439">
        <f t="shared" si="22"/>
        <v>0</v>
      </c>
      <c r="AV36" s="440">
        <f>HOUR(AY36)</f>
        <v>0</v>
      </c>
      <c r="AW36" s="439">
        <f t="shared" si="16"/>
        <v>0</v>
      </c>
      <c r="AX36" s="440">
        <f>MINUTE(AY36)</f>
        <v>0</v>
      </c>
      <c r="AY36" s="442">
        <f t="shared" si="9"/>
        <v>0</v>
      </c>
      <c r="AZ36" s="462">
        <f>SUM($BC$12:BC36)</f>
        <v>0</v>
      </c>
      <c r="BA36" s="463">
        <f>SUM(AT$12:AT36)</f>
        <v>136.80000000000001</v>
      </c>
      <c r="BB36" s="464">
        <f>$S$5*T36</f>
        <v>136.80189999999999</v>
      </c>
      <c r="BC36" s="465">
        <f>AN36+AO36</f>
        <v>0</v>
      </c>
      <c r="BD36" s="392"/>
      <c r="BE36" s="127"/>
      <c r="BF36" s="127"/>
      <c r="BG36" s="127"/>
      <c r="BH36" s="127"/>
      <c r="BI36" s="127"/>
      <c r="BJ36" s="127"/>
      <c r="BK36" s="127"/>
      <c r="BL36" s="127"/>
    </row>
    <row r="37" spans="1:64" ht="10.5" customHeight="1" x14ac:dyDescent="0.25">
      <c r="A37" s="212"/>
      <c r="B37" s="217" t="s">
        <v>41</v>
      </c>
      <c r="C37" s="221">
        <f>C36+1</f>
        <v>42594</v>
      </c>
      <c r="D37" s="5">
        <v>0</v>
      </c>
      <c r="E37" s="5">
        <v>0</v>
      </c>
      <c r="F37" s="5">
        <v>0</v>
      </c>
      <c r="G37" s="5">
        <v>0</v>
      </c>
      <c r="H37" s="13">
        <f>(E37-D37)+(G37-F37)</f>
        <v>0</v>
      </c>
      <c r="I37" s="357">
        <f>AV37+AW37+AG37+AL37</f>
        <v>0</v>
      </c>
      <c r="J37" s="358">
        <f>(AU37+I37)-AC37</f>
        <v>0</v>
      </c>
      <c r="K37" s="359">
        <f t="shared" si="10"/>
        <v>0</v>
      </c>
      <c r="L37" s="27">
        <v>0</v>
      </c>
      <c r="M37" s="27">
        <v>0</v>
      </c>
      <c r="N37" s="27">
        <v>0</v>
      </c>
      <c r="O37" s="27">
        <v>0</v>
      </c>
      <c r="P37" s="359"/>
      <c r="Q37" s="23" t="s">
        <v>1</v>
      </c>
      <c r="R37" s="25">
        <v>0</v>
      </c>
      <c r="S37" s="362"/>
      <c r="T37" s="363">
        <v>20</v>
      </c>
      <c r="U37" s="325">
        <f>U$11+SUM(BA37-BB37)-SUM(AR$12:AR37)+SUM(AG$12:AG37)</f>
        <v>-149.88200000000001</v>
      </c>
      <c r="V37" s="305"/>
      <c r="W37" s="225"/>
      <c r="X37" s="225"/>
      <c r="Y37" s="225"/>
      <c r="Z37" s="225"/>
      <c r="AA37" s="213"/>
      <c r="AB37" s="447">
        <f t="shared" si="0"/>
        <v>0</v>
      </c>
      <c r="AC37" s="448">
        <f t="shared" si="11"/>
        <v>0</v>
      </c>
      <c r="AD37" s="449">
        <f t="shared" si="1"/>
        <v>0</v>
      </c>
      <c r="AE37" s="448">
        <f t="shared" si="12"/>
        <v>0</v>
      </c>
      <c r="AF37" s="449">
        <f t="shared" si="2"/>
        <v>0</v>
      </c>
      <c r="AG37" s="450">
        <f t="shared" si="13"/>
        <v>0</v>
      </c>
      <c r="AH37" s="451">
        <f t="shared" si="3"/>
        <v>0</v>
      </c>
      <c r="AI37" s="452">
        <f t="shared" si="4"/>
        <v>0</v>
      </c>
      <c r="AJ37" s="453">
        <f>AI37/60</f>
        <v>0</v>
      </c>
      <c r="AK37" s="453">
        <f>AH37+AJ37</f>
        <v>0</v>
      </c>
      <c r="AL37" s="454">
        <f t="shared" si="17"/>
        <v>0</v>
      </c>
      <c r="AM37" s="455">
        <f t="shared" si="23"/>
        <v>0</v>
      </c>
      <c r="AN37" s="456">
        <f>HOUR(H37)</f>
        <v>0</v>
      </c>
      <c r="AO37" s="457">
        <f t="shared" si="14"/>
        <v>0</v>
      </c>
      <c r="AP37" s="458">
        <f t="shared" si="24"/>
        <v>0</v>
      </c>
      <c r="AQ37" s="459">
        <f>E37+AQ$40</f>
        <v>2.0833333333333332E-2</v>
      </c>
      <c r="AR37" s="460" t="b">
        <f t="shared" si="7"/>
        <v>0</v>
      </c>
      <c r="AS37" s="461"/>
      <c r="AT37" s="438">
        <f t="shared" si="15"/>
        <v>7.2</v>
      </c>
      <c r="AU37" s="439">
        <f t="shared" si="22"/>
        <v>0</v>
      </c>
      <c r="AV37" s="440">
        <f>HOUR(AY37)</f>
        <v>0</v>
      </c>
      <c r="AW37" s="439">
        <f t="shared" si="16"/>
        <v>0</v>
      </c>
      <c r="AX37" s="440">
        <f>MINUTE(AY37)</f>
        <v>0</v>
      </c>
      <c r="AY37" s="442">
        <f t="shared" si="9"/>
        <v>0</v>
      </c>
      <c r="AZ37" s="462">
        <f>SUM($BC$12:BC37)</f>
        <v>0</v>
      </c>
      <c r="BA37" s="463">
        <f>SUM(AT$12:AT37)</f>
        <v>144</v>
      </c>
      <c r="BB37" s="464">
        <f>$S$5*T37</f>
        <v>144.00200000000001</v>
      </c>
      <c r="BC37" s="465">
        <f>AN37+AO37</f>
        <v>0</v>
      </c>
      <c r="BD37" s="392"/>
      <c r="BE37" s="127"/>
      <c r="BF37" s="127"/>
      <c r="BG37" s="127"/>
      <c r="BH37" s="127"/>
      <c r="BI37" s="127"/>
      <c r="BJ37" s="127"/>
      <c r="BK37" s="127"/>
      <c r="BL37" s="127"/>
    </row>
    <row r="38" spans="1:64" ht="10.5" customHeight="1" x14ac:dyDescent="0.25">
      <c r="A38" s="212"/>
      <c r="B38" s="213"/>
      <c r="C38" s="213"/>
      <c r="D38" s="213">
        <v>0</v>
      </c>
      <c r="E38" s="11" t="s">
        <v>1</v>
      </c>
      <c r="F38" s="11" t="s">
        <v>1</v>
      </c>
      <c r="G38" s="213"/>
      <c r="H38" s="227">
        <f>SUM(AN33:AO37)</f>
        <v>0</v>
      </c>
      <c r="I38" s="228" t="s">
        <v>1</v>
      </c>
      <c r="J38" s="229">
        <f>H38+SUM(I33:I37)</f>
        <v>0</v>
      </c>
      <c r="K38" s="230" t="s">
        <v>1</v>
      </c>
      <c r="L38" s="230"/>
      <c r="M38" s="230"/>
      <c r="N38" s="230"/>
      <c r="O38" s="230"/>
      <c r="P38" s="230"/>
      <c r="Q38" s="231" t="s">
        <v>1</v>
      </c>
      <c r="R38" s="231"/>
      <c r="S38" s="213"/>
      <c r="T38" s="232"/>
      <c r="U38" s="213"/>
      <c r="V38" s="213"/>
      <c r="W38" s="225"/>
      <c r="X38" s="225"/>
      <c r="Y38" s="225"/>
      <c r="Z38" s="225"/>
      <c r="AA38" s="213"/>
      <c r="AB38" s="256"/>
      <c r="AC38" s="257"/>
      <c r="AD38" s="257"/>
      <c r="AE38" s="257"/>
      <c r="AF38" s="257"/>
      <c r="AG38" s="394" t="s">
        <v>1</v>
      </c>
      <c r="AH38" s="395"/>
      <c r="AI38" s="396"/>
      <c r="AJ38" s="396"/>
      <c r="AK38" s="396"/>
      <c r="AL38" s="397"/>
      <c r="AM38" s="256" t="s">
        <v>1</v>
      </c>
      <c r="AN38" s="257"/>
      <c r="AO38" s="257"/>
      <c r="AP38" s="258"/>
      <c r="AQ38" s="588" t="s">
        <v>70</v>
      </c>
      <c r="AR38" s="256"/>
      <c r="AS38" s="257"/>
      <c r="AT38" s="258"/>
      <c r="AU38" s="398"/>
      <c r="AV38" s="399"/>
      <c r="AW38" s="399"/>
      <c r="AX38" s="399"/>
      <c r="AY38" s="399"/>
      <c r="AZ38" s="400"/>
      <c r="BA38" s="401"/>
      <c r="BB38" s="402"/>
      <c r="BC38" s="403"/>
      <c r="BD38" s="392"/>
      <c r="BE38" s="127"/>
      <c r="BF38" s="127"/>
      <c r="BG38" s="127"/>
      <c r="BH38" s="127"/>
      <c r="BI38" s="127"/>
      <c r="BJ38" s="127"/>
      <c r="BK38" s="127"/>
      <c r="BL38" s="127"/>
    </row>
    <row r="39" spans="1:64" ht="10.5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33">
        <f>COUNTIF(Q12:Q37,"=AL")</f>
        <v>0</v>
      </c>
      <c r="R39" s="231"/>
      <c r="S39" s="213"/>
      <c r="T39" s="232"/>
      <c r="U39" s="213"/>
      <c r="V39" s="213"/>
      <c r="W39" s="213"/>
      <c r="X39" s="213"/>
      <c r="Y39" s="213"/>
      <c r="Z39" s="213"/>
      <c r="AA39" s="213"/>
      <c r="AB39" s="256"/>
      <c r="AC39" s="257"/>
      <c r="AD39" s="257"/>
      <c r="AE39" s="257"/>
      <c r="AF39" s="257"/>
      <c r="AG39" s="258"/>
      <c r="AH39" s="256"/>
      <c r="AI39" s="257"/>
      <c r="AJ39" s="257"/>
      <c r="AK39" s="257"/>
      <c r="AL39" s="258"/>
      <c r="AM39" s="256"/>
      <c r="AN39" s="257"/>
      <c r="AO39" s="257"/>
      <c r="AP39" s="258"/>
      <c r="AQ39" s="588"/>
      <c r="AR39" s="256"/>
      <c r="AS39" s="257"/>
      <c r="AT39" s="258"/>
      <c r="AU39" s="398"/>
      <c r="AV39" s="399"/>
      <c r="AW39" s="399"/>
      <c r="AX39" s="399"/>
      <c r="AY39" s="399"/>
      <c r="AZ39" s="400"/>
      <c r="BA39" s="401"/>
      <c r="BB39" s="402"/>
      <c r="BC39" s="403"/>
      <c r="BD39" s="392"/>
      <c r="BE39" s="127"/>
      <c r="BF39" s="127"/>
      <c r="BG39" s="127"/>
      <c r="BH39" s="127"/>
      <c r="BI39" s="127"/>
      <c r="BJ39" s="127"/>
      <c r="BK39" s="127"/>
      <c r="BL39" s="127"/>
    </row>
    <row r="40" spans="1:64" ht="10.5" customHeight="1" x14ac:dyDescent="0.25">
      <c r="A40" s="212"/>
      <c r="B40" s="222" t="s">
        <v>95</v>
      </c>
      <c r="C40" s="223"/>
      <c r="D40" s="223"/>
      <c r="E40" s="223"/>
      <c r="F40" s="223"/>
      <c r="G40" s="234" t="s">
        <v>94</v>
      </c>
      <c r="H40" s="213"/>
      <c r="I40" s="213"/>
      <c r="J40" s="213"/>
      <c r="K40" s="213"/>
      <c r="L40" s="213"/>
      <c r="M40" s="235"/>
      <c r="N40" s="235"/>
      <c r="O40" s="235"/>
      <c r="P40" s="235"/>
      <c r="Q40" s="233">
        <f>COUNTIF(Q12:Q37,"=AL/2")</f>
        <v>0</v>
      </c>
      <c r="R40" s="231"/>
      <c r="S40" s="213"/>
      <c r="T40" s="232"/>
      <c r="U40" s="213"/>
      <c r="V40" s="213"/>
      <c r="W40" s="213"/>
      <c r="X40" s="213"/>
      <c r="Y40" s="213"/>
      <c r="Z40" s="213"/>
      <c r="AA40" s="213"/>
      <c r="AB40" s="256"/>
      <c r="AC40" s="257"/>
      <c r="AD40" s="257"/>
      <c r="AE40" s="257"/>
      <c r="AF40" s="257"/>
      <c r="AG40" s="258"/>
      <c r="AH40" s="256"/>
      <c r="AI40" s="257"/>
      <c r="AJ40" s="257"/>
      <c r="AK40" s="257"/>
      <c r="AL40" s="258"/>
      <c r="AM40" s="256"/>
      <c r="AN40" s="257"/>
      <c r="AO40" s="257"/>
      <c r="AP40" s="258"/>
      <c r="AQ40" s="404">
        <v>2.0833333333333332E-2</v>
      </c>
      <c r="AR40" s="256"/>
      <c r="AS40" s="257"/>
      <c r="AT40" s="258"/>
      <c r="AU40" s="398"/>
      <c r="AV40" s="399"/>
      <c r="AW40" s="399"/>
      <c r="AX40" s="399"/>
      <c r="AY40" s="405">
        <v>6.9444444444444447E-4</v>
      </c>
      <c r="AZ40" s="400"/>
      <c r="BA40" s="401"/>
      <c r="BB40" s="402"/>
      <c r="BC40" s="403"/>
      <c r="BD40" s="392"/>
      <c r="BE40" s="127"/>
      <c r="BF40" s="127"/>
      <c r="BG40" s="127"/>
      <c r="BH40" s="127"/>
      <c r="BI40" s="127"/>
      <c r="BJ40" s="127"/>
      <c r="BK40" s="127"/>
      <c r="BL40" s="127"/>
    </row>
    <row r="41" spans="1:64" ht="10.8" thickBot="1" x14ac:dyDescent="0.25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33">
        <f>Q40/2</f>
        <v>0</v>
      </c>
      <c r="R41" s="231"/>
      <c r="S41" s="213"/>
      <c r="T41" s="232"/>
      <c r="U41" s="213"/>
      <c r="V41" s="213"/>
      <c r="W41" s="213"/>
      <c r="X41" s="213"/>
      <c r="Y41" s="213"/>
      <c r="Z41" s="213"/>
      <c r="AA41" s="213"/>
      <c r="AB41" s="256"/>
      <c r="AC41" s="257"/>
      <c r="AD41" s="257"/>
      <c r="AE41" s="257"/>
      <c r="AF41" s="257"/>
      <c r="AG41" s="258"/>
      <c r="AH41" s="256"/>
      <c r="AI41" s="257"/>
      <c r="AJ41" s="257"/>
      <c r="AK41" s="257"/>
      <c r="AL41" s="258"/>
      <c r="AM41" s="256"/>
      <c r="AN41" s="257"/>
      <c r="AO41" s="257"/>
      <c r="AP41" s="258"/>
      <c r="AQ41" s="406"/>
      <c r="AR41" s="256"/>
      <c r="AS41" s="257"/>
      <c r="AT41" s="258"/>
      <c r="AU41" s="398"/>
      <c r="AV41" s="399"/>
      <c r="AW41" s="399"/>
      <c r="AX41" s="399"/>
      <c r="AY41" s="399"/>
      <c r="AZ41" s="400"/>
      <c r="BA41" s="401"/>
      <c r="BB41" s="402"/>
      <c r="BC41" s="403"/>
      <c r="BD41" s="392"/>
      <c r="BE41" s="127"/>
      <c r="BF41" s="127"/>
      <c r="BG41" s="127"/>
      <c r="BH41" s="127"/>
      <c r="BI41" s="127"/>
      <c r="BJ41" s="127"/>
      <c r="BK41" s="127"/>
      <c r="BL41" s="127"/>
    </row>
    <row r="42" spans="1:64" ht="10.5" customHeight="1" x14ac:dyDescent="0.2">
      <c r="A42" s="212"/>
      <c r="B42" s="213"/>
      <c r="C42" s="224" t="s">
        <v>72</v>
      </c>
      <c r="D42" s="236" t="s">
        <v>76</v>
      </c>
      <c r="E42" s="236" t="s">
        <v>73</v>
      </c>
      <c r="F42" s="237" t="s">
        <v>74</v>
      </c>
      <c r="G42" s="236" t="s">
        <v>75</v>
      </c>
      <c r="H42" s="236" t="s">
        <v>77</v>
      </c>
      <c r="I42" s="213"/>
      <c r="J42" s="213"/>
      <c r="K42" s="238"/>
      <c r="L42" s="239" t="s">
        <v>191</v>
      </c>
      <c r="M42" s="240"/>
      <c r="N42" s="240"/>
      <c r="O42" s="240"/>
      <c r="P42" s="240"/>
      <c r="Q42" s="241">
        <f>'20Jun16'!Q46</f>
        <v>36.5</v>
      </c>
      <c r="R42" s="231" t="s">
        <v>36</v>
      </c>
      <c r="S42" s="242">
        <f>COUNTIF(Q12:Q37,R42)</f>
        <v>0</v>
      </c>
      <c r="T42" s="232"/>
      <c r="U42" s="243" t="s">
        <v>69</v>
      </c>
      <c r="V42" s="244"/>
      <c r="W42" s="245"/>
      <c r="X42" s="246"/>
      <c r="Y42" s="246"/>
      <c r="Z42" s="247"/>
      <c r="AA42" s="213"/>
      <c r="AB42" s="653" t="s">
        <v>164</v>
      </c>
      <c r="AC42" s="654"/>
      <c r="AD42" s="654"/>
      <c r="AE42" s="654"/>
      <c r="AF42" s="654"/>
      <c r="AG42" s="655"/>
      <c r="AH42" s="659" t="s">
        <v>165</v>
      </c>
      <c r="AI42" s="660"/>
      <c r="AJ42" s="660"/>
      <c r="AK42" s="660"/>
      <c r="AL42" s="661"/>
      <c r="AM42" s="595" t="s">
        <v>168</v>
      </c>
      <c r="AN42" s="596"/>
      <c r="AO42" s="596"/>
      <c r="AP42" s="597"/>
      <c r="AQ42" s="601" t="s">
        <v>169</v>
      </c>
      <c r="AR42" s="589" t="s">
        <v>166</v>
      </c>
      <c r="AS42" s="590"/>
      <c r="AT42" s="591"/>
      <c r="AU42" s="606"/>
      <c r="AV42" s="607"/>
      <c r="AW42" s="607"/>
      <c r="AX42" s="607"/>
      <c r="AY42" s="608"/>
      <c r="AZ42" s="609" t="s">
        <v>167</v>
      </c>
      <c r="BA42" s="610"/>
      <c r="BB42" s="611"/>
      <c r="BC42" s="403"/>
      <c r="BD42" s="392"/>
      <c r="BE42" s="127"/>
      <c r="BF42" s="127"/>
      <c r="BG42" s="127"/>
      <c r="BH42" s="127"/>
      <c r="BI42" s="127"/>
      <c r="BJ42" s="127"/>
      <c r="BK42" s="127"/>
      <c r="BL42" s="127"/>
    </row>
    <row r="43" spans="1:64" ht="12.75" hidden="1" customHeight="1" x14ac:dyDescent="0.25">
      <c r="A43" s="225"/>
      <c r="B43" s="213"/>
      <c r="C43" s="224" t="s">
        <v>86</v>
      </c>
      <c r="D43" s="248">
        <f>SUM(D12:D37)</f>
        <v>0</v>
      </c>
      <c r="E43" s="248">
        <f>SUM(E12:E37)</f>
        <v>0</v>
      </c>
      <c r="F43" s="248">
        <f>SUM(F12:F37)</f>
        <v>0</v>
      </c>
      <c r="G43" s="248">
        <f>SUM(G12:G37)</f>
        <v>0</v>
      </c>
      <c r="H43" s="248" t="s">
        <v>1</v>
      </c>
      <c r="I43" s="249" t="s">
        <v>1</v>
      </c>
      <c r="J43" s="250">
        <f>SUM(J12:J16,J19:J23,J26:J30,J33:J37)</f>
        <v>0</v>
      </c>
      <c r="K43" s="250" t="s">
        <v>1</v>
      </c>
      <c r="L43" s="251"/>
      <c r="M43" s="252"/>
      <c r="N43" s="252"/>
      <c r="O43" s="252"/>
      <c r="P43" s="252"/>
      <c r="Q43" s="253"/>
      <c r="R43" s="231"/>
      <c r="S43" s="213"/>
      <c r="T43" s="232"/>
      <c r="U43" s="254"/>
      <c r="V43" s="255"/>
      <c r="W43" s="256"/>
      <c r="X43" s="257"/>
      <c r="Y43" s="257"/>
      <c r="Z43" s="258"/>
      <c r="AA43" s="213"/>
      <c r="AB43" s="653"/>
      <c r="AC43" s="654"/>
      <c r="AD43" s="654"/>
      <c r="AE43" s="654"/>
      <c r="AF43" s="654"/>
      <c r="AG43" s="655"/>
      <c r="AH43" s="659"/>
      <c r="AI43" s="660"/>
      <c r="AJ43" s="660"/>
      <c r="AK43" s="660"/>
      <c r="AL43" s="661"/>
      <c r="AM43" s="595"/>
      <c r="AN43" s="596"/>
      <c r="AO43" s="596"/>
      <c r="AP43" s="597"/>
      <c r="AQ43" s="601"/>
      <c r="AR43" s="589"/>
      <c r="AS43" s="590"/>
      <c r="AT43" s="591"/>
      <c r="AU43" s="606"/>
      <c r="AV43" s="607"/>
      <c r="AW43" s="607"/>
      <c r="AX43" s="607"/>
      <c r="AY43" s="608"/>
      <c r="AZ43" s="609"/>
      <c r="BA43" s="610"/>
      <c r="BB43" s="611"/>
      <c r="BC43" s="403"/>
      <c r="BD43" s="392"/>
      <c r="BE43" s="127"/>
      <c r="BF43" s="127"/>
      <c r="BG43" s="127"/>
      <c r="BH43" s="127"/>
      <c r="BI43" s="127"/>
      <c r="BJ43" s="127"/>
      <c r="BK43" s="127"/>
      <c r="BL43" s="127"/>
    </row>
    <row r="44" spans="1:64" ht="13.5" hidden="1" customHeight="1" x14ac:dyDescent="0.25">
      <c r="A44" s="225"/>
      <c r="B44" s="213"/>
      <c r="C44" s="224" t="s">
        <v>87</v>
      </c>
      <c r="D44" s="259">
        <f>COUNTIF(D12:D37,"&gt;0")</f>
        <v>0</v>
      </c>
      <c r="E44" s="259">
        <f>COUNTIF(E12:E37,"&gt;0")</f>
        <v>0</v>
      </c>
      <c r="F44" s="259">
        <f>COUNTIF(F12:F37,"&gt;0")</f>
        <v>0</v>
      </c>
      <c r="G44" s="259">
        <f>COUNTIF(G12:G37,"&gt;0")</f>
        <v>0</v>
      </c>
      <c r="H44" s="259" t="s">
        <v>1</v>
      </c>
      <c r="I44" s="213" t="s">
        <v>1</v>
      </c>
      <c r="J44" s="260">
        <f>COUNTIF(K12:K37,"&gt;0")</f>
        <v>0</v>
      </c>
      <c r="K44" s="213" t="s">
        <v>1</v>
      </c>
      <c r="L44" s="261"/>
      <c r="M44" s="262"/>
      <c r="N44" s="262"/>
      <c r="O44" s="262"/>
      <c r="P44" s="262"/>
      <c r="Q44" s="253"/>
      <c r="R44" s="231"/>
      <c r="S44" s="213"/>
      <c r="T44" s="232"/>
      <c r="U44" s="254"/>
      <c r="V44" s="255"/>
      <c r="W44" s="256"/>
      <c r="X44" s="257"/>
      <c r="Y44" s="257"/>
      <c r="Z44" s="258"/>
      <c r="AA44" s="213"/>
      <c r="AB44" s="653"/>
      <c r="AC44" s="654"/>
      <c r="AD44" s="654"/>
      <c r="AE44" s="654"/>
      <c r="AF44" s="654"/>
      <c r="AG44" s="655"/>
      <c r="AH44" s="659"/>
      <c r="AI44" s="660"/>
      <c r="AJ44" s="660"/>
      <c r="AK44" s="660"/>
      <c r="AL44" s="661"/>
      <c r="AM44" s="595"/>
      <c r="AN44" s="596"/>
      <c r="AO44" s="596"/>
      <c r="AP44" s="597"/>
      <c r="AQ44" s="601"/>
      <c r="AR44" s="589"/>
      <c r="AS44" s="590"/>
      <c r="AT44" s="591"/>
      <c r="AU44" s="606"/>
      <c r="AV44" s="607"/>
      <c r="AW44" s="607"/>
      <c r="AX44" s="607"/>
      <c r="AY44" s="608"/>
      <c r="AZ44" s="609"/>
      <c r="BA44" s="610"/>
      <c r="BB44" s="611"/>
      <c r="BC44" s="403"/>
      <c r="BD44" s="392"/>
      <c r="BE44" s="127"/>
      <c r="BF44" s="127"/>
      <c r="BG44" s="127"/>
      <c r="BH44" s="127"/>
      <c r="BI44" s="127"/>
      <c r="BJ44" s="127"/>
      <c r="BK44" s="127"/>
      <c r="BL44" s="127"/>
    </row>
    <row r="45" spans="1:64" ht="13.2" x14ac:dyDescent="0.25">
      <c r="A45" s="225"/>
      <c r="B45" s="213"/>
      <c r="C45" s="224" t="s">
        <v>88</v>
      </c>
      <c r="D45" s="263">
        <f>IF(D44&gt;0,D43/D44,0)</f>
        <v>0</v>
      </c>
      <c r="E45" s="263">
        <f>IF(E44&gt;0,E43/E44,0)</f>
        <v>0</v>
      </c>
      <c r="F45" s="263">
        <f>IF(F44&gt;0,F43/F44,0)</f>
        <v>0</v>
      </c>
      <c r="G45" s="263">
        <f>IF(G44&gt;0,G43/G44,0)</f>
        <v>0</v>
      </c>
      <c r="H45" s="264">
        <f>IF(J44&gt;0,J43/J44,0)</f>
        <v>0</v>
      </c>
      <c r="I45" s="249" t="s">
        <v>1</v>
      </c>
      <c r="J45" s="249" t="s">
        <v>1</v>
      </c>
      <c r="K45" s="265" t="s">
        <v>1</v>
      </c>
      <c r="L45" s="261" t="s">
        <v>190</v>
      </c>
      <c r="M45" s="262"/>
      <c r="N45" s="262"/>
      <c r="O45" s="262"/>
      <c r="P45" s="262"/>
      <c r="Q45" s="266">
        <f>SUM(Q39,Q41)</f>
        <v>0</v>
      </c>
      <c r="R45" s="231"/>
      <c r="S45" s="213"/>
      <c r="T45" s="232"/>
      <c r="U45" s="267"/>
      <c r="V45" s="268"/>
      <c r="W45" s="269"/>
      <c r="X45" s="270"/>
      <c r="Y45" s="270"/>
      <c r="Z45" s="271"/>
      <c r="AA45" s="213"/>
      <c r="AB45" s="656"/>
      <c r="AC45" s="657"/>
      <c r="AD45" s="657"/>
      <c r="AE45" s="657"/>
      <c r="AF45" s="657"/>
      <c r="AG45" s="658"/>
      <c r="AH45" s="662"/>
      <c r="AI45" s="663"/>
      <c r="AJ45" s="663"/>
      <c r="AK45" s="663"/>
      <c r="AL45" s="664"/>
      <c r="AM45" s="598"/>
      <c r="AN45" s="599"/>
      <c r="AO45" s="599"/>
      <c r="AP45" s="600"/>
      <c r="AQ45" s="602"/>
      <c r="AR45" s="592"/>
      <c r="AS45" s="593"/>
      <c r="AT45" s="594"/>
      <c r="AU45" s="606"/>
      <c r="AV45" s="607"/>
      <c r="AW45" s="607"/>
      <c r="AX45" s="607"/>
      <c r="AY45" s="608"/>
      <c r="AZ45" s="612"/>
      <c r="BA45" s="613"/>
      <c r="BB45" s="614"/>
      <c r="BC45" s="407"/>
      <c r="BD45" s="392"/>
      <c r="BE45" s="127"/>
      <c r="BF45" s="127"/>
      <c r="BG45" s="127"/>
      <c r="BH45" s="127"/>
      <c r="BI45" s="127"/>
      <c r="BJ45" s="127"/>
      <c r="BK45" s="127"/>
      <c r="BL45" s="127"/>
    </row>
    <row r="46" spans="1:64" ht="12.75" customHeight="1" thickBot="1" x14ac:dyDescent="0.3">
      <c r="A46" s="225"/>
      <c r="B46" s="213"/>
      <c r="C46" s="226"/>
      <c r="D46" s="272"/>
      <c r="E46" s="272"/>
      <c r="F46" s="272"/>
      <c r="G46" s="272"/>
      <c r="H46" s="273"/>
      <c r="I46" s="249"/>
      <c r="J46" s="249"/>
      <c r="K46" s="265"/>
      <c r="L46" s="274" t="s">
        <v>192</v>
      </c>
      <c r="M46" s="275"/>
      <c r="N46" s="275"/>
      <c r="O46" s="275"/>
      <c r="P46" s="275"/>
      <c r="Q46" s="276">
        <f>Q42-Q45</f>
        <v>36.5</v>
      </c>
      <c r="R46" s="231"/>
      <c r="S46" s="213"/>
      <c r="T46" s="232"/>
      <c r="U46" s="11"/>
      <c r="V46" s="11"/>
      <c r="W46" s="11"/>
      <c r="X46" s="11"/>
      <c r="Y46" s="11"/>
      <c r="Z46" s="11"/>
      <c r="AA46" s="213"/>
      <c r="AB46" s="408"/>
      <c r="AC46" s="409"/>
      <c r="AD46" s="410"/>
      <c r="AE46" s="410"/>
      <c r="AF46" s="410"/>
      <c r="AG46" s="411"/>
      <c r="AH46" s="408"/>
      <c r="AI46" s="409"/>
      <c r="AJ46" s="409"/>
      <c r="AK46" s="409"/>
      <c r="AL46" s="412"/>
      <c r="AM46" s="413"/>
      <c r="AN46" s="410"/>
      <c r="AO46" s="410"/>
      <c r="AP46" s="411"/>
      <c r="AQ46" s="414"/>
      <c r="AR46" s="408"/>
      <c r="AS46" s="409"/>
      <c r="AT46" s="411"/>
      <c r="AU46" s="415"/>
      <c r="AV46" s="416"/>
      <c r="AW46" s="416"/>
      <c r="AX46" s="416"/>
      <c r="AY46" s="417"/>
      <c r="AZ46" s="418"/>
      <c r="BA46" s="419"/>
      <c r="BB46" s="420"/>
      <c r="BC46" s="407"/>
      <c r="BD46" s="392"/>
      <c r="BE46" s="127"/>
      <c r="BF46" s="127"/>
      <c r="BG46" s="127"/>
      <c r="BH46" s="127"/>
      <c r="BI46" s="127"/>
      <c r="BJ46" s="127"/>
      <c r="BK46" s="127"/>
      <c r="BL46" s="127"/>
    </row>
    <row r="47" spans="1:64" s="173" customFormat="1" ht="88.5" customHeight="1" x14ac:dyDescent="0.25">
      <c r="A47" s="371"/>
      <c r="B47" s="372"/>
      <c r="C47" s="372" t="s">
        <v>1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421"/>
      <c r="AC47" s="421"/>
      <c r="AD47" s="421"/>
      <c r="AE47" s="421"/>
      <c r="AF47" s="421"/>
      <c r="AG47" s="421"/>
      <c r="AH47" s="421"/>
      <c r="AI47" s="421"/>
      <c r="AJ47" s="421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1"/>
      <c r="AZ47" s="421"/>
      <c r="BA47" s="421"/>
      <c r="BB47" s="421"/>
      <c r="BC47" s="421"/>
      <c r="BD47" s="422"/>
      <c r="BE47" s="174"/>
      <c r="BF47" s="174"/>
      <c r="BG47" s="174"/>
      <c r="BH47" s="174"/>
      <c r="BI47" s="174"/>
      <c r="BJ47" s="174"/>
      <c r="BK47" s="174"/>
      <c r="BL47" s="174"/>
    </row>
    <row r="48" spans="1:64" s="173" customFormat="1" ht="16.5" customHeight="1" x14ac:dyDescent="0.25">
      <c r="A48" s="175"/>
    </row>
    <row r="49" spans="1:55" s="177" customFormat="1" ht="16.5" customHeight="1" x14ac:dyDescent="0.25">
      <c r="A49" s="176"/>
      <c r="J49" s="585" t="s">
        <v>186</v>
      </c>
      <c r="K49" s="651" t="s">
        <v>146</v>
      </c>
      <c r="L49" s="178"/>
      <c r="M49" s="178"/>
      <c r="N49" s="178"/>
      <c r="O49" s="178"/>
      <c r="P49" s="178"/>
      <c r="Q49" s="179"/>
      <c r="R49" s="179"/>
      <c r="S49" s="178"/>
      <c r="T49" s="180"/>
      <c r="U49" s="585" t="s">
        <v>182</v>
      </c>
      <c r="V49" s="178"/>
      <c r="W49" s="178"/>
      <c r="X49" s="178"/>
      <c r="Y49" s="178"/>
      <c r="Z49" s="178"/>
      <c r="AA49" s="181"/>
      <c r="AB49" s="586" t="s">
        <v>181</v>
      </c>
      <c r="AC49" s="586" t="s">
        <v>113</v>
      </c>
      <c r="AD49" s="586" t="s">
        <v>153</v>
      </c>
      <c r="AE49" s="586" t="s">
        <v>117</v>
      </c>
      <c r="AF49" s="586" t="s">
        <v>153</v>
      </c>
      <c r="AG49" s="586" t="s">
        <v>180</v>
      </c>
      <c r="AH49" s="586" t="s">
        <v>179</v>
      </c>
      <c r="AI49" s="586" t="s">
        <v>179</v>
      </c>
      <c r="AJ49" s="586" t="s">
        <v>120</v>
      </c>
      <c r="AK49" s="586" t="s">
        <v>178</v>
      </c>
      <c r="AL49" s="586" t="s">
        <v>122</v>
      </c>
      <c r="AM49" s="586" t="s">
        <v>177</v>
      </c>
      <c r="AN49" s="586" t="s">
        <v>144</v>
      </c>
      <c r="AO49" s="586" t="s">
        <v>126</v>
      </c>
      <c r="AP49" s="586" t="s">
        <v>144</v>
      </c>
      <c r="AQ49" s="586" t="s">
        <v>176</v>
      </c>
      <c r="AR49" s="586" t="s">
        <v>175</v>
      </c>
      <c r="AS49" s="586"/>
      <c r="AT49" s="586" t="s">
        <v>174</v>
      </c>
      <c r="AU49" s="586" t="s">
        <v>173</v>
      </c>
      <c r="AV49" s="586" t="s">
        <v>133</v>
      </c>
      <c r="AW49" s="586" t="s">
        <v>132</v>
      </c>
      <c r="AX49" s="586" t="s">
        <v>146</v>
      </c>
      <c r="AY49" s="586" t="s">
        <v>171</v>
      </c>
      <c r="AZ49" s="586" t="s">
        <v>163</v>
      </c>
      <c r="BA49" s="586" t="s">
        <v>130</v>
      </c>
      <c r="BB49" s="586" t="s">
        <v>170</v>
      </c>
      <c r="BC49" s="586" t="s">
        <v>172</v>
      </c>
    </row>
    <row r="50" spans="1:55" s="177" customFormat="1" ht="16.5" customHeight="1" x14ac:dyDescent="0.25">
      <c r="A50" s="176"/>
      <c r="J50" s="585"/>
      <c r="K50" s="652"/>
      <c r="L50" s="182"/>
      <c r="M50" s="182"/>
      <c r="N50" s="182"/>
      <c r="O50" s="182"/>
      <c r="P50" s="182"/>
      <c r="Q50" s="183"/>
      <c r="R50" s="183"/>
      <c r="S50" s="182"/>
      <c r="T50" s="184"/>
      <c r="U50" s="585"/>
      <c r="V50" s="182"/>
      <c r="W50" s="182"/>
      <c r="X50" s="182"/>
      <c r="Y50" s="182"/>
      <c r="Z50" s="182"/>
      <c r="AA50" s="185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</row>
    <row r="51" spans="1:55" s="192" customFormat="1" ht="13.2" x14ac:dyDescent="0.25">
      <c r="A51" s="186" t="s">
        <v>137</v>
      </c>
      <c r="B51" s="187" t="s">
        <v>138</v>
      </c>
      <c r="C51" s="187" t="s">
        <v>139</v>
      </c>
      <c r="D51" s="187" t="s">
        <v>140</v>
      </c>
      <c r="E51" s="187" t="s">
        <v>141</v>
      </c>
      <c r="F51" s="187" t="s">
        <v>142</v>
      </c>
      <c r="G51" s="187" t="s">
        <v>143</v>
      </c>
      <c r="H51" s="187" t="s">
        <v>144</v>
      </c>
      <c r="I51" s="187" t="s">
        <v>145</v>
      </c>
      <c r="J51" s="187" t="s">
        <v>146</v>
      </c>
      <c r="K51" s="187" t="s">
        <v>147</v>
      </c>
      <c r="L51" s="187" t="s">
        <v>148</v>
      </c>
      <c r="M51" s="187" t="s">
        <v>149</v>
      </c>
      <c r="N51" s="187" t="s">
        <v>150</v>
      </c>
      <c r="O51" s="187" t="s">
        <v>31</v>
      </c>
      <c r="P51" s="187" t="s">
        <v>151</v>
      </c>
      <c r="Q51" s="187" t="s">
        <v>152</v>
      </c>
      <c r="R51" s="187" t="s">
        <v>153</v>
      </c>
      <c r="S51" s="187" t="s">
        <v>154</v>
      </c>
      <c r="T51" s="188" t="s">
        <v>44</v>
      </c>
      <c r="U51" s="187" t="s">
        <v>155</v>
      </c>
      <c r="V51" s="187" t="s">
        <v>156</v>
      </c>
      <c r="W51" s="187" t="s">
        <v>157</v>
      </c>
      <c r="X51" s="187" t="s">
        <v>158</v>
      </c>
      <c r="Y51" s="187" t="s">
        <v>159</v>
      </c>
      <c r="Z51" s="187" t="s">
        <v>160</v>
      </c>
      <c r="AA51" s="187" t="s">
        <v>162</v>
      </c>
      <c r="AB51" s="187" t="s">
        <v>113</v>
      </c>
      <c r="AC51" s="187" t="s">
        <v>114</v>
      </c>
      <c r="AD51" s="187" t="s">
        <v>115</v>
      </c>
      <c r="AE51" s="187" t="s">
        <v>116</v>
      </c>
      <c r="AF51" s="187" t="s">
        <v>117</v>
      </c>
      <c r="AG51" s="187" t="s">
        <v>118</v>
      </c>
      <c r="AH51" s="189" t="s">
        <v>119</v>
      </c>
      <c r="AI51" s="189" t="s">
        <v>120</v>
      </c>
      <c r="AJ51" s="189" t="s">
        <v>121</v>
      </c>
      <c r="AK51" s="189" t="s">
        <v>122</v>
      </c>
      <c r="AL51" s="189" t="s">
        <v>7</v>
      </c>
      <c r="AM51" s="187" t="s">
        <v>123</v>
      </c>
      <c r="AN51" s="187" t="s">
        <v>124</v>
      </c>
      <c r="AO51" s="187" t="s">
        <v>125</v>
      </c>
      <c r="AP51" s="187" t="s">
        <v>126</v>
      </c>
      <c r="AQ51" s="187" t="s">
        <v>127</v>
      </c>
      <c r="AR51" s="187" t="s">
        <v>128</v>
      </c>
      <c r="AS51" s="187" t="s">
        <v>129</v>
      </c>
      <c r="AT51" s="187" t="s">
        <v>130</v>
      </c>
      <c r="AU51" s="187" t="s">
        <v>131</v>
      </c>
      <c r="AV51" s="190" t="s">
        <v>187</v>
      </c>
      <c r="AW51" s="190" t="s">
        <v>188</v>
      </c>
      <c r="AX51" s="190" t="s">
        <v>132</v>
      </c>
      <c r="AY51" s="190" t="s">
        <v>133</v>
      </c>
      <c r="AZ51" s="190" t="s">
        <v>134</v>
      </c>
      <c r="BA51" s="190" t="s">
        <v>135</v>
      </c>
      <c r="BB51" s="190" t="s">
        <v>136</v>
      </c>
      <c r="BC51" s="191" t="s">
        <v>163</v>
      </c>
    </row>
    <row r="52" spans="1:55" s="202" customFormat="1" x14ac:dyDescent="0.2">
      <c r="A52" s="193">
        <f t="shared" ref="A52:AM52" si="25">A30</f>
        <v>0</v>
      </c>
      <c r="B52" s="193" t="str">
        <f t="shared" si="25"/>
        <v>Fri</v>
      </c>
      <c r="C52" s="194">
        <f t="shared" si="25"/>
        <v>42587</v>
      </c>
      <c r="D52" s="195">
        <f t="shared" si="25"/>
        <v>0</v>
      </c>
      <c r="E52" s="195">
        <f t="shared" si="25"/>
        <v>0</v>
      </c>
      <c r="F52" s="195">
        <f t="shared" si="25"/>
        <v>0</v>
      </c>
      <c r="G52" s="195">
        <f t="shared" si="25"/>
        <v>0</v>
      </c>
      <c r="H52" s="195">
        <f t="shared" si="25"/>
        <v>0</v>
      </c>
      <c r="I52" s="196">
        <f t="shared" si="25"/>
        <v>0</v>
      </c>
      <c r="J52" s="196">
        <f t="shared" si="25"/>
        <v>0</v>
      </c>
      <c r="K52" s="196">
        <f t="shared" si="25"/>
        <v>0</v>
      </c>
      <c r="L52" s="197">
        <f t="shared" si="25"/>
        <v>0</v>
      </c>
      <c r="M52" s="197">
        <f t="shared" si="25"/>
        <v>0</v>
      </c>
      <c r="N52" s="197">
        <f t="shared" si="25"/>
        <v>0</v>
      </c>
      <c r="O52" s="197">
        <f t="shared" si="25"/>
        <v>0</v>
      </c>
      <c r="P52" s="196">
        <f t="shared" si="25"/>
        <v>0</v>
      </c>
      <c r="Q52" s="193" t="str">
        <f t="shared" si="25"/>
        <v xml:space="preserve"> </v>
      </c>
      <c r="R52" s="195">
        <f t="shared" si="25"/>
        <v>0</v>
      </c>
      <c r="S52" s="193">
        <f t="shared" si="25"/>
        <v>0</v>
      </c>
      <c r="T52" s="197">
        <f t="shared" si="25"/>
        <v>15</v>
      </c>
      <c r="U52" s="198">
        <f t="shared" si="25"/>
        <v>-149.88149999999996</v>
      </c>
      <c r="V52" s="196">
        <f t="shared" si="25"/>
        <v>0</v>
      </c>
      <c r="W52" s="193">
        <f t="shared" si="25"/>
        <v>0</v>
      </c>
      <c r="X52" s="199">
        <f t="shared" si="25"/>
        <v>0</v>
      </c>
      <c r="Y52" s="193">
        <f t="shared" si="25"/>
        <v>0</v>
      </c>
      <c r="Z52" s="196">
        <f t="shared" si="25"/>
        <v>-36</v>
      </c>
      <c r="AA52" s="193">
        <f t="shared" si="25"/>
        <v>0</v>
      </c>
      <c r="AB52" s="197">
        <f t="shared" si="25"/>
        <v>0</v>
      </c>
      <c r="AC52" s="196">
        <f t="shared" si="25"/>
        <v>0</v>
      </c>
      <c r="AD52" s="197">
        <f t="shared" si="25"/>
        <v>0</v>
      </c>
      <c r="AE52" s="196">
        <f t="shared" si="25"/>
        <v>0</v>
      </c>
      <c r="AF52" s="197">
        <f t="shared" si="25"/>
        <v>0</v>
      </c>
      <c r="AG52" s="196">
        <f t="shared" si="25"/>
        <v>0</v>
      </c>
      <c r="AH52" s="200">
        <f t="shared" si="25"/>
        <v>0</v>
      </c>
      <c r="AI52" s="200">
        <f t="shared" si="25"/>
        <v>0</v>
      </c>
      <c r="AJ52" s="201">
        <f t="shared" si="25"/>
        <v>0</v>
      </c>
      <c r="AK52" s="201">
        <f t="shared" si="25"/>
        <v>0</v>
      </c>
      <c r="AL52" s="201">
        <f t="shared" si="25"/>
        <v>0</v>
      </c>
      <c r="AM52" s="195">
        <f t="shared" si="25"/>
        <v>0</v>
      </c>
      <c r="AN52" s="195"/>
      <c r="AO52" s="195"/>
      <c r="AP52" s="195"/>
      <c r="AQ52" s="195">
        <f t="shared" ref="AQ52:BC52" si="26">AQ30</f>
        <v>2.0833333333333332E-2</v>
      </c>
      <c r="AR52" s="193" t="b">
        <f t="shared" si="26"/>
        <v>0</v>
      </c>
      <c r="AS52" s="193">
        <f t="shared" si="26"/>
        <v>0</v>
      </c>
      <c r="AT52" s="196">
        <f t="shared" si="26"/>
        <v>7.2</v>
      </c>
      <c r="AU52" s="196">
        <f t="shared" si="26"/>
        <v>0</v>
      </c>
      <c r="AV52" s="197">
        <f t="shared" si="26"/>
        <v>0</v>
      </c>
      <c r="AW52" s="196">
        <f t="shared" si="26"/>
        <v>0</v>
      </c>
      <c r="AX52" s="197">
        <f t="shared" si="26"/>
        <v>0</v>
      </c>
      <c r="AY52" s="195">
        <f t="shared" si="26"/>
        <v>0</v>
      </c>
      <c r="AZ52" s="196">
        <f t="shared" si="26"/>
        <v>0</v>
      </c>
      <c r="BA52" s="196">
        <f t="shared" si="26"/>
        <v>108.00000000000003</v>
      </c>
      <c r="BB52" s="196">
        <f t="shared" si="26"/>
        <v>108.00149999999999</v>
      </c>
      <c r="BC52" s="196">
        <f t="shared" si="26"/>
        <v>0</v>
      </c>
    </row>
    <row r="53" spans="1:55" s="202" customFormat="1" ht="13.2" x14ac:dyDescent="0.25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4"/>
      <c r="AE53" s="204"/>
      <c r="AF53" s="204"/>
      <c r="AG53" s="204"/>
      <c r="AH53" s="204"/>
      <c r="AI53" s="204"/>
      <c r="AJ53" s="205"/>
      <c r="AK53" s="205"/>
      <c r="AL53" s="205"/>
      <c r="AM53" s="206"/>
      <c r="AN53" s="206"/>
      <c r="AO53" s="206"/>
      <c r="AP53" s="206"/>
      <c r="AQ53" s="206"/>
      <c r="AR53" s="204"/>
      <c r="AS53" s="204"/>
      <c r="AT53" s="205"/>
      <c r="AU53" s="205"/>
      <c r="AV53" s="204"/>
      <c r="AW53" s="204"/>
      <c r="AX53" s="204"/>
      <c r="AY53" s="204"/>
      <c r="AZ53" s="205"/>
      <c r="BA53" s="205"/>
      <c r="BB53" s="205"/>
      <c r="BC53" s="205"/>
    </row>
    <row r="54" spans="1:55" ht="13.2" x14ac:dyDescent="0.25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</row>
    <row r="55" spans="1:55" ht="13.2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</row>
    <row r="56" spans="1:55" ht="13.2" x14ac:dyDescent="0.25">
      <c r="A56" s="207"/>
    </row>
    <row r="57" spans="1:55" ht="13.2" x14ac:dyDescent="0.25">
      <c r="A57" s="207"/>
    </row>
    <row r="58" spans="1:55" ht="13.2" x14ac:dyDescent="0.25">
      <c r="A58" s="207"/>
    </row>
    <row r="59" spans="1:55" ht="13.2" x14ac:dyDescent="0.25">
      <c r="A59" s="207"/>
    </row>
    <row r="60" spans="1:55" ht="13.2" x14ac:dyDescent="0.25">
      <c r="A60" s="207"/>
    </row>
    <row r="61" spans="1:55" ht="13.2" x14ac:dyDescent="0.25">
      <c r="A61" s="207"/>
    </row>
    <row r="62" spans="1:55" ht="13.2" x14ac:dyDescent="0.25">
      <c r="A62" s="207"/>
    </row>
    <row r="63" spans="1:55" ht="13.2" x14ac:dyDescent="0.25">
      <c r="A63" s="207"/>
    </row>
    <row r="64" spans="1:55" ht="13.2" x14ac:dyDescent="0.25">
      <c r="A64" s="207"/>
    </row>
    <row r="65" spans="1:1" ht="13.2" x14ac:dyDescent="0.25">
      <c r="A65" s="207"/>
    </row>
    <row r="66" spans="1:1" ht="13.2" x14ac:dyDescent="0.25">
      <c r="A66" s="207"/>
    </row>
    <row r="67" spans="1:1" ht="13.2" x14ac:dyDescent="0.25">
      <c r="A67" s="207"/>
    </row>
    <row r="68" spans="1:1" ht="13.2" x14ac:dyDescent="0.25">
      <c r="A68" s="207"/>
    </row>
    <row r="69" spans="1:1" ht="13.2" x14ac:dyDescent="0.25">
      <c r="A69" s="207"/>
    </row>
    <row r="70" spans="1:1" ht="13.2" x14ac:dyDescent="0.25">
      <c r="A70" s="207"/>
    </row>
    <row r="71" spans="1:1" ht="13.2" x14ac:dyDescent="0.25">
      <c r="A71" s="207"/>
    </row>
    <row r="72" spans="1:1" ht="13.2" x14ac:dyDescent="0.25">
      <c r="A72" s="207"/>
    </row>
    <row r="73" spans="1:1" ht="13.2" x14ac:dyDescent="0.25">
      <c r="A73" s="207"/>
    </row>
    <row r="74" spans="1:1" ht="13.2" x14ac:dyDescent="0.25">
      <c r="A74" s="207"/>
    </row>
    <row r="75" spans="1:1" ht="13.2" x14ac:dyDescent="0.25">
      <c r="A75" s="207"/>
    </row>
    <row r="76" spans="1:1" ht="13.2" x14ac:dyDescent="0.25">
      <c r="A76" s="207"/>
    </row>
    <row r="77" spans="1:1" ht="13.2" x14ac:dyDescent="0.25">
      <c r="A77" s="207"/>
    </row>
    <row r="78" spans="1:1" ht="13.2" x14ac:dyDescent="0.25">
      <c r="A78" s="207"/>
    </row>
    <row r="79" spans="1:1" ht="13.2" x14ac:dyDescent="0.25">
      <c r="A79" s="207"/>
    </row>
    <row r="80" spans="1:1" ht="13.2" x14ac:dyDescent="0.25">
      <c r="A80" s="207"/>
    </row>
    <row r="81" spans="1:1" ht="13.2" x14ac:dyDescent="0.25">
      <c r="A81" s="207"/>
    </row>
    <row r="82" spans="1:1" ht="13.2" x14ac:dyDescent="0.25">
      <c r="A82" s="207"/>
    </row>
    <row r="83" spans="1:1" ht="13.2" x14ac:dyDescent="0.25">
      <c r="A83" s="207"/>
    </row>
    <row r="84" spans="1:1" ht="13.2" x14ac:dyDescent="0.25">
      <c r="A84" s="207"/>
    </row>
    <row r="85" spans="1:1" ht="13.2" x14ac:dyDescent="0.25">
      <c r="A85" s="207"/>
    </row>
    <row r="86" spans="1:1" ht="13.2" x14ac:dyDescent="0.25">
      <c r="A86" s="207"/>
    </row>
    <row r="87" spans="1:1" ht="13.2" x14ac:dyDescent="0.25">
      <c r="A87" s="207"/>
    </row>
    <row r="88" spans="1:1" ht="13.2" x14ac:dyDescent="0.25">
      <c r="A88" s="207"/>
    </row>
    <row r="89" spans="1:1" ht="13.2" x14ac:dyDescent="0.25">
      <c r="A89" s="207"/>
    </row>
    <row r="90" spans="1:1" ht="13.2" x14ac:dyDescent="0.25">
      <c r="A90" s="207"/>
    </row>
    <row r="91" spans="1:1" ht="13.2" x14ac:dyDescent="0.25">
      <c r="A91" s="207"/>
    </row>
    <row r="92" spans="1:1" ht="13.2" x14ac:dyDescent="0.25">
      <c r="A92" s="207"/>
    </row>
    <row r="93" spans="1:1" ht="13.2" x14ac:dyDescent="0.25">
      <c r="A93" s="207"/>
    </row>
    <row r="94" spans="1:1" ht="13.2" x14ac:dyDescent="0.25">
      <c r="A94" s="207"/>
    </row>
    <row r="95" spans="1:1" ht="13.2" x14ac:dyDescent="0.25">
      <c r="A95" s="207"/>
    </row>
    <row r="96" spans="1:1" ht="13.2" x14ac:dyDescent="0.25">
      <c r="A96" s="207"/>
    </row>
    <row r="97" spans="1:1" ht="13.2" x14ac:dyDescent="0.25">
      <c r="A97" s="207"/>
    </row>
    <row r="98" spans="1:1" ht="13.2" x14ac:dyDescent="0.25">
      <c r="A98" s="207"/>
    </row>
    <row r="99" spans="1:1" ht="13.2" x14ac:dyDescent="0.25">
      <c r="A99" s="207"/>
    </row>
    <row r="100" spans="1:1" ht="13.2" x14ac:dyDescent="0.25">
      <c r="A100" s="207"/>
    </row>
    <row r="101" spans="1:1" ht="13.2" x14ac:dyDescent="0.25">
      <c r="A101" s="207"/>
    </row>
    <row r="102" spans="1:1" ht="13.2" x14ac:dyDescent="0.25">
      <c r="A102" s="207"/>
    </row>
    <row r="103" spans="1:1" ht="13.2" x14ac:dyDescent="0.25">
      <c r="A103" s="207"/>
    </row>
    <row r="104" spans="1:1" ht="13.2" x14ac:dyDescent="0.25">
      <c r="A104" s="207"/>
    </row>
    <row r="105" spans="1:1" ht="13.2" x14ac:dyDescent="0.25">
      <c r="A105" s="207"/>
    </row>
    <row r="106" spans="1:1" ht="13.2" x14ac:dyDescent="0.25">
      <c r="A106" s="207"/>
    </row>
    <row r="107" spans="1:1" ht="13.2" x14ac:dyDescent="0.25">
      <c r="A107" s="207"/>
    </row>
    <row r="108" spans="1:1" ht="13.2" x14ac:dyDescent="0.25">
      <c r="A108" s="207"/>
    </row>
    <row r="109" spans="1:1" ht="13.2" x14ac:dyDescent="0.25">
      <c r="A109" s="207"/>
    </row>
    <row r="110" spans="1:1" ht="13.2" x14ac:dyDescent="0.25">
      <c r="A110" s="207"/>
    </row>
    <row r="111" spans="1:1" ht="13.2" x14ac:dyDescent="0.25">
      <c r="A111" s="207"/>
    </row>
    <row r="112" spans="1:1" ht="13.2" x14ac:dyDescent="0.25">
      <c r="A112" s="207"/>
    </row>
    <row r="113" spans="1:1" ht="13.2" x14ac:dyDescent="0.25">
      <c r="A113" s="207"/>
    </row>
    <row r="114" spans="1:1" ht="13.2" x14ac:dyDescent="0.25">
      <c r="A114" s="207"/>
    </row>
    <row r="115" spans="1:1" ht="13.2" x14ac:dyDescent="0.25">
      <c r="A115" s="207"/>
    </row>
    <row r="116" spans="1:1" ht="13.2" x14ac:dyDescent="0.25">
      <c r="A116" s="207"/>
    </row>
    <row r="117" spans="1:1" ht="13.2" x14ac:dyDescent="0.25">
      <c r="A117" s="207"/>
    </row>
    <row r="118" spans="1:1" ht="13.2" x14ac:dyDescent="0.25">
      <c r="A118" s="207"/>
    </row>
    <row r="119" spans="1:1" ht="13.2" x14ac:dyDescent="0.25">
      <c r="A119" s="207"/>
    </row>
    <row r="120" spans="1:1" ht="13.2" x14ac:dyDescent="0.25">
      <c r="A120" s="207"/>
    </row>
    <row r="121" spans="1:1" ht="13.2" x14ac:dyDescent="0.25">
      <c r="A121" s="207"/>
    </row>
    <row r="122" spans="1:1" ht="13.2" x14ac:dyDescent="0.25">
      <c r="A122" s="207"/>
    </row>
    <row r="123" spans="1:1" ht="13.2" x14ac:dyDescent="0.25">
      <c r="A123" s="207"/>
    </row>
    <row r="124" spans="1:1" ht="13.2" x14ac:dyDescent="0.25">
      <c r="A124" s="207"/>
    </row>
    <row r="125" spans="1:1" ht="13.2" x14ac:dyDescent="0.25">
      <c r="A125" s="207"/>
    </row>
    <row r="126" spans="1:1" ht="13.2" x14ac:dyDescent="0.25">
      <c r="A126" s="207"/>
    </row>
    <row r="127" spans="1:1" ht="13.2" x14ac:dyDescent="0.25">
      <c r="A127" s="207"/>
    </row>
    <row r="128" spans="1:1" ht="13.2" x14ac:dyDescent="0.25">
      <c r="A128" s="207"/>
    </row>
    <row r="129" spans="1:1" ht="13.2" x14ac:dyDescent="0.25">
      <c r="A129" s="207"/>
    </row>
    <row r="130" spans="1:1" ht="13.2" x14ac:dyDescent="0.25">
      <c r="A130" s="207"/>
    </row>
    <row r="131" spans="1:1" ht="13.2" x14ac:dyDescent="0.25">
      <c r="A131" s="207"/>
    </row>
    <row r="132" spans="1:1" ht="13.2" x14ac:dyDescent="0.25">
      <c r="A132" s="207"/>
    </row>
    <row r="133" spans="1:1" ht="13.2" x14ac:dyDescent="0.25">
      <c r="A133" s="207"/>
    </row>
    <row r="134" spans="1:1" ht="13.2" x14ac:dyDescent="0.25">
      <c r="A134" s="207"/>
    </row>
    <row r="135" spans="1:1" ht="13.2" x14ac:dyDescent="0.25">
      <c r="A135" s="207"/>
    </row>
    <row r="136" spans="1:1" ht="13.2" x14ac:dyDescent="0.25">
      <c r="A136" s="207"/>
    </row>
    <row r="137" spans="1:1" ht="13.2" x14ac:dyDescent="0.25">
      <c r="A137" s="207"/>
    </row>
    <row r="138" spans="1:1" ht="13.2" x14ac:dyDescent="0.25">
      <c r="A138" s="207"/>
    </row>
    <row r="139" spans="1:1" ht="13.2" x14ac:dyDescent="0.25">
      <c r="A139" s="207"/>
    </row>
    <row r="140" spans="1:1" ht="13.2" x14ac:dyDescent="0.25">
      <c r="A140" s="207"/>
    </row>
    <row r="141" spans="1:1" ht="13.2" x14ac:dyDescent="0.25">
      <c r="A141" s="207"/>
    </row>
    <row r="142" spans="1:1" ht="13.2" x14ac:dyDescent="0.25">
      <c r="A142" s="207"/>
    </row>
    <row r="143" spans="1:1" ht="13.2" x14ac:dyDescent="0.25">
      <c r="A143" s="207"/>
    </row>
    <row r="144" spans="1:1" ht="13.2" x14ac:dyDescent="0.25">
      <c r="A144" s="207"/>
    </row>
    <row r="145" spans="1:1" ht="13.2" x14ac:dyDescent="0.25">
      <c r="A145" s="207"/>
    </row>
    <row r="146" spans="1:1" ht="13.2" x14ac:dyDescent="0.25">
      <c r="A146" s="207"/>
    </row>
    <row r="147" spans="1:1" ht="13.2" x14ac:dyDescent="0.25">
      <c r="A147" s="207"/>
    </row>
    <row r="148" spans="1:1" ht="13.2" x14ac:dyDescent="0.25">
      <c r="A148" s="207"/>
    </row>
    <row r="149" spans="1:1" ht="13.2" x14ac:dyDescent="0.25">
      <c r="A149" s="207"/>
    </row>
    <row r="150" spans="1:1" ht="13.2" x14ac:dyDescent="0.25">
      <c r="A150" s="207"/>
    </row>
    <row r="151" spans="1:1" ht="13.2" x14ac:dyDescent="0.25">
      <c r="A151" s="207"/>
    </row>
    <row r="152" spans="1:1" ht="13.2" x14ac:dyDescent="0.25">
      <c r="A152" s="207"/>
    </row>
    <row r="153" spans="1:1" ht="13.2" x14ac:dyDescent="0.25">
      <c r="A153" s="207"/>
    </row>
    <row r="154" spans="1:1" ht="13.2" x14ac:dyDescent="0.25">
      <c r="A154" s="207"/>
    </row>
    <row r="155" spans="1:1" ht="13.2" x14ac:dyDescent="0.25">
      <c r="A155" s="207"/>
    </row>
    <row r="156" spans="1:1" ht="13.2" x14ac:dyDescent="0.25">
      <c r="A156" s="207"/>
    </row>
    <row r="157" spans="1:1" ht="13.2" x14ac:dyDescent="0.25">
      <c r="A157" s="207"/>
    </row>
    <row r="158" spans="1:1" ht="13.2" x14ac:dyDescent="0.25">
      <c r="A158" s="207"/>
    </row>
    <row r="159" spans="1:1" ht="13.2" x14ac:dyDescent="0.25">
      <c r="A159" s="207"/>
    </row>
    <row r="160" spans="1:1" ht="13.2" x14ac:dyDescent="0.25">
      <c r="A160" s="207"/>
    </row>
    <row r="161" spans="1:1" ht="13.2" x14ac:dyDescent="0.25">
      <c r="A161" s="207"/>
    </row>
    <row r="162" spans="1:1" ht="13.2" x14ac:dyDescent="0.25">
      <c r="A162" s="207"/>
    </row>
    <row r="163" spans="1:1" ht="13.2" x14ac:dyDescent="0.25">
      <c r="A163" s="207"/>
    </row>
    <row r="164" spans="1:1" ht="13.2" x14ac:dyDescent="0.25">
      <c r="A164" s="207"/>
    </row>
    <row r="165" spans="1:1" ht="13.2" x14ac:dyDescent="0.25">
      <c r="A165" s="207"/>
    </row>
    <row r="166" spans="1:1" ht="13.2" x14ac:dyDescent="0.25">
      <c r="A166" s="207"/>
    </row>
    <row r="167" spans="1:1" ht="13.2" x14ac:dyDescent="0.25">
      <c r="A167" s="207"/>
    </row>
    <row r="168" spans="1:1" ht="13.2" x14ac:dyDescent="0.25">
      <c r="A168" s="207"/>
    </row>
    <row r="169" spans="1:1" ht="13.2" x14ac:dyDescent="0.25">
      <c r="A169" s="207"/>
    </row>
    <row r="170" spans="1:1" ht="13.2" x14ac:dyDescent="0.25">
      <c r="A170" s="207"/>
    </row>
    <row r="171" spans="1:1" ht="13.2" x14ac:dyDescent="0.25">
      <c r="A171" s="207"/>
    </row>
    <row r="172" spans="1:1" ht="13.2" x14ac:dyDescent="0.25">
      <c r="A172" s="207"/>
    </row>
    <row r="173" spans="1:1" ht="13.2" x14ac:dyDescent="0.25">
      <c r="A173" s="207"/>
    </row>
    <row r="174" spans="1:1" ht="13.2" x14ac:dyDescent="0.25">
      <c r="A174" s="207"/>
    </row>
    <row r="175" spans="1:1" ht="13.2" x14ac:dyDescent="0.25">
      <c r="A175" s="207"/>
    </row>
    <row r="176" spans="1:1" ht="13.2" x14ac:dyDescent="0.25">
      <c r="A176" s="207"/>
    </row>
    <row r="177" spans="1:1" ht="13.2" x14ac:dyDescent="0.25">
      <c r="A177" s="207"/>
    </row>
    <row r="178" spans="1:1" ht="13.2" x14ac:dyDescent="0.25">
      <c r="A178" s="207"/>
    </row>
    <row r="179" spans="1:1" ht="13.2" x14ac:dyDescent="0.25">
      <c r="A179" s="207"/>
    </row>
    <row r="180" spans="1:1" ht="13.2" x14ac:dyDescent="0.25">
      <c r="A180" s="207"/>
    </row>
    <row r="181" spans="1:1" ht="13.2" x14ac:dyDescent="0.25">
      <c r="A181" s="207"/>
    </row>
    <row r="182" spans="1:1" ht="13.2" x14ac:dyDescent="0.25">
      <c r="A182" s="207"/>
    </row>
    <row r="183" spans="1:1" ht="13.2" x14ac:dyDescent="0.25">
      <c r="A183" s="207"/>
    </row>
    <row r="184" spans="1:1" ht="13.2" x14ac:dyDescent="0.25">
      <c r="A184" s="207"/>
    </row>
    <row r="185" spans="1:1" ht="13.2" x14ac:dyDescent="0.25">
      <c r="A185" s="207"/>
    </row>
    <row r="186" spans="1:1" ht="13.2" x14ac:dyDescent="0.25">
      <c r="A186" s="207"/>
    </row>
    <row r="187" spans="1:1" ht="13.2" x14ac:dyDescent="0.25">
      <c r="A187" s="207"/>
    </row>
    <row r="188" spans="1:1" ht="13.2" x14ac:dyDescent="0.25">
      <c r="A188" s="207"/>
    </row>
    <row r="189" spans="1:1" ht="13.2" x14ac:dyDescent="0.25">
      <c r="A189" s="207"/>
    </row>
    <row r="190" spans="1:1" ht="13.2" x14ac:dyDescent="0.25">
      <c r="A190" s="207"/>
    </row>
    <row r="191" spans="1:1" ht="13.2" x14ac:dyDescent="0.25">
      <c r="A191" s="207"/>
    </row>
    <row r="192" spans="1:1" ht="13.2" x14ac:dyDescent="0.25">
      <c r="A192" s="207"/>
    </row>
    <row r="193" spans="1:1" ht="13.2" x14ac:dyDescent="0.25">
      <c r="A193" s="207"/>
    </row>
    <row r="194" spans="1:1" ht="13.2" x14ac:dyDescent="0.25">
      <c r="A194" s="207"/>
    </row>
    <row r="195" spans="1:1" ht="13.2" x14ac:dyDescent="0.25">
      <c r="A195" s="207"/>
    </row>
    <row r="196" spans="1:1" ht="13.2" x14ac:dyDescent="0.25">
      <c r="A196" s="207"/>
    </row>
    <row r="197" spans="1:1" ht="13.2" x14ac:dyDescent="0.25">
      <c r="A197" s="207"/>
    </row>
    <row r="198" spans="1:1" ht="13.2" x14ac:dyDescent="0.25">
      <c r="A198" s="207"/>
    </row>
    <row r="199" spans="1:1" ht="13.2" x14ac:dyDescent="0.25">
      <c r="A199" s="207"/>
    </row>
    <row r="200" spans="1:1" ht="13.2" x14ac:dyDescent="0.25">
      <c r="A200" s="207"/>
    </row>
    <row r="201" spans="1:1" ht="13.2" x14ac:dyDescent="0.25">
      <c r="A201" s="207"/>
    </row>
    <row r="202" spans="1:1" ht="13.2" x14ac:dyDescent="0.25">
      <c r="A202" s="207"/>
    </row>
    <row r="203" spans="1:1" ht="13.2" x14ac:dyDescent="0.25">
      <c r="A203" s="207"/>
    </row>
    <row r="204" spans="1:1" ht="13.2" x14ac:dyDescent="0.25">
      <c r="A204" s="207"/>
    </row>
    <row r="205" spans="1:1" ht="13.2" x14ac:dyDescent="0.25">
      <c r="A205" s="207"/>
    </row>
    <row r="206" spans="1:1" ht="13.2" x14ac:dyDescent="0.25">
      <c r="A206" s="207"/>
    </row>
    <row r="207" spans="1:1" ht="13.2" x14ac:dyDescent="0.25">
      <c r="A207" s="207"/>
    </row>
    <row r="208" spans="1:1" ht="13.2" x14ac:dyDescent="0.25">
      <c r="A208" s="207"/>
    </row>
    <row r="209" spans="1:1" ht="13.2" x14ac:dyDescent="0.25">
      <c r="A209" s="207"/>
    </row>
    <row r="210" spans="1:1" ht="13.2" x14ac:dyDescent="0.25">
      <c r="A210" s="207"/>
    </row>
    <row r="211" spans="1:1" ht="13.2" x14ac:dyDescent="0.25">
      <c r="A211" s="207"/>
    </row>
    <row r="212" spans="1:1" ht="13.2" x14ac:dyDescent="0.25">
      <c r="A212" s="207"/>
    </row>
    <row r="213" spans="1:1" ht="13.2" x14ac:dyDescent="0.25">
      <c r="A213" s="207"/>
    </row>
    <row r="214" spans="1:1" ht="13.2" x14ac:dyDescent="0.25">
      <c r="A214" s="207"/>
    </row>
    <row r="215" spans="1:1" ht="13.2" x14ac:dyDescent="0.25">
      <c r="A215" s="207"/>
    </row>
    <row r="216" spans="1:1" ht="13.2" x14ac:dyDescent="0.25">
      <c r="A216" s="207"/>
    </row>
    <row r="217" spans="1:1" ht="13.2" x14ac:dyDescent="0.25">
      <c r="A217" s="207"/>
    </row>
    <row r="218" spans="1:1" ht="13.2" x14ac:dyDescent="0.25">
      <c r="A218" s="207"/>
    </row>
    <row r="219" spans="1:1" ht="13.2" x14ac:dyDescent="0.25">
      <c r="A219" s="207"/>
    </row>
    <row r="220" spans="1:1" ht="13.2" x14ac:dyDescent="0.25">
      <c r="A220" s="207"/>
    </row>
    <row r="221" spans="1:1" ht="13.2" x14ac:dyDescent="0.25">
      <c r="A221" s="207"/>
    </row>
    <row r="222" spans="1:1" ht="13.2" x14ac:dyDescent="0.25">
      <c r="A222" s="207"/>
    </row>
    <row r="223" spans="1:1" ht="13.2" x14ac:dyDescent="0.25">
      <c r="A223" s="207"/>
    </row>
    <row r="224" spans="1:1" ht="13.2" x14ac:dyDescent="0.25">
      <c r="A224" s="207"/>
    </row>
    <row r="225" spans="1:1" ht="13.2" x14ac:dyDescent="0.25">
      <c r="A225" s="207"/>
    </row>
    <row r="226" spans="1:1" ht="13.2" x14ac:dyDescent="0.25">
      <c r="A226" s="207"/>
    </row>
    <row r="227" spans="1:1" ht="13.2" x14ac:dyDescent="0.25">
      <c r="A227" s="207"/>
    </row>
    <row r="228" spans="1:1" ht="13.2" x14ac:dyDescent="0.25">
      <c r="A228" s="207"/>
    </row>
    <row r="229" spans="1:1" ht="13.2" x14ac:dyDescent="0.25">
      <c r="A229" s="207"/>
    </row>
    <row r="230" spans="1:1" ht="13.2" x14ac:dyDescent="0.25">
      <c r="A230" s="207"/>
    </row>
    <row r="231" spans="1:1" ht="13.2" x14ac:dyDescent="0.25">
      <c r="A231" s="207"/>
    </row>
    <row r="232" spans="1:1" ht="13.2" x14ac:dyDescent="0.25">
      <c r="A232" s="207"/>
    </row>
    <row r="233" spans="1:1" ht="13.2" x14ac:dyDescent="0.25">
      <c r="A233" s="207"/>
    </row>
    <row r="234" spans="1:1" ht="13.2" x14ac:dyDescent="0.25">
      <c r="A234" s="207"/>
    </row>
    <row r="235" spans="1:1" ht="13.2" x14ac:dyDescent="0.25">
      <c r="A235" s="207"/>
    </row>
    <row r="236" spans="1:1" ht="13.2" x14ac:dyDescent="0.25">
      <c r="A236" s="207"/>
    </row>
    <row r="237" spans="1:1" ht="13.2" x14ac:dyDescent="0.25">
      <c r="A237" s="207"/>
    </row>
    <row r="238" spans="1:1" ht="13.2" x14ac:dyDescent="0.25">
      <c r="A238" s="207"/>
    </row>
    <row r="239" spans="1:1" ht="13.2" x14ac:dyDescent="0.25">
      <c r="A239" s="207"/>
    </row>
    <row r="240" spans="1:1" ht="13.2" x14ac:dyDescent="0.25">
      <c r="A240" s="207"/>
    </row>
    <row r="241" spans="1:1" ht="13.2" x14ac:dyDescent="0.25">
      <c r="A241" s="207"/>
    </row>
    <row r="242" spans="1:1" ht="13.2" x14ac:dyDescent="0.25">
      <c r="A242" s="207"/>
    </row>
    <row r="243" spans="1:1" ht="13.2" x14ac:dyDescent="0.25">
      <c r="A243" s="207"/>
    </row>
    <row r="244" spans="1:1" ht="13.2" x14ac:dyDescent="0.25">
      <c r="A244" s="207"/>
    </row>
    <row r="245" spans="1:1" ht="13.2" x14ac:dyDescent="0.25">
      <c r="A245" s="207"/>
    </row>
    <row r="246" spans="1:1" ht="13.2" x14ac:dyDescent="0.25">
      <c r="A246" s="207"/>
    </row>
    <row r="247" spans="1:1" ht="13.2" x14ac:dyDescent="0.25">
      <c r="A247" s="207"/>
    </row>
    <row r="248" spans="1:1" ht="13.2" x14ac:dyDescent="0.25">
      <c r="A248" s="207"/>
    </row>
    <row r="249" spans="1:1" ht="13.2" x14ac:dyDescent="0.25">
      <c r="A249" s="207"/>
    </row>
    <row r="250" spans="1:1" ht="13.2" x14ac:dyDescent="0.25">
      <c r="A250" s="207"/>
    </row>
    <row r="251" spans="1:1" ht="13.2" x14ac:dyDescent="0.25">
      <c r="A251" s="207"/>
    </row>
    <row r="252" spans="1:1" ht="13.2" x14ac:dyDescent="0.25">
      <c r="A252" s="207"/>
    </row>
    <row r="253" spans="1:1" ht="13.2" x14ac:dyDescent="0.25">
      <c r="A253" s="207"/>
    </row>
    <row r="254" spans="1:1" ht="13.2" x14ac:dyDescent="0.25">
      <c r="A254" s="207"/>
    </row>
    <row r="255" spans="1:1" ht="13.2" x14ac:dyDescent="0.25">
      <c r="A255" s="207"/>
    </row>
    <row r="256" spans="1:1" ht="13.2" x14ac:dyDescent="0.25">
      <c r="A256" s="207"/>
    </row>
    <row r="257" spans="1:1" ht="13.2" x14ac:dyDescent="0.25">
      <c r="A257" s="207"/>
    </row>
    <row r="258" spans="1:1" ht="13.2" x14ac:dyDescent="0.25">
      <c r="A258" s="207"/>
    </row>
    <row r="259" spans="1:1" ht="13.2" x14ac:dyDescent="0.25">
      <c r="A259" s="207"/>
    </row>
    <row r="260" spans="1:1" ht="13.2" x14ac:dyDescent="0.25">
      <c r="A260" s="207"/>
    </row>
    <row r="261" spans="1:1" ht="13.2" x14ac:dyDescent="0.25">
      <c r="A261" s="207"/>
    </row>
    <row r="262" spans="1:1" ht="13.2" x14ac:dyDescent="0.25">
      <c r="A262" s="207"/>
    </row>
    <row r="263" spans="1:1" ht="13.2" x14ac:dyDescent="0.25">
      <c r="A263" s="207"/>
    </row>
    <row r="264" spans="1:1" ht="13.2" x14ac:dyDescent="0.25">
      <c r="A264" s="207"/>
    </row>
    <row r="265" spans="1:1" ht="13.2" x14ac:dyDescent="0.25">
      <c r="A265" s="207"/>
    </row>
    <row r="266" spans="1:1" ht="13.2" x14ac:dyDescent="0.25">
      <c r="A266" s="207"/>
    </row>
    <row r="267" spans="1:1" ht="13.2" x14ac:dyDescent="0.25">
      <c r="A267" s="207"/>
    </row>
    <row r="268" spans="1:1" ht="13.2" x14ac:dyDescent="0.25">
      <c r="A268" s="207"/>
    </row>
    <row r="269" spans="1:1" ht="13.2" x14ac:dyDescent="0.25">
      <c r="A269" s="207"/>
    </row>
    <row r="270" spans="1:1" ht="13.2" x14ac:dyDescent="0.25">
      <c r="A270" s="207"/>
    </row>
    <row r="271" spans="1:1" ht="13.2" x14ac:dyDescent="0.25">
      <c r="A271" s="207"/>
    </row>
    <row r="272" spans="1:1" ht="13.2" x14ac:dyDescent="0.25">
      <c r="A272" s="207"/>
    </row>
    <row r="273" spans="1:1" ht="13.2" x14ac:dyDescent="0.25">
      <c r="A273" s="207"/>
    </row>
    <row r="274" spans="1:1" ht="13.2" x14ac:dyDescent="0.25">
      <c r="A274" s="207"/>
    </row>
    <row r="275" spans="1:1" ht="13.2" x14ac:dyDescent="0.25">
      <c r="A275" s="207"/>
    </row>
    <row r="276" spans="1:1" ht="13.2" x14ac:dyDescent="0.25">
      <c r="A276" s="207"/>
    </row>
    <row r="277" spans="1:1" ht="13.2" x14ac:dyDescent="0.25">
      <c r="A277" s="207"/>
    </row>
    <row r="278" spans="1:1" ht="13.2" x14ac:dyDescent="0.25">
      <c r="A278" s="207"/>
    </row>
    <row r="279" spans="1:1" ht="13.2" x14ac:dyDescent="0.25">
      <c r="A279" s="207"/>
    </row>
    <row r="280" spans="1:1" ht="13.2" x14ac:dyDescent="0.25">
      <c r="A280" s="207"/>
    </row>
    <row r="281" spans="1:1" ht="13.2" x14ac:dyDescent="0.25">
      <c r="A281" s="207"/>
    </row>
    <row r="282" spans="1:1" ht="13.2" x14ac:dyDescent="0.25">
      <c r="A282" s="207"/>
    </row>
    <row r="283" spans="1:1" ht="13.2" x14ac:dyDescent="0.25">
      <c r="A283" s="207"/>
    </row>
    <row r="284" spans="1:1" ht="13.2" x14ac:dyDescent="0.25">
      <c r="A284" s="207"/>
    </row>
    <row r="285" spans="1:1" ht="13.2" x14ac:dyDescent="0.25">
      <c r="A285" s="207"/>
    </row>
    <row r="286" spans="1:1" ht="13.2" x14ac:dyDescent="0.25">
      <c r="A286" s="207"/>
    </row>
    <row r="287" spans="1:1" ht="13.2" x14ac:dyDescent="0.25">
      <c r="A287" s="207"/>
    </row>
    <row r="288" spans="1:1" ht="13.2" x14ac:dyDescent="0.25">
      <c r="A288" s="207"/>
    </row>
    <row r="289" spans="1:1" ht="13.2" x14ac:dyDescent="0.25">
      <c r="A289" s="207"/>
    </row>
    <row r="290" spans="1:1" ht="13.2" x14ac:dyDescent="0.25">
      <c r="A290" s="207"/>
    </row>
    <row r="291" spans="1:1" ht="13.2" x14ac:dyDescent="0.25">
      <c r="A291" s="207"/>
    </row>
    <row r="292" spans="1:1" ht="13.2" x14ac:dyDescent="0.25">
      <c r="A292" s="207"/>
    </row>
    <row r="293" spans="1:1" ht="13.2" x14ac:dyDescent="0.25">
      <c r="A293" s="207"/>
    </row>
    <row r="294" spans="1:1" ht="13.2" x14ac:dyDescent="0.25">
      <c r="A294" s="207"/>
    </row>
    <row r="295" spans="1:1" ht="13.2" x14ac:dyDescent="0.25">
      <c r="A295" s="207"/>
    </row>
    <row r="296" spans="1:1" ht="13.2" x14ac:dyDescent="0.25">
      <c r="A296" s="207"/>
    </row>
    <row r="297" spans="1:1" ht="13.2" x14ac:dyDescent="0.25">
      <c r="A297" s="207"/>
    </row>
    <row r="298" spans="1:1" ht="13.2" x14ac:dyDescent="0.25">
      <c r="A298" s="207"/>
    </row>
    <row r="299" spans="1:1" ht="13.2" x14ac:dyDescent="0.25">
      <c r="A299" s="207"/>
    </row>
    <row r="300" spans="1:1" ht="13.2" x14ac:dyDescent="0.25">
      <c r="A300" s="207"/>
    </row>
    <row r="301" spans="1:1" ht="13.2" x14ac:dyDescent="0.25">
      <c r="A301" s="207"/>
    </row>
    <row r="302" spans="1:1" ht="13.2" x14ac:dyDescent="0.25">
      <c r="A302" s="207"/>
    </row>
    <row r="303" spans="1:1" ht="13.2" x14ac:dyDescent="0.25">
      <c r="A303" s="207"/>
    </row>
    <row r="304" spans="1:1" ht="13.2" x14ac:dyDescent="0.25">
      <c r="A304" s="207"/>
    </row>
    <row r="305" spans="1:1" ht="13.2" x14ac:dyDescent="0.25">
      <c r="A305" s="207"/>
    </row>
    <row r="306" spans="1:1" ht="13.2" x14ac:dyDescent="0.25">
      <c r="A306" s="207"/>
    </row>
    <row r="307" spans="1:1" ht="13.2" x14ac:dyDescent="0.25">
      <c r="A307" s="207"/>
    </row>
    <row r="308" spans="1:1" ht="13.2" x14ac:dyDescent="0.25">
      <c r="A308" s="207"/>
    </row>
    <row r="309" spans="1:1" ht="13.2" x14ac:dyDescent="0.25">
      <c r="A309" s="207"/>
    </row>
    <row r="310" spans="1:1" ht="13.2" x14ac:dyDescent="0.25">
      <c r="A310" s="207"/>
    </row>
    <row r="311" spans="1:1" ht="13.2" x14ac:dyDescent="0.25">
      <c r="A311" s="207"/>
    </row>
    <row r="312" spans="1:1" ht="13.2" x14ac:dyDescent="0.25">
      <c r="A312" s="207"/>
    </row>
    <row r="313" spans="1:1" ht="13.2" x14ac:dyDescent="0.25">
      <c r="A313" s="207"/>
    </row>
    <row r="314" spans="1:1" ht="13.2" x14ac:dyDescent="0.25">
      <c r="A314" s="207"/>
    </row>
    <row r="315" spans="1:1" ht="13.2" x14ac:dyDescent="0.25">
      <c r="A315" s="207"/>
    </row>
    <row r="316" spans="1:1" ht="13.2" x14ac:dyDescent="0.25">
      <c r="A316" s="207"/>
    </row>
    <row r="317" spans="1:1" ht="13.2" x14ac:dyDescent="0.25">
      <c r="A317" s="207"/>
    </row>
    <row r="318" spans="1:1" ht="13.2" x14ac:dyDescent="0.25">
      <c r="A318" s="207"/>
    </row>
    <row r="319" spans="1:1" ht="13.2" x14ac:dyDescent="0.25">
      <c r="A319" s="207"/>
    </row>
    <row r="320" spans="1:1" ht="13.2" x14ac:dyDescent="0.25">
      <c r="A320" s="207"/>
    </row>
    <row r="321" spans="1:1" ht="13.2" x14ac:dyDescent="0.25">
      <c r="A321" s="207"/>
    </row>
    <row r="322" spans="1:1" ht="13.2" x14ac:dyDescent="0.25">
      <c r="A322" s="207"/>
    </row>
    <row r="323" spans="1:1" ht="13.2" x14ac:dyDescent="0.25">
      <c r="A323" s="207"/>
    </row>
    <row r="324" spans="1:1" ht="13.2" x14ac:dyDescent="0.25">
      <c r="A324" s="207"/>
    </row>
    <row r="325" spans="1:1" ht="13.2" x14ac:dyDescent="0.25">
      <c r="A325" s="207"/>
    </row>
    <row r="326" spans="1:1" ht="13.2" x14ac:dyDescent="0.25">
      <c r="A326" s="207"/>
    </row>
    <row r="327" spans="1:1" ht="13.2" x14ac:dyDescent="0.25">
      <c r="A327" s="207"/>
    </row>
    <row r="328" spans="1:1" ht="13.2" x14ac:dyDescent="0.25">
      <c r="A328" s="207"/>
    </row>
    <row r="329" spans="1:1" ht="13.2" x14ac:dyDescent="0.25">
      <c r="A329" s="207"/>
    </row>
    <row r="330" spans="1:1" ht="13.2" x14ac:dyDescent="0.25">
      <c r="A330" s="207"/>
    </row>
    <row r="331" spans="1:1" ht="13.2" x14ac:dyDescent="0.25">
      <c r="A331" s="207"/>
    </row>
    <row r="332" spans="1:1" ht="13.2" x14ac:dyDescent="0.25">
      <c r="A332" s="207"/>
    </row>
    <row r="333" spans="1:1" ht="13.2" x14ac:dyDescent="0.25">
      <c r="A333" s="207"/>
    </row>
    <row r="334" spans="1:1" ht="13.2" x14ac:dyDescent="0.25">
      <c r="A334" s="207"/>
    </row>
    <row r="335" spans="1:1" ht="13.2" x14ac:dyDescent="0.25">
      <c r="A335" s="207"/>
    </row>
    <row r="336" spans="1:1" ht="13.2" x14ac:dyDescent="0.25">
      <c r="A336" s="207"/>
    </row>
    <row r="337" spans="1:1" ht="13.2" x14ac:dyDescent="0.25">
      <c r="A337" s="207"/>
    </row>
    <row r="338" spans="1:1" ht="13.2" x14ac:dyDescent="0.25">
      <c r="A338" s="207"/>
    </row>
    <row r="339" spans="1:1" ht="13.2" x14ac:dyDescent="0.25">
      <c r="A339" s="207"/>
    </row>
    <row r="340" spans="1:1" ht="13.2" x14ac:dyDescent="0.25">
      <c r="A340" s="207"/>
    </row>
    <row r="341" spans="1:1" ht="13.2" x14ac:dyDescent="0.25">
      <c r="A341" s="207"/>
    </row>
    <row r="342" spans="1:1" ht="13.2" x14ac:dyDescent="0.25">
      <c r="A342" s="207"/>
    </row>
    <row r="343" spans="1:1" ht="13.2" x14ac:dyDescent="0.25">
      <c r="A343" s="207"/>
    </row>
    <row r="344" spans="1:1" ht="13.2" x14ac:dyDescent="0.25">
      <c r="A344" s="207"/>
    </row>
    <row r="345" spans="1:1" ht="13.2" x14ac:dyDescent="0.25">
      <c r="A345" s="207"/>
    </row>
    <row r="346" spans="1:1" ht="13.2" x14ac:dyDescent="0.25">
      <c r="A346" s="207"/>
    </row>
    <row r="347" spans="1:1" ht="13.2" x14ac:dyDescent="0.25">
      <c r="A347" s="207"/>
    </row>
    <row r="348" spans="1:1" ht="13.2" x14ac:dyDescent="0.25">
      <c r="A348" s="207"/>
    </row>
    <row r="349" spans="1:1" ht="13.2" x14ac:dyDescent="0.25">
      <c r="A349" s="207"/>
    </row>
    <row r="350" spans="1:1" ht="13.2" x14ac:dyDescent="0.25">
      <c r="A350" s="207"/>
    </row>
    <row r="351" spans="1:1" ht="13.2" x14ac:dyDescent="0.25">
      <c r="A351" s="207"/>
    </row>
    <row r="352" spans="1:1" ht="13.2" x14ac:dyDescent="0.25">
      <c r="A352" s="207"/>
    </row>
    <row r="353" spans="1:1" ht="13.2" x14ac:dyDescent="0.25">
      <c r="A353" s="207"/>
    </row>
    <row r="354" spans="1:1" ht="13.2" x14ac:dyDescent="0.25">
      <c r="A354" s="207"/>
    </row>
    <row r="355" spans="1:1" ht="13.2" x14ac:dyDescent="0.25">
      <c r="A355" s="207"/>
    </row>
    <row r="356" spans="1:1" ht="13.2" x14ac:dyDescent="0.25">
      <c r="A356" s="207"/>
    </row>
    <row r="357" spans="1:1" ht="13.2" x14ac:dyDescent="0.25">
      <c r="A357" s="207"/>
    </row>
    <row r="358" spans="1:1" ht="13.2" x14ac:dyDescent="0.25">
      <c r="A358" s="207"/>
    </row>
    <row r="359" spans="1:1" ht="13.2" x14ac:dyDescent="0.25">
      <c r="A359" s="207"/>
    </row>
    <row r="360" spans="1:1" ht="13.2" x14ac:dyDescent="0.25">
      <c r="A360" s="207"/>
    </row>
    <row r="361" spans="1:1" ht="13.2" x14ac:dyDescent="0.25">
      <c r="A361" s="207"/>
    </row>
    <row r="362" spans="1:1" ht="13.2" x14ac:dyDescent="0.25">
      <c r="A362" s="207"/>
    </row>
    <row r="363" spans="1:1" ht="13.2" x14ac:dyDescent="0.25">
      <c r="A363" s="207"/>
    </row>
    <row r="364" spans="1:1" ht="13.2" x14ac:dyDescent="0.25">
      <c r="A364" s="207"/>
    </row>
    <row r="365" spans="1:1" ht="13.2" x14ac:dyDescent="0.25">
      <c r="A365" s="207"/>
    </row>
    <row r="366" spans="1:1" ht="13.2" x14ac:dyDescent="0.25">
      <c r="A366" s="207"/>
    </row>
    <row r="367" spans="1:1" ht="13.2" x14ac:dyDescent="0.25">
      <c r="A367" s="207"/>
    </row>
    <row r="368" spans="1:1" ht="13.2" x14ac:dyDescent="0.25">
      <c r="A368" s="207"/>
    </row>
    <row r="369" spans="1:1" ht="13.2" x14ac:dyDescent="0.25">
      <c r="A369" s="207"/>
    </row>
    <row r="370" spans="1:1" ht="13.2" x14ac:dyDescent="0.25">
      <c r="A370" s="207"/>
    </row>
    <row r="371" spans="1:1" ht="13.2" x14ac:dyDescent="0.25">
      <c r="A371" s="207"/>
    </row>
    <row r="372" spans="1:1" ht="13.2" x14ac:dyDescent="0.25">
      <c r="A372" s="207"/>
    </row>
    <row r="373" spans="1:1" ht="13.2" x14ac:dyDescent="0.25">
      <c r="A373" s="207"/>
    </row>
    <row r="374" spans="1:1" ht="13.2" x14ac:dyDescent="0.25">
      <c r="A374" s="207"/>
    </row>
    <row r="375" spans="1:1" ht="13.2" x14ac:dyDescent="0.25">
      <c r="A375" s="207"/>
    </row>
    <row r="376" spans="1:1" ht="13.2" x14ac:dyDescent="0.25">
      <c r="A376" s="207"/>
    </row>
    <row r="377" spans="1:1" ht="13.2" x14ac:dyDescent="0.25">
      <c r="A377" s="207"/>
    </row>
    <row r="378" spans="1:1" ht="13.2" x14ac:dyDescent="0.25">
      <c r="A378" s="207"/>
    </row>
    <row r="379" spans="1:1" ht="13.2" x14ac:dyDescent="0.25">
      <c r="A379" s="207"/>
    </row>
    <row r="380" spans="1:1" ht="13.2" x14ac:dyDescent="0.25">
      <c r="A380" s="207"/>
    </row>
    <row r="381" spans="1:1" ht="13.2" x14ac:dyDescent="0.25">
      <c r="A381" s="207"/>
    </row>
    <row r="382" spans="1:1" ht="13.2" x14ac:dyDescent="0.25">
      <c r="A382" s="207"/>
    </row>
    <row r="383" spans="1:1" ht="13.2" x14ac:dyDescent="0.25">
      <c r="A383" s="207"/>
    </row>
    <row r="384" spans="1:1" ht="13.2" x14ac:dyDescent="0.25">
      <c r="A384" s="207"/>
    </row>
    <row r="385" spans="1:1" ht="13.2" x14ac:dyDescent="0.25">
      <c r="A385" s="207"/>
    </row>
    <row r="386" spans="1:1" ht="13.2" x14ac:dyDescent="0.25">
      <c r="A386" s="207"/>
    </row>
    <row r="387" spans="1:1" ht="13.2" x14ac:dyDescent="0.25">
      <c r="A387" s="207"/>
    </row>
    <row r="388" spans="1:1" ht="13.2" x14ac:dyDescent="0.25">
      <c r="A388" s="207"/>
    </row>
    <row r="389" spans="1:1" ht="13.2" x14ac:dyDescent="0.25">
      <c r="A389" s="207"/>
    </row>
    <row r="390" spans="1:1" ht="13.2" x14ac:dyDescent="0.25">
      <c r="A390" s="207"/>
    </row>
    <row r="391" spans="1:1" ht="13.2" x14ac:dyDescent="0.25">
      <c r="A391" s="207"/>
    </row>
    <row r="392" spans="1:1" ht="13.2" x14ac:dyDescent="0.25">
      <c r="A392" s="207"/>
    </row>
    <row r="393" spans="1:1" ht="13.2" x14ac:dyDescent="0.25">
      <c r="A393" s="207"/>
    </row>
    <row r="394" spans="1:1" ht="13.2" x14ac:dyDescent="0.25">
      <c r="A394" s="207"/>
    </row>
    <row r="395" spans="1:1" ht="13.2" x14ac:dyDescent="0.25">
      <c r="A395" s="207"/>
    </row>
    <row r="396" spans="1:1" ht="13.2" x14ac:dyDescent="0.25">
      <c r="A396" s="207"/>
    </row>
    <row r="397" spans="1:1" ht="13.2" x14ac:dyDescent="0.25">
      <c r="A397" s="207"/>
    </row>
    <row r="398" spans="1:1" ht="13.2" x14ac:dyDescent="0.25">
      <c r="A398" s="207"/>
    </row>
    <row r="399" spans="1:1" ht="13.2" x14ac:dyDescent="0.25">
      <c r="A399" s="207"/>
    </row>
    <row r="400" spans="1:1" ht="13.2" x14ac:dyDescent="0.25">
      <c r="A400" s="207"/>
    </row>
    <row r="401" spans="1:1" ht="13.2" x14ac:dyDescent="0.25">
      <c r="A401" s="207"/>
    </row>
    <row r="402" spans="1:1" ht="13.2" x14ac:dyDescent="0.25">
      <c r="A402" s="207"/>
    </row>
    <row r="403" spans="1:1" ht="13.2" x14ac:dyDescent="0.25">
      <c r="A403" s="207"/>
    </row>
    <row r="404" spans="1:1" ht="13.2" x14ac:dyDescent="0.25">
      <c r="A404" s="207"/>
    </row>
    <row r="405" spans="1:1" ht="13.2" x14ac:dyDescent="0.25">
      <c r="A405" s="207"/>
    </row>
    <row r="406" spans="1:1" ht="13.2" x14ac:dyDescent="0.25">
      <c r="A406" s="207"/>
    </row>
    <row r="407" spans="1:1" ht="13.2" x14ac:dyDescent="0.25">
      <c r="A407" s="207"/>
    </row>
    <row r="408" spans="1:1" ht="13.2" x14ac:dyDescent="0.25">
      <c r="A408" s="207"/>
    </row>
    <row r="409" spans="1:1" ht="13.2" x14ac:dyDescent="0.25">
      <c r="A409" s="207"/>
    </row>
    <row r="410" spans="1:1" ht="13.2" x14ac:dyDescent="0.25">
      <c r="A410" s="207"/>
    </row>
    <row r="411" spans="1:1" ht="13.2" x14ac:dyDescent="0.25">
      <c r="A411" s="207"/>
    </row>
    <row r="412" spans="1:1" ht="13.2" x14ac:dyDescent="0.25">
      <c r="A412" s="207"/>
    </row>
    <row r="413" spans="1:1" ht="13.2" x14ac:dyDescent="0.25">
      <c r="A413" s="207"/>
    </row>
    <row r="414" spans="1:1" ht="13.2" x14ac:dyDescent="0.25">
      <c r="A414" s="207"/>
    </row>
    <row r="415" spans="1:1" ht="13.2" x14ac:dyDescent="0.25">
      <c r="A415" s="207"/>
    </row>
    <row r="416" spans="1:1" ht="13.2" x14ac:dyDescent="0.25">
      <c r="A416" s="207"/>
    </row>
    <row r="417" spans="1:1" ht="13.2" x14ac:dyDescent="0.25">
      <c r="A417" s="207"/>
    </row>
    <row r="418" spans="1:1" ht="13.2" x14ac:dyDescent="0.25">
      <c r="A418" s="207"/>
    </row>
    <row r="419" spans="1:1" ht="13.2" x14ac:dyDescent="0.25">
      <c r="A419" s="207"/>
    </row>
    <row r="420" spans="1:1" ht="13.2" x14ac:dyDescent="0.25">
      <c r="A420" s="207"/>
    </row>
    <row r="421" spans="1:1" ht="13.2" x14ac:dyDescent="0.25">
      <c r="A421" s="207"/>
    </row>
    <row r="422" spans="1:1" ht="13.2" x14ac:dyDescent="0.25">
      <c r="A422" s="207"/>
    </row>
    <row r="423" spans="1:1" ht="13.2" x14ac:dyDescent="0.25">
      <c r="A423" s="207"/>
    </row>
    <row r="424" spans="1:1" ht="13.2" x14ac:dyDescent="0.25">
      <c r="A424" s="207"/>
    </row>
    <row r="425" spans="1:1" ht="13.2" x14ac:dyDescent="0.25">
      <c r="A425" s="207"/>
    </row>
    <row r="426" spans="1:1" ht="13.2" x14ac:dyDescent="0.25">
      <c r="A426" s="207"/>
    </row>
    <row r="427" spans="1:1" ht="13.2" x14ac:dyDescent="0.25">
      <c r="A427" s="207"/>
    </row>
    <row r="428" spans="1:1" ht="13.2" x14ac:dyDescent="0.25">
      <c r="A428" s="207"/>
    </row>
    <row r="429" spans="1:1" ht="13.2" x14ac:dyDescent="0.25">
      <c r="A429" s="207"/>
    </row>
    <row r="430" spans="1:1" ht="13.2" x14ac:dyDescent="0.25">
      <c r="A430" s="207"/>
    </row>
    <row r="431" spans="1:1" ht="13.2" x14ac:dyDescent="0.25">
      <c r="A431" s="207"/>
    </row>
    <row r="432" spans="1:1" ht="13.2" x14ac:dyDescent="0.25">
      <c r="A432" s="207"/>
    </row>
    <row r="433" spans="1:1" ht="13.2" x14ac:dyDescent="0.25">
      <c r="A433" s="207"/>
    </row>
    <row r="434" spans="1:1" ht="13.2" x14ac:dyDescent="0.25">
      <c r="A434" s="207"/>
    </row>
    <row r="435" spans="1:1" ht="13.2" x14ac:dyDescent="0.25">
      <c r="A435" s="207"/>
    </row>
    <row r="436" spans="1:1" ht="13.2" x14ac:dyDescent="0.25">
      <c r="A436" s="207"/>
    </row>
    <row r="437" spans="1:1" ht="13.2" x14ac:dyDescent="0.25">
      <c r="A437" s="207"/>
    </row>
    <row r="438" spans="1:1" ht="13.2" x14ac:dyDescent="0.25">
      <c r="A438" s="207"/>
    </row>
    <row r="439" spans="1:1" ht="13.2" x14ac:dyDescent="0.25">
      <c r="A439" s="207"/>
    </row>
    <row r="440" spans="1:1" ht="13.2" x14ac:dyDescent="0.25">
      <c r="A440" s="207"/>
    </row>
    <row r="441" spans="1:1" ht="13.2" x14ac:dyDescent="0.25">
      <c r="A441" s="207"/>
    </row>
    <row r="442" spans="1:1" ht="13.2" x14ac:dyDescent="0.25">
      <c r="A442" s="207"/>
    </row>
    <row r="443" spans="1:1" ht="13.2" x14ac:dyDescent="0.25">
      <c r="A443" s="207"/>
    </row>
    <row r="444" spans="1:1" ht="13.2" x14ac:dyDescent="0.25">
      <c r="A444" s="207"/>
    </row>
    <row r="445" spans="1:1" ht="13.2" x14ac:dyDescent="0.25">
      <c r="A445" s="207"/>
    </row>
    <row r="446" spans="1:1" ht="13.2" x14ac:dyDescent="0.25">
      <c r="A446" s="207"/>
    </row>
    <row r="447" spans="1:1" ht="13.2" x14ac:dyDescent="0.25">
      <c r="A447" s="207"/>
    </row>
    <row r="448" spans="1:1" ht="13.2" x14ac:dyDescent="0.25">
      <c r="A448" s="207"/>
    </row>
    <row r="449" spans="1:1" ht="13.2" x14ac:dyDescent="0.25">
      <c r="A449" s="207"/>
    </row>
    <row r="450" spans="1:1" ht="13.2" x14ac:dyDescent="0.25">
      <c r="A450" s="207"/>
    </row>
    <row r="451" spans="1:1" ht="13.2" x14ac:dyDescent="0.25">
      <c r="A451" s="207"/>
    </row>
    <row r="452" spans="1:1" ht="13.2" x14ac:dyDescent="0.25">
      <c r="A452" s="207"/>
    </row>
    <row r="453" spans="1:1" ht="13.2" x14ac:dyDescent="0.25">
      <c r="A453" s="207"/>
    </row>
    <row r="454" spans="1:1" ht="13.2" x14ac:dyDescent="0.25">
      <c r="A454" s="207"/>
    </row>
    <row r="455" spans="1:1" ht="13.2" x14ac:dyDescent="0.25">
      <c r="A455" s="207"/>
    </row>
    <row r="456" spans="1:1" ht="13.2" x14ac:dyDescent="0.25">
      <c r="A456" s="207"/>
    </row>
    <row r="457" spans="1:1" ht="13.2" x14ac:dyDescent="0.25">
      <c r="A457" s="207"/>
    </row>
    <row r="458" spans="1:1" ht="13.2" x14ac:dyDescent="0.25">
      <c r="A458" s="207"/>
    </row>
    <row r="459" spans="1:1" ht="13.2" x14ac:dyDescent="0.25">
      <c r="A459" s="207"/>
    </row>
    <row r="460" spans="1:1" ht="13.2" x14ac:dyDescent="0.25">
      <c r="A460" s="207"/>
    </row>
    <row r="461" spans="1:1" ht="13.2" x14ac:dyDescent="0.25">
      <c r="A461" s="207"/>
    </row>
    <row r="462" spans="1:1" ht="13.2" x14ac:dyDescent="0.25">
      <c r="A462" s="207"/>
    </row>
    <row r="463" spans="1:1" ht="13.2" x14ac:dyDescent="0.25">
      <c r="A463" s="207"/>
    </row>
    <row r="464" spans="1:1" ht="13.2" x14ac:dyDescent="0.25">
      <c r="A464" s="207"/>
    </row>
    <row r="465" spans="1:1" ht="13.2" x14ac:dyDescent="0.25">
      <c r="A465" s="207"/>
    </row>
    <row r="466" spans="1:1" ht="13.2" x14ac:dyDescent="0.25">
      <c r="A466" s="207"/>
    </row>
    <row r="467" spans="1:1" ht="13.2" x14ac:dyDescent="0.25">
      <c r="A467" s="207"/>
    </row>
    <row r="468" spans="1:1" ht="13.2" x14ac:dyDescent="0.25">
      <c r="A468" s="207"/>
    </row>
    <row r="469" spans="1:1" ht="13.2" x14ac:dyDescent="0.25">
      <c r="A469" s="207"/>
    </row>
    <row r="470" spans="1:1" ht="13.2" x14ac:dyDescent="0.25">
      <c r="A470" s="207"/>
    </row>
    <row r="471" spans="1:1" ht="13.2" x14ac:dyDescent="0.25">
      <c r="A471" s="207"/>
    </row>
    <row r="472" spans="1:1" ht="13.2" x14ac:dyDescent="0.25">
      <c r="A472" s="207"/>
    </row>
    <row r="473" spans="1:1" ht="13.2" x14ac:dyDescent="0.25">
      <c r="A473" s="207"/>
    </row>
    <row r="474" spans="1:1" ht="13.2" x14ac:dyDescent="0.25">
      <c r="A474" s="207"/>
    </row>
    <row r="475" spans="1:1" ht="13.2" x14ac:dyDescent="0.25">
      <c r="A475" s="207"/>
    </row>
    <row r="476" spans="1:1" ht="13.2" x14ac:dyDescent="0.25">
      <c r="A476" s="207"/>
    </row>
    <row r="477" spans="1:1" ht="13.2" x14ac:dyDescent="0.25">
      <c r="A477" s="207"/>
    </row>
    <row r="478" spans="1:1" ht="13.2" x14ac:dyDescent="0.25">
      <c r="A478" s="207"/>
    </row>
    <row r="479" spans="1:1" ht="13.2" x14ac:dyDescent="0.25">
      <c r="A479" s="207"/>
    </row>
    <row r="480" spans="1:1" ht="13.2" x14ac:dyDescent="0.25">
      <c r="A480" s="207"/>
    </row>
    <row r="481" spans="1:1" ht="13.2" x14ac:dyDescent="0.25">
      <c r="A481" s="207"/>
    </row>
    <row r="482" spans="1:1" ht="13.2" x14ac:dyDescent="0.25">
      <c r="A482" s="207"/>
    </row>
    <row r="483" spans="1:1" ht="13.2" x14ac:dyDescent="0.25">
      <c r="A483" s="207"/>
    </row>
    <row r="484" spans="1:1" ht="13.2" x14ac:dyDescent="0.25">
      <c r="A484" s="207"/>
    </row>
    <row r="485" spans="1:1" ht="13.2" x14ac:dyDescent="0.25">
      <c r="A485" s="207"/>
    </row>
    <row r="486" spans="1:1" ht="13.2" x14ac:dyDescent="0.25">
      <c r="A486" s="207"/>
    </row>
    <row r="487" spans="1:1" ht="13.2" x14ac:dyDescent="0.25">
      <c r="A487" s="207"/>
    </row>
    <row r="488" spans="1:1" ht="13.2" x14ac:dyDescent="0.25">
      <c r="A488" s="207"/>
    </row>
    <row r="489" spans="1:1" ht="13.2" x14ac:dyDescent="0.25">
      <c r="A489" s="207"/>
    </row>
    <row r="490" spans="1:1" ht="13.2" x14ac:dyDescent="0.25">
      <c r="A490" s="207"/>
    </row>
    <row r="491" spans="1:1" ht="13.2" x14ac:dyDescent="0.25">
      <c r="A491" s="207"/>
    </row>
    <row r="492" spans="1:1" ht="13.2" x14ac:dyDescent="0.25">
      <c r="A492" s="207"/>
    </row>
    <row r="493" spans="1:1" ht="13.2" x14ac:dyDescent="0.25">
      <c r="A493" s="207"/>
    </row>
    <row r="494" spans="1:1" ht="13.2" x14ac:dyDescent="0.25">
      <c r="A494" s="207"/>
    </row>
    <row r="495" spans="1:1" ht="13.2" x14ac:dyDescent="0.25">
      <c r="A495" s="207"/>
    </row>
    <row r="496" spans="1:1" ht="13.2" x14ac:dyDescent="0.25">
      <c r="A496" s="207"/>
    </row>
    <row r="497" spans="1:1" ht="13.2" x14ac:dyDescent="0.25">
      <c r="A497" s="207"/>
    </row>
    <row r="498" spans="1:1" ht="13.2" x14ac:dyDescent="0.25">
      <c r="A498" s="207"/>
    </row>
    <row r="499" spans="1:1" ht="13.2" x14ac:dyDescent="0.25">
      <c r="A499" s="207"/>
    </row>
    <row r="500" spans="1:1" ht="13.2" x14ac:dyDescent="0.25">
      <c r="A500" s="207"/>
    </row>
    <row r="501" spans="1:1" ht="13.2" x14ac:dyDescent="0.25">
      <c r="A501" s="207"/>
    </row>
    <row r="502" spans="1:1" ht="13.2" x14ac:dyDescent="0.25">
      <c r="A502" s="207"/>
    </row>
    <row r="503" spans="1:1" ht="13.2" x14ac:dyDescent="0.25">
      <c r="A503" s="207"/>
    </row>
    <row r="504" spans="1:1" ht="13.2" x14ac:dyDescent="0.25">
      <c r="A504" s="207"/>
    </row>
    <row r="505" spans="1:1" ht="13.2" x14ac:dyDescent="0.25">
      <c r="A505" s="207"/>
    </row>
    <row r="506" spans="1:1" ht="13.2" x14ac:dyDescent="0.25">
      <c r="A506" s="207"/>
    </row>
    <row r="507" spans="1:1" ht="13.2" x14ac:dyDescent="0.25">
      <c r="A507" s="207"/>
    </row>
    <row r="508" spans="1:1" ht="13.2" x14ac:dyDescent="0.25">
      <c r="A508" s="207"/>
    </row>
    <row r="509" spans="1:1" ht="13.2" x14ac:dyDescent="0.25">
      <c r="A509" s="207"/>
    </row>
    <row r="510" spans="1:1" ht="13.2" x14ac:dyDescent="0.25">
      <c r="A510" s="207"/>
    </row>
    <row r="511" spans="1:1" ht="13.2" x14ac:dyDescent="0.25">
      <c r="A511" s="207"/>
    </row>
    <row r="512" spans="1:1" ht="13.2" x14ac:dyDescent="0.25">
      <c r="A512" s="207"/>
    </row>
    <row r="513" spans="1:1" ht="13.2" x14ac:dyDescent="0.25">
      <c r="A513" s="207"/>
    </row>
    <row r="514" spans="1:1" ht="13.2" x14ac:dyDescent="0.25">
      <c r="A514" s="207"/>
    </row>
    <row r="515" spans="1:1" ht="13.2" x14ac:dyDescent="0.25">
      <c r="A515" s="207"/>
    </row>
    <row r="516" spans="1:1" ht="13.2" x14ac:dyDescent="0.25">
      <c r="A516" s="207"/>
    </row>
    <row r="517" spans="1:1" ht="13.2" x14ac:dyDescent="0.25">
      <c r="A517" s="207"/>
    </row>
    <row r="518" spans="1:1" ht="13.2" x14ac:dyDescent="0.25">
      <c r="A518" s="207"/>
    </row>
    <row r="519" spans="1:1" ht="13.2" x14ac:dyDescent="0.25">
      <c r="A519" s="207"/>
    </row>
    <row r="520" spans="1:1" ht="13.2" x14ac:dyDescent="0.25">
      <c r="A520" s="207"/>
    </row>
    <row r="521" spans="1:1" ht="13.2" x14ac:dyDescent="0.25">
      <c r="A521" s="207"/>
    </row>
    <row r="522" spans="1:1" ht="13.2" x14ac:dyDescent="0.25">
      <c r="A522" s="207"/>
    </row>
    <row r="523" spans="1:1" ht="13.2" x14ac:dyDescent="0.25">
      <c r="A523" s="207"/>
    </row>
    <row r="524" spans="1:1" ht="13.2" x14ac:dyDescent="0.25">
      <c r="A524" s="207"/>
    </row>
    <row r="525" spans="1:1" ht="13.2" x14ac:dyDescent="0.25">
      <c r="A525" s="207"/>
    </row>
    <row r="526" spans="1:1" ht="13.2" x14ac:dyDescent="0.25">
      <c r="A526" s="207"/>
    </row>
    <row r="527" spans="1:1" ht="13.2" x14ac:dyDescent="0.25">
      <c r="A527" s="207"/>
    </row>
    <row r="528" spans="1:1" ht="13.2" x14ac:dyDescent="0.25">
      <c r="A528" s="207"/>
    </row>
    <row r="529" spans="1:1" ht="13.2" x14ac:dyDescent="0.25">
      <c r="A529" s="207"/>
    </row>
    <row r="530" spans="1:1" ht="13.2" x14ac:dyDescent="0.25">
      <c r="A530" s="207"/>
    </row>
    <row r="531" spans="1:1" ht="13.2" x14ac:dyDescent="0.25">
      <c r="A531" s="207"/>
    </row>
    <row r="532" spans="1:1" ht="13.2" x14ac:dyDescent="0.25">
      <c r="A532" s="207"/>
    </row>
    <row r="533" spans="1:1" ht="13.2" x14ac:dyDescent="0.25">
      <c r="A533" s="207"/>
    </row>
    <row r="534" spans="1:1" ht="13.2" x14ac:dyDescent="0.25">
      <c r="A534" s="207"/>
    </row>
    <row r="535" spans="1:1" ht="13.2" x14ac:dyDescent="0.25">
      <c r="A535" s="207"/>
    </row>
    <row r="536" spans="1:1" ht="13.2" x14ac:dyDescent="0.25">
      <c r="A536" s="207"/>
    </row>
    <row r="537" spans="1:1" ht="13.2" x14ac:dyDescent="0.25">
      <c r="A537" s="207"/>
    </row>
    <row r="538" spans="1:1" ht="13.2" x14ac:dyDescent="0.25">
      <c r="A538" s="207"/>
    </row>
    <row r="539" spans="1:1" ht="13.2" x14ac:dyDescent="0.25">
      <c r="A539" s="207"/>
    </row>
    <row r="540" spans="1:1" ht="13.2" x14ac:dyDescent="0.25">
      <c r="A540" s="207"/>
    </row>
    <row r="541" spans="1:1" ht="13.2" x14ac:dyDescent="0.25">
      <c r="A541" s="207"/>
    </row>
    <row r="542" spans="1:1" ht="13.2" x14ac:dyDescent="0.25">
      <c r="A542" s="207"/>
    </row>
    <row r="543" spans="1:1" ht="13.2" x14ac:dyDescent="0.25">
      <c r="A543" s="207"/>
    </row>
    <row r="544" spans="1:1" ht="13.2" x14ac:dyDescent="0.25">
      <c r="A544" s="207"/>
    </row>
    <row r="545" spans="1:1" ht="13.2" x14ac:dyDescent="0.25">
      <c r="A545" s="207"/>
    </row>
    <row r="546" spans="1:1" ht="13.2" x14ac:dyDescent="0.25">
      <c r="A546" s="207"/>
    </row>
    <row r="547" spans="1:1" ht="13.2" x14ac:dyDescent="0.25">
      <c r="A547" s="207"/>
    </row>
    <row r="548" spans="1:1" ht="13.2" x14ac:dyDescent="0.25">
      <c r="A548" s="207"/>
    </row>
    <row r="549" spans="1:1" ht="13.2" x14ac:dyDescent="0.25">
      <c r="A549" s="207"/>
    </row>
    <row r="550" spans="1:1" ht="13.2" x14ac:dyDescent="0.25">
      <c r="A550" s="207"/>
    </row>
    <row r="551" spans="1:1" ht="13.2" x14ac:dyDescent="0.25">
      <c r="A551" s="207"/>
    </row>
    <row r="552" spans="1:1" ht="13.2" x14ac:dyDescent="0.25">
      <c r="A552" s="207"/>
    </row>
    <row r="553" spans="1:1" ht="13.2" x14ac:dyDescent="0.25">
      <c r="A553" s="207"/>
    </row>
    <row r="554" spans="1:1" ht="13.2" x14ac:dyDescent="0.25">
      <c r="A554" s="207"/>
    </row>
    <row r="555" spans="1:1" ht="13.2" x14ac:dyDescent="0.25">
      <c r="A555" s="207"/>
    </row>
    <row r="556" spans="1:1" ht="13.2" x14ac:dyDescent="0.25">
      <c r="A556" s="207"/>
    </row>
    <row r="557" spans="1:1" ht="13.2" x14ac:dyDescent="0.25">
      <c r="A557" s="207"/>
    </row>
    <row r="558" spans="1:1" ht="13.2" x14ac:dyDescent="0.25">
      <c r="A558" s="207"/>
    </row>
    <row r="559" spans="1:1" ht="13.2" x14ac:dyDescent="0.25">
      <c r="A559" s="207"/>
    </row>
    <row r="560" spans="1:1" ht="13.2" x14ac:dyDescent="0.25">
      <c r="A560" s="207"/>
    </row>
    <row r="561" spans="1:1" ht="13.2" x14ac:dyDescent="0.25">
      <c r="A561" s="207"/>
    </row>
    <row r="562" spans="1:1" ht="13.2" x14ac:dyDescent="0.25">
      <c r="A562" s="207"/>
    </row>
    <row r="563" spans="1:1" ht="13.2" x14ac:dyDescent="0.25">
      <c r="A563" s="207"/>
    </row>
    <row r="564" spans="1:1" ht="13.2" x14ac:dyDescent="0.25">
      <c r="A564" s="207"/>
    </row>
    <row r="565" spans="1:1" ht="13.2" x14ac:dyDescent="0.25">
      <c r="A565" s="207"/>
    </row>
    <row r="566" spans="1:1" ht="13.2" x14ac:dyDescent="0.25">
      <c r="A566" s="207"/>
    </row>
    <row r="567" spans="1:1" ht="13.2" x14ac:dyDescent="0.25">
      <c r="A567" s="207"/>
    </row>
    <row r="568" spans="1:1" ht="13.2" x14ac:dyDescent="0.25">
      <c r="A568" s="207"/>
    </row>
    <row r="569" spans="1:1" ht="13.2" x14ac:dyDescent="0.25">
      <c r="A569" s="207"/>
    </row>
    <row r="570" spans="1:1" ht="13.2" x14ac:dyDescent="0.25">
      <c r="A570" s="207"/>
    </row>
    <row r="571" spans="1:1" ht="13.2" x14ac:dyDescent="0.25">
      <c r="A571" s="207"/>
    </row>
    <row r="572" spans="1:1" ht="13.2" x14ac:dyDescent="0.25">
      <c r="A572" s="207"/>
    </row>
    <row r="573" spans="1:1" ht="13.2" x14ac:dyDescent="0.25">
      <c r="A573" s="207"/>
    </row>
    <row r="574" spans="1:1" ht="13.2" x14ac:dyDescent="0.25">
      <c r="A574" s="207"/>
    </row>
    <row r="575" spans="1:1" ht="13.2" x14ac:dyDescent="0.25">
      <c r="A575" s="207"/>
    </row>
    <row r="576" spans="1:1" ht="13.2" x14ac:dyDescent="0.25">
      <c r="A576" s="207"/>
    </row>
    <row r="577" spans="1:1" ht="13.2" x14ac:dyDescent="0.25">
      <c r="A577" s="207"/>
    </row>
    <row r="578" spans="1:1" ht="13.2" x14ac:dyDescent="0.25">
      <c r="A578" s="207"/>
    </row>
    <row r="579" spans="1:1" ht="13.2" x14ac:dyDescent="0.25">
      <c r="A579" s="207"/>
    </row>
    <row r="580" spans="1:1" ht="13.2" x14ac:dyDescent="0.25">
      <c r="A580" s="207"/>
    </row>
    <row r="581" spans="1:1" ht="13.2" x14ac:dyDescent="0.25">
      <c r="A581" s="207"/>
    </row>
    <row r="582" spans="1:1" ht="13.2" x14ac:dyDescent="0.25">
      <c r="A582" s="207"/>
    </row>
    <row r="583" spans="1:1" ht="13.2" x14ac:dyDescent="0.25">
      <c r="A583" s="207"/>
    </row>
    <row r="584" spans="1:1" ht="13.2" x14ac:dyDescent="0.25">
      <c r="A584" s="207"/>
    </row>
    <row r="585" spans="1:1" ht="13.2" x14ac:dyDescent="0.25">
      <c r="A585" s="207"/>
    </row>
    <row r="586" spans="1:1" ht="13.2" x14ac:dyDescent="0.25">
      <c r="A586" s="207"/>
    </row>
    <row r="587" spans="1:1" ht="13.2" x14ac:dyDescent="0.25">
      <c r="A587" s="207"/>
    </row>
    <row r="588" spans="1:1" ht="13.2" x14ac:dyDescent="0.25">
      <c r="A588" s="207"/>
    </row>
    <row r="589" spans="1:1" ht="13.2" x14ac:dyDescent="0.25">
      <c r="A589" s="207"/>
    </row>
    <row r="590" spans="1:1" ht="13.2" x14ac:dyDescent="0.25">
      <c r="A590" s="207"/>
    </row>
    <row r="591" spans="1:1" ht="13.2" x14ac:dyDescent="0.25">
      <c r="A591" s="207"/>
    </row>
    <row r="592" spans="1:1" ht="13.2" x14ac:dyDescent="0.25">
      <c r="A592" s="207"/>
    </row>
    <row r="593" spans="1:1" ht="13.2" x14ac:dyDescent="0.25">
      <c r="A593" s="207"/>
    </row>
    <row r="594" spans="1:1" ht="13.2" x14ac:dyDescent="0.25">
      <c r="A594" s="207"/>
    </row>
    <row r="595" spans="1:1" ht="13.2" x14ac:dyDescent="0.25">
      <c r="A595" s="207"/>
    </row>
    <row r="596" spans="1:1" ht="13.2" x14ac:dyDescent="0.25">
      <c r="A596" s="207"/>
    </row>
    <row r="597" spans="1:1" ht="13.2" x14ac:dyDescent="0.25">
      <c r="A597" s="207"/>
    </row>
    <row r="598" spans="1:1" ht="13.2" x14ac:dyDescent="0.25">
      <c r="A598" s="207"/>
    </row>
    <row r="599" spans="1:1" ht="13.2" x14ac:dyDescent="0.25">
      <c r="A599" s="207"/>
    </row>
    <row r="600" spans="1:1" ht="13.2" x14ac:dyDescent="0.25">
      <c r="A600" s="207"/>
    </row>
    <row r="601" spans="1:1" ht="13.2" x14ac:dyDescent="0.25">
      <c r="A601" s="207"/>
    </row>
    <row r="602" spans="1:1" ht="13.2" x14ac:dyDescent="0.25">
      <c r="A602" s="207"/>
    </row>
    <row r="603" spans="1:1" ht="13.2" x14ac:dyDescent="0.25">
      <c r="A603" s="207"/>
    </row>
    <row r="604" spans="1:1" ht="13.2" x14ac:dyDescent="0.25">
      <c r="A604" s="207"/>
    </row>
    <row r="605" spans="1:1" ht="13.2" x14ac:dyDescent="0.25">
      <c r="A605" s="207"/>
    </row>
    <row r="606" spans="1:1" ht="13.2" x14ac:dyDescent="0.25">
      <c r="A606" s="207"/>
    </row>
    <row r="607" spans="1:1" ht="13.2" x14ac:dyDescent="0.25">
      <c r="A607" s="207"/>
    </row>
    <row r="608" spans="1:1" ht="13.2" x14ac:dyDescent="0.25">
      <c r="A608" s="207"/>
    </row>
    <row r="609" spans="1:1" ht="13.2" x14ac:dyDescent="0.25">
      <c r="A609" s="207"/>
    </row>
    <row r="610" spans="1:1" ht="13.2" x14ac:dyDescent="0.25">
      <c r="A610" s="207"/>
    </row>
    <row r="611" spans="1:1" ht="13.2" x14ac:dyDescent="0.25">
      <c r="A611" s="207"/>
    </row>
    <row r="612" spans="1:1" ht="13.2" x14ac:dyDescent="0.25">
      <c r="A612" s="207"/>
    </row>
    <row r="613" spans="1:1" ht="13.2" x14ac:dyDescent="0.25">
      <c r="A613" s="207"/>
    </row>
    <row r="614" spans="1:1" ht="13.2" x14ac:dyDescent="0.25">
      <c r="A614" s="207"/>
    </row>
    <row r="615" spans="1:1" ht="13.2" x14ac:dyDescent="0.25">
      <c r="A615" s="207"/>
    </row>
    <row r="616" spans="1:1" ht="13.2" x14ac:dyDescent="0.25">
      <c r="A616" s="207"/>
    </row>
    <row r="617" spans="1:1" ht="13.2" x14ac:dyDescent="0.25">
      <c r="A617" s="207"/>
    </row>
    <row r="618" spans="1:1" ht="13.2" x14ac:dyDescent="0.25">
      <c r="A618" s="207"/>
    </row>
    <row r="619" spans="1:1" ht="13.2" x14ac:dyDescent="0.25">
      <c r="A619" s="207"/>
    </row>
    <row r="620" spans="1:1" ht="13.2" x14ac:dyDescent="0.25">
      <c r="A620" s="207"/>
    </row>
    <row r="621" spans="1:1" ht="13.2" x14ac:dyDescent="0.25">
      <c r="A621" s="207"/>
    </row>
    <row r="622" spans="1:1" ht="13.2" x14ac:dyDescent="0.25">
      <c r="A622" s="207"/>
    </row>
    <row r="623" spans="1:1" ht="13.2" x14ac:dyDescent="0.25">
      <c r="A623" s="207"/>
    </row>
    <row r="624" spans="1:1" ht="13.2" x14ac:dyDescent="0.25">
      <c r="A624" s="207"/>
    </row>
    <row r="625" spans="1:1" ht="13.2" x14ac:dyDescent="0.25">
      <c r="A625" s="207"/>
    </row>
    <row r="626" spans="1:1" ht="13.2" x14ac:dyDescent="0.25">
      <c r="A626" s="207"/>
    </row>
    <row r="627" spans="1:1" ht="13.2" x14ac:dyDescent="0.25">
      <c r="A627" s="207"/>
    </row>
    <row r="628" spans="1:1" ht="13.2" x14ac:dyDescent="0.25">
      <c r="A628" s="207"/>
    </row>
    <row r="629" spans="1:1" ht="13.2" x14ac:dyDescent="0.25">
      <c r="A629" s="207"/>
    </row>
    <row r="630" spans="1:1" ht="13.2" x14ac:dyDescent="0.25">
      <c r="A630" s="207"/>
    </row>
    <row r="631" spans="1:1" ht="13.2" x14ac:dyDescent="0.25">
      <c r="A631" s="207"/>
    </row>
    <row r="632" spans="1:1" ht="13.2" x14ac:dyDescent="0.25">
      <c r="A632" s="207"/>
    </row>
    <row r="633" spans="1:1" ht="13.2" x14ac:dyDescent="0.25">
      <c r="A633" s="207"/>
    </row>
    <row r="634" spans="1:1" ht="13.2" x14ac:dyDescent="0.25">
      <c r="A634" s="207"/>
    </row>
    <row r="635" spans="1:1" ht="13.2" x14ac:dyDescent="0.25">
      <c r="A635" s="207"/>
    </row>
    <row r="636" spans="1:1" ht="13.2" x14ac:dyDescent="0.25">
      <c r="A636" s="207"/>
    </row>
    <row r="637" spans="1:1" ht="13.2" x14ac:dyDescent="0.25">
      <c r="A637" s="207"/>
    </row>
    <row r="638" spans="1:1" ht="13.2" x14ac:dyDescent="0.25">
      <c r="A638" s="207"/>
    </row>
    <row r="639" spans="1:1" ht="13.2" x14ac:dyDescent="0.25">
      <c r="A639" s="207"/>
    </row>
    <row r="640" spans="1:1" ht="13.2" x14ac:dyDescent="0.25">
      <c r="A640" s="207"/>
    </row>
    <row r="641" spans="1:1" ht="13.2" x14ac:dyDescent="0.25">
      <c r="A641" s="207"/>
    </row>
    <row r="642" spans="1:1" ht="13.2" x14ac:dyDescent="0.25">
      <c r="A642" s="207"/>
    </row>
    <row r="643" spans="1:1" ht="13.2" x14ac:dyDescent="0.25">
      <c r="A643" s="207"/>
    </row>
    <row r="644" spans="1:1" ht="13.2" x14ac:dyDescent="0.25">
      <c r="A644" s="207"/>
    </row>
    <row r="645" spans="1:1" ht="13.2" x14ac:dyDescent="0.25">
      <c r="A645" s="207"/>
    </row>
    <row r="646" spans="1:1" ht="13.2" x14ac:dyDescent="0.25">
      <c r="A646" s="207"/>
    </row>
    <row r="647" spans="1:1" ht="13.2" x14ac:dyDescent="0.25">
      <c r="A647" s="207"/>
    </row>
    <row r="648" spans="1:1" ht="13.2" x14ac:dyDescent="0.25">
      <c r="A648" s="207"/>
    </row>
    <row r="649" spans="1:1" ht="13.2" x14ac:dyDescent="0.25">
      <c r="A649" s="207"/>
    </row>
    <row r="650" spans="1:1" ht="13.2" x14ac:dyDescent="0.25">
      <c r="A650" s="207"/>
    </row>
    <row r="651" spans="1:1" ht="13.2" x14ac:dyDescent="0.25">
      <c r="A651" s="207"/>
    </row>
    <row r="652" spans="1:1" ht="13.2" x14ac:dyDescent="0.25">
      <c r="A652" s="207"/>
    </row>
    <row r="653" spans="1:1" ht="13.2" x14ac:dyDescent="0.25">
      <c r="A653" s="207"/>
    </row>
    <row r="654" spans="1:1" ht="13.2" x14ac:dyDescent="0.25">
      <c r="A654" s="207"/>
    </row>
    <row r="655" spans="1:1" ht="13.2" x14ac:dyDescent="0.25">
      <c r="A655" s="207"/>
    </row>
    <row r="656" spans="1:1" ht="13.2" x14ac:dyDescent="0.25">
      <c r="A656" s="207"/>
    </row>
    <row r="657" spans="1:1" ht="13.2" x14ac:dyDescent="0.25">
      <c r="A657" s="207"/>
    </row>
    <row r="658" spans="1:1" ht="13.2" x14ac:dyDescent="0.25">
      <c r="A658" s="207"/>
    </row>
    <row r="659" spans="1:1" ht="13.2" x14ac:dyDescent="0.25">
      <c r="A659" s="207"/>
    </row>
    <row r="660" spans="1:1" ht="13.2" x14ac:dyDescent="0.25">
      <c r="A660" s="207"/>
    </row>
    <row r="661" spans="1:1" ht="13.2" x14ac:dyDescent="0.25">
      <c r="A661" s="207"/>
    </row>
    <row r="662" spans="1:1" ht="13.2" x14ac:dyDescent="0.25">
      <c r="A662" s="207"/>
    </row>
    <row r="663" spans="1:1" ht="13.2" x14ac:dyDescent="0.25">
      <c r="A663" s="207"/>
    </row>
    <row r="664" spans="1:1" ht="13.2" x14ac:dyDescent="0.25">
      <c r="A664" s="207"/>
    </row>
    <row r="665" spans="1:1" ht="13.2" x14ac:dyDescent="0.25">
      <c r="A665" s="207"/>
    </row>
    <row r="666" spans="1:1" ht="13.2" x14ac:dyDescent="0.25">
      <c r="A666" s="207"/>
    </row>
    <row r="667" spans="1:1" ht="13.2" x14ac:dyDescent="0.25">
      <c r="A667" s="207"/>
    </row>
    <row r="668" spans="1:1" ht="13.2" x14ac:dyDescent="0.25">
      <c r="A668" s="207"/>
    </row>
    <row r="669" spans="1:1" ht="13.2" x14ac:dyDescent="0.25">
      <c r="A669" s="207"/>
    </row>
    <row r="670" spans="1:1" ht="13.2" x14ac:dyDescent="0.25">
      <c r="A670" s="207"/>
    </row>
    <row r="671" spans="1:1" ht="13.2" x14ac:dyDescent="0.25">
      <c r="A671" s="207"/>
    </row>
    <row r="672" spans="1:1" ht="13.2" x14ac:dyDescent="0.25">
      <c r="A672" s="207"/>
    </row>
    <row r="673" spans="1:1" ht="13.2" x14ac:dyDescent="0.25">
      <c r="A673" s="207"/>
    </row>
    <row r="674" spans="1:1" ht="13.2" x14ac:dyDescent="0.25">
      <c r="A674" s="207"/>
    </row>
    <row r="675" spans="1:1" ht="13.2" x14ac:dyDescent="0.25">
      <c r="A675" s="207"/>
    </row>
    <row r="676" spans="1:1" ht="13.2" x14ac:dyDescent="0.25">
      <c r="A676" s="207"/>
    </row>
    <row r="677" spans="1:1" ht="13.2" x14ac:dyDescent="0.25">
      <c r="A677" s="207"/>
    </row>
    <row r="678" spans="1:1" ht="13.2" x14ac:dyDescent="0.25">
      <c r="A678" s="207"/>
    </row>
    <row r="679" spans="1:1" ht="13.2" x14ac:dyDescent="0.25">
      <c r="A679" s="207"/>
    </row>
    <row r="680" spans="1:1" ht="13.2" x14ac:dyDescent="0.25">
      <c r="A680" s="207"/>
    </row>
    <row r="681" spans="1:1" ht="13.2" x14ac:dyDescent="0.25">
      <c r="A681" s="207"/>
    </row>
    <row r="682" spans="1:1" ht="13.2" x14ac:dyDescent="0.25">
      <c r="A682" s="207"/>
    </row>
    <row r="683" spans="1:1" ht="13.2" x14ac:dyDescent="0.25">
      <c r="A683" s="207"/>
    </row>
    <row r="684" spans="1:1" ht="13.2" x14ac:dyDescent="0.25">
      <c r="A684" s="207"/>
    </row>
    <row r="685" spans="1:1" ht="13.2" x14ac:dyDescent="0.25">
      <c r="A685" s="207"/>
    </row>
    <row r="686" spans="1:1" ht="13.2" x14ac:dyDescent="0.25">
      <c r="A686" s="207"/>
    </row>
    <row r="687" spans="1:1" ht="13.2" x14ac:dyDescent="0.25">
      <c r="A687" s="207"/>
    </row>
    <row r="688" spans="1:1" ht="13.2" x14ac:dyDescent="0.25">
      <c r="A688" s="207"/>
    </row>
    <row r="689" spans="1:1" ht="13.2" x14ac:dyDescent="0.25">
      <c r="A689" s="207"/>
    </row>
    <row r="690" spans="1:1" ht="13.2" x14ac:dyDescent="0.25">
      <c r="A690" s="207"/>
    </row>
    <row r="691" spans="1:1" ht="13.2" x14ac:dyDescent="0.25">
      <c r="A691" s="207"/>
    </row>
    <row r="692" spans="1:1" ht="13.2" x14ac:dyDescent="0.25">
      <c r="A692" s="207"/>
    </row>
    <row r="693" spans="1:1" ht="13.2" x14ac:dyDescent="0.25">
      <c r="A693" s="207"/>
    </row>
    <row r="694" spans="1:1" ht="13.2" x14ac:dyDescent="0.25">
      <c r="A694" s="207"/>
    </row>
    <row r="695" spans="1:1" ht="13.2" x14ac:dyDescent="0.25">
      <c r="A695" s="207"/>
    </row>
    <row r="696" spans="1:1" ht="13.2" x14ac:dyDescent="0.25">
      <c r="A696" s="207"/>
    </row>
    <row r="697" spans="1:1" ht="13.2" x14ac:dyDescent="0.25">
      <c r="A697" s="207"/>
    </row>
    <row r="698" spans="1:1" ht="13.2" x14ac:dyDescent="0.25">
      <c r="A698" s="207"/>
    </row>
    <row r="699" spans="1:1" ht="13.2" x14ac:dyDescent="0.25">
      <c r="A699" s="207"/>
    </row>
    <row r="700" spans="1:1" ht="13.2" x14ac:dyDescent="0.25">
      <c r="A700" s="207"/>
    </row>
    <row r="701" spans="1:1" ht="13.2" x14ac:dyDescent="0.25">
      <c r="A701" s="207"/>
    </row>
    <row r="702" spans="1:1" ht="13.2" x14ac:dyDescent="0.25">
      <c r="A702" s="207"/>
    </row>
    <row r="703" spans="1:1" ht="13.2" x14ac:dyDescent="0.25">
      <c r="A703" s="207"/>
    </row>
    <row r="704" spans="1:1" ht="13.2" x14ac:dyDescent="0.25">
      <c r="A704" s="207"/>
    </row>
    <row r="705" spans="1:1" ht="13.2" x14ac:dyDescent="0.25">
      <c r="A705" s="207"/>
    </row>
    <row r="706" spans="1:1" ht="13.2" x14ac:dyDescent="0.25">
      <c r="A706" s="207"/>
    </row>
    <row r="707" spans="1:1" ht="13.2" x14ac:dyDescent="0.25">
      <c r="A707" s="207"/>
    </row>
    <row r="708" spans="1:1" ht="13.2" x14ac:dyDescent="0.25">
      <c r="A708" s="207"/>
    </row>
    <row r="709" spans="1:1" ht="13.2" x14ac:dyDescent="0.25">
      <c r="A709" s="207"/>
    </row>
    <row r="710" spans="1:1" ht="13.2" x14ac:dyDescent="0.25">
      <c r="A710" s="207"/>
    </row>
    <row r="711" spans="1:1" ht="13.2" x14ac:dyDescent="0.25">
      <c r="A711" s="207"/>
    </row>
    <row r="712" spans="1:1" ht="13.2" x14ac:dyDescent="0.25">
      <c r="A712" s="207"/>
    </row>
    <row r="713" spans="1:1" ht="13.2" x14ac:dyDescent="0.25">
      <c r="A713" s="207"/>
    </row>
    <row r="714" spans="1:1" ht="13.2" x14ac:dyDescent="0.25">
      <c r="A714" s="207"/>
    </row>
    <row r="715" spans="1:1" ht="13.2" x14ac:dyDescent="0.25">
      <c r="A715" s="207"/>
    </row>
    <row r="716" spans="1:1" ht="13.2" x14ac:dyDescent="0.25">
      <c r="A716" s="207"/>
    </row>
    <row r="717" spans="1:1" ht="13.2" x14ac:dyDescent="0.25">
      <c r="A717" s="207"/>
    </row>
    <row r="718" spans="1:1" ht="13.2" x14ac:dyDescent="0.25">
      <c r="A718" s="207"/>
    </row>
    <row r="719" spans="1:1" ht="13.2" x14ac:dyDescent="0.25">
      <c r="A719" s="207"/>
    </row>
    <row r="720" spans="1:1" ht="13.2" x14ac:dyDescent="0.25">
      <c r="A720" s="207"/>
    </row>
    <row r="721" spans="1:1" ht="13.2" x14ac:dyDescent="0.25">
      <c r="A721" s="207"/>
    </row>
    <row r="722" spans="1:1" ht="13.2" x14ac:dyDescent="0.25">
      <c r="A722" s="207"/>
    </row>
    <row r="723" spans="1:1" ht="13.2" x14ac:dyDescent="0.25">
      <c r="A723" s="207"/>
    </row>
    <row r="724" spans="1:1" ht="13.2" x14ac:dyDescent="0.25">
      <c r="A724" s="207"/>
    </row>
    <row r="725" spans="1:1" ht="13.2" x14ac:dyDescent="0.25">
      <c r="A725" s="207"/>
    </row>
    <row r="726" spans="1:1" ht="13.2" x14ac:dyDescent="0.25">
      <c r="A726" s="207"/>
    </row>
    <row r="727" spans="1:1" ht="13.2" x14ac:dyDescent="0.25">
      <c r="A727" s="207"/>
    </row>
    <row r="728" spans="1:1" ht="13.2" x14ac:dyDescent="0.25">
      <c r="A728" s="207"/>
    </row>
    <row r="729" spans="1:1" ht="13.2" x14ac:dyDescent="0.25">
      <c r="A729" s="207"/>
    </row>
    <row r="730" spans="1:1" ht="13.2" x14ac:dyDescent="0.25">
      <c r="A730" s="207"/>
    </row>
    <row r="731" spans="1:1" ht="13.2" x14ac:dyDescent="0.25">
      <c r="A731" s="207"/>
    </row>
    <row r="732" spans="1:1" ht="13.2" x14ac:dyDescent="0.25">
      <c r="A732" s="207"/>
    </row>
    <row r="733" spans="1:1" ht="13.2" x14ac:dyDescent="0.25">
      <c r="A733" s="207"/>
    </row>
    <row r="734" spans="1:1" ht="13.2" x14ac:dyDescent="0.25">
      <c r="A734" s="207"/>
    </row>
    <row r="735" spans="1:1" ht="13.2" x14ac:dyDescent="0.25">
      <c r="A735" s="207"/>
    </row>
    <row r="736" spans="1:1" ht="13.2" x14ac:dyDescent="0.25">
      <c r="A736" s="207"/>
    </row>
    <row r="737" spans="1:1" ht="13.2" x14ac:dyDescent="0.25">
      <c r="A737" s="207"/>
    </row>
    <row r="738" spans="1:1" ht="13.2" x14ac:dyDescent="0.25">
      <c r="A738" s="207"/>
    </row>
    <row r="739" spans="1:1" ht="13.2" x14ac:dyDescent="0.25">
      <c r="A739" s="207"/>
    </row>
    <row r="740" spans="1:1" ht="13.2" x14ac:dyDescent="0.25">
      <c r="A740" s="207"/>
    </row>
    <row r="741" spans="1:1" ht="13.2" x14ac:dyDescent="0.25">
      <c r="A741" s="207"/>
    </row>
    <row r="742" spans="1:1" ht="13.2" x14ac:dyDescent="0.25">
      <c r="A742" s="207"/>
    </row>
    <row r="743" spans="1:1" ht="13.2" x14ac:dyDescent="0.25">
      <c r="A743" s="207"/>
    </row>
    <row r="744" spans="1:1" ht="13.2" x14ac:dyDescent="0.25">
      <c r="A744" s="207"/>
    </row>
    <row r="745" spans="1:1" ht="13.2" x14ac:dyDescent="0.25">
      <c r="A745" s="207"/>
    </row>
    <row r="746" spans="1:1" ht="13.2" x14ac:dyDescent="0.25">
      <c r="A746" s="207"/>
    </row>
    <row r="747" spans="1:1" ht="13.2" x14ac:dyDescent="0.25">
      <c r="A747" s="207"/>
    </row>
    <row r="748" spans="1:1" ht="13.2" x14ac:dyDescent="0.25">
      <c r="A748" s="207"/>
    </row>
    <row r="749" spans="1:1" ht="13.2" x14ac:dyDescent="0.25">
      <c r="A749" s="207"/>
    </row>
    <row r="750" spans="1:1" ht="13.2" x14ac:dyDescent="0.25">
      <c r="A750" s="207"/>
    </row>
    <row r="751" spans="1:1" ht="13.2" x14ac:dyDescent="0.25">
      <c r="A751" s="207"/>
    </row>
    <row r="752" spans="1:1" ht="13.2" x14ac:dyDescent="0.25">
      <c r="A752" s="207"/>
    </row>
    <row r="753" spans="1:1" ht="13.2" x14ac:dyDescent="0.25">
      <c r="A753" s="207"/>
    </row>
    <row r="754" spans="1:1" ht="13.2" x14ac:dyDescent="0.25">
      <c r="A754" s="207"/>
    </row>
    <row r="755" spans="1:1" ht="13.2" x14ac:dyDescent="0.25">
      <c r="A755" s="207"/>
    </row>
    <row r="756" spans="1:1" ht="13.2" x14ac:dyDescent="0.25">
      <c r="A756" s="207"/>
    </row>
    <row r="757" spans="1:1" ht="13.2" x14ac:dyDescent="0.25">
      <c r="A757" s="207"/>
    </row>
    <row r="758" spans="1:1" ht="13.2" x14ac:dyDescent="0.25">
      <c r="A758" s="207"/>
    </row>
    <row r="759" spans="1:1" ht="13.2" x14ac:dyDescent="0.25">
      <c r="A759" s="207"/>
    </row>
    <row r="760" spans="1:1" ht="13.2" x14ac:dyDescent="0.25">
      <c r="A760" s="207"/>
    </row>
    <row r="761" spans="1:1" ht="13.2" x14ac:dyDescent="0.25">
      <c r="A761" s="207"/>
    </row>
    <row r="762" spans="1:1" ht="13.2" x14ac:dyDescent="0.25">
      <c r="A762" s="207"/>
    </row>
    <row r="763" spans="1:1" ht="13.2" x14ac:dyDescent="0.25">
      <c r="A763" s="207"/>
    </row>
    <row r="764" spans="1:1" ht="13.2" x14ac:dyDescent="0.25">
      <c r="A764" s="207"/>
    </row>
    <row r="765" spans="1:1" ht="13.2" x14ac:dyDescent="0.25">
      <c r="A765" s="207"/>
    </row>
    <row r="766" spans="1:1" ht="13.2" x14ac:dyDescent="0.25">
      <c r="A766" s="207"/>
    </row>
    <row r="767" spans="1:1" ht="13.2" x14ac:dyDescent="0.25">
      <c r="A767" s="207"/>
    </row>
    <row r="768" spans="1:1" ht="13.2" x14ac:dyDescent="0.25">
      <c r="A768" s="207"/>
    </row>
    <row r="769" spans="1:1" ht="13.2" x14ac:dyDescent="0.25">
      <c r="A769" s="207"/>
    </row>
    <row r="770" spans="1:1" ht="13.2" x14ac:dyDescent="0.25">
      <c r="A770" s="207"/>
    </row>
    <row r="771" spans="1:1" ht="13.2" x14ac:dyDescent="0.25">
      <c r="A771" s="207"/>
    </row>
    <row r="772" spans="1:1" ht="13.2" x14ac:dyDescent="0.25">
      <c r="A772" s="207"/>
    </row>
    <row r="773" spans="1:1" ht="13.2" x14ac:dyDescent="0.25">
      <c r="A773" s="207"/>
    </row>
    <row r="774" spans="1:1" ht="13.2" x14ac:dyDescent="0.25">
      <c r="A774" s="207"/>
    </row>
    <row r="775" spans="1:1" ht="13.2" x14ac:dyDescent="0.25">
      <c r="A775" s="207"/>
    </row>
    <row r="776" spans="1:1" ht="13.2" x14ac:dyDescent="0.25">
      <c r="A776" s="207"/>
    </row>
    <row r="777" spans="1:1" ht="13.2" x14ac:dyDescent="0.25">
      <c r="A777" s="207"/>
    </row>
    <row r="778" spans="1:1" ht="13.2" x14ac:dyDescent="0.25">
      <c r="A778" s="207"/>
    </row>
    <row r="779" spans="1:1" ht="13.2" x14ac:dyDescent="0.25">
      <c r="A779" s="207"/>
    </row>
    <row r="780" spans="1:1" ht="13.2" x14ac:dyDescent="0.25">
      <c r="A780" s="207"/>
    </row>
    <row r="781" spans="1:1" ht="13.2" x14ac:dyDescent="0.25">
      <c r="A781" s="207"/>
    </row>
    <row r="782" spans="1:1" ht="13.2" x14ac:dyDescent="0.25">
      <c r="A782" s="207"/>
    </row>
    <row r="783" spans="1:1" ht="13.2" x14ac:dyDescent="0.25">
      <c r="A783" s="207"/>
    </row>
    <row r="784" spans="1:1" ht="13.2" x14ac:dyDescent="0.25">
      <c r="A784" s="207"/>
    </row>
    <row r="785" spans="1:1" ht="13.2" x14ac:dyDescent="0.25">
      <c r="A785" s="207"/>
    </row>
    <row r="786" spans="1:1" ht="13.2" x14ac:dyDescent="0.25">
      <c r="A786" s="207"/>
    </row>
    <row r="787" spans="1:1" ht="13.2" x14ac:dyDescent="0.25">
      <c r="A787" s="207"/>
    </row>
    <row r="788" spans="1:1" ht="13.2" x14ac:dyDescent="0.25">
      <c r="A788" s="207"/>
    </row>
    <row r="789" spans="1:1" ht="13.2" x14ac:dyDescent="0.25">
      <c r="A789" s="207"/>
    </row>
    <row r="790" spans="1:1" ht="13.2" x14ac:dyDescent="0.25">
      <c r="A790" s="207"/>
    </row>
    <row r="791" spans="1:1" ht="13.2" x14ac:dyDescent="0.25">
      <c r="A791" s="207"/>
    </row>
    <row r="792" spans="1:1" ht="13.2" x14ac:dyDescent="0.25">
      <c r="A792" s="207"/>
    </row>
    <row r="793" spans="1:1" ht="13.2" x14ac:dyDescent="0.25">
      <c r="A793" s="207"/>
    </row>
    <row r="794" spans="1:1" ht="13.2" x14ac:dyDescent="0.25">
      <c r="A794" s="207"/>
    </row>
    <row r="795" spans="1:1" ht="13.2" x14ac:dyDescent="0.25">
      <c r="A795" s="207"/>
    </row>
    <row r="796" spans="1:1" ht="13.2" x14ac:dyDescent="0.25">
      <c r="A796" s="207"/>
    </row>
    <row r="797" spans="1:1" ht="13.2" x14ac:dyDescent="0.25">
      <c r="A797" s="207"/>
    </row>
    <row r="798" spans="1:1" ht="13.2" x14ac:dyDescent="0.25">
      <c r="A798" s="207"/>
    </row>
    <row r="799" spans="1:1" ht="13.2" x14ac:dyDescent="0.25">
      <c r="A799" s="207"/>
    </row>
    <row r="800" spans="1:1" ht="13.2" x14ac:dyDescent="0.25">
      <c r="A800" s="207"/>
    </row>
    <row r="801" spans="1:1" ht="13.2" x14ac:dyDescent="0.25">
      <c r="A801" s="207"/>
    </row>
    <row r="802" spans="1:1" ht="13.2" x14ac:dyDescent="0.25">
      <c r="A802" s="207"/>
    </row>
    <row r="803" spans="1:1" ht="13.2" x14ac:dyDescent="0.25">
      <c r="A803" s="207"/>
    </row>
    <row r="804" spans="1:1" ht="13.2" x14ac:dyDescent="0.25">
      <c r="A804" s="207"/>
    </row>
    <row r="805" spans="1:1" ht="13.2" x14ac:dyDescent="0.25">
      <c r="A805" s="207"/>
    </row>
    <row r="806" spans="1:1" ht="13.2" x14ac:dyDescent="0.25">
      <c r="A806" s="207"/>
    </row>
    <row r="807" spans="1:1" ht="13.2" x14ac:dyDescent="0.25">
      <c r="A807" s="207"/>
    </row>
    <row r="808" spans="1:1" ht="13.2" x14ac:dyDescent="0.25">
      <c r="A808" s="207"/>
    </row>
    <row r="809" spans="1:1" ht="13.2" x14ac:dyDescent="0.25">
      <c r="A809" s="207"/>
    </row>
    <row r="810" spans="1:1" ht="13.2" x14ac:dyDescent="0.25">
      <c r="A810" s="207"/>
    </row>
    <row r="811" spans="1:1" ht="13.2" x14ac:dyDescent="0.25">
      <c r="A811" s="207"/>
    </row>
    <row r="812" spans="1:1" ht="13.2" x14ac:dyDescent="0.25">
      <c r="A812" s="207"/>
    </row>
    <row r="813" spans="1:1" ht="13.2" x14ac:dyDescent="0.25">
      <c r="A813" s="207"/>
    </row>
    <row r="814" spans="1:1" ht="13.2" x14ac:dyDescent="0.25">
      <c r="A814" s="207"/>
    </row>
    <row r="815" spans="1:1" ht="13.2" x14ac:dyDescent="0.25">
      <c r="A815" s="207"/>
    </row>
    <row r="816" spans="1:1" ht="13.2" x14ac:dyDescent="0.25">
      <c r="A816" s="207"/>
    </row>
    <row r="817" spans="1:1" ht="13.2" x14ac:dyDescent="0.25">
      <c r="A817" s="207"/>
    </row>
    <row r="818" spans="1:1" ht="13.2" x14ac:dyDescent="0.25">
      <c r="A818" s="207"/>
    </row>
    <row r="819" spans="1:1" ht="13.2" x14ac:dyDescent="0.25">
      <c r="A819" s="207"/>
    </row>
    <row r="820" spans="1:1" ht="13.2" x14ac:dyDescent="0.25">
      <c r="A820" s="207"/>
    </row>
    <row r="821" spans="1:1" ht="13.2" x14ac:dyDescent="0.25">
      <c r="A821" s="207"/>
    </row>
    <row r="822" spans="1:1" ht="13.2" x14ac:dyDescent="0.25">
      <c r="A822" s="207"/>
    </row>
    <row r="823" spans="1:1" ht="13.2" x14ac:dyDescent="0.25">
      <c r="A823" s="207"/>
    </row>
    <row r="824" spans="1:1" ht="13.2" x14ac:dyDescent="0.25">
      <c r="A824" s="207"/>
    </row>
    <row r="825" spans="1:1" ht="13.2" x14ac:dyDescent="0.25">
      <c r="A825" s="207"/>
    </row>
    <row r="826" spans="1:1" ht="13.2" x14ac:dyDescent="0.25">
      <c r="A826" s="207"/>
    </row>
    <row r="827" spans="1:1" ht="13.2" x14ac:dyDescent="0.25">
      <c r="A827" s="207"/>
    </row>
    <row r="828" spans="1:1" ht="13.2" x14ac:dyDescent="0.25">
      <c r="A828" s="207"/>
    </row>
    <row r="829" spans="1:1" ht="13.2" x14ac:dyDescent="0.25">
      <c r="A829" s="207"/>
    </row>
    <row r="830" spans="1:1" ht="13.2" x14ac:dyDescent="0.25">
      <c r="A830" s="207"/>
    </row>
    <row r="831" spans="1:1" ht="13.2" x14ac:dyDescent="0.25">
      <c r="A831" s="207"/>
    </row>
    <row r="832" spans="1:1" ht="13.2" x14ac:dyDescent="0.25">
      <c r="A832" s="207"/>
    </row>
    <row r="833" spans="1:1" ht="13.2" x14ac:dyDescent="0.25">
      <c r="A833" s="207"/>
    </row>
    <row r="834" spans="1:1" ht="13.2" x14ac:dyDescent="0.25">
      <c r="A834" s="207"/>
    </row>
    <row r="835" spans="1:1" ht="13.2" x14ac:dyDescent="0.25">
      <c r="A835" s="207"/>
    </row>
    <row r="836" spans="1:1" ht="13.2" x14ac:dyDescent="0.25">
      <c r="A836" s="207"/>
    </row>
    <row r="837" spans="1:1" ht="13.2" x14ac:dyDescent="0.25">
      <c r="A837" s="207"/>
    </row>
    <row r="838" spans="1:1" ht="13.2" x14ac:dyDescent="0.25">
      <c r="A838" s="207"/>
    </row>
    <row r="839" spans="1:1" ht="13.2" x14ac:dyDescent="0.25">
      <c r="A839" s="207"/>
    </row>
    <row r="840" spans="1:1" ht="13.2" x14ac:dyDescent="0.25">
      <c r="A840" s="207"/>
    </row>
    <row r="841" spans="1:1" ht="13.2" x14ac:dyDescent="0.25">
      <c r="A841" s="207"/>
    </row>
    <row r="842" spans="1:1" ht="13.2" x14ac:dyDescent="0.25">
      <c r="A842" s="207"/>
    </row>
    <row r="843" spans="1:1" ht="13.2" x14ac:dyDescent="0.25">
      <c r="A843" s="207"/>
    </row>
    <row r="844" spans="1:1" ht="13.2" x14ac:dyDescent="0.25">
      <c r="A844" s="207"/>
    </row>
    <row r="845" spans="1:1" ht="13.2" x14ac:dyDescent="0.25">
      <c r="A845" s="207"/>
    </row>
    <row r="846" spans="1:1" ht="13.2" x14ac:dyDescent="0.25">
      <c r="A846" s="207"/>
    </row>
    <row r="847" spans="1:1" ht="13.2" x14ac:dyDescent="0.25">
      <c r="A847" s="207"/>
    </row>
    <row r="848" spans="1:1" ht="13.2" x14ac:dyDescent="0.25">
      <c r="A848" s="207"/>
    </row>
    <row r="849" spans="1:1" ht="13.2" x14ac:dyDescent="0.25">
      <c r="A849" s="207"/>
    </row>
    <row r="850" spans="1:1" ht="13.2" x14ac:dyDescent="0.25">
      <c r="A850" s="207"/>
    </row>
    <row r="851" spans="1:1" ht="13.2" x14ac:dyDescent="0.25">
      <c r="A851" s="207"/>
    </row>
    <row r="852" spans="1:1" ht="13.2" x14ac:dyDescent="0.25">
      <c r="A852" s="207"/>
    </row>
    <row r="853" spans="1:1" ht="13.2" x14ac:dyDescent="0.25">
      <c r="A853" s="207"/>
    </row>
    <row r="854" spans="1:1" ht="13.2" x14ac:dyDescent="0.25">
      <c r="A854" s="207"/>
    </row>
    <row r="855" spans="1:1" ht="13.2" x14ac:dyDescent="0.25">
      <c r="A855" s="207"/>
    </row>
    <row r="856" spans="1:1" ht="13.2" x14ac:dyDescent="0.25">
      <c r="A856" s="207"/>
    </row>
    <row r="857" spans="1:1" ht="13.2" x14ac:dyDescent="0.25">
      <c r="A857" s="207"/>
    </row>
    <row r="858" spans="1:1" ht="13.2" x14ac:dyDescent="0.25">
      <c r="A858" s="207"/>
    </row>
    <row r="859" spans="1:1" ht="13.2" x14ac:dyDescent="0.25">
      <c r="A859" s="207"/>
    </row>
    <row r="860" spans="1:1" ht="13.2" x14ac:dyDescent="0.25">
      <c r="A860" s="207"/>
    </row>
    <row r="861" spans="1:1" ht="13.2" x14ac:dyDescent="0.25">
      <c r="A861" s="207"/>
    </row>
    <row r="862" spans="1:1" ht="13.2" x14ac:dyDescent="0.25">
      <c r="A862" s="207"/>
    </row>
    <row r="863" spans="1:1" ht="13.2" x14ac:dyDescent="0.25">
      <c r="A863" s="207"/>
    </row>
    <row r="864" spans="1:1" ht="13.2" x14ac:dyDescent="0.25">
      <c r="A864" s="207"/>
    </row>
    <row r="865" spans="1:1" ht="13.2" x14ac:dyDescent="0.25">
      <c r="A865" s="207"/>
    </row>
    <row r="866" spans="1:1" ht="13.2" x14ac:dyDescent="0.25">
      <c r="A866" s="207"/>
    </row>
    <row r="867" spans="1:1" ht="13.2" x14ac:dyDescent="0.25">
      <c r="A867" s="207"/>
    </row>
    <row r="868" spans="1:1" ht="13.2" x14ac:dyDescent="0.25">
      <c r="A868" s="207"/>
    </row>
    <row r="869" spans="1:1" ht="13.2" x14ac:dyDescent="0.25">
      <c r="A869" s="207"/>
    </row>
    <row r="870" spans="1:1" ht="13.2" x14ac:dyDescent="0.25">
      <c r="A870" s="207"/>
    </row>
    <row r="871" spans="1:1" ht="13.2" x14ac:dyDescent="0.25">
      <c r="A871" s="207"/>
    </row>
    <row r="872" spans="1:1" ht="13.2" x14ac:dyDescent="0.25">
      <c r="A872" s="207"/>
    </row>
    <row r="873" spans="1:1" ht="13.2" x14ac:dyDescent="0.25">
      <c r="A873" s="207"/>
    </row>
    <row r="874" spans="1:1" ht="13.2" x14ac:dyDescent="0.25">
      <c r="A874" s="207"/>
    </row>
    <row r="875" spans="1:1" ht="13.2" x14ac:dyDescent="0.25">
      <c r="A875" s="207"/>
    </row>
    <row r="876" spans="1:1" ht="13.2" x14ac:dyDescent="0.25">
      <c r="A876" s="207"/>
    </row>
    <row r="877" spans="1:1" ht="13.2" x14ac:dyDescent="0.25">
      <c r="A877" s="207"/>
    </row>
    <row r="878" spans="1:1" ht="13.2" x14ac:dyDescent="0.25">
      <c r="A878" s="207"/>
    </row>
    <row r="879" spans="1:1" ht="13.2" x14ac:dyDescent="0.25">
      <c r="A879" s="207"/>
    </row>
    <row r="880" spans="1:1" ht="13.2" x14ac:dyDescent="0.25">
      <c r="A880" s="207"/>
    </row>
    <row r="881" spans="1:1" ht="13.2" x14ac:dyDescent="0.25">
      <c r="A881" s="207"/>
    </row>
    <row r="882" spans="1:1" ht="13.2" x14ac:dyDescent="0.25">
      <c r="A882" s="207"/>
    </row>
    <row r="883" spans="1:1" ht="13.2" x14ac:dyDescent="0.25">
      <c r="A883" s="207"/>
    </row>
    <row r="884" spans="1:1" ht="13.2" x14ac:dyDescent="0.25">
      <c r="A884" s="207"/>
    </row>
    <row r="885" spans="1:1" ht="13.2" x14ac:dyDescent="0.25">
      <c r="A885" s="207"/>
    </row>
    <row r="886" spans="1:1" ht="13.2" x14ac:dyDescent="0.25">
      <c r="A886" s="207"/>
    </row>
    <row r="887" spans="1:1" ht="13.2" x14ac:dyDescent="0.25">
      <c r="A887" s="207"/>
    </row>
    <row r="888" spans="1:1" ht="13.2" x14ac:dyDescent="0.25">
      <c r="A888" s="207"/>
    </row>
    <row r="889" spans="1:1" ht="13.2" x14ac:dyDescent="0.25">
      <c r="A889" s="207"/>
    </row>
    <row r="890" spans="1:1" ht="13.2" x14ac:dyDescent="0.25">
      <c r="A890" s="207"/>
    </row>
    <row r="891" spans="1:1" ht="13.2" x14ac:dyDescent="0.25">
      <c r="A891" s="207"/>
    </row>
    <row r="892" spans="1:1" ht="13.2" x14ac:dyDescent="0.25">
      <c r="A892" s="207"/>
    </row>
    <row r="893" spans="1:1" ht="13.2" x14ac:dyDescent="0.25">
      <c r="A893" s="207"/>
    </row>
    <row r="894" spans="1:1" ht="13.2" x14ac:dyDescent="0.25">
      <c r="A894" s="207"/>
    </row>
    <row r="895" spans="1:1" ht="13.2" x14ac:dyDescent="0.25">
      <c r="A895" s="207"/>
    </row>
    <row r="896" spans="1:1" ht="13.2" x14ac:dyDescent="0.25">
      <c r="A896" s="207"/>
    </row>
    <row r="897" spans="1:1" ht="13.2" x14ac:dyDescent="0.25">
      <c r="A897" s="207"/>
    </row>
    <row r="898" spans="1:1" ht="13.2" x14ac:dyDescent="0.25">
      <c r="A898" s="207"/>
    </row>
    <row r="899" spans="1:1" ht="13.2" x14ac:dyDescent="0.25">
      <c r="A899" s="207"/>
    </row>
    <row r="900" spans="1:1" ht="13.2" x14ac:dyDescent="0.25">
      <c r="A900" s="207"/>
    </row>
    <row r="901" spans="1:1" ht="13.2" x14ac:dyDescent="0.25">
      <c r="A901" s="207"/>
    </row>
    <row r="902" spans="1:1" ht="13.2" x14ac:dyDescent="0.25">
      <c r="A902" s="207"/>
    </row>
    <row r="903" spans="1:1" ht="13.2" x14ac:dyDescent="0.25">
      <c r="A903" s="207"/>
    </row>
    <row r="904" spans="1:1" ht="13.2" x14ac:dyDescent="0.25">
      <c r="A904" s="207"/>
    </row>
    <row r="905" spans="1:1" ht="13.2" x14ac:dyDescent="0.25">
      <c r="A905" s="207"/>
    </row>
    <row r="906" spans="1:1" ht="13.2" x14ac:dyDescent="0.25">
      <c r="A906" s="207"/>
    </row>
    <row r="907" spans="1:1" ht="13.2" x14ac:dyDescent="0.25">
      <c r="A907" s="207"/>
    </row>
    <row r="908" spans="1:1" ht="13.2" x14ac:dyDescent="0.25">
      <c r="A908" s="207"/>
    </row>
    <row r="909" spans="1:1" ht="13.2" x14ac:dyDescent="0.25">
      <c r="A909" s="207"/>
    </row>
    <row r="910" spans="1:1" ht="13.2" x14ac:dyDescent="0.25">
      <c r="A910" s="207"/>
    </row>
    <row r="911" spans="1:1" ht="13.2" x14ac:dyDescent="0.25">
      <c r="A911" s="207"/>
    </row>
    <row r="912" spans="1:1" ht="13.2" x14ac:dyDescent="0.25">
      <c r="A912" s="207"/>
    </row>
    <row r="913" spans="1:1" ht="13.2" x14ac:dyDescent="0.25">
      <c r="A913" s="207"/>
    </row>
    <row r="914" spans="1:1" ht="13.2" x14ac:dyDescent="0.25">
      <c r="A914" s="207"/>
    </row>
    <row r="915" spans="1:1" ht="13.2" x14ac:dyDescent="0.25">
      <c r="A915" s="207"/>
    </row>
    <row r="916" spans="1:1" ht="13.2" x14ac:dyDescent="0.25">
      <c r="A916" s="207"/>
    </row>
    <row r="917" spans="1:1" ht="13.2" x14ac:dyDescent="0.25">
      <c r="A917" s="207"/>
    </row>
    <row r="918" spans="1:1" ht="13.2" x14ac:dyDescent="0.25">
      <c r="A918" s="207"/>
    </row>
    <row r="919" spans="1:1" ht="13.2" x14ac:dyDescent="0.25">
      <c r="A919" s="207"/>
    </row>
    <row r="920" spans="1:1" ht="13.2" x14ac:dyDescent="0.25">
      <c r="A920" s="207"/>
    </row>
    <row r="921" spans="1:1" ht="13.2" x14ac:dyDescent="0.25">
      <c r="A921" s="207"/>
    </row>
    <row r="922" spans="1:1" ht="13.2" x14ac:dyDescent="0.25">
      <c r="A922" s="207"/>
    </row>
    <row r="923" spans="1:1" ht="13.2" x14ac:dyDescent="0.25">
      <c r="A923" s="207"/>
    </row>
    <row r="924" spans="1:1" ht="13.2" x14ac:dyDescent="0.25">
      <c r="A924" s="207"/>
    </row>
    <row r="925" spans="1:1" ht="13.2" x14ac:dyDescent="0.25">
      <c r="A925" s="207"/>
    </row>
    <row r="926" spans="1:1" ht="13.2" x14ac:dyDescent="0.25">
      <c r="A926" s="207"/>
    </row>
    <row r="927" spans="1:1" ht="13.2" x14ac:dyDescent="0.25">
      <c r="A927" s="207"/>
    </row>
    <row r="928" spans="1:1" ht="13.2" x14ac:dyDescent="0.25">
      <c r="A928" s="207"/>
    </row>
    <row r="929" spans="1:1" ht="13.2" x14ac:dyDescent="0.25">
      <c r="A929" s="207"/>
    </row>
    <row r="930" spans="1:1" ht="13.2" x14ac:dyDescent="0.25">
      <c r="A930" s="207"/>
    </row>
    <row r="931" spans="1:1" ht="13.2" x14ac:dyDescent="0.25">
      <c r="A931" s="207"/>
    </row>
    <row r="932" spans="1:1" ht="13.2" x14ac:dyDescent="0.25">
      <c r="A932" s="207"/>
    </row>
    <row r="933" spans="1:1" ht="13.2" x14ac:dyDescent="0.25">
      <c r="A933" s="207"/>
    </row>
    <row r="934" spans="1:1" ht="13.2" x14ac:dyDescent="0.25">
      <c r="A934" s="207"/>
    </row>
    <row r="935" spans="1:1" ht="13.2" x14ac:dyDescent="0.25">
      <c r="A935" s="207"/>
    </row>
    <row r="936" spans="1:1" ht="13.2" x14ac:dyDescent="0.25">
      <c r="A936" s="207"/>
    </row>
    <row r="937" spans="1:1" ht="13.2" x14ac:dyDescent="0.25">
      <c r="A937" s="207"/>
    </row>
    <row r="938" spans="1:1" ht="13.2" x14ac:dyDescent="0.25">
      <c r="A938" s="207"/>
    </row>
    <row r="939" spans="1:1" ht="13.2" x14ac:dyDescent="0.25">
      <c r="A939" s="207"/>
    </row>
    <row r="940" spans="1:1" ht="13.2" x14ac:dyDescent="0.25">
      <c r="A940" s="207"/>
    </row>
    <row r="941" spans="1:1" ht="13.2" x14ac:dyDescent="0.25">
      <c r="A941" s="207"/>
    </row>
    <row r="942" spans="1:1" ht="13.2" x14ac:dyDescent="0.25">
      <c r="A942" s="207"/>
    </row>
    <row r="943" spans="1:1" ht="13.2" x14ac:dyDescent="0.25">
      <c r="A943" s="207"/>
    </row>
    <row r="944" spans="1:1" ht="13.2" x14ac:dyDescent="0.25">
      <c r="A944" s="207"/>
    </row>
    <row r="945" spans="1:1" ht="13.2" x14ac:dyDescent="0.25">
      <c r="A945" s="207"/>
    </row>
    <row r="946" spans="1:1" ht="13.2" x14ac:dyDescent="0.25">
      <c r="A946" s="207"/>
    </row>
    <row r="947" spans="1:1" ht="13.2" x14ac:dyDescent="0.25">
      <c r="A947" s="207"/>
    </row>
    <row r="948" spans="1:1" ht="13.2" x14ac:dyDescent="0.25">
      <c r="A948" s="207"/>
    </row>
    <row r="949" spans="1:1" ht="13.2" x14ac:dyDescent="0.25">
      <c r="A949" s="207"/>
    </row>
    <row r="950" spans="1:1" ht="13.2" x14ac:dyDescent="0.25">
      <c r="A950" s="207"/>
    </row>
    <row r="951" spans="1:1" ht="13.2" x14ac:dyDescent="0.25">
      <c r="A951" s="207"/>
    </row>
    <row r="952" spans="1:1" ht="13.2" x14ac:dyDescent="0.25">
      <c r="A952" s="207"/>
    </row>
    <row r="953" spans="1:1" ht="13.2" x14ac:dyDescent="0.25">
      <c r="A953" s="207"/>
    </row>
    <row r="954" spans="1:1" ht="13.2" x14ac:dyDescent="0.25">
      <c r="A954" s="207"/>
    </row>
    <row r="955" spans="1:1" ht="13.2" x14ac:dyDescent="0.25">
      <c r="A955" s="207"/>
    </row>
    <row r="956" spans="1:1" ht="13.2" x14ac:dyDescent="0.25">
      <c r="A956" s="207"/>
    </row>
    <row r="957" spans="1:1" ht="13.2" x14ac:dyDescent="0.25">
      <c r="A957" s="207"/>
    </row>
    <row r="958" spans="1:1" ht="13.2" x14ac:dyDescent="0.25">
      <c r="A958" s="207"/>
    </row>
    <row r="959" spans="1:1" ht="13.2" x14ac:dyDescent="0.25">
      <c r="A959" s="207"/>
    </row>
    <row r="960" spans="1:1" ht="13.2" x14ac:dyDescent="0.25">
      <c r="A960" s="207"/>
    </row>
    <row r="961" spans="1:1" ht="13.2" x14ac:dyDescent="0.25">
      <c r="A961" s="207"/>
    </row>
    <row r="962" spans="1:1" ht="13.2" x14ac:dyDescent="0.25">
      <c r="A962" s="207"/>
    </row>
    <row r="963" spans="1:1" ht="13.2" x14ac:dyDescent="0.25">
      <c r="A963" s="207"/>
    </row>
    <row r="964" spans="1:1" ht="13.2" x14ac:dyDescent="0.25">
      <c r="A964" s="207"/>
    </row>
    <row r="965" spans="1:1" ht="13.2" x14ac:dyDescent="0.25">
      <c r="A965" s="207"/>
    </row>
    <row r="966" spans="1:1" ht="13.2" x14ac:dyDescent="0.25">
      <c r="A966" s="207"/>
    </row>
    <row r="967" spans="1:1" ht="13.2" x14ac:dyDescent="0.25">
      <c r="A967" s="207"/>
    </row>
    <row r="968" spans="1:1" ht="13.2" x14ac:dyDescent="0.25">
      <c r="A968" s="207"/>
    </row>
    <row r="969" spans="1:1" ht="13.2" x14ac:dyDescent="0.25">
      <c r="A969" s="207"/>
    </row>
    <row r="970" spans="1:1" ht="13.2" x14ac:dyDescent="0.25">
      <c r="A970" s="207"/>
    </row>
    <row r="971" spans="1:1" ht="13.2" x14ac:dyDescent="0.25">
      <c r="A971" s="207"/>
    </row>
    <row r="972" spans="1:1" ht="13.2" x14ac:dyDescent="0.25">
      <c r="A972" s="207"/>
    </row>
    <row r="973" spans="1:1" ht="13.2" x14ac:dyDescent="0.25">
      <c r="A973" s="207"/>
    </row>
    <row r="974" spans="1:1" ht="13.2" x14ac:dyDescent="0.25">
      <c r="A974" s="207"/>
    </row>
    <row r="975" spans="1:1" ht="13.2" x14ac:dyDescent="0.25">
      <c r="A975" s="207"/>
    </row>
    <row r="976" spans="1:1" ht="13.2" x14ac:dyDescent="0.25">
      <c r="A976" s="207"/>
    </row>
    <row r="977" spans="1:1" ht="13.2" x14ac:dyDescent="0.25">
      <c r="A977" s="207"/>
    </row>
    <row r="978" spans="1:1" ht="13.2" x14ac:dyDescent="0.25">
      <c r="A978" s="207"/>
    </row>
    <row r="979" spans="1:1" ht="13.2" x14ac:dyDescent="0.25">
      <c r="A979" s="207"/>
    </row>
    <row r="980" spans="1:1" ht="13.2" x14ac:dyDescent="0.25">
      <c r="A980" s="207"/>
    </row>
    <row r="981" spans="1:1" ht="13.2" x14ac:dyDescent="0.25">
      <c r="A981" s="207"/>
    </row>
    <row r="982" spans="1:1" ht="13.2" x14ac:dyDescent="0.25">
      <c r="A982" s="207"/>
    </row>
    <row r="983" spans="1:1" ht="13.2" x14ac:dyDescent="0.25">
      <c r="A983" s="207"/>
    </row>
    <row r="984" spans="1:1" ht="13.2" x14ac:dyDescent="0.25">
      <c r="A984" s="207"/>
    </row>
    <row r="985" spans="1:1" ht="13.2" x14ac:dyDescent="0.25">
      <c r="A985" s="207"/>
    </row>
    <row r="986" spans="1:1" ht="13.2" x14ac:dyDescent="0.25">
      <c r="A986" s="207"/>
    </row>
    <row r="987" spans="1:1" ht="13.2" x14ac:dyDescent="0.25">
      <c r="A987" s="207"/>
    </row>
    <row r="988" spans="1:1" ht="13.2" x14ac:dyDescent="0.25">
      <c r="A988" s="207"/>
    </row>
    <row r="989" spans="1:1" ht="13.2" x14ac:dyDescent="0.25">
      <c r="A989" s="207"/>
    </row>
    <row r="990" spans="1:1" ht="13.2" x14ac:dyDescent="0.25">
      <c r="A990" s="207"/>
    </row>
    <row r="991" spans="1:1" ht="13.2" x14ac:dyDescent="0.25">
      <c r="A991" s="207"/>
    </row>
    <row r="992" spans="1:1" ht="13.2" x14ac:dyDescent="0.25">
      <c r="A992" s="207"/>
    </row>
    <row r="993" spans="1:1" ht="13.2" x14ac:dyDescent="0.25">
      <c r="A993" s="207"/>
    </row>
    <row r="994" spans="1:1" ht="13.2" x14ac:dyDescent="0.25">
      <c r="A994" s="207"/>
    </row>
    <row r="995" spans="1:1" ht="13.2" x14ac:dyDescent="0.25">
      <c r="A995" s="207"/>
    </row>
    <row r="996" spans="1:1" ht="13.2" x14ac:dyDescent="0.25">
      <c r="A996" s="207"/>
    </row>
    <row r="997" spans="1:1" ht="13.2" x14ac:dyDescent="0.25">
      <c r="A997" s="207"/>
    </row>
    <row r="998" spans="1:1" ht="13.2" x14ac:dyDescent="0.25">
      <c r="A998" s="207"/>
    </row>
    <row r="999" spans="1:1" ht="13.2" x14ac:dyDescent="0.25">
      <c r="A999" s="207"/>
    </row>
    <row r="1000" spans="1:1" ht="13.2" x14ac:dyDescent="0.25">
      <c r="A1000" s="207"/>
    </row>
    <row r="1001" spans="1:1" ht="13.2" x14ac:dyDescent="0.25">
      <c r="A1001" s="207"/>
    </row>
    <row r="1002" spans="1:1" ht="13.2" x14ac:dyDescent="0.25">
      <c r="A1002" s="207"/>
    </row>
    <row r="1003" spans="1:1" ht="13.2" x14ac:dyDescent="0.25">
      <c r="A1003" s="207"/>
    </row>
    <row r="1004" spans="1:1" ht="13.2" x14ac:dyDescent="0.25">
      <c r="A1004" s="207"/>
    </row>
    <row r="1005" spans="1:1" ht="13.2" x14ac:dyDescent="0.25">
      <c r="A1005" s="207"/>
    </row>
    <row r="1006" spans="1:1" ht="13.2" x14ac:dyDescent="0.25">
      <c r="A1006" s="207"/>
    </row>
    <row r="1007" spans="1:1" ht="13.2" x14ac:dyDescent="0.25">
      <c r="A1007" s="207"/>
    </row>
    <row r="1008" spans="1:1" ht="13.2" x14ac:dyDescent="0.25">
      <c r="A1008" s="207"/>
    </row>
    <row r="1009" spans="1:1" ht="13.2" x14ac:dyDescent="0.25">
      <c r="A1009" s="207"/>
    </row>
    <row r="1010" spans="1:1" ht="13.2" x14ac:dyDescent="0.25">
      <c r="A1010" s="207"/>
    </row>
    <row r="1011" spans="1:1" ht="13.2" x14ac:dyDescent="0.25">
      <c r="A1011" s="207"/>
    </row>
    <row r="1012" spans="1:1" ht="13.2" x14ac:dyDescent="0.25">
      <c r="A1012" s="207"/>
    </row>
    <row r="1013" spans="1:1" ht="13.2" x14ac:dyDescent="0.25">
      <c r="A1013" s="207"/>
    </row>
    <row r="1014" spans="1:1" ht="13.2" x14ac:dyDescent="0.25">
      <c r="A1014" s="207"/>
    </row>
    <row r="1015" spans="1:1" ht="13.2" x14ac:dyDescent="0.25">
      <c r="A1015" s="207"/>
    </row>
    <row r="1016" spans="1:1" ht="13.2" x14ac:dyDescent="0.25">
      <c r="A1016" s="207"/>
    </row>
    <row r="1017" spans="1:1" ht="13.2" x14ac:dyDescent="0.25">
      <c r="A1017" s="207"/>
    </row>
    <row r="1018" spans="1:1" ht="13.2" x14ac:dyDescent="0.25">
      <c r="A1018" s="207"/>
    </row>
    <row r="1019" spans="1:1" ht="13.2" x14ac:dyDescent="0.25">
      <c r="A1019" s="207"/>
    </row>
    <row r="1020" spans="1:1" ht="13.2" x14ac:dyDescent="0.25">
      <c r="A1020" s="207"/>
    </row>
    <row r="1021" spans="1:1" ht="13.2" x14ac:dyDescent="0.25">
      <c r="A1021" s="207"/>
    </row>
    <row r="1022" spans="1:1" ht="13.2" x14ac:dyDescent="0.25">
      <c r="A1022" s="207"/>
    </row>
    <row r="1023" spans="1:1" ht="13.2" x14ac:dyDescent="0.25">
      <c r="A1023" s="207"/>
    </row>
    <row r="1024" spans="1:1" ht="13.2" x14ac:dyDescent="0.25">
      <c r="A1024" s="207"/>
    </row>
    <row r="1025" spans="1:1" ht="13.2" x14ac:dyDescent="0.25">
      <c r="A1025" s="207"/>
    </row>
    <row r="1026" spans="1:1" ht="13.2" x14ac:dyDescent="0.25">
      <c r="A1026" s="207"/>
    </row>
    <row r="1027" spans="1:1" ht="13.2" x14ac:dyDescent="0.25">
      <c r="A1027" s="207"/>
    </row>
    <row r="1028" spans="1:1" ht="13.2" x14ac:dyDescent="0.25">
      <c r="A1028" s="207"/>
    </row>
    <row r="1029" spans="1:1" ht="13.2" x14ac:dyDescent="0.25">
      <c r="A1029" s="207"/>
    </row>
    <row r="1030" spans="1:1" ht="13.2" x14ac:dyDescent="0.25">
      <c r="A1030" s="207"/>
    </row>
    <row r="1031" spans="1:1" ht="13.2" x14ac:dyDescent="0.25">
      <c r="A1031" s="207"/>
    </row>
    <row r="1032" spans="1:1" ht="13.2" x14ac:dyDescent="0.25">
      <c r="A1032" s="207"/>
    </row>
    <row r="1033" spans="1:1" ht="13.2" x14ac:dyDescent="0.25">
      <c r="A1033" s="207"/>
    </row>
    <row r="1034" spans="1:1" ht="13.2" x14ac:dyDescent="0.25">
      <c r="A1034" s="207"/>
    </row>
    <row r="1035" spans="1:1" ht="13.2" x14ac:dyDescent="0.25">
      <c r="A1035" s="207"/>
    </row>
    <row r="1036" spans="1:1" ht="13.2" x14ac:dyDescent="0.25">
      <c r="A1036" s="207"/>
    </row>
    <row r="1037" spans="1:1" ht="13.2" x14ac:dyDescent="0.25">
      <c r="A1037" s="207"/>
    </row>
    <row r="1038" spans="1:1" ht="13.2" x14ac:dyDescent="0.25">
      <c r="A1038" s="207"/>
    </row>
    <row r="1039" spans="1:1" ht="13.2" x14ac:dyDescent="0.25">
      <c r="A1039" s="207"/>
    </row>
    <row r="1040" spans="1:1" ht="13.2" x14ac:dyDescent="0.25">
      <c r="A1040" s="207"/>
    </row>
    <row r="1041" spans="1:1" ht="13.2" x14ac:dyDescent="0.25">
      <c r="A1041" s="207"/>
    </row>
    <row r="1042" spans="1:1" ht="13.2" x14ac:dyDescent="0.25">
      <c r="A1042" s="207"/>
    </row>
    <row r="1043" spans="1:1" ht="13.2" x14ac:dyDescent="0.25">
      <c r="A1043" s="207"/>
    </row>
    <row r="1044" spans="1:1" ht="13.2" x14ac:dyDescent="0.25">
      <c r="A1044" s="207"/>
    </row>
    <row r="1045" spans="1:1" ht="13.2" x14ac:dyDescent="0.25">
      <c r="A1045" s="207"/>
    </row>
    <row r="1046" spans="1:1" ht="13.2" x14ac:dyDescent="0.25">
      <c r="A1046" s="207"/>
    </row>
    <row r="1047" spans="1:1" ht="13.2" x14ac:dyDescent="0.25">
      <c r="A1047" s="207"/>
    </row>
    <row r="1048" spans="1:1" ht="13.2" x14ac:dyDescent="0.25">
      <c r="A1048" s="207"/>
    </row>
    <row r="1049" spans="1:1" ht="13.2" x14ac:dyDescent="0.25">
      <c r="A1049" s="207"/>
    </row>
    <row r="1050" spans="1:1" ht="13.2" x14ac:dyDescent="0.25">
      <c r="A1050" s="207"/>
    </row>
    <row r="1051" spans="1:1" ht="13.2" x14ac:dyDescent="0.25">
      <c r="A1051" s="207"/>
    </row>
    <row r="1052" spans="1:1" ht="13.2" x14ac:dyDescent="0.25">
      <c r="A1052" s="207"/>
    </row>
    <row r="1053" spans="1:1" ht="13.2" x14ac:dyDescent="0.25">
      <c r="A1053" s="207"/>
    </row>
    <row r="1054" spans="1:1" ht="13.2" x14ac:dyDescent="0.25">
      <c r="A1054" s="207"/>
    </row>
    <row r="1055" spans="1:1" ht="13.2" x14ac:dyDescent="0.25">
      <c r="A1055" s="207"/>
    </row>
    <row r="1056" spans="1:1" ht="13.2" x14ac:dyDescent="0.25">
      <c r="A1056" s="207"/>
    </row>
    <row r="1057" spans="1:1" ht="13.2" x14ac:dyDescent="0.25">
      <c r="A1057" s="207"/>
    </row>
    <row r="1058" spans="1:1" ht="13.2" x14ac:dyDescent="0.25">
      <c r="A1058" s="207"/>
    </row>
    <row r="1059" spans="1:1" ht="13.2" x14ac:dyDescent="0.25">
      <c r="A1059" s="207"/>
    </row>
    <row r="1060" spans="1:1" ht="13.2" x14ac:dyDescent="0.25">
      <c r="A1060" s="207"/>
    </row>
    <row r="1061" spans="1:1" ht="13.2" x14ac:dyDescent="0.25">
      <c r="A1061" s="207"/>
    </row>
    <row r="1062" spans="1:1" ht="13.2" x14ac:dyDescent="0.25">
      <c r="A1062" s="207"/>
    </row>
    <row r="1063" spans="1:1" ht="13.2" x14ac:dyDescent="0.25">
      <c r="A1063" s="207"/>
    </row>
    <row r="1064" spans="1:1" ht="13.2" x14ac:dyDescent="0.25">
      <c r="A1064" s="207"/>
    </row>
    <row r="1065" spans="1:1" ht="13.2" x14ac:dyDescent="0.25">
      <c r="A1065" s="207"/>
    </row>
    <row r="1066" spans="1:1" ht="13.2" x14ac:dyDescent="0.25">
      <c r="A1066" s="207"/>
    </row>
    <row r="1067" spans="1:1" ht="13.2" x14ac:dyDescent="0.25">
      <c r="A1067" s="207"/>
    </row>
    <row r="1068" spans="1:1" ht="13.2" x14ac:dyDescent="0.25">
      <c r="A1068" s="207"/>
    </row>
    <row r="1069" spans="1:1" ht="13.2" x14ac:dyDescent="0.25">
      <c r="A1069" s="207"/>
    </row>
    <row r="1070" spans="1:1" ht="13.2" x14ac:dyDescent="0.25">
      <c r="A1070" s="207"/>
    </row>
    <row r="1071" spans="1:1" ht="13.2" x14ac:dyDescent="0.25">
      <c r="A1071" s="207"/>
    </row>
    <row r="1072" spans="1:1" ht="13.2" x14ac:dyDescent="0.25">
      <c r="A1072" s="207"/>
    </row>
    <row r="1073" spans="1:1" ht="13.2" x14ac:dyDescent="0.25">
      <c r="A1073" s="207"/>
    </row>
    <row r="1074" spans="1:1" ht="13.2" x14ac:dyDescent="0.25">
      <c r="A1074" s="207"/>
    </row>
    <row r="1075" spans="1:1" ht="13.2" x14ac:dyDescent="0.25">
      <c r="A1075" s="207"/>
    </row>
    <row r="1076" spans="1:1" ht="13.2" x14ac:dyDescent="0.25">
      <c r="A1076" s="207"/>
    </row>
    <row r="1077" spans="1:1" ht="13.2" x14ac:dyDescent="0.25">
      <c r="A1077" s="207"/>
    </row>
    <row r="1078" spans="1:1" ht="13.2" x14ac:dyDescent="0.25">
      <c r="A1078" s="207"/>
    </row>
    <row r="1079" spans="1:1" ht="13.2" x14ac:dyDescent="0.25">
      <c r="A1079" s="207"/>
    </row>
    <row r="1080" spans="1:1" ht="13.2" x14ac:dyDescent="0.25">
      <c r="A1080" s="207"/>
    </row>
    <row r="1081" spans="1:1" ht="13.2" x14ac:dyDescent="0.25">
      <c r="A1081" s="207"/>
    </row>
    <row r="1082" spans="1:1" ht="13.2" x14ac:dyDescent="0.25">
      <c r="A1082" s="207"/>
    </row>
    <row r="1083" spans="1:1" ht="13.2" x14ac:dyDescent="0.25">
      <c r="A1083" s="207"/>
    </row>
    <row r="1084" spans="1:1" ht="13.2" x14ac:dyDescent="0.25">
      <c r="A1084" s="207"/>
    </row>
    <row r="1085" spans="1:1" ht="13.2" x14ac:dyDescent="0.25">
      <c r="A1085" s="207"/>
    </row>
    <row r="1086" spans="1:1" ht="13.2" x14ac:dyDescent="0.25">
      <c r="A1086" s="207"/>
    </row>
    <row r="1087" spans="1:1" ht="13.2" x14ac:dyDescent="0.25">
      <c r="A1087" s="207"/>
    </row>
    <row r="1088" spans="1:1" ht="13.2" x14ac:dyDescent="0.25">
      <c r="A1088" s="207"/>
    </row>
    <row r="1089" spans="1:1" ht="13.2" x14ac:dyDescent="0.25">
      <c r="A1089" s="207"/>
    </row>
    <row r="1090" spans="1:1" ht="13.2" x14ac:dyDescent="0.25">
      <c r="A1090" s="207"/>
    </row>
    <row r="1091" spans="1:1" ht="13.2" x14ac:dyDescent="0.25">
      <c r="A1091" s="207"/>
    </row>
    <row r="1092" spans="1:1" ht="13.2" x14ac:dyDescent="0.25">
      <c r="A1092" s="207"/>
    </row>
    <row r="1093" spans="1:1" ht="13.2" x14ac:dyDescent="0.25">
      <c r="A1093" s="207"/>
    </row>
    <row r="1094" spans="1:1" ht="13.2" x14ac:dyDescent="0.25">
      <c r="A1094" s="207"/>
    </row>
    <row r="1095" spans="1:1" ht="13.2" x14ac:dyDescent="0.25">
      <c r="A1095" s="207"/>
    </row>
    <row r="1096" spans="1:1" ht="13.2" x14ac:dyDescent="0.25">
      <c r="A1096" s="207"/>
    </row>
    <row r="1097" spans="1:1" ht="13.2" x14ac:dyDescent="0.25">
      <c r="A1097" s="207"/>
    </row>
    <row r="1098" spans="1:1" ht="13.2" x14ac:dyDescent="0.25">
      <c r="A1098" s="207"/>
    </row>
    <row r="1099" spans="1:1" ht="13.2" x14ac:dyDescent="0.25">
      <c r="A1099" s="207"/>
    </row>
    <row r="1100" spans="1:1" ht="13.2" x14ac:dyDescent="0.25">
      <c r="A1100" s="207"/>
    </row>
    <row r="1101" spans="1:1" ht="13.2" x14ac:dyDescent="0.25">
      <c r="A1101" s="207"/>
    </row>
    <row r="1102" spans="1:1" ht="13.2" x14ac:dyDescent="0.25">
      <c r="A1102" s="207"/>
    </row>
    <row r="1103" spans="1:1" ht="13.2" x14ac:dyDescent="0.25">
      <c r="A1103" s="207"/>
    </row>
    <row r="1104" spans="1:1" ht="13.2" x14ac:dyDescent="0.25">
      <c r="A1104" s="207"/>
    </row>
    <row r="1105" spans="1:1" ht="13.2" x14ac:dyDescent="0.25">
      <c r="A1105" s="207"/>
    </row>
    <row r="1106" spans="1:1" ht="13.2" x14ac:dyDescent="0.25">
      <c r="A1106" s="207"/>
    </row>
    <row r="1107" spans="1:1" ht="13.2" x14ac:dyDescent="0.25">
      <c r="A1107" s="207"/>
    </row>
    <row r="1108" spans="1:1" ht="13.2" x14ac:dyDescent="0.25">
      <c r="A1108" s="207"/>
    </row>
    <row r="1109" spans="1:1" ht="13.2" x14ac:dyDescent="0.25">
      <c r="A1109" s="207"/>
    </row>
    <row r="1110" spans="1:1" ht="13.2" x14ac:dyDescent="0.25">
      <c r="A1110" s="207"/>
    </row>
    <row r="1111" spans="1:1" ht="13.2" x14ac:dyDescent="0.25">
      <c r="A1111" s="207"/>
    </row>
    <row r="1112" spans="1:1" ht="13.2" x14ac:dyDescent="0.25">
      <c r="A1112" s="207"/>
    </row>
    <row r="1113" spans="1:1" ht="13.2" x14ac:dyDescent="0.25">
      <c r="A1113" s="207"/>
    </row>
    <row r="1114" spans="1:1" ht="13.2" x14ac:dyDescent="0.25">
      <c r="A1114" s="207"/>
    </row>
    <row r="1115" spans="1:1" ht="13.2" x14ac:dyDescent="0.25">
      <c r="A1115" s="207"/>
    </row>
    <row r="1116" spans="1:1" ht="13.2" x14ac:dyDescent="0.25">
      <c r="A1116" s="207"/>
    </row>
    <row r="1117" spans="1:1" ht="13.2" x14ac:dyDescent="0.25">
      <c r="A1117" s="207"/>
    </row>
    <row r="1118" spans="1:1" ht="13.2" x14ac:dyDescent="0.25">
      <c r="A1118" s="207"/>
    </row>
    <row r="1119" spans="1:1" ht="13.2" x14ac:dyDescent="0.25">
      <c r="A1119" s="207"/>
    </row>
    <row r="1120" spans="1:1" ht="13.2" x14ac:dyDescent="0.25">
      <c r="A1120" s="207"/>
    </row>
    <row r="1121" spans="1:1" ht="13.2" x14ac:dyDescent="0.25">
      <c r="A1121" s="207"/>
    </row>
    <row r="1122" spans="1:1" ht="13.2" x14ac:dyDescent="0.25">
      <c r="A1122" s="207"/>
    </row>
    <row r="1123" spans="1:1" ht="13.2" x14ac:dyDescent="0.25">
      <c r="A1123" s="207"/>
    </row>
    <row r="1124" spans="1:1" ht="13.2" x14ac:dyDescent="0.25">
      <c r="A1124" s="207"/>
    </row>
    <row r="1125" spans="1:1" ht="13.2" x14ac:dyDescent="0.25">
      <c r="A1125" s="207"/>
    </row>
    <row r="1126" spans="1:1" ht="13.2" x14ac:dyDescent="0.25">
      <c r="A1126" s="207"/>
    </row>
    <row r="1127" spans="1:1" ht="13.2" x14ac:dyDescent="0.25">
      <c r="A1127" s="207"/>
    </row>
    <row r="1128" spans="1:1" ht="13.2" x14ac:dyDescent="0.25">
      <c r="A1128" s="207"/>
    </row>
    <row r="1129" spans="1:1" ht="13.2" x14ac:dyDescent="0.25">
      <c r="A1129" s="207"/>
    </row>
    <row r="1130" spans="1:1" ht="13.2" x14ac:dyDescent="0.25">
      <c r="A1130" s="207"/>
    </row>
    <row r="1131" spans="1:1" ht="13.2" x14ac:dyDescent="0.25">
      <c r="A1131" s="207"/>
    </row>
    <row r="1132" spans="1:1" ht="13.2" x14ac:dyDescent="0.25">
      <c r="A1132" s="207"/>
    </row>
    <row r="1133" spans="1:1" ht="13.2" x14ac:dyDescent="0.25">
      <c r="A1133" s="207"/>
    </row>
    <row r="1134" spans="1:1" ht="13.2" x14ac:dyDescent="0.25">
      <c r="A1134" s="207"/>
    </row>
    <row r="1135" spans="1:1" ht="13.2" x14ac:dyDescent="0.25">
      <c r="A1135" s="207"/>
    </row>
    <row r="1136" spans="1:1" ht="13.2" x14ac:dyDescent="0.25">
      <c r="A1136" s="207"/>
    </row>
    <row r="1137" spans="1:1" ht="13.2" x14ac:dyDescent="0.25">
      <c r="A1137" s="207"/>
    </row>
    <row r="1138" spans="1:1" ht="13.2" x14ac:dyDescent="0.25">
      <c r="A1138" s="207"/>
    </row>
    <row r="1139" spans="1:1" ht="13.2" x14ac:dyDescent="0.25">
      <c r="A1139" s="207"/>
    </row>
    <row r="1140" spans="1:1" ht="13.2" x14ac:dyDescent="0.25">
      <c r="A1140" s="207"/>
    </row>
    <row r="1141" spans="1:1" ht="13.2" x14ac:dyDescent="0.25">
      <c r="A1141" s="207"/>
    </row>
    <row r="1142" spans="1:1" ht="13.2" x14ac:dyDescent="0.25">
      <c r="A1142" s="207"/>
    </row>
    <row r="1143" spans="1:1" ht="13.2" x14ac:dyDescent="0.25">
      <c r="A1143" s="207"/>
    </row>
    <row r="1144" spans="1:1" ht="13.2" x14ac:dyDescent="0.25">
      <c r="A1144" s="207"/>
    </row>
    <row r="1145" spans="1:1" ht="13.2" x14ac:dyDescent="0.25">
      <c r="A1145" s="207"/>
    </row>
    <row r="1146" spans="1:1" ht="13.2" x14ac:dyDescent="0.25">
      <c r="A1146" s="207"/>
    </row>
    <row r="1147" spans="1:1" ht="13.2" x14ac:dyDescent="0.25">
      <c r="A1147" s="207"/>
    </row>
    <row r="1148" spans="1:1" ht="13.2" x14ac:dyDescent="0.25">
      <c r="A1148" s="207"/>
    </row>
    <row r="1149" spans="1:1" ht="13.2" x14ac:dyDescent="0.25">
      <c r="A1149" s="207"/>
    </row>
    <row r="1150" spans="1:1" ht="13.2" x14ac:dyDescent="0.25">
      <c r="A1150" s="207"/>
    </row>
    <row r="1151" spans="1:1" ht="13.2" x14ac:dyDescent="0.25">
      <c r="A1151" s="207"/>
    </row>
    <row r="1152" spans="1:1" ht="13.2" x14ac:dyDescent="0.25">
      <c r="A1152" s="207"/>
    </row>
    <row r="1153" spans="1:1" ht="13.2" x14ac:dyDescent="0.25">
      <c r="A1153" s="207"/>
    </row>
    <row r="1154" spans="1:1" ht="13.2" x14ac:dyDescent="0.25">
      <c r="A1154" s="207"/>
    </row>
    <row r="1155" spans="1:1" ht="13.2" x14ac:dyDescent="0.25">
      <c r="A1155" s="207"/>
    </row>
    <row r="1156" spans="1:1" ht="13.2" x14ac:dyDescent="0.25">
      <c r="A1156" s="207"/>
    </row>
    <row r="1157" spans="1:1" ht="13.2" x14ac:dyDescent="0.25">
      <c r="A1157" s="207"/>
    </row>
    <row r="1158" spans="1:1" ht="13.2" x14ac:dyDescent="0.25">
      <c r="A1158" s="207"/>
    </row>
    <row r="1159" spans="1:1" ht="13.2" x14ac:dyDescent="0.25">
      <c r="A1159" s="207"/>
    </row>
    <row r="1160" spans="1:1" ht="13.2" x14ac:dyDescent="0.25">
      <c r="A1160" s="207"/>
    </row>
    <row r="1161" spans="1:1" ht="13.2" x14ac:dyDescent="0.25">
      <c r="A1161" s="207"/>
    </row>
    <row r="1162" spans="1:1" ht="13.2" x14ac:dyDescent="0.25">
      <c r="A1162" s="207"/>
    </row>
    <row r="1163" spans="1:1" ht="13.2" x14ac:dyDescent="0.25">
      <c r="A1163" s="207"/>
    </row>
    <row r="1164" spans="1:1" ht="13.2" x14ac:dyDescent="0.25">
      <c r="A1164" s="207"/>
    </row>
    <row r="1165" spans="1:1" ht="13.2" x14ac:dyDescent="0.25">
      <c r="A1165" s="207"/>
    </row>
    <row r="1166" spans="1:1" ht="13.2" x14ac:dyDescent="0.25">
      <c r="A1166" s="207"/>
    </row>
    <row r="1167" spans="1:1" ht="13.2" x14ac:dyDescent="0.25">
      <c r="A1167" s="207"/>
    </row>
    <row r="1168" spans="1:1" ht="13.2" x14ac:dyDescent="0.25">
      <c r="A1168" s="207"/>
    </row>
    <row r="1169" spans="1:1" ht="13.2" x14ac:dyDescent="0.25">
      <c r="A1169" s="207"/>
    </row>
    <row r="1170" spans="1:1" ht="13.2" x14ac:dyDescent="0.25">
      <c r="A1170" s="207"/>
    </row>
    <row r="1171" spans="1:1" ht="13.2" x14ac:dyDescent="0.25">
      <c r="A1171" s="207"/>
    </row>
    <row r="1172" spans="1:1" ht="13.2" x14ac:dyDescent="0.25">
      <c r="A1172" s="207"/>
    </row>
    <row r="1173" spans="1:1" ht="13.2" x14ac:dyDescent="0.25">
      <c r="A1173" s="207"/>
    </row>
    <row r="1174" spans="1:1" ht="13.2" x14ac:dyDescent="0.25">
      <c r="A1174" s="207"/>
    </row>
    <row r="1175" spans="1:1" ht="13.2" x14ac:dyDescent="0.25">
      <c r="A1175" s="207"/>
    </row>
    <row r="1176" spans="1:1" ht="13.2" x14ac:dyDescent="0.25">
      <c r="A1176" s="207"/>
    </row>
    <row r="1177" spans="1:1" ht="13.2" x14ac:dyDescent="0.25">
      <c r="A1177" s="207"/>
    </row>
    <row r="1178" spans="1:1" ht="13.2" x14ac:dyDescent="0.25">
      <c r="A1178" s="207"/>
    </row>
    <row r="1179" spans="1:1" ht="13.2" x14ac:dyDescent="0.25">
      <c r="A1179" s="207"/>
    </row>
    <row r="1180" spans="1:1" ht="13.2" x14ac:dyDescent="0.25">
      <c r="A1180" s="207"/>
    </row>
    <row r="1181" spans="1:1" ht="13.2" x14ac:dyDescent="0.25">
      <c r="A1181" s="207"/>
    </row>
    <row r="1182" spans="1:1" ht="13.2" x14ac:dyDescent="0.25">
      <c r="A1182" s="207"/>
    </row>
    <row r="1183" spans="1:1" ht="13.2" x14ac:dyDescent="0.25">
      <c r="A1183" s="207"/>
    </row>
    <row r="1184" spans="1:1" ht="13.2" x14ac:dyDescent="0.25">
      <c r="A1184" s="207"/>
    </row>
    <row r="1185" spans="1:1" ht="13.2" x14ac:dyDescent="0.25">
      <c r="A1185" s="207"/>
    </row>
    <row r="1186" spans="1:1" ht="13.2" x14ac:dyDescent="0.25">
      <c r="A1186" s="207"/>
    </row>
    <row r="1187" spans="1:1" ht="13.2" x14ac:dyDescent="0.25">
      <c r="A1187" s="207"/>
    </row>
    <row r="1188" spans="1:1" ht="13.2" x14ac:dyDescent="0.25">
      <c r="A1188" s="207"/>
    </row>
    <row r="1189" spans="1:1" ht="13.2" x14ac:dyDescent="0.25">
      <c r="A1189" s="207"/>
    </row>
    <row r="1190" spans="1:1" ht="13.2" x14ac:dyDescent="0.25">
      <c r="A1190" s="207"/>
    </row>
    <row r="1191" spans="1:1" ht="13.2" x14ac:dyDescent="0.25">
      <c r="A1191" s="207"/>
    </row>
    <row r="1192" spans="1:1" ht="13.2" x14ac:dyDescent="0.25">
      <c r="A1192" s="207"/>
    </row>
    <row r="1193" spans="1:1" ht="13.2" x14ac:dyDescent="0.25">
      <c r="A1193" s="207"/>
    </row>
    <row r="1194" spans="1:1" ht="13.2" x14ac:dyDescent="0.25">
      <c r="A1194" s="207"/>
    </row>
    <row r="1195" spans="1:1" ht="13.2" x14ac:dyDescent="0.25">
      <c r="A1195" s="207"/>
    </row>
    <row r="1196" spans="1:1" ht="13.2" x14ac:dyDescent="0.25">
      <c r="A1196" s="207"/>
    </row>
    <row r="1197" spans="1:1" ht="13.2" x14ac:dyDescent="0.25">
      <c r="A1197" s="207"/>
    </row>
    <row r="1198" spans="1:1" ht="13.2" x14ac:dyDescent="0.25">
      <c r="A1198" s="207"/>
    </row>
    <row r="1199" spans="1:1" ht="13.2" x14ac:dyDescent="0.25">
      <c r="A1199" s="207"/>
    </row>
    <row r="1200" spans="1:1" ht="13.2" x14ac:dyDescent="0.25">
      <c r="A1200" s="207"/>
    </row>
    <row r="1201" spans="1:1" ht="13.2" x14ac:dyDescent="0.25">
      <c r="A1201" s="207"/>
    </row>
    <row r="1202" spans="1:1" ht="13.2" x14ac:dyDescent="0.25">
      <c r="A1202" s="207"/>
    </row>
    <row r="1203" spans="1:1" ht="13.2" x14ac:dyDescent="0.25">
      <c r="A1203" s="207"/>
    </row>
    <row r="1204" spans="1:1" ht="13.2" x14ac:dyDescent="0.25">
      <c r="A1204" s="207"/>
    </row>
    <row r="1205" spans="1:1" ht="13.2" x14ac:dyDescent="0.25">
      <c r="A1205" s="207"/>
    </row>
    <row r="1206" spans="1:1" ht="13.2" x14ac:dyDescent="0.25">
      <c r="A1206" s="207"/>
    </row>
    <row r="1207" spans="1:1" ht="13.2" x14ac:dyDescent="0.25">
      <c r="A1207" s="207"/>
    </row>
    <row r="1208" spans="1:1" ht="13.2" x14ac:dyDescent="0.25">
      <c r="A1208" s="207"/>
    </row>
    <row r="1209" spans="1:1" ht="13.2" x14ac:dyDescent="0.25">
      <c r="A1209" s="207"/>
    </row>
    <row r="1210" spans="1:1" ht="13.2" x14ac:dyDescent="0.25">
      <c r="A1210" s="207"/>
    </row>
    <row r="1211" spans="1:1" ht="13.2" x14ac:dyDescent="0.25">
      <c r="A1211" s="207"/>
    </row>
    <row r="1212" spans="1:1" ht="13.2" x14ac:dyDescent="0.25">
      <c r="A1212" s="207"/>
    </row>
    <row r="1213" spans="1:1" ht="13.2" x14ac:dyDescent="0.25">
      <c r="A1213" s="207"/>
    </row>
    <row r="1214" spans="1:1" ht="13.2" x14ac:dyDescent="0.25">
      <c r="A1214" s="207"/>
    </row>
    <row r="1215" spans="1:1" ht="13.2" x14ac:dyDescent="0.25">
      <c r="A1215" s="207"/>
    </row>
    <row r="1216" spans="1:1" ht="13.2" x14ac:dyDescent="0.25">
      <c r="A1216" s="207"/>
    </row>
    <row r="1217" spans="1:1" ht="13.2" x14ac:dyDescent="0.25">
      <c r="A1217" s="207"/>
    </row>
    <row r="1218" spans="1:1" ht="13.2" x14ac:dyDescent="0.25">
      <c r="A1218" s="207"/>
    </row>
    <row r="1219" spans="1:1" ht="13.2" x14ac:dyDescent="0.25">
      <c r="A1219" s="207"/>
    </row>
    <row r="1220" spans="1:1" ht="13.2" x14ac:dyDescent="0.25">
      <c r="A1220" s="207"/>
    </row>
    <row r="1221" spans="1:1" ht="13.2" x14ac:dyDescent="0.25">
      <c r="A1221" s="207"/>
    </row>
    <row r="1222" spans="1:1" ht="13.2" x14ac:dyDescent="0.25">
      <c r="A1222" s="207"/>
    </row>
    <row r="1223" spans="1:1" ht="13.2" x14ac:dyDescent="0.25">
      <c r="A1223" s="207"/>
    </row>
    <row r="1224" spans="1:1" ht="13.2" x14ac:dyDescent="0.25">
      <c r="A1224" s="207"/>
    </row>
    <row r="1225" spans="1:1" ht="13.2" x14ac:dyDescent="0.25">
      <c r="A1225" s="207"/>
    </row>
    <row r="1226" spans="1:1" ht="13.2" x14ac:dyDescent="0.25">
      <c r="A1226" s="207"/>
    </row>
    <row r="1227" spans="1:1" ht="13.2" x14ac:dyDescent="0.25">
      <c r="A1227" s="207"/>
    </row>
    <row r="1228" spans="1:1" ht="13.2" x14ac:dyDescent="0.25">
      <c r="A1228" s="207"/>
    </row>
    <row r="1229" spans="1:1" ht="13.2" x14ac:dyDescent="0.25">
      <c r="A1229" s="207"/>
    </row>
    <row r="1230" spans="1:1" ht="13.2" x14ac:dyDescent="0.25">
      <c r="A1230" s="207"/>
    </row>
    <row r="1231" spans="1:1" ht="13.2" x14ac:dyDescent="0.25">
      <c r="A1231" s="207"/>
    </row>
    <row r="1232" spans="1:1" ht="13.2" x14ac:dyDescent="0.25">
      <c r="A1232" s="207"/>
    </row>
    <row r="1233" spans="1:1" ht="13.2" x14ac:dyDescent="0.25">
      <c r="A1233" s="207"/>
    </row>
    <row r="1234" spans="1:1" ht="13.2" x14ac:dyDescent="0.25">
      <c r="A1234" s="207"/>
    </row>
    <row r="1235" spans="1:1" ht="13.2" x14ac:dyDescent="0.25">
      <c r="A1235" s="207"/>
    </row>
    <row r="1236" spans="1:1" ht="13.2" x14ac:dyDescent="0.25">
      <c r="A1236" s="207"/>
    </row>
    <row r="1237" spans="1:1" ht="13.2" x14ac:dyDescent="0.25">
      <c r="A1237" s="207"/>
    </row>
    <row r="1238" spans="1:1" ht="13.2" x14ac:dyDescent="0.25">
      <c r="A1238" s="207"/>
    </row>
    <row r="1239" spans="1:1" ht="13.2" x14ac:dyDescent="0.25">
      <c r="A1239" s="207"/>
    </row>
    <row r="1240" spans="1:1" ht="13.2" x14ac:dyDescent="0.25">
      <c r="A1240" s="207"/>
    </row>
    <row r="1241" spans="1:1" ht="13.2" x14ac:dyDescent="0.25">
      <c r="A1241" s="207"/>
    </row>
    <row r="1242" spans="1:1" ht="13.2" x14ac:dyDescent="0.25">
      <c r="A1242" s="207"/>
    </row>
    <row r="1243" spans="1:1" ht="13.2" x14ac:dyDescent="0.25">
      <c r="A1243" s="207"/>
    </row>
    <row r="1244" spans="1:1" ht="13.2" x14ac:dyDescent="0.25">
      <c r="A1244" s="207"/>
    </row>
    <row r="1245" spans="1:1" ht="13.2" x14ac:dyDescent="0.25">
      <c r="A1245" s="207"/>
    </row>
    <row r="1246" spans="1:1" ht="13.2" x14ac:dyDescent="0.25">
      <c r="A1246" s="207"/>
    </row>
    <row r="1247" spans="1:1" ht="13.2" x14ac:dyDescent="0.25">
      <c r="A1247" s="207"/>
    </row>
    <row r="1248" spans="1:1" ht="13.2" x14ac:dyDescent="0.25">
      <c r="A1248" s="207"/>
    </row>
    <row r="1249" spans="1:1" ht="13.2" x14ac:dyDescent="0.25">
      <c r="A1249" s="207"/>
    </row>
    <row r="1250" spans="1:1" ht="13.2" x14ac:dyDescent="0.25">
      <c r="A1250" s="207"/>
    </row>
    <row r="1251" spans="1:1" ht="13.2" x14ac:dyDescent="0.25">
      <c r="A1251" s="207"/>
    </row>
    <row r="1252" spans="1:1" ht="13.2" x14ac:dyDescent="0.25">
      <c r="A1252" s="207"/>
    </row>
    <row r="1253" spans="1:1" ht="13.2" x14ac:dyDescent="0.25">
      <c r="A1253" s="207"/>
    </row>
    <row r="1254" spans="1:1" ht="13.2" x14ac:dyDescent="0.25">
      <c r="A1254" s="207"/>
    </row>
    <row r="1255" spans="1:1" ht="13.2" x14ac:dyDescent="0.25">
      <c r="A1255" s="207"/>
    </row>
    <row r="1256" spans="1:1" ht="13.2" x14ac:dyDescent="0.25">
      <c r="A1256" s="207"/>
    </row>
    <row r="1257" spans="1:1" ht="13.2" x14ac:dyDescent="0.25">
      <c r="A1257" s="207"/>
    </row>
    <row r="1258" spans="1:1" ht="13.2" x14ac:dyDescent="0.25">
      <c r="A1258" s="207"/>
    </row>
    <row r="1259" spans="1:1" ht="13.2" x14ac:dyDescent="0.25">
      <c r="A1259" s="207"/>
    </row>
    <row r="1260" spans="1:1" ht="13.2" x14ac:dyDescent="0.25">
      <c r="A1260" s="207"/>
    </row>
    <row r="1261" spans="1:1" ht="13.2" x14ac:dyDescent="0.25">
      <c r="A1261" s="207"/>
    </row>
    <row r="1262" spans="1:1" ht="13.2" x14ac:dyDescent="0.25">
      <c r="A1262" s="207"/>
    </row>
    <row r="1263" spans="1:1" ht="13.2" x14ac:dyDescent="0.25">
      <c r="A1263" s="207"/>
    </row>
    <row r="1264" spans="1:1" ht="13.2" x14ac:dyDescent="0.25">
      <c r="A1264" s="207"/>
    </row>
    <row r="1265" spans="1:1" ht="13.2" x14ac:dyDescent="0.25">
      <c r="A1265" s="207"/>
    </row>
    <row r="1266" spans="1:1" ht="13.2" x14ac:dyDescent="0.25">
      <c r="A1266" s="207"/>
    </row>
    <row r="1267" spans="1:1" ht="13.2" x14ac:dyDescent="0.25">
      <c r="A1267" s="207"/>
    </row>
    <row r="1268" spans="1:1" ht="13.2" x14ac:dyDescent="0.25">
      <c r="A1268" s="207"/>
    </row>
    <row r="1269" spans="1:1" ht="13.2" x14ac:dyDescent="0.25">
      <c r="A1269" s="207"/>
    </row>
    <row r="1270" spans="1:1" ht="13.2" x14ac:dyDescent="0.25">
      <c r="A1270" s="207"/>
    </row>
    <row r="1271" spans="1:1" ht="13.2" x14ac:dyDescent="0.25">
      <c r="A1271" s="207"/>
    </row>
    <row r="1272" spans="1:1" ht="13.2" x14ac:dyDescent="0.25">
      <c r="A1272" s="207"/>
    </row>
    <row r="1273" spans="1:1" ht="13.2" x14ac:dyDescent="0.25">
      <c r="A1273" s="207"/>
    </row>
    <row r="1274" spans="1:1" ht="13.2" x14ac:dyDescent="0.25">
      <c r="A1274" s="207"/>
    </row>
    <row r="1275" spans="1:1" ht="13.2" x14ac:dyDescent="0.25">
      <c r="A1275" s="207"/>
    </row>
    <row r="1276" spans="1:1" ht="13.2" x14ac:dyDescent="0.25">
      <c r="A1276" s="207"/>
    </row>
    <row r="1277" spans="1:1" ht="13.2" x14ac:dyDescent="0.25">
      <c r="A1277" s="207"/>
    </row>
    <row r="1278" spans="1:1" ht="13.2" x14ac:dyDescent="0.25">
      <c r="A1278" s="207"/>
    </row>
    <row r="1279" spans="1:1" ht="13.2" x14ac:dyDescent="0.25">
      <c r="A1279" s="207"/>
    </row>
    <row r="1280" spans="1:1" ht="13.2" x14ac:dyDescent="0.25">
      <c r="A1280" s="207"/>
    </row>
    <row r="1281" spans="1:1" ht="13.2" x14ac:dyDescent="0.25">
      <c r="A1281" s="207"/>
    </row>
    <row r="1282" spans="1:1" ht="13.2" x14ac:dyDescent="0.25">
      <c r="A1282" s="207"/>
    </row>
    <row r="1283" spans="1:1" ht="13.2" x14ac:dyDescent="0.25">
      <c r="A1283" s="207"/>
    </row>
    <row r="1284" spans="1:1" ht="13.2" x14ac:dyDescent="0.25">
      <c r="A1284" s="207"/>
    </row>
    <row r="1285" spans="1:1" ht="13.2" x14ac:dyDescent="0.25">
      <c r="A1285" s="207"/>
    </row>
    <row r="1286" spans="1:1" ht="13.2" x14ac:dyDescent="0.25">
      <c r="A1286" s="207"/>
    </row>
    <row r="1287" spans="1:1" ht="13.2" x14ac:dyDescent="0.25">
      <c r="A1287" s="207"/>
    </row>
    <row r="1288" spans="1:1" ht="13.2" x14ac:dyDescent="0.25">
      <c r="A1288" s="207"/>
    </row>
    <row r="1289" spans="1:1" ht="13.2" x14ac:dyDescent="0.25">
      <c r="A1289" s="207"/>
    </row>
    <row r="1290" spans="1:1" ht="13.2" x14ac:dyDescent="0.25">
      <c r="A1290" s="207"/>
    </row>
    <row r="1291" spans="1:1" ht="13.2" x14ac:dyDescent="0.25">
      <c r="A1291" s="207"/>
    </row>
    <row r="1292" spans="1:1" ht="13.2" x14ac:dyDescent="0.25">
      <c r="A1292" s="207"/>
    </row>
    <row r="1293" spans="1:1" ht="13.2" x14ac:dyDescent="0.25">
      <c r="A1293" s="207"/>
    </row>
    <row r="1294" spans="1:1" ht="13.2" x14ac:dyDescent="0.25">
      <c r="A1294" s="207"/>
    </row>
    <row r="1295" spans="1:1" ht="13.2" x14ac:dyDescent="0.25">
      <c r="A1295" s="207"/>
    </row>
    <row r="1296" spans="1:1" ht="13.2" x14ac:dyDescent="0.25">
      <c r="A1296" s="207"/>
    </row>
    <row r="1297" spans="1:1" ht="13.2" x14ac:dyDescent="0.25">
      <c r="A1297" s="207"/>
    </row>
    <row r="1298" spans="1:1" ht="13.2" x14ac:dyDescent="0.25">
      <c r="A1298" s="207"/>
    </row>
    <row r="1299" spans="1:1" ht="13.2" x14ac:dyDescent="0.25">
      <c r="A1299" s="207"/>
    </row>
    <row r="1300" spans="1:1" ht="13.2" x14ac:dyDescent="0.25">
      <c r="A1300" s="207"/>
    </row>
    <row r="1301" spans="1:1" ht="13.2" x14ac:dyDescent="0.25">
      <c r="A1301" s="207"/>
    </row>
    <row r="1302" spans="1:1" ht="13.2" x14ac:dyDescent="0.25">
      <c r="A1302" s="207"/>
    </row>
    <row r="1303" spans="1:1" ht="13.2" x14ac:dyDescent="0.25">
      <c r="A1303" s="207"/>
    </row>
    <row r="1304" spans="1:1" ht="13.2" x14ac:dyDescent="0.25">
      <c r="A1304" s="207"/>
    </row>
    <row r="1305" spans="1:1" ht="13.2" x14ac:dyDescent="0.25">
      <c r="A1305" s="207"/>
    </row>
    <row r="1306" spans="1:1" ht="13.2" x14ac:dyDescent="0.25">
      <c r="A1306" s="207"/>
    </row>
    <row r="1307" spans="1:1" ht="13.2" x14ac:dyDescent="0.25">
      <c r="A1307" s="207"/>
    </row>
    <row r="1308" spans="1:1" ht="13.2" x14ac:dyDescent="0.25">
      <c r="A1308" s="207"/>
    </row>
    <row r="1309" spans="1:1" ht="13.2" x14ac:dyDescent="0.25">
      <c r="A1309" s="207"/>
    </row>
    <row r="1310" spans="1:1" ht="13.2" x14ac:dyDescent="0.25">
      <c r="A1310" s="207"/>
    </row>
    <row r="1311" spans="1:1" ht="13.2" x14ac:dyDescent="0.25">
      <c r="A1311" s="207"/>
    </row>
    <row r="1312" spans="1:1" ht="13.2" x14ac:dyDescent="0.25">
      <c r="A1312" s="207"/>
    </row>
    <row r="1313" spans="1:1" ht="13.2" x14ac:dyDescent="0.25">
      <c r="A1313" s="207"/>
    </row>
    <row r="1314" spans="1:1" ht="13.2" x14ac:dyDescent="0.25">
      <c r="A1314" s="207"/>
    </row>
    <row r="1315" spans="1:1" ht="13.2" x14ac:dyDescent="0.25">
      <c r="A1315" s="207"/>
    </row>
    <row r="1316" spans="1:1" ht="13.2" x14ac:dyDescent="0.25">
      <c r="A1316" s="207"/>
    </row>
    <row r="1317" spans="1:1" ht="13.2" x14ac:dyDescent="0.25">
      <c r="A1317" s="207"/>
    </row>
    <row r="1318" spans="1:1" ht="13.2" x14ac:dyDescent="0.25">
      <c r="A1318" s="207"/>
    </row>
    <row r="1319" spans="1:1" ht="13.2" x14ac:dyDescent="0.25">
      <c r="A1319" s="207"/>
    </row>
    <row r="1320" spans="1:1" ht="13.2" x14ac:dyDescent="0.25">
      <c r="A1320" s="207"/>
    </row>
    <row r="1321" spans="1:1" ht="13.2" x14ac:dyDescent="0.25">
      <c r="A1321" s="207"/>
    </row>
    <row r="1322" spans="1:1" ht="13.2" x14ac:dyDescent="0.25">
      <c r="A1322" s="207"/>
    </row>
    <row r="1323" spans="1:1" ht="13.2" x14ac:dyDescent="0.25">
      <c r="A1323" s="207"/>
    </row>
    <row r="1324" spans="1:1" ht="13.2" x14ac:dyDescent="0.25">
      <c r="A1324" s="207"/>
    </row>
    <row r="1325" spans="1:1" ht="13.2" x14ac:dyDescent="0.25">
      <c r="A1325" s="207"/>
    </row>
    <row r="1326" spans="1:1" ht="13.2" x14ac:dyDescent="0.25">
      <c r="A1326" s="207"/>
    </row>
    <row r="1327" spans="1:1" ht="13.2" x14ac:dyDescent="0.25">
      <c r="A1327" s="207"/>
    </row>
    <row r="1328" spans="1:1" ht="13.2" x14ac:dyDescent="0.25">
      <c r="A1328" s="207"/>
    </row>
    <row r="1329" spans="1:1" ht="13.2" x14ac:dyDescent="0.25">
      <c r="A1329" s="207"/>
    </row>
    <row r="1330" spans="1:1" ht="13.2" x14ac:dyDescent="0.25">
      <c r="A1330" s="207"/>
    </row>
    <row r="1331" spans="1:1" ht="13.2" x14ac:dyDescent="0.25">
      <c r="A1331" s="207"/>
    </row>
    <row r="1332" spans="1:1" ht="13.2" x14ac:dyDescent="0.25">
      <c r="A1332" s="207"/>
    </row>
    <row r="1333" spans="1:1" ht="13.2" x14ac:dyDescent="0.25">
      <c r="A1333" s="207"/>
    </row>
    <row r="1334" spans="1:1" ht="13.2" x14ac:dyDescent="0.25">
      <c r="A1334" s="207"/>
    </row>
    <row r="1335" spans="1:1" ht="13.2" x14ac:dyDescent="0.25">
      <c r="A1335" s="207"/>
    </row>
    <row r="1336" spans="1:1" ht="13.2" x14ac:dyDescent="0.25">
      <c r="A1336" s="207"/>
    </row>
    <row r="1337" spans="1:1" ht="13.2" x14ac:dyDescent="0.25">
      <c r="A1337" s="207"/>
    </row>
    <row r="1338" spans="1:1" ht="13.2" x14ac:dyDescent="0.25">
      <c r="A1338" s="207"/>
    </row>
    <row r="1339" spans="1:1" ht="13.2" x14ac:dyDescent="0.25">
      <c r="A1339" s="207"/>
    </row>
    <row r="1340" spans="1:1" ht="13.2" x14ac:dyDescent="0.25">
      <c r="A1340" s="207"/>
    </row>
    <row r="1341" spans="1:1" ht="13.2" x14ac:dyDescent="0.25">
      <c r="A1341" s="207"/>
    </row>
    <row r="1342" spans="1:1" ht="13.2" x14ac:dyDescent="0.25">
      <c r="A1342" s="207"/>
    </row>
    <row r="1343" spans="1:1" ht="13.2" x14ac:dyDescent="0.25">
      <c r="A1343" s="207"/>
    </row>
    <row r="1344" spans="1:1" ht="13.2" x14ac:dyDescent="0.25">
      <c r="A1344" s="207"/>
    </row>
    <row r="1345" spans="1:1" ht="13.2" x14ac:dyDescent="0.25">
      <c r="A1345" s="207"/>
    </row>
    <row r="1346" spans="1:1" ht="13.2" x14ac:dyDescent="0.25">
      <c r="A1346" s="207"/>
    </row>
    <row r="1347" spans="1:1" ht="13.2" x14ac:dyDescent="0.25">
      <c r="A1347" s="207"/>
    </row>
    <row r="1348" spans="1:1" ht="13.2" x14ac:dyDescent="0.25">
      <c r="A1348" s="207"/>
    </row>
    <row r="1349" spans="1:1" ht="13.2" x14ac:dyDescent="0.25">
      <c r="A1349" s="207"/>
    </row>
    <row r="1350" spans="1:1" ht="13.2" x14ac:dyDescent="0.25">
      <c r="A1350" s="207"/>
    </row>
    <row r="1351" spans="1:1" ht="13.2" x14ac:dyDescent="0.25">
      <c r="A1351" s="207"/>
    </row>
    <row r="1352" spans="1:1" ht="13.2" x14ac:dyDescent="0.25">
      <c r="A1352" s="207"/>
    </row>
    <row r="1353" spans="1:1" ht="13.2" x14ac:dyDescent="0.25">
      <c r="A1353" s="207"/>
    </row>
    <row r="1354" spans="1:1" ht="13.2" x14ac:dyDescent="0.25">
      <c r="A1354" s="207"/>
    </row>
    <row r="1355" spans="1:1" ht="13.2" x14ac:dyDescent="0.25">
      <c r="A1355" s="207"/>
    </row>
    <row r="1356" spans="1:1" ht="13.2" x14ac:dyDescent="0.25">
      <c r="A1356" s="207"/>
    </row>
    <row r="1357" spans="1:1" ht="13.2" x14ac:dyDescent="0.25">
      <c r="A1357" s="207"/>
    </row>
    <row r="1358" spans="1:1" ht="13.2" x14ac:dyDescent="0.25">
      <c r="A1358" s="207"/>
    </row>
    <row r="1359" spans="1:1" ht="13.2" x14ac:dyDescent="0.25">
      <c r="A1359" s="207"/>
    </row>
    <row r="1360" spans="1:1" ht="13.2" x14ac:dyDescent="0.25">
      <c r="A1360" s="207"/>
    </row>
    <row r="1361" spans="1:1" ht="13.2" x14ac:dyDescent="0.25">
      <c r="A1361" s="207"/>
    </row>
    <row r="1362" spans="1:1" ht="13.2" x14ac:dyDescent="0.25">
      <c r="A1362" s="207"/>
    </row>
    <row r="1363" spans="1:1" ht="13.2" x14ac:dyDescent="0.25">
      <c r="A1363" s="207"/>
    </row>
    <row r="1364" spans="1:1" ht="13.2" x14ac:dyDescent="0.25">
      <c r="A1364" s="207"/>
    </row>
    <row r="1365" spans="1:1" ht="13.2" x14ac:dyDescent="0.25">
      <c r="A1365" s="207"/>
    </row>
    <row r="1366" spans="1:1" ht="13.2" x14ac:dyDescent="0.25">
      <c r="A1366" s="207"/>
    </row>
    <row r="1367" spans="1:1" ht="13.2" x14ac:dyDescent="0.25">
      <c r="A1367" s="207"/>
    </row>
    <row r="1368" spans="1:1" ht="13.2" x14ac:dyDescent="0.25">
      <c r="A1368" s="207"/>
    </row>
    <row r="1369" spans="1:1" ht="13.2" x14ac:dyDescent="0.25">
      <c r="A1369" s="207"/>
    </row>
    <row r="1370" spans="1:1" ht="13.2" x14ac:dyDescent="0.25">
      <c r="A1370" s="207"/>
    </row>
    <row r="1371" spans="1:1" ht="13.2" x14ac:dyDescent="0.25">
      <c r="A1371" s="207"/>
    </row>
    <row r="1372" spans="1:1" ht="13.2" x14ac:dyDescent="0.25">
      <c r="A1372" s="207"/>
    </row>
    <row r="1373" spans="1:1" ht="13.2" x14ac:dyDescent="0.25">
      <c r="A1373" s="207"/>
    </row>
    <row r="1374" spans="1:1" ht="13.2" x14ac:dyDescent="0.25">
      <c r="A1374" s="207"/>
    </row>
    <row r="1375" spans="1:1" ht="13.2" x14ac:dyDescent="0.25">
      <c r="A1375" s="207"/>
    </row>
    <row r="1376" spans="1:1" ht="13.2" x14ac:dyDescent="0.25">
      <c r="A1376" s="207"/>
    </row>
    <row r="1377" spans="1:1" ht="13.2" x14ac:dyDescent="0.25">
      <c r="A1377" s="207"/>
    </row>
    <row r="1378" spans="1:1" ht="13.2" x14ac:dyDescent="0.25">
      <c r="A1378" s="207"/>
    </row>
    <row r="1379" spans="1:1" ht="13.2" x14ac:dyDescent="0.25">
      <c r="A1379" s="207"/>
    </row>
    <row r="1380" spans="1:1" ht="13.2" x14ac:dyDescent="0.25">
      <c r="A1380" s="207"/>
    </row>
    <row r="1381" spans="1:1" ht="13.2" x14ac:dyDescent="0.25">
      <c r="A1381" s="207"/>
    </row>
    <row r="1382" spans="1:1" ht="13.2" x14ac:dyDescent="0.25">
      <c r="A1382" s="207"/>
    </row>
    <row r="1383" spans="1:1" ht="13.2" x14ac:dyDescent="0.25">
      <c r="A1383" s="207"/>
    </row>
    <row r="1384" spans="1:1" ht="13.2" x14ac:dyDescent="0.25">
      <c r="A1384" s="207"/>
    </row>
    <row r="1385" spans="1:1" ht="13.2" x14ac:dyDescent="0.25">
      <c r="A1385" s="207"/>
    </row>
    <row r="1386" spans="1:1" ht="13.2" x14ac:dyDescent="0.25">
      <c r="A1386" s="207"/>
    </row>
    <row r="1387" spans="1:1" ht="13.2" x14ac:dyDescent="0.25">
      <c r="A1387" s="207"/>
    </row>
    <row r="1388" spans="1:1" ht="13.2" x14ac:dyDescent="0.25">
      <c r="A1388" s="207"/>
    </row>
    <row r="1389" spans="1:1" ht="13.2" x14ac:dyDescent="0.25">
      <c r="A1389" s="207"/>
    </row>
    <row r="1390" spans="1:1" ht="13.2" x14ac:dyDescent="0.25">
      <c r="A1390" s="207"/>
    </row>
    <row r="1391" spans="1:1" ht="13.2" x14ac:dyDescent="0.25">
      <c r="A1391" s="207"/>
    </row>
    <row r="1392" spans="1:1" ht="13.2" x14ac:dyDescent="0.25">
      <c r="A1392" s="207"/>
    </row>
    <row r="1393" spans="1:1" ht="13.2" x14ac:dyDescent="0.25">
      <c r="A1393" s="207"/>
    </row>
    <row r="1394" spans="1:1" ht="13.2" x14ac:dyDescent="0.25">
      <c r="A1394" s="207"/>
    </row>
    <row r="1395" spans="1:1" ht="13.2" x14ac:dyDescent="0.25">
      <c r="A1395" s="207"/>
    </row>
    <row r="1396" spans="1:1" ht="13.2" x14ac:dyDescent="0.25">
      <c r="A1396" s="207"/>
    </row>
    <row r="1397" spans="1:1" ht="13.2" x14ac:dyDescent="0.25">
      <c r="A1397" s="207"/>
    </row>
    <row r="1398" spans="1:1" ht="13.2" x14ac:dyDescent="0.25">
      <c r="A1398" s="207"/>
    </row>
    <row r="1399" spans="1:1" ht="13.2" x14ac:dyDescent="0.25">
      <c r="A1399" s="207"/>
    </row>
    <row r="1400" spans="1:1" ht="13.2" x14ac:dyDescent="0.25">
      <c r="A1400" s="207"/>
    </row>
    <row r="1401" spans="1:1" ht="13.2" x14ac:dyDescent="0.25">
      <c r="A1401" s="207"/>
    </row>
    <row r="1402" spans="1:1" ht="13.2" x14ac:dyDescent="0.25">
      <c r="A1402" s="207"/>
    </row>
    <row r="1403" spans="1:1" ht="13.2" x14ac:dyDescent="0.25">
      <c r="A1403" s="207"/>
    </row>
    <row r="1404" spans="1:1" ht="13.2" x14ac:dyDescent="0.25">
      <c r="A1404" s="207"/>
    </row>
    <row r="1405" spans="1:1" ht="13.2" x14ac:dyDescent="0.25">
      <c r="A1405" s="207"/>
    </row>
    <row r="1406" spans="1:1" ht="13.2" x14ac:dyDescent="0.25">
      <c r="A1406" s="207"/>
    </row>
    <row r="1407" spans="1:1" ht="13.2" x14ac:dyDescent="0.25">
      <c r="A1407" s="207"/>
    </row>
    <row r="1408" spans="1:1" ht="13.2" x14ac:dyDescent="0.25">
      <c r="A1408" s="207"/>
    </row>
    <row r="1409" spans="1:1" ht="13.2" x14ac:dyDescent="0.25">
      <c r="A1409" s="207"/>
    </row>
    <row r="1410" spans="1:1" ht="13.2" x14ac:dyDescent="0.25">
      <c r="A1410" s="207"/>
    </row>
    <row r="1411" spans="1:1" ht="13.2" x14ac:dyDescent="0.25">
      <c r="A1411" s="207"/>
    </row>
    <row r="1412" spans="1:1" ht="13.2" x14ac:dyDescent="0.25">
      <c r="A1412" s="207"/>
    </row>
    <row r="1413" spans="1:1" ht="13.2" x14ac:dyDescent="0.25">
      <c r="A1413" s="207"/>
    </row>
    <row r="1414" spans="1:1" ht="13.2" x14ac:dyDescent="0.25">
      <c r="A1414" s="207"/>
    </row>
    <row r="1415" spans="1:1" ht="13.2" x14ac:dyDescent="0.25">
      <c r="A1415" s="207"/>
    </row>
    <row r="1416" spans="1:1" ht="13.2" x14ac:dyDescent="0.25">
      <c r="A1416" s="207"/>
    </row>
    <row r="1417" spans="1:1" ht="13.2" x14ac:dyDescent="0.25">
      <c r="A1417" s="207"/>
    </row>
    <row r="1418" spans="1:1" ht="13.2" x14ac:dyDescent="0.25">
      <c r="A1418" s="207"/>
    </row>
    <row r="1419" spans="1:1" ht="13.2" x14ac:dyDescent="0.25">
      <c r="A1419" s="207"/>
    </row>
    <row r="1420" spans="1:1" ht="13.2" x14ac:dyDescent="0.25">
      <c r="A1420" s="207"/>
    </row>
    <row r="1421" spans="1:1" ht="13.2" x14ac:dyDescent="0.25">
      <c r="A1421" s="207"/>
    </row>
    <row r="1422" spans="1:1" ht="13.2" x14ac:dyDescent="0.25">
      <c r="A1422" s="207"/>
    </row>
    <row r="1423" spans="1:1" ht="13.2" x14ac:dyDescent="0.25">
      <c r="A1423" s="207"/>
    </row>
    <row r="1424" spans="1:1" ht="13.2" x14ac:dyDescent="0.25">
      <c r="A1424" s="207"/>
    </row>
    <row r="1425" spans="1:1" ht="13.2" x14ac:dyDescent="0.25">
      <c r="A1425" s="207"/>
    </row>
    <row r="1426" spans="1:1" ht="13.2" x14ac:dyDescent="0.25">
      <c r="A1426" s="207"/>
    </row>
    <row r="1427" spans="1:1" ht="13.2" x14ac:dyDescent="0.25">
      <c r="A1427" s="207"/>
    </row>
    <row r="1428" spans="1:1" ht="13.2" x14ac:dyDescent="0.25">
      <c r="A1428" s="207"/>
    </row>
    <row r="1429" spans="1:1" ht="13.2" x14ac:dyDescent="0.25">
      <c r="A1429" s="207"/>
    </row>
    <row r="1430" spans="1:1" ht="13.2" x14ac:dyDescent="0.25">
      <c r="A1430" s="207"/>
    </row>
    <row r="1431" spans="1:1" ht="13.2" x14ac:dyDescent="0.25">
      <c r="A1431" s="207"/>
    </row>
    <row r="1432" spans="1:1" ht="13.2" x14ac:dyDescent="0.25">
      <c r="A1432" s="207"/>
    </row>
    <row r="1433" spans="1:1" ht="13.2" x14ac:dyDescent="0.25">
      <c r="A1433" s="207"/>
    </row>
    <row r="1434" spans="1:1" ht="13.2" x14ac:dyDescent="0.25">
      <c r="A1434" s="207"/>
    </row>
    <row r="1435" spans="1:1" ht="13.2" x14ac:dyDescent="0.25">
      <c r="A1435" s="207"/>
    </row>
    <row r="1436" spans="1:1" ht="13.2" x14ac:dyDescent="0.25">
      <c r="A1436" s="207"/>
    </row>
    <row r="1437" spans="1:1" ht="13.2" x14ac:dyDescent="0.25">
      <c r="A1437" s="207"/>
    </row>
    <row r="1438" spans="1:1" ht="13.2" x14ac:dyDescent="0.25">
      <c r="A1438" s="207"/>
    </row>
    <row r="1439" spans="1:1" ht="13.2" x14ac:dyDescent="0.25">
      <c r="A1439" s="207"/>
    </row>
    <row r="1440" spans="1:1" ht="13.2" x14ac:dyDescent="0.25">
      <c r="A1440" s="207"/>
    </row>
    <row r="1441" spans="1:1" ht="13.2" x14ac:dyDescent="0.25">
      <c r="A1441" s="207"/>
    </row>
    <row r="1442" spans="1:1" ht="13.2" x14ac:dyDescent="0.25">
      <c r="A1442" s="207"/>
    </row>
    <row r="1443" spans="1:1" ht="13.2" x14ac:dyDescent="0.25">
      <c r="A1443" s="207"/>
    </row>
    <row r="1444" spans="1:1" ht="13.2" x14ac:dyDescent="0.25">
      <c r="A1444" s="207"/>
    </row>
    <row r="1445" spans="1:1" ht="13.2" x14ac:dyDescent="0.25">
      <c r="A1445" s="207"/>
    </row>
    <row r="1446" spans="1:1" ht="13.2" x14ac:dyDescent="0.25">
      <c r="A1446" s="207"/>
    </row>
    <row r="1447" spans="1:1" ht="13.2" x14ac:dyDescent="0.25">
      <c r="A1447" s="207"/>
    </row>
    <row r="1448" spans="1:1" ht="13.2" x14ac:dyDescent="0.25">
      <c r="A1448" s="207"/>
    </row>
    <row r="1449" spans="1:1" ht="13.2" x14ac:dyDescent="0.25">
      <c r="A1449" s="207"/>
    </row>
    <row r="1450" spans="1:1" ht="13.2" x14ac:dyDescent="0.25">
      <c r="A1450" s="207"/>
    </row>
    <row r="1451" spans="1:1" ht="13.2" x14ac:dyDescent="0.25">
      <c r="A1451" s="207"/>
    </row>
    <row r="1452" spans="1:1" ht="13.2" x14ac:dyDescent="0.25">
      <c r="A1452" s="207"/>
    </row>
    <row r="1453" spans="1:1" ht="13.2" x14ac:dyDescent="0.25">
      <c r="A1453" s="207"/>
    </row>
    <row r="1454" spans="1:1" ht="13.2" x14ac:dyDescent="0.25">
      <c r="A1454" s="207"/>
    </row>
    <row r="1455" spans="1:1" ht="13.2" x14ac:dyDescent="0.25">
      <c r="A1455" s="207"/>
    </row>
    <row r="1456" spans="1:1" ht="13.2" x14ac:dyDescent="0.25">
      <c r="A1456" s="207"/>
    </row>
    <row r="1457" spans="1:1" ht="13.2" x14ac:dyDescent="0.25">
      <c r="A1457" s="207"/>
    </row>
    <row r="1458" spans="1:1" ht="13.2" x14ac:dyDescent="0.25">
      <c r="A1458" s="207"/>
    </row>
    <row r="1459" spans="1:1" ht="13.2" x14ac:dyDescent="0.25">
      <c r="A1459" s="207"/>
    </row>
    <row r="1460" spans="1:1" ht="13.2" x14ac:dyDescent="0.25">
      <c r="A1460" s="207"/>
    </row>
    <row r="1461" spans="1:1" ht="13.2" x14ac:dyDescent="0.25">
      <c r="A1461" s="207"/>
    </row>
    <row r="1462" spans="1:1" ht="13.2" x14ac:dyDescent="0.25">
      <c r="A1462" s="207"/>
    </row>
    <row r="1463" spans="1:1" ht="13.2" x14ac:dyDescent="0.25">
      <c r="A1463" s="207"/>
    </row>
    <row r="1464" spans="1:1" ht="13.2" x14ac:dyDescent="0.25">
      <c r="A1464" s="207"/>
    </row>
    <row r="1465" spans="1:1" ht="13.2" x14ac:dyDescent="0.25">
      <c r="A1465" s="207"/>
    </row>
    <row r="1466" spans="1:1" ht="13.2" x14ac:dyDescent="0.25">
      <c r="A1466" s="207"/>
    </row>
    <row r="1467" spans="1:1" ht="13.2" x14ac:dyDescent="0.25">
      <c r="A1467" s="207"/>
    </row>
    <row r="1468" spans="1:1" ht="13.2" x14ac:dyDescent="0.25">
      <c r="A1468" s="207"/>
    </row>
    <row r="1469" spans="1:1" ht="13.2" x14ac:dyDescent="0.25">
      <c r="A1469" s="207"/>
    </row>
    <row r="1470" spans="1:1" ht="13.2" x14ac:dyDescent="0.25">
      <c r="A1470" s="207"/>
    </row>
    <row r="1471" spans="1:1" ht="13.2" x14ac:dyDescent="0.25">
      <c r="A1471" s="207"/>
    </row>
    <row r="1472" spans="1:1" ht="13.2" x14ac:dyDescent="0.25">
      <c r="A1472" s="207"/>
    </row>
    <row r="1473" spans="1:1" ht="13.2" x14ac:dyDescent="0.25">
      <c r="A1473" s="207"/>
    </row>
    <row r="1474" spans="1:1" ht="13.2" x14ac:dyDescent="0.25">
      <c r="A1474" s="207"/>
    </row>
    <row r="1475" spans="1:1" ht="13.2" x14ac:dyDescent="0.25">
      <c r="A1475" s="207"/>
    </row>
    <row r="1476" spans="1:1" ht="13.2" x14ac:dyDescent="0.25">
      <c r="A1476" s="207"/>
    </row>
    <row r="1477" spans="1:1" ht="13.2" x14ac:dyDescent="0.25">
      <c r="A1477" s="207"/>
    </row>
    <row r="1478" spans="1:1" ht="13.2" x14ac:dyDescent="0.25">
      <c r="A1478" s="207"/>
    </row>
    <row r="1479" spans="1:1" ht="13.2" x14ac:dyDescent="0.25">
      <c r="A1479" s="207"/>
    </row>
    <row r="1480" spans="1:1" ht="13.2" x14ac:dyDescent="0.25">
      <c r="A1480" s="207"/>
    </row>
    <row r="1481" spans="1:1" ht="13.2" x14ac:dyDescent="0.25">
      <c r="A1481" s="207"/>
    </row>
    <row r="1482" spans="1:1" ht="13.2" x14ac:dyDescent="0.25">
      <c r="A1482" s="207"/>
    </row>
    <row r="1483" spans="1:1" ht="13.2" x14ac:dyDescent="0.25">
      <c r="A1483" s="207"/>
    </row>
    <row r="1484" spans="1:1" ht="13.2" x14ac:dyDescent="0.25">
      <c r="A1484" s="207"/>
    </row>
    <row r="1485" spans="1:1" ht="13.2" x14ac:dyDescent="0.25">
      <c r="A1485" s="207"/>
    </row>
    <row r="1486" spans="1:1" ht="13.2" x14ac:dyDescent="0.25">
      <c r="A1486" s="207"/>
    </row>
    <row r="1487" spans="1:1" ht="13.2" x14ac:dyDescent="0.25">
      <c r="A1487" s="207"/>
    </row>
    <row r="1488" spans="1:1" ht="13.2" x14ac:dyDescent="0.25">
      <c r="A1488" s="207"/>
    </row>
    <row r="1489" spans="1:1" ht="13.2" x14ac:dyDescent="0.25">
      <c r="A1489" s="207"/>
    </row>
    <row r="1490" spans="1:1" ht="13.2" x14ac:dyDescent="0.25">
      <c r="A1490" s="207"/>
    </row>
    <row r="1491" spans="1:1" ht="13.2" x14ac:dyDescent="0.25">
      <c r="A1491" s="207"/>
    </row>
    <row r="1492" spans="1:1" ht="13.2" x14ac:dyDescent="0.25">
      <c r="A1492" s="207"/>
    </row>
    <row r="1493" spans="1:1" ht="13.2" x14ac:dyDescent="0.25">
      <c r="A1493" s="207"/>
    </row>
    <row r="1494" spans="1:1" ht="13.2" x14ac:dyDescent="0.25">
      <c r="A1494" s="207"/>
    </row>
    <row r="1495" spans="1:1" ht="13.2" x14ac:dyDescent="0.25">
      <c r="A1495" s="207"/>
    </row>
    <row r="1496" spans="1:1" ht="13.2" x14ac:dyDescent="0.25">
      <c r="A1496" s="207"/>
    </row>
    <row r="1497" spans="1:1" ht="13.2" x14ac:dyDescent="0.25">
      <c r="A1497" s="207"/>
    </row>
    <row r="1498" spans="1:1" ht="13.2" x14ac:dyDescent="0.25">
      <c r="A1498" s="207"/>
    </row>
    <row r="1499" spans="1:1" ht="13.2" x14ac:dyDescent="0.25">
      <c r="A1499" s="207"/>
    </row>
    <row r="1500" spans="1:1" ht="13.2" x14ac:dyDescent="0.25">
      <c r="A1500" s="207"/>
    </row>
    <row r="1501" spans="1:1" ht="13.2" x14ac:dyDescent="0.25">
      <c r="A1501" s="207"/>
    </row>
    <row r="1502" spans="1:1" ht="13.2" x14ac:dyDescent="0.25">
      <c r="A1502" s="207"/>
    </row>
    <row r="1503" spans="1:1" ht="13.2" x14ac:dyDescent="0.25">
      <c r="A1503" s="207"/>
    </row>
    <row r="1504" spans="1:1" ht="13.2" x14ac:dyDescent="0.25">
      <c r="A1504" s="207"/>
    </row>
    <row r="1505" spans="1:1" ht="13.2" x14ac:dyDescent="0.25">
      <c r="A1505" s="207"/>
    </row>
    <row r="1506" spans="1:1" ht="13.2" x14ac:dyDescent="0.25">
      <c r="A1506" s="207"/>
    </row>
    <row r="1507" spans="1:1" ht="13.2" x14ac:dyDescent="0.25">
      <c r="A1507" s="207"/>
    </row>
    <row r="1508" spans="1:1" ht="13.2" x14ac:dyDescent="0.25">
      <c r="A1508" s="207"/>
    </row>
    <row r="1509" spans="1:1" ht="13.2" x14ac:dyDescent="0.25">
      <c r="A1509" s="207"/>
    </row>
    <row r="1510" spans="1:1" ht="13.2" x14ac:dyDescent="0.25">
      <c r="A1510" s="207"/>
    </row>
    <row r="1511" spans="1:1" ht="13.2" x14ac:dyDescent="0.25">
      <c r="A1511" s="207"/>
    </row>
    <row r="1512" spans="1:1" ht="13.2" x14ac:dyDescent="0.25">
      <c r="A1512" s="207"/>
    </row>
    <row r="1513" spans="1:1" ht="13.2" x14ac:dyDescent="0.25">
      <c r="A1513" s="207"/>
    </row>
    <row r="1514" spans="1:1" ht="13.2" x14ac:dyDescent="0.25">
      <c r="A1514" s="207"/>
    </row>
    <row r="1515" spans="1:1" ht="13.2" x14ac:dyDescent="0.25">
      <c r="A1515" s="207"/>
    </row>
    <row r="1516" spans="1:1" ht="13.2" x14ac:dyDescent="0.25">
      <c r="A1516" s="207"/>
    </row>
    <row r="1517" spans="1:1" ht="13.2" x14ac:dyDescent="0.25">
      <c r="A1517" s="207"/>
    </row>
    <row r="1518" spans="1:1" ht="13.2" x14ac:dyDescent="0.25">
      <c r="A1518" s="207"/>
    </row>
    <row r="1519" spans="1:1" ht="13.2" x14ac:dyDescent="0.25">
      <c r="A1519" s="207"/>
    </row>
    <row r="1520" spans="1:1" ht="13.2" x14ac:dyDescent="0.25">
      <c r="A1520" s="207"/>
    </row>
    <row r="1521" spans="1:1" ht="13.2" x14ac:dyDescent="0.25">
      <c r="A1521" s="207"/>
    </row>
    <row r="1522" spans="1:1" ht="13.2" x14ac:dyDescent="0.25">
      <c r="A1522" s="207"/>
    </row>
    <row r="1523" spans="1:1" ht="13.2" x14ac:dyDescent="0.25">
      <c r="A1523" s="207"/>
    </row>
    <row r="1524" spans="1:1" ht="13.2" x14ac:dyDescent="0.25">
      <c r="A1524" s="207"/>
    </row>
    <row r="1525" spans="1:1" ht="13.2" x14ac:dyDescent="0.25">
      <c r="A1525" s="207"/>
    </row>
    <row r="1526" spans="1:1" ht="13.2" x14ac:dyDescent="0.25">
      <c r="A1526" s="207"/>
    </row>
    <row r="1527" spans="1:1" ht="13.2" x14ac:dyDescent="0.25">
      <c r="A1527" s="207"/>
    </row>
    <row r="1528" spans="1:1" ht="13.2" x14ac:dyDescent="0.25">
      <c r="A1528" s="207"/>
    </row>
    <row r="1529" spans="1:1" ht="13.2" x14ac:dyDescent="0.25">
      <c r="A1529" s="207"/>
    </row>
    <row r="1530" spans="1:1" ht="13.2" x14ac:dyDescent="0.25">
      <c r="A1530" s="207"/>
    </row>
    <row r="1531" spans="1:1" ht="13.2" x14ac:dyDescent="0.25">
      <c r="A1531" s="207"/>
    </row>
    <row r="1532" spans="1:1" ht="13.2" x14ac:dyDescent="0.25">
      <c r="A1532" s="207"/>
    </row>
    <row r="1533" spans="1:1" ht="13.2" x14ac:dyDescent="0.25">
      <c r="A1533" s="207"/>
    </row>
    <row r="1534" spans="1:1" ht="13.2" x14ac:dyDescent="0.25">
      <c r="A1534" s="207"/>
    </row>
    <row r="1535" spans="1:1" ht="13.2" x14ac:dyDescent="0.25">
      <c r="A1535" s="207"/>
    </row>
    <row r="1536" spans="1:1" ht="13.2" x14ac:dyDescent="0.25">
      <c r="A1536" s="207"/>
    </row>
    <row r="1537" spans="1:1" ht="13.2" x14ac:dyDescent="0.25">
      <c r="A1537" s="207"/>
    </row>
    <row r="1538" spans="1:1" ht="13.2" x14ac:dyDescent="0.25">
      <c r="A1538" s="207"/>
    </row>
    <row r="1539" spans="1:1" ht="13.2" x14ac:dyDescent="0.25">
      <c r="A1539" s="207"/>
    </row>
    <row r="1540" spans="1:1" ht="13.2" x14ac:dyDescent="0.25">
      <c r="A1540" s="207"/>
    </row>
    <row r="1541" spans="1:1" ht="13.2" x14ac:dyDescent="0.25">
      <c r="A1541" s="207"/>
    </row>
    <row r="1542" spans="1:1" ht="13.2" x14ac:dyDescent="0.25">
      <c r="A1542" s="207"/>
    </row>
    <row r="1543" spans="1:1" ht="13.2" x14ac:dyDescent="0.25">
      <c r="A1543" s="207"/>
    </row>
    <row r="1544" spans="1:1" ht="13.2" x14ac:dyDescent="0.25">
      <c r="A1544" s="207"/>
    </row>
    <row r="1545" spans="1:1" ht="13.2" x14ac:dyDescent="0.25">
      <c r="A1545" s="207"/>
    </row>
    <row r="1546" spans="1:1" ht="13.2" x14ac:dyDescent="0.25">
      <c r="A1546" s="207"/>
    </row>
    <row r="1547" spans="1:1" ht="13.2" x14ac:dyDescent="0.25">
      <c r="A1547" s="207"/>
    </row>
    <row r="1548" spans="1:1" ht="13.2" x14ac:dyDescent="0.25">
      <c r="A1548" s="207"/>
    </row>
    <row r="1549" spans="1:1" ht="13.2" x14ac:dyDescent="0.25">
      <c r="A1549" s="207"/>
    </row>
    <row r="1550" spans="1:1" ht="13.2" x14ac:dyDescent="0.25">
      <c r="A1550" s="207"/>
    </row>
    <row r="1551" spans="1:1" ht="13.2" x14ac:dyDescent="0.25">
      <c r="A1551" s="207"/>
    </row>
    <row r="1552" spans="1:1" ht="13.2" x14ac:dyDescent="0.25">
      <c r="A1552" s="207"/>
    </row>
    <row r="1553" spans="1:1" ht="13.2" x14ac:dyDescent="0.25">
      <c r="A1553" s="207"/>
    </row>
    <row r="1554" spans="1:1" ht="13.2" x14ac:dyDescent="0.25">
      <c r="A1554" s="207"/>
    </row>
    <row r="1555" spans="1:1" ht="13.2" x14ac:dyDescent="0.25">
      <c r="A1555" s="207"/>
    </row>
    <row r="1556" spans="1:1" ht="13.2" x14ac:dyDescent="0.25">
      <c r="A1556" s="207"/>
    </row>
    <row r="1557" spans="1:1" ht="13.2" x14ac:dyDescent="0.25">
      <c r="A1557" s="207"/>
    </row>
    <row r="1558" spans="1:1" ht="13.2" x14ac:dyDescent="0.25">
      <c r="A1558" s="207"/>
    </row>
    <row r="1559" spans="1:1" ht="13.2" x14ac:dyDescent="0.25">
      <c r="A1559" s="207"/>
    </row>
    <row r="1560" spans="1:1" ht="13.2" x14ac:dyDescent="0.25">
      <c r="A1560" s="207"/>
    </row>
    <row r="1561" spans="1:1" ht="13.2" x14ac:dyDescent="0.25">
      <c r="A1561" s="207"/>
    </row>
    <row r="1562" spans="1:1" ht="13.2" x14ac:dyDescent="0.25">
      <c r="A1562" s="207"/>
    </row>
    <row r="1563" spans="1:1" ht="13.2" x14ac:dyDescent="0.25">
      <c r="A1563" s="207"/>
    </row>
    <row r="1564" spans="1:1" ht="13.2" x14ac:dyDescent="0.25">
      <c r="A1564" s="207"/>
    </row>
    <row r="1565" spans="1:1" ht="13.2" x14ac:dyDescent="0.25">
      <c r="A1565" s="207"/>
    </row>
    <row r="1566" spans="1:1" ht="13.2" x14ac:dyDescent="0.25">
      <c r="A1566" s="207"/>
    </row>
    <row r="1567" spans="1:1" ht="13.2" x14ac:dyDescent="0.25">
      <c r="A1567" s="207"/>
    </row>
    <row r="1568" spans="1:1" ht="13.2" x14ac:dyDescent="0.25">
      <c r="A1568" s="207"/>
    </row>
    <row r="1569" spans="1:1" ht="13.2" x14ac:dyDescent="0.25">
      <c r="A1569" s="207"/>
    </row>
    <row r="1570" spans="1:1" ht="13.2" x14ac:dyDescent="0.25">
      <c r="A1570" s="207"/>
    </row>
    <row r="1571" spans="1:1" ht="13.2" x14ac:dyDescent="0.25">
      <c r="A1571" s="207"/>
    </row>
    <row r="1572" spans="1:1" ht="13.2" x14ac:dyDescent="0.25">
      <c r="A1572" s="207"/>
    </row>
    <row r="1573" spans="1:1" ht="13.2" x14ac:dyDescent="0.25">
      <c r="A1573" s="207"/>
    </row>
    <row r="1574" spans="1:1" ht="13.2" x14ac:dyDescent="0.25">
      <c r="A1574" s="207"/>
    </row>
    <row r="1575" spans="1:1" ht="13.2" x14ac:dyDescent="0.25">
      <c r="A1575" s="207"/>
    </row>
    <row r="1576" spans="1:1" ht="13.2" x14ac:dyDescent="0.25">
      <c r="A1576" s="207"/>
    </row>
    <row r="1577" spans="1:1" ht="13.2" x14ac:dyDescent="0.25">
      <c r="A1577" s="207"/>
    </row>
    <row r="1578" spans="1:1" ht="13.2" x14ac:dyDescent="0.25">
      <c r="A1578" s="207"/>
    </row>
    <row r="1579" spans="1:1" ht="13.2" x14ac:dyDescent="0.25">
      <c r="A1579" s="207"/>
    </row>
    <row r="1580" spans="1:1" ht="13.2" x14ac:dyDescent="0.25">
      <c r="A1580" s="207"/>
    </row>
    <row r="1581" spans="1:1" ht="13.2" x14ac:dyDescent="0.25">
      <c r="A1581" s="207"/>
    </row>
    <row r="1582" spans="1:1" ht="13.2" x14ac:dyDescent="0.25">
      <c r="A1582" s="207"/>
    </row>
    <row r="1583" spans="1:1" ht="13.2" x14ac:dyDescent="0.25">
      <c r="A1583" s="207"/>
    </row>
    <row r="1584" spans="1:1" ht="13.2" x14ac:dyDescent="0.25">
      <c r="A1584" s="207"/>
    </row>
    <row r="1585" spans="1:1" ht="13.2" x14ac:dyDescent="0.25">
      <c r="A1585" s="207"/>
    </row>
    <row r="1586" spans="1:1" ht="13.2" x14ac:dyDescent="0.25">
      <c r="A1586" s="207"/>
    </row>
    <row r="1587" spans="1:1" ht="13.2" x14ac:dyDescent="0.25">
      <c r="A1587" s="207"/>
    </row>
    <row r="1588" spans="1:1" ht="13.2" x14ac:dyDescent="0.25">
      <c r="A1588" s="207"/>
    </row>
    <row r="1589" spans="1:1" ht="13.2" x14ac:dyDescent="0.25">
      <c r="A1589" s="207"/>
    </row>
    <row r="1590" spans="1:1" ht="13.2" x14ac:dyDescent="0.25">
      <c r="A1590" s="207"/>
    </row>
    <row r="1591" spans="1:1" ht="13.2" x14ac:dyDescent="0.25">
      <c r="A1591" s="207"/>
    </row>
    <row r="1592" spans="1:1" ht="13.2" x14ac:dyDescent="0.25">
      <c r="A1592" s="207"/>
    </row>
    <row r="1593" spans="1:1" ht="13.2" x14ac:dyDescent="0.25">
      <c r="A1593" s="207"/>
    </row>
    <row r="1594" spans="1:1" ht="13.2" x14ac:dyDescent="0.25">
      <c r="A1594" s="207"/>
    </row>
    <row r="1595" spans="1:1" ht="13.2" x14ac:dyDescent="0.25">
      <c r="A1595" s="207"/>
    </row>
    <row r="1596" spans="1:1" ht="13.2" x14ac:dyDescent="0.25">
      <c r="A1596" s="207"/>
    </row>
    <row r="1597" spans="1:1" ht="13.2" x14ac:dyDescent="0.25">
      <c r="A1597" s="207"/>
    </row>
    <row r="1598" spans="1:1" ht="13.2" x14ac:dyDescent="0.25">
      <c r="A1598" s="207"/>
    </row>
    <row r="1599" spans="1:1" ht="13.2" x14ac:dyDescent="0.25">
      <c r="A1599" s="207"/>
    </row>
    <row r="1600" spans="1:1" ht="13.2" x14ac:dyDescent="0.25">
      <c r="A1600" s="207"/>
    </row>
    <row r="1601" spans="1:1" ht="13.2" x14ac:dyDescent="0.25">
      <c r="A1601" s="207"/>
    </row>
    <row r="1602" spans="1:1" ht="13.2" x14ac:dyDescent="0.25">
      <c r="A1602" s="207"/>
    </row>
    <row r="1603" spans="1:1" ht="13.2" x14ac:dyDescent="0.25">
      <c r="A1603" s="207"/>
    </row>
    <row r="1604" spans="1:1" ht="13.2" x14ac:dyDescent="0.25">
      <c r="A1604" s="207"/>
    </row>
    <row r="1605" spans="1:1" ht="13.2" x14ac:dyDescent="0.25">
      <c r="A1605" s="207"/>
    </row>
    <row r="1606" spans="1:1" ht="13.2" x14ac:dyDescent="0.25">
      <c r="A1606" s="207"/>
    </row>
    <row r="1607" spans="1:1" ht="13.2" x14ac:dyDescent="0.25">
      <c r="A1607" s="207"/>
    </row>
    <row r="1608" spans="1:1" ht="13.2" x14ac:dyDescent="0.25">
      <c r="A1608" s="207"/>
    </row>
    <row r="1609" spans="1:1" ht="13.2" x14ac:dyDescent="0.25">
      <c r="A1609" s="207"/>
    </row>
    <row r="1610" spans="1:1" ht="13.2" x14ac:dyDescent="0.25">
      <c r="A1610" s="207"/>
    </row>
    <row r="1611" spans="1:1" ht="13.2" x14ac:dyDescent="0.25">
      <c r="A1611" s="207"/>
    </row>
    <row r="1612" spans="1:1" ht="13.2" x14ac:dyDescent="0.25">
      <c r="A1612" s="207"/>
    </row>
    <row r="1613" spans="1:1" ht="13.2" x14ac:dyDescent="0.25">
      <c r="A1613" s="207"/>
    </row>
    <row r="1614" spans="1:1" ht="13.2" x14ac:dyDescent="0.25">
      <c r="A1614" s="207"/>
    </row>
    <row r="1615" spans="1:1" ht="13.2" x14ac:dyDescent="0.25">
      <c r="A1615" s="207"/>
    </row>
    <row r="1616" spans="1:1" ht="13.2" x14ac:dyDescent="0.25">
      <c r="A1616" s="207"/>
    </row>
    <row r="1617" spans="1:1" ht="13.2" x14ac:dyDescent="0.25">
      <c r="A1617" s="207"/>
    </row>
    <row r="1618" spans="1:1" ht="13.2" x14ac:dyDescent="0.25">
      <c r="A1618" s="207"/>
    </row>
    <row r="1619" spans="1:1" ht="13.2" x14ac:dyDescent="0.25">
      <c r="A1619" s="207"/>
    </row>
    <row r="1620" spans="1:1" ht="13.2" x14ac:dyDescent="0.25">
      <c r="A1620" s="207"/>
    </row>
    <row r="1621" spans="1:1" ht="13.2" x14ac:dyDescent="0.25">
      <c r="A1621" s="207"/>
    </row>
    <row r="1622" spans="1:1" ht="13.2" x14ac:dyDescent="0.25">
      <c r="A1622" s="207"/>
    </row>
    <row r="1623" spans="1:1" ht="13.2" x14ac:dyDescent="0.25">
      <c r="A1623" s="207"/>
    </row>
    <row r="1624" spans="1:1" ht="13.2" x14ac:dyDescent="0.25">
      <c r="A1624" s="207"/>
    </row>
    <row r="1625" spans="1:1" ht="13.2" x14ac:dyDescent="0.25">
      <c r="A1625" s="207"/>
    </row>
    <row r="1626" spans="1:1" ht="13.2" x14ac:dyDescent="0.25">
      <c r="A1626" s="207"/>
    </row>
    <row r="1627" spans="1:1" ht="13.2" x14ac:dyDescent="0.25">
      <c r="A1627" s="207"/>
    </row>
    <row r="1628" spans="1:1" ht="13.2" x14ac:dyDescent="0.25">
      <c r="A1628" s="207"/>
    </row>
    <row r="1629" spans="1:1" ht="13.2" x14ac:dyDescent="0.25">
      <c r="A1629" s="207"/>
    </row>
    <row r="1630" spans="1:1" ht="13.2" x14ac:dyDescent="0.25">
      <c r="A1630" s="207"/>
    </row>
    <row r="1631" spans="1:1" ht="13.2" x14ac:dyDescent="0.25">
      <c r="A1631" s="207"/>
    </row>
    <row r="1632" spans="1:1" ht="13.2" x14ac:dyDescent="0.25">
      <c r="A1632" s="207"/>
    </row>
    <row r="1633" spans="1:1" ht="13.2" x14ac:dyDescent="0.25">
      <c r="A1633" s="207"/>
    </row>
    <row r="1634" spans="1:1" ht="13.2" x14ac:dyDescent="0.25">
      <c r="A1634" s="207"/>
    </row>
    <row r="1635" spans="1:1" ht="13.2" x14ac:dyDescent="0.25">
      <c r="A1635" s="207"/>
    </row>
    <row r="1636" spans="1:1" ht="13.2" x14ac:dyDescent="0.25">
      <c r="A1636" s="207"/>
    </row>
    <row r="1637" spans="1:1" ht="13.2" x14ac:dyDescent="0.25">
      <c r="A1637" s="207"/>
    </row>
    <row r="1638" spans="1:1" ht="13.2" x14ac:dyDescent="0.25">
      <c r="A1638" s="207"/>
    </row>
    <row r="1639" spans="1:1" ht="13.2" x14ac:dyDescent="0.25">
      <c r="A1639" s="207"/>
    </row>
    <row r="1640" spans="1:1" ht="13.2" x14ac:dyDescent="0.25">
      <c r="A1640" s="207"/>
    </row>
    <row r="1641" spans="1:1" ht="13.2" x14ac:dyDescent="0.25">
      <c r="A1641" s="207"/>
    </row>
    <row r="1642" spans="1:1" ht="13.2" x14ac:dyDescent="0.25">
      <c r="A1642" s="207"/>
    </row>
    <row r="1643" spans="1:1" ht="13.2" x14ac:dyDescent="0.25">
      <c r="A1643" s="207"/>
    </row>
    <row r="1644" spans="1:1" ht="13.2" x14ac:dyDescent="0.25">
      <c r="A1644" s="207"/>
    </row>
    <row r="1645" spans="1:1" ht="13.2" x14ac:dyDescent="0.25">
      <c r="A1645" s="207"/>
    </row>
    <row r="1646" spans="1:1" ht="13.2" x14ac:dyDescent="0.25">
      <c r="A1646" s="207"/>
    </row>
    <row r="1647" spans="1:1" ht="13.2" x14ac:dyDescent="0.25">
      <c r="A1647" s="207"/>
    </row>
    <row r="1648" spans="1:1" ht="13.2" x14ac:dyDescent="0.25">
      <c r="A1648" s="207"/>
    </row>
    <row r="1649" spans="1:1" ht="13.2" x14ac:dyDescent="0.25">
      <c r="A1649" s="207"/>
    </row>
    <row r="1650" spans="1:1" ht="13.2" x14ac:dyDescent="0.25">
      <c r="A1650" s="207"/>
    </row>
    <row r="1651" spans="1:1" ht="13.2" x14ac:dyDescent="0.25">
      <c r="A1651" s="207"/>
    </row>
    <row r="1652" spans="1:1" ht="13.2" x14ac:dyDescent="0.25">
      <c r="A1652" s="207"/>
    </row>
    <row r="1653" spans="1:1" ht="13.2" x14ac:dyDescent="0.25">
      <c r="A1653" s="207"/>
    </row>
    <row r="1654" spans="1:1" ht="13.2" x14ac:dyDescent="0.25">
      <c r="A1654" s="207"/>
    </row>
    <row r="1655" spans="1:1" ht="13.2" x14ac:dyDescent="0.25">
      <c r="A1655" s="207"/>
    </row>
    <row r="1656" spans="1:1" ht="13.2" x14ac:dyDescent="0.25">
      <c r="A1656" s="207"/>
    </row>
    <row r="1657" spans="1:1" ht="13.2" x14ac:dyDescent="0.25">
      <c r="A1657" s="207"/>
    </row>
    <row r="1658" spans="1:1" ht="13.2" x14ac:dyDescent="0.25">
      <c r="A1658" s="207"/>
    </row>
    <row r="1659" spans="1:1" ht="13.2" x14ac:dyDescent="0.25">
      <c r="A1659" s="207"/>
    </row>
    <row r="1660" spans="1:1" ht="13.2" x14ac:dyDescent="0.25">
      <c r="A1660" s="207"/>
    </row>
    <row r="1661" spans="1:1" ht="13.2" x14ac:dyDescent="0.25">
      <c r="A1661" s="207"/>
    </row>
    <row r="1662" spans="1:1" ht="13.2" x14ac:dyDescent="0.25">
      <c r="A1662" s="207"/>
    </row>
    <row r="1663" spans="1:1" ht="13.2" x14ac:dyDescent="0.25">
      <c r="A1663" s="207"/>
    </row>
    <row r="1664" spans="1:1" ht="13.2" x14ac:dyDescent="0.25">
      <c r="A1664" s="207"/>
    </row>
    <row r="1665" spans="1:1" ht="13.2" x14ac:dyDescent="0.25">
      <c r="A1665" s="207"/>
    </row>
    <row r="1666" spans="1:1" ht="13.2" x14ac:dyDescent="0.25">
      <c r="A1666" s="207"/>
    </row>
    <row r="1667" spans="1:1" ht="13.2" x14ac:dyDescent="0.25">
      <c r="A1667" s="207"/>
    </row>
    <row r="1668" spans="1:1" ht="13.2" x14ac:dyDescent="0.25">
      <c r="A1668" s="207"/>
    </row>
    <row r="1669" spans="1:1" ht="13.2" x14ac:dyDescent="0.25">
      <c r="A1669" s="207"/>
    </row>
    <row r="1670" spans="1:1" ht="13.2" x14ac:dyDescent="0.25">
      <c r="A1670" s="207"/>
    </row>
    <row r="1671" spans="1:1" ht="13.2" x14ac:dyDescent="0.25">
      <c r="A1671" s="207"/>
    </row>
    <row r="1672" spans="1:1" ht="13.2" x14ac:dyDescent="0.25">
      <c r="A1672" s="207"/>
    </row>
    <row r="1673" spans="1:1" ht="13.2" x14ac:dyDescent="0.25">
      <c r="A1673" s="207"/>
    </row>
    <row r="1674" spans="1:1" ht="13.2" x14ac:dyDescent="0.25">
      <c r="A1674" s="207"/>
    </row>
    <row r="1675" spans="1:1" ht="13.2" x14ac:dyDescent="0.25">
      <c r="A1675" s="207"/>
    </row>
    <row r="1676" spans="1:1" ht="13.2" x14ac:dyDescent="0.25">
      <c r="A1676" s="207"/>
    </row>
    <row r="1677" spans="1:1" ht="13.2" x14ac:dyDescent="0.25">
      <c r="A1677" s="207"/>
    </row>
    <row r="1678" spans="1:1" ht="13.2" x14ac:dyDescent="0.25">
      <c r="A1678" s="207"/>
    </row>
    <row r="1679" spans="1:1" ht="13.2" x14ac:dyDescent="0.25">
      <c r="A1679" s="207"/>
    </row>
    <row r="1680" spans="1:1" ht="13.2" x14ac:dyDescent="0.25">
      <c r="A1680" s="207"/>
    </row>
    <row r="1681" spans="1:1" ht="13.2" x14ac:dyDescent="0.25">
      <c r="A1681" s="207"/>
    </row>
    <row r="1682" spans="1:1" ht="13.2" x14ac:dyDescent="0.25">
      <c r="A1682" s="207"/>
    </row>
    <row r="1683" spans="1:1" ht="13.2" x14ac:dyDescent="0.25">
      <c r="A1683" s="207"/>
    </row>
    <row r="1684" spans="1:1" ht="13.2" x14ac:dyDescent="0.25">
      <c r="A1684" s="207"/>
    </row>
    <row r="1685" spans="1:1" ht="13.2" x14ac:dyDescent="0.25">
      <c r="A1685" s="207"/>
    </row>
    <row r="1686" spans="1:1" ht="13.2" x14ac:dyDescent="0.25">
      <c r="A1686" s="207"/>
    </row>
    <row r="1687" spans="1:1" ht="13.2" x14ac:dyDescent="0.25">
      <c r="A1687" s="207"/>
    </row>
    <row r="1688" spans="1:1" ht="13.2" x14ac:dyDescent="0.25">
      <c r="A1688" s="207"/>
    </row>
    <row r="1689" spans="1:1" ht="13.2" x14ac:dyDescent="0.25">
      <c r="A1689" s="207"/>
    </row>
    <row r="1690" spans="1:1" ht="13.2" x14ac:dyDescent="0.25">
      <c r="A1690" s="207"/>
    </row>
    <row r="1691" spans="1:1" ht="13.2" x14ac:dyDescent="0.25">
      <c r="A1691" s="207"/>
    </row>
    <row r="1692" spans="1:1" ht="13.2" x14ac:dyDescent="0.25">
      <c r="A1692" s="207"/>
    </row>
    <row r="1693" spans="1:1" ht="13.2" x14ac:dyDescent="0.25">
      <c r="A1693" s="207"/>
    </row>
    <row r="1694" spans="1:1" ht="13.2" x14ac:dyDescent="0.25">
      <c r="A1694" s="207"/>
    </row>
    <row r="1695" spans="1:1" ht="13.2" x14ac:dyDescent="0.25">
      <c r="A1695" s="207"/>
    </row>
    <row r="1696" spans="1:1" ht="13.2" x14ac:dyDescent="0.25">
      <c r="A1696" s="207"/>
    </row>
    <row r="1697" spans="1:1" ht="13.2" x14ac:dyDescent="0.25">
      <c r="A1697" s="207"/>
    </row>
    <row r="1698" spans="1:1" ht="13.2" x14ac:dyDescent="0.25">
      <c r="A1698" s="207"/>
    </row>
    <row r="1699" spans="1:1" ht="13.2" x14ac:dyDescent="0.25">
      <c r="A1699" s="207"/>
    </row>
    <row r="1700" spans="1:1" ht="13.2" x14ac:dyDescent="0.25">
      <c r="A1700" s="207"/>
    </row>
    <row r="1701" spans="1:1" ht="13.2" x14ac:dyDescent="0.25">
      <c r="A1701" s="207"/>
    </row>
    <row r="1702" spans="1:1" ht="13.2" x14ac:dyDescent="0.25">
      <c r="A1702" s="207"/>
    </row>
    <row r="1703" spans="1:1" ht="13.2" x14ac:dyDescent="0.25">
      <c r="A1703" s="207"/>
    </row>
    <row r="1704" spans="1:1" ht="13.2" x14ac:dyDescent="0.25">
      <c r="A1704" s="207"/>
    </row>
    <row r="1705" spans="1:1" ht="13.2" x14ac:dyDescent="0.25">
      <c r="A1705" s="207"/>
    </row>
    <row r="1706" spans="1:1" ht="13.2" x14ac:dyDescent="0.25">
      <c r="A1706" s="207"/>
    </row>
    <row r="1707" spans="1:1" ht="13.2" x14ac:dyDescent="0.25">
      <c r="A1707" s="207"/>
    </row>
    <row r="1708" spans="1:1" ht="13.2" x14ac:dyDescent="0.25">
      <c r="A1708" s="207"/>
    </row>
    <row r="1709" spans="1:1" ht="13.2" x14ac:dyDescent="0.25">
      <c r="A1709" s="207"/>
    </row>
    <row r="1710" spans="1:1" ht="13.2" x14ac:dyDescent="0.25">
      <c r="A1710" s="207"/>
    </row>
    <row r="1711" spans="1:1" ht="13.2" x14ac:dyDescent="0.25">
      <c r="A1711" s="207"/>
    </row>
    <row r="1712" spans="1:1" ht="13.2" x14ac:dyDescent="0.25">
      <c r="A1712" s="207"/>
    </row>
    <row r="1713" spans="1:1" ht="13.2" x14ac:dyDescent="0.25">
      <c r="A1713" s="207"/>
    </row>
    <row r="1714" spans="1:1" ht="13.2" x14ac:dyDescent="0.25">
      <c r="A1714" s="207"/>
    </row>
    <row r="1715" spans="1:1" ht="13.2" x14ac:dyDescent="0.25">
      <c r="A1715" s="207"/>
    </row>
    <row r="1716" spans="1:1" ht="13.2" x14ac:dyDescent="0.25">
      <c r="A1716" s="207"/>
    </row>
    <row r="1717" spans="1:1" ht="13.2" x14ac:dyDescent="0.25">
      <c r="A1717" s="207"/>
    </row>
    <row r="1718" spans="1:1" ht="13.2" x14ac:dyDescent="0.25">
      <c r="A1718" s="207"/>
    </row>
    <row r="1719" spans="1:1" ht="13.2" x14ac:dyDescent="0.25">
      <c r="A1719" s="207"/>
    </row>
    <row r="1720" spans="1:1" ht="13.2" x14ac:dyDescent="0.25">
      <c r="A1720" s="207"/>
    </row>
    <row r="1721" spans="1:1" ht="13.2" x14ac:dyDescent="0.25">
      <c r="A1721" s="207"/>
    </row>
    <row r="1722" spans="1:1" ht="13.2" x14ac:dyDescent="0.25">
      <c r="A1722" s="207"/>
    </row>
    <row r="1723" spans="1:1" ht="13.2" x14ac:dyDescent="0.25">
      <c r="A1723" s="207"/>
    </row>
    <row r="1724" spans="1:1" ht="13.2" x14ac:dyDescent="0.25">
      <c r="A1724" s="207"/>
    </row>
    <row r="1725" spans="1:1" ht="13.2" x14ac:dyDescent="0.25">
      <c r="A1725" s="207"/>
    </row>
    <row r="1726" spans="1:1" ht="13.2" x14ac:dyDescent="0.25">
      <c r="A1726" s="207"/>
    </row>
    <row r="1727" spans="1:1" ht="13.2" x14ac:dyDescent="0.25">
      <c r="A1727" s="207"/>
    </row>
    <row r="1728" spans="1:1" ht="13.2" x14ac:dyDescent="0.25">
      <c r="A1728" s="207"/>
    </row>
    <row r="1729" spans="1:1" ht="13.2" x14ac:dyDescent="0.25">
      <c r="A1729" s="207"/>
    </row>
    <row r="1730" spans="1:1" ht="13.2" x14ac:dyDescent="0.25">
      <c r="A1730" s="207"/>
    </row>
    <row r="1731" spans="1:1" ht="13.2" x14ac:dyDescent="0.25">
      <c r="A1731" s="207"/>
    </row>
    <row r="1732" spans="1:1" ht="13.2" x14ac:dyDescent="0.25">
      <c r="A1732" s="207"/>
    </row>
    <row r="1733" spans="1:1" ht="13.2" x14ac:dyDescent="0.25">
      <c r="A1733" s="207"/>
    </row>
    <row r="1734" spans="1:1" ht="13.2" x14ac:dyDescent="0.25">
      <c r="A1734" s="207"/>
    </row>
    <row r="1735" spans="1:1" ht="13.2" x14ac:dyDescent="0.25">
      <c r="A1735" s="207"/>
    </row>
    <row r="1736" spans="1:1" ht="13.2" x14ac:dyDescent="0.25">
      <c r="A1736" s="207"/>
    </row>
    <row r="1737" spans="1:1" ht="13.2" x14ac:dyDescent="0.25">
      <c r="A1737" s="207"/>
    </row>
    <row r="1738" spans="1:1" ht="13.2" x14ac:dyDescent="0.25">
      <c r="A1738" s="207"/>
    </row>
    <row r="1739" spans="1:1" ht="13.2" x14ac:dyDescent="0.25">
      <c r="A1739" s="207"/>
    </row>
    <row r="1740" spans="1:1" ht="13.2" x14ac:dyDescent="0.25">
      <c r="A1740" s="207"/>
    </row>
    <row r="1741" spans="1:1" ht="13.2" x14ac:dyDescent="0.25">
      <c r="A1741" s="207"/>
    </row>
    <row r="1742" spans="1:1" ht="13.2" x14ac:dyDescent="0.25">
      <c r="A1742" s="207"/>
    </row>
    <row r="1743" spans="1:1" ht="13.2" x14ac:dyDescent="0.25">
      <c r="A1743" s="207"/>
    </row>
    <row r="1744" spans="1:1" ht="13.2" x14ac:dyDescent="0.25">
      <c r="A1744" s="207"/>
    </row>
    <row r="1745" spans="1:1" ht="13.2" x14ac:dyDescent="0.25">
      <c r="A1745" s="207"/>
    </row>
    <row r="1746" spans="1:1" ht="13.2" x14ac:dyDescent="0.25">
      <c r="A1746" s="207"/>
    </row>
    <row r="1747" spans="1:1" ht="13.2" x14ac:dyDescent="0.25">
      <c r="A1747" s="207"/>
    </row>
    <row r="1748" spans="1:1" ht="13.2" x14ac:dyDescent="0.25">
      <c r="A1748" s="207"/>
    </row>
    <row r="1749" spans="1:1" ht="13.2" x14ac:dyDescent="0.25">
      <c r="A1749" s="207"/>
    </row>
    <row r="1750" spans="1:1" ht="13.2" x14ac:dyDescent="0.25">
      <c r="A1750" s="207"/>
    </row>
    <row r="1751" spans="1:1" ht="13.2" x14ac:dyDescent="0.25">
      <c r="A1751" s="207"/>
    </row>
    <row r="1752" spans="1:1" ht="13.2" x14ac:dyDescent="0.25">
      <c r="A1752" s="207"/>
    </row>
    <row r="1753" spans="1:1" ht="13.2" x14ac:dyDescent="0.25">
      <c r="A1753" s="207"/>
    </row>
    <row r="1754" spans="1:1" ht="13.2" x14ac:dyDescent="0.25">
      <c r="A1754" s="207"/>
    </row>
    <row r="1755" spans="1:1" ht="13.2" x14ac:dyDescent="0.25">
      <c r="A1755" s="207"/>
    </row>
    <row r="1756" spans="1:1" ht="13.2" x14ac:dyDescent="0.25">
      <c r="A1756" s="207"/>
    </row>
    <row r="1757" spans="1:1" ht="13.2" x14ac:dyDescent="0.25">
      <c r="A1757" s="207"/>
    </row>
    <row r="1758" spans="1:1" ht="13.2" x14ac:dyDescent="0.25">
      <c r="A1758" s="207"/>
    </row>
    <row r="1759" spans="1:1" ht="13.2" x14ac:dyDescent="0.25">
      <c r="A1759" s="207"/>
    </row>
    <row r="1760" spans="1:1" ht="13.2" x14ac:dyDescent="0.25">
      <c r="A1760" s="207"/>
    </row>
    <row r="1761" spans="1:1" ht="13.2" x14ac:dyDescent="0.25">
      <c r="A1761" s="207"/>
    </row>
    <row r="1762" spans="1:1" ht="13.2" x14ac:dyDescent="0.25">
      <c r="A1762" s="207"/>
    </row>
    <row r="1763" spans="1:1" ht="13.2" x14ac:dyDescent="0.25">
      <c r="A1763" s="207"/>
    </row>
    <row r="1764" spans="1:1" ht="13.2" x14ac:dyDescent="0.25">
      <c r="A1764" s="207"/>
    </row>
    <row r="1765" spans="1:1" ht="13.2" x14ac:dyDescent="0.25">
      <c r="A1765" s="207"/>
    </row>
    <row r="1766" spans="1:1" ht="13.2" x14ac:dyDescent="0.25">
      <c r="A1766" s="207"/>
    </row>
    <row r="1767" spans="1:1" ht="13.2" x14ac:dyDescent="0.25">
      <c r="A1767" s="207"/>
    </row>
    <row r="1768" spans="1:1" ht="13.2" x14ac:dyDescent="0.25">
      <c r="A1768" s="207"/>
    </row>
    <row r="1769" spans="1:1" ht="13.2" x14ac:dyDescent="0.25">
      <c r="A1769" s="207"/>
    </row>
    <row r="1770" spans="1:1" ht="13.2" x14ac:dyDescent="0.25">
      <c r="A1770" s="207"/>
    </row>
    <row r="1771" spans="1:1" ht="13.2" x14ac:dyDescent="0.25">
      <c r="A1771" s="207"/>
    </row>
    <row r="1772" spans="1:1" ht="13.2" x14ac:dyDescent="0.25">
      <c r="A1772" s="207"/>
    </row>
    <row r="1773" spans="1:1" ht="13.2" x14ac:dyDescent="0.25">
      <c r="A1773" s="207"/>
    </row>
    <row r="1774" spans="1:1" ht="13.2" x14ac:dyDescent="0.25">
      <c r="A1774" s="207"/>
    </row>
    <row r="1775" spans="1:1" ht="13.2" x14ac:dyDescent="0.25">
      <c r="A1775" s="207"/>
    </row>
    <row r="1776" spans="1:1" ht="13.2" x14ac:dyDescent="0.25">
      <c r="A1776" s="207"/>
    </row>
    <row r="1777" spans="1:1" ht="13.2" x14ac:dyDescent="0.25">
      <c r="A1777" s="207"/>
    </row>
    <row r="1778" spans="1:1" ht="13.2" x14ac:dyDescent="0.25">
      <c r="A1778" s="207"/>
    </row>
    <row r="1779" spans="1:1" ht="13.2" x14ac:dyDescent="0.25">
      <c r="A1779" s="207"/>
    </row>
    <row r="1780" spans="1:1" ht="13.2" x14ac:dyDescent="0.25">
      <c r="A1780" s="207"/>
    </row>
    <row r="1781" spans="1:1" ht="13.2" x14ac:dyDescent="0.25">
      <c r="A1781" s="207"/>
    </row>
    <row r="1782" spans="1:1" ht="13.2" x14ac:dyDescent="0.25">
      <c r="A1782" s="207"/>
    </row>
    <row r="1783" spans="1:1" ht="13.2" x14ac:dyDescent="0.25">
      <c r="A1783" s="207"/>
    </row>
    <row r="1784" spans="1:1" ht="13.2" x14ac:dyDescent="0.25">
      <c r="A1784" s="207"/>
    </row>
    <row r="1785" spans="1:1" ht="13.2" x14ac:dyDescent="0.25">
      <c r="A1785" s="207"/>
    </row>
    <row r="1786" spans="1:1" ht="13.2" x14ac:dyDescent="0.25">
      <c r="A1786" s="207"/>
    </row>
    <row r="1787" spans="1:1" ht="13.2" x14ac:dyDescent="0.25">
      <c r="A1787" s="207"/>
    </row>
    <row r="1788" spans="1:1" ht="13.2" x14ac:dyDescent="0.25">
      <c r="A1788" s="207"/>
    </row>
    <row r="1789" spans="1:1" ht="13.2" x14ac:dyDescent="0.25">
      <c r="A1789" s="207"/>
    </row>
    <row r="1790" spans="1:1" ht="13.2" x14ac:dyDescent="0.25">
      <c r="A1790" s="207"/>
    </row>
    <row r="1791" spans="1:1" ht="13.2" x14ac:dyDescent="0.25">
      <c r="A1791" s="207"/>
    </row>
    <row r="1792" spans="1:1" ht="13.2" x14ac:dyDescent="0.25">
      <c r="A1792" s="207"/>
    </row>
    <row r="1793" spans="1:1" ht="13.2" x14ac:dyDescent="0.25">
      <c r="A1793" s="207"/>
    </row>
    <row r="1794" spans="1:1" ht="13.2" x14ac:dyDescent="0.25">
      <c r="A1794" s="207"/>
    </row>
    <row r="1795" spans="1:1" ht="13.2" x14ac:dyDescent="0.25">
      <c r="A1795" s="207"/>
    </row>
    <row r="1796" spans="1:1" ht="13.2" x14ac:dyDescent="0.25">
      <c r="A1796" s="207"/>
    </row>
    <row r="1797" spans="1:1" ht="13.2" x14ac:dyDescent="0.25">
      <c r="A1797" s="207"/>
    </row>
    <row r="1798" spans="1:1" ht="13.2" x14ac:dyDescent="0.25">
      <c r="A1798" s="207"/>
    </row>
    <row r="1799" spans="1:1" ht="13.2" x14ac:dyDescent="0.25">
      <c r="A1799" s="207"/>
    </row>
    <row r="1800" spans="1:1" ht="13.2" x14ac:dyDescent="0.25">
      <c r="A1800" s="207"/>
    </row>
    <row r="1801" spans="1:1" ht="13.2" x14ac:dyDescent="0.25">
      <c r="A1801" s="207"/>
    </row>
    <row r="1802" spans="1:1" ht="13.2" x14ac:dyDescent="0.25">
      <c r="A1802" s="207"/>
    </row>
    <row r="1803" spans="1:1" ht="13.2" x14ac:dyDescent="0.25">
      <c r="A1803" s="207"/>
    </row>
    <row r="1804" spans="1:1" ht="13.2" x14ac:dyDescent="0.25">
      <c r="A1804" s="207"/>
    </row>
    <row r="1805" spans="1:1" ht="13.2" x14ac:dyDescent="0.25">
      <c r="A1805" s="207"/>
    </row>
    <row r="1806" spans="1:1" ht="13.2" x14ac:dyDescent="0.25">
      <c r="A1806" s="207"/>
    </row>
    <row r="1807" spans="1:1" ht="13.2" x14ac:dyDescent="0.25">
      <c r="A1807" s="207"/>
    </row>
    <row r="1808" spans="1:1" ht="13.2" x14ac:dyDescent="0.25">
      <c r="A1808" s="207"/>
    </row>
    <row r="1809" spans="1:1" ht="13.2" x14ac:dyDescent="0.25">
      <c r="A1809" s="207"/>
    </row>
    <row r="1810" spans="1:1" ht="13.2" x14ac:dyDescent="0.25">
      <c r="A1810" s="207"/>
    </row>
    <row r="1811" spans="1:1" ht="13.2" x14ac:dyDescent="0.25">
      <c r="A1811" s="207"/>
    </row>
    <row r="1812" spans="1:1" ht="13.2" x14ac:dyDescent="0.25">
      <c r="A1812" s="207"/>
    </row>
    <row r="1813" spans="1:1" ht="13.2" x14ac:dyDescent="0.25">
      <c r="A1813" s="207"/>
    </row>
    <row r="1814" spans="1:1" ht="13.2" x14ac:dyDescent="0.25">
      <c r="A1814" s="207"/>
    </row>
    <row r="1815" spans="1:1" ht="13.2" x14ac:dyDescent="0.25">
      <c r="A1815" s="207"/>
    </row>
    <row r="1816" spans="1:1" ht="13.2" x14ac:dyDescent="0.25">
      <c r="A1816" s="207"/>
    </row>
    <row r="1817" spans="1:1" ht="13.2" x14ac:dyDescent="0.25">
      <c r="A1817" s="207"/>
    </row>
    <row r="1818" spans="1:1" ht="13.2" x14ac:dyDescent="0.25">
      <c r="A1818" s="207"/>
    </row>
    <row r="1819" spans="1:1" ht="13.2" x14ac:dyDescent="0.25">
      <c r="A1819" s="207"/>
    </row>
    <row r="1820" spans="1:1" ht="13.2" x14ac:dyDescent="0.25">
      <c r="A1820" s="207"/>
    </row>
    <row r="1821" spans="1:1" ht="13.2" x14ac:dyDescent="0.25">
      <c r="A1821" s="207"/>
    </row>
    <row r="1822" spans="1:1" ht="13.2" x14ac:dyDescent="0.25">
      <c r="A1822" s="207"/>
    </row>
    <row r="1823" spans="1:1" ht="13.2" x14ac:dyDescent="0.25">
      <c r="A1823" s="207"/>
    </row>
    <row r="1824" spans="1:1" ht="13.2" x14ac:dyDescent="0.25">
      <c r="A1824" s="207"/>
    </row>
    <row r="1825" spans="1:1" ht="13.2" x14ac:dyDescent="0.25">
      <c r="A1825" s="207"/>
    </row>
    <row r="1826" spans="1:1" ht="13.2" x14ac:dyDescent="0.25">
      <c r="A1826" s="207"/>
    </row>
    <row r="1827" spans="1:1" ht="13.2" x14ac:dyDescent="0.25">
      <c r="A1827" s="207"/>
    </row>
    <row r="1828" spans="1:1" ht="13.2" x14ac:dyDescent="0.25">
      <c r="A1828" s="207"/>
    </row>
    <row r="1829" spans="1:1" ht="13.2" x14ac:dyDescent="0.25">
      <c r="A1829" s="207"/>
    </row>
    <row r="1830" spans="1:1" ht="13.2" x14ac:dyDescent="0.25">
      <c r="A1830" s="207"/>
    </row>
    <row r="1831" spans="1:1" ht="13.2" x14ac:dyDescent="0.25">
      <c r="A1831" s="207"/>
    </row>
    <row r="1832" spans="1:1" ht="13.2" x14ac:dyDescent="0.25">
      <c r="A1832" s="207"/>
    </row>
    <row r="1833" spans="1:1" ht="13.2" x14ac:dyDescent="0.25">
      <c r="A1833" s="207"/>
    </row>
    <row r="1834" spans="1:1" ht="13.2" x14ac:dyDescent="0.25">
      <c r="A1834" s="207"/>
    </row>
    <row r="1835" spans="1:1" ht="13.2" x14ac:dyDescent="0.25">
      <c r="A1835" s="207"/>
    </row>
    <row r="1836" spans="1:1" ht="13.2" x14ac:dyDescent="0.25">
      <c r="A1836" s="207"/>
    </row>
    <row r="1837" spans="1:1" ht="13.2" x14ac:dyDescent="0.25">
      <c r="A1837" s="207"/>
    </row>
    <row r="1838" spans="1:1" ht="13.2" x14ac:dyDescent="0.25">
      <c r="A1838" s="207"/>
    </row>
    <row r="1839" spans="1:1" ht="13.2" x14ac:dyDescent="0.25">
      <c r="A1839" s="207"/>
    </row>
    <row r="1840" spans="1:1" ht="13.2" x14ac:dyDescent="0.25">
      <c r="A1840" s="207"/>
    </row>
    <row r="1841" spans="1:1" ht="13.2" x14ac:dyDescent="0.25">
      <c r="A1841" s="207"/>
    </row>
    <row r="1842" spans="1:1" ht="13.2" x14ac:dyDescent="0.25">
      <c r="A1842" s="207"/>
    </row>
    <row r="1843" spans="1:1" ht="13.2" x14ac:dyDescent="0.25">
      <c r="A1843" s="207"/>
    </row>
    <row r="1844" spans="1:1" ht="13.2" x14ac:dyDescent="0.25">
      <c r="A1844" s="207"/>
    </row>
    <row r="1845" spans="1:1" ht="13.2" x14ac:dyDescent="0.25">
      <c r="A1845" s="207"/>
    </row>
    <row r="1846" spans="1:1" ht="13.2" x14ac:dyDescent="0.25">
      <c r="A1846" s="207"/>
    </row>
    <row r="1847" spans="1:1" ht="13.2" x14ac:dyDescent="0.25">
      <c r="A1847" s="207"/>
    </row>
    <row r="1848" spans="1:1" ht="13.2" x14ac:dyDescent="0.25">
      <c r="A1848" s="207"/>
    </row>
    <row r="1849" spans="1:1" ht="13.2" x14ac:dyDescent="0.25">
      <c r="A1849" s="207"/>
    </row>
    <row r="1850" spans="1:1" ht="13.2" x14ac:dyDescent="0.25">
      <c r="A1850" s="207"/>
    </row>
    <row r="1851" spans="1:1" ht="13.2" x14ac:dyDescent="0.25">
      <c r="A1851" s="207"/>
    </row>
    <row r="1852" spans="1:1" ht="13.2" x14ac:dyDescent="0.25">
      <c r="A1852" s="207"/>
    </row>
    <row r="1853" spans="1:1" ht="13.2" x14ac:dyDescent="0.25">
      <c r="A1853" s="207"/>
    </row>
    <row r="1854" spans="1:1" ht="13.2" x14ac:dyDescent="0.25">
      <c r="A1854" s="207"/>
    </row>
    <row r="1855" spans="1:1" ht="13.2" x14ac:dyDescent="0.25">
      <c r="A1855" s="207"/>
    </row>
    <row r="1856" spans="1:1" ht="13.2" x14ac:dyDescent="0.25">
      <c r="A1856" s="207"/>
    </row>
    <row r="1857" spans="1:1" ht="13.2" x14ac:dyDescent="0.25">
      <c r="A1857" s="207"/>
    </row>
    <row r="1858" spans="1:1" ht="13.2" x14ac:dyDescent="0.25">
      <c r="A1858" s="207"/>
    </row>
    <row r="1859" spans="1:1" ht="13.2" x14ac:dyDescent="0.25">
      <c r="A1859" s="207"/>
    </row>
    <row r="1860" spans="1:1" ht="13.2" x14ac:dyDescent="0.25">
      <c r="A1860" s="207"/>
    </row>
    <row r="1861" spans="1:1" ht="13.2" x14ac:dyDescent="0.25">
      <c r="A1861" s="207"/>
    </row>
    <row r="1862" spans="1:1" ht="13.2" x14ac:dyDescent="0.25">
      <c r="A1862" s="207"/>
    </row>
    <row r="1863" spans="1:1" ht="13.2" x14ac:dyDescent="0.25">
      <c r="A1863" s="207"/>
    </row>
    <row r="1864" spans="1:1" ht="13.2" x14ac:dyDescent="0.25">
      <c r="A1864" s="207"/>
    </row>
    <row r="1865" spans="1:1" ht="13.2" x14ac:dyDescent="0.25">
      <c r="A1865" s="207"/>
    </row>
    <row r="1866" spans="1:1" ht="13.2" x14ac:dyDescent="0.25">
      <c r="A1866" s="207"/>
    </row>
    <row r="1867" spans="1:1" ht="13.2" x14ac:dyDescent="0.25">
      <c r="A1867" s="207"/>
    </row>
    <row r="1868" spans="1:1" ht="13.2" x14ac:dyDescent="0.25">
      <c r="A1868" s="207"/>
    </row>
    <row r="1869" spans="1:1" ht="13.2" x14ac:dyDescent="0.25">
      <c r="A1869" s="207"/>
    </row>
    <row r="1870" spans="1:1" ht="13.2" x14ac:dyDescent="0.25">
      <c r="A1870" s="207"/>
    </row>
    <row r="1871" spans="1:1" ht="13.2" x14ac:dyDescent="0.25">
      <c r="A1871" s="207"/>
    </row>
    <row r="1872" spans="1:1" ht="13.2" x14ac:dyDescent="0.25">
      <c r="A1872" s="207"/>
    </row>
    <row r="1873" spans="1:1" ht="13.2" x14ac:dyDescent="0.25">
      <c r="A1873" s="207"/>
    </row>
    <row r="1874" spans="1:1" ht="13.2" x14ac:dyDescent="0.25">
      <c r="A1874" s="207"/>
    </row>
    <row r="1875" spans="1:1" ht="13.2" x14ac:dyDescent="0.25">
      <c r="A1875" s="207"/>
    </row>
    <row r="1876" spans="1:1" ht="13.2" x14ac:dyDescent="0.25">
      <c r="A1876" s="207"/>
    </row>
    <row r="1877" spans="1:1" ht="13.2" x14ac:dyDescent="0.25">
      <c r="A1877" s="207"/>
    </row>
    <row r="1878" spans="1:1" ht="13.2" x14ac:dyDescent="0.25">
      <c r="A1878" s="207"/>
    </row>
    <row r="1879" spans="1:1" ht="13.2" x14ac:dyDescent="0.25">
      <c r="A1879" s="207"/>
    </row>
    <row r="1880" spans="1:1" ht="13.2" x14ac:dyDescent="0.25">
      <c r="A1880" s="207"/>
    </row>
    <row r="1881" spans="1:1" ht="13.2" x14ac:dyDescent="0.25">
      <c r="A1881" s="207"/>
    </row>
    <row r="1882" spans="1:1" ht="13.2" x14ac:dyDescent="0.25">
      <c r="A1882" s="207"/>
    </row>
    <row r="1883" spans="1:1" ht="13.2" x14ac:dyDescent="0.25">
      <c r="A1883" s="207"/>
    </row>
    <row r="1884" spans="1:1" ht="13.2" x14ac:dyDescent="0.25">
      <c r="A1884" s="207"/>
    </row>
    <row r="1885" spans="1:1" ht="13.2" x14ac:dyDescent="0.25">
      <c r="A1885" s="207"/>
    </row>
    <row r="1886" spans="1:1" ht="13.2" x14ac:dyDescent="0.25">
      <c r="A1886" s="207"/>
    </row>
    <row r="1887" spans="1:1" ht="13.2" x14ac:dyDescent="0.25">
      <c r="A1887" s="207"/>
    </row>
    <row r="1888" spans="1:1" ht="13.2" x14ac:dyDescent="0.25">
      <c r="A1888" s="207"/>
    </row>
    <row r="1889" spans="1:1" ht="13.2" x14ac:dyDescent="0.25">
      <c r="A1889" s="207"/>
    </row>
    <row r="1890" spans="1:1" ht="13.2" x14ac:dyDescent="0.25">
      <c r="A1890" s="207"/>
    </row>
    <row r="1891" spans="1:1" ht="13.2" x14ac:dyDescent="0.25">
      <c r="A1891" s="207"/>
    </row>
    <row r="1892" spans="1:1" ht="13.2" x14ac:dyDescent="0.25">
      <c r="A1892" s="207"/>
    </row>
    <row r="1893" spans="1:1" ht="13.2" x14ac:dyDescent="0.25">
      <c r="A1893" s="207"/>
    </row>
    <row r="1894" spans="1:1" ht="13.2" x14ac:dyDescent="0.25">
      <c r="A1894" s="207"/>
    </row>
    <row r="1895" spans="1:1" ht="13.2" x14ac:dyDescent="0.25">
      <c r="A1895" s="207"/>
    </row>
    <row r="1896" spans="1:1" ht="13.2" x14ac:dyDescent="0.25">
      <c r="A1896" s="207"/>
    </row>
    <row r="1897" spans="1:1" ht="13.2" x14ac:dyDescent="0.25">
      <c r="A1897" s="207"/>
    </row>
    <row r="1898" spans="1:1" ht="13.2" x14ac:dyDescent="0.25">
      <c r="A1898" s="207"/>
    </row>
    <row r="1899" spans="1:1" ht="13.2" x14ac:dyDescent="0.25">
      <c r="A1899" s="207"/>
    </row>
    <row r="1900" spans="1:1" ht="13.2" x14ac:dyDescent="0.25">
      <c r="A1900" s="207"/>
    </row>
    <row r="1901" spans="1:1" ht="13.2" x14ac:dyDescent="0.25">
      <c r="A1901" s="207"/>
    </row>
    <row r="1902" spans="1:1" ht="13.2" x14ac:dyDescent="0.25">
      <c r="A1902" s="207"/>
    </row>
    <row r="1903" spans="1:1" ht="13.2" x14ac:dyDescent="0.25">
      <c r="A1903" s="207"/>
    </row>
    <row r="1904" spans="1:1" ht="13.2" x14ac:dyDescent="0.25">
      <c r="A1904" s="207"/>
    </row>
    <row r="1905" spans="1:1" ht="13.2" x14ac:dyDescent="0.25">
      <c r="A1905" s="207"/>
    </row>
    <row r="1906" spans="1:1" ht="13.2" x14ac:dyDescent="0.25">
      <c r="A1906" s="207"/>
    </row>
    <row r="1907" spans="1:1" ht="13.2" x14ac:dyDescent="0.25">
      <c r="A1907" s="207"/>
    </row>
    <row r="1908" spans="1:1" ht="13.2" x14ac:dyDescent="0.25">
      <c r="A1908" s="207"/>
    </row>
    <row r="1909" spans="1:1" ht="13.2" x14ac:dyDescent="0.25">
      <c r="A1909" s="207"/>
    </row>
    <row r="1910" spans="1:1" ht="13.2" x14ac:dyDescent="0.25">
      <c r="A1910" s="207"/>
    </row>
    <row r="1911" spans="1:1" ht="13.2" x14ac:dyDescent="0.25">
      <c r="A1911" s="207"/>
    </row>
    <row r="1912" spans="1:1" ht="13.2" x14ac:dyDescent="0.25">
      <c r="A1912" s="207"/>
    </row>
    <row r="1913" spans="1:1" ht="13.2" x14ac:dyDescent="0.25">
      <c r="A1913" s="207"/>
    </row>
    <row r="1914" spans="1:1" ht="13.2" x14ac:dyDescent="0.25">
      <c r="A1914" s="207"/>
    </row>
    <row r="1915" spans="1:1" ht="13.2" x14ac:dyDescent="0.25">
      <c r="A1915" s="207"/>
    </row>
    <row r="1916" spans="1:1" ht="13.2" x14ac:dyDescent="0.25">
      <c r="A1916" s="207"/>
    </row>
    <row r="1917" spans="1:1" ht="13.2" x14ac:dyDescent="0.25">
      <c r="A1917" s="207"/>
    </row>
    <row r="1918" spans="1:1" ht="13.2" x14ac:dyDescent="0.25">
      <c r="A1918" s="207"/>
    </row>
    <row r="1919" spans="1:1" ht="13.2" x14ac:dyDescent="0.25">
      <c r="A1919" s="207"/>
    </row>
    <row r="1920" spans="1:1" ht="13.2" x14ac:dyDescent="0.25">
      <c r="A1920" s="207"/>
    </row>
    <row r="1921" spans="1:1" ht="13.2" x14ac:dyDescent="0.25">
      <c r="A1921" s="207"/>
    </row>
    <row r="1922" spans="1:1" ht="13.2" x14ac:dyDescent="0.25">
      <c r="A1922" s="207"/>
    </row>
    <row r="1923" spans="1:1" ht="13.2" x14ac:dyDescent="0.25">
      <c r="A1923" s="207"/>
    </row>
    <row r="1924" spans="1:1" ht="13.2" x14ac:dyDescent="0.25">
      <c r="A1924" s="207"/>
    </row>
    <row r="1925" spans="1:1" ht="13.2" x14ac:dyDescent="0.25">
      <c r="A1925" s="207"/>
    </row>
    <row r="1926" spans="1:1" ht="13.2" x14ac:dyDescent="0.25">
      <c r="A1926" s="207"/>
    </row>
    <row r="1927" spans="1:1" ht="13.2" x14ac:dyDescent="0.25">
      <c r="A1927" s="207"/>
    </row>
    <row r="1928" spans="1:1" ht="13.2" x14ac:dyDescent="0.25">
      <c r="A1928" s="207"/>
    </row>
    <row r="1929" spans="1:1" ht="13.2" x14ac:dyDescent="0.25">
      <c r="A1929" s="207"/>
    </row>
    <row r="1930" spans="1:1" ht="13.2" x14ac:dyDescent="0.25">
      <c r="A1930" s="207"/>
    </row>
    <row r="1931" spans="1:1" ht="13.2" x14ac:dyDescent="0.25">
      <c r="A1931" s="207"/>
    </row>
    <row r="1932" spans="1:1" ht="13.2" x14ac:dyDescent="0.25">
      <c r="A1932" s="207"/>
    </row>
    <row r="1933" spans="1:1" ht="13.2" x14ac:dyDescent="0.25">
      <c r="A1933" s="207"/>
    </row>
    <row r="1934" spans="1:1" ht="13.2" x14ac:dyDescent="0.25">
      <c r="A1934" s="207"/>
    </row>
    <row r="1935" spans="1:1" ht="13.2" x14ac:dyDescent="0.25">
      <c r="A1935" s="207"/>
    </row>
    <row r="1936" spans="1:1" ht="13.2" x14ac:dyDescent="0.25">
      <c r="A1936" s="207"/>
    </row>
    <row r="1937" spans="1:1" ht="13.2" x14ac:dyDescent="0.25">
      <c r="A1937" s="207"/>
    </row>
    <row r="1938" spans="1:1" ht="13.2" x14ac:dyDescent="0.25">
      <c r="A1938" s="207"/>
    </row>
    <row r="1939" spans="1:1" ht="13.2" x14ac:dyDescent="0.25">
      <c r="A1939" s="207"/>
    </row>
    <row r="1940" spans="1:1" ht="13.2" x14ac:dyDescent="0.25">
      <c r="A1940" s="207"/>
    </row>
    <row r="1941" spans="1:1" ht="13.2" x14ac:dyDescent="0.25">
      <c r="A1941" s="207"/>
    </row>
    <row r="1942" spans="1:1" ht="13.2" x14ac:dyDescent="0.25">
      <c r="A1942" s="207"/>
    </row>
    <row r="1943" spans="1:1" ht="13.2" x14ac:dyDescent="0.25">
      <c r="A1943" s="207"/>
    </row>
    <row r="1944" spans="1:1" ht="13.2" x14ac:dyDescent="0.25">
      <c r="A1944" s="207"/>
    </row>
    <row r="1945" spans="1:1" ht="13.2" x14ac:dyDescent="0.25">
      <c r="A1945" s="207"/>
    </row>
    <row r="1946" spans="1:1" ht="13.2" x14ac:dyDescent="0.25">
      <c r="A1946" s="207"/>
    </row>
    <row r="1947" spans="1:1" ht="13.2" x14ac:dyDescent="0.25">
      <c r="A1947" s="207"/>
    </row>
    <row r="1948" spans="1:1" ht="13.2" x14ac:dyDescent="0.25">
      <c r="A1948" s="207"/>
    </row>
    <row r="1949" spans="1:1" ht="13.2" x14ac:dyDescent="0.25">
      <c r="A1949" s="207"/>
    </row>
    <row r="1950" spans="1:1" ht="13.2" x14ac:dyDescent="0.25">
      <c r="A1950" s="207"/>
    </row>
    <row r="1951" spans="1:1" ht="13.2" x14ac:dyDescent="0.25">
      <c r="A1951" s="207"/>
    </row>
    <row r="1952" spans="1:1" ht="13.2" x14ac:dyDescent="0.25">
      <c r="A1952" s="207"/>
    </row>
    <row r="1953" spans="1:1" ht="13.2" x14ac:dyDescent="0.25">
      <c r="A1953" s="207"/>
    </row>
    <row r="1954" spans="1:1" ht="13.2" x14ac:dyDescent="0.25">
      <c r="A1954" s="207"/>
    </row>
    <row r="1955" spans="1:1" ht="13.2" x14ac:dyDescent="0.25">
      <c r="A1955" s="207"/>
    </row>
    <row r="1956" spans="1:1" ht="13.2" x14ac:dyDescent="0.25">
      <c r="A1956" s="207"/>
    </row>
    <row r="1957" spans="1:1" ht="13.2" x14ac:dyDescent="0.25">
      <c r="A1957" s="207"/>
    </row>
    <row r="1958" spans="1:1" ht="13.2" x14ac:dyDescent="0.25">
      <c r="A1958" s="207"/>
    </row>
    <row r="1959" spans="1:1" ht="13.2" x14ac:dyDescent="0.25">
      <c r="A1959" s="207"/>
    </row>
    <row r="1960" spans="1:1" ht="13.2" x14ac:dyDescent="0.25">
      <c r="A1960" s="207"/>
    </row>
    <row r="1961" spans="1:1" ht="13.2" x14ac:dyDescent="0.25">
      <c r="A1961" s="207"/>
    </row>
    <row r="1962" spans="1:1" ht="13.2" x14ac:dyDescent="0.25">
      <c r="A1962" s="207"/>
    </row>
    <row r="1963" spans="1:1" ht="13.2" x14ac:dyDescent="0.25">
      <c r="A1963" s="207"/>
    </row>
    <row r="1964" spans="1:1" ht="13.2" x14ac:dyDescent="0.25">
      <c r="A1964" s="207"/>
    </row>
    <row r="1965" spans="1:1" ht="13.2" x14ac:dyDescent="0.25">
      <c r="A1965" s="207"/>
    </row>
    <row r="1966" spans="1:1" ht="13.2" x14ac:dyDescent="0.25">
      <c r="A1966" s="207"/>
    </row>
    <row r="1967" spans="1:1" ht="13.2" x14ac:dyDescent="0.25">
      <c r="A1967" s="207"/>
    </row>
    <row r="1968" spans="1:1" ht="13.2" x14ac:dyDescent="0.25">
      <c r="A1968" s="207"/>
    </row>
    <row r="1969" spans="1:1" ht="13.2" x14ac:dyDescent="0.25">
      <c r="A1969" s="207"/>
    </row>
    <row r="1970" spans="1:1" ht="13.2" x14ac:dyDescent="0.25">
      <c r="A1970" s="207"/>
    </row>
    <row r="1971" spans="1:1" ht="13.2" x14ac:dyDescent="0.25">
      <c r="A1971" s="207"/>
    </row>
    <row r="1972" spans="1:1" ht="13.2" x14ac:dyDescent="0.25">
      <c r="A1972" s="207"/>
    </row>
    <row r="1973" spans="1:1" ht="13.2" x14ac:dyDescent="0.25">
      <c r="A1973" s="207"/>
    </row>
    <row r="1974" spans="1:1" ht="13.2" x14ac:dyDescent="0.25">
      <c r="A1974" s="207"/>
    </row>
    <row r="1975" spans="1:1" ht="13.2" x14ac:dyDescent="0.25">
      <c r="A1975" s="207"/>
    </row>
    <row r="1976" spans="1:1" ht="13.2" x14ac:dyDescent="0.25">
      <c r="A1976" s="207"/>
    </row>
    <row r="1977" spans="1:1" ht="13.2" x14ac:dyDescent="0.25">
      <c r="A1977" s="207"/>
    </row>
    <row r="1978" spans="1:1" ht="13.2" x14ac:dyDescent="0.25">
      <c r="A1978" s="207"/>
    </row>
    <row r="1979" spans="1:1" ht="13.2" x14ac:dyDescent="0.25">
      <c r="A1979" s="207"/>
    </row>
    <row r="1980" spans="1:1" ht="13.2" x14ac:dyDescent="0.25">
      <c r="A1980" s="207"/>
    </row>
    <row r="1981" spans="1:1" ht="13.2" x14ac:dyDescent="0.25">
      <c r="A1981" s="207"/>
    </row>
    <row r="1982" spans="1:1" ht="13.2" x14ac:dyDescent="0.25">
      <c r="A1982" s="207"/>
    </row>
    <row r="1983" spans="1:1" ht="13.2" x14ac:dyDescent="0.25">
      <c r="A1983" s="207"/>
    </row>
    <row r="1984" spans="1:1" ht="13.2" x14ac:dyDescent="0.25">
      <c r="A1984" s="207"/>
    </row>
    <row r="1985" spans="1:1" ht="13.2" x14ac:dyDescent="0.25">
      <c r="A1985" s="207"/>
    </row>
    <row r="1986" spans="1:1" ht="13.2" x14ac:dyDescent="0.25">
      <c r="A1986" s="207"/>
    </row>
    <row r="1987" spans="1:1" ht="13.2" x14ac:dyDescent="0.25">
      <c r="A1987" s="207"/>
    </row>
    <row r="1988" spans="1:1" ht="13.2" x14ac:dyDescent="0.25">
      <c r="A1988" s="207"/>
    </row>
    <row r="1989" spans="1:1" ht="13.2" x14ac:dyDescent="0.25">
      <c r="A1989" s="207"/>
    </row>
    <row r="1990" spans="1:1" ht="13.2" x14ac:dyDescent="0.25">
      <c r="A1990" s="207"/>
    </row>
    <row r="1991" spans="1:1" ht="13.2" x14ac:dyDescent="0.25">
      <c r="A1991" s="207"/>
    </row>
    <row r="1992" spans="1:1" ht="13.2" x14ac:dyDescent="0.25">
      <c r="A1992" s="207"/>
    </row>
    <row r="1993" spans="1:1" ht="13.2" x14ac:dyDescent="0.25">
      <c r="A1993" s="207"/>
    </row>
    <row r="1994" spans="1:1" ht="13.2" x14ac:dyDescent="0.25">
      <c r="A1994" s="207"/>
    </row>
    <row r="1995" spans="1:1" ht="13.2" x14ac:dyDescent="0.25">
      <c r="A1995" s="207"/>
    </row>
    <row r="1996" spans="1:1" ht="13.2" x14ac:dyDescent="0.25">
      <c r="A1996" s="207"/>
    </row>
    <row r="1997" spans="1:1" ht="13.2" x14ac:dyDescent="0.25">
      <c r="A1997" s="207"/>
    </row>
    <row r="1998" spans="1:1" ht="13.2" x14ac:dyDescent="0.25">
      <c r="A1998" s="207"/>
    </row>
    <row r="1999" spans="1:1" ht="13.2" x14ac:dyDescent="0.25">
      <c r="A1999" s="207"/>
    </row>
    <row r="2000" spans="1:1" ht="13.2" x14ac:dyDescent="0.25">
      <c r="A2000" s="207"/>
    </row>
    <row r="2001" spans="1:1" ht="13.2" x14ac:dyDescent="0.25">
      <c r="A2001" s="207"/>
    </row>
    <row r="2002" spans="1:1" ht="13.2" x14ac:dyDescent="0.25">
      <c r="A2002" s="207"/>
    </row>
    <row r="2003" spans="1:1" ht="13.2" x14ac:dyDescent="0.25">
      <c r="A2003" s="207"/>
    </row>
    <row r="2004" spans="1:1" ht="13.2" x14ac:dyDescent="0.25">
      <c r="A2004" s="207"/>
    </row>
    <row r="2005" spans="1:1" ht="13.2" x14ac:dyDescent="0.25">
      <c r="A2005" s="207"/>
    </row>
    <row r="2006" spans="1:1" ht="13.2" x14ac:dyDescent="0.25">
      <c r="A2006" s="207"/>
    </row>
    <row r="2007" spans="1:1" ht="13.2" x14ac:dyDescent="0.25">
      <c r="A2007" s="207"/>
    </row>
    <row r="2008" spans="1:1" ht="13.2" x14ac:dyDescent="0.25">
      <c r="A2008" s="207"/>
    </row>
    <row r="2009" spans="1:1" ht="13.2" x14ac:dyDescent="0.25">
      <c r="A2009" s="207"/>
    </row>
    <row r="2010" spans="1:1" ht="13.2" x14ac:dyDescent="0.25">
      <c r="A2010" s="207"/>
    </row>
    <row r="2011" spans="1:1" ht="13.2" x14ac:dyDescent="0.25">
      <c r="A2011" s="207"/>
    </row>
    <row r="2012" spans="1:1" ht="13.2" x14ac:dyDescent="0.25">
      <c r="A2012" s="207"/>
    </row>
    <row r="2013" spans="1:1" ht="13.2" x14ac:dyDescent="0.25">
      <c r="A2013" s="207"/>
    </row>
    <row r="2014" spans="1:1" ht="13.2" x14ac:dyDescent="0.25">
      <c r="A2014" s="207"/>
    </row>
    <row r="2015" spans="1:1" ht="13.2" x14ac:dyDescent="0.25">
      <c r="A2015" s="207"/>
    </row>
    <row r="2016" spans="1:1" ht="13.2" x14ac:dyDescent="0.25">
      <c r="A2016" s="207"/>
    </row>
    <row r="2017" spans="1:1" ht="13.2" x14ac:dyDescent="0.25">
      <c r="A2017" s="207"/>
    </row>
    <row r="2018" spans="1:1" ht="13.2" x14ac:dyDescent="0.25">
      <c r="A2018" s="207"/>
    </row>
    <row r="2019" spans="1:1" ht="13.2" x14ac:dyDescent="0.25">
      <c r="A2019" s="207"/>
    </row>
    <row r="2020" spans="1:1" ht="13.2" x14ac:dyDescent="0.25">
      <c r="A2020" s="207"/>
    </row>
    <row r="2021" spans="1:1" ht="13.2" x14ac:dyDescent="0.25">
      <c r="A2021" s="207"/>
    </row>
    <row r="2022" spans="1:1" ht="13.2" x14ac:dyDescent="0.25">
      <c r="A2022" s="207"/>
    </row>
    <row r="2023" spans="1:1" ht="13.2" x14ac:dyDescent="0.25">
      <c r="A2023" s="207"/>
    </row>
    <row r="2024" spans="1:1" ht="13.2" x14ac:dyDescent="0.25">
      <c r="A2024" s="207"/>
    </row>
    <row r="2025" spans="1:1" ht="13.2" x14ac:dyDescent="0.25">
      <c r="A2025" s="207"/>
    </row>
    <row r="2026" spans="1:1" ht="13.2" x14ac:dyDescent="0.25">
      <c r="A2026" s="207"/>
    </row>
    <row r="2027" spans="1:1" ht="13.2" x14ac:dyDescent="0.25">
      <c r="A2027" s="207"/>
    </row>
    <row r="2028" spans="1:1" ht="13.2" x14ac:dyDescent="0.25">
      <c r="A2028" s="207"/>
    </row>
    <row r="2029" spans="1:1" ht="13.2" x14ac:dyDescent="0.25">
      <c r="A2029" s="207"/>
    </row>
    <row r="2030" spans="1:1" ht="13.2" x14ac:dyDescent="0.25">
      <c r="A2030" s="207"/>
    </row>
    <row r="2031" spans="1:1" ht="13.2" x14ac:dyDescent="0.25">
      <c r="A2031" s="207"/>
    </row>
    <row r="2032" spans="1:1" ht="13.2" x14ac:dyDescent="0.25">
      <c r="A2032" s="207"/>
    </row>
    <row r="2033" spans="1:1" ht="13.2" x14ac:dyDescent="0.25">
      <c r="A2033" s="207"/>
    </row>
    <row r="2034" spans="1:1" ht="13.2" x14ac:dyDescent="0.25">
      <c r="A2034" s="207"/>
    </row>
    <row r="2035" spans="1:1" ht="13.2" x14ac:dyDescent="0.25">
      <c r="A2035" s="207"/>
    </row>
    <row r="2036" spans="1:1" ht="13.2" x14ac:dyDescent="0.25">
      <c r="A2036" s="207"/>
    </row>
    <row r="2037" spans="1:1" ht="13.2" x14ac:dyDescent="0.25">
      <c r="A2037" s="207"/>
    </row>
    <row r="2038" spans="1:1" ht="13.2" x14ac:dyDescent="0.25">
      <c r="A2038" s="207"/>
    </row>
    <row r="2039" spans="1:1" ht="13.2" x14ac:dyDescent="0.25">
      <c r="A2039" s="207"/>
    </row>
    <row r="2040" spans="1:1" ht="13.2" x14ac:dyDescent="0.25">
      <c r="A2040" s="207"/>
    </row>
    <row r="2041" spans="1:1" ht="13.2" x14ac:dyDescent="0.25">
      <c r="A2041" s="207"/>
    </row>
    <row r="2042" spans="1:1" ht="13.2" x14ac:dyDescent="0.25">
      <c r="A2042" s="207"/>
    </row>
    <row r="2043" spans="1:1" ht="13.2" x14ac:dyDescent="0.25">
      <c r="A2043" s="207"/>
    </row>
    <row r="2044" spans="1:1" ht="13.2" x14ac:dyDescent="0.25">
      <c r="A2044" s="207"/>
    </row>
    <row r="2045" spans="1:1" ht="13.2" x14ac:dyDescent="0.25">
      <c r="A2045" s="207"/>
    </row>
    <row r="2046" spans="1:1" ht="13.2" x14ac:dyDescent="0.25">
      <c r="A2046" s="207"/>
    </row>
    <row r="2047" spans="1:1" ht="13.2" x14ac:dyDescent="0.25">
      <c r="A2047" s="207"/>
    </row>
    <row r="2048" spans="1:1" ht="13.2" x14ac:dyDescent="0.25">
      <c r="A2048" s="207"/>
    </row>
    <row r="2049" spans="1:1" ht="13.2" x14ac:dyDescent="0.25">
      <c r="A2049" s="207"/>
    </row>
    <row r="2050" spans="1:1" ht="13.2" x14ac:dyDescent="0.25">
      <c r="A2050" s="207"/>
    </row>
    <row r="2051" spans="1:1" ht="13.2" x14ac:dyDescent="0.25">
      <c r="A2051" s="207"/>
    </row>
    <row r="2052" spans="1:1" ht="13.2" x14ac:dyDescent="0.25">
      <c r="A2052" s="207"/>
    </row>
    <row r="2053" spans="1:1" ht="13.2" x14ac:dyDescent="0.25">
      <c r="A2053" s="207"/>
    </row>
    <row r="2054" spans="1:1" ht="13.2" x14ac:dyDescent="0.25">
      <c r="A2054" s="207"/>
    </row>
    <row r="2055" spans="1:1" ht="13.2" x14ac:dyDescent="0.25">
      <c r="A2055" s="207"/>
    </row>
    <row r="2056" spans="1:1" ht="13.2" x14ac:dyDescent="0.25">
      <c r="A2056" s="207"/>
    </row>
    <row r="2057" spans="1:1" ht="13.2" x14ac:dyDescent="0.25">
      <c r="A2057" s="207"/>
    </row>
    <row r="2058" spans="1:1" ht="13.2" x14ac:dyDescent="0.25">
      <c r="A2058" s="207"/>
    </row>
    <row r="2059" spans="1:1" ht="13.2" x14ac:dyDescent="0.25">
      <c r="A2059" s="207"/>
    </row>
    <row r="2060" spans="1:1" ht="13.2" x14ac:dyDescent="0.25">
      <c r="A2060" s="207"/>
    </row>
    <row r="2061" spans="1:1" ht="13.2" x14ac:dyDescent="0.25">
      <c r="A2061" s="207"/>
    </row>
    <row r="2062" spans="1:1" ht="13.2" x14ac:dyDescent="0.25">
      <c r="A2062" s="207"/>
    </row>
    <row r="2063" spans="1:1" ht="13.2" x14ac:dyDescent="0.25">
      <c r="A2063" s="207"/>
    </row>
    <row r="2064" spans="1:1" ht="13.2" x14ac:dyDescent="0.25">
      <c r="A2064" s="207"/>
    </row>
    <row r="2065" spans="1:1" ht="13.2" x14ac:dyDescent="0.25">
      <c r="A2065" s="207"/>
    </row>
    <row r="2066" spans="1:1" ht="13.2" x14ac:dyDescent="0.25">
      <c r="A2066" s="207"/>
    </row>
    <row r="2067" spans="1:1" ht="13.2" x14ac:dyDescent="0.25">
      <c r="A2067" s="207"/>
    </row>
    <row r="2068" spans="1:1" ht="13.2" x14ac:dyDescent="0.25">
      <c r="A2068" s="207"/>
    </row>
    <row r="2069" spans="1:1" ht="13.2" x14ac:dyDescent="0.25">
      <c r="A2069" s="207"/>
    </row>
    <row r="2070" spans="1:1" ht="13.2" x14ac:dyDescent="0.25">
      <c r="A2070" s="207"/>
    </row>
    <row r="2071" spans="1:1" ht="13.2" x14ac:dyDescent="0.25">
      <c r="A2071" s="207"/>
    </row>
    <row r="2072" spans="1:1" ht="13.2" x14ac:dyDescent="0.25">
      <c r="A2072" s="207"/>
    </row>
    <row r="2073" spans="1:1" ht="13.2" x14ac:dyDescent="0.25">
      <c r="A2073" s="207"/>
    </row>
    <row r="2074" spans="1:1" ht="13.2" x14ac:dyDescent="0.25">
      <c r="A2074" s="207"/>
    </row>
    <row r="2075" spans="1:1" ht="13.2" x14ac:dyDescent="0.25">
      <c r="A2075" s="207"/>
    </row>
    <row r="2076" spans="1:1" ht="13.2" x14ac:dyDescent="0.25">
      <c r="A2076" s="207"/>
    </row>
    <row r="2077" spans="1:1" ht="13.2" x14ac:dyDescent="0.25">
      <c r="A2077" s="207"/>
    </row>
    <row r="2078" spans="1:1" ht="13.2" x14ac:dyDescent="0.25">
      <c r="A2078" s="207"/>
    </row>
    <row r="2079" spans="1:1" ht="13.2" x14ac:dyDescent="0.25">
      <c r="A2079" s="207"/>
    </row>
    <row r="2080" spans="1:1" ht="13.2" x14ac:dyDescent="0.25">
      <c r="A2080" s="207"/>
    </row>
    <row r="2081" spans="1:1" ht="13.2" x14ac:dyDescent="0.25">
      <c r="A2081" s="207"/>
    </row>
    <row r="2082" spans="1:1" ht="13.2" x14ac:dyDescent="0.25">
      <c r="A2082" s="207"/>
    </row>
    <row r="2083" spans="1:1" ht="13.2" x14ac:dyDescent="0.25">
      <c r="A2083" s="207"/>
    </row>
    <row r="2084" spans="1:1" ht="13.2" x14ac:dyDescent="0.25">
      <c r="A2084" s="207"/>
    </row>
    <row r="2085" spans="1:1" ht="13.2" x14ac:dyDescent="0.25">
      <c r="A2085" s="207"/>
    </row>
    <row r="2086" spans="1:1" ht="13.2" x14ac:dyDescent="0.25">
      <c r="A2086" s="207"/>
    </row>
    <row r="2087" spans="1:1" ht="13.2" x14ac:dyDescent="0.25">
      <c r="A2087" s="207"/>
    </row>
    <row r="2088" spans="1:1" ht="13.2" x14ac:dyDescent="0.25">
      <c r="A2088" s="207"/>
    </row>
    <row r="2089" spans="1:1" ht="13.2" x14ac:dyDescent="0.25">
      <c r="A2089" s="207"/>
    </row>
    <row r="2090" spans="1:1" ht="13.2" x14ac:dyDescent="0.25">
      <c r="A2090" s="207"/>
    </row>
    <row r="2091" spans="1:1" ht="13.2" x14ac:dyDescent="0.25">
      <c r="A2091" s="207"/>
    </row>
    <row r="2092" spans="1:1" ht="13.2" x14ac:dyDescent="0.25">
      <c r="A2092" s="207"/>
    </row>
    <row r="2093" spans="1:1" ht="13.2" x14ac:dyDescent="0.25">
      <c r="A2093" s="207"/>
    </row>
    <row r="2094" spans="1:1" ht="13.2" x14ac:dyDescent="0.25">
      <c r="A2094" s="207"/>
    </row>
    <row r="2095" spans="1:1" ht="13.2" x14ac:dyDescent="0.25">
      <c r="A2095" s="207"/>
    </row>
    <row r="2096" spans="1:1" ht="13.2" x14ac:dyDescent="0.25">
      <c r="A2096" s="207"/>
    </row>
    <row r="2097" spans="1:1" ht="13.2" x14ac:dyDescent="0.25">
      <c r="A2097" s="207"/>
    </row>
    <row r="2098" spans="1:1" ht="13.2" x14ac:dyDescent="0.25">
      <c r="A2098" s="207"/>
    </row>
    <row r="2099" spans="1:1" ht="13.2" x14ac:dyDescent="0.25">
      <c r="A2099" s="207"/>
    </row>
    <row r="2100" spans="1:1" ht="13.2" x14ac:dyDescent="0.25">
      <c r="A2100" s="207"/>
    </row>
    <row r="2101" spans="1:1" ht="13.2" x14ac:dyDescent="0.25">
      <c r="A2101" s="207"/>
    </row>
    <row r="2102" spans="1:1" ht="13.2" x14ac:dyDescent="0.25">
      <c r="A2102" s="207"/>
    </row>
    <row r="2103" spans="1:1" ht="13.2" x14ac:dyDescent="0.25">
      <c r="A2103" s="207"/>
    </row>
    <row r="2104" spans="1:1" ht="13.2" x14ac:dyDescent="0.25">
      <c r="A2104" s="207"/>
    </row>
    <row r="2105" spans="1:1" ht="13.2" x14ac:dyDescent="0.25">
      <c r="A2105" s="207"/>
    </row>
    <row r="2106" spans="1:1" ht="13.2" x14ac:dyDescent="0.25">
      <c r="A2106" s="207"/>
    </row>
    <row r="2107" spans="1:1" ht="13.2" x14ac:dyDescent="0.25">
      <c r="A2107" s="207"/>
    </row>
    <row r="2108" spans="1:1" ht="13.2" x14ac:dyDescent="0.25">
      <c r="A2108" s="207"/>
    </row>
    <row r="2109" spans="1:1" ht="13.2" x14ac:dyDescent="0.25">
      <c r="A2109" s="207"/>
    </row>
    <row r="2110" spans="1:1" ht="13.2" x14ac:dyDescent="0.25">
      <c r="A2110" s="207"/>
    </row>
    <row r="2111" spans="1:1" ht="13.2" x14ac:dyDescent="0.25">
      <c r="A2111" s="207"/>
    </row>
    <row r="2112" spans="1:1" ht="13.2" x14ac:dyDescent="0.25">
      <c r="A2112" s="207"/>
    </row>
    <row r="2113" spans="1:1" ht="13.2" x14ac:dyDescent="0.25">
      <c r="A2113" s="207"/>
    </row>
    <row r="2114" spans="1:1" ht="13.2" x14ac:dyDescent="0.25">
      <c r="A2114" s="207"/>
    </row>
    <row r="2115" spans="1:1" ht="13.2" x14ac:dyDescent="0.25">
      <c r="A2115" s="207"/>
    </row>
    <row r="2116" spans="1:1" ht="13.2" x14ac:dyDescent="0.25">
      <c r="A2116" s="207"/>
    </row>
    <row r="2117" spans="1:1" ht="13.2" x14ac:dyDescent="0.25">
      <c r="A2117" s="207"/>
    </row>
    <row r="2118" spans="1:1" ht="13.2" x14ac:dyDescent="0.25">
      <c r="A2118" s="207"/>
    </row>
    <row r="2119" spans="1:1" ht="13.2" x14ac:dyDescent="0.25">
      <c r="A2119" s="207"/>
    </row>
    <row r="2120" spans="1:1" ht="13.2" x14ac:dyDescent="0.25">
      <c r="A2120" s="207"/>
    </row>
    <row r="2121" spans="1:1" ht="13.2" x14ac:dyDescent="0.25">
      <c r="A2121" s="207"/>
    </row>
    <row r="2122" spans="1:1" ht="13.2" x14ac:dyDescent="0.25">
      <c r="A2122" s="207"/>
    </row>
    <row r="2123" spans="1:1" ht="13.2" x14ac:dyDescent="0.25">
      <c r="A2123" s="207"/>
    </row>
    <row r="2124" spans="1:1" ht="13.2" x14ac:dyDescent="0.25">
      <c r="A2124" s="207"/>
    </row>
    <row r="2125" spans="1:1" ht="13.2" x14ac:dyDescent="0.25">
      <c r="A2125" s="207"/>
    </row>
    <row r="2126" spans="1:1" ht="13.2" x14ac:dyDescent="0.25">
      <c r="A2126" s="207"/>
    </row>
    <row r="2127" spans="1:1" ht="13.2" x14ac:dyDescent="0.25">
      <c r="A2127" s="207"/>
    </row>
    <row r="2128" spans="1:1" ht="13.2" x14ac:dyDescent="0.25">
      <c r="A2128" s="207"/>
    </row>
    <row r="2129" spans="1:1" ht="13.2" x14ac:dyDescent="0.25">
      <c r="A2129" s="207"/>
    </row>
    <row r="2130" spans="1:1" ht="13.2" x14ac:dyDescent="0.25">
      <c r="A2130" s="207"/>
    </row>
    <row r="2131" spans="1:1" ht="13.2" x14ac:dyDescent="0.25">
      <c r="A2131" s="207"/>
    </row>
    <row r="2132" spans="1:1" ht="13.2" x14ac:dyDescent="0.25">
      <c r="A2132" s="207"/>
    </row>
    <row r="2133" spans="1:1" ht="13.2" x14ac:dyDescent="0.25">
      <c r="A2133" s="207"/>
    </row>
    <row r="2134" spans="1:1" ht="13.2" x14ac:dyDescent="0.25">
      <c r="A2134" s="207"/>
    </row>
    <row r="2135" spans="1:1" ht="13.2" x14ac:dyDescent="0.25">
      <c r="A2135" s="207"/>
    </row>
    <row r="2136" spans="1:1" ht="13.2" x14ac:dyDescent="0.25">
      <c r="A2136" s="207"/>
    </row>
    <row r="2137" spans="1:1" ht="13.2" x14ac:dyDescent="0.25">
      <c r="A2137" s="207"/>
    </row>
    <row r="2138" spans="1:1" ht="13.2" x14ac:dyDescent="0.25">
      <c r="A2138" s="207"/>
    </row>
    <row r="2139" spans="1:1" ht="13.2" x14ac:dyDescent="0.25">
      <c r="A2139" s="207"/>
    </row>
    <row r="2140" spans="1:1" ht="13.2" x14ac:dyDescent="0.25">
      <c r="A2140" s="207"/>
    </row>
    <row r="2141" spans="1:1" ht="13.2" x14ac:dyDescent="0.25">
      <c r="A2141" s="207"/>
    </row>
    <row r="2142" spans="1:1" ht="13.2" x14ac:dyDescent="0.25">
      <c r="A2142" s="207"/>
    </row>
    <row r="2143" spans="1:1" ht="13.2" x14ac:dyDescent="0.25">
      <c r="A2143" s="207"/>
    </row>
    <row r="2144" spans="1:1" ht="13.2" x14ac:dyDescent="0.25">
      <c r="A2144" s="207"/>
    </row>
    <row r="2145" spans="1:1" ht="13.2" x14ac:dyDescent="0.25">
      <c r="A2145" s="207"/>
    </row>
    <row r="2146" spans="1:1" ht="13.2" x14ac:dyDescent="0.25">
      <c r="A2146" s="207"/>
    </row>
    <row r="2147" spans="1:1" ht="13.2" x14ac:dyDescent="0.25">
      <c r="A2147" s="207"/>
    </row>
    <row r="2148" spans="1:1" ht="13.2" x14ac:dyDescent="0.25">
      <c r="A2148" s="207"/>
    </row>
    <row r="2149" spans="1:1" ht="13.2" x14ac:dyDescent="0.25">
      <c r="A2149" s="207"/>
    </row>
    <row r="2150" spans="1:1" ht="13.2" x14ac:dyDescent="0.25">
      <c r="A2150" s="207"/>
    </row>
    <row r="2151" spans="1:1" ht="13.2" x14ac:dyDescent="0.25">
      <c r="A2151" s="207"/>
    </row>
    <row r="2152" spans="1:1" ht="13.2" x14ac:dyDescent="0.25">
      <c r="A2152" s="207"/>
    </row>
    <row r="2153" spans="1:1" ht="13.2" x14ac:dyDescent="0.25">
      <c r="A2153" s="207"/>
    </row>
    <row r="2154" spans="1:1" ht="13.2" x14ac:dyDescent="0.25">
      <c r="A2154" s="207"/>
    </row>
    <row r="2155" spans="1:1" ht="13.2" x14ac:dyDescent="0.25">
      <c r="A2155" s="207"/>
    </row>
    <row r="2156" spans="1:1" ht="13.2" x14ac:dyDescent="0.25">
      <c r="A2156" s="207"/>
    </row>
    <row r="2157" spans="1:1" ht="13.2" x14ac:dyDescent="0.25">
      <c r="A2157" s="207"/>
    </row>
    <row r="2158" spans="1:1" ht="13.2" x14ac:dyDescent="0.25">
      <c r="A2158" s="207"/>
    </row>
    <row r="2159" spans="1:1" ht="13.2" x14ac:dyDescent="0.25">
      <c r="A2159" s="207"/>
    </row>
    <row r="2160" spans="1:1" ht="13.2" x14ac:dyDescent="0.25">
      <c r="A2160" s="207"/>
    </row>
    <row r="2161" spans="1:1" ht="13.2" x14ac:dyDescent="0.25">
      <c r="A2161" s="207"/>
    </row>
    <row r="2162" spans="1:1" ht="13.2" x14ac:dyDescent="0.25">
      <c r="A2162" s="207"/>
    </row>
    <row r="2163" spans="1:1" ht="13.2" x14ac:dyDescent="0.25">
      <c r="A2163" s="207"/>
    </row>
    <row r="2164" spans="1:1" ht="13.2" x14ac:dyDescent="0.25">
      <c r="A2164" s="207"/>
    </row>
    <row r="2165" spans="1:1" ht="13.2" x14ac:dyDescent="0.25">
      <c r="A2165" s="207"/>
    </row>
    <row r="2166" spans="1:1" ht="13.2" x14ac:dyDescent="0.25">
      <c r="A2166" s="207"/>
    </row>
    <row r="2167" spans="1:1" ht="13.2" x14ac:dyDescent="0.25">
      <c r="A2167" s="207"/>
    </row>
    <row r="2168" spans="1:1" ht="13.2" x14ac:dyDescent="0.25">
      <c r="A2168" s="207"/>
    </row>
    <row r="2169" spans="1:1" ht="13.2" x14ac:dyDescent="0.25">
      <c r="A2169" s="207"/>
    </row>
    <row r="2170" spans="1:1" ht="13.2" x14ac:dyDescent="0.25">
      <c r="A2170" s="207"/>
    </row>
    <row r="2171" spans="1:1" ht="13.2" x14ac:dyDescent="0.25">
      <c r="A2171" s="207"/>
    </row>
    <row r="2172" spans="1:1" ht="13.2" x14ac:dyDescent="0.25">
      <c r="A2172" s="207"/>
    </row>
    <row r="2173" spans="1:1" ht="13.2" x14ac:dyDescent="0.25">
      <c r="A2173" s="207"/>
    </row>
    <row r="2174" spans="1:1" ht="13.2" x14ac:dyDescent="0.25">
      <c r="A2174" s="207"/>
    </row>
    <row r="2175" spans="1:1" ht="13.2" x14ac:dyDescent="0.25">
      <c r="A2175" s="207"/>
    </row>
    <row r="2176" spans="1:1" ht="13.2" x14ac:dyDescent="0.25">
      <c r="A2176" s="207"/>
    </row>
    <row r="2177" spans="1:1" ht="13.2" x14ac:dyDescent="0.25">
      <c r="A2177" s="207"/>
    </row>
    <row r="2178" spans="1:1" ht="13.2" x14ac:dyDescent="0.25">
      <c r="A2178" s="207"/>
    </row>
    <row r="2179" spans="1:1" ht="13.2" x14ac:dyDescent="0.25">
      <c r="A2179" s="207"/>
    </row>
    <row r="2180" spans="1:1" ht="13.2" x14ac:dyDescent="0.25">
      <c r="A2180" s="207"/>
    </row>
    <row r="2181" spans="1:1" ht="13.2" x14ac:dyDescent="0.25">
      <c r="A2181" s="207"/>
    </row>
    <row r="2182" spans="1:1" ht="13.2" x14ac:dyDescent="0.25">
      <c r="A2182" s="207"/>
    </row>
    <row r="2183" spans="1:1" ht="13.2" x14ac:dyDescent="0.25">
      <c r="A2183" s="207"/>
    </row>
    <row r="2184" spans="1:1" ht="13.2" x14ac:dyDescent="0.25">
      <c r="A2184" s="207"/>
    </row>
    <row r="2185" spans="1:1" ht="13.2" x14ac:dyDescent="0.25">
      <c r="A2185" s="207"/>
    </row>
    <row r="2186" spans="1:1" ht="13.2" x14ac:dyDescent="0.25">
      <c r="A2186" s="207"/>
    </row>
    <row r="2187" spans="1:1" ht="13.2" x14ac:dyDescent="0.25">
      <c r="A2187" s="207"/>
    </row>
    <row r="2188" spans="1:1" ht="13.2" x14ac:dyDescent="0.25">
      <c r="A2188" s="207"/>
    </row>
    <row r="2189" spans="1:1" ht="13.2" x14ac:dyDescent="0.25">
      <c r="A2189" s="207"/>
    </row>
    <row r="2190" spans="1:1" ht="13.2" x14ac:dyDescent="0.25">
      <c r="A2190" s="207"/>
    </row>
    <row r="2191" spans="1:1" ht="13.2" x14ac:dyDescent="0.25">
      <c r="A2191" s="207"/>
    </row>
    <row r="2192" spans="1:1" ht="13.2" x14ac:dyDescent="0.25">
      <c r="A2192" s="207"/>
    </row>
    <row r="2193" spans="1:1" ht="13.2" x14ac:dyDescent="0.25">
      <c r="A2193" s="207"/>
    </row>
    <row r="2194" spans="1:1" ht="13.2" x14ac:dyDescent="0.25">
      <c r="A2194" s="207"/>
    </row>
    <row r="2195" spans="1:1" ht="13.2" x14ac:dyDescent="0.25">
      <c r="A2195" s="207"/>
    </row>
    <row r="2196" spans="1:1" ht="13.2" x14ac:dyDescent="0.25">
      <c r="A2196" s="207"/>
    </row>
    <row r="2197" spans="1:1" ht="13.2" x14ac:dyDescent="0.25">
      <c r="A2197" s="207"/>
    </row>
    <row r="2198" spans="1:1" ht="13.2" x14ac:dyDescent="0.25">
      <c r="A2198" s="207"/>
    </row>
    <row r="2199" spans="1:1" ht="13.2" x14ac:dyDescent="0.25">
      <c r="A2199" s="207"/>
    </row>
    <row r="2200" spans="1:1" ht="13.2" x14ac:dyDescent="0.25">
      <c r="A2200" s="207"/>
    </row>
    <row r="2201" spans="1:1" ht="13.2" x14ac:dyDescent="0.25">
      <c r="A2201" s="207"/>
    </row>
    <row r="2202" spans="1:1" ht="13.2" x14ac:dyDescent="0.25">
      <c r="A2202" s="207"/>
    </row>
    <row r="2203" spans="1:1" ht="13.2" x14ac:dyDescent="0.25">
      <c r="A2203" s="207"/>
    </row>
    <row r="2204" spans="1:1" ht="13.2" x14ac:dyDescent="0.25">
      <c r="A2204" s="207"/>
    </row>
    <row r="2205" spans="1:1" ht="13.2" x14ac:dyDescent="0.25">
      <c r="A2205" s="207"/>
    </row>
    <row r="2206" spans="1:1" ht="13.2" x14ac:dyDescent="0.25">
      <c r="A2206" s="207"/>
    </row>
    <row r="2207" spans="1:1" ht="13.2" x14ac:dyDescent="0.25">
      <c r="A2207" s="207"/>
    </row>
    <row r="2208" spans="1:1" ht="13.2" x14ac:dyDescent="0.25">
      <c r="A2208" s="207"/>
    </row>
    <row r="2209" spans="1:1" ht="13.2" x14ac:dyDescent="0.25">
      <c r="A2209" s="207"/>
    </row>
    <row r="2210" spans="1:1" ht="13.2" x14ac:dyDescent="0.25">
      <c r="A2210" s="207"/>
    </row>
    <row r="2211" spans="1:1" ht="13.2" x14ac:dyDescent="0.25">
      <c r="A2211" s="207"/>
    </row>
    <row r="2212" spans="1:1" ht="13.2" x14ac:dyDescent="0.25">
      <c r="A2212" s="207"/>
    </row>
    <row r="2213" spans="1:1" ht="13.2" x14ac:dyDescent="0.25">
      <c r="A2213" s="207"/>
    </row>
    <row r="2214" spans="1:1" ht="13.2" x14ac:dyDescent="0.25">
      <c r="A2214" s="207"/>
    </row>
    <row r="2215" spans="1:1" ht="13.2" x14ac:dyDescent="0.25">
      <c r="A2215" s="207"/>
    </row>
    <row r="2216" spans="1:1" ht="13.2" x14ac:dyDescent="0.25">
      <c r="A2216" s="207"/>
    </row>
    <row r="2217" spans="1:1" ht="13.2" x14ac:dyDescent="0.25">
      <c r="A2217" s="207"/>
    </row>
    <row r="2218" spans="1:1" ht="13.2" x14ac:dyDescent="0.25">
      <c r="A2218" s="207"/>
    </row>
    <row r="2219" spans="1:1" ht="13.2" x14ac:dyDescent="0.25">
      <c r="A2219" s="207"/>
    </row>
    <row r="2220" spans="1:1" ht="13.2" x14ac:dyDescent="0.25">
      <c r="A2220" s="207"/>
    </row>
    <row r="2221" spans="1:1" ht="13.2" x14ac:dyDescent="0.25">
      <c r="A2221" s="207"/>
    </row>
    <row r="2222" spans="1:1" ht="13.2" x14ac:dyDescent="0.25">
      <c r="A2222" s="207"/>
    </row>
    <row r="2223" spans="1:1" ht="13.2" x14ac:dyDescent="0.25">
      <c r="A2223" s="207"/>
    </row>
    <row r="2224" spans="1:1" ht="13.2" x14ac:dyDescent="0.25">
      <c r="A2224" s="207"/>
    </row>
    <row r="2225" spans="1:1" ht="13.2" x14ac:dyDescent="0.25">
      <c r="A2225" s="207"/>
    </row>
    <row r="2226" spans="1:1" ht="13.2" x14ac:dyDescent="0.25">
      <c r="A2226" s="207"/>
    </row>
    <row r="2227" spans="1:1" ht="13.2" x14ac:dyDescent="0.25">
      <c r="A2227" s="207"/>
    </row>
    <row r="2228" spans="1:1" ht="13.2" x14ac:dyDescent="0.25">
      <c r="A2228" s="207"/>
    </row>
    <row r="2229" spans="1:1" ht="13.2" x14ac:dyDescent="0.25">
      <c r="A2229" s="207"/>
    </row>
    <row r="2230" spans="1:1" ht="13.2" x14ac:dyDescent="0.25">
      <c r="A2230" s="207"/>
    </row>
    <row r="2231" spans="1:1" ht="13.2" x14ac:dyDescent="0.25">
      <c r="A2231" s="207"/>
    </row>
    <row r="2232" spans="1:1" ht="13.2" x14ac:dyDescent="0.25">
      <c r="A2232" s="207"/>
    </row>
    <row r="2233" spans="1:1" ht="13.2" x14ac:dyDescent="0.25">
      <c r="A2233" s="207"/>
    </row>
    <row r="2234" spans="1:1" ht="13.2" x14ac:dyDescent="0.25">
      <c r="A2234" s="207"/>
    </row>
    <row r="2235" spans="1:1" ht="13.2" x14ac:dyDescent="0.25">
      <c r="A2235" s="207"/>
    </row>
    <row r="2236" spans="1:1" ht="13.2" x14ac:dyDescent="0.25">
      <c r="A2236" s="207"/>
    </row>
    <row r="2237" spans="1:1" ht="13.2" x14ac:dyDescent="0.25">
      <c r="A2237" s="207"/>
    </row>
    <row r="2238" spans="1:1" ht="13.2" x14ac:dyDescent="0.25">
      <c r="A2238" s="207"/>
    </row>
    <row r="2239" spans="1:1" ht="13.2" x14ac:dyDescent="0.25">
      <c r="A2239" s="207"/>
    </row>
    <row r="2240" spans="1:1" ht="13.2" x14ac:dyDescent="0.25">
      <c r="A2240" s="207"/>
    </row>
    <row r="2241" spans="1:1" ht="13.2" x14ac:dyDescent="0.25">
      <c r="A2241" s="207"/>
    </row>
    <row r="2242" spans="1:1" ht="13.2" x14ac:dyDescent="0.25">
      <c r="A2242" s="207"/>
    </row>
    <row r="2243" spans="1:1" ht="13.2" x14ac:dyDescent="0.25">
      <c r="A2243" s="207"/>
    </row>
    <row r="2244" spans="1:1" ht="13.2" x14ac:dyDescent="0.25">
      <c r="A2244" s="207"/>
    </row>
    <row r="2245" spans="1:1" ht="13.2" x14ac:dyDescent="0.25">
      <c r="A2245" s="207"/>
    </row>
    <row r="2246" spans="1:1" ht="13.2" x14ac:dyDescent="0.25">
      <c r="A2246" s="207"/>
    </row>
    <row r="2247" spans="1:1" ht="13.2" x14ac:dyDescent="0.25">
      <c r="A2247" s="207"/>
    </row>
    <row r="2248" spans="1:1" ht="13.2" x14ac:dyDescent="0.25">
      <c r="A2248" s="207"/>
    </row>
    <row r="2249" spans="1:1" ht="13.2" x14ac:dyDescent="0.25">
      <c r="A2249" s="207"/>
    </row>
    <row r="2250" spans="1:1" ht="13.2" x14ac:dyDescent="0.25">
      <c r="A2250" s="207"/>
    </row>
    <row r="2251" spans="1:1" ht="13.2" x14ac:dyDescent="0.25">
      <c r="A2251" s="207"/>
    </row>
    <row r="2252" spans="1:1" ht="13.2" x14ac:dyDescent="0.25">
      <c r="A2252" s="207"/>
    </row>
    <row r="2253" spans="1:1" ht="13.2" x14ac:dyDescent="0.25">
      <c r="A2253" s="207"/>
    </row>
    <row r="2254" spans="1:1" ht="13.2" x14ac:dyDescent="0.25">
      <c r="A2254" s="207"/>
    </row>
    <row r="2255" spans="1:1" ht="13.2" x14ac:dyDescent="0.25">
      <c r="A2255" s="207"/>
    </row>
    <row r="2256" spans="1:1" ht="13.2" x14ac:dyDescent="0.25">
      <c r="A2256" s="207"/>
    </row>
    <row r="2257" spans="1:1" ht="13.2" x14ac:dyDescent="0.25">
      <c r="A2257" s="207"/>
    </row>
    <row r="2258" spans="1:1" ht="13.2" x14ac:dyDescent="0.25">
      <c r="A2258" s="207"/>
    </row>
    <row r="2259" spans="1:1" ht="13.2" x14ac:dyDescent="0.25">
      <c r="A2259" s="207"/>
    </row>
    <row r="2260" spans="1:1" ht="13.2" x14ac:dyDescent="0.25">
      <c r="A2260" s="207"/>
    </row>
    <row r="2261" spans="1:1" ht="13.2" x14ac:dyDescent="0.25">
      <c r="A2261" s="207"/>
    </row>
    <row r="2262" spans="1:1" ht="13.2" x14ac:dyDescent="0.25">
      <c r="A2262" s="207"/>
    </row>
    <row r="2263" spans="1:1" ht="13.2" x14ac:dyDescent="0.25">
      <c r="A2263" s="207"/>
    </row>
    <row r="2264" spans="1:1" ht="13.2" x14ac:dyDescent="0.25">
      <c r="A2264" s="207"/>
    </row>
    <row r="2265" spans="1:1" ht="13.2" x14ac:dyDescent="0.25">
      <c r="A2265" s="207"/>
    </row>
    <row r="2266" spans="1:1" ht="13.2" x14ac:dyDescent="0.25">
      <c r="A2266" s="207"/>
    </row>
    <row r="2267" spans="1:1" ht="13.2" x14ac:dyDescent="0.25">
      <c r="A2267" s="207"/>
    </row>
    <row r="2268" spans="1:1" ht="13.2" x14ac:dyDescent="0.25">
      <c r="A2268" s="207"/>
    </row>
    <row r="2269" spans="1:1" ht="13.2" x14ac:dyDescent="0.25">
      <c r="A2269" s="207"/>
    </row>
    <row r="2270" spans="1:1" ht="13.2" x14ac:dyDescent="0.25">
      <c r="A2270" s="207"/>
    </row>
    <row r="2271" spans="1:1" ht="13.2" x14ac:dyDescent="0.25">
      <c r="A2271" s="207"/>
    </row>
    <row r="2272" spans="1:1" ht="13.2" x14ac:dyDescent="0.25">
      <c r="A2272" s="207"/>
    </row>
    <row r="2273" spans="1:1" ht="13.2" x14ac:dyDescent="0.25">
      <c r="A2273" s="207"/>
    </row>
    <row r="2274" spans="1:1" ht="13.2" x14ac:dyDescent="0.25">
      <c r="A2274" s="207"/>
    </row>
    <row r="2275" spans="1:1" ht="13.2" x14ac:dyDescent="0.25">
      <c r="A2275" s="207"/>
    </row>
    <row r="2276" spans="1:1" ht="13.2" x14ac:dyDescent="0.25">
      <c r="A2276" s="207"/>
    </row>
    <row r="2277" spans="1:1" ht="13.2" x14ac:dyDescent="0.25">
      <c r="A2277" s="207"/>
    </row>
    <row r="2278" spans="1:1" ht="13.2" x14ac:dyDescent="0.25">
      <c r="A2278" s="207"/>
    </row>
    <row r="2279" spans="1:1" ht="13.2" x14ac:dyDescent="0.25">
      <c r="A2279" s="207"/>
    </row>
    <row r="2280" spans="1:1" ht="13.2" x14ac:dyDescent="0.25">
      <c r="A2280" s="207"/>
    </row>
    <row r="2281" spans="1:1" ht="13.2" x14ac:dyDescent="0.25">
      <c r="A2281" s="207"/>
    </row>
    <row r="2282" spans="1:1" ht="13.2" x14ac:dyDescent="0.25">
      <c r="A2282" s="207"/>
    </row>
    <row r="2283" spans="1:1" ht="13.2" x14ac:dyDescent="0.25">
      <c r="A2283" s="207"/>
    </row>
    <row r="2284" spans="1:1" ht="13.2" x14ac:dyDescent="0.25">
      <c r="A2284" s="207"/>
    </row>
    <row r="2285" spans="1:1" ht="13.2" x14ac:dyDescent="0.25">
      <c r="A2285" s="207"/>
    </row>
    <row r="2286" spans="1:1" ht="13.2" x14ac:dyDescent="0.25">
      <c r="A2286" s="207"/>
    </row>
    <row r="2287" spans="1:1" ht="13.2" x14ac:dyDescent="0.25">
      <c r="A2287" s="207"/>
    </row>
    <row r="2288" spans="1:1" ht="13.2" x14ac:dyDescent="0.25">
      <c r="A2288" s="207"/>
    </row>
    <row r="2289" spans="1:1" ht="13.2" x14ac:dyDescent="0.25">
      <c r="A2289" s="207"/>
    </row>
    <row r="2290" spans="1:1" ht="13.2" x14ac:dyDescent="0.25">
      <c r="A2290" s="207"/>
    </row>
    <row r="2291" spans="1:1" ht="13.2" x14ac:dyDescent="0.25">
      <c r="A2291" s="207"/>
    </row>
    <row r="2292" spans="1:1" ht="13.2" x14ac:dyDescent="0.25">
      <c r="A2292" s="207"/>
    </row>
    <row r="2293" spans="1:1" ht="13.2" x14ac:dyDescent="0.25">
      <c r="A2293" s="207"/>
    </row>
    <row r="2294" spans="1:1" ht="13.2" x14ac:dyDescent="0.25">
      <c r="A2294" s="207"/>
    </row>
    <row r="2295" spans="1:1" ht="13.2" x14ac:dyDescent="0.25">
      <c r="A2295" s="207"/>
    </row>
    <row r="2296" spans="1:1" ht="13.2" x14ac:dyDescent="0.25">
      <c r="A2296" s="207"/>
    </row>
    <row r="2297" spans="1:1" ht="13.2" x14ac:dyDescent="0.25">
      <c r="A2297" s="207"/>
    </row>
    <row r="2298" spans="1:1" ht="13.2" x14ac:dyDescent="0.25">
      <c r="A2298" s="207"/>
    </row>
    <row r="2299" spans="1:1" ht="13.2" x14ac:dyDescent="0.25">
      <c r="A2299" s="207"/>
    </row>
    <row r="2300" spans="1:1" ht="13.2" x14ac:dyDescent="0.25">
      <c r="A2300" s="207"/>
    </row>
    <row r="2301" spans="1:1" ht="13.2" x14ac:dyDescent="0.25">
      <c r="A2301" s="207"/>
    </row>
    <row r="2302" spans="1:1" ht="13.2" x14ac:dyDescent="0.25">
      <c r="A2302" s="207"/>
    </row>
    <row r="2303" spans="1:1" ht="13.2" x14ac:dyDescent="0.25">
      <c r="A2303" s="207"/>
    </row>
    <row r="2304" spans="1:1" ht="13.2" x14ac:dyDescent="0.25">
      <c r="A2304" s="207"/>
    </row>
    <row r="2305" spans="1:1" ht="13.2" x14ac:dyDescent="0.25">
      <c r="A2305" s="207"/>
    </row>
    <row r="2306" spans="1:1" ht="13.2" x14ac:dyDescent="0.25">
      <c r="A2306" s="207"/>
    </row>
    <row r="2307" spans="1:1" ht="13.2" x14ac:dyDescent="0.25">
      <c r="A2307" s="207"/>
    </row>
    <row r="2308" spans="1:1" ht="13.2" x14ac:dyDescent="0.25">
      <c r="A2308" s="207"/>
    </row>
    <row r="2309" spans="1:1" ht="13.2" x14ac:dyDescent="0.25">
      <c r="A2309" s="207"/>
    </row>
    <row r="2310" spans="1:1" ht="13.2" x14ac:dyDescent="0.25">
      <c r="A2310" s="207"/>
    </row>
    <row r="2311" spans="1:1" ht="13.2" x14ac:dyDescent="0.25">
      <c r="A2311" s="207"/>
    </row>
    <row r="2312" spans="1:1" ht="13.2" x14ac:dyDescent="0.25">
      <c r="A2312" s="207"/>
    </row>
    <row r="2313" spans="1:1" ht="13.2" x14ac:dyDescent="0.25">
      <c r="A2313" s="207"/>
    </row>
    <row r="2314" spans="1:1" ht="13.2" x14ac:dyDescent="0.25">
      <c r="A2314" s="207"/>
    </row>
    <row r="2315" spans="1:1" ht="13.2" x14ac:dyDescent="0.25">
      <c r="A2315" s="207"/>
    </row>
    <row r="2316" spans="1:1" ht="13.2" x14ac:dyDescent="0.25">
      <c r="A2316" s="207"/>
    </row>
    <row r="2317" spans="1:1" ht="13.2" x14ac:dyDescent="0.25">
      <c r="A2317" s="207"/>
    </row>
    <row r="2318" spans="1:1" ht="13.2" x14ac:dyDescent="0.25">
      <c r="A2318" s="207"/>
    </row>
    <row r="2319" spans="1:1" ht="13.2" x14ac:dyDescent="0.25">
      <c r="A2319" s="207"/>
    </row>
    <row r="2320" spans="1:1" ht="13.2" x14ac:dyDescent="0.25">
      <c r="A2320" s="207"/>
    </row>
    <row r="2321" spans="1:1" ht="13.2" x14ac:dyDescent="0.25">
      <c r="A2321" s="207"/>
    </row>
    <row r="2322" spans="1:1" ht="13.2" x14ac:dyDescent="0.25">
      <c r="A2322" s="207"/>
    </row>
    <row r="2323" spans="1:1" ht="13.2" x14ac:dyDescent="0.25">
      <c r="A2323" s="207"/>
    </row>
    <row r="2324" spans="1:1" ht="13.2" x14ac:dyDescent="0.25">
      <c r="A2324" s="207"/>
    </row>
    <row r="2325" spans="1:1" ht="13.2" x14ac:dyDescent="0.25">
      <c r="A2325" s="207"/>
    </row>
    <row r="2326" spans="1:1" ht="13.2" x14ac:dyDescent="0.25">
      <c r="A2326" s="207"/>
    </row>
    <row r="2327" spans="1:1" ht="13.2" x14ac:dyDescent="0.25">
      <c r="A2327" s="207"/>
    </row>
    <row r="2328" spans="1:1" ht="13.2" x14ac:dyDescent="0.25">
      <c r="A2328" s="207"/>
    </row>
    <row r="2329" spans="1:1" ht="13.2" x14ac:dyDescent="0.25">
      <c r="A2329" s="207"/>
    </row>
    <row r="2330" spans="1:1" ht="13.2" x14ac:dyDescent="0.25">
      <c r="A2330" s="207"/>
    </row>
    <row r="2331" spans="1:1" ht="13.2" x14ac:dyDescent="0.25">
      <c r="A2331" s="207"/>
    </row>
    <row r="2332" spans="1:1" ht="13.2" x14ac:dyDescent="0.25">
      <c r="A2332" s="207"/>
    </row>
    <row r="2333" spans="1:1" ht="13.2" x14ac:dyDescent="0.25">
      <c r="A2333" s="207"/>
    </row>
    <row r="2334" spans="1:1" ht="13.2" x14ac:dyDescent="0.25">
      <c r="A2334" s="207"/>
    </row>
    <row r="2335" spans="1:1" ht="13.2" x14ac:dyDescent="0.25">
      <c r="A2335" s="207"/>
    </row>
    <row r="2336" spans="1:1" ht="13.2" x14ac:dyDescent="0.25">
      <c r="A2336" s="207"/>
    </row>
    <row r="2337" spans="1:1" ht="13.2" x14ac:dyDescent="0.25">
      <c r="A2337" s="207"/>
    </row>
    <row r="2338" spans="1:1" ht="13.2" x14ac:dyDescent="0.25">
      <c r="A2338" s="207"/>
    </row>
    <row r="2339" spans="1:1" ht="13.2" x14ac:dyDescent="0.25">
      <c r="A2339" s="207"/>
    </row>
    <row r="2340" spans="1:1" ht="13.2" x14ac:dyDescent="0.25">
      <c r="A2340" s="207"/>
    </row>
    <row r="2341" spans="1:1" ht="13.2" x14ac:dyDescent="0.25">
      <c r="A2341" s="207"/>
    </row>
    <row r="2342" spans="1:1" ht="13.2" x14ac:dyDescent="0.25">
      <c r="A2342" s="207"/>
    </row>
    <row r="2343" spans="1:1" ht="13.2" x14ac:dyDescent="0.25">
      <c r="A2343" s="207"/>
    </row>
    <row r="2344" spans="1:1" ht="13.2" x14ac:dyDescent="0.25">
      <c r="A2344" s="207"/>
    </row>
    <row r="2345" spans="1:1" ht="13.2" x14ac:dyDescent="0.25">
      <c r="A2345" s="207"/>
    </row>
    <row r="2346" spans="1:1" ht="13.2" x14ac:dyDescent="0.25">
      <c r="A2346" s="207"/>
    </row>
    <row r="2347" spans="1:1" ht="13.2" x14ac:dyDescent="0.25">
      <c r="A2347" s="207"/>
    </row>
    <row r="2348" spans="1:1" ht="13.2" x14ac:dyDescent="0.25">
      <c r="A2348" s="207"/>
    </row>
    <row r="2349" spans="1:1" ht="13.2" x14ac:dyDescent="0.25">
      <c r="A2349" s="207"/>
    </row>
    <row r="2350" spans="1:1" ht="13.2" x14ac:dyDescent="0.25">
      <c r="A2350" s="207"/>
    </row>
    <row r="2351" spans="1:1" ht="13.2" x14ac:dyDescent="0.25">
      <c r="A2351" s="207"/>
    </row>
    <row r="2352" spans="1:1" ht="13.2" x14ac:dyDescent="0.25">
      <c r="A2352" s="207"/>
    </row>
    <row r="2353" spans="1:1" ht="13.2" x14ac:dyDescent="0.25">
      <c r="A2353" s="207"/>
    </row>
    <row r="2354" spans="1:1" ht="13.2" x14ac:dyDescent="0.25">
      <c r="A2354" s="207"/>
    </row>
    <row r="2355" spans="1:1" ht="13.2" x14ac:dyDescent="0.25">
      <c r="A2355" s="207"/>
    </row>
    <row r="2356" spans="1:1" ht="13.2" x14ac:dyDescent="0.25">
      <c r="A2356" s="207"/>
    </row>
    <row r="2357" spans="1:1" ht="13.2" x14ac:dyDescent="0.25">
      <c r="A2357" s="207"/>
    </row>
    <row r="2358" spans="1:1" ht="13.2" x14ac:dyDescent="0.25">
      <c r="A2358" s="207"/>
    </row>
    <row r="2359" spans="1:1" ht="13.2" x14ac:dyDescent="0.25">
      <c r="A2359" s="207"/>
    </row>
    <row r="2360" spans="1:1" ht="13.2" x14ac:dyDescent="0.25">
      <c r="A2360" s="207"/>
    </row>
    <row r="2361" spans="1:1" ht="13.2" x14ac:dyDescent="0.25">
      <c r="A2361" s="207"/>
    </row>
    <row r="2362" spans="1:1" ht="13.2" x14ac:dyDescent="0.25">
      <c r="A2362" s="207"/>
    </row>
    <row r="2363" spans="1:1" ht="13.2" x14ac:dyDescent="0.25">
      <c r="A2363" s="207"/>
    </row>
    <row r="2364" spans="1:1" ht="13.2" x14ac:dyDescent="0.25">
      <c r="A2364" s="207"/>
    </row>
    <row r="2365" spans="1:1" ht="13.2" x14ac:dyDescent="0.25">
      <c r="A2365" s="207"/>
    </row>
    <row r="2366" spans="1:1" ht="13.2" x14ac:dyDescent="0.25">
      <c r="A2366" s="207"/>
    </row>
    <row r="2367" spans="1:1" ht="13.2" x14ac:dyDescent="0.25">
      <c r="A2367" s="207"/>
    </row>
    <row r="2368" spans="1:1" ht="13.2" x14ac:dyDescent="0.25">
      <c r="A2368" s="207"/>
    </row>
    <row r="2369" spans="1:1" ht="13.2" x14ac:dyDescent="0.25">
      <c r="A2369" s="207"/>
    </row>
    <row r="2370" spans="1:1" ht="13.2" x14ac:dyDescent="0.25">
      <c r="A2370" s="207"/>
    </row>
    <row r="2371" spans="1:1" ht="13.2" x14ac:dyDescent="0.25">
      <c r="A2371" s="207"/>
    </row>
    <row r="2372" spans="1:1" ht="13.2" x14ac:dyDescent="0.25">
      <c r="A2372" s="207"/>
    </row>
    <row r="2373" spans="1:1" ht="13.2" x14ac:dyDescent="0.25">
      <c r="A2373" s="207"/>
    </row>
    <row r="2374" spans="1:1" ht="13.2" x14ac:dyDescent="0.25">
      <c r="A2374" s="207"/>
    </row>
    <row r="2375" spans="1:1" ht="13.2" x14ac:dyDescent="0.25">
      <c r="A2375" s="207"/>
    </row>
    <row r="2376" spans="1:1" ht="13.2" x14ac:dyDescent="0.25">
      <c r="A2376" s="207"/>
    </row>
    <row r="2377" spans="1:1" ht="13.2" x14ac:dyDescent="0.25">
      <c r="A2377" s="207"/>
    </row>
    <row r="2378" spans="1:1" ht="13.2" x14ac:dyDescent="0.25">
      <c r="A2378" s="207"/>
    </row>
    <row r="2379" spans="1:1" ht="13.2" x14ac:dyDescent="0.25">
      <c r="A2379" s="207"/>
    </row>
    <row r="2380" spans="1:1" ht="13.2" x14ac:dyDescent="0.25">
      <c r="A2380" s="207"/>
    </row>
    <row r="2381" spans="1:1" ht="13.2" x14ac:dyDescent="0.25">
      <c r="A2381" s="207"/>
    </row>
    <row r="2382" spans="1:1" ht="13.2" x14ac:dyDescent="0.25">
      <c r="A2382" s="207"/>
    </row>
    <row r="2383" spans="1:1" ht="13.2" x14ac:dyDescent="0.25">
      <c r="A2383" s="207"/>
    </row>
    <row r="2384" spans="1:1" ht="13.2" x14ac:dyDescent="0.25">
      <c r="A2384" s="207"/>
    </row>
    <row r="2385" spans="1:1" ht="13.2" x14ac:dyDescent="0.25">
      <c r="A2385" s="207"/>
    </row>
    <row r="2386" spans="1:1" ht="13.2" x14ac:dyDescent="0.25">
      <c r="A2386" s="207"/>
    </row>
    <row r="2387" spans="1:1" ht="13.2" x14ac:dyDescent="0.25">
      <c r="A2387" s="207"/>
    </row>
    <row r="2388" spans="1:1" ht="13.2" x14ac:dyDescent="0.25">
      <c r="A2388" s="207"/>
    </row>
    <row r="2389" spans="1:1" ht="13.2" x14ac:dyDescent="0.25">
      <c r="A2389" s="207"/>
    </row>
    <row r="2390" spans="1:1" ht="13.2" x14ac:dyDescent="0.25">
      <c r="A2390" s="207"/>
    </row>
    <row r="2391" spans="1:1" ht="13.2" x14ac:dyDescent="0.25">
      <c r="A2391" s="207"/>
    </row>
    <row r="2392" spans="1:1" ht="13.2" x14ac:dyDescent="0.25">
      <c r="A2392" s="207"/>
    </row>
    <row r="2393" spans="1:1" ht="13.2" x14ac:dyDescent="0.25">
      <c r="A2393" s="207"/>
    </row>
    <row r="2394" spans="1:1" ht="13.2" x14ac:dyDescent="0.25">
      <c r="A2394" s="207"/>
    </row>
    <row r="2395" spans="1:1" ht="13.2" x14ac:dyDescent="0.25">
      <c r="A2395" s="207"/>
    </row>
    <row r="2396" spans="1:1" ht="13.2" x14ac:dyDescent="0.25">
      <c r="A2396" s="207"/>
    </row>
    <row r="2397" spans="1:1" ht="13.2" x14ac:dyDescent="0.25">
      <c r="A2397" s="207"/>
    </row>
    <row r="2398" spans="1:1" ht="13.2" x14ac:dyDescent="0.25">
      <c r="A2398" s="207"/>
    </row>
    <row r="2399" spans="1:1" ht="13.2" x14ac:dyDescent="0.25">
      <c r="A2399" s="207"/>
    </row>
    <row r="2400" spans="1:1" ht="13.2" x14ac:dyDescent="0.25">
      <c r="A2400" s="207"/>
    </row>
    <row r="2401" spans="1:1" ht="13.2" x14ac:dyDescent="0.25">
      <c r="A2401" s="207"/>
    </row>
    <row r="2402" spans="1:1" ht="13.2" x14ac:dyDescent="0.25">
      <c r="A2402" s="207"/>
    </row>
    <row r="2403" spans="1:1" ht="13.2" x14ac:dyDescent="0.25">
      <c r="A2403" s="207"/>
    </row>
    <row r="2404" spans="1:1" ht="13.2" x14ac:dyDescent="0.25">
      <c r="A2404" s="207"/>
    </row>
    <row r="2405" spans="1:1" ht="13.2" x14ac:dyDescent="0.25">
      <c r="A2405" s="207"/>
    </row>
    <row r="2406" spans="1:1" ht="13.2" x14ac:dyDescent="0.25">
      <c r="A2406" s="207"/>
    </row>
    <row r="2407" spans="1:1" ht="13.2" x14ac:dyDescent="0.25">
      <c r="A2407" s="207"/>
    </row>
    <row r="2408" spans="1:1" ht="13.2" x14ac:dyDescent="0.25">
      <c r="A2408" s="207"/>
    </row>
    <row r="2409" spans="1:1" ht="13.2" x14ac:dyDescent="0.25">
      <c r="A2409" s="207"/>
    </row>
    <row r="2410" spans="1:1" ht="13.2" x14ac:dyDescent="0.25">
      <c r="A2410" s="207"/>
    </row>
    <row r="2411" spans="1:1" ht="13.2" x14ac:dyDescent="0.25">
      <c r="A2411" s="207"/>
    </row>
    <row r="2412" spans="1:1" ht="13.2" x14ac:dyDescent="0.25">
      <c r="A2412" s="207"/>
    </row>
    <row r="2413" spans="1:1" ht="13.2" x14ac:dyDescent="0.25">
      <c r="A2413" s="207"/>
    </row>
    <row r="2414" spans="1:1" ht="13.2" x14ac:dyDescent="0.25">
      <c r="A2414" s="207"/>
    </row>
    <row r="2415" spans="1:1" ht="13.2" x14ac:dyDescent="0.25">
      <c r="A2415" s="207"/>
    </row>
    <row r="2416" spans="1:1" ht="13.2" x14ac:dyDescent="0.25">
      <c r="A2416" s="207"/>
    </row>
    <row r="2417" spans="1:1" ht="13.2" x14ac:dyDescent="0.25">
      <c r="A2417" s="207"/>
    </row>
    <row r="2418" spans="1:1" ht="13.2" x14ac:dyDescent="0.25">
      <c r="A2418" s="207"/>
    </row>
    <row r="2419" spans="1:1" ht="13.2" x14ac:dyDescent="0.25">
      <c r="A2419" s="207"/>
    </row>
    <row r="2420" spans="1:1" ht="13.2" x14ac:dyDescent="0.25">
      <c r="A2420" s="207"/>
    </row>
    <row r="2421" spans="1:1" ht="13.2" x14ac:dyDescent="0.25">
      <c r="A2421" s="207"/>
    </row>
    <row r="2422" spans="1:1" ht="13.2" x14ac:dyDescent="0.25">
      <c r="A2422" s="207"/>
    </row>
    <row r="2423" spans="1:1" ht="13.2" x14ac:dyDescent="0.25">
      <c r="A2423" s="207"/>
    </row>
    <row r="2424" spans="1:1" ht="13.2" x14ac:dyDescent="0.25">
      <c r="A2424" s="207"/>
    </row>
    <row r="2425" spans="1:1" ht="13.2" x14ac:dyDescent="0.25">
      <c r="A2425" s="207"/>
    </row>
    <row r="2426" spans="1:1" ht="13.2" x14ac:dyDescent="0.25">
      <c r="A2426" s="207"/>
    </row>
    <row r="2427" spans="1:1" ht="13.2" x14ac:dyDescent="0.25">
      <c r="A2427" s="207"/>
    </row>
    <row r="2428" spans="1:1" ht="13.2" x14ac:dyDescent="0.25">
      <c r="A2428" s="207"/>
    </row>
    <row r="2429" spans="1:1" ht="13.2" x14ac:dyDescent="0.25">
      <c r="A2429" s="207"/>
    </row>
    <row r="2430" spans="1:1" ht="13.2" x14ac:dyDescent="0.25">
      <c r="A2430" s="207"/>
    </row>
    <row r="2431" spans="1:1" ht="13.2" x14ac:dyDescent="0.25">
      <c r="A2431" s="207"/>
    </row>
    <row r="2432" spans="1:1" ht="13.2" x14ac:dyDescent="0.25">
      <c r="A2432" s="207"/>
    </row>
    <row r="2433" spans="1:1" ht="13.2" x14ac:dyDescent="0.25">
      <c r="A2433" s="207"/>
    </row>
    <row r="2434" spans="1:1" ht="13.2" x14ac:dyDescent="0.25">
      <c r="A2434" s="207"/>
    </row>
    <row r="2435" spans="1:1" ht="13.2" x14ac:dyDescent="0.25">
      <c r="A2435" s="207"/>
    </row>
    <row r="2436" spans="1:1" ht="13.2" x14ac:dyDescent="0.25">
      <c r="A2436" s="207"/>
    </row>
    <row r="2437" spans="1:1" ht="13.2" x14ac:dyDescent="0.25">
      <c r="A2437" s="207"/>
    </row>
    <row r="2438" spans="1:1" ht="13.2" x14ac:dyDescent="0.25">
      <c r="A2438" s="207"/>
    </row>
    <row r="2439" spans="1:1" ht="13.2" x14ac:dyDescent="0.25">
      <c r="A2439" s="207"/>
    </row>
    <row r="2440" spans="1:1" ht="13.2" x14ac:dyDescent="0.25">
      <c r="A2440" s="207"/>
    </row>
    <row r="2441" spans="1:1" ht="13.2" x14ac:dyDescent="0.25">
      <c r="A2441" s="207"/>
    </row>
    <row r="2442" spans="1:1" ht="13.2" x14ac:dyDescent="0.25">
      <c r="A2442" s="207"/>
    </row>
    <row r="2443" spans="1:1" ht="13.2" x14ac:dyDescent="0.25">
      <c r="A2443" s="207"/>
    </row>
    <row r="2444" spans="1:1" ht="13.2" x14ac:dyDescent="0.25">
      <c r="A2444" s="207"/>
    </row>
    <row r="2445" spans="1:1" ht="13.2" x14ac:dyDescent="0.25">
      <c r="A2445" s="207"/>
    </row>
    <row r="2446" spans="1:1" ht="13.2" x14ac:dyDescent="0.25">
      <c r="A2446" s="207"/>
    </row>
    <row r="2447" spans="1:1" ht="13.2" x14ac:dyDescent="0.25">
      <c r="A2447" s="207"/>
    </row>
    <row r="2448" spans="1:1" ht="13.2" x14ac:dyDescent="0.25">
      <c r="A2448" s="207"/>
    </row>
    <row r="2449" spans="1:1" ht="13.2" x14ac:dyDescent="0.25">
      <c r="A2449" s="207"/>
    </row>
    <row r="2450" spans="1:1" ht="13.2" x14ac:dyDescent="0.25">
      <c r="A2450" s="207"/>
    </row>
    <row r="2451" spans="1:1" ht="13.2" x14ac:dyDescent="0.25">
      <c r="A2451" s="207"/>
    </row>
    <row r="2452" spans="1:1" ht="13.2" x14ac:dyDescent="0.25">
      <c r="A2452" s="207"/>
    </row>
    <row r="2453" spans="1:1" ht="13.2" x14ac:dyDescent="0.25">
      <c r="A2453" s="207"/>
    </row>
    <row r="2454" spans="1:1" ht="13.2" x14ac:dyDescent="0.25">
      <c r="A2454" s="207"/>
    </row>
    <row r="2455" spans="1:1" ht="13.2" x14ac:dyDescent="0.25">
      <c r="A2455" s="207"/>
    </row>
    <row r="2456" spans="1:1" ht="13.2" x14ac:dyDescent="0.25">
      <c r="A2456" s="207"/>
    </row>
    <row r="2457" spans="1:1" ht="13.2" x14ac:dyDescent="0.25">
      <c r="A2457" s="207"/>
    </row>
    <row r="2458" spans="1:1" ht="13.2" x14ac:dyDescent="0.25">
      <c r="A2458" s="207"/>
    </row>
    <row r="2459" spans="1:1" ht="13.2" x14ac:dyDescent="0.25">
      <c r="A2459" s="207"/>
    </row>
    <row r="2460" spans="1:1" ht="13.2" x14ac:dyDescent="0.25">
      <c r="A2460" s="207"/>
    </row>
    <row r="2461" spans="1:1" ht="13.2" x14ac:dyDescent="0.25">
      <c r="A2461" s="207"/>
    </row>
    <row r="2462" spans="1:1" ht="13.2" x14ac:dyDescent="0.25">
      <c r="A2462" s="207"/>
    </row>
    <row r="2463" spans="1:1" ht="13.2" x14ac:dyDescent="0.25">
      <c r="A2463" s="207"/>
    </row>
    <row r="2464" spans="1:1" ht="13.2" x14ac:dyDescent="0.25">
      <c r="A2464" s="207"/>
    </row>
    <row r="2465" spans="1:1" ht="13.2" x14ac:dyDescent="0.25">
      <c r="A2465" s="207"/>
    </row>
    <row r="2466" spans="1:1" ht="13.2" x14ac:dyDescent="0.25">
      <c r="A2466" s="207"/>
    </row>
    <row r="2467" spans="1:1" ht="13.2" x14ac:dyDescent="0.25">
      <c r="A2467" s="207"/>
    </row>
    <row r="2468" spans="1:1" ht="13.2" x14ac:dyDescent="0.25">
      <c r="A2468" s="207"/>
    </row>
    <row r="2469" spans="1:1" ht="13.2" x14ac:dyDescent="0.25">
      <c r="A2469" s="207"/>
    </row>
    <row r="2470" spans="1:1" ht="13.2" x14ac:dyDescent="0.25">
      <c r="A2470" s="207"/>
    </row>
    <row r="2471" spans="1:1" ht="13.2" x14ac:dyDescent="0.25">
      <c r="A2471" s="207"/>
    </row>
    <row r="2472" spans="1:1" ht="13.2" x14ac:dyDescent="0.25">
      <c r="A2472" s="207"/>
    </row>
    <row r="2473" spans="1:1" ht="13.2" x14ac:dyDescent="0.25">
      <c r="A2473" s="207"/>
    </row>
    <row r="2474" spans="1:1" ht="13.2" x14ac:dyDescent="0.25">
      <c r="A2474" s="207"/>
    </row>
    <row r="2475" spans="1:1" ht="13.2" x14ac:dyDescent="0.25">
      <c r="A2475" s="207"/>
    </row>
    <row r="2476" spans="1:1" ht="13.2" x14ac:dyDescent="0.25">
      <c r="A2476" s="207"/>
    </row>
    <row r="2477" spans="1:1" ht="13.2" x14ac:dyDescent="0.25">
      <c r="A2477" s="207"/>
    </row>
    <row r="2478" spans="1:1" ht="13.2" x14ac:dyDescent="0.25">
      <c r="A2478" s="207"/>
    </row>
    <row r="2479" spans="1:1" ht="13.2" x14ac:dyDescent="0.25">
      <c r="A2479" s="207"/>
    </row>
    <row r="2480" spans="1:1" ht="13.2" x14ac:dyDescent="0.25">
      <c r="A2480" s="207"/>
    </row>
    <row r="2481" spans="1:1" ht="13.2" x14ac:dyDescent="0.25">
      <c r="A2481" s="207"/>
    </row>
    <row r="2482" spans="1:1" ht="13.2" x14ac:dyDescent="0.25">
      <c r="A2482" s="207"/>
    </row>
    <row r="2483" spans="1:1" ht="13.2" x14ac:dyDescent="0.25">
      <c r="A2483" s="207"/>
    </row>
    <row r="2484" spans="1:1" ht="13.2" x14ac:dyDescent="0.25">
      <c r="A2484" s="207"/>
    </row>
    <row r="2485" spans="1:1" ht="13.2" x14ac:dyDescent="0.25">
      <c r="A2485" s="207"/>
    </row>
    <row r="2486" spans="1:1" ht="13.2" x14ac:dyDescent="0.25">
      <c r="A2486" s="207"/>
    </row>
    <row r="2487" spans="1:1" ht="13.2" x14ac:dyDescent="0.25">
      <c r="A2487" s="207"/>
    </row>
    <row r="2488" spans="1:1" ht="13.2" x14ac:dyDescent="0.25">
      <c r="A2488" s="207"/>
    </row>
    <row r="2489" spans="1:1" ht="13.2" x14ac:dyDescent="0.25">
      <c r="A2489" s="207"/>
    </row>
    <row r="2490" spans="1:1" ht="13.2" x14ac:dyDescent="0.25">
      <c r="A2490" s="207"/>
    </row>
    <row r="2491" spans="1:1" ht="13.2" x14ac:dyDescent="0.25">
      <c r="A2491" s="207"/>
    </row>
    <row r="2492" spans="1:1" ht="13.2" x14ac:dyDescent="0.25">
      <c r="A2492" s="207"/>
    </row>
    <row r="2493" spans="1:1" ht="13.2" x14ac:dyDescent="0.25">
      <c r="A2493" s="207"/>
    </row>
    <row r="2494" spans="1:1" ht="13.2" x14ac:dyDescent="0.25">
      <c r="A2494" s="207"/>
    </row>
    <row r="2495" spans="1:1" ht="13.2" x14ac:dyDescent="0.25">
      <c r="A2495" s="207"/>
    </row>
    <row r="2496" spans="1:1" ht="13.2" x14ac:dyDescent="0.25">
      <c r="A2496" s="207"/>
    </row>
    <row r="2497" spans="1:1" ht="13.2" x14ac:dyDescent="0.25">
      <c r="A2497" s="207"/>
    </row>
    <row r="2498" spans="1:1" ht="13.2" x14ac:dyDescent="0.25">
      <c r="A2498" s="207"/>
    </row>
    <row r="2499" spans="1:1" ht="13.2" x14ac:dyDescent="0.25">
      <c r="A2499" s="207"/>
    </row>
    <row r="2500" spans="1:1" ht="13.2" x14ac:dyDescent="0.25">
      <c r="A2500" s="207"/>
    </row>
    <row r="2501" spans="1:1" ht="13.2" x14ac:dyDescent="0.25">
      <c r="A2501" s="207"/>
    </row>
    <row r="2502" spans="1:1" ht="13.2" x14ac:dyDescent="0.25">
      <c r="A2502" s="207"/>
    </row>
    <row r="2503" spans="1:1" ht="13.2" x14ac:dyDescent="0.25">
      <c r="A2503" s="207"/>
    </row>
    <row r="2504" spans="1:1" ht="13.2" x14ac:dyDescent="0.25">
      <c r="A2504" s="207"/>
    </row>
    <row r="2505" spans="1:1" ht="13.2" x14ac:dyDescent="0.25">
      <c r="A2505" s="207"/>
    </row>
    <row r="2506" spans="1:1" ht="13.2" x14ac:dyDescent="0.25">
      <c r="A2506" s="207"/>
    </row>
    <row r="2507" spans="1:1" ht="13.2" x14ac:dyDescent="0.25">
      <c r="A2507" s="207"/>
    </row>
    <row r="2508" spans="1:1" ht="13.2" x14ac:dyDescent="0.25">
      <c r="A2508" s="207"/>
    </row>
    <row r="2509" spans="1:1" ht="13.2" x14ac:dyDescent="0.25">
      <c r="A2509" s="207"/>
    </row>
    <row r="2510" spans="1:1" ht="13.2" x14ac:dyDescent="0.25">
      <c r="A2510" s="207"/>
    </row>
    <row r="2511" spans="1:1" ht="13.2" x14ac:dyDescent="0.25">
      <c r="A2511" s="207"/>
    </row>
    <row r="2512" spans="1:1" ht="13.2" x14ac:dyDescent="0.25">
      <c r="A2512" s="207"/>
    </row>
    <row r="2513" spans="1:1" ht="13.2" x14ac:dyDescent="0.25">
      <c r="A2513" s="207"/>
    </row>
    <row r="2514" spans="1:1" ht="13.2" x14ac:dyDescent="0.25">
      <c r="A2514" s="207"/>
    </row>
    <row r="2515" spans="1:1" ht="13.2" x14ac:dyDescent="0.25">
      <c r="A2515" s="207"/>
    </row>
    <row r="2516" spans="1:1" ht="13.2" x14ac:dyDescent="0.25">
      <c r="A2516" s="207"/>
    </row>
    <row r="2517" spans="1:1" ht="13.2" x14ac:dyDescent="0.25">
      <c r="A2517" s="207"/>
    </row>
    <row r="2518" spans="1:1" ht="13.2" x14ac:dyDescent="0.25">
      <c r="A2518" s="207"/>
    </row>
    <row r="2519" spans="1:1" ht="13.2" x14ac:dyDescent="0.25">
      <c r="A2519" s="207"/>
    </row>
    <row r="2520" spans="1:1" ht="13.2" x14ac:dyDescent="0.25">
      <c r="A2520" s="207"/>
    </row>
    <row r="2521" spans="1:1" ht="13.2" x14ac:dyDescent="0.25">
      <c r="A2521" s="207"/>
    </row>
    <row r="2522" spans="1:1" ht="13.2" x14ac:dyDescent="0.25">
      <c r="A2522" s="207"/>
    </row>
    <row r="2523" spans="1:1" ht="13.2" x14ac:dyDescent="0.25">
      <c r="A2523" s="207"/>
    </row>
    <row r="2524" spans="1:1" ht="13.2" x14ac:dyDescent="0.25">
      <c r="A2524" s="207"/>
    </row>
    <row r="2525" spans="1:1" ht="13.2" x14ac:dyDescent="0.25">
      <c r="A2525" s="207"/>
    </row>
    <row r="2526" spans="1:1" ht="13.2" x14ac:dyDescent="0.25">
      <c r="A2526" s="207"/>
    </row>
    <row r="2527" spans="1:1" ht="13.2" x14ac:dyDescent="0.25">
      <c r="A2527" s="207"/>
    </row>
    <row r="2528" spans="1:1" ht="13.2" x14ac:dyDescent="0.25">
      <c r="A2528" s="207"/>
    </row>
    <row r="2529" spans="1:1" ht="13.2" x14ac:dyDescent="0.25">
      <c r="A2529" s="207"/>
    </row>
    <row r="2530" spans="1:1" ht="13.2" x14ac:dyDescent="0.25">
      <c r="A2530" s="207"/>
    </row>
    <row r="2531" spans="1:1" ht="13.2" x14ac:dyDescent="0.25">
      <c r="A2531" s="207"/>
    </row>
    <row r="2532" spans="1:1" ht="13.2" x14ac:dyDescent="0.25">
      <c r="A2532" s="207"/>
    </row>
    <row r="2533" spans="1:1" ht="13.2" x14ac:dyDescent="0.25">
      <c r="A2533" s="207"/>
    </row>
    <row r="2534" spans="1:1" ht="13.2" x14ac:dyDescent="0.25">
      <c r="A2534" s="207"/>
    </row>
    <row r="2535" spans="1:1" ht="13.2" x14ac:dyDescent="0.25">
      <c r="A2535" s="207"/>
    </row>
    <row r="2536" spans="1:1" ht="13.2" x14ac:dyDescent="0.25">
      <c r="A2536" s="207"/>
    </row>
    <row r="2537" spans="1:1" ht="13.2" x14ac:dyDescent="0.25">
      <c r="A2537" s="207"/>
    </row>
    <row r="2538" spans="1:1" ht="13.2" x14ac:dyDescent="0.25">
      <c r="A2538" s="207"/>
    </row>
    <row r="2539" spans="1:1" ht="13.2" x14ac:dyDescent="0.25">
      <c r="A2539" s="207"/>
    </row>
    <row r="2540" spans="1:1" ht="13.2" x14ac:dyDescent="0.25">
      <c r="A2540" s="207"/>
    </row>
    <row r="2541" spans="1:1" ht="13.2" x14ac:dyDescent="0.25">
      <c r="A2541" s="207"/>
    </row>
    <row r="2542" spans="1:1" ht="13.2" x14ac:dyDescent="0.25">
      <c r="A2542" s="207"/>
    </row>
    <row r="2543" spans="1:1" ht="13.2" x14ac:dyDescent="0.25">
      <c r="A2543" s="207"/>
    </row>
    <row r="2544" spans="1:1" ht="13.2" x14ac:dyDescent="0.25">
      <c r="A2544" s="207"/>
    </row>
    <row r="2545" spans="1:1" ht="13.2" x14ac:dyDescent="0.25">
      <c r="A2545" s="207"/>
    </row>
    <row r="2546" spans="1:1" ht="13.2" x14ac:dyDescent="0.25">
      <c r="A2546" s="207"/>
    </row>
    <row r="2547" spans="1:1" ht="13.2" x14ac:dyDescent="0.25">
      <c r="A2547" s="207"/>
    </row>
    <row r="2548" spans="1:1" ht="13.2" x14ac:dyDescent="0.25">
      <c r="A2548" s="207"/>
    </row>
    <row r="2549" spans="1:1" ht="13.2" x14ac:dyDescent="0.25">
      <c r="A2549" s="207"/>
    </row>
    <row r="2550" spans="1:1" ht="13.2" x14ac:dyDescent="0.25">
      <c r="A2550" s="207"/>
    </row>
    <row r="2551" spans="1:1" ht="13.2" x14ac:dyDescent="0.25">
      <c r="A2551" s="207"/>
    </row>
    <row r="2552" spans="1:1" ht="13.2" x14ac:dyDescent="0.25">
      <c r="A2552" s="207"/>
    </row>
    <row r="2553" spans="1:1" ht="13.2" x14ac:dyDescent="0.25">
      <c r="A2553" s="207"/>
    </row>
    <row r="2554" spans="1:1" ht="13.2" x14ac:dyDescent="0.25">
      <c r="A2554" s="207"/>
    </row>
    <row r="2555" spans="1:1" ht="13.2" x14ac:dyDescent="0.25">
      <c r="A2555" s="207"/>
    </row>
    <row r="2556" spans="1:1" ht="13.2" x14ac:dyDescent="0.25">
      <c r="A2556" s="207"/>
    </row>
    <row r="2557" spans="1:1" ht="13.2" x14ac:dyDescent="0.25">
      <c r="A2557" s="207"/>
    </row>
    <row r="2558" spans="1:1" ht="13.2" x14ac:dyDescent="0.25">
      <c r="A2558" s="207"/>
    </row>
    <row r="2559" spans="1:1" ht="13.2" x14ac:dyDescent="0.25">
      <c r="A2559" s="207"/>
    </row>
    <row r="2560" spans="1:1" ht="13.2" x14ac:dyDescent="0.25">
      <c r="A2560" s="207"/>
    </row>
    <row r="2561" spans="1:1" ht="13.2" x14ac:dyDescent="0.25">
      <c r="A2561" s="207"/>
    </row>
    <row r="2562" spans="1:1" ht="13.2" x14ac:dyDescent="0.25">
      <c r="A2562" s="207"/>
    </row>
    <row r="2563" spans="1:1" ht="13.2" x14ac:dyDescent="0.25">
      <c r="A2563" s="207"/>
    </row>
    <row r="2564" spans="1:1" ht="13.2" x14ac:dyDescent="0.25">
      <c r="A2564" s="207"/>
    </row>
    <row r="2565" spans="1:1" ht="13.2" x14ac:dyDescent="0.25">
      <c r="A2565" s="207"/>
    </row>
    <row r="2566" spans="1:1" ht="13.2" x14ac:dyDescent="0.25">
      <c r="A2566" s="207"/>
    </row>
    <row r="2567" spans="1:1" ht="13.2" x14ac:dyDescent="0.25">
      <c r="A2567" s="207"/>
    </row>
    <row r="2568" spans="1:1" ht="13.2" x14ac:dyDescent="0.25">
      <c r="A2568" s="207"/>
    </row>
    <row r="2569" spans="1:1" ht="13.2" x14ac:dyDescent="0.25">
      <c r="A2569" s="207"/>
    </row>
    <row r="2570" spans="1:1" ht="13.2" x14ac:dyDescent="0.25">
      <c r="A2570" s="207"/>
    </row>
    <row r="2571" spans="1:1" ht="13.2" x14ac:dyDescent="0.25">
      <c r="A2571" s="207"/>
    </row>
    <row r="2572" spans="1:1" ht="13.2" x14ac:dyDescent="0.25">
      <c r="A2572" s="207"/>
    </row>
    <row r="2573" spans="1:1" ht="13.2" x14ac:dyDescent="0.25">
      <c r="A2573" s="207"/>
    </row>
    <row r="2574" spans="1:1" ht="13.2" x14ac:dyDescent="0.25">
      <c r="A2574" s="207"/>
    </row>
    <row r="2575" spans="1:1" ht="13.2" x14ac:dyDescent="0.25">
      <c r="A2575" s="207"/>
    </row>
    <row r="2576" spans="1:1" ht="13.2" x14ac:dyDescent="0.25">
      <c r="A2576" s="207"/>
    </row>
    <row r="2577" spans="1:1" ht="13.2" x14ac:dyDescent="0.25">
      <c r="A2577" s="207"/>
    </row>
    <row r="2578" spans="1:1" ht="13.2" x14ac:dyDescent="0.25">
      <c r="A2578" s="207"/>
    </row>
    <row r="2579" spans="1:1" ht="13.2" x14ac:dyDescent="0.25">
      <c r="A2579" s="207"/>
    </row>
    <row r="2580" spans="1:1" ht="13.2" x14ac:dyDescent="0.25">
      <c r="A2580" s="207"/>
    </row>
    <row r="2581" spans="1:1" ht="13.2" x14ac:dyDescent="0.25">
      <c r="A2581" s="207"/>
    </row>
    <row r="2582" spans="1:1" ht="13.2" x14ac:dyDescent="0.25">
      <c r="A2582" s="207"/>
    </row>
    <row r="2583" spans="1:1" ht="13.2" x14ac:dyDescent="0.25">
      <c r="A2583" s="207"/>
    </row>
    <row r="2584" spans="1:1" ht="13.2" x14ac:dyDescent="0.25">
      <c r="A2584" s="207"/>
    </row>
    <row r="2585" spans="1:1" ht="13.2" x14ac:dyDescent="0.25">
      <c r="A2585" s="207"/>
    </row>
    <row r="2586" spans="1:1" ht="13.2" x14ac:dyDescent="0.25">
      <c r="A2586" s="207"/>
    </row>
    <row r="2587" spans="1:1" ht="13.2" x14ac:dyDescent="0.25">
      <c r="A2587" s="207"/>
    </row>
    <row r="2588" spans="1:1" ht="13.2" x14ac:dyDescent="0.25">
      <c r="A2588" s="207"/>
    </row>
    <row r="2589" spans="1:1" ht="13.2" x14ac:dyDescent="0.25">
      <c r="A2589" s="207"/>
    </row>
    <row r="2590" spans="1:1" ht="13.2" x14ac:dyDescent="0.25">
      <c r="A2590" s="207"/>
    </row>
    <row r="2591" spans="1:1" ht="13.2" x14ac:dyDescent="0.25">
      <c r="A2591" s="207"/>
    </row>
    <row r="2592" spans="1:1" ht="13.2" x14ac:dyDescent="0.25">
      <c r="A2592" s="207"/>
    </row>
    <row r="2593" spans="1:1" ht="13.2" x14ac:dyDescent="0.25">
      <c r="A2593" s="207"/>
    </row>
    <row r="2594" spans="1:1" ht="13.2" x14ac:dyDescent="0.25">
      <c r="A2594" s="207"/>
    </row>
    <row r="2595" spans="1:1" ht="13.2" x14ac:dyDescent="0.25">
      <c r="A2595" s="207"/>
    </row>
    <row r="2596" spans="1:1" ht="13.2" x14ac:dyDescent="0.25">
      <c r="A2596" s="207"/>
    </row>
    <row r="2597" spans="1:1" ht="13.2" x14ac:dyDescent="0.25">
      <c r="A2597" s="207"/>
    </row>
    <row r="2598" spans="1:1" ht="13.2" x14ac:dyDescent="0.25">
      <c r="A2598" s="207"/>
    </row>
    <row r="2599" spans="1:1" ht="13.2" x14ac:dyDescent="0.25">
      <c r="A2599" s="207"/>
    </row>
    <row r="2600" spans="1:1" ht="13.2" x14ac:dyDescent="0.25">
      <c r="A2600" s="207"/>
    </row>
    <row r="2601" spans="1:1" ht="13.2" x14ac:dyDescent="0.25">
      <c r="A2601" s="207"/>
    </row>
    <row r="2602" spans="1:1" ht="13.2" x14ac:dyDescent="0.25">
      <c r="A2602" s="207"/>
    </row>
    <row r="2603" spans="1:1" ht="13.2" x14ac:dyDescent="0.25">
      <c r="A2603" s="207"/>
    </row>
    <row r="2604" spans="1:1" ht="13.2" x14ac:dyDescent="0.25">
      <c r="A2604" s="207"/>
    </row>
    <row r="2605" spans="1:1" ht="13.2" x14ac:dyDescent="0.25">
      <c r="A2605" s="207"/>
    </row>
    <row r="2606" spans="1:1" ht="13.2" x14ac:dyDescent="0.25">
      <c r="A2606" s="207"/>
    </row>
    <row r="2607" spans="1:1" ht="13.2" x14ac:dyDescent="0.25">
      <c r="A2607" s="207"/>
    </row>
    <row r="2608" spans="1:1" ht="13.2" x14ac:dyDescent="0.25">
      <c r="A2608" s="207"/>
    </row>
    <row r="2609" spans="1:1" ht="13.2" x14ac:dyDescent="0.25">
      <c r="A2609" s="207"/>
    </row>
    <row r="2610" spans="1:1" ht="13.2" x14ac:dyDescent="0.25">
      <c r="A2610" s="207"/>
    </row>
    <row r="2611" spans="1:1" ht="13.2" x14ac:dyDescent="0.25">
      <c r="A2611" s="207"/>
    </row>
    <row r="2612" spans="1:1" ht="13.2" x14ac:dyDescent="0.25">
      <c r="A2612" s="207"/>
    </row>
    <row r="2613" spans="1:1" ht="13.2" x14ac:dyDescent="0.25">
      <c r="A2613" s="207"/>
    </row>
    <row r="2614" spans="1:1" ht="13.2" x14ac:dyDescent="0.25">
      <c r="A2614" s="207"/>
    </row>
    <row r="2615" spans="1:1" ht="13.2" x14ac:dyDescent="0.25">
      <c r="A2615" s="207"/>
    </row>
    <row r="2616" spans="1:1" ht="13.2" x14ac:dyDescent="0.25">
      <c r="A2616" s="207"/>
    </row>
    <row r="2617" spans="1:1" ht="13.2" x14ac:dyDescent="0.25">
      <c r="A2617" s="207"/>
    </row>
    <row r="2618" spans="1:1" ht="13.2" x14ac:dyDescent="0.25">
      <c r="A2618" s="207"/>
    </row>
    <row r="2619" spans="1:1" ht="13.2" x14ac:dyDescent="0.25">
      <c r="A2619" s="207"/>
    </row>
    <row r="2620" spans="1:1" ht="13.2" x14ac:dyDescent="0.25">
      <c r="A2620" s="207"/>
    </row>
    <row r="2621" spans="1:1" ht="13.2" x14ac:dyDescent="0.25">
      <c r="A2621" s="207"/>
    </row>
    <row r="2622" spans="1:1" ht="13.2" x14ac:dyDescent="0.25">
      <c r="A2622" s="207"/>
    </row>
    <row r="2623" spans="1:1" ht="13.2" x14ac:dyDescent="0.25">
      <c r="A2623" s="207"/>
    </row>
    <row r="2624" spans="1:1" ht="13.2" x14ac:dyDescent="0.25">
      <c r="A2624" s="207"/>
    </row>
    <row r="2625" spans="1:1" ht="13.2" x14ac:dyDescent="0.25">
      <c r="A2625" s="207"/>
    </row>
    <row r="2626" spans="1:1" ht="13.2" x14ac:dyDescent="0.25">
      <c r="A2626" s="207"/>
    </row>
    <row r="2627" spans="1:1" ht="13.2" x14ac:dyDescent="0.25">
      <c r="A2627" s="207"/>
    </row>
    <row r="2628" spans="1:1" ht="13.2" x14ac:dyDescent="0.25">
      <c r="A2628" s="207"/>
    </row>
    <row r="2629" spans="1:1" ht="13.2" x14ac:dyDescent="0.25">
      <c r="A2629" s="207"/>
    </row>
    <row r="2630" spans="1:1" ht="13.2" x14ac:dyDescent="0.25">
      <c r="A2630" s="207"/>
    </row>
    <row r="2631" spans="1:1" ht="13.2" x14ac:dyDescent="0.25">
      <c r="A2631" s="207"/>
    </row>
    <row r="2632" spans="1:1" ht="13.2" x14ac:dyDescent="0.25">
      <c r="A2632" s="207"/>
    </row>
    <row r="2633" spans="1:1" ht="13.2" x14ac:dyDescent="0.25">
      <c r="A2633" s="207"/>
    </row>
    <row r="2634" spans="1:1" ht="13.2" x14ac:dyDescent="0.25">
      <c r="A2634" s="207"/>
    </row>
    <row r="2635" spans="1:1" ht="13.2" x14ac:dyDescent="0.25">
      <c r="A2635" s="207"/>
    </row>
    <row r="2636" spans="1:1" ht="13.2" x14ac:dyDescent="0.25">
      <c r="A2636" s="207"/>
    </row>
    <row r="2637" spans="1:1" ht="13.2" x14ac:dyDescent="0.25">
      <c r="A2637" s="207"/>
    </row>
    <row r="2638" spans="1:1" ht="13.2" x14ac:dyDescent="0.25">
      <c r="A2638" s="207"/>
    </row>
    <row r="2639" spans="1:1" ht="13.2" x14ac:dyDescent="0.25">
      <c r="A2639" s="207"/>
    </row>
    <row r="2640" spans="1:1" ht="13.2" x14ac:dyDescent="0.25">
      <c r="A2640" s="207"/>
    </row>
    <row r="2641" spans="1:1" ht="13.2" x14ac:dyDescent="0.25">
      <c r="A2641" s="207"/>
    </row>
    <row r="2642" spans="1:1" ht="13.2" x14ac:dyDescent="0.25">
      <c r="A2642" s="207"/>
    </row>
    <row r="2643" spans="1:1" ht="13.2" x14ac:dyDescent="0.25">
      <c r="A2643" s="207"/>
    </row>
    <row r="2644" spans="1:1" ht="13.2" x14ac:dyDescent="0.25">
      <c r="A2644" s="207"/>
    </row>
    <row r="2645" spans="1:1" ht="13.2" x14ac:dyDescent="0.25">
      <c r="A2645" s="207"/>
    </row>
    <row r="2646" spans="1:1" ht="13.2" x14ac:dyDescent="0.25">
      <c r="A2646" s="207"/>
    </row>
    <row r="2647" spans="1:1" ht="13.2" x14ac:dyDescent="0.25">
      <c r="A2647" s="207"/>
    </row>
    <row r="2648" spans="1:1" ht="13.2" x14ac:dyDescent="0.25">
      <c r="A2648" s="207"/>
    </row>
    <row r="2649" spans="1:1" ht="13.2" x14ac:dyDescent="0.25">
      <c r="A2649" s="207"/>
    </row>
    <row r="2650" spans="1:1" ht="13.2" x14ac:dyDescent="0.25">
      <c r="A2650" s="207"/>
    </row>
    <row r="2651" spans="1:1" ht="13.2" x14ac:dyDescent="0.25">
      <c r="A2651" s="207"/>
    </row>
    <row r="2652" spans="1:1" ht="13.2" x14ac:dyDescent="0.25">
      <c r="A2652" s="207"/>
    </row>
    <row r="2653" spans="1:1" ht="13.2" x14ac:dyDescent="0.25">
      <c r="A2653" s="207"/>
    </row>
    <row r="2654" spans="1:1" ht="13.2" x14ac:dyDescent="0.25">
      <c r="A2654" s="207"/>
    </row>
    <row r="2655" spans="1:1" ht="13.2" x14ac:dyDescent="0.25">
      <c r="A2655" s="207"/>
    </row>
    <row r="2656" spans="1:1" ht="13.2" x14ac:dyDescent="0.25">
      <c r="A2656" s="207"/>
    </row>
    <row r="2657" spans="1:1" ht="13.2" x14ac:dyDescent="0.25">
      <c r="A2657" s="207"/>
    </row>
    <row r="2658" spans="1:1" ht="13.2" x14ac:dyDescent="0.25">
      <c r="A2658" s="207"/>
    </row>
    <row r="2659" spans="1:1" ht="13.2" x14ac:dyDescent="0.25">
      <c r="A2659" s="207"/>
    </row>
    <row r="2660" spans="1:1" ht="13.2" x14ac:dyDescent="0.25">
      <c r="A2660" s="207"/>
    </row>
    <row r="2661" spans="1:1" ht="13.2" x14ac:dyDescent="0.25">
      <c r="A2661" s="207"/>
    </row>
    <row r="2662" spans="1:1" ht="13.2" x14ac:dyDescent="0.25">
      <c r="A2662" s="207"/>
    </row>
    <row r="2663" spans="1:1" ht="13.2" x14ac:dyDescent="0.25">
      <c r="A2663" s="207"/>
    </row>
    <row r="2664" spans="1:1" ht="13.2" x14ac:dyDescent="0.25">
      <c r="A2664" s="207"/>
    </row>
    <row r="2665" spans="1:1" ht="13.2" x14ac:dyDescent="0.25">
      <c r="A2665" s="207"/>
    </row>
    <row r="2666" spans="1:1" ht="13.2" x14ac:dyDescent="0.25">
      <c r="A2666" s="207"/>
    </row>
    <row r="2667" spans="1:1" ht="13.2" x14ac:dyDescent="0.25">
      <c r="A2667" s="207"/>
    </row>
    <row r="2668" spans="1:1" ht="13.2" x14ac:dyDescent="0.25">
      <c r="A2668" s="207"/>
    </row>
    <row r="2669" spans="1:1" ht="13.2" x14ac:dyDescent="0.25">
      <c r="A2669" s="207"/>
    </row>
    <row r="2670" spans="1:1" ht="13.2" x14ac:dyDescent="0.25">
      <c r="A2670" s="207"/>
    </row>
    <row r="2671" spans="1:1" ht="13.2" x14ac:dyDescent="0.25">
      <c r="A2671" s="207"/>
    </row>
    <row r="2672" spans="1:1" ht="13.2" x14ac:dyDescent="0.25">
      <c r="A2672" s="207"/>
    </row>
    <row r="2673" spans="1:1" ht="13.2" x14ac:dyDescent="0.25">
      <c r="A2673" s="207"/>
    </row>
    <row r="2674" spans="1:1" ht="13.2" x14ac:dyDescent="0.25">
      <c r="A2674" s="207"/>
    </row>
    <row r="2675" spans="1:1" ht="13.2" x14ac:dyDescent="0.25">
      <c r="A2675" s="207"/>
    </row>
    <row r="2676" spans="1:1" ht="13.2" x14ac:dyDescent="0.25">
      <c r="A2676" s="207"/>
    </row>
    <row r="2677" spans="1:1" ht="13.2" x14ac:dyDescent="0.25">
      <c r="A2677" s="207"/>
    </row>
    <row r="2678" spans="1:1" ht="13.2" x14ac:dyDescent="0.25">
      <c r="A2678" s="207"/>
    </row>
    <row r="2679" spans="1:1" ht="13.2" x14ac:dyDescent="0.25">
      <c r="A2679" s="207"/>
    </row>
    <row r="2680" spans="1:1" ht="13.2" x14ac:dyDescent="0.25">
      <c r="A2680" s="207"/>
    </row>
    <row r="2681" spans="1:1" ht="13.2" x14ac:dyDescent="0.25">
      <c r="A2681" s="207"/>
    </row>
    <row r="2682" spans="1:1" ht="13.2" x14ac:dyDescent="0.25">
      <c r="A2682" s="207"/>
    </row>
    <row r="2683" spans="1:1" ht="13.2" x14ac:dyDescent="0.25">
      <c r="A2683" s="207"/>
    </row>
    <row r="2684" spans="1:1" ht="13.2" x14ac:dyDescent="0.25">
      <c r="A2684" s="207"/>
    </row>
    <row r="2685" spans="1:1" ht="13.2" x14ac:dyDescent="0.25">
      <c r="A2685" s="207"/>
    </row>
    <row r="2686" spans="1:1" ht="13.2" x14ac:dyDescent="0.25">
      <c r="A2686" s="207"/>
    </row>
    <row r="2687" spans="1:1" ht="13.2" x14ac:dyDescent="0.25">
      <c r="A2687" s="207"/>
    </row>
    <row r="2688" spans="1:1" ht="13.2" x14ac:dyDescent="0.25">
      <c r="A2688" s="207"/>
    </row>
    <row r="2689" spans="1:1" ht="13.2" x14ac:dyDescent="0.25">
      <c r="A2689" s="207"/>
    </row>
    <row r="2690" spans="1:1" ht="13.2" x14ac:dyDescent="0.25">
      <c r="A2690" s="207"/>
    </row>
    <row r="2691" spans="1:1" ht="13.2" x14ac:dyDescent="0.25">
      <c r="A2691" s="207"/>
    </row>
    <row r="2692" spans="1:1" ht="13.2" x14ac:dyDescent="0.25">
      <c r="A2692" s="207"/>
    </row>
    <row r="2693" spans="1:1" ht="13.2" x14ac:dyDescent="0.25">
      <c r="A2693" s="207"/>
    </row>
    <row r="2694" spans="1:1" ht="13.2" x14ac:dyDescent="0.25">
      <c r="A2694" s="207"/>
    </row>
    <row r="2695" spans="1:1" ht="13.2" x14ac:dyDescent="0.25">
      <c r="A2695" s="207"/>
    </row>
    <row r="2696" spans="1:1" ht="13.2" x14ac:dyDescent="0.25">
      <c r="A2696" s="207"/>
    </row>
    <row r="2697" spans="1:1" ht="13.2" x14ac:dyDescent="0.25">
      <c r="A2697" s="207"/>
    </row>
    <row r="2698" spans="1:1" ht="13.2" x14ac:dyDescent="0.25">
      <c r="A2698" s="207"/>
    </row>
    <row r="2699" spans="1:1" ht="13.2" x14ac:dyDescent="0.25">
      <c r="A2699" s="207"/>
    </row>
    <row r="2700" spans="1:1" ht="13.2" x14ac:dyDescent="0.25">
      <c r="A2700" s="207"/>
    </row>
    <row r="2701" spans="1:1" ht="13.2" x14ac:dyDescent="0.25">
      <c r="A2701" s="207"/>
    </row>
    <row r="2702" spans="1:1" ht="13.2" x14ac:dyDescent="0.25">
      <c r="A2702" s="207"/>
    </row>
    <row r="2703" spans="1:1" ht="13.2" x14ac:dyDescent="0.25">
      <c r="A2703" s="207"/>
    </row>
    <row r="2704" spans="1:1" ht="13.2" x14ac:dyDescent="0.25">
      <c r="A2704" s="207"/>
    </row>
    <row r="2705" spans="1:1" ht="13.2" x14ac:dyDescent="0.25">
      <c r="A2705" s="207"/>
    </row>
    <row r="2706" spans="1:1" ht="13.2" x14ac:dyDescent="0.25">
      <c r="A2706" s="207"/>
    </row>
    <row r="2707" spans="1:1" ht="13.2" x14ac:dyDescent="0.25">
      <c r="A2707" s="207"/>
    </row>
    <row r="2708" spans="1:1" ht="13.2" x14ac:dyDescent="0.25">
      <c r="A2708" s="207"/>
    </row>
    <row r="2709" spans="1:1" ht="13.2" x14ac:dyDescent="0.25">
      <c r="A2709" s="207"/>
    </row>
    <row r="2710" spans="1:1" ht="13.2" x14ac:dyDescent="0.25">
      <c r="A2710" s="207"/>
    </row>
    <row r="2711" spans="1:1" ht="13.2" x14ac:dyDescent="0.25">
      <c r="A2711" s="207"/>
    </row>
    <row r="2712" spans="1:1" ht="13.2" x14ac:dyDescent="0.25">
      <c r="A2712" s="207"/>
    </row>
    <row r="2713" spans="1:1" ht="13.2" x14ac:dyDescent="0.25">
      <c r="A2713" s="207"/>
    </row>
    <row r="2714" spans="1:1" ht="13.2" x14ac:dyDescent="0.25">
      <c r="A2714" s="207"/>
    </row>
    <row r="2715" spans="1:1" ht="13.2" x14ac:dyDescent="0.25">
      <c r="A2715" s="207"/>
    </row>
    <row r="2716" spans="1:1" ht="13.2" x14ac:dyDescent="0.25">
      <c r="A2716" s="207"/>
    </row>
    <row r="2717" spans="1:1" ht="13.2" x14ac:dyDescent="0.25">
      <c r="A2717" s="207"/>
    </row>
    <row r="2718" spans="1:1" ht="13.2" x14ac:dyDescent="0.25">
      <c r="A2718" s="207"/>
    </row>
    <row r="2719" spans="1:1" ht="13.2" x14ac:dyDescent="0.25">
      <c r="A2719" s="207"/>
    </row>
    <row r="2720" spans="1:1" ht="13.2" x14ac:dyDescent="0.25">
      <c r="A2720" s="207"/>
    </row>
    <row r="2721" spans="1:1" ht="13.2" x14ac:dyDescent="0.25">
      <c r="A2721" s="207"/>
    </row>
    <row r="2722" spans="1:1" ht="13.2" x14ac:dyDescent="0.25">
      <c r="A2722" s="207"/>
    </row>
    <row r="2723" spans="1:1" ht="13.2" x14ac:dyDescent="0.25">
      <c r="A2723" s="207"/>
    </row>
    <row r="2724" spans="1:1" ht="13.2" x14ac:dyDescent="0.25">
      <c r="A2724" s="207"/>
    </row>
    <row r="2725" spans="1:1" ht="13.2" x14ac:dyDescent="0.25">
      <c r="A2725" s="207"/>
    </row>
    <row r="2726" spans="1:1" ht="13.2" x14ac:dyDescent="0.25">
      <c r="A2726" s="207"/>
    </row>
    <row r="2727" spans="1:1" ht="13.2" x14ac:dyDescent="0.25">
      <c r="A2727" s="207"/>
    </row>
    <row r="2728" spans="1:1" ht="13.2" x14ac:dyDescent="0.25">
      <c r="A2728" s="207"/>
    </row>
    <row r="2729" spans="1:1" ht="13.2" x14ac:dyDescent="0.25">
      <c r="A2729" s="207"/>
    </row>
    <row r="2730" spans="1:1" ht="13.2" x14ac:dyDescent="0.25">
      <c r="A2730" s="207"/>
    </row>
    <row r="2731" spans="1:1" ht="13.2" x14ac:dyDescent="0.25">
      <c r="A2731" s="207"/>
    </row>
    <row r="2732" spans="1:1" ht="13.2" x14ac:dyDescent="0.25">
      <c r="A2732" s="207"/>
    </row>
    <row r="2733" spans="1:1" ht="13.2" x14ac:dyDescent="0.25">
      <c r="A2733" s="207"/>
    </row>
    <row r="2734" spans="1:1" ht="13.2" x14ac:dyDescent="0.25">
      <c r="A2734" s="207"/>
    </row>
    <row r="2735" spans="1:1" ht="13.2" x14ac:dyDescent="0.25">
      <c r="A2735" s="207"/>
    </row>
    <row r="2736" spans="1:1" ht="13.2" x14ac:dyDescent="0.25">
      <c r="A2736" s="207"/>
    </row>
    <row r="2737" spans="1:1" ht="13.2" x14ac:dyDescent="0.25">
      <c r="A2737" s="207"/>
    </row>
    <row r="2738" spans="1:1" ht="13.2" x14ac:dyDescent="0.25">
      <c r="A2738" s="207"/>
    </row>
    <row r="2739" spans="1:1" ht="13.2" x14ac:dyDescent="0.25">
      <c r="A2739" s="207"/>
    </row>
    <row r="2740" spans="1:1" ht="13.2" x14ac:dyDescent="0.25">
      <c r="A2740" s="207"/>
    </row>
    <row r="2741" spans="1:1" ht="13.2" x14ac:dyDescent="0.25">
      <c r="A2741" s="207"/>
    </row>
    <row r="2742" spans="1:1" ht="13.2" x14ac:dyDescent="0.25">
      <c r="A2742" s="207"/>
    </row>
    <row r="2743" spans="1:1" ht="13.2" x14ac:dyDescent="0.25">
      <c r="A2743" s="207"/>
    </row>
    <row r="2744" spans="1:1" ht="13.2" x14ac:dyDescent="0.25">
      <c r="A2744" s="207"/>
    </row>
    <row r="2745" spans="1:1" ht="13.2" x14ac:dyDescent="0.25">
      <c r="A2745" s="207"/>
    </row>
    <row r="2746" spans="1:1" ht="13.2" x14ac:dyDescent="0.25">
      <c r="A2746" s="207"/>
    </row>
    <row r="2747" spans="1:1" ht="13.2" x14ac:dyDescent="0.25">
      <c r="A2747" s="207"/>
    </row>
    <row r="2748" spans="1:1" ht="13.2" x14ac:dyDescent="0.25">
      <c r="A2748" s="207"/>
    </row>
    <row r="2749" spans="1:1" ht="13.2" x14ac:dyDescent="0.25">
      <c r="A2749" s="207"/>
    </row>
    <row r="2750" spans="1:1" ht="13.2" x14ac:dyDescent="0.25">
      <c r="A2750" s="207"/>
    </row>
    <row r="2751" spans="1:1" ht="13.2" x14ac:dyDescent="0.25">
      <c r="A2751" s="207"/>
    </row>
    <row r="2752" spans="1:1" ht="13.2" x14ac:dyDescent="0.25">
      <c r="A2752" s="207"/>
    </row>
    <row r="2753" spans="1:1" ht="13.2" x14ac:dyDescent="0.25">
      <c r="A2753" s="207"/>
    </row>
    <row r="2754" spans="1:1" ht="13.2" x14ac:dyDescent="0.25">
      <c r="A2754" s="207"/>
    </row>
    <row r="2755" spans="1:1" ht="13.2" x14ac:dyDescent="0.25">
      <c r="A2755" s="207"/>
    </row>
    <row r="2756" spans="1:1" ht="13.2" x14ac:dyDescent="0.25">
      <c r="A2756" s="207"/>
    </row>
    <row r="2757" spans="1:1" ht="13.2" x14ac:dyDescent="0.25">
      <c r="A2757" s="207"/>
    </row>
    <row r="2758" spans="1:1" ht="13.2" x14ac:dyDescent="0.25">
      <c r="A2758" s="207"/>
    </row>
    <row r="2759" spans="1:1" ht="13.2" x14ac:dyDescent="0.25">
      <c r="A2759" s="207"/>
    </row>
    <row r="2760" spans="1:1" ht="13.2" x14ac:dyDescent="0.25">
      <c r="A2760" s="207"/>
    </row>
    <row r="2761" spans="1:1" ht="13.2" x14ac:dyDescent="0.25">
      <c r="A2761" s="207"/>
    </row>
    <row r="2762" spans="1:1" ht="13.2" x14ac:dyDescent="0.25">
      <c r="A2762" s="207"/>
    </row>
    <row r="2763" spans="1:1" ht="13.2" x14ac:dyDescent="0.25">
      <c r="A2763" s="207"/>
    </row>
    <row r="2764" spans="1:1" ht="13.2" x14ac:dyDescent="0.25">
      <c r="A2764" s="207"/>
    </row>
    <row r="2765" spans="1:1" ht="13.2" x14ac:dyDescent="0.25">
      <c r="A2765" s="207"/>
    </row>
    <row r="2766" spans="1:1" ht="13.2" x14ac:dyDescent="0.25">
      <c r="A2766" s="207"/>
    </row>
    <row r="2767" spans="1:1" ht="13.2" x14ac:dyDescent="0.25">
      <c r="A2767" s="207"/>
    </row>
    <row r="2768" spans="1:1" ht="13.2" x14ac:dyDescent="0.25">
      <c r="A2768" s="207"/>
    </row>
    <row r="2769" spans="1:1" ht="13.2" x14ac:dyDescent="0.25">
      <c r="A2769" s="207"/>
    </row>
    <row r="2770" spans="1:1" ht="13.2" x14ac:dyDescent="0.25">
      <c r="A2770" s="207"/>
    </row>
    <row r="2771" spans="1:1" ht="13.2" x14ac:dyDescent="0.25">
      <c r="A2771" s="207"/>
    </row>
    <row r="2772" spans="1:1" ht="13.2" x14ac:dyDescent="0.25">
      <c r="A2772" s="207"/>
    </row>
    <row r="2773" spans="1:1" ht="13.2" x14ac:dyDescent="0.25">
      <c r="A2773" s="207"/>
    </row>
    <row r="2774" spans="1:1" ht="13.2" x14ac:dyDescent="0.25">
      <c r="A2774" s="207"/>
    </row>
    <row r="2775" spans="1:1" ht="13.2" x14ac:dyDescent="0.25">
      <c r="A2775" s="207"/>
    </row>
    <row r="2776" spans="1:1" ht="13.2" x14ac:dyDescent="0.25">
      <c r="A2776" s="207"/>
    </row>
    <row r="2777" spans="1:1" ht="13.2" x14ac:dyDescent="0.25">
      <c r="A2777" s="207"/>
    </row>
    <row r="2778" spans="1:1" ht="13.2" x14ac:dyDescent="0.25">
      <c r="A2778" s="207"/>
    </row>
    <row r="2779" spans="1:1" ht="13.2" x14ac:dyDescent="0.25">
      <c r="A2779" s="207"/>
    </row>
    <row r="2780" spans="1:1" ht="13.2" x14ac:dyDescent="0.25">
      <c r="A2780" s="207"/>
    </row>
    <row r="2781" spans="1:1" ht="13.2" x14ac:dyDescent="0.25">
      <c r="A2781" s="207"/>
    </row>
    <row r="2782" spans="1:1" ht="13.2" x14ac:dyDescent="0.25">
      <c r="A2782" s="207"/>
    </row>
    <row r="2783" spans="1:1" ht="13.2" x14ac:dyDescent="0.25">
      <c r="A2783" s="207"/>
    </row>
    <row r="2784" spans="1:1" ht="13.2" x14ac:dyDescent="0.25">
      <c r="A2784" s="207"/>
    </row>
    <row r="2785" spans="1:1" ht="13.2" x14ac:dyDescent="0.25">
      <c r="A2785" s="207"/>
    </row>
    <row r="2786" spans="1:1" ht="13.2" x14ac:dyDescent="0.25">
      <c r="A2786" s="207"/>
    </row>
    <row r="2787" spans="1:1" ht="13.2" x14ac:dyDescent="0.25">
      <c r="A2787" s="207"/>
    </row>
    <row r="2788" spans="1:1" ht="13.2" x14ac:dyDescent="0.25">
      <c r="A2788" s="207"/>
    </row>
    <row r="2789" spans="1:1" ht="13.2" x14ac:dyDescent="0.25">
      <c r="A2789" s="207"/>
    </row>
    <row r="2790" spans="1:1" ht="13.2" x14ac:dyDescent="0.25">
      <c r="A2790" s="207"/>
    </row>
    <row r="2791" spans="1:1" ht="13.2" x14ac:dyDescent="0.25">
      <c r="A2791" s="207"/>
    </row>
    <row r="2792" spans="1:1" ht="13.2" x14ac:dyDescent="0.25">
      <c r="A2792" s="207"/>
    </row>
    <row r="2793" spans="1:1" ht="13.2" x14ac:dyDescent="0.25">
      <c r="A2793" s="207"/>
    </row>
    <row r="2794" spans="1:1" ht="13.2" x14ac:dyDescent="0.25">
      <c r="A2794" s="207"/>
    </row>
    <row r="2795" spans="1:1" ht="13.2" x14ac:dyDescent="0.25">
      <c r="A2795" s="207"/>
    </row>
    <row r="2796" spans="1:1" ht="13.2" x14ac:dyDescent="0.25">
      <c r="A2796" s="207"/>
    </row>
    <row r="2797" spans="1:1" ht="13.2" x14ac:dyDescent="0.25">
      <c r="A2797" s="207"/>
    </row>
    <row r="2798" spans="1:1" ht="13.2" x14ac:dyDescent="0.25">
      <c r="A2798" s="207"/>
    </row>
    <row r="2799" spans="1:1" ht="13.2" x14ac:dyDescent="0.25">
      <c r="A2799" s="207"/>
    </row>
    <row r="2800" spans="1:1" ht="13.2" x14ac:dyDescent="0.25">
      <c r="A2800" s="207"/>
    </row>
    <row r="2801" spans="1:1" ht="13.2" x14ac:dyDescent="0.25">
      <c r="A2801" s="207"/>
    </row>
    <row r="2802" spans="1:1" ht="13.2" x14ac:dyDescent="0.25">
      <c r="A2802" s="207"/>
    </row>
    <row r="2803" spans="1:1" ht="13.2" x14ac:dyDescent="0.25">
      <c r="A2803" s="207"/>
    </row>
    <row r="2804" spans="1:1" ht="13.2" x14ac:dyDescent="0.25">
      <c r="A2804" s="207"/>
    </row>
    <row r="2805" spans="1:1" ht="13.2" x14ac:dyDescent="0.25">
      <c r="A2805" s="207"/>
    </row>
    <row r="2806" spans="1:1" ht="13.2" x14ac:dyDescent="0.25">
      <c r="A2806" s="207"/>
    </row>
    <row r="2807" spans="1:1" ht="13.2" x14ac:dyDescent="0.25">
      <c r="A2807" s="207"/>
    </row>
    <row r="2808" spans="1:1" ht="13.2" x14ac:dyDescent="0.25">
      <c r="A2808" s="207"/>
    </row>
    <row r="2809" spans="1:1" ht="13.2" x14ac:dyDescent="0.25">
      <c r="A2809" s="207"/>
    </row>
    <row r="2810" spans="1:1" ht="13.2" x14ac:dyDescent="0.25">
      <c r="A2810" s="207"/>
    </row>
    <row r="2811" spans="1:1" ht="13.2" x14ac:dyDescent="0.25">
      <c r="A2811" s="207"/>
    </row>
    <row r="2812" spans="1:1" ht="13.2" x14ac:dyDescent="0.25">
      <c r="A2812" s="207"/>
    </row>
    <row r="2813" spans="1:1" ht="13.2" x14ac:dyDescent="0.25">
      <c r="A2813" s="207"/>
    </row>
    <row r="2814" spans="1:1" ht="13.2" x14ac:dyDescent="0.25">
      <c r="A2814" s="207"/>
    </row>
    <row r="2815" spans="1:1" ht="13.2" x14ac:dyDescent="0.25">
      <c r="A2815" s="207"/>
    </row>
    <row r="2816" spans="1:1" ht="13.2" x14ac:dyDescent="0.25">
      <c r="A2816" s="207"/>
    </row>
    <row r="2817" spans="1:1" ht="13.2" x14ac:dyDescent="0.25">
      <c r="A2817" s="207"/>
    </row>
    <row r="2818" spans="1:1" ht="13.2" x14ac:dyDescent="0.25">
      <c r="A2818" s="207"/>
    </row>
    <row r="2819" spans="1:1" ht="13.2" x14ac:dyDescent="0.25">
      <c r="A2819" s="207"/>
    </row>
    <row r="2820" spans="1:1" ht="13.2" x14ac:dyDescent="0.25">
      <c r="A2820" s="207"/>
    </row>
    <row r="2821" spans="1:1" ht="13.2" x14ac:dyDescent="0.25">
      <c r="A2821" s="207"/>
    </row>
    <row r="2822" spans="1:1" ht="13.2" x14ac:dyDescent="0.25">
      <c r="A2822" s="207"/>
    </row>
    <row r="2823" spans="1:1" ht="13.2" x14ac:dyDescent="0.25">
      <c r="A2823" s="207"/>
    </row>
    <row r="2824" spans="1:1" ht="13.2" x14ac:dyDescent="0.25">
      <c r="A2824" s="207"/>
    </row>
    <row r="2825" spans="1:1" ht="13.2" x14ac:dyDescent="0.25">
      <c r="A2825" s="207"/>
    </row>
    <row r="2826" spans="1:1" ht="13.2" x14ac:dyDescent="0.25">
      <c r="A2826" s="207"/>
    </row>
    <row r="2827" spans="1:1" ht="13.2" x14ac:dyDescent="0.25">
      <c r="A2827" s="207"/>
    </row>
    <row r="2828" spans="1:1" ht="13.2" x14ac:dyDescent="0.25">
      <c r="A2828" s="207"/>
    </row>
    <row r="2829" spans="1:1" ht="13.2" x14ac:dyDescent="0.25">
      <c r="A2829" s="207"/>
    </row>
    <row r="2830" spans="1:1" ht="13.2" x14ac:dyDescent="0.25">
      <c r="A2830" s="207"/>
    </row>
    <row r="2831" spans="1:1" ht="13.2" x14ac:dyDescent="0.25">
      <c r="A2831" s="207"/>
    </row>
    <row r="2832" spans="1:1" ht="13.2" x14ac:dyDescent="0.25">
      <c r="A2832" s="207"/>
    </row>
    <row r="2833" spans="1:1" ht="13.2" x14ac:dyDescent="0.25">
      <c r="A2833" s="207"/>
    </row>
    <row r="2834" spans="1:1" ht="13.2" x14ac:dyDescent="0.25">
      <c r="A2834" s="207"/>
    </row>
    <row r="2835" spans="1:1" ht="13.2" x14ac:dyDescent="0.25">
      <c r="A2835" s="207"/>
    </row>
    <row r="2836" spans="1:1" ht="13.2" x14ac:dyDescent="0.25">
      <c r="A2836" s="207"/>
    </row>
    <row r="2837" spans="1:1" ht="13.2" x14ac:dyDescent="0.25">
      <c r="A2837" s="207"/>
    </row>
    <row r="2838" spans="1:1" ht="13.2" x14ac:dyDescent="0.25">
      <c r="A2838" s="207"/>
    </row>
    <row r="2839" spans="1:1" ht="13.2" x14ac:dyDescent="0.25">
      <c r="A2839" s="207"/>
    </row>
    <row r="2840" spans="1:1" ht="13.2" x14ac:dyDescent="0.25">
      <c r="A2840" s="207"/>
    </row>
    <row r="2841" spans="1:1" ht="13.2" x14ac:dyDescent="0.25">
      <c r="A2841" s="207"/>
    </row>
    <row r="2842" spans="1:1" ht="13.2" x14ac:dyDescent="0.25">
      <c r="A2842" s="207"/>
    </row>
    <row r="2843" spans="1:1" ht="13.2" x14ac:dyDescent="0.25">
      <c r="A2843" s="207"/>
    </row>
    <row r="2844" spans="1:1" ht="13.2" x14ac:dyDescent="0.25">
      <c r="A2844" s="207"/>
    </row>
    <row r="2845" spans="1:1" ht="13.2" x14ac:dyDescent="0.25">
      <c r="A2845" s="207"/>
    </row>
    <row r="2846" spans="1:1" ht="13.2" x14ac:dyDescent="0.25">
      <c r="A2846" s="207"/>
    </row>
    <row r="2847" spans="1:1" ht="13.2" x14ac:dyDescent="0.25">
      <c r="A2847" s="207"/>
    </row>
    <row r="2848" spans="1:1" ht="13.2" x14ac:dyDescent="0.25">
      <c r="A2848" s="207"/>
    </row>
    <row r="2849" spans="1:1" ht="13.2" x14ac:dyDescent="0.25">
      <c r="A2849" s="207"/>
    </row>
    <row r="2850" spans="1:1" ht="13.2" x14ac:dyDescent="0.25">
      <c r="A2850" s="207"/>
    </row>
    <row r="2851" spans="1:1" ht="13.2" x14ac:dyDescent="0.25">
      <c r="A2851" s="207"/>
    </row>
    <row r="2852" spans="1:1" ht="13.2" x14ac:dyDescent="0.25">
      <c r="A2852" s="207"/>
    </row>
    <row r="2853" spans="1:1" ht="13.2" x14ac:dyDescent="0.25">
      <c r="A2853" s="207"/>
    </row>
    <row r="2854" spans="1:1" ht="13.2" x14ac:dyDescent="0.25">
      <c r="A2854" s="207"/>
    </row>
    <row r="2855" spans="1:1" ht="13.2" x14ac:dyDescent="0.25">
      <c r="A2855" s="207"/>
    </row>
    <row r="2856" spans="1:1" ht="13.2" x14ac:dyDescent="0.25">
      <c r="A2856" s="207"/>
    </row>
    <row r="2857" spans="1:1" ht="13.2" x14ac:dyDescent="0.25">
      <c r="A2857" s="207"/>
    </row>
    <row r="2858" spans="1:1" ht="13.2" x14ac:dyDescent="0.25">
      <c r="A2858" s="207"/>
    </row>
    <row r="2859" spans="1:1" ht="13.2" x14ac:dyDescent="0.25">
      <c r="A2859" s="207"/>
    </row>
    <row r="2860" spans="1:1" ht="13.2" x14ac:dyDescent="0.25">
      <c r="A2860" s="207"/>
    </row>
    <row r="2861" spans="1:1" ht="13.2" x14ac:dyDescent="0.25">
      <c r="A2861" s="207"/>
    </row>
    <row r="2862" spans="1:1" ht="13.2" x14ac:dyDescent="0.25">
      <c r="A2862" s="207"/>
    </row>
    <row r="2863" spans="1:1" ht="13.2" x14ac:dyDescent="0.25">
      <c r="A2863" s="207"/>
    </row>
    <row r="2864" spans="1:1" ht="13.2" x14ac:dyDescent="0.25">
      <c r="A2864" s="207"/>
    </row>
    <row r="2865" spans="1:1" ht="13.2" x14ac:dyDescent="0.25">
      <c r="A2865" s="207"/>
    </row>
    <row r="2866" spans="1:1" ht="13.2" x14ac:dyDescent="0.25">
      <c r="A2866" s="207"/>
    </row>
    <row r="2867" spans="1:1" ht="13.2" x14ac:dyDescent="0.25">
      <c r="A2867" s="207"/>
    </row>
    <row r="2868" spans="1:1" ht="13.2" x14ac:dyDescent="0.25">
      <c r="A2868" s="207"/>
    </row>
    <row r="2869" spans="1:1" ht="13.2" x14ac:dyDescent="0.25">
      <c r="A2869" s="207"/>
    </row>
    <row r="2870" spans="1:1" ht="13.2" x14ac:dyDescent="0.25">
      <c r="A2870" s="207"/>
    </row>
    <row r="2871" spans="1:1" ht="13.2" x14ac:dyDescent="0.25">
      <c r="A2871" s="207"/>
    </row>
    <row r="2872" spans="1:1" ht="13.2" x14ac:dyDescent="0.25">
      <c r="A2872" s="207"/>
    </row>
    <row r="2873" spans="1:1" ht="13.2" x14ac:dyDescent="0.25">
      <c r="A2873" s="207"/>
    </row>
    <row r="2874" spans="1:1" ht="13.2" x14ac:dyDescent="0.25">
      <c r="A2874" s="207"/>
    </row>
    <row r="2875" spans="1:1" ht="13.2" x14ac:dyDescent="0.25">
      <c r="A2875" s="207"/>
    </row>
    <row r="2876" spans="1:1" ht="13.2" x14ac:dyDescent="0.25">
      <c r="A2876" s="207"/>
    </row>
    <row r="2877" spans="1:1" ht="13.2" x14ac:dyDescent="0.25">
      <c r="A2877" s="207"/>
    </row>
    <row r="2878" spans="1:1" ht="13.2" x14ac:dyDescent="0.25">
      <c r="A2878" s="207"/>
    </row>
    <row r="2879" spans="1:1" ht="13.2" x14ac:dyDescent="0.25">
      <c r="A2879" s="207"/>
    </row>
    <row r="2880" spans="1:1" ht="13.2" x14ac:dyDescent="0.25">
      <c r="A2880" s="207"/>
    </row>
    <row r="2881" spans="1:1" ht="13.2" x14ac:dyDescent="0.25">
      <c r="A2881" s="207"/>
    </row>
    <row r="2882" spans="1:1" ht="13.2" x14ac:dyDescent="0.25">
      <c r="A2882" s="207"/>
    </row>
    <row r="2883" spans="1:1" ht="13.2" x14ac:dyDescent="0.25">
      <c r="A2883" s="207"/>
    </row>
    <row r="2884" spans="1:1" ht="13.2" x14ac:dyDescent="0.25">
      <c r="A2884" s="207"/>
    </row>
    <row r="2885" spans="1:1" ht="13.2" x14ac:dyDescent="0.25">
      <c r="A2885" s="207"/>
    </row>
    <row r="2886" spans="1:1" ht="13.2" x14ac:dyDescent="0.25">
      <c r="A2886" s="207"/>
    </row>
    <row r="2887" spans="1:1" ht="13.2" x14ac:dyDescent="0.25">
      <c r="A2887" s="207"/>
    </row>
    <row r="2888" spans="1:1" ht="13.2" x14ac:dyDescent="0.25">
      <c r="A2888" s="207"/>
    </row>
    <row r="2889" spans="1:1" ht="13.2" x14ac:dyDescent="0.25">
      <c r="A2889" s="207"/>
    </row>
    <row r="2890" spans="1:1" ht="13.2" x14ac:dyDescent="0.25">
      <c r="A2890" s="207"/>
    </row>
    <row r="2891" spans="1:1" ht="13.2" x14ac:dyDescent="0.25">
      <c r="A2891" s="207"/>
    </row>
    <row r="2892" spans="1:1" ht="13.2" x14ac:dyDescent="0.25">
      <c r="A2892" s="207"/>
    </row>
    <row r="2893" spans="1:1" ht="13.2" x14ac:dyDescent="0.25">
      <c r="A2893" s="207"/>
    </row>
    <row r="2894" spans="1:1" ht="13.2" x14ac:dyDescent="0.25">
      <c r="A2894" s="207"/>
    </row>
    <row r="2895" spans="1:1" ht="13.2" x14ac:dyDescent="0.25">
      <c r="A2895" s="207"/>
    </row>
    <row r="2896" spans="1:1" ht="13.2" x14ac:dyDescent="0.25">
      <c r="A2896" s="207"/>
    </row>
    <row r="2897" spans="1:1" ht="13.2" x14ac:dyDescent="0.25">
      <c r="A2897" s="207"/>
    </row>
    <row r="2898" spans="1:1" ht="13.2" x14ac:dyDescent="0.25">
      <c r="A2898" s="207"/>
    </row>
    <row r="2899" spans="1:1" ht="13.2" x14ac:dyDescent="0.25">
      <c r="A2899" s="207"/>
    </row>
    <row r="2900" spans="1:1" ht="13.2" x14ac:dyDescent="0.25">
      <c r="A2900" s="207"/>
    </row>
    <row r="2901" spans="1:1" ht="13.2" x14ac:dyDescent="0.25">
      <c r="A2901" s="207"/>
    </row>
    <row r="2902" spans="1:1" ht="13.2" x14ac:dyDescent="0.25">
      <c r="A2902" s="207"/>
    </row>
    <row r="2903" spans="1:1" ht="13.2" x14ac:dyDescent="0.25">
      <c r="A2903" s="207"/>
    </row>
    <row r="2904" spans="1:1" ht="13.2" x14ac:dyDescent="0.25">
      <c r="A2904" s="207"/>
    </row>
    <row r="2905" spans="1:1" ht="13.2" x14ac:dyDescent="0.25">
      <c r="A2905" s="207"/>
    </row>
    <row r="2906" spans="1:1" ht="13.2" x14ac:dyDescent="0.25">
      <c r="A2906" s="207"/>
    </row>
    <row r="2907" spans="1:1" ht="13.2" x14ac:dyDescent="0.25">
      <c r="A2907" s="207"/>
    </row>
    <row r="2908" spans="1:1" ht="13.2" x14ac:dyDescent="0.25">
      <c r="A2908" s="207"/>
    </row>
    <row r="2909" spans="1:1" ht="13.2" x14ac:dyDescent="0.25">
      <c r="A2909" s="207"/>
    </row>
    <row r="2910" spans="1:1" ht="13.2" x14ac:dyDescent="0.25">
      <c r="A2910" s="207"/>
    </row>
    <row r="2911" spans="1:1" ht="13.2" x14ac:dyDescent="0.25">
      <c r="A2911" s="207"/>
    </row>
    <row r="2912" spans="1:1" ht="13.2" x14ac:dyDescent="0.25">
      <c r="A2912" s="207"/>
    </row>
    <row r="2913" spans="1:1" ht="13.2" x14ac:dyDescent="0.25">
      <c r="A2913" s="207"/>
    </row>
    <row r="2914" spans="1:1" ht="13.2" x14ac:dyDescent="0.25">
      <c r="A2914" s="207"/>
    </row>
    <row r="2915" spans="1:1" ht="13.2" x14ac:dyDescent="0.25">
      <c r="A2915" s="207"/>
    </row>
    <row r="2916" spans="1:1" ht="13.2" x14ac:dyDescent="0.25">
      <c r="A2916" s="207"/>
    </row>
    <row r="2917" spans="1:1" ht="13.2" x14ac:dyDescent="0.25">
      <c r="A2917" s="207"/>
    </row>
    <row r="2918" spans="1:1" ht="13.2" x14ac:dyDescent="0.25">
      <c r="A2918" s="207"/>
    </row>
    <row r="2919" spans="1:1" ht="13.2" x14ac:dyDescent="0.25">
      <c r="A2919" s="207"/>
    </row>
    <row r="2920" spans="1:1" ht="13.2" x14ac:dyDescent="0.25">
      <c r="A2920" s="207"/>
    </row>
    <row r="2921" spans="1:1" ht="13.2" x14ac:dyDescent="0.25">
      <c r="A2921" s="207"/>
    </row>
    <row r="2922" spans="1:1" ht="13.2" x14ac:dyDescent="0.25">
      <c r="A2922" s="207"/>
    </row>
    <row r="2923" spans="1:1" ht="13.2" x14ac:dyDescent="0.25">
      <c r="A2923" s="207"/>
    </row>
    <row r="2924" spans="1:1" ht="13.2" x14ac:dyDescent="0.25">
      <c r="A2924" s="207"/>
    </row>
    <row r="2925" spans="1:1" ht="13.2" x14ac:dyDescent="0.25">
      <c r="A2925" s="207"/>
    </row>
    <row r="2926" spans="1:1" ht="13.2" x14ac:dyDescent="0.25">
      <c r="A2926" s="207"/>
    </row>
    <row r="2927" spans="1:1" ht="13.2" x14ac:dyDescent="0.25">
      <c r="A2927" s="207"/>
    </row>
    <row r="2928" spans="1:1" ht="13.2" x14ac:dyDescent="0.25">
      <c r="A2928" s="207"/>
    </row>
    <row r="2929" spans="1:1" ht="13.2" x14ac:dyDescent="0.25">
      <c r="A2929" s="207"/>
    </row>
    <row r="2930" spans="1:1" ht="13.2" x14ac:dyDescent="0.25">
      <c r="A2930" s="207"/>
    </row>
    <row r="2931" spans="1:1" ht="13.2" x14ac:dyDescent="0.25">
      <c r="A2931" s="207"/>
    </row>
    <row r="2932" spans="1:1" ht="13.2" x14ac:dyDescent="0.25">
      <c r="A2932" s="207"/>
    </row>
    <row r="2933" spans="1:1" ht="13.2" x14ac:dyDescent="0.25">
      <c r="A2933" s="207"/>
    </row>
    <row r="2934" spans="1:1" ht="13.2" x14ac:dyDescent="0.25">
      <c r="A2934" s="207"/>
    </row>
    <row r="2935" spans="1:1" ht="13.2" x14ac:dyDescent="0.25">
      <c r="A2935" s="207"/>
    </row>
    <row r="2936" spans="1:1" ht="13.2" x14ac:dyDescent="0.25">
      <c r="A2936" s="207"/>
    </row>
    <row r="2937" spans="1:1" ht="13.2" x14ac:dyDescent="0.25">
      <c r="A2937" s="207"/>
    </row>
    <row r="2938" spans="1:1" ht="13.2" x14ac:dyDescent="0.25">
      <c r="A2938" s="207"/>
    </row>
    <row r="2939" spans="1:1" ht="13.2" x14ac:dyDescent="0.25">
      <c r="A2939" s="207"/>
    </row>
    <row r="2940" spans="1:1" ht="13.2" x14ac:dyDescent="0.25">
      <c r="A2940" s="207"/>
    </row>
    <row r="2941" spans="1:1" ht="13.2" x14ac:dyDescent="0.25">
      <c r="A2941" s="207"/>
    </row>
    <row r="2942" spans="1:1" ht="13.2" x14ac:dyDescent="0.25">
      <c r="A2942" s="207"/>
    </row>
    <row r="2943" spans="1:1" ht="13.2" x14ac:dyDescent="0.25">
      <c r="A2943" s="207"/>
    </row>
    <row r="2944" spans="1:1" ht="13.2" x14ac:dyDescent="0.25">
      <c r="A2944" s="207"/>
    </row>
    <row r="2945" spans="1:1" ht="13.2" x14ac:dyDescent="0.25">
      <c r="A2945" s="207"/>
    </row>
    <row r="2946" spans="1:1" ht="13.2" x14ac:dyDescent="0.25">
      <c r="A2946" s="207"/>
    </row>
    <row r="2947" spans="1:1" ht="13.2" x14ac:dyDescent="0.25">
      <c r="A2947" s="207"/>
    </row>
    <row r="2948" spans="1:1" ht="13.2" x14ac:dyDescent="0.25">
      <c r="A2948" s="207"/>
    </row>
    <row r="2949" spans="1:1" ht="13.2" x14ac:dyDescent="0.25">
      <c r="A2949" s="207"/>
    </row>
    <row r="2950" spans="1:1" ht="13.2" x14ac:dyDescent="0.25">
      <c r="A2950" s="207"/>
    </row>
    <row r="2951" spans="1:1" ht="13.2" x14ac:dyDescent="0.25">
      <c r="A2951" s="207"/>
    </row>
    <row r="2952" spans="1:1" ht="13.2" x14ac:dyDescent="0.25">
      <c r="A2952" s="207"/>
    </row>
    <row r="2953" spans="1:1" ht="13.2" x14ac:dyDescent="0.25">
      <c r="A2953" s="207"/>
    </row>
    <row r="2954" spans="1:1" ht="13.2" x14ac:dyDescent="0.25">
      <c r="A2954" s="207"/>
    </row>
    <row r="2955" spans="1:1" ht="13.2" x14ac:dyDescent="0.25">
      <c r="A2955" s="207"/>
    </row>
    <row r="2956" spans="1:1" ht="13.2" x14ac:dyDescent="0.25">
      <c r="A2956" s="207"/>
    </row>
    <row r="2957" spans="1:1" ht="13.2" x14ac:dyDescent="0.25">
      <c r="A2957" s="207"/>
    </row>
    <row r="2958" spans="1:1" ht="13.2" x14ac:dyDescent="0.25">
      <c r="A2958" s="207"/>
    </row>
    <row r="2959" spans="1:1" ht="13.2" x14ac:dyDescent="0.25">
      <c r="A2959" s="207"/>
    </row>
    <row r="2960" spans="1:1" ht="13.2" x14ac:dyDescent="0.25">
      <c r="A2960" s="207"/>
    </row>
    <row r="2961" spans="1:1" ht="13.2" x14ac:dyDescent="0.25">
      <c r="A2961" s="207"/>
    </row>
    <row r="2962" spans="1:1" ht="13.2" x14ac:dyDescent="0.25">
      <c r="A2962" s="207"/>
    </row>
    <row r="2963" spans="1:1" ht="13.2" x14ac:dyDescent="0.25">
      <c r="A2963" s="207"/>
    </row>
    <row r="2964" spans="1:1" ht="13.2" x14ac:dyDescent="0.25">
      <c r="A2964" s="207"/>
    </row>
    <row r="2965" spans="1:1" ht="13.2" x14ac:dyDescent="0.25">
      <c r="A2965" s="207"/>
    </row>
    <row r="2966" spans="1:1" ht="13.2" x14ac:dyDescent="0.25">
      <c r="A2966" s="207"/>
    </row>
    <row r="2967" spans="1:1" ht="13.2" x14ac:dyDescent="0.25">
      <c r="A2967" s="207"/>
    </row>
    <row r="2968" spans="1:1" ht="13.2" x14ac:dyDescent="0.25">
      <c r="A2968" s="207"/>
    </row>
    <row r="2969" spans="1:1" ht="13.2" x14ac:dyDescent="0.25">
      <c r="A2969" s="207"/>
    </row>
    <row r="2970" spans="1:1" ht="13.2" x14ac:dyDescent="0.25">
      <c r="A2970" s="207"/>
    </row>
    <row r="2971" spans="1:1" ht="13.2" x14ac:dyDescent="0.25">
      <c r="A2971" s="207"/>
    </row>
    <row r="2972" spans="1:1" ht="13.2" x14ac:dyDescent="0.25">
      <c r="A2972" s="207"/>
    </row>
    <row r="2973" spans="1:1" ht="13.2" x14ac:dyDescent="0.25">
      <c r="A2973" s="207"/>
    </row>
    <row r="2974" spans="1:1" ht="13.2" x14ac:dyDescent="0.25">
      <c r="A2974" s="207"/>
    </row>
    <row r="2975" spans="1:1" ht="13.2" x14ac:dyDescent="0.25">
      <c r="A2975" s="207"/>
    </row>
    <row r="2976" spans="1:1" ht="13.2" x14ac:dyDescent="0.25">
      <c r="A2976" s="207"/>
    </row>
    <row r="2977" spans="1:1" ht="13.2" x14ac:dyDescent="0.25">
      <c r="A2977" s="207"/>
    </row>
    <row r="2978" spans="1:1" ht="13.2" x14ac:dyDescent="0.25">
      <c r="A2978" s="207"/>
    </row>
    <row r="2979" spans="1:1" ht="13.2" x14ac:dyDescent="0.25">
      <c r="A2979" s="207"/>
    </row>
    <row r="2980" spans="1:1" ht="13.2" x14ac:dyDescent="0.25">
      <c r="A2980" s="207"/>
    </row>
    <row r="2981" spans="1:1" ht="13.2" x14ac:dyDescent="0.25">
      <c r="A2981" s="207"/>
    </row>
    <row r="2982" spans="1:1" ht="13.2" x14ac:dyDescent="0.25">
      <c r="A2982" s="207"/>
    </row>
    <row r="2983" spans="1:1" ht="13.2" x14ac:dyDescent="0.25">
      <c r="A2983" s="207"/>
    </row>
    <row r="2984" spans="1:1" ht="13.2" x14ac:dyDescent="0.25">
      <c r="A2984" s="207"/>
    </row>
    <row r="2985" spans="1:1" ht="13.2" x14ac:dyDescent="0.25">
      <c r="A2985" s="207"/>
    </row>
    <row r="2986" spans="1:1" ht="13.2" x14ac:dyDescent="0.25">
      <c r="A2986" s="207"/>
    </row>
    <row r="2987" spans="1:1" ht="13.2" x14ac:dyDescent="0.25">
      <c r="A2987" s="207"/>
    </row>
    <row r="2988" spans="1:1" ht="13.2" x14ac:dyDescent="0.25">
      <c r="A2988" s="207"/>
    </row>
    <row r="2989" spans="1:1" ht="13.2" x14ac:dyDescent="0.25">
      <c r="A2989" s="207"/>
    </row>
    <row r="2990" spans="1:1" ht="13.2" x14ac:dyDescent="0.25">
      <c r="A2990" s="207"/>
    </row>
    <row r="2991" spans="1:1" ht="13.2" x14ac:dyDescent="0.25">
      <c r="A2991" s="207"/>
    </row>
    <row r="2992" spans="1:1" ht="13.2" x14ac:dyDescent="0.25">
      <c r="A2992" s="207"/>
    </row>
    <row r="2993" spans="1:1" ht="13.2" x14ac:dyDescent="0.25">
      <c r="A2993" s="207"/>
    </row>
    <row r="2994" spans="1:1" ht="13.2" x14ac:dyDescent="0.25">
      <c r="A2994" s="207"/>
    </row>
    <row r="2995" spans="1:1" ht="13.2" x14ac:dyDescent="0.25">
      <c r="A2995" s="207"/>
    </row>
    <row r="2996" spans="1:1" ht="13.2" x14ac:dyDescent="0.25">
      <c r="A2996" s="207"/>
    </row>
    <row r="2997" spans="1:1" ht="13.2" x14ac:dyDescent="0.25">
      <c r="A2997" s="207"/>
    </row>
    <row r="2998" spans="1:1" ht="13.2" x14ac:dyDescent="0.25">
      <c r="A2998" s="207"/>
    </row>
    <row r="2999" spans="1:1" ht="13.2" x14ac:dyDescent="0.25">
      <c r="A2999" s="207"/>
    </row>
    <row r="3000" spans="1:1" ht="13.2" x14ac:dyDescent="0.25">
      <c r="A3000" s="207"/>
    </row>
    <row r="3001" spans="1:1" ht="13.2" x14ac:dyDescent="0.25">
      <c r="A3001" s="207"/>
    </row>
    <row r="3002" spans="1:1" ht="13.2" x14ac:dyDescent="0.25">
      <c r="A3002" s="207"/>
    </row>
    <row r="3003" spans="1:1" ht="13.2" x14ac:dyDescent="0.25">
      <c r="A3003" s="207"/>
    </row>
    <row r="3004" spans="1:1" ht="13.2" x14ac:dyDescent="0.25">
      <c r="A3004" s="207"/>
    </row>
    <row r="3005" spans="1:1" ht="13.2" x14ac:dyDescent="0.25">
      <c r="A3005" s="207"/>
    </row>
    <row r="3006" spans="1:1" ht="13.2" x14ac:dyDescent="0.25">
      <c r="A3006" s="207"/>
    </row>
    <row r="3007" spans="1:1" ht="13.2" x14ac:dyDescent="0.25">
      <c r="A3007" s="207"/>
    </row>
    <row r="3008" spans="1:1" ht="13.2" x14ac:dyDescent="0.25">
      <c r="A3008" s="207"/>
    </row>
    <row r="3009" spans="1:1" ht="13.2" x14ac:dyDescent="0.25">
      <c r="A3009" s="207"/>
    </row>
    <row r="3010" spans="1:1" ht="13.2" x14ac:dyDescent="0.25">
      <c r="A3010" s="207"/>
    </row>
    <row r="3011" spans="1:1" ht="13.2" x14ac:dyDescent="0.25">
      <c r="A3011" s="207"/>
    </row>
    <row r="3012" spans="1:1" ht="13.2" x14ac:dyDescent="0.25">
      <c r="A3012" s="207"/>
    </row>
    <row r="3013" spans="1:1" ht="13.2" x14ac:dyDescent="0.25">
      <c r="A3013" s="207"/>
    </row>
    <row r="3014" spans="1:1" ht="13.2" x14ac:dyDescent="0.25">
      <c r="A3014" s="207"/>
    </row>
    <row r="3015" spans="1:1" ht="13.2" x14ac:dyDescent="0.25">
      <c r="A3015" s="207"/>
    </row>
    <row r="3016" spans="1:1" ht="13.2" x14ac:dyDescent="0.25">
      <c r="A3016" s="207"/>
    </row>
    <row r="3017" spans="1:1" ht="13.2" x14ac:dyDescent="0.25">
      <c r="A3017" s="207"/>
    </row>
    <row r="3018" spans="1:1" ht="13.2" x14ac:dyDescent="0.25">
      <c r="A3018" s="207"/>
    </row>
    <row r="3019" spans="1:1" ht="13.2" x14ac:dyDescent="0.25">
      <c r="A3019" s="207"/>
    </row>
    <row r="3020" spans="1:1" ht="13.2" x14ac:dyDescent="0.25">
      <c r="A3020" s="207"/>
    </row>
    <row r="3021" spans="1:1" ht="13.2" x14ac:dyDescent="0.25">
      <c r="A3021" s="207"/>
    </row>
    <row r="3022" spans="1:1" ht="13.2" x14ac:dyDescent="0.25">
      <c r="A3022" s="207"/>
    </row>
    <row r="3023" spans="1:1" ht="13.2" x14ac:dyDescent="0.25">
      <c r="A3023" s="207"/>
    </row>
    <row r="3024" spans="1:1" ht="13.2" x14ac:dyDescent="0.25">
      <c r="A3024" s="207"/>
    </row>
    <row r="3025" spans="1:1" ht="13.2" x14ac:dyDescent="0.25">
      <c r="A3025" s="207"/>
    </row>
    <row r="3026" spans="1:1" ht="13.2" x14ac:dyDescent="0.25">
      <c r="A3026" s="207"/>
    </row>
    <row r="3027" spans="1:1" ht="13.2" x14ac:dyDescent="0.25">
      <c r="A3027" s="207"/>
    </row>
    <row r="3028" spans="1:1" ht="13.2" x14ac:dyDescent="0.25">
      <c r="A3028" s="207"/>
    </row>
    <row r="3029" spans="1:1" ht="13.2" x14ac:dyDescent="0.25">
      <c r="A3029" s="207"/>
    </row>
    <row r="3030" spans="1:1" ht="13.2" x14ac:dyDescent="0.25">
      <c r="A3030" s="207"/>
    </row>
    <row r="3031" spans="1:1" ht="13.2" x14ac:dyDescent="0.25">
      <c r="A3031" s="207"/>
    </row>
    <row r="3032" spans="1:1" ht="13.2" x14ac:dyDescent="0.25">
      <c r="A3032" s="207"/>
    </row>
    <row r="3033" spans="1:1" ht="13.2" x14ac:dyDescent="0.25">
      <c r="A3033" s="207"/>
    </row>
    <row r="3034" spans="1:1" ht="13.2" x14ac:dyDescent="0.25">
      <c r="A3034" s="207"/>
    </row>
    <row r="3035" spans="1:1" ht="13.2" x14ac:dyDescent="0.25">
      <c r="A3035" s="207"/>
    </row>
    <row r="3036" spans="1:1" ht="13.2" x14ac:dyDescent="0.25">
      <c r="A3036" s="207"/>
    </row>
    <row r="3037" spans="1:1" ht="13.2" x14ac:dyDescent="0.25">
      <c r="A3037" s="207"/>
    </row>
    <row r="3038" spans="1:1" ht="13.2" x14ac:dyDescent="0.25">
      <c r="A3038" s="207"/>
    </row>
    <row r="3039" spans="1:1" ht="13.2" x14ac:dyDescent="0.25">
      <c r="A3039" s="207"/>
    </row>
    <row r="3040" spans="1:1" ht="13.2" x14ac:dyDescent="0.25">
      <c r="A3040" s="207"/>
    </row>
    <row r="3041" spans="1:1" ht="13.2" x14ac:dyDescent="0.25">
      <c r="A3041" s="207"/>
    </row>
    <row r="3042" spans="1:1" ht="13.2" x14ac:dyDescent="0.25">
      <c r="A3042" s="207"/>
    </row>
    <row r="3043" spans="1:1" ht="13.2" x14ac:dyDescent="0.25">
      <c r="A3043" s="207"/>
    </row>
    <row r="3044" spans="1:1" ht="13.2" x14ac:dyDescent="0.25">
      <c r="A3044" s="207"/>
    </row>
    <row r="3045" spans="1:1" ht="13.2" x14ac:dyDescent="0.25">
      <c r="A3045" s="207"/>
    </row>
    <row r="3046" spans="1:1" ht="13.2" x14ac:dyDescent="0.25">
      <c r="A3046" s="207"/>
    </row>
    <row r="3047" spans="1:1" ht="13.2" x14ac:dyDescent="0.25">
      <c r="A3047" s="207"/>
    </row>
    <row r="3048" spans="1:1" ht="13.2" x14ac:dyDescent="0.25">
      <c r="A3048" s="207"/>
    </row>
    <row r="3049" spans="1:1" ht="13.2" x14ac:dyDescent="0.25">
      <c r="A3049" s="207"/>
    </row>
    <row r="3050" spans="1:1" ht="13.2" x14ac:dyDescent="0.25">
      <c r="A3050" s="207"/>
    </row>
    <row r="3051" spans="1:1" ht="13.2" x14ac:dyDescent="0.25">
      <c r="A3051" s="207"/>
    </row>
    <row r="3052" spans="1:1" ht="13.2" x14ac:dyDescent="0.25">
      <c r="A3052" s="207"/>
    </row>
    <row r="3053" spans="1:1" ht="13.2" x14ac:dyDescent="0.25">
      <c r="A3053" s="207"/>
    </row>
    <row r="3054" spans="1:1" ht="13.2" x14ac:dyDescent="0.25">
      <c r="A3054" s="207"/>
    </row>
    <row r="3055" spans="1:1" ht="13.2" x14ac:dyDescent="0.25">
      <c r="A3055" s="207"/>
    </row>
    <row r="3056" spans="1:1" ht="13.2" x14ac:dyDescent="0.25">
      <c r="A3056" s="207"/>
    </row>
    <row r="3057" spans="1:1" ht="13.2" x14ac:dyDescent="0.25">
      <c r="A3057" s="207"/>
    </row>
    <row r="3058" spans="1:1" ht="13.2" x14ac:dyDescent="0.25">
      <c r="A3058" s="207"/>
    </row>
    <row r="3059" spans="1:1" ht="13.2" x14ac:dyDescent="0.25">
      <c r="A3059" s="207"/>
    </row>
    <row r="3060" spans="1:1" ht="13.2" x14ac:dyDescent="0.25">
      <c r="A3060" s="207"/>
    </row>
    <row r="3061" spans="1:1" ht="13.2" x14ac:dyDescent="0.25">
      <c r="A3061" s="207"/>
    </row>
    <row r="3062" spans="1:1" ht="13.2" x14ac:dyDescent="0.25">
      <c r="A3062" s="207"/>
    </row>
    <row r="3063" spans="1:1" ht="13.2" x14ac:dyDescent="0.25">
      <c r="A3063" s="207"/>
    </row>
    <row r="3064" spans="1:1" ht="13.2" x14ac:dyDescent="0.25">
      <c r="A3064" s="207"/>
    </row>
    <row r="3065" spans="1:1" ht="13.2" x14ac:dyDescent="0.25">
      <c r="A3065" s="207"/>
    </row>
    <row r="3066" spans="1:1" ht="13.2" x14ac:dyDescent="0.25">
      <c r="A3066" s="207"/>
    </row>
    <row r="3067" spans="1:1" ht="13.2" x14ac:dyDescent="0.25">
      <c r="A3067" s="207"/>
    </row>
    <row r="3068" spans="1:1" ht="13.2" x14ac:dyDescent="0.25">
      <c r="A3068" s="207"/>
    </row>
    <row r="3069" spans="1:1" ht="13.2" x14ac:dyDescent="0.25">
      <c r="A3069" s="207"/>
    </row>
    <row r="3070" spans="1:1" ht="13.2" x14ac:dyDescent="0.25">
      <c r="A3070" s="207"/>
    </row>
    <row r="3071" spans="1:1" ht="13.2" x14ac:dyDescent="0.25">
      <c r="A3071" s="207"/>
    </row>
    <row r="3072" spans="1:1" ht="13.2" x14ac:dyDescent="0.25">
      <c r="A3072" s="207"/>
    </row>
    <row r="3073" spans="1:1" ht="13.2" x14ac:dyDescent="0.25">
      <c r="A3073" s="207"/>
    </row>
    <row r="3074" spans="1:1" ht="13.2" x14ac:dyDescent="0.25">
      <c r="A3074" s="207"/>
    </row>
    <row r="3075" spans="1:1" ht="13.2" x14ac:dyDescent="0.25">
      <c r="A3075" s="207"/>
    </row>
    <row r="3076" spans="1:1" ht="13.2" x14ac:dyDescent="0.25">
      <c r="A3076" s="207"/>
    </row>
    <row r="3077" spans="1:1" ht="13.2" x14ac:dyDescent="0.25">
      <c r="A3077" s="207"/>
    </row>
    <row r="3078" spans="1:1" ht="13.2" x14ac:dyDescent="0.25">
      <c r="A3078" s="207"/>
    </row>
    <row r="3079" spans="1:1" ht="13.2" x14ac:dyDescent="0.25">
      <c r="A3079" s="207"/>
    </row>
    <row r="3080" spans="1:1" ht="13.2" x14ac:dyDescent="0.25">
      <c r="A3080" s="207"/>
    </row>
    <row r="3081" spans="1:1" ht="13.2" x14ac:dyDescent="0.25">
      <c r="A3081" s="207"/>
    </row>
    <row r="3082" spans="1:1" ht="13.2" x14ac:dyDescent="0.25">
      <c r="A3082" s="207"/>
    </row>
    <row r="3083" spans="1:1" ht="13.2" x14ac:dyDescent="0.25">
      <c r="A3083" s="207"/>
    </row>
    <row r="3084" spans="1:1" ht="13.2" x14ac:dyDescent="0.25">
      <c r="A3084" s="207"/>
    </row>
    <row r="3085" spans="1:1" ht="13.2" x14ac:dyDescent="0.25">
      <c r="A3085" s="207"/>
    </row>
    <row r="3086" spans="1:1" ht="13.2" x14ac:dyDescent="0.25">
      <c r="A3086" s="207"/>
    </row>
    <row r="3087" spans="1:1" ht="13.2" x14ac:dyDescent="0.25">
      <c r="A3087" s="207"/>
    </row>
    <row r="3088" spans="1:1" ht="13.2" x14ac:dyDescent="0.25">
      <c r="A3088" s="207"/>
    </row>
    <row r="3089" spans="1:1" ht="13.2" x14ac:dyDescent="0.25">
      <c r="A3089" s="207"/>
    </row>
    <row r="3090" spans="1:1" ht="13.2" x14ac:dyDescent="0.25">
      <c r="A3090" s="207"/>
    </row>
    <row r="3091" spans="1:1" ht="13.2" x14ac:dyDescent="0.25">
      <c r="A3091" s="207"/>
    </row>
    <row r="3092" spans="1:1" ht="13.2" x14ac:dyDescent="0.25">
      <c r="A3092" s="207"/>
    </row>
    <row r="3093" spans="1:1" ht="13.2" x14ac:dyDescent="0.25">
      <c r="A3093" s="207"/>
    </row>
    <row r="3094" spans="1:1" ht="13.2" x14ac:dyDescent="0.25">
      <c r="A3094" s="207"/>
    </row>
    <row r="3095" spans="1:1" ht="13.2" x14ac:dyDescent="0.25">
      <c r="A3095" s="207"/>
    </row>
    <row r="3096" spans="1:1" ht="13.2" x14ac:dyDescent="0.25">
      <c r="A3096" s="207"/>
    </row>
    <row r="3097" spans="1:1" ht="13.2" x14ac:dyDescent="0.25">
      <c r="A3097" s="207"/>
    </row>
    <row r="3098" spans="1:1" ht="13.2" x14ac:dyDescent="0.25">
      <c r="A3098" s="207"/>
    </row>
    <row r="3099" spans="1:1" ht="13.2" x14ac:dyDescent="0.25">
      <c r="A3099" s="207"/>
    </row>
    <row r="3100" spans="1:1" ht="13.2" x14ac:dyDescent="0.25">
      <c r="A3100" s="207"/>
    </row>
    <row r="3101" spans="1:1" ht="13.2" x14ac:dyDescent="0.25">
      <c r="A3101" s="207"/>
    </row>
    <row r="3102" spans="1:1" ht="13.2" x14ac:dyDescent="0.25">
      <c r="A3102" s="207"/>
    </row>
    <row r="3103" spans="1:1" ht="13.2" x14ac:dyDescent="0.25">
      <c r="A3103" s="207"/>
    </row>
    <row r="3104" spans="1:1" ht="13.2" x14ac:dyDescent="0.25">
      <c r="A3104" s="207"/>
    </row>
    <row r="3105" spans="1:1" ht="13.2" x14ac:dyDescent="0.25">
      <c r="A3105" s="207"/>
    </row>
    <row r="3106" spans="1:1" ht="13.2" x14ac:dyDescent="0.25">
      <c r="A3106" s="207"/>
    </row>
    <row r="3107" spans="1:1" ht="13.2" x14ac:dyDescent="0.25">
      <c r="A3107" s="207"/>
    </row>
    <row r="3108" spans="1:1" ht="13.2" x14ac:dyDescent="0.25">
      <c r="A3108" s="207"/>
    </row>
    <row r="3109" spans="1:1" ht="13.2" x14ac:dyDescent="0.25">
      <c r="A3109" s="207"/>
    </row>
    <row r="3110" spans="1:1" ht="13.2" x14ac:dyDescent="0.25">
      <c r="A3110" s="207"/>
    </row>
    <row r="3111" spans="1:1" ht="13.2" x14ac:dyDescent="0.25">
      <c r="A3111" s="207"/>
    </row>
    <row r="3112" spans="1:1" ht="13.2" x14ac:dyDescent="0.25">
      <c r="A3112" s="207"/>
    </row>
    <row r="3113" spans="1:1" ht="13.2" x14ac:dyDescent="0.25">
      <c r="A3113" s="207"/>
    </row>
    <row r="3114" spans="1:1" ht="13.2" x14ac:dyDescent="0.25">
      <c r="A3114" s="207"/>
    </row>
    <row r="3115" spans="1:1" ht="13.2" x14ac:dyDescent="0.25">
      <c r="A3115" s="207"/>
    </row>
    <row r="3116" spans="1:1" ht="13.2" x14ac:dyDescent="0.25">
      <c r="A3116" s="207"/>
    </row>
    <row r="3117" spans="1:1" ht="13.2" x14ac:dyDescent="0.25">
      <c r="A3117" s="207"/>
    </row>
    <row r="3118" spans="1:1" ht="13.2" x14ac:dyDescent="0.25">
      <c r="A3118" s="207"/>
    </row>
    <row r="3119" spans="1:1" ht="13.2" x14ac:dyDescent="0.25">
      <c r="A3119" s="207"/>
    </row>
    <row r="3120" spans="1:1" ht="13.2" x14ac:dyDescent="0.25">
      <c r="A3120" s="207"/>
    </row>
    <row r="3121" spans="1:1" ht="13.2" x14ac:dyDescent="0.25">
      <c r="A3121" s="207"/>
    </row>
    <row r="3122" spans="1:1" ht="13.2" x14ac:dyDescent="0.25">
      <c r="A3122" s="207"/>
    </row>
    <row r="3123" spans="1:1" ht="13.2" x14ac:dyDescent="0.25">
      <c r="A3123" s="207"/>
    </row>
    <row r="3124" spans="1:1" ht="13.2" x14ac:dyDescent="0.25">
      <c r="A3124" s="207"/>
    </row>
    <row r="3125" spans="1:1" ht="13.2" x14ac:dyDescent="0.25">
      <c r="A3125" s="207"/>
    </row>
    <row r="3126" spans="1:1" ht="13.2" x14ac:dyDescent="0.25">
      <c r="A3126" s="207"/>
    </row>
    <row r="3127" spans="1:1" ht="13.2" x14ac:dyDescent="0.25">
      <c r="A3127" s="207"/>
    </row>
    <row r="3128" spans="1:1" ht="13.2" x14ac:dyDescent="0.25">
      <c r="A3128" s="207"/>
    </row>
    <row r="3129" spans="1:1" ht="13.2" x14ac:dyDescent="0.25">
      <c r="A3129" s="207"/>
    </row>
    <row r="3130" spans="1:1" ht="13.2" x14ac:dyDescent="0.25">
      <c r="A3130" s="207"/>
    </row>
    <row r="3131" spans="1:1" ht="13.2" x14ac:dyDescent="0.25">
      <c r="A3131" s="207"/>
    </row>
    <row r="3132" spans="1:1" ht="13.2" x14ac:dyDescent="0.25">
      <c r="A3132" s="207"/>
    </row>
    <row r="3133" spans="1:1" ht="13.2" x14ac:dyDescent="0.25">
      <c r="A3133" s="207"/>
    </row>
    <row r="3134" spans="1:1" ht="13.2" x14ac:dyDescent="0.25">
      <c r="A3134" s="207"/>
    </row>
    <row r="3135" spans="1:1" ht="13.2" x14ac:dyDescent="0.25">
      <c r="A3135" s="207"/>
    </row>
    <row r="3136" spans="1:1" ht="13.2" x14ac:dyDescent="0.25">
      <c r="A3136" s="207"/>
    </row>
    <row r="3137" spans="1:1" ht="13.2" x14ac:dyDescent="0.25">
      <c r="A3137" s="207"/>
    </row>
    <row r="3138" spans="1:1" ht="13.2" x14ac:dyDescent="0.25">
      <c r="A3138" s="207"/>
    </row>
    <row r="3139" spans="1:1" ht="13.2" x14ac:dyDescent="0.25">
      <c r="A3139" s="207"/>
    </row>
    <row r="3140" spans="1:1" ht="13.2" x14ac:dyDescent="0.25">
      <c r="A3140" s="207"/>
    </row>
    <row r="3141" spans="1:1" ht="13.2" x14ac:dyDescent="0.25">
      <c r="A3141" s="207"/>
    </row>
    <row r="3142" spans="1:1" ht="13.2" x14ac:dyDescent="0.25">
      <c r="A3142" s="207"/>
    </row>
    <row r="3143" spans="1:1" ht="13.2" x14ac:dyDescent="0.25">
      <c r="A3143" s="207"/>
    </row>
    <row r="3144" spans="1:1" ht="13.2" x14ac:dyDescent="0.25">
      <c r="A3144" s="207"/>
    </row>
    <row r="3145" spans="1:1" ht="13.2" x14ac:dyDescent="0.25">
      <c r="A3145" s="207"/>
    </row>
    <row r="3146" spans="1:1" ht="13.2" x14ac:dyDescent="0.25">
      <c r="A3146" s="207"/>
    </row>
    <row r="3147" spans="1:1" ht="13.2" x14ac:dyDescent="0.25">
      <c r="A3147" s="207"/>
    </row>
    <row r="3148" spans="1:1" ht="13.2" x14ac:dyDescent="0.25">
      <c r="A3148" s="207"/>
    </row>
    <row r="3149" spans="1:1" ht="13.2" x14ac:dyDescent="0.25">
      <c r="A3149" s="207"/>
    </row>
    <row r="3150" spans="1:1" ht="13.2" x14ac:dyDescent="0.25">
      <c r="A3150" s="207"/>
    </row>
    <row r="3151" spans="1:1" ht="13.2" x14ac:dyDescent="0.25">
      <c r="A3151" s="207"/>
    </row>
    <row r="3152" spans="1:1" ht="13.2" x14ac:dyDescent="0.25">
      <c r="A3152" s="207"/>
    </row>
    <row r="3153" spans="1:1" ht="13.2" x14ac:dyDescent="0.25">
      <c r="A3153" s="207"/>
    </row>
    <row r="3154" spans="1:1" ht="13.2" x14ac:dyDescent="0.25">
      <c r="A3154" s="207"/>
    </row>
    <row r="3155" spans="1:1" ht="13.2" x14ac:dyDescent="0.25">
      <c r="A3155" s="207"/>
    </row>
    <row r="3156" spans="1:1" ht="13.2" x14ac:dyDescent="0.25">
      <c r="A3156" s="207"/>
    </row>
    <row r="3157" spans="1:1" ht="13.2" x14ac:dyDescent="0.25">
      <c r="A3157" s="207"/>
    </row>
    <row r="3158" spans="1:1" ht="13.2" x14ac:dyDescent="0.25">
      <c r="A3158" s="207"/>
    </row>
    <row r="3159" spans="1:1" ht="13.2" x14ac:dyDescent="0.25">
      <c r="A3159" s="207"/>
    </row>
    <row r="3160" spans="1:1" ht="13.2" x14ac:dyDescent="0.25">
      <c r="A3160" s="207"/>
    </row>
    <row r="3161" spans="1:1" ht="13.2" x14ac:dyDescent="0.25">
      <c r="A3161" s="207"/>
    </row>
    <row r="3162" spans="1:1" ht="13.2" x14ac:dyDescent="0.25">
      <c r="A3162" s="207"/>
    </row>
    <row r="3163" spans="1:1" ht="13.2" x14ac:dyDescent="0.25">
      <c r="A3163" s="207"/>
    </row>
    <row r="3164" spans="1:1" ht="13.2" x14ac:dyDescent="0.25">
      <c r="A3164" s="207"/>
    </row>
    <row r="3165" spans="1:1" ht="13.2" x14ac:dyDescent="0.25">
      <c r="A3165" s="207"/>
    </row>
    <row r="3166" spans="1:1" ht="13.2" x14ac:dyDescent="0.25">
      <c r="A3166" s="207"/>
    </row>
    <row r="3167" spans="1:1" ht="13.2" x14ac:dyDescent="0.25">
      <c r="A3167" s="207"/>
    </row>
    <row r="3168" spans="1:1" ht="13.2" x14ac:dyDescent="0.25">
      <c r="A3168" s="207"/>
    </row>
    <row r="3169" spans="1:1" ht="13.2" x14ac:dyDescent="0.25">
      <c r="A3169" s="207"/>
    </row>
    <row r="3170" spans="1:1" ht="13.2" x14ac:dyDescent="0.25">
      <c r="A3170" s="207"/>
    </row>
    <row r="3171" spans="1:1" ht="13.2" x14ac:dyDescent="0.25">
      <c r="A3171" s="207"/>
    </row>
    <row r="3172" spans="1:1" ht="13.2" x14ac:dyDescent="0.25">
      <c r="A3172" s="207"/>
    </row>
    <row r="3173" spans="1:1" ht="13.2" x14ac:dyDescent="0.25">
      <c r="A3173" s="207"/>
    </row>
    <row r="3174" spans="1:1" ht="13.2" x14ac:dyDescent="0.25">
      <c r="A3174" s="207"/>
    </row>
    <row r="3175" spans="1:1" ht="13.2" x14ac:dyDescent="0.25">
      <c r="A3175" s="207"/>
    </row>
    <row r="3176" spans="1:1" ht="13.2" x14ac:dyDescent="0.25">
      <c r="A3176" s="207"/>
    </row>
    <row r="3177" spans="1:1" ht="13.2" x14ac:dyDescent="0.25">
      <c r="A3177" s="207"/>
    </row>
    <row r="3178" spans="1:1" ht="13.2" x14ac:dyDescent="0.25">
      <c r="A3178" s="207"/>
    </row>
    <row r="3179" spans="1:1" ht="13.2" x14ac:dyDescent="0.25">
      <c r="A3179" s="207"/>
    </row>
    <row r="3180" spans="1:1" ht="13.2" x14ac:dyDescent="0.25">
      <c r="A3180" s="207"/>
    </row>
    <row r="3181" spans="1:1" ht="13.2" x14ac:dyDescent="0.25">
      <c r="A3181" s="207"/>
    </row>
    <row r="3182" spans="1:1" ht="13.2" x14ac:dyDescent="0.25">
      <c r="A3182" s="207"/>
    </row>
    <row r="3183" spans="1:1" ht="13.2" x14ac:dyDescent="0.25">
      <c r="A3183" s="207"/>
    </row>
    <row r="3184" spans="1:1" ht="13.2" x14ac:dyDescent="0.25">
      <c r="A3184" s="207"/>
    </row>
    <row r="3185" spans="1:1" ht="13.2" x14ac:dyDescent="0.25">
      <c r="A3185" s="207"/>
    </row>
    <row r="3186" spans="1:1" ht="13.2" x14ac:dyDescent="0.25">
      <c r="A3186" s="207"/>
    </row>
    <row r="3187" spans="1:1" ht="13.2" x14ac:dyDescent="0.25">
      <c r="A3187" s="207"/>
    </row>
    <row r="3188" spans="1:1" ht="13.2" x14ac:dyDescent="0.25">
      <c r="A3188" s="207"/>
    </row>
    <row r="3189" spans="1:1" ht="13.2" x14ac:dyDescent="0.25">
      <c r="A3189" s="207"/>
    </row>
    <row r="3190" spans="1:1" ht="13.2" x14ac:dyDescent="0.25">
      <c r="A3190" s="207"/>
    </row>
    <row r="3191" spans="1:1" ht="13.2" x14ac:dyDescent="0.25">
      <c r="A3191" s="207"/>
    </row>
    <row r="3192" spans="1:1" ht="13.2" x14ac:dyDescent="0.25">
      <c r="A3192" s="207"/>
    </row>
    <row r="3193" spans="1:1" ht="13.2" x14ac:dyDescent="0.25">
      <c r="A3193" s="207"/>
    </row>
    <row r="3194" spans="1:1" ht="13.2" x14ac:dyDescent="0.25">
      <c r="A3194" s="207"/>
    </row>
    <row r="3195" spans="1:1" ht="13.2" x14ac:dyDescent="0.25">
      <c r="A3195" s="207"/>
    </row>
    <row r="3196" spans="1:1" ht="13.2" x14ac:dyDescent="0.25">
      <c r="A3196" s="207"/>
    </row>
    <row r="3197" spans="1:1" ht="13.2" x14ac:dyDescent="0.25">
      <c r="A3197" s="207"/>
    </row>
    <row r="3198" spans="1:1" ht="13.2" x14ac:dyDescent="0.25">
      <c r="A3198" s="207"/>
    </row>
    <row r="3199" spans="1:1" ht="13.2" x14ac:dyDescent="0.25">
      <c r="A3199" s="207"/>
    </row>
    <row r="3200" spans="1:1" ht="13.2" x14ac:dyDescent="0.25">
      <c r="A3200" s="207"/>
    </row>
    <row r="3201" spans="1:1" ht="13.2" x14ac:dyDescent="0.25">
      <c r="A3201" s="207"/>
    </row>
    <row r="3202" spans="1:1" ht="13.2" x14ac:dyDescent="0.25">
      <c r="A3202" s="207"/>
    </row>
    <row r="3203" spans="1:1" ht="13.2" x14ac:dyDescent="0.25">
      <c r="A3203" s="207"/>
    </row>
    <row r="3204" spans="1:1" ht="13.2" x14ac:dyDescent="0.25">
      <c r="A3204" s="207"/>
    </row>
    <row r="3205" spans="1:1" ht="13.2" x14ac:dyDescent="0.25">
      <c r="A3205" s="207"/>
    </row>
    <row r="3206" spans="1:1" ht="13.2" x14ac:dyDescent="0.25">
      <c r="A3206" s="207"/>
    </row>
    <row r="3207" spans="1:1" ht="13.2" x14ac:dyDescent="0.25">
      <c r="A3207" s="207"/>
    </row>
    <row r="3208" spans="1:1" ht="13.2" x14ac:dyDescent="0.25">
      <c r="A3208" s="207"/>
    </row>
    <row r="3209" spans="1:1" ht="13.2" x14ac:dyDescent="0.25">
      <c r="A3209" s="207"/>
    </row>
    <row r="3210" spans="1:1" ht="13.2" x14ac:dyDescent="0.25">
      <c r="A3210" s="207"/>
    </row>
    <row r="3211" spans="1:1" ht="13.2" x14ac:dyDescent="0.25">
      <c r="A3211" s="207"/>
    </row>
    <row r="3212" spans="1:1" ht="13.2" x14ac:dyDescent="0.25">
      <c r="A3212" s="207"/>
    </row>
    <row r="3213" spans="1:1" ht="13.2" x14ac:dyDescent="0.25">
      <c r="A3213" s="207"/>
    </row>
    <row r="3214" spans="1:1" ht="13.2" x14ac:dyDescent="0.25">
      <c r="A3214" s="207"/>
    </row>
    <row r="3215" spans="1:1" ht="13.2" x14ac:dyDescent="0.25">
      <c r="A3215" s="207"/>
    </row>
    <row r="3216" spans="1:1" ht="13.2" x14ac:dyDescent="0.25">
      <c r="A3216" s="207"/>
    </row>
    <row r="3217" spans="1:1" ht="13.2" x14ac:dyDescent="0.25">
      <c r="A3217" s="207"/>
    </row>
    <row r="3218" spans="1:1" ht="13.2" x14ac:dyDescent="0.25">
      <c r="A3218" s="207"/>
    </row>
    <row r="3219" spans="1:1" ht="13.2" x14ac:dyDescent="0.25">
      <c r="A3219" s="207"/>
    </row>
    <row r="3220" spans="1:1" ht="13.2" x14ac:dyDescent="0.25">
      <c r="A3220" s="207"/>
    </row>
    <row r="3221" spans="1:1" ht="13.2" x14ac:dyDescent="0.25">
      <c r="A3221" s="207"/>
    </row>
    <row r="3222" spans="1:1" ht="13.2" x14ac:dyDescent="0.25">
      <c r="A3222" s="207"/>
    </row>
    <row r="3223" spans="1:1" ht="13.2" x14ac:dyDescent="0.25">
      <c r="A3223" s="207"/>
    </row>
    <row r="3224" spans="1:1" ht="13.2" x14ac:dyDescent="0.25">
      <c r="A3224" s="207"/>
    </row>
    <row r="3225" spans="1:1" ht="13.2" x14ac:dyDescent="0.25">
      <c r="A3225" s="207"/>
    </row>
    <row r="3226" spans="1:1" ht="13.2" x14ac:dyDescent="0.25">
      <c r="A3226" s="207"/>
    </row>
    <row r="3227" spans="1:1" ht="13.2" x14ac:dyDescent="0.25">
      <c r="A3227" s="207"/>
    </row>
    <row r="3228" spans="1:1" ht="13.2" x14ac:dyDescent="0.25">
      <c r="A3228" s="207"/>
    </row>
    <row r="3229" spans="1:1" ht="13.2" x14ac:dyDescent="0.25">
      <c r="A3229" s="207"/>
    </row>
    <row r="3230" spans="1:1" ht="13.2" x14ac:dyDescent="0.25">
      <c r="A3230" s="207"/>
    </row>
    <row r="3231" spans="1:1" ht="13.2" x14ac:dyDescent="0.25">
      <c r="A3231" s="207"/>
    </row>
    <row r="3232" spans="1:1" ht="13.2" x14ac:dyDescent="0.25">
      <c r="A3232" s="207"/>
    </row>
    <row r="3233" spans="1:1" ht="13.2" x14ac:dyDescent="0.25">
      <c r="A3233" s="207"/>
    </row>
    <row r="3234" spans="1:1" ht="13.2" x14ac:dyDescent="0.25">
      <c r="A3234" s="207"/>
    </row>
    <row r="3235" spans="1:1" ht="13.2" x14ac:dyDescent="0.25">
      <c r="A3235" s="207"/>
    </row>
    <row r="3236" spans="1:1" ht="13.2" x14ac:dyDescent="0.25">
      <c r="A3236" s="207"/>
    </row>
    <row r="3237" spans="1:1" ht="13.2" x14ac:dyDescent="0.25">
      <c r="A3237" s="207"/>
    </row>
    <row r="3238" spans="1:1" ht="13.2" x14ac:dyDescent="0.25">
      <c r="A3238" s="207"/>
    </row>
    <row r="3239" spans="1:1" ht="13.2" x14ac:dyDescent="0.25">
      <c r="A3239" s="207"/>
    </row>
    <row r="3240" spans="1:1" ht="13.2" x14ac:dyDescent="0.25">
      <c r="A3240" s="207"/>
    </row>
    <row r="3241" spans="1:1" ht="13.2" x14ac:dyDescent="0.25">
      <c r="A3241" s="207"/>
    </row>
    <row r="3242" spans="1:1" ht="13.2" x14ac:dyDescent="0.25">
      <c r="A3242" s="207"/>
    </row>
    <row r="3243" spans="1:1" ht="13.2" x14ac:dyDescent="0.25">
      <c r="A3243" s="207"/>
    </row>
    <row r="3244" spans="1:1" ht="13.2" x14ac:dyDescent="0.25">
      <c r="A3244" s="207"/>
    </row>
    <row r="3245" spans="1:1" ht="13.2" x14ac:dyDescent="0.25">
      <c r="A3245" s="207"/>
    </row>
    <row r="3246" spans="1:1" ht="13.2" x14ac:dyDescent="0.25">
      <c r="A3246" s="207"/>
    </row>
    <row r="3247" spans="1:1" ht="13.2" x14ac:dyDescent="0.25">
      <c r="A3247" s="207"/>
    </row>
    <row r="3248" spans="1:1" ht="13.2" x14ac:dyDescent="0.25">
      <c r="A3248" s="207"/>
    </row>
    <row r="3249" spans="1:1" ht="13.2" x14ac:dyDescent="0.25">
      <c r="A3249" s="207"/>
    </row>
    <row r="3250" spans="1:1" ht="13.2" x14ac:dyDescent="0.25">
      <c r="A3250" s="207"/>
    </row>
    <row r="3251" spans="1:1" ht="13.2" x14ac:dyDescent="0.25">
      <c r="A3251" s="207"/>
    </row>
    <row r="3252" spans="1:1" ht="13.2" x14ac:dyDescent="0.25">
      <c r="A3252" s="207"/>
    </row>
    <row r="3253" spans="1:1" ht="13.2" x14ac:dyDescent="0.25">
      <c r="A3253" s="207"/>
    </row>
    <row r="3254" spans="1:1" ht="13.2" x14ac:dyDescent="0.25">
      <c r="A3254" s="207"/>
    </row>
    <row r="3255" spans="1:1" ht="13.2" x14ac:dyDescent="0.25">
      <c r="A3255" s="207"/>
    </row>
    <row r="3256" spans="1:1" ht="13.2" x14ac:dyDescent="0.25">
      <c r="A3256" s="207"/>
    </row>
    <row r="3257" spans="1:1" ht="13.2" x14ac:dyDescent="0.25">
      <c r="A3257" s="207"/>
    </row>
    <row r="3258" spans="1:1" ht="13.2" x14ac:dyDescent="0.25">
      <c r="A3258" s="207"/>
    </row>
    <row r="3259" spans="1:1" ht="13.2" x14ac:dyDescent="0.25">
      <c r="A3259" s="207"/>
    </row>
    <row r="3260" spans="1:1" ht="13.2" x14ac:dyDescent="0.25">
      <c r="A3260" s="207"/>
    </row>
    <row r="3261" spans="1:1" ht="13.2" x14ac:dyDescent="0.25">
      <c r="A3261" s="207"/>
    </row>
    <row r="3262" spans="1:1" ht="13.2" x14ac:dyDescent="0.25">
      <c r="A3262" s="207"/>
    </row>
    <row r="3263" spans="1:1" ht="13.2" x14ac:dyDescent="0.25">
      <c r="A3263" s="207"/>
    </row>
    <row r="3264" spans="1:1" ht="13.2" x14ac:dyDescent="0.25">
      <c r="A3264" s="207"/>
    </row>
    <row r="3265" spans="1:1" ht="13.2" x14ac:dyDescent="0.25">
      <c r="A3265" s="207"/>
    </row>
    <row r="3266" spans="1:1" ht="13.2" x14ac:dyDescent="0.25">
      <c r="A3266" s="207"/>
    </row>
    <row r="3267" spans="1:1" ht="13.2" x14ac:dyDescent="0.25">
      <c r="A3267" s="207"/>
    </row>
    <row r="3268" spans="1:1" ht="13.2" x14ac:dyDescent="0.25">
      <c r="A3268" s="207"/>
    </row>
    <row r="3269" spans="1:1" ht="13.2" x14ac:dyDescent="0.25">
      <c r="A3269" s="207"/>
    </row>
    <row r="3270" spans="1:1" ht="13.2" x14ac:dyDescent="0.25">
      <c r="A3270" s="207"/>
    </row>
    <row r="3271" spans="1:1" ht="13.2" x14ac:dyDescent="0.25">
      <c r="A3271" s="207"/>
    </row>
    <row r="3272" spans="1:1" ht="13.2" x14ac:dyDescent="0.25">
      <c r="A3272" s="207"/>
    </row>
    <row r="3273" spans="1:1" ht="13.2" x14ac:dyDescent="0.25">
      <c r="A3273" s="207"/>
    </row>
    <row r="3274" spans="1:1" ht="13.2" x14ac:dyDescent="0.25">
      <c r="A3274" s="207"/>
    </row>
    <row r="3275" spans="1:1" ht="13.2" x14ac:dyDescent="0.25">
      <c r="A3275" s="207"/>
    </row>
    <row r="3276" spans="1:1" ht="13.2" x14ac:dyDescent="0.25">
      <c r="A3276" s="207"/>
    </row>
    <row r="3277" spans="1:1" ht="13.2" x14ac:dyDescent="0.25">
      <c r="A3277" s="207"/>
    </row>
    <row r="3278" spans="1:1" ht="13.2" x14ac:dyDescent="0.25">
      <c r="A3278" s="207"/>
    </row>
    <row r="3279" spans="1:1" ht="13.2" x14ac:dyDescent="0.25">
      <c r="A3279" s="207"/>
    </row>
    <row r="3280" spans="1:1" ht="13.2" x14ac:dyDescent="0.25">
      <c r="A3280" s="207"/>
    </row>
    <row r="3281" spans="1:1" ht="13.2" x14ac:dyDescent="0.25">
      <c r="A3281" s="207"/>
    </row>
    <row r="3282" spans="1:1" ht="13.2" x14ac:dyDescent="0.25">
      <c r="A3282" s="207"/>
    </row>
    <row r="3283" spans="1:1" ht="13.2" x14ac:dyDescent="0.25">
      <c r="A3283" s="207"/>
    </row>
    <row r="3284" spans="1:1" ht="13.2" x14ac:dyDescent="0.25">
      <c r="A3284" s="207"/>
    </row>
    <row r="3285" spans="1:1" ht="13.2" x14ac:dyDescent="0.25">
      <c r="A3285" s="207"/>
    </row>
    <row r="3286" spans="1:1" ht="13.2" x14ac:dyDescent="0.25">
      <c r="A3286" s="207"/>
    </row>
    <row r="3287" spans="1:1" ht="13.2" x14ac:dyDescent="0.25">
      <c r="A3287" s="207"/>
    </row>
    <row r="3288" spans="1:1" ht="13.2" x14ac:dyDescent="0.25">
      <c r="A3288" s="207"/>
    </row>
    <row r="3289" spans="1:1" ht="13.2" x14ac:dyDescent="0.25">
      <c r="A3289" s="207"/>
    </row>
    <row r="3290" spans="1:1" ht="13.2" x14ac:dyDescent="0.25">
      <c r="A3290" s="207"/>
    </row>
    <row r="3291" spans="1:1" ht="13.2" x14ac:dyDescent="0.25">
      <c r="A3291" s="207"/>
    </row>
    <row r="3292" spans="1:1" ht="13.2" x14ac:dyDescent="0.25">
      <c r="A3292" s="207"/>
    </row>
    <row r="3293" spans="1:1" ht="13.2" x14ac:dyDescent="0.25">
      <c r="A3293" s="207"/>
    </row>
    <row r="3294" spans="1:1" ht="13.2" x14ac:dyDescent="0.25">
      <c r="A3294" s="207"/>
    </row>
    <row r="3295" spans="1:1" ht="13.2" x14ac:dyDescent="0.25">
      <c r="A3295" s="207"/>
    </row>
    <row r="3296" spans="1:1" ht="13.2" x14ac:dyDescent="0.25">
      <c r="A3296" s="207"/>
    </row>
    <row r="3297" spans="1:1" ht="13.2" x14ac:dyDescent="0.25">
      <c r="A3297" s="207"/>
    </row>
    <row r="3298" spans="1:1" ht="13.2" x14ac:dyDescent="0.25">
      <c r="A3298" s="207"/>
    </row>
    <row r="3299" spans="1:1" ht="13.2" x14ac:dyDescent="0.25">
      <c r="A3299" s="207"/>
    </row>
    <row r="3300" spans="1:1" ht="13.2" x14ac:dyDescent="0.25">
      <c r="A3300" s="207"/>
    </row>
    <row r="3301" spans="1:1" ht="13.2" x14ac:dyDescent="0.25">
      <c r="A3301" s="207"/>
    </row>
    <row r="3302" spans="1:1" ht="13.2" x14ac:dyDescent="0.25">
      <c r="A3302" s="207"/>
    </row>
    <row r="3303" spans="1:1" ht="13.2" x14ac:dyDescent="0.25">
      <c r="A3303" s="207"/>
    </row>
    <row r="3304" spans="1:1" ht="13.2" x14ac:dyDescent="0.25">
      <c r="A3304" s="207"/>
    </row>
    <row r="3305" spans="1:1" ht="13.2" x14ac:dyDescent="0.25">
      <c r="A3305" s="207"/>
    </row>
    <row r="3306" spans="1:1" ht="13.2" x14ac:dyDescent="0.25">
      <c r="A3306" s="207"/>
    </row>
    <row r="3307" spans="1:1" ht="13.2" x14ac:dyDescent="0.25">
      <c r="A3307" s="207"/>
    </row>
    <row r="3308" spans="1:1" ht="13.2" x14ac:dyDescent="0.25">
      <c r="A3308" s="207"/>
    </row>
    <row r="3309" spans="1:1" ht="13.2" x14ac:dyDescent="0.25">
      <c r="A3309" s="207"/>
    </row>
    <row r="3310" spans="1:1" ht="13.2" x14ac:dyDescent="0.25">
      <c r="A3310" s="207"/>
    </row>
    <row r="3311" spans="1:1" ht="13.2" x14ac:dyDescent="0.25">
      <c r="A3311" s="207"/>
    </row>
    <row r="3312" spans="1:1" ht="13.2" x14ac:dyDescent="0.25">
      <c r="A3312" s="207"/>
    </row>
    <row r="3313" spans="1:1" ht="13.2" x14ac:dyDescent="0.25">
      <c r="A3313" s="207"/>
    </row>
    <row r="3314" spans="1:1" ht="13.2" x14ac:dyDescent="0.25">
      <c r="A3314" s="207"/>
    </row>
    <row r="3315" spans="1:1" ht="13.2" x14ac:dyDescent="0.25">
      <c r="A3315" s="207"/>
    </row>
    <row r="3316" spans="1:1" ht="13.2" x14ac:dyDescent="0.25">
      <c r="A3316" s="207"/>
    </row>
    <row r="3317" spans="1:1" ht="13.2" x14ac:dyDescent="0.25">
      <c r="A3317" s="207"/>
    </row>
    <row r="3318" spans="1:1" ht="13.2" x14ac:dyDescent="0.25">
      <c r="A3318" s="207"/>
    </row>
    <row r="3319" spans="1:1" ht="13.2" x14ac:dyDescent="0.25">
      <c r="A3319" s="207"/>
    </row>
    <row r="3320" spans="1:1" ht="13.2" x14ac:dyDescent="0.25">
      <c r="A3320" s="207"/>
    </row>
    <row r="3321" spans="1:1" ht="13.2" x14ac:dyDescent="0.25">
      <c r="A3321" s="207"/>
    </row>
    <row r="3322" spans="1:1" ht="13.2" x14ac:dyDescent="0.25">
      <c r="A3322" s="207"/>
    </row>
    <row r="3323" spans="1:1" ht="13.2" x14ac:dyDescent="0.25">
      <c r="A3323" s="207"/>
    </row>
    <row r="3324" spans="1:1" ht="13.2" x14ac:dyDescent="0.25">
      <c r="A3324" s="207"/>
    </row>
    <row r="3325" spans="1:1" ht="13.2" x14ac:dyDescent="0.25">
      <c r="A3325" s="207"/>
    </row>
    <row r="3326" spans="1:1" ht="13.2" x14ac:dyDescent="0.25">
      <c r="A3326" s="207"/>
    </row>
    <row r="3327" spans="1:1" ht="13.2" x14ac:dyDescent="0.25">
      <c r="A3327" s="207"/>
    </row>
    <row r="3328" spans="1:1" ht="13.2" x14ac:dyDescent="0.25">
      <c r="A3328" s="207"/>
    </row>
    <row r="3329" spans="1:1" ht="13.2" x14ac:dyDescent="0.25">
      <c r="A3329" s="207"/>
    </row>
    <row r="3330" spans="1:1" ht="13.2" x14ac:dyDescent="0.25">
      <c r="A3330" s="207"/>
    </row>
    <row r="3331" spans="1:1" ht="13.2" x14ac:dyDescent="0.25">
      <c r="A3331" s="207"/>
    </row>
    <row r="3332" spans="1:1" ht="13.2" x14ac:dyDescent="0.25">
      <c r="A3332" s="207"/>
    </row>
    <row r="3333" spans="1:1" ht="13.2" x14ac:dyDescent="0.25">
      <c r="A3333" s="207"/>
    </row>
    <row r="3334" spans="1:1" ht="13.2" x14ac:dyDescent="0.25">
      <c r="A3334" s="207"/>
    </row>
    <row r="3335" spans="1:1" ht="13.2" x14ac:dyDescent="0.25">
      <c r="A3335" s="207"/>
    </row>
    <row r="3336" spans="1:1" ht="13.2" x14ac:dyDescent="0.25">
      <c r="A3336" s="207"/>
    </row>
    <row r="3337" spans="1:1" ht="13.2" x14ac:dyDescent="0.25">
      <c r="A3337" s="207"/>
    </row>
    <row r="3338" spans="1:1" ht="13.2" x14ac:dyDescent="0.25">
      <c r="A3338" s="207"/>
    </row>
    <row r="3339" spans="1:1" ht="13.2" x14ac:dyDescent="0.25">
      <c r="A3339" s="207"/>
    </row>
    <row r="3340" spans="1:1" ht="13.2" x14ac:dyDescent="0.25">
      <c r="A3340" s="207"/>
    </row>
    <row r="3341" spans="1:1" ht="13.2" x14ac:dyDescent="0.25">
      <c r="A3341" s="207"/>
    </row>
    <row r="3342" spans="1:1" ht="13.2" x14ac:dyDescent="0.25">
      <c r="A3342" s="207"/>
    </row>
    <row r="3343" spans="1:1" ht="13.2" x14ac:dyDescent="0.25">
      <c r="A3343" s="207"/>
    </row>
    <row r="3344" spans="1:1" ht="13.2" x14ac:dyDescent="0.25">
      <c r="A3344" s="207"/>
    </row>
    <row r="3345" spans="1:1" ht="13.2" x14ac:dyDescent="0.25">
      <c r="A3345" s="207"/>
    </row>
    <row r="3346" spans="1:1" ht="13.2" x14ac:dyDescent="0.25">
      <c r="A3346" s="207"/>
    </row>
    <row r="3347" spans="1:1" ht="13.2" x14ac:dyDescent="0.25">
      <c r="A3347" s="207"/>
    </row>
    <row r="3348" spans="1:1" ht="13.2" x14ac:dyDescent="0.25">
      <c r="A3348" s="207"/>
    </row>
    <row r="3349" spans="1:1" ht="13.2" x14ac:dyDescent="0.25">
      <c r="A3349" s="207"/>
    </row>
    <row r="3350" spans="1:1" ht="13.2" x14ac:dyDescent="0.25">
      <c r="A3350" s="207"/>
    </row>
    <row r="3351" spans="1:1" ht="13.2" x14ac:dyDescent="0.25">
      <c r="A3351" s="207"/>
    </row>
    <row r="3352" spans="1:1" ht="13.2" x14ac:dyDescent="0.25">
      <c r="A3352" s="207"/>
    </row>
    <row r="3353" spans="1:1" ht="13.2" x14ac:dyDescent="0.25">
      <c r="A3353" s="207"/>
    </row>
    <row r="3354" spans="1:1" ht="13.2" x14ac:dyDescent="0.25">
      <c r="A3354" s="207"/>
    </row>
    <row r="3355" spans="1:1" ht="13.2" x14ac:dyDescent="0.25">
      <c r="A3355" s="207"/>
    </row>
    <row r="3356" spans="1:1" ht="13.2" x14ac:dyDescent="0.25">
      <c r="A3356" s="207"/>
    </row>
    <row r="3357" spans="1:1" ht="13.2" x14ac:dyDescent="0.25">
      <c r="A3357" s="207"/>
    </row>
    <row r="3358" spans="1:1" ht="13.2" x14ac:dyDescent="0.25">
      <c r="A3358" s="207"/>
    </row>
    <row r="3359" spans="1:1" ht="13.2" x14ac:dyDescent="0.25">
      <c r="A3359" s="207"/>
    </row>
    <row r="3360" spans="1:1" ht="13.2" x14ac:dyDescent="0.25">
      <c r="A3360" s="207"/>
    </row>
    <row r="3361" spans="1:1" ht="13.2" x14ac:dyDescent="0.25">
      <c r="A3361" s="207"/>
    </row>
    <row r="3362" spans="1:1" ht="13.2" x14ac:dyDescent="0.25">
      <c r="A3362" s="207"/>
    </row>
    <row r="3363" spans="1:1" ht="13.2" x14ac:dyDescent="0.25">
      <c r="A3363" s="207"/>
    </row>
    <row r="3364" spans="1:1" ht="13.2" x14ac:dyDescent="0.25">
      <c r="A3364" s="207"/>
    </row>
    <row r="3365" spans="1:1" ht="13.2" x14ac:dyDescent="0.25">
      <c r="A3365" s="207"/>
    </row>
    <row r="3366" spans="1:1" ht="13.2" x14ac:dyDescent="0.25">
      <c r="A3366" s="207"/>
    </row>
    <row r="3367" spans="1:1" ht="13.2" x14ac:dyDescent="0.25">
      <c r="A3367" s="207"/>
    </row>
    <row r="3368" spans="1:1" ht="13.2" x14ac:dyDescent="0.25">
      <c r="A3368" s="207"/>
    </row>
    <row r="3369" spans="1:1" ht="13.2" x14ac:dyDescent="0.25">
      <c r="A3369" s="207"/>
    </row>
    <row r="3370" spans="1:1" ht="13.2" x14ac:dyDescent="0.25">
      <c r="A3370" s="207"/>
    </row>
    <row r="3371" spans="1:1" ht="13.2" x14ac:dyDescent="0.25">
      <c r="A3371" s="207"/>
    </row>
    <row r="3372" spans="1:1" ht="13.2" x14ac:dyDescent="0.25">
      <c r="A3372" s="207"/>
    </row>
    <row r="3373" spans="1:1" ht="13.2" x14ac:dyDescent="0.25">
      <c r="A3373" s="207"/>
    </row>
    <row r="3374" spans="1:1" ht="13.2" x14ac:dyDescent="0.25">
      <c r="A3374" s="207"/>
    </row>
    <row r="3375" spans="1:1" ht="13.2" x14ac:dyDescent="0.25">
      <c r="A3375" s="207"/>
    </row>
    <row r="3376" spans="1:1" ht="13.2" x14ac:dyDescent="0.25">
      <c r="A3376" s="207"/>
    </row>
    <row r="3377" spans="1:1" ht="13.2" x14ac:dyDescent="0.25">
      <c r="A3377" s="207"/>
    </row>
    <row r="3378" spans="1:1" ht="13.2" x14ac:dyDescent="0.25">
      <c r="A3378" s="207"/>
    </row>
    <row r="3379" spans="1:1" ht="13.2" x14ac:dyDescent="0.25">
      <c r="A3379" s="207"/>
    </row>
    <row r="3380" spans="1:1" ht="13.2" x14ac:dyDescent="0.25">
      <c r="A3380" s="207"/>
    </row>
    <row r="3381" spans="1:1" ht="13.2" x14ac:dyDescent="0.25">
      <c r="A3381" s="207"/>
    </row>
    <row r="3382" spans="1:1" ht="13.2" x14ac:dyDescent="0.25">
      <c r="A3382" s="207"/>
    </row>
    <row r="3383" spans="1:1" ht="13.2" x14ac:dyDescent="0.25">
      <c r="A3383" s="207"/>
    </row>
    <row r="3384" spans="1:1" ht="13.2" x14ac:dyDescent="0.25">
      <c r="A3384" s="207"/>
    </row>
    <row r="3385" spans="1:1" ht="13.2" x14ac:dyDescent="0.25">
      <c r="A3385" s="207"/>
    </row>
    <row r="3386" spans="1:1" ht="13.2" x14ac:dyDescent="0.25">
      <c r="A3386" s="207"/>
    </row>
    <row r="3387" spans="1:1" ht="13.2" x14ac:dyDescent="0.25">
      <c r="A3387" s="207"/>
    </row>
    <row r="3388" spans="1:1" ht="13.2" x14ac:dyDescent="0.25">
      <c r="A3388" s="207"/>
    </row>
    <row r="3389" spans="1:1" ht="13.2" x14ac:dyDescent="0.25">
      <c r="A3389" s="207"/>
    </row>
    <row r="3390" spans="1:1" ht="13.2" x14ac:dyDescent="0.25">
      <c r="A3390" s="207"/>
    </row>
    <row r="3391" spans="1:1" ht="13.2" x14ac:dyDescent="0.25">
      <c r="A3391" s="207"/>
    </row>
    <row r="3392" spans="1:1" ht="13.2" x14ac:dyDescent="0.25">
      <c r="A3392" s="207"/>
    </row>
    <row r="3393" spans="1:1" ht="13.2" x14ac:dyDescent="0.25">
      <c r="A3393" s="207"/>
    </row>
    <row r="3394" spans="1:1" ht="13.2" x14ac:dyDescent="0.25">
      <c r="A3394" s="207"/>
    </row>
    <row r="3395" spans="1:1" ht="13.2" x14ac:dyDescent="0.25">
      <c r="A3395" s="207"/>
    </row>
    <row r="3396" spans="1:1" ht="13.2" x14ac:dyDescent="0.25">
      <c r="A3396" s="207"/>
    </row>
    <row r="3397" spans="1:1" ht="13.2" x14ac:dyDescent="0.25">
      <c r="A3397" s="207"/>
    </row>
    <row r="3398" spans="1:1" ht="13.2" x14ac:dyDescent="0.25">
      <c r="A3398" s="207"/>
    </row>
    <row r="3399" spans="1:1" ht="13.2" x14ac:dyDescent="0.25">
      <c r="A3399" s="207"/>
    </row>
    <row r="3400" spans="1:1" ht="13.2" x14ac:dyDescent="0.25">
      <c r="A3400" s="207"/>
    </row>
    <row r="3401" spans="1:1" ht="13.2" x14ac:dyDescent="0.25">
      <c r="A3401" s="207"/>
    </row>
    <row r="3402" spans="1:1" ht="13.2" x14ac:dyDescent="0.25">
      <c r="A3402" s="207"/>
    </row>
    <row r="3403" spans="1:1" ht="13.2" x14ac:dyDescent="0.25">
      <c r="A3403" s="207"/>
    </row>
    <row r="3404" spans="1:1" ht="13.2" x14ac:dyDescent="0.25">
      <c r="A3404" s="207"/>
    </row>
    <row r="3405" spans="1:1" ht="13.2" x14ac:dyDescent="0.25">
      <c r="A3405" s="207"/>
    </row>
    <row r="3406" spans="1:1" ht="13.2" x14ac:dyDescent="0.25">
      <c r="A3406" s="207"/>
    </row>
    <row r="3407" spans="1:1" ht="13.2" x14ac:dyDescent="0.25">
      <c r="A3407" s="207"/>
    </row>
    <row r="3408" spans="1:1" ht="13.2" x14ac:dyDescent="0.25">
      <c r="A3408" s="207"/>
    </row>
    <row r="3409" spans="1:1" ht="13.2" x14ac:dyDescent="0.25">
      <c r="A3409" s="207"/>
    </row>
    <row r="3410" spans="1:1" ht="13.2" x14ac:dyDescent="0.25">
      <c r="A3410" s="207"/>
    </row>
    <row r="3411" spans="1:1" ht="13.2" x14ac:dyDescent="0.25">
      <c r="A3411" s="207"/>
    </row>
    <row r="3412" spans="1:1" ht="13.2" x14ac:dyDescent="0.25">
      <c r="A3412" s="207"/>
    </row>
    <row r="3413" spans="1:1" ht="13.2" x14ac:dyDescent="0.25">
      <c r="A3413" s="207"/>
    </row>
    <row r="3414" spans="1:1" ht="13.2" x14ac:dyDescent="0.25">
      <c r="A3414" s="207"/>
    </row>
    <row r="3415" spans="1:1" ht="13.2" x14ac:dyDescent="0.25">
      <c r="A3415" s="207"/>
    </row>
    <row r="3416" spans="1:1" ht="13.2" x14ac:dyDescent="0.25">
      <c r="A3416" s="207"/>
    </row>
    <row r="3417" spans="1:1" ht="13.2" x14ac:dyDescent="0.25">
      <c r="A3417" s="207"/>
    </row>
    <row r="3418" spans="1:1" ht="13.2" x14ac:dyDescent="0.25">
      <c r="A3418" s="207"/>
    </row>
    <row r="3419" spans="1:1" ht="13.2" x14ac:dyDescent="0.25">
      <c r="A3419" s="207"/>
    </row>
    <row r="3420" spans="1:1" ht="13.2" x14ac:dyDescent="0.25">
      <c r="A3420" s="207"/>
    </row>
    <row r="3421" spans="1:1" ht="13.2" x14ac:dyDescent="0.25">
      <c r="A3421" s="207"/>
    </row>
    <row r="3422" spans="1:1" ht="13.2" x14ac:dyDescent="0.25">
      <c r="A3422" s="207"/>
    </row>
    <row r="3423" spans="1:1" ht="13.2" x14ac:dyDescent="0.25">
      <c r="A3423" s="207"/>
    </row>
    <row r="3424" spans="1:1" ht="13.2" x14ac:dyDescent="0.25">
      <c r="A3424" s="207"/>
    </row>
    <row r="3425" spans="1:1" ht="13.2" x14ac:dyDescent="0.25">
      <c r="A3425" s="207"/>
    </row>
    <row r="3426" spans="1:1" ht="13.2" x14ac:dyDescent="0.25">
      <c r="A3426" s="207"/>
    </row>
    <row r="3427" spans="1:1" ht="13.2" x14ac:dyDescent="0.25">
      <c r="A3427" s="207"/>
    </row>
    <row r="3428" spans="1:1" ht="13.2" x14ac:dyDescent="0.25">
      <c r="A3428" s="207"/>
    </row>
    <row r="3429" spans="1:1" ht="13.2" x14ac:dyDescent="0.25">
      <c r="A3429" s="207"/>
    </row>
    <row r="3430" spans="1:1" ht="13.2" x14ac:dyDescent="0.25">
      <c r="A3430" s="207"/>
    </row>
    <row r="3431" spans="1:1" ht="13.2" x14ac:dyDescent="0.25">
      <c r="A3431" s="207"/>
    </row>
    <row r="3432" spans="1:1" ht="13.2" x14ac:dyDescent="0.25">
      <c r="A3432" s="207"/>
    </row>
    <row r="3433" spans="1:1" ht="13.2" x14ac:dyDescent="0.25">
      <c r="A3433" s="207"/>
    </row>
    <row r="3434" spans="1:1" ht="13.2" x14ac:dyDescent="0.25">
      <c r="A3434" s="207"/>
    </row>
    <row r="3435" spans="1:1" ht="13.2" x14ac:dyDescent="0.25">
      <c r="A3435" s="207"/>
    </row>
    <row r="3436" spans="1:1" ht="13.2" x14ac:dyDescent="0.25">
      <c r="A3436" s="207"/>
    </row>
    <row r="3437" spans="1:1" ht="13.2" x14ac:dyDescent="0.25">
      <c r="A3437" s="207"/>
    </row>
    <row r="3438" spans="1:1" ht="13.2" x14ac:dyDescent="0.25">
      <c r="A3438" s="207"/>
    </row>
    <row r="3439" spans="1:1" ht="13.2" x14ac:dyDescent="0.25">
      <c r="A3439" s="207"/>
    </row>
    <row r="3440" spans="1:1" ht="13.2" x14ac:dyDescent="0.25">
      <c r="A3440" s="207"/>
    </row>
    <row r="3441" spans="1:1" ht="13.2" x14ac:dyDescent="0.25">
      <c r="A3441" s="207"/>
    </row>
    <row r="3442" spans="1:1" ht="13.2" x14ac:dyDescent="0.25">
      <c r="A3442" s="207"/>
    </row>
    <row r="3443" spans="1:1" ht="13.2" x14ac:dyDescent="0.25">
      <c r="A3443" s="207"/>
    </row>
    <row r="3444" spans="1:1" ht="13.2" x14ac:dyDescent="0.25">
      <c r="A3444" s="207"/>
    </row>
    <row r="3445" spans="1:1" ht="13.2" x14ac:dyDescent="0.25">
      <c r="A3445" s="207"/>
    </row>
    <row r="3446" spans="1:1" ht="13.2" x14ac:dyDescent="0.25">
      <c r="A3446" s="207"/>
    </row>
    <row r="3447" spans="1:1" ht="13.2" x14ac:dyDescent="0.25">
      <c r="A3447" s="207"/>
    </row>
    <row r="3448" spans="1:1" ht="13.2" x14ac:dyDescent="0.25">
      <c r="A3448" s="207"/>
    </row>
    <row r="3449" spans="1:1" ht="13.2" x14ac:dyDescent="0.25">
      <c r="A3449" s="207"/>
    </row>
    <row r="3450" spans="1:1" ht="13.2" x14ac:dyDescent="0.25">
      <c r="A3450" s="207"/>
    </row>
    <row r="3451" spans="1:1" ht="13.2" x14ac:dyDescent="0.25">
      <c r="A3451" s="207"/>
    </row>
    <row r="3452" spans="1:1" ht="13.2" x14ac:dyDescent="0.25">
      <c r="A3452" s="207"/>
    </row>
    <row r="3453" spans="1:1" ht="13.2" x14ac:dyDescent="0.25">
      <c r="A3453" s="207"/>
    </row>
    <row r="3454" spans="1:1" ht="13.2" x14ac:dyDescent="0.25">
      <c r="A3454" s="207"/>
    </row>
    <row r="3455" spans="1:1" ht="13.2" x14ac:dyDescent="0.25">
      <c r="A3455" s="207"/>
    </row>
    <row r="3456" spans="1:1" ht="13.2" x14ac:dyDescent="0.25">
      <c r="A3456" s="207"/>
    </row>
    <row r="3457" spans="1:1" ht="13.2" x14ac:dyDescent="0.25">
      <c r="A3457" s="207"/>
    </row>
    <row r="3458" spans="1:1" ht="13.2" x14ac:dyDescent="0.25">
      <c r="A3458" s="207"/>
    </row>
    <row r="3459" spans="1:1" ht="13.2" x14ac:dyDescent="0.25">
      <c r="A3459" s="207"/>
    </row>
    <row r="3460" spans="1:1" ht="13.2" x14ac:dyDescent="0.25">
      <c r="A3460" s="207"/>
    </row>
    <row r="3461" spans="1:1" ht="13.2" x14ac:dyDescent="0.25">
      <c r="A3461" s="207"/>
    </row>
    <row r="3462" spans="1:1" ht="13.2" x14ac:dyDescent="0.25">
      <c r="A3462" s="207"/>
    </row>
    <row r="3463" spans="1:1" ht="13.2" x14ac:dyDescent="0.25">
      <c r="A3463" s="207"/>
    </row>
    <row r="3464" spans="1:1" ht="13.2" x14ac:dyDescent="0.25">
      <c r="A3464" s="207"/>
    </row>
    <row r="3465" spans="1:1" ht="13.2" x14ac:dyDescent="0.25">
      <c r="A3465" s="207"/>
    </row>
    <row r="3466" spans="1:1" ht="13.2" x14ac:dyDescent="0.25">
      <c r="A3466" s="207"/>
    </row>
    <row r="3467" spans="1:1" ht="13.2" x14ac:dyDescent="0.25">
      <c r="A3467" s="207"/>
    </row>
    <row r="3468" spans="1:1" ht="13.2" x14ac:dyDescent="0.25">
      <c r="A3468" s="207"/>
    </row>
    <row r="3469" spans="1:1" ht="13.2" x14ac:dyDescent="0.25">
      <c r="A3469" s="207"/>
    </row>
    <row r="3470" spans="1:1" ht="13.2" x14ac:dyDescent="0.25">
      <c r="A3470" s="207"/>
    </row>
    <row r="3471" spans="1:1" ht="13.2" x14ac:dyDescent="0.25">
      <c r="A3471" s="207"/>
    </row>
    <row r="3472" spans="1:1" ht="13.2" x14ac:dyDescent="0.25">
      <c r="A3472" s="207"/>
    </row>
    <row r="3473" spans="1:1" ht="13.2" x14ac:dyDescent="0.25">
      <c r="A3473" s="207"/>
    </row>
    <row r="3474" spans="1:1" ht="13.2" x14ac:dyDescent="0.25">
      <c r="A3474" s="207"/>
    </row>
    <row r="3475" spans="1:1" ht="13.2" x14ac:dyDescent="0.25">
      <c r="A3475" s="207"/>
    </row>
    <row r="3476" spans="1:1" ht="13.2" x14ac:dyDescent="0.25">
      <c r="A3476" s="207"/>
    </row>
    <row r="3477" spans="1:1" ht="13.2" x14ac:dyDescent="0.25">
      <c r="A3477" s="207"/>
    </row>
    <row r="3478" spans="1:1" ht="13.2" x14ac:dyDescent="0.25">
      <c r="A3478" s="207"/>
    </row>
    <row r="3479" spans="1:1" ht="13.2" x14ac:dyDescent="0.25">
      <c r="A3479" s="207"/>
    </row>
    <row r="3480" spans="1:1" ht="13.2" x14ac:dyDescent="0.25">
      <c r="A3480" s="207"/>
    </row>
    <row r="3481" spans="1:1" ht="13.2" x14ac:dyDescent="0.25">
      <c r="A3481" s="207"/>
    </row>
    <row r="3482" spans="1:1" ht="13.2" x14ac:dyDescent="0.25">
      <c r="A3482" s="207"/>
    </row>
    <row r="3483" spans="1:1" ht="13.2" x14ac:dyDescent="0.25">
      <c r="A3483" s="207"/>
    </row>
    <row r="3484" spans="1:1" ht="13.2" x14ac:dyDescent="0.25">
      <c r="A3484" s="207"/>
    </row>
    <row r="3485" spans="1:1" ht="13.2" x14ac:dyDescent="0.25">
      <c r="A3485" s="207"/>
    </row>
    <row r="3486" spans="1:1" ht="13.2" x14ac:dyDescent="0.25">
      <c r="A3486" s="207"/>
    </row>
    <row r="3487" spans="1:1" ht="13.2" x14ac:dyDescent="0.25">
      <c r="A3487" s="207"/>
    </row>
    <row r="3488" spans="1:1" ht="13.2" x14ac:dyDescent="0.25">
      <c r="A3488" s="207"/>
    </row>
    <row r="3489" spans="1:1" ht="13.2" x14ac:dyDescent="0.25">
      <c r="A3489" s="207"/>
    </row>
    <row r="3490" spans="1:1" ht="13.2" x14ac:dyDescent="0.25">
      <c r="A3490" s="207"/>
    </row>
    <row r="3491" spans="1:1" ht="13.2" x14ac:dyDescent="0.25">
      <c r="A3491" s="207"/>
    </row>
    <row r="3492" spans="1:1" ht="13.2" x14ac:dyDescent="0.25">
      <c r="A3492" s="207"/>
    </row>
    <row r="3493" spans="1:1" ht="13.2" x14ac:dyDescent="0.25">
      <c r="A3493" s="207"/>
    </row>
    <row r="3494" spans="1:1" ht="13.2" x14ac:dyDescent="0.25">
      <c r="A3494" s="207"/>
    </row>
    <row r="3495" spans="1:1" ht="13.2" x14ac:dyDescent="0.25">
      <c r="A3495" s="207"/>
    </row>
    <row r="3496" spans="1:1" ht="13.2" x14ac:dyDescent="0.25">
      <c r="A3496" s="207"/>
    </row>
    <row r="3497" spans="1:1" ht="13.2" x14ac:dyDescent="0.25">
      <c r="A3497" s="207"/>
    </row>
    <row r="3498" spans="1:1" ht="13.2" x14ac:dyDescent="0.25">
      <c r="A3498" s="207"/>
    </row>
    <row r="3499" spans="1:1" ht="13.2" x14ac:dyDescent="0.25">
      <c r="A3499" s="207"/>
    </row>
    <row r="3500" spans="1:1" ht="13.2" x14ac:dyDescent="0.25">
      <c r="A3500" s="207"/>
    </row>
    <row r="3501" spans="1:1" ht="13.2" x14ac:dyDescent="0.25">
      <c r="A3501" s="207"/>
    </row>
    <row r="3502" spans="1:1" ht="13.2" x14ac:dyDescent="0.25">
      <c r="A3502" s="207"/>
    </row>
    <row r="3503" spans="1:1" ht="13.2" x14ac:dyDescent="0.25">
      <c r="A3503" s="207"/>
    </row>
    <row r="3504" spans="1:1" ht="13.2" x14ac:dyDescent="0.25">
      <c r="A3504" s="207"/>
    </row>
    <row r="3505" spans="1:1" ht="13.2" x14ac:dyDescent="0.25">
      <c r="A3505" s="207"/>
    </row>
    <row r="3506" spans="1:1" ht="13.2" x14ac:dyDescent="0.25">
      <c r="A3506" s="207"/>
    </row>
    <row r="3507" spans="1:1" ht="13.2" x14ac:dyDescent="0.25">
      <c r="A3507" s="207"/>
    </row>
    <row r="3508" spans="1:1" ht="13.2" x14ac:dyDescent="0.25">
      <c r="A3508" s="207"/>
    </row>
    <row r="3509" spans="1:1" ht="13.2" x14ac:dyDescent="0.25">
      <c r="A3509" s="207"/>
    </row>
    <row r="3510" spans="1:1" ht="13.2" x14ac:dyDescent="0.25">
      <c r="A3510" s="207"/>
    </row>
    <row r="3511" spans="1:1" ht="13.2" x14ac:dyDescent="0.25">
      <c r="A3511" s="207"/>
    </row>
    <row r="3512" spans="1:1" ht="13.2" x14ac:dyDescent="0.25">
      <c r="A3512" s="207"/>
    </row>
    <row r="3513" spans="1:1" ht="13.2" x14ac:dyDescent="0.25">
      <c r="A3513" s="207"/>
    </row>
    <row r="3514" spans="1:1" ht="13.2" x14ac:dyDescent="0.25">
      <c r="A3514" s="207"/>
    </row>
    <row r="3515" spans="1:1" ht="13.2" x14ac:dyDescent="0.25">
      <c r="A3515" s="207"/>
    </row>
    <row r="3516" spans="1:1" ht="13.2" x14ac:dyDescent="0.25">
      <c r="A3516" s="207"/>
    </row>
    <row r="3517" spans="1:1" ht="13.2" x14ac:dyDescent="0.25">
      <c r="A3517" s="207"/>
    </row>
    <row r="3518" spans="1:1" ht="13.2" x14ac:dyDescent="0.25">
      <c r="A3518" s="207"/>
    </row>
    <row r="3519" spans="1:1" ht="13.2" x14ac:dyDescent="0.25">
      <c r="A3519" s="207"/>
    </row>
    <row r="3520" spans="1:1" ht="13.2" x14ac:dyDescent="0.25">
      <c r="A3520" s="207"/>
    </row>
    <row r="3521" spans="1:1" ht="13.2" x14ac:dyDescent="0.25">
      <c r="A3521" s="207"/>
    </row>
    <row r="3522" spans="1:1" ht="13.2" x14ac:dyDescent="0.25">
      <c r="A3522" s="207"/>
    </row>
    <row r="3523" spans="1:1" ht="13.2" x14ac:dyDescent="0.25">
      <c r="A3523" s="207"/>
    </row>
    <row r="3524" spans="1:1" ht="13.2" x14ac:dyDescent="0.25">
      <c r="A3524" s="207"/>
    </row>
    <row r="3525" spans="1:1" ht="13.2" x14ac:dyDescent="0.25">
      <c r="A3525" s="207"/>
    </row>
    <row r="3526" spans="1:1" ht="13.2" x14ac:dyDescent="0.25">
      <c r="A3526" s="207"/>
    </row>
    <row r="3527" spans="1:1" ht="13.2" x14ac:dyDescent="0.25">
      <c r="A3527" s="207"/>
    </row>
    <row r="3528" spans="1:1" ht="13.2" x14ac:dyDescent="0.25">
      <c r="A3528" s="207"/>
    </row>
    <row r="3529" spans="1:1" ht="13.2" x14ac:dyDescent="0.25">
      <c r="A3529" s="207"/>
    </row>
    <row r="3530" spans="1:1" ht="13.2" x14ac:dyDescent="0.25">
      <c r="A3530" s="207"/>
    </row>
    <row r="3531" spans="1:1" ht="13.2" x14ac:dyDescent="0.25">
      <c r="A3531" s="207"/>
    </row>
    <row r="3532" spans="1:1" ht="13.2" x14ac:dyDescent="0.25">
      <c r="A3532" s="207"/>
    </row>
    <row r="3533" spans="1:1" ht="13.2" x14ac:dyDescent="0.25">
      <c r="A3533" s="207"/>
    </row>
    <row r="3534" spans="1:1" ht="13.2" x14ac:dyDescent="0.25">
      <c r="A3534" s="207"/>
    </row>
    <row r="3535" spans="1:1" ht="13.2" x14ac:dyDescent="0.25">
      <c r="A3535" s="207"/>
    </row>
    <row r="3536" spans="1:1" ht="13.2" x14ac:dyDescent="0.25">
      <c r="A3536" s="207"/>
    </row>
    <row r="3537" spans="1:1" ht="13.2" x14ac:dyDescent="0.25">
      <c r="A3537" s="207"/>
    </row>
    <row r="3538" spans="1:1" ht="13.2" x14ac:dyDescent="0.25">
      <c r="A3538" s="207"/>
    </row>
    <row r="3539" spans="1:1" ht="13.2" x14ac:dyDescent="0.25">
      <c r="A3539" s="207"/>
    </row>
    <row r="3540" spans="1:1" ht="13.2" x14ac:dyDescent="0.25">
      <c r="A3540" s="207"/>
    </row>
    <row r="3541" spans="1:1" ht="13.2" x14ac:dyDescent="0.25">
      <c r="A3541" s="207"/>
    </row>
    <row r="3542" spans="1:1" ht="13.2" x14ac:dyDescent="0.25">
      <c r="A3542" s="207"/>
    </row>
    <row r="3543" spans="1:1" ht="13.2" x14ac:dyDescent="0.25">
      <c r="A3543" s="207"/>
    </row>
    <row r="3544" spans="1:1" ht="13.2" x14ac:dyDescent="0.25">
      <c r="A3544" s="207"/>
    </row>
    <row r="3545" spans="1:1" ht="13.2" x14ac:dyDescent="0.25">
      <c r="A3545" s="207"/>
    </row>
    <row r="3546" spans="1:1" ht="13.2" x14ac:dyDescent="0.25">
      <c r="A3546" s="207"/>
    </row>
    <row r="3547" spans="1:1" ht="13.2" x14ac:dyDescent="0.25">
      <c r="A3547" s="207"/>
    </row>
    <row r="3548" spans="1:1" ht="13.2" x14ac:dyDescent="0.25">
      <c r="A3548" s="207"/>
    </row>
    <row r="3549" spans="1:1" ht="13.2" x14ac:dyDescent="0.25">
      <c r="A3549" s="207"/>
    </row>
    <row r="3550" spans="1:1" ht="13.2" x14ac:dyDescent="0.25">
      <c r="A3550" s="207"/>
    </row>
    <row r="3551" spans="1:1" ht="13.2" x14ac:dyDescent="0.25">
      <c r="A3551" s="207"/>
    </row>
    <row r="3552" spans="1:1" ht="13.2" x14ac:dyDescent="0.25">
      <c r="A3552" s="207"/>
    </row>
    <row r="3553" spans="1:1" ht="13.2" x14ac:dyDescent="0.25">
      <c r="A3553" s="207"/>
    </row>
    <row r="3554" spans="1:1" ht="13.2" x14ac:dyDescent="0.25">
      <c r="A3554" s="207"/>
    </row>
    <row r="3555" spans="1:1" ht="13.2" x14ac:dyDescent="0.25">
      <c r="A3555" s="207"/>
    </row>
    <row r="3556" spans="1:1" ht="13.2" x14ac:dyDescent="0.25">
      <c r="A3556" s="207"/>
    </row>
    <row r="3557" spans="1:1" ht="13.2" x14ac:dyDescent="0.25">
      <c r="A3557" s="207"/>
    </row>
    <row r="3558" spans="1:1" ht="13.2" x14ac:dyDescent="0.25">
      <c r="A3558" s="207"/>
    </row>
    <row r="3559" spans="1:1" ht="13.2" x14ac:dyDescent="0.25">
      <c r="A3559" s="207"/>
    </row>
    <row r="3560" spans="1:1" ht="13.2" x14ac:dyDescent="0.25">
      <c r="A3560" s="207"/>
    </row>
    <row r="3561" spans="1:1" ht="13.2" x14ac:dyDescent="0.25">
      <c r="A3561" s="207"/>
    </row>
    <row r="3562" spans="1:1" ht="13.2" x14ac:dyDescent="0.25">
      <c r="A3562" s="207"/>
    </row>
    <row r="3563" spans="1:1" ht="13.2" x14ac:dyDescent="0.25">
      <c r="A3563" s="207"/>
    </row>
    <row r="3564" spans="1:1" ht="13.2" x14ac:dyDescent="0.25">
      <c r="A3564" s="207"/>
    </row>
    <row r="3565" spans="1:1" ht="13.2" x14ac:dyDescent="0.25">
      <c r="A3565" s="207"/>
    </row>
    <row r="3566" spans="1:1" ht="13.2" x14ac:dyDescent="0.25">
      <c r="A3566" s="207"/>
    </row>
    <row r="3567" spans="1:1" ht="13.2" x14ac:dyDescent="0.25">
      <c r="A3567" s="207"/>
    </row>
    <row r="3568" spans="1:1" ht="13.2" x14ac:dyDescent="0.25">
      <c r="A3568" s="207"/>
    </row>
    <row r="3569" spans="1:1" ht="13.2" x14ac:dyDescent="0.25">
      <c r="A3569" s="207"/>
    </row>
    <row r="3570" spans="1:1" ht="13.2" x14ac:dyDescent="0.25">
      <c r="A3570" s="207"/>
    </row>
    <row r="3571" spans="1:1" ht="13.2" x14ac:dyDescent="0.25">
      <c r="A3571" s="207"/>
    </row>
    <row r="3572" spans="1:1" ht="13.2" x14ac:dyDescent="0.25">
      <c r="A3572" s="207"/>
    </row>
    <row r="3573" spans="1:1" ht="13.2" x14ac:dyDescent="0.25">
      <c r="A3573" s="207"/>
    </row>
    <row r="3574" spans="1:1" ht="13.2" x14ac:dyDescent="0.25">
      <c r="A3574" s="207"/>
    </row>
    <row r="3575" spans="1:1" ht="13.2" x14ac:dyDescent="0.25">
      <c r="A3575" s="207"/>
    </row>
    <row r="3576" spans="1:1" ht="13.2" x14ac:dyDescent="0.25">
      <c r="A3576" s="207"/>
    </row>
    <row r="3577" spans="1:1" ht="13.2" x14ac:dyDescent="0.25">
      <c r="A3577" s="207"/>
    </row>
    <row r="3578" spans="1:1" ht="13.2" x14ac:dyDescent="0.25">
      <c r="A3578" s="207"/>
    </row>
    <row r="3579" spans="1:1" ht="13.2" x14ac:dyDescent="0.25">
      <c r="A3579" s="207"/>
    </row>
    <row r="3580" spans="1:1" ht="13.2" x14ac:dyDescent="0.25">
      <c r="A3580" s="207"/>
    </row>
    <row r="3581" spans="1:1" ht="13.2" x14ac:dyDescent="0.25">
      <c r="A3581" s="207"/>
    </row>
    <row r="3582" spans="1:1" ht="13.2" x14ac:dyDescent="0.25">
      <c r="A3582" s="207"/>
    </row>
    <row r="3583" spans="1:1" ht="13.2" x14ac:dyDescent="0.25">
      <c r="A3583" s="207"/>
    </row>
    <row r="3584" spans="1:1" ht="13.2" x14ac:dyDescent="0.25">
      <c r="A3584" s="207"/>
    </row>
    <row r="3585" spans="1:1" ht="13.2" x14ac:dyDescent="0.25">
      <c r="A3585" s="207"/>
    </row>
    <row r="3586" spans="1:1" ht="13.2" x14ac:dyDescent="0.25">
      <c r="A3586" s="207"/>
    </row>
    <row r="3587" spans="1:1" ht="13.2" x14ac:dyDescent="0.25">
      <c r="A3587" s="207"/>
    </row>
    <row r="3588" spans="1:1" ht="13.2" x14ac:dyDescent="0.25">
      <c r="A3588" s="207"/>
    </row>
    <row r="3589" spans="1:1" ht="13.2" x14ac:dyDescent="0.25">
      <c r="A3589" s="207"/>
    </row>
    <row r="3590" spans="1:1" ht="13.2" x14ac:dyDescent="0.25">
      <c r="A3590" s="207"/>
    </row>
    <row r="3591" spans="1:1" ht="13.2" x14ac:dyDescent="0.25">
      <c r="A3591" s="207"/>
    </row>
    <row r="3592" spans="1:1" ht="13.2" x14ac:dyDescent="0.25">
      <c r="A3592" s="207"/>
    </row>
    <row r="3593" spans="1:1" ht="13.2" x14ac:dyDescent="0.25">
      <c r="A3593" s="207"/>
    </row>
    <row r="3594" spans="1:1" ht="13.2" x14ac:dyDescent="0.25">
      <c r="A3594" s="207"/>
    </row>
    <row r="3595" spans="1:1" ht="13.2" x14ac:dyDescent="0.25">
      <c r="A3595" s="207"/>
    </row>
    <row r="3596" spans="1:1" ht="13.2" x14ac:dyDescent="0.25">
      <c r="A3596" s="207"/>
    </row>
    <row r="3597" spans="1:1" ht="13.2" x14ac:dyDescent="0.25">
      <c r="A3597" s="207"/>
    </row>
    <row r="3598" spans="1:1" ht="13.2" x14ac:dyDescent="0.25">
      <c r="A3598" s="207"/>
    </row>
    <row r="3599" spans="1:1" ht="13.2" x14ac:dyDescent="0.25">
      <c r="A3599" s="207"/>
    </row>
    <row r="3600" spans="1:1" ht="13.2" x14ac:dyDescent="0.25">
      <c r="A3600" s="207"/>
    </row>
    <row r="3601" spans="1:1" ht="13.2" x14ac:dyDescent="0.25">
      <c r="A3601" s="207"/>
    </row>
    <row r="3602" spans="1:1" ht="13.2" x14ac:dyDescent="0.25">
      <c r="A3602" s="207"/>
    </row>
    <row r="3603" spans="1:1" ht="13.2" x14ac:dyDescent="0.25">
      <c r="A3603" s="207"/>
    </row>
    <row r="3604" spans="1:1" ht="13.2" x14ac:dyDescent="0.25">
      <c r="A3604" s="207"/>
    </row>
    <row r="3605" spans="1:1" ht="13.2" x14ac:dyDescent="0.25">
      <c r="A3605" s="207"/>
    </row>
    <row r="3606" spans="1:1" ht="13.2" x14ac:dyDescent="0.25">
      <c r="A3606" s="207"/>
    </row>
    <row r="3607" spans="1:1" ht="13.2" x14ac:dyDescent="0.25">
      <c r="A3607" s="207"/>
    </row>
    <row r="3608" spans="1:1" ht="13.2" x14ac:dyDescent="0.25">
      <c r="A3608" s="207"/>
    </row>
    <row r="3609" spans="1:1" ht="13.2" x14ac:dyDescent="0.25">
      <c r="A3609" s="207"/>
    </row>
    <row r="3610" spans="1:1" ht="13.2" x14ac:dyDescent="0.25">
      <c r="A3610" s="207"/>
    </row>
    <row r="3611" spans="1:1" ht="13.2" x14ac:dyDescent="0.25">
      <c r="A3611" s="207"/>
    </row>
    <row r="3612" spans="1:1" ht="13.2" x14ac:dyDescent="0.25">
      <c r="A3612" s="207"/>
    </row>
    <row r="3613" spans="1:1" ht="13.2" x14ac:dyDescent="0.25">
      <c r="A3613" s="207"/>
    </row>
    <row r="3614" spans="1:1" ht="13.2" x14ac:dyDescent="0.25">
      <c r="A3614" s="207"/>
    </row>
    <row r="3615" spans="1:1" ht="13.2" x14ac:dyDescent="0.25">
      <c r="A3615" s="207"/>
    </row>
    <row r="3616" spans="1:1" ht="13.2" x14ac:dyDescent="0.25">
      <c r="A3616" s="207"/>
    </row>
    <row r="3617" spans="1:1" ht="13.2" x14ac:dyDescent="0.25">
      <c r="A3617" s="207"/>
    </row>
    <row r="3618" spans="1:1" ht="13.2" x14ac:dyDescent="0.25">
      <c r="A3618" s="207"/>
    </row>
    <row r="3619" spans="1:1" ht="13.2" x14ac:dyDescent="0.25">
      <c r="A3619" s="207"/>
    </row>
    <row r="3620" spans="1:1" ht="13.2" x14ac:dyDescent="0.25">
      <c r="A3620" s="207"/>
    </row>
    <row r="3621" spans="1:1" ht="13.2" x14ac:dyDescent="0.25">
      <c r="A3621" s="207"/>
    </row>
    <row r="3622" spans="1:1" ht="13.2" x14ac:dyDescent="0.25">
      <c r="A3622" s="207"/>
    </row>
    <row r="3623" spans="1:1" ht="13.2" x14ac:dyDescent="0.25">
      <c r="A3623" s="207"/>
    </row>
    <row r="3624" spans="1:1" ht="13.2" x14ac:dyDescent="0.25">
      <c r="A3624" s="207"/>
    </row>
    <row r="3625" spans="1:1" ht="13.2" x14ac:dyDescent="0.25">
      <c r="A3625" s="207"/>
    </row>
    <row r="3626" spans="1:1" ht="13.2" x14ac:dyDescent="0.25">
      <c r="A3626" s="207"/>
    </row>
    <row r="3627" spans="1:1" ht="13.2" x14ac:dyDescent="0.25">
      <c r="A3627" s="207"/>
    </row>
    <row r="3628" spans="1:1" ht="13.2" x14ac:dyDescent="0.25">
      <c r="A3628" s="207"/>
    </row>
    <row r="3629" spans="1:1" ht="13.2" x14ac:dyDescent="0.25">
      <c r="A3629" s="207"/>
    </row>
    <row r="3630" spans="1:1" ht="13.2" x14ac:dyDescent="0.25">
      <c r="A3630" s="207"/>
    </row>
    <row r="3631" spans="1:1" ht="13.2" x14ac:dyDescent="0.25">
      <c r="A3631" s="207"/>
    </row>
    <row r="3632" spans="1:1" ht="13.2" x14ac:dyDescent="0.25">
      <c r="A3632" s="207"/>
    </row>
    <row r="3633" spans="1:1" ht="13.2" x14ac:dyDescent="0.25">
      <c r="A3633" s="207"/>
    </row>
    <row r="3634" spans="1:1" ht="13.2" x14ac:dyDescent="0.25">
      <c r="A3634" s="207"/>
    </row>
    <row r="3635" spans="1:1" ht="13.2" x14ac:dyDescent="0.25">
      <c r="A3635" s="207"/>
    </row>
    <row r="3636" spans="1:1" ht="13.2" x14ac:dyDescent="0.25">
      <c r="A3636" s="207"/>
    </row>
    <row r="3637" spans="1:1" ht="13.2" x14ac:dyDescent="0.25">
      <c r="A3637" s="207"/>
    </row>
    <row r="3638" spans="1:1" ht="13.2" x14ac:dyDescent="0.25">
      <c r="A3638" s="207"/>
    </row>
    <row r="3639" spans="1:1" ht="13.2" x14ac:dyDescent="0.25">
      <c r="A3639" s="207"/>
    </row>
    <row r="3640" spans="1:1" ht="13.2" x14ac:dyDescent="0.25">
      <c r="A3640" s="207"/>
    </row>
    <row r="3641" spans="1:1" ht="13.2" x14ac:dyDescent="0.25">
      <c r="A3641" s="207"/>
    </row>
    <row r="3642" spans="1:1" ht="13.2" x14ac:dyDescent="0.25">
      <c r="A3642" s="207"/>
    </row>
    <row r="3643" spans="1:1" ht="13.2" x14ac:dyDescent="0.25">
      <c r="A3643" s="207"/>
    </row>
    <row r="3644" spans="1:1" ht="13.2" x14ac:dyDescent="0.25">
      <c r="A3644" s="207"/>
    </row>
    <row r="3645" spans="1:1" ht="13.2" x14ac:dyDescent="0.25">
      <c r="A3645" s="207"/>
    </row>
    <row r="3646" spans="1:1" ht="13.2" x14ac:dyDescent="0.25">
      <c r="A3646" s="207"/>
    </row>
    <row r="3647" spans="1:1" ht="13.2" x14ac:dyDescent="0.25">
      <c r="A3647" s="207"/>
    </row>
    <row r="3648" spans="1:1" ht="13.2" x14ac:dyDescent="0.25">
      <c r="A3648" s="207"/>
    </row>
    <row r="3649" spans="1:1" ht="13.2" x14ac:dyDescent="0.25">
      <c r="A3649" s="207"/>
    </row>
    <row r="3650" spans="1:1" ht="13.2" x14ac:dyDescent="0.25">
      <c r="A3650" s="207"/>
    </row>
    <row r="3651" spans="1:1" ht="13.2" x14ac:dyDescent="0.25">
      <c r="A3651" s="207"/>
    </row>
    <row r="3652" spans="1:1" ht="13.2" x14ac:dyDescent="0.25">
      <c r="A3652" s="207"/>
    </row>
    <row r="3653" spans="1:1" ht="13.2" x14ac:dyDescent="0.25">
      <c r="A3653" s="207"/>
    </row>
    <row r="3654" spans="1:1" ht="13.2" x14ac:dyDescent="0.25">
      <c r="A3654" s="207"/>
    </row>
    <row r="3655" spans="1:1" ht="13.2" x14ac:dyDescent="0.25">
      <c r="A3655" s="207"/>
    </row>
    <row r="3656" spans="1:1" ht="13.2" x14ac:dyDescent="0.25">
      <c r="A3656" s="207"/>
    </row>
    <row r="3657" spans="1:1" ht="13.2" x14ac:dyDescent="0.25">
      <c r="A3657" s="207"/>
    </row>
    <row r="3658" spans="1:1" ht="13.2" x14ac:dyDescent="0.25">
      <c r="A3658" s="207"/>
    </row>
    <row r="3659" spans="1:1" ht="13.2" x14ac:dyDescent="0.25">
      <c r="A3659" s="207"/>
    </row>
    <row r="3660" spans="1:1" ht="13.2" x14ac:dyDescent="0.25">
      <c r="A3660" s="207"/>
    </row>
    <row r="3661" spans="1:1" ht="13.2" x14ac:dyDescent="0.25">
      <c r="A3661" s="207"/>
    </row>
    <row r="3662" spans="1:1" ht="13.2" x14ac:dyDescent="0.25">
      <c r="A3662" s="207"/>
    </row>
    <row r="3663" spans="1:1" ht="13.2" x14ac:dyDescent="0.25">
      <c r="A3663" s="207"/>
    </row>
    <row r="3664" spans="1:1" ht="13.2" x14ac:dyDescent="0.25">
      <c r="A3664" s="207"/>
    </row>
    <row r="3665" spans="1:1" ht="13.2" x14ac:dyDescent="0.25">
      <c r="A3665" s="207"/>
    </row>
    <row r="3666" spans="1:1" ht="13.2" x14ac:dyDescent="0.25">
      <c r="A3666" s="207"/>
    </row>
    <row r="3667" spans="1:1" ht="13.2" x14ac:dyDescent="0.25">
      <c r="A3667" s="207"/>
    </row>
    <row r="3668" spans="1:1" ht="13.2" x14ac:dyDescent="0.25">
      <c r="A3668" s="207"/>
    </row>
    <row r="3669" spans="1:1" ht="13.2" x14ac:dyDescent="0.25">
      <c r="A3669" s="207"/>
    </row>
    <row r="3670" spans="1:1" ht="13.2" x14ac:dyDescent="0.25">
      <c r="A3670" s="207"/>
    </row>
    <row r="3671" spans="1:1" ht="13.2" x14ac:dyDescent="0.25">
      <c r="A3671" s="207"/>
    </row>
    <row r="3672" spans="1:1" ht="13.2" x14ac:dyDescent="0.25">
      <c r="A3672" s="207"/>
    </row>
    <row r="3673" spans="1:1" ht="13.2" x14ac:dyDescent="0.25">
      <c r="A3673" s="207"/>
    </row>
    <row r="3674" spans="1:1" ht="13.2" x14ac:dyDescent="0.25">
      <c r="A3674" s="207"/>
    </row>
    <row r="3675" spans="1:1" ht="13.2" x14ac:dyDescent="0.25">
      <c r="A3675" s="207"/>
    </row>
    <row r="3676" spans="1:1" ht="13.2" x14ac:dyDescent="0.25">
      <c r="A3676" s="207"/>
    </row>
    <row r="3677" spans="1:1" ht="13.2" x14ac:dyDescent="0.25">
      <c r="A3677" s="207"/>
    </row>
    <row r="3678" spans="1:1" ht="13.2" x14ac:dyDescent="0.25">
      <c r="A3678" s="207"/>
    </row>
    <row r="3679" spans="1:1" ht="13.2" x14ac:dyDescent="0.25">
      <c r="A3679" s="207"/>
    </row>
    <row r="3680" spans="1:1" ht="13.2" x14ac:dyDescent="0.25">
      <c r="A3680" s="207"/>
    </row>
    <row r="3681" spans="1:1" ht="13.2" x14ac:dyDescent="0.25">
      <c r="A3681" s="207"/>
    </row>
    <row r="3682" spans="1:1" ht="13.2" x14ac:dyDescent="0.25">
      <c r="A3682" s="207"/>
    </row>
    <row r="3683" spans="1:1" ht="13.2" x14ac:dyDescent="0.25">
      <c r="A3683" s="207"/>
    </row>
    <row r="3684" spans="1:1" ht="13.2" x14ac:dyDescent="0.25">
      <c r="A3684" s="207"/>
    </row>
    <row r="3685" spans="1:1" ht="13.2" x14ac:dyDescent="0.25">
      <c r="A3685" s="207"/>
    </row>
    <row r="3686" spans="1:1" ht="13.2" x14ac:dyDescent="0.25">
      <c r="A3686" s="207"/>
    </row>
    <row r="3687" spans="1:1" ht="13.2" x14ac:dyDescent="0.25">
      <c r="A3687" s="207"/>
    </row>
    <row r="3688" spans="1:1" ht="13.2" x14ac:dyDescent="0.25">
      <c r="A3688" s="207"/>
    </row>
    <row r="3689" spans="1:1" ht="13.2" x14ac:dyDescent="0.25">
      <c r="A3689" s="207"/>
    </row>
    <row r="3690" spans="1:1" ht="13.2" x14ac:dyDescent="0.25">
      <c r="A3690" s="207"/>
    </row>
    <row r="3691" spans="1:1" ht="13.2" x14ac:dyDescent="0.25">
      <c r="A3691" s="207"/>
    </row>
    <row r="3692" spans="1:1" ht="13.2" x14ac:dyDescent="0.25">
      <c r="A3692" s="207"/>
    </row>
    <row r="3693" spans="1:1" ht="13.2" x14ac:dyDescent="0.25">
      <c r="A3693" s="207"/>
    </row>
    <row r="3694" spans="1:1" ht="13.2" x14ac:dyDescent="0.25">
      <c r="A3694" s="207"/>
    </row>
    <row r="3695" spans="1:1" ht="13.2" x14ac:dyDescent="0.25">
      <c r="A3695" s="207"/>
    </row>
    <row r="3696" spans="1:1" ht="13.2" x14ac:dyDescent="0.25">
      <c r="A3696" s="207"/>
    </row>
    <row r="3697" spans="1:1" ht="13.2" x14ac:dyDescent="0.25">
      <c r="A3697" s="207"/>
    </row>
    <row r="3698" spans="1:1" ht="13.2" x14ac:dyDescent="0.25">
      <c r="A3698" s="207"/>
    </row>
    <row r="3699" spans="1:1" ht="13.2" x14ac:dyDescent="0.25">
      <c r="A3699" s="207"/>
    </row>
    <row r="3700" spans="1:1" ht="13.2" x14ac:dyDescent="0.25">
      <c r="A3700" s="207"/>
    </row>
    <row r="3701" spans="1:1" ht="13.2" x14ac:dyDescent="0.25">
      <c r="A3701" s="207"/>
    </row>
    <row r="3702" spans="1:1" ht="13.2" x14ac:dyDescent="0.25">
      <c r="A3702" s="207"/>
    </row>
    <row r="3703" spans="1:1" ht="13.2" x14ac:dyDescent="0.25">
      <c r="A3703" s="207"/>
    </row>
    <row r="3704" spans="1:1" ht="13.2" x14ac:dyDescent="0.25">
      <c r="A3704" s="207"/>
    </row>
    <row r="3705" spans="1:1" ht="13.2" x14ac:dyDescent="0.25">
      <c r="A3705" s="207"/>
    </row>
    <row r="3706" spans="1:1" ht="13.2" x14ac:dyDescent="0.25">
      <c r="A3706" s="207"/>
    </row>
    <row r="3707" spans="1:1" ht="13.2" x14ac:dyDescent="0.25">
      <c r="A3707" s="207"/>
    </row>
    <row r="3708" spans="1:1" ht="13.2" x14ac:dyDescent="0.25">
      <c r="A3708" s="207"/>
    </row>
    <row r="3709" spans="1:1" ht="13.2" x14ac:dyDescent="0.25">
      <c r="A3709" s="207"/>
    </row>
    <row r="3710" spans="1:1" ht="13.2" x14ac:dyDescent="0.25">
      <c r="A3710" s="207"/>
    </row>
    <row r="3711" spans="1:1" ht="13.2" x14ac:dyDescent="0.25">
      <c r="A3711" s="207"/>
    </row>
    <row r="3712" spans="1:1" ht="13.2" x14ac:dyDescent="0.25">
      <c r="A3712" s="207"/>
    </row>
    <row r="3713" spans="1:1" ht="13.2" x14ac:dyDescent="0.25">
      <c r="A3713" s="207"/>
    </row>
    <row r="3714" spans="1:1" ht="13.2" x14ac:dyDescent="0.25">
      <c r="A3714" s="207"/>
    </row>
    <row r="3715" spans="1:1" ht="13.2" x14ac:dyDescent="0.25">
      <c r="A3715" s="207"/>
    </row>
    <row r="3716" spans="1:1" ht="13.2" x14ac:dyDescent="0.25">
      <c r="A3716" s="207"/>
    </row>
    <row r="3717" spans="1:1" ht="13.2" x14ac:dyDescent="0.25">
      <c r="A3717" s="207"/>
    </row>
    <row r="3718" spans="1:1" ht="13.2" x14ac:dyDescent="0.25">
      <c r="A3718" s="207"/>
    </row>
    <row r="3719" spans="1:1" ht="13.2" x14ac:dyDescent="0.25">
      <c r="A3719" s="207"/>
    </row>
    <row r="3720" spans="1:1" ht="13.2" x14ac:dyDescent="0.25">
      <c r="A3720" s="207"/>
    </row>
    <row r="3721" spans="1:1" ht="13.2" x14ac:dyDescent="0.25">
      <c r="A3721" s="207"/>
    </row>
    <row r="3722" spans="1:1" ht="13.2" x14ac:dyDescent="0.25">
      <c r="A3722" s="207"/>
    </row>
    <row r="3723" spans="1:1" ht="13.2" x14ac:dyDescent="0.25">
      <c r="A3723" s="207"/>
    </row>
    <row r="3724" spans="1:1" ht="13.2" x14ac:dyDescent="0.25">
      <c r="A3724" s="207"/>
    </row>
    <row r="3725" spans="1:1" ht="13.2" x14ac:dyDescent="0.25">
      <c r="A3725" s="207"/>
    </row>
    <row r="3726" spans="1:1" ht="13.2" x14ac:dyDescent="0.25">
      <c r="A3726" s="207"/>
    </row>
    <row r="3727" spans="1:1" ht="13.2" x14ac:dyDescent="0.25">
      <c r="A3727" s="207"/>
    </row>
    <row r="3728" spans="1:1" ht="13.2" x14ac:dyDescent="0.25">
      <c r="A3728" s="207"/>
    </row>
    <row r="3729" spans="1:1" ht="13.2" x14ac:dyDescent="0.25">
      <c r="A3729" s="207"/>
    </row>
    <row r="3730" spans="1:1" ht="13.2" x14ac:dyDescent="0.25">
      <c r="A3730" s="207"/>
    </row>
    <row r="3731" spans="1:1" ht="13.2" x14ac:dyDescent="0.25">
      <c r="A3731" s="207"/>
    </row>
    <row r="3732" spans="1:1" ht="13.2" x14ac:dyDescent="0.25">
      <c r="A3732" s="207"/>
    </row>
    <row r="3733" spans="1:1" ht="13.2" x14ac:dyDescent="0.25">
      <c r="A3733" s="207"/>
    </row>
    <row r="3734" spans="1:1" ht="13.2" x14ac:dyDescent="0.25">
      <c r="A3734" s="207"/>
    </row>
    <row r="3735" spans="1:1" ht="13.2" x14ac:dyDescent="0.25">
      <c r="A3735" s="207"/>
    </row>
    <row r="3736" spans="1:1" ht="13.2" x14ac:dyDescent="0.25">
      <c r="A3736" s="207"/>
    </row>
    <row r="3737" spans="1:1" ht="13.2" x14ac:dyDescent="0.25">
      <c r="A3737" s="207"/>
    </row>
    <row r="3738" spans="1:1" ht="13.2" x14ac:dyDescent="0.25">
      <c r="A3738" s="207"/>
    </row>
    <row r="3739" spans="1:1" ht="13.2" x14ac:dyDescent="0.25">
      <c r="A3739" s="207"/>
    </row>
    <row r="3740" spans="1:1" ht="13.2" x14ac:dyDescent="0.25">
      <c r="A3740" s="207"/>
    </row>
    <row r="3741" spans="1:1" ht="13.2" x14ac:dyDescent="0.25">
      <c r="A3741" s="207"/>
    </row>
    <row r="3742" spans="1:1" ht="13.2" x14ac:dyDescent="0.25">
      <c r="A3742" s="207"/>
    </row>
    <row r="3743" spans="1:1" ht="13.2" x14ac:dyDescent="0.25">
      <c r="A3743" s="207"/>
    </row>
    <row r="3744" spans="1:1" ht="13.2" x14ac:dyDescent="0.25">
      <c r="A3744" s="207"/>
    </row>
    <row r="3745" spans="1:1" ht="13.2" x14ac:dyDescent="0.25">
      <c r="A3745" s="207"/>
    </row>
    <row r="3746" spans="1:1" ht="13.2" x14ac:dyDescent="0.25">
      <c r="A3746" s="207"/>
    </row>
    <row r="3747" spans="1:1" ht="13.2" x14ac:dyDescent="0.25">
      <c r="A3747" s="207"/>
    </row>
    <row r="3748" spans="1:1" ht="13.2" x14ac:dyDescent="0.25">
      <c r="A3748" s="207"/>
    </row>
    <row r="3749" spans="1:1" ht="13.2" x14ac:dyDescent="0.25">
      <c r="A3749" s="207"/>
    </row>
    <row r="3750" spans="1:1" ht="13.2" x14ac:dyDescent="0.25">
      <c r="A3750" s="207"/>
    </row>
    <row r="3751" spans="1:1" ht="13.2" x14ac:dyDescent="0.25">
      <c r="A3751" s="207"/>
    </row>
    <row r="3752" spans="1:1" ht="13.2" x14ac:dyDescent="0.25">
      <c r="A3752" s="207"/>
    </row>
    <row r="3753" spans="1:1" ht="13.2" x14ac:dyDescent="0.25">
      <c r="A3753" s="207"/>
    </row>
    <row r="3754" spans="1:1" ht="13.2" x14ac:dyDescent="0.25">
      <c r="A3754" s="207"/>
    </row>
    <row r="3755" spans="1:1" ht="13.2" x14ac:dyDescent="0.25">
      <c r="A3755" s="207"/>
    </row>
    <row r="3756" spans="1:1" ht="13.2" x14ac:dyDescent="0.25">
      <c r="A3756" s="207"/>
    </row>
    <row r="3757" spans="1:1" ht="13.2" x14ac:dyDescent="0.25">
      <c r="A3757" s="207"/>
    </row>
    <row r="3758" spans="1:1" ht="13.2" x14ac:dyDescent="0.25">
      <c r="A3758" s="207"/>
    </row>
    <row r="3759" spans="1:1" ht="13.2" x14ac:dyDescent="0.25">
      <c r="A3759" s="207"/>
    </row>
    <row r="3760" spans="1:1" ht="13.2" x14ac:dyDescent="0.25">
      <c r="A3760" s="207"/>
    </row>
    <row r="3761" spans="1:1" ht="13.2" x14ac:dyDescent="0.25">
      <c r="A3761" s="207"/>
    </row>
    <row r="3762" spans="1:1" ht="13.2" x14ac:dyDescent="0.25">
      <c r="A3762" s="207"/>
    </row>
    <row r="3763" spans="1:1" ht="13.2" x14ac:dyDescent="0.25">
      <c r="A3763" s="207"/>
    </row>
    <row r="3764" spans="1:1" ht="13.2" x14ac:dyDescent="0.25">
      <c r="A3764" s="207"/>
    </row>
    <row r="3765" spans="1:1" ht="13.2" x14ac:dyDescent="0.25">
      <c r="A3765" s="207"/>
    </row>
    <row r="3766" spans="1:1" ht="13.2" x14ac:dyDescent="0.25">
      <c r="A3766" s="207"/>
    </row>
    <row r="3767" spans="1:1" ht="13.2" x14ac:dyDescent="0.25">
      <c r="A3767" s="207"/>
    </row>
    <row r="3768" spans="1:1" ht="13.2" x14ac:dyDescent="0.25">
      <c r="A3768" s="207"/>
    </row>
    <row r="3769" spans="1:1" ht="13.2" x14ac:dyDescent="0.25">
      <c r="A3769" s="207"/>
    </row>
    <row r="3770" spans="1:1" ht="13.2" x14ac:dyDescent="0.25">
      <c r="A3770" s="207"/>
    </row>
    <row r="3771" spans="1:1" ht="13.2" x14ac:dyDescent="0.25">
      <c r="A3771" s="207"/>
    </row>
    <row r="3772" spans="1:1" ht="13.2" x14ac:dyDescent="0.25">
      <c r="A3772" s="207"/>
    </row>
    <row r="3773" spans="1:1" ht="13.2" x14ac:dyDescent="0.25">
      <c r="A3773" s="207"/>
    </row>
    <row r="3774" spans="1:1" ht="13.2" x14ac:dyDescent="0.25">
      <c r="A3774" s="207"/>
    </row>
    <row r="3775" spans="1:1" ht="13.2" x14ac:dyDescent="0.25">
      <c r="A3775" s="207"/>
    </row>
    <row r="3776" spans="1:1" ht="13.2" x14ac:dyDescent="0.25">
      <c r="A3776" s="207"/>
    </row>
    <row r="3777" spans="1:1" ht="13.2" x14ac:dyDescent="0.25">
      <c r="A3777" s="207"/>
    </row>
    <row r="3778" spans="1:1" ht="13.2" x14ac:dyDescent="0.25">
      <c r="A3778" s="207"/>
    </row>
    <row r="3779" spans="1:1" ht="13.2" x14ac:dyDescent="0.25">
      <c r="A3779" s="207"/>
    </row>
    <row r="3780" spans="1:1" ht="13.2" x14ac:dyDescent="0.25">
      <c r="A3780" s="207"/>
    </row>
    <row r="3781" spans="1:1" ht="13.2" x14ac:dyDescent="0.25">
      <c r="A3781" s="207"/>
    </row>
    <row r="3782" spans="1:1" ht="13.2" x14ac:dyDescent="0.25">
      <c r="A3782" s="207"/>
    </row>
    <row r="3783" spans="1:1" ht="13.2" x14ac:dyDescent="0.25">
      <c r="A3783" s="207"/>
    </row>
    <row r="3784" spans="1:1" ht="13.2" x14ac:dyDescent="0.25">
      <c r="A3784" s="207"/>
    </row>
    <row r="3785" spans="1:1" ht="13.2" x14ac:dyDescent="0.25">
      <c r="A3785" s="207"/>
    </row>
    <row r="3786" spans="1:1" ht="13.2" x14ac:dyDescent="0.25">
      <c r="A3786" s="207"/>
    </row>
    <row r="3787" spans="1:1" ht="13.2" x14ac:dyDescent="0.25">
      <c r="A3787" s="207"/>
    </row>
    <row r="3788" spans="1:1" ht="13.2" x14ac:dyDescent="0.25">
      <c r="A3788" s="207"/>
    </row>
    <row r="3789" spans="1:1" ht="13.2" x14ac:dyDescent="0.25">
      <c r="A3789" s="207"/>
    </row>
    <row r="3790" spans="1:1" ht="13.2" x14ac:dyDescent="0.25">
      <c r="A3790" s="207"/>
    </row>
    <row r="3791" spans="1:1" ht="13.2" x14ac:dyDescent="0.25">
      <c r="A3791" s="207"/>
    </row>
    <row r="3792" spans="1:1" ht="13.2" x14ac:dyDescent="0.25">
      <c r="A3792" s="207"/>
    </row>
    <row r="3793" spans="1:1" ht="13.2" x14ac:dyDescent="0.25">
      <c r="A3793" s="207"/>
    </row>
    <row r="3794" spans="1:1" ht="13.2" x14ac:dyDescent="0.25">
      <c r="A3794" s="207"/>
    </row>
    <row r="3795" spans="1:1" ht="13.2" x14ac:dyDescent="0.25">
      <c r="A3795" s="207"/>
    </row>
    <row r="3796" spans="1:1" ht="13.2" x14ac:dyDescent="0.25">
      <c r="A3796" s="207"/>
    </row>
    <row r="3797" spans="1:1" ht="13.2" x14ac:dyDescent="0.25">
      <c r="A3797" s="207"/>
    </row>
    <row r="3798" spans="1:1" ht="13.2" x14ac:dyDescent="0.25">
      <c r="A3798" s="207"/>
    </row>
    <row r="3799" spans="1:1" ht="13.2" x14ac:dyDescent="0.25">
      <c r="A3799" s="207"/>
    </row>
    <row r="3800" spans="1:1" ht="13.2" x14ac:dyDescent="0.25">
      <c r="A3800" s="207"/>
    </row>
    <row r="3801" spans="1:1" ht="13.2" x14ac:dyDescent="0.25">
      <c r="A3801" s="207"/>
    </row>
    <row r="3802" spans="1:1" ht="13.2" x14ac:dyDescent="0.25">
      <c r="A3802" s="207"/>
    </row>
    <row r="3803" spans="1:1" ht="13.2" x14ac:dyDescent="0.25">
      <c r="A3803" s="207"/>
    </row>
    <row r="3804" spans="1:1" ht="13.2" x14ac:dyDescent="0.25">
      <c r="A3804" s="207"/>
    </row>
    <row r="3805" spans="1:1" ht="13.2" x14ac:dyDescent="0.25">
      <c r="A3805" s="207"/>
    </row>
    <row r="3806" spans="1:1" ht="13.2" x14ac:dyDescent="0.25">
      <c r="A3806" s="207"/>
    </row>
    <row r="3807" spans="1:1" ht="13.2" x14ac:dyDescent="0.25">
      <c r="A3807" s="207"/>
    </row>
    <row r="3808" spans="1:1" ht="13.2" x14ac:dyDescent="0.25">
      <c r="A3808" s="207"/>
    </row>
    <row r="3809" spans="1:1" ht="13.2" x14ac:dyDescent="0.25">
      <c r="A3809" s="207"/>
    </row>
    <row r="3810" spans="1:1" ht="13.2" x14ac:dyDescent="0.25">
      <c r="A3810" s="207"/>
    </row>
    <row r="3811" spans="1:1" ht="13.2" x14ac:dyDescent="0.25">
      <c r="A3811" s="207"/>
    </row>
    <row r="3812" spans="1:1" ht="13.2" x14ac:dyDescent="0.25">
      <c r="A3812" s="207"/>
    </row>
    <row r="3813" spans="1:1" ht="13.2" x14ac:dyDescent="0.25">
      <c r="A3813" s="207"/>
    </row>
    <row r="3814" spans="1:1" ht="13.2" x14ac:dyDescent="0.25">
      <c r="A3814" s="207"/>
    </row>
    <row r="3815" spans="1:1" ht="13.2" x14ac:dyDescent="0.25">
      <c r="A3815" s="207"/>
    </row>
    <row r="3816" spans="1:1" ht="13.2" x14ac:dyDescent="0.25">
      <c r="A3816" s="207"/>
    </row>
    <row r="3817" spans="1:1" ht="13.2" x14ac:dyDescent="0.25">
      <c r="A3817" s="207"/>
    </row>
    <row r="3818" spans="1:1" ht="13.2" x14ac:dyDescent="0.25">
      <c r="A3818" s="207"/>
    </row>
    <row r="3819" spans="1:1" ht="13.2" x14ac:dyDescent="0.25">
      <c r="A3819" s="207"/>
    </row>
    <row r="3820" spans="1:1" ht="13.2" x14ac:dyDescent="0.25">
      <c r="A3820" s="207"/>
    </row>
    <row r="3821" spans="1:1" ht="13.2" x14ac:dyDescent="0.25">
      <c r="A3821" s="207"/>
    </row>
    <row r="3822" spans="1:1" ht="13.2" x14ac:dyDescent="0.25">
      <c r="A3822" s="207"/>
    </row>
    <row r="3823" spans="1:1" ht="13.2" x14ac:dyDescent="0.25">
      <c r="A3823" s="207"/>
    </row>
    <row r="3824" spans="1:1" ht="13.2" x14ac:dyDescent="0.25">
      <c r="A3824" s="207"/>
    </row>
    <row r="3825" spans="1:1" ht="13.2" x14ac:dyDescent="0.25">
      <c r="A3825" s="207"/>
    </row>
    <row r="3826" spans="1:1" ht="13.2" x14ac:dyDescent="0.25">
      <c r="A3826" s="207"/>
    </row>
    <row r="3827" spans="1:1" ht="13.2" x14ac:dyDescent="0.25">
      <c r="A3827" s="207"/>
    </row>
    <row r="3828" spans="1:1" ht="13.2" x14ac:dyDescent="0.25">
      <c r="A3828" s="207"/>
    </row>
    <row r="3829" spans="1:1" ht="13.2" x14ac:dyDescent="0.25">
      <c r="A3829" s="207"/>
    </row>
    <row r="3830" spans="1:1" ht="13.2" x14ac:dyDescent="0.25">
      <c r="A3830" s="207"/>
    </row>
    <row r="3831" spans="1:1" ht="13.2" x14ac:dyDescent="0.25">
      <c r="A3831" s="207"/>
    </row>
    <row r="3832" spans="1:1" ht="13.2" x14ac:dyDescent="0.25">
      <c r="A3832" s="207"/>
    </row>
    <row r="3833" spans="1:1" ht="13.2" x14ac:dyDescent="0.25">
      <c r="A3833" s="207"/>
    </row>
    <row r="3834" spans="1:1" ht="13.2" x14ac:dyDescent="0.25">
      <c r="A3834" s="207"/>
    </row>
    <row r="3835" spans="1:1" ht="13.2" x14ac:dyDescent="0.25">
      <c r="A3835" s="207"/>
    </row>
    <row r="3836" spans="1:1" ht="13.2" x14ac:dyDescent="0.25">
      <c r="A3836" s="207"/>
    </row>
    <row r="3837" spans="1:1" ht="13.2" x14ac:dyDescent="0.25">
      <c r="A3837" s="207"/>
    </row>
    <row r="3838" spans="1:1" ht="13.2" x14ac:dyDescent="0.25">
      <c r="A3838" s="207"/>
    </row>
    <row r="3839" spans="1:1" ht="13.2" x14ac:dyDescent="0.25">
      <c r="A3839" s="207"/>
    </row>
    <row r="3840" spans="1:1" ht="13.2" x14ac:dyDescent="0.25">
      <c r="A3840" s="207"/>
    </row>
    <row r="3841" spans="1:1" ht="13.2" x14ac:dyDescent="0.25">
      <c r="A3841" s="207"/>
    </row>
    <row r="3842" spans="1:1" ht="13.2" x14ac:dyDescent="0.25">
      <c r="A3842" s="207"/>
    </row>
    <row r="3843" spans="1:1" ht="13.2" x14ac:dyDescent="0.25">
      <c r="A3843" s="207"/>
    </row>
    <row r="3844" spans="1:1" ht="13.2" x14ac:dyDescent="0.25">
      <c r="A3844" s="207"/>
    </row>
    <row r="3845" spans="1:1" ht="13.2" x14ac:dyDescent="0.25">
      <c r="A3845" s="207"/>
    </row>
    <row r="3846" spans="1:1" ht="13.2" x14ac:dyDescent="0.25">
      <c r="A3846" s="207"/>
    </row>
    <row r="3847" spans="1:1" ht="13.2" x14ac:dyDescent="0.25">
      <c r="A3847" s="207"/>
    </row>
    <row r="3848" spans="1:1" ht="13.2" x14ac:dyDescent="0.25">
      <c r="A3848" s="207"/>
    </row>
    <row r="3849" spans="1:1" ht="13.2" x14ac:dyDescent="0.25">
      <c r="A3849" s="207"/>
    </row>
    <row r="3850" spans="1:1" ht="13.2" x14ac:dyDescent="0.25">
      <c r="A3850" s="207"/>
    </row>
    <row r="3851" spans="1:1" ht="13.2" x14ac:dyDescent="0.25">
      <c r="A3851" s="207"/>
    </row>
    <row r="3852" spans="1:1" ht="13.2" x14ac:dyDescent="0.25">
      <c r="A3852" s="207"/>
    </row>
    <row r="3853" spans="1:1" ht="13.2" x14ac:dyDescent="0.25">
      <c r="A3853" s="207"/>
    </row>
    <row r="3854" spans="1:1" ht="13.2" x14ac:dyDescent="0.25">
      <c r="A3854" s="207"/>
    </row>
    <row r="3855" spans="1:1" ht="13.2" x14ac:dyDescent="0.25">
      <c r="A3855" s="207"/>
    </row>
    <row r="3856" spans="1:1" ht="13.2" x14ac:dyDescent="0.25">
      <c r="A3856" s="207"/>
    </row>
    <row r="3857" spans="1:1" ht="13.2" x14ac:dyDescent="0.25">
      <c r="A3857" s="207"/>
    </row>
    <row r="3858" spans="1:1" ht="13.2" x14ac:dyDescent="0.25">
      <c r="A3858" s="207"/>
    </row>
    <row r="3859" spans="1:1" ht="13.2" x14ac:dyDescent="0.25">
      <c r="A3859" s="207"/>
    </row>
    <row r="3860" spans="1:1" ht="13.2" x14ac:dyDescent="0.25">
      <c r="A3860" s="207"/>
    </row>
    <row r="3861" spans="1:1" ht="13.2" x14ac:dyDescent="0.25">
      <c r="A3861" s="207"/>
    </row>
    <row r="3862" spans="1:1" ht="13.2" x14ac:dyDescent="0.25">
      <c r="A3862" s="207"/>
    </row>
    <row r="3863" spans="1:1" ht="13.2" x14ac:dyDescent="0.25">
      <c r="A3863" s="207"/>
    </row>
    <row r="3864" spans="1:1" ht="13.2" x14ac:dyDescent="0.25">
      <c r="A3864" s="207"/>
    </row>
    <row r="3865" spans="1:1" ht="13.2" x14ac:dyDescent="0.25">
      <c r="A3865" s="207"/>
    </row>
    <row r="3866" spans="1:1" ht="13.2" x14ac:dyDescent="0.25">
      <c r="A3866" s="207"/>
    </row>
    <row r="3867" spans="1:1" ht="13.2" x14ac:dyDescent="0.25">
      <c r="A3867" s="207"/>
    </row>
    <row r="3868" spans="1:1" ht="13.2" x14ac:dyDescent="0.25">
      <c r="A3868" s="207"/>
    </row>
    <row r="3869" spans="1:1" ht="13.2" x14ac:dyDescent="0.25">
      <c r="A3869" s="207"/>
    </row>
    <row r="3870" spans="1:1" ht="13.2" x14ac:dyDescent="0.25">
      <c r="A3870" s="207"/>
    </row>
    <row r="3871" spans="1:1" ht="13.2" x14ac:dyDescent="0.25">
      <c r="A3871" s="207"/>
    </row>
    <row r="3872" spans="1:1" ht="13.2" x14ac:dyDescent="0.25">
      <c r="A3872" s="207"/>
    </row>
    <row r="3873" spans="1:1" ht="13.2" x14ac:dyDescent="0.25">
      <c r="A3873" s="207"/>
    </row>
    <row r="3874" spans="1:1" ht="13.2" x14ac:dyDescent="0.25">
      <c r="A3874" s="207"/>
    </row>
    <row r="3875" spans="1:1" ht="13.2" x14ac:dyDescent="0.25">
      <c r="A3875" s="207"/>
    </row>
    <row r="3876" spans="1:1" ht="13.2" x14ac:dyDescent="0.25">
      <c r="A3876" s="207"/>
    </row>
    <row r="3877" spans="1:1" ht="13.2" x14ac:dyDescent="0.25">
      <c r="A3877" s="207"/>
    </row>
    <row r="3878" spans="1:1" ht="13.2" x14ac:dyDescent="0.25">
      <c r="A3878" s="207"/>
    </row>
    <row r="3879" spans="1:1" ht="13.2" x14ac:dyDescent="0.25">
      <c r="A3879" s="207"/>
    </row>
    <row r="3880" spans="1:1" ht="13.2" x14ac:dyDescent="0.25">
      <c r="A3880" s="207"/>
    </row>
    <row r="3881" spans="1:1" ht="13.2" x14ac:dyDescent="0.25">
      <c r="A3881" s="207"/>
    </row>
    <row r="3882" spans="1:1" ht="13.2" x14ac:dyDescent="0.25">
      <c r="A3882" s="207"/>
    </row>
    <row r="3883" spans="1:1" ht="13.2" x14ac:dyDescent="0.25">
      <c r="A3883" s="207"/>
    </row>
    <row r="3884" spans="1:1" ht="13.2" x14ac:dyDescent="0.25">
      <c r="A3884" s="207"/>
    </row>
    <row r="3885" spans="1:1" ht="13.2" x14ac:dyDescent="0.25">
      <c r="A3885" s="207"/>
    </row>
    <row r="3886" spans="1:1" ht="13.2" x14ac:dyDescent="0.25">
      <c r="A3886" s="207"/>
    </row>
    <row r="3887" spans="1:1" ht="13.2" x14ac:dyDescent="0.25">
      <c r="A3887" s="207"/>
    </row>
    <row r="3888" spans="1:1" ht="13.2" x14ac:dyDescent="0.25">
      <c r="A3888" s="207"/>
    </row>
    <row r="3889" spans="1:1" ht="13.2" x14ac:dyDescent="0.25">
      <c r="A3889" s="207"/>
    </row>
    <row r="3890" spans="1:1" ht="13.2" x14ac:dyDescent="0.25">
      <c r="A3890" s="207"/>
    </row>
    <row r="3891" spans="1:1" ht="13.2" x14ac:dyDescent="0.25">
      <c r="A3891" s="207"/>
    </row>
    <row r="3892" spans="1:1" ht="13.2" x14ac:dyDescent="0.25">
      <c r="A3892" s="207"/>
    </row>
    <row r="3893" spans="1:1" ht="13.2" x14ac:dyDescent="0.25">
      <c r="A3893" s="207"/>
    </row>
    <row r="3894" spans="1:1" ht="13.2" x14ac:dyDescent="0.25">
      <c r="A3894" s="207"/>
    </row>
    <row r="3895" spans="1:1" ht="13.2" x14ac:dyDescent="0.25">
      <c r="A3895" s="207"/>
    </row>
    <row r="3896" spans="1:1" ht="13.2" x14ac:dyDescent="0.25">
      <c r="A3896" s="207"/>
    </row>
    <row r="3897" spans="1:1" ht="13.2" x14ac:dyDescent="0.25">
      <c r="A3897" s="207"/>
    </row>
    <row r="3898" spans="1:1" ht="13.2" x14ac:dyDescent="0.25">
      <c r="A3898" s="207"/>
    </row>
    <row r="3899" spans="1:1" ht="13.2" x14ac:dyDescent="0.25">
      <c r="A3899" s="207"/>
    </row>
    <row r="3900" spans="1:1" ht="13.2" x14ac:dyDescent="0.25">
      <c r="A3900" s="207"/>
    </row>
    <row r="3901" spans="1:1" ht="13.2" x14ac:dyDescent="0.25">
      <c r="A3901" s="207"/>
    </row>
    <row r="3902" spans="1:1" ht="13.2" x14ac:dyDescent="0.25">
      <c r="A3902" s="207"/>
    </row>
    <row r="3903" spans="1:1" ht="13.2" x14ac:dyDescent="0.25">
      <c r="A3903" s="207"/>
    </row>
    <row r="3904" spans="1:1" ht="13.2" x14ac:dyDescent="0.25">
      <c r="A3904" s="207"/>
    </row>
    <row r="3905" spans="1:1" ht="13.2" x14ac:dyDescent="0.25">
      <c r="A3905" s="207"/>
    </row>
    <row r="3906" spans="1:1" ht="13.2" x14ac:dyDescent="0.25">
      <c r="A3906" s="207"/>
    </row>
    <row r="3907" spans="1:1" ht="13.2" x14ac:dyDescent="0.25">
      <c r="A3907" s="207"/>
    </row>
    <row r="3908" spans="1:1" ht="13.2" x14ac:dyDescent="0.25">
      <c r="A3908" s="207"/>
    </row>
    <row r="3909" spans="1:1" ht="13.2" x14ac:dyDescent="0.25">
      <c r="A3909" s="207"/>
    </row>
    <row r="3910" spans="1:1" ht="13.2" x14ac:dyDescent="0.25">
      <c r="A3910" s="207"/>
    </row>
    <row r="3911" spans="1:1" ht="13.2" x14ac:dyDescent="0.25">
      <c r="A3911" s="207"/>
    </row>
    <row r="3912" spans="1:1" ht="13.2" x14ac:dyDescent="0.25">
      <c r="A3912" s="207"/>
    </row>
    <row r="3913" spans="1:1" ht="13.2" x14ac:dyDescent="0.25">
      <c r="A3913" s="207"/>
    </row>
    <row r="3914" spans="1:1" ht="13.2" x14ac:dyDescent="0.25">
      <c r="A3914" s="207"/>
    </row>
    <row r="3915" spans="1:1" ht="13.2" x14ac:dyDescent="0.25">
      <c r="A3915" s="207"/>
    </row>
    <row r="3916" spans="1:1" ht="13.2" x14ac:dyDescent="0.25">
      <c r="A3916" s="207"/>
    </row>
    <row r="3917" spans="1:1" ht="13.2" x14ac:dyDescent="0.25">
      <c r="A3917" s="207"/>
    </row>
    <row r="3918" spans="1:1" ht="13.2" x14ac:dyDescent="0.25">
      <c r="A3918" s="207"/>
    </row>
    <row r="3919" spans="1:1" ht="13.2" x14ac:dyDescent="0.25">
      <c r="A3919" s="207"/>
    </row>
    <row r="3920" spans="1:1" ht="13.2" x14ac:dyDescent="0.25">
      <c r="A3920" s="207"/>
    </row>
    <row r="3921" spans="1:1" ht="13.2" x14ac:dyDescent="0.25">
      <c r="A3921" s="207"/>
    </row>
    <row r="3922" spans="1:1" ht="13.2" x14ac:dyDescent="0.25">
      <c r="A3922" s="207"/>
    </row>
    <row r="3923" spans="1:1" ht="13.2" x14ac:dyDescent="0.25">
      <c r="A3923" s="207"/>
    </row>
    <row r="3924" spans="1:1" ht="13.2" x14ac:dyDescent="0.25">
      <c r="A3924" s="207"/>
    </row>
    <row r="3925" spans="1:1" ht="13.2" x14ac:dyDescent="0.25">
      <c r="A3925" s="207"/>
    </row>
    <row r="3926" spans="1:1" ht="13.2" x14ac:dyDescent="0.25">
      <c r="A3926" s="207"/>
    </row>
    <row r="3927" spans="1:1" ht="13.2" x14ac:dyDescent="0.25">
      <c r="A3927" s="207"/>
    </row>
    <row r="3928" spans="1:1" ht="13.2" x14ac:dyDescent="0.25">
      <c r="A3928" s="207"/>
    </row>
    <row r="3929" spans="1:1" ht="13.2" x14ac:dyDescent="0.25">
      <c r="A3929" s="207"/>
    </row>
    <row r="3930" spans="1:1" ht="13.2" x14ac:dyDescent="0.25">
      <c r="A3930" s="207"/>
    </row>
    <row r="3931" spans="1:1" ht="13.2" x14ac:dyDescent="0.25">
      <c r="A3931" s="207"/>
    </row>
    <row r="3932" spans="1:1" ht="13.2" x14ac:dyDescent="0.25">
      <c r="A3932" s="207"/>
    </row>
    <row r="3933" spans="1:1" ht="13.2" x14ac:dyDescent="0.25">
      <c r="A3933" s="207"/>
    </row>
    <row r="3934" spans="1:1" ht="13.2" x14ac:dyDescent="0.25">
      <c r="A3934" s="207"/>
    </row>
    <row r="3935" spans="1:1" ht="13.2" x14ac:dyDescent="0.25">
      <c r="A3935" s="207"/>
    </row>
    <row r="3936" spans="1:1" ht="13.2" x14ac:dyDescent="0.25">
      <c r="A3936" s="207"/>
    </row>
    <row r="3937" spans="1:1" ht="13.2" x14ac:dyDescent="0.25">
      <c r="A3937" s="207"/>
    </row>
    <row r="3938" spans="1:1" ht="13.2" x14ac:dyDescent="0.25">
      <c r="A3938" s="207"/>
    </row>
    <row r="3939" spans="1:1" ht="13.2" x14ac:dyDescent="0.25">
      <c r="A3939" s="207"/>
    </row>
    <row r="3940" spans="1:1" ht="13.2" x14ac:dyDescent="0.25">
      <c r="A3940" s="207"/>
    </row>
    <row r="3941" spans="1:1" ht="13.2" x14ac:dyDescent="0.25">
      <c r="A3941" s="207"/>
    </row>
    <row r="3942" spans="1:1" ht="13.2" x14ac:dyDescent="0.25">
      <c r="A3942" s="207"/>
    </row>
    <row r="3943" spans="1:1" ht="13.2" x14ac:dyDescent="0.25">
      <c r="A3943" s="207"/>
    </row>
    <row r="3944" spans="1:1" ht="13.2" x14ac:dyDescent="0.25">
      <c r="A3944" s="207"/>
    </row>
    <row r="3945" spans="1:1" ht="13.2" x14ac:dyDescent="0.25">
      <c r="A3945" s="207"/>
    </row>
    <row r="3946" spans="1:1" ht="13.2" x14ac:dyDescent="0.25">
      <c r="A3946" s="207"/>
    </row>
    <row r="3947" spans="1:1" ht="13.2" x14ac:dyDescent="0.25">
      <c r="A3947" s="207"/>
    </row>
    <row r="3948" spans="1:1" ht="13.2" x14ac:dyDescent="0.25">
      <c r="A3948" s="207"/>
    </row>
    <row r="3949" spans="1:1" ht="13.2" x14ac:dyDescent="0.25">
      <c r="A3949" s="207"/>
    </row>
    <row r="3950" spans="1:1" ht="13.2" x14ac:dyDescent="0.25">
      <c r="A3950" s="207"/>
    </row>
    <row r="3951" spans="1:1" ht="13.2" x14ac:dyDescent="0.25">
      <c r="A3951" s="207"/>
    </row>
    <row r="3952" spans="1:1" ht="13.2" x14ac:dyDescent="0.25">
      <c r="A3952" s="207"/>
    </row>
    <row r="3953" spans="1:1" ht="13.2" x14ac:dyDescent="0.25">
      <c r="A3953" s="207"/>
    </row>
    <row r="3954" spans="1:1" ht="13.2" x14ac:dyDescent="0.25">
      <c r="A3954" s="207"/>
    </row>
    <row r="3955" spans="1:1" ht="13.2" x14ac:dyDescent="0.25">
      <c r="A3955" s="207"/>
    </row>
    <row r="3956" spans="1:1" ht="13.2" x14ac:dyDescent="0.25">
      <c r="A3956" s="207"/>
    </row>
    <row r="3957" spans="1:1" ht="13.2" x14ac:dyDescent="0.25">
      <c r="A3957" s="207"/>
    </row>
    <row r="3958" spans="1:1" ht="13.2" x14ac:dyDescent="0.25">
      <c r="A3958" s="207"/>
    </row>
    <row r="3959" spans="1:1" ht="13.2" x14ac:dyDescent="0.25">
      <c r="A3959" s="207"/>
    </row>
    <row r="3960" spans="1:1" ht="13.2" x14ac:dyDescent="0.25">
      <c r="A3960" s="207"/>
    </row>
    <row r="3961" spans="1:1" ht="13.2" x14ac:dyDescent="0.25">
      <c r="A3961" s="207"/>
    </row>
    <row r="3962" spans="1:1" ht="13.2" x14ac:dyDescent="0.25">
      <c r="A3962" s="207"/>
    </row>
    <row r="3963" spans="1:1" ht="13.2" x14ac:dyDescent="0.25">
      <c r="A3963" s="207"/>
    </row>
    <row r="3964" spans="1:1" ht="13.2" x14ac:dyDescent="0.25">
      <c r="A3964" s="207"/>
    </row>
    <row r="3965" spans="1:1" ht="13.2" x14ac:dyDescent="0.25">
      <c r="A3965" s="207"/>
    </row>
    <row r="3966" spans="1:1" ht="13.2" x14ac:dyDescent="0.25">
      <c r="A3966" s="207"/>
    </row>
    <row r="3967" spans="1:1" ht="13.2" x14ac:dyDescent="0.25">
      <c r="A3967" s="207"/>
    </row>
    <row r="3968" spans="1:1" ht="13.2" x14ac:dyDescent="0.25">
      <c r="A3968" s="207"/>
    </row>
    <row r="3969" spans="1:1" ht="13.2" x14ac:dyDescent="0.25">
      <c r="A3969" s="207"/>
    </row>
    <row r="3970" spans="1:1" ht="13.2" x14ac:dyDescent="0.25">
      <c r="A3970" s="207"/>
    </row>
    <row r="3971" spans="1:1" ht="13.2" x14ac:dyDescent="0.25">
      <c r="A3971" s="207"/>
    </row>
    <row r="3972" spans="1:1" ht="13.2" x14ac:dyDescent="0.25">
      <c r="A3972" s="207"/>
    </row>
    <row r="3973" spans="1:1" ht="13.2" x14ac:dyDescent="0.25">
      <c r="A3973" s="207"/>
    </row>
    <row r="3974" spans="1:1" ht="13.2" x14ac:dyDescent="0.25">
      <c r="A3974" s="207"/>
    </row>
    <row r="3975" spans="1:1" ht="13.2" x14ac:dyDescent="0.25">
      <c r="A3975" s="207"/>
    </row>
    <row r="3976" spans="1:1" ht="13.2" x14ac:dyDescent="0.25">
      <c r="A3976" s="207"/>
    </row>
    <row r="3977" spans="1:1" ht="13.2" x14ac:dyDescent="0.25">
      <c r="A3977" s="207"/>
    </row>
    <row r="3978" spans="1:1" ht="13.2" x14ac:dyDescent="0.25">
      <c r="A3978" s="207"/>
    </row>
    <row r="3979" spans="1:1" ht="13.2" x14ac:dyDescent="0.25">
      <c r="A3979" s="207"/>
    </row>
    <row r="3980" spans="1:1" ht="13.2" x14ac:dyDescent="0.25">
      <c r="A3980" s="207"/>
    </row>
    <row r="3981" spans="1:1" ht="13.2" x14ac:dyDescent="0.25">
      <c r="A3981" s="207"/>
    </row>
    <row r="3982" spans="1:1" ht="13.2" x14ac:dyDescent="0.25">
      <c r="A3982" s="207"/>
    </row>
    <row r="3983" spans="1:1" ht="13.2" x14ac:dyDescent="0.25">
      <c r="A3983" s="207"/>
    </row>
    <row r="3984" spans="1:1" ht="13.2" x14ac:dyDescent="0.25">
      <c r="A3984" s="207"/>
    </row>
    <row r="3985" spans="1:1" ht="13.2" x14ac:dyDescent="0.25">
      <c r="A3985" s="207"/>
    </row>
    <row r="3986" spans="1:1" ht="13.2" x14ac:dyDescent="0.25">
      <c r="A3986" s="207"/>
    </row>
    <row r="3987" spans="1:1" ht="13.2" x14ac:dyDescent="0.25">
      <c r="A3987" s="207"/>
    </row>
    <row r="3988" spans="1:1" ht="13.2" x14ac:dyDescent="0.25">
      <c r="A3988" s="207"/>
    </row>
    <row r="3989" spans="1:1" ht="13.2" x14ac:dyDescent="0.25">
      <c r="A3989" s="207"/>
    </row>
    <row r="3990" spans="1:1" ht="13.2" x14ac:dyDescent="0.25">
      <c r="A3990" s="207"/>
    </row>
    <row r="3991" spans="1:1" ht="13.2" x14ac:dyDescent="0.25">
      <c r="A3991" s="207"/>
    </row>
    <row r="3992" spans="1:1" ht="13.2" x14ac:dyDescent="0.25">
      <c r="A3992" s="207"/>
    </row>
    <row r="3993" spans="1:1" ht="13.2" x14ac:dyDescent="0.25">
      <c r="A3993" s="207"/>
    </row>
    <row r="3994" spans="1:1" ht="13.2" x14ac:dyDescent="0.25">
      <c r="A3994" s="207"/>
    </row>
    <row r="3995" spans="1:1" ht="13.2" x14ac:dyDescent="0.25">
      <c r="A3995" s="207"/>
    </row>
    <row r="3996" spans="1:1" ht="13.2" x14ac:dyDescent="0.25">
      <c r="A3996" s="207"/>
    </row>
    <row r="3997" spans="1:1" ht="13.2" x14ac:dyDescent="0.25">
      <c r="A3997" s="207"/>
    </row>
    <row r="3998" spans="1:1" ht="13.2" x14ac:dyDescent="0.25">
      <c r="A3998" s="207"/>
    </row>
    <row r="3999" spans="1:1" ht="13.2" x14ac:dyDescent="0.25">
      <c r="A3999" s="207"/>
    </row>
    <row r="4000" spans="1:1" ht="13.2" x14ac:dyDescent="0.25">
      <c r="A4000" s="207"/>
    </row>
    <row r="4001" spans="1:1" ht="13.2" x14ac:dyDescent="0.25">
      <c r="A4001" s="207"/>
    </row>
    <row r="4002" spans="1:1" ht="13.2" x14ac:dyDescent="0.25">
      <c r="A4002" s="207"/>
    </row>
    <row r="4003" spans="1:1" ht="13.2" x14ac:dyDescent="0.25">
      <c r="A4003" s="207"/>
    </row>
    <row r="4004" spans="1:1" ht="13.2" x14ac:dyDescent="0.25">
      <c r="A4004" s="207"/>
    </row>
    <row r="4005" spans="1:1" ht="13.2" x14ac:dyDescent="0.25">
      <c r="A4005" s="207"/>
    </row>
    <row r="4006" spans="1:1" ht="13.2" x14ac:dyDescent="0.25">
      <c r="A4006" s="207"/>
    </row>
    <row r="4007" spans="1:1" ht="13.2" x14ac:dyDescent="0.25">
      <c r="A4007" s="207"/>
    </row>
    <row r="4008" spans="1:1" ht="13.2" x14ac:dyDescent="0.25">
      <c r="A4008" s="207"/>
    </row>
    <row r="4009" spans="1:1" ht="13.2" x14ac:dyDescent="0.25">
      <c r="A4009" s="207"/>
    </row>
    <row r="4010" spans="1:1" ht="13.2" x14ac:dyDescent="0.25">
      <c r="A4010" s="207"/>
    </row>
    <row r="4011" spans="1:1" ht="13.2" x14ac:dyDescent="0.25">
      <c r="A4011" s="207"/>
    </row>
    <row r="4012" spans="1:1" ht="13.2" x14ac:dyDescent="0.25">
      <c r="A4012" s="207"/>
    </row>
    <row r="4013" spans="1:1" ht="13.2" x14ac:dyDescent="0.25">
      <c r="A4013" s="207"/>
    </row>
    <row r="4014" spans="1:1" ht="13.2" x14ac:dyDescent="0.25">
      <c r="A4014" s="207"/>
    </row>
    <row r="4015" spans="1:1" ht="13.2" x14ac:dyDescent="0.25">
      <c r="A4015" s="207"/>
    </row>
    <row r="4016" spans="1:1" ht="13.2" x14ac:dyDescent="0.25">
      <c r="A4016" s="207"/>
    </row>
    <row r="4017" spans="1:1" ht="13.2" x14ac:dyDescent="0.25">
      <c r="A4017" s="207"/>
    </row>
    <row r="4018" spans="1:1" ht="13.2" x14ac:dyDescent="0.25">
      <c r="A4018" s="207"/>
    </row>
    <row r="4019" spans="1:1" ht="13.2" x14ac:dyDescent="0.25">
      <c r="A4019" s="207"/>
    </row>
    <row r="4020" spans="1:1" ht="13.2" x14ac:dyDescent="0.25">
      <c r="A4020" s="207"/>
    </row>
    <row r="4021" spans="1:1" ht="13.2" x14ac:dyDescent="0.25">
      <c r="A4021" s="207"/>
    </row>
    <row r="4022" spans="1:1" ht="13.2" x14ac:dyDescent="0.25">
      <c r="A4022" s="207"/>
    </row>
    <row r="4023" spans="1:1" ht="13.2" x14ac:dyDescent="0.25">
      <c r="A4023" s="207"/>
    </row>
    <row r="4024" spans="1:1" ht="13.2" x14ac:dyDescent="0.25">
      <c r="A4024" s="207"/>
    </row>
    <row r="4025" spans="1:1" ht="13.2" x14ac:dyDescent="0.25">
      <c r="A4025" s="207"/>
    </row>
    <row r="4026" spans="1:1" ht="13.2" x14ac:dyDescent="0.25">
      <c r="A4026" s="207"/>
    </row>
    <row r="4027" spans="1:1" ht="13.2" x14ac:dyDescent="0.25">
      <c r="A4027" s="207"/>
    </row>
    <row r="4028" spans="1:1" ht="13.2" x14ac:dyDescent="0.25">
      <c r="A4028" s="207"/>
    </row>
    <row r="4029" spans="1:1" ht="13.2" x14ac:dyDescent="0.25">
      <c r="A4029" s="207"/>
    </row>
    <row r="4030" spans="1:1" ht="13.2" x14ac:dyDescent="0.25">
      <c r="A4030" s="207"/>
    </row>
    <row r="4031" spans="1:1" ht="13.2" x14ac:dyDescent="0.25">
      <c r="A4031" s="207"/>
    </row>
    <row r="4032" spans="1:1" ht="13.2" x14ac:dyDescent="0.25">
      <c r="A4032" s="207"/>
    </row>
    <row r="4033" spans="1:1" ht="13.2" x14ac:dyDescent="0.25">
      <c r="A4033" s="207"/>
    </row>
    <row r="4034" spans="1:1" ht="13.2" x14ac:dyDescent="0.25">
      <c r="A4034" s="207"/>
    </row>
    <row r="4035" spans="1:1" ht="13.2" x14ac:dyDescent="0.25">
      <c r="A4035" s="207"/>
    </row>
    <row r="4036" spans="1:1" ht="13.2" x14ac:dyDescent="0.25">
      <c r="A4036" s="207"/>
    </row>
    <row r="4037" spans="1:1" ht="13.2" x14ac:dyDescent="0.25">
      <c r="A4037" s="207"/>
    </row>
    <row r="4038" spans="1:1" ht="13.2" x14ac:dyDescent="0.25">
      <c r="A4038" s="207"/>
    </row>
    <row r="4039" spans="1:1" ht="13.2" x14ac:dyDescent="0.25">
      <c r="A4039" s="207"/>
    </row>
    <row r="4040" spans="1:1" ht="13.2" x14ac:dyDescent="0.25">
      <c r="A4040" s="207"/>
    </row>
    <row r="4041" spans="1:1" ht="13.2" x14ac:dyDescent="0.25">
      <c r="A4041" s="207"/>
    </row>
    <row r="4042" spans="1:1" ht="13.2" x14ac:dyDescent="0.25">
      <c r="A4042" s="207"/>
    </row>
    <row r="4043" spans="1:1" ht="13.2" x14ac:dyDescent="0.25">
      <c r="A4043" s="207"/>
    </row>
    <row r="4044" spans="1:1" ht="13.2" x14ac:dyDescent="0.25">
      <c r="A4044" s="207"/>
    </row>
    <row r="4045" spans="1:1" ht="13.2" x14ac:dyDescent="0.25">
      <c r="A4045" s="207"/>
    </row>
    <row r="4046" spans="1:1" ht="13.2" x14ac:dyDescent="0.25">
      <c r="A4046" s="207"/>
    </row>
    <row r="4047" spans="1:1" ht="13.2" x14ac:dyDescent="0.25">
      <c r="A4047" s="207"/>
    </row>
    <row r="4048" spans="1:1" ht="13.2" x14ac:dyDescent="0.25">
      <c r="A4048" s="207"/>
    </row>
    <row r="4049" spans="1:1" ht="13.2" x14ac:dyDescent="0.25">
      <c r="A4049" s="207"/>
    </row>
    <row r="4050" spans="1:1" ht="13.2" x14ac:dyDescent="0.25">
      <c r="A4050" s="207"/>
    </row>
    <row r="4051" spans="1:1" ht="13.2" x14ac:dyDescent="0.25">
      <c r="A4051" s="207"/>
    </row>
    <row r="4052" spans="1:1" ht="13.2" x14ac:dyDescent="0.25">
      <c r="A4052" s="207"/>
    </row>
    <row r="4053" spans="1:1" ht="13.2" x14ac:dyDescent="0.25">
      <c r="A4053" s="207"/>
    </row>
    <row r="4054" spans="1:1" ht="13.2" x14ac:dyDescent="0.25">
      <c r="A4054" s="207"/>
    </row>
    <row r="4055" spans="1:1" ht="13.2" x14ac:dyDescent="0.25">
      <c r="A4055" s="207"/>
    </row>
    <row r="4056" spans="1:1" ht="13.2" x14ac:dyDescent="0.25">
      <c r="A4056" s="207"/>
    </row>
    <row r="4057" spans="1:1" ht="13.2" x14ac:dyDescent="0.25">
      <c r="A4057" s="207"/>
    </row>
    <row r="4058" spans="1:1" ht="13.2" x14ac:dyDescent="0.25">
      <c r="A4058" s="207"/>
    </row>
    <row r="4059" spans="1:1" ht="13.2" x14ac:dyDescent="0.25">
      <c r="A4059" s="207"/>
    </row>
    <row r="4060" spans="1:1" ht="13.2" x14ac:dyDescent="0.25">
      <c r="A4060" s="207"/>
    </row>
    <row r="4061" spans="1:1" ht="13.2" x14ac:dyDescent="0.25">
      <c r="A4061" s="207"/>
    </row>
    <row r="4062" spans="1:1" ht="13.2" x14ac:dyDescent="0.25">
      <c r="A4062" s="207"/>
    </row>
    <row r="4063" spans="1:1" ht="13.2" x14ac:dyDescent="0.25">
      <c r="A4063" s="207"/>
    </row>
    <row r="4064" spans="1:1" ht="13.2" x14ac:dyDescent="0.25">
      <c r="A4064" s="207"/>
    </row>
    <row r="4065" spans="1:1" ht="13.2" x14ac:dyDescent="0.25">
      <c r="A4065" s="207"/>
    </row>
    <row r="4066" spans="1:1" ht="13.2" x14ac:dyDescent="0.25">
      <c r="A4066" s="207"/>
    </row>
    <row r="4067" spans="1:1" ht="13.2" x14ac:dyDescent="0.25">
      <c r="A4067" s="207"/>
    </row>
    <row r="4068" spans="1:1" ht="13.2" x14ac:dyDescent="0.25">
      <c r="A4068" s="207"/>
    </row>
    <row r="4069" spans="1:1" ht="13.2" x14ac:dyDescent="0.25">
      <c r="A4069" s="207"/>
    </row>
    <row r="4070" spans="1:1" ht="13.2" x14ac:dyDescent="0.25">
      <c r="A4070" s="207"/>
    </row>
    <row r="4071" spans="1:1" ht="13.2" x14ac:dyDescent="0.25">
      <c r="A4071" s="207"/>
    </row>
    <row r="4072" spans="1:1" ht="13.2" x14ac:dyDescent="0.25">
      <c r="A4072" s="207"/>
    </row>
    <row r="4073" spans="1:1" ht="13.2" x14ac:dyDescent="0.25">
      <c r="A4073" s="207"/>
    </row>
    <row r="4074" spans="1:1" ht="13.2" x14ac:dyDescent="0.25">
      <c r="A4074" s="207"/>
    </row>
    <row r="4075" spans="1:1" ht="13.2" x14ac:dyDescent="0.25">
      <c r="A4075" s="207"/>
    </row>
    <row r="4076" spans="1:1" ht="13.2" x14ac:dyDescent="0.25">
      <c r="A4076" s="207"/>
    </row>
    <row r="4077" spans="1:1" ht="13.2" x14ac:dyDescent="0.25">
      <c r="A4077" s="207"/>
    </row>
    <row r="4078" spans="1:1" ht="13.2" x14ac:dyDescent="0.25">
      <c r="A4078" s="207"/>
    </row>
    <row r="4079" spans="1:1" ht="13.2" x14ac:dyDescent="0.25">
      <c r="A4079" s="207"/>
    </row>
    <row r="4080" spans="1:1" ht="13.2" x14ac:dyDescent="0.25">
      <c r="A4080" s="207"/>
    </row>
    <row r="4081" spans="1:1" ht="13.2" x14ac:dyDescent="0.25">
      <c r="A4081" s="207"/>
    </row>
    <row r="4082" spans="1:1" ht="13.2" x14ac:dyDescent="0.25">
      <c r="A4082" s="207"/>
    </row>
    <row r="4083" spans="1:1" ht="13.2" x14ac:dyDescent="0.25">
      <c r="A4083" s="207"/>
    </row>
    <row r="4084" spans="1:1" ht="13.2" x14ac:dyDescent="0.25">
      <c r="A4084" s="207"/>
    </row>
    <row r="4085" spans="1:1" ht="13.2" x14ac:dyDescent="0.25">
      <c r="A4085" s="207"/>
    </row>
    <row r="4086" spans="1:1" ht="13.2" x14ac:dyDescent="0.25">
      <c r="A4086" s="207"/>
    </row>
    <row r="4087" spans="1:1" ht="13.2" x14ac:dyDescent="0.25">
      <c r="A4087" s="207"/>
    </row>
    <row r="4088" spans="1:1" ht="13.2" x14ac:dyDescent="0.25">
      <c r="A4088" s="207"/>
    </row>
    <row r="4089" spans="1:1" ht="13.2" x14ac:dyDescent="0.25">
      <c r="A4089" s="207"/>
    </row>
    <row r="4090" spans="1:1" ht="13.2" x14ac:dyDescent="0.25">
      <c r="A4090" s="207"/>
    </row>
    <row r="4091" spans="1:1" ht="13.2" x14ac:dyDescent="0.25">
      <c r="A4091" s="207"/>
    </row>
    <row r="4092" spans="1:1" ht="13.2" x14ac:dyDescent="0.25">
      <c r="A4092" s="207"/>
    </row>
    <row r="4093" spans="1:1" ht="13.2" x14ac:dyDescent="0.25">
      <c r="A4093" s="207"/>
    </row>
    <row r="4094" spans="1:1" ht="13.2" x14ac:dyDescent="0.25">
      <c r="A4094" s="207"/>
    </row>
    <row r="4095" spans="1:1" ht="13.2" x14ac:dyDescent="0.25">
      <c r="A4095" s="207"/>
    </row>
    <row r="4096" spans="1:1" ht="13.2" x14ac:dyDescent="0.25">
      <c r="A4096" s="207"/>
    </row>
    <row r="4097" spans="1:1" ht="13.2" x14ac:dyDescent="0.25">
      <c r="A4097" s="207"/>
    </row>
    <row r="4098" spans="1:1" ht="13.2" x14ac:dyDescent="0.25">
      <c r="A4098" s="207"/>
    </row>
    <row r="4099" spans="1:1" ht="13.2" x14ac:dyDescent="0.25">
      <c r="A4099" s="207"/>
    </row>
    <row r="4100" spans="1:1" ht="13.2" x14ac:dyDescent="0.25">
      <c r="A4100" s="207"/>
    </row>
    <row r="4101" spans="1:1" ht="13.2" x14ac:dyDescent="0.25">
      <c r="A4101" s="207"/>
    </row>
    <row r="4102" spans="1:1" ht="13.2" x14ac:dyDescent="0.25">
      <c r="A4102" s="207"/>
    </row>
    <row r="4103" spans="1:1" ht="13.2" x14ac:dyDescent="0.25">
      <c r="A4103" s="207"/>
    </row>
    <row r="4104" spans="1:1" ht="13.2" x14ac:dyDescent="0.25">
      <c r="A4104" s="207"/>
    </row>
    <row r="4105" spans="1:1" ht="13.2" x14ac:dyDescent="0.25">
      <c r="A4105" s="207"/>
    </row>
    <row r="4106" spans="1:1" ht="13.2" x14ac:dyDescent="0.25">
      <c r="A4106" s="207"/>
    </row>
    <row r="4107" spans="1:1" ht="13.2" x14ac:dyDescent="0.25">
      <c r="A4107" s="207"/>
    </row>
    <row r="4108" spans="1:1" ht="13.2" x14ac:dyDescent="0.25">
      <c r="A4108" s="207"/>
    </row>
    <row r="4109" spans="1:1" ht="13.2" x14ac:dyDescent="0.25">
      <c r="A4109" s="207"/>
    </row>
    <row r="4110" spans="1:1" ht="13.2" x14ac:dyDescent="0.25">
      <c r="A4110" s="207"/>
    </row>
    <row r="4111" spans="1:1" ht="13.2" x14ac:dyDescent="0.25">
      <c r="A4111" s="207"/>
    </row>
    <row r="4112" spans="1:1" ht="13.2" x14ac:dyDescent="0.25">
      <c r="A4112" s="207"/>
    </row>
    <row r="4113" spans="1:1" ht="13.2" x14ac:dyDescent="0.25">
      <c r="A4113" s="207"/>
    </row>
    <row r="4114" spans="1:1" ht="13.2" x14ac:dyDescent="0.25">
      <c r="A4114" s="207"/>
    </row>
    <row r="4115" spans="1:1" ht="13.2" x14ac:dyDescent="0.25">
      <c r="A4115" s="207"/>
    </row>
    <row r="4116" spans="1:1" ht="13.2" x14ac:dyDescent="0.25">
      <c r="A4116" s="207"/>
    </row>
    <row r="4117" spans="1:1" ht="13.2" x14ac:dyDescent="0.25">
      <c r="A4117" s="207"/>
    </row>
    <row r="4118" spans="1:1" ht="13.2" x14ac:dyDescent="0.25">
      <c r="A4118" s="207"/>
    </row>
    <row r="4119" spans="1:1" ht="13.2" x14ac:dyDescent="0.25">
      <c r="A4119" s="207"/>
    </row>
    <row r="4120" spans="1:1" ht="13.2" x14ac:dyDescent="0.25">
      <c r="A4120" s="207"/>
    </row>
    <row r="4121" spans="1:1" ht="13.2" x14ac:dyDescent="0.25">
      <c r="A4121" s="207"/>
    </row>
    <row r="4122" spans="1:1" ht="13.2" x14ac:dyDescent="0.25">
      <c r="A4122" s="207"/>
    </row>
    <row r="4123" spans="1:1" ht="13.2" x14ac:dyDescent="0.25">
      <c r="A4123" s="207"/>
    </row>
    <row r="4124" spans="1:1" ht="13.2" x14ac:dyDescent="0.25">
      <c r="A4124" s="207"/>
    </row>
    <row r="4125" spans="1:1" ht="13.2" x14ac:dyDescent="0.25">
      <c r="A4125" s="207"/>
    </row>
    <row r="4126" spans="1:1" ht="13.2" x14ac:dyDescent="0.25">
      <c r="A4126" s="207"/>
    </row>
    <row r="4127" spans="1:1" ht="13.2" x14ac:dyDescent="0.25">
      <c r="A4127" s="207"/>
    </row>
    <row r="4128" spans="1:1" ht="13.2" x14ac:dyDescent="0.25">
      <c r="A4128" s="207"/>
    </row>
    <row r="4129" spans="1:1" ht="13.2" x14ac:dyDescent="0.25">
      <c r="A4129" s="207"/>
    </row>
    <row r="4130" spans="1:1" ht="13.2" x14ac:dyDescent="0.25">
      <c r="A4130" s="207"/>
    </row>
    <row r="4131" spans="1:1" ht="13.2" x14ac:dyDescent="0.25">
      <c r="A4131" s="207"/>
    </row>
    <row r="4132" spans="1:1" ht="13.2" x14ac:dyDescent="0.25">
      <c r="A4132" s="207"/>
    </row>
    <row r="4133" spans="1:1" ht="13.2" x14ac:dyDescent="0.25">
      <c r="A4133" s="207"/>
    </row>
    <row r="4134" spans="1:1" ht="13.2" x14ac:dyDescent="0.25">
      <c r="A4134" s="207"/>
    </row>
    <row r="4135" spans="1:1" ht="13.2" x14ac:dyDescent="0.25">
      <c r="A4135" s="207"/>
    </row>
    <row r="4136" spans="1:1" ht="13.2" x14ac:dyDescent="0.25">
      <c r="A4136" s="207"/>
    </row>
    <row r="4137" spans="1:1" ht="13.2" x14ac:dyDescent="0.25">
      <c r="A4137" s="207"/>
    </row>
    <row r="4138" spans="1:1" ht="13.2" x14ac:dyDescent="0.25">
      <c r="A4138" s="207"/>
    </row>
    <row r="4139" spans="1:1" ht="13.2" x14ac:dyDescent="0.25">
      <c r="A4139" s="207"/>
    </row>
    <row r="4140" spans="1:1" ht="13.2" x14ac:dyDescent="0.25">
      <c r="A4140" s="207"/>
    </row>
    <row r="4141" spans="1:1" ht="13.2" x14ac:dyDescent="0.25">
      <c r="A4141" s="207"/>
    </row>
    <row r="4142" spans="1:1" ht="13.2" x14ac:dyDescent="0.25">
      <c r="A4142" s="207"/>
    </row>
    <row r="4143" spans="1:1" ht="13.2" x14ac:dyDescent="0.25">
      <c r="A4143" s="207"/>
    </row>
    <row r="4144" spans="1:1" ht="13.2" x14ac:dyDescent="0.25">
      <c r="A4144" s="207"/>
    </row>
    <row r="4145" spans="1:1" ht="13.2" x14ac:dyDescent="0.25">
      <c r="A4145" s="207"/>
    </row>
    <row r="4146" spans="1:1" ht="13.2" x14ac:dyDescent="0.25">
      <c r="A4146" s="207"/>
    </row>
    <row r="4147" spans="1:1" ht="13.2" x14ac:dyDescent="0.25">
      <c r="A4147" s="207"/>
    </row>
    <row r="4148" spans="1:1" ht="13.2" x14ac:dyDescent="0.25">
      <c r="A4148" s="207"/>
    </row>
    <row r="4149" spans="1:1" ht="13.2" x14ac:dyDescent="0.25">
      <c r="A4149" s="207"/>
    </row>
    <row r="4150" spans="1:1" ht="13.2" x14ac:dyDescent="0.25">
      <c r="A4150" s="207"/>
    </row>
    <row r="4151" spans="1:1" ht="13.2" x14ac:dyDescent="0.25">
      <c r="A4151" s="207"/>
    </row>
    <row r="4152" spans="1:1" ht="13.2" x14ac:dyDescent="0.25">
      <c r="A4152" s="207"/>
    </row>
    <row r="4153" spans="1:1" ht="13.2" x14ac:dyDescent="0.25">
      <c r="A4153" s="207"/>
    </row>
    <row r="4154" spans="1:1" ht="13.2" x14ac:dyDescent="0.25">
      <c r="A4154" s="207"/>
    </row>
    <row r="4155" spans="1:1" ht="13.2" x14ac:dyDescent="0.25">
      <c r="A4155" s="207"/>
    </row>
    <row r="4156" spans="1:1" ht="13.2" x14ac:dyDescent="0.25">
      <c r="A4156" s="207"/>
    </row>
    <row r="4157" spans="1:1" ht="13.2" x14ac:dyDescent="0.25">
      <c r="A4157" s="207"/>
    </row>
    <row r="4158" spans="1:1" ht="13.2" x14ac:dyDescent="0.25">
      <c r="A4158" s="207"/>
    </row>
    <row r="4159" spans="1:1" ht="13.2" x14ac:dyDescent="0.25">
      <c r="A4159" s="207"/>
    </row>
    <row r="4160" spans="1:1" ht="13.2" x14ac:dyDescent="0.25">
      <c r="A4160" s="207"/>
    </row>
    <row r="4161" spans="1:1" ht="13.2" x14ac:dyDescent="0.25">
      <c r="A4161" s="207"/>
    </row>
    <row r="4162" spans="1:1" ht="13.2" x14ac:dyDescent="0.25">
      <c r="A4162" s="207"/>
    </row>
    <row r="4163" spans="1:1" ht="13.2" x14ac:dyDescent="0.25">
      <c r="A4163" s="207"/>
    </row>
    <row r="4164" spans="1:1" ht="13.2" x14ac:dyDescent="0.25">
      <c r="A4164" s="207"/>
    </row>
    <row r="4165" spans="1:1" ht="13.2" x14ac:dyDescent="0.25">
      <c r="A4165" s="207"/>
    </row>
    <row r="4166" spans="1:1" ht="13.2" x14ac:dyDescent="0.25">
      <c r="A4166" s="207"/>
    </row>
    <row r="4167" spans="1:1" ht="13.2" x14ac:dyDescent="0.25">
      <c r="A4167" s="207"/>
    </row>
    <row r="4168" spans="1:1" ht="13.2" x14ac:dyDescent="0.25">
      <c r="A4168" s="207"/>
    </row>
    <row r="4169" spans="1:1" ht="13.2" x14ac:dyDescent="0.25">
      <c r="A4169" s="207"/>
    </row>
    <row r="4170" spans="1:1" ht="13.2" x14ac:dyDescent="0.25">
      <c r="A4170" s="207"/>
    </row>
    <row r="4171" spans="1:1" ht="13.2" x14ac:dyDescent="0.25">
      <c r="A4171" s="207"/>
    </row>
    <row r="4172" spans="1:1" ht="13.2" x14ac:dyDescent="0.25">
      <c r="A4172" s="207"/>
    </row>
    <row r="4173" spans="1:1" ht="13.2" x14ac:dyDescent="0.25">
      <c r="A4173" s="207"/>
    </row>
    <row r="4174" spans="1:1" ht="13.2" x14ac:dyDescent="0.25">
      <c r="A4174" s="207"/>
    </row>
    <row r="4175" spans="1:1" ht="13.2" x14ac:dyDescent="0.25">
      <c r="A4175" s="207"/>
    </row>
    <row r="4176" spans="1:1" ht="13.2" x14ac:dyDescent="0.25">
      <c r="A4176" s="207"/>
    </row>
    <row r="4177" spans="1:1" ht="13.2" x14ac:dyDescent="0.25">
      <c r="A4177" s="207"/>
    </row>
    <row r="4178" spans="1:1" ht="13.2" x14ac:dyDescent="0.25">
      <c r="A4178" s="207"/>
    </row>
    <row r="4179" spans="1:1" ht="13.2" x14ac:dyDescent="0.25">
      <c r="A4179" s="207"/>
    </row>
    <row r="4180" spans="1:1" ht="13.2" x14ac:dyDescent="0.25">
      <c r="A4180" s="207"/>
    </row>
    <row r="4181" spans="1:1" ht="13.2" x14ac:dyDescent="0.25">
      <c r="A4181" s="207"/>
    </row>
    <row r="4182" spans="1:1" ht="13.2" x14ac:dyDescent="0.25">
      <c r="A4182" s="207"/>
    </row>
    <row r="4183" spans="1:1" ht="13.2" x14ac:dyDescent="0.25">
      <c r="A4183" s="207"/>
    </row>
    <row r="4184" spans="1:1" ht="13.2" x14ac:dyDescent="0.25">
      <c r="A4184" s="207"/>
    </row>
    <row r="4185" spans="1:1" ht="13.2" x14ac:dyDescent="0.25">
      <c r="A4185" s="207"/>
    </row>
    <row r="4186" spans="1:1" ht="13.2" x14ac:dyDescent="0.25">
      <c r="A4186" s="207"/>
    </row>
    <row r="4187" spans="1:1" ht="13.2" x14ac:dyDescent="0.25">
      <c r="A4187" s="207"/>
    </row>
    <row r="4188" spans="1:1" ht="13.2" x14ac:dyDescent="0.25">
      <c r="A4188" s="207"/>
    </row>
    <row r="4189" spans="1:1" ht="13.2" x14ac:dyDescent="0.25">
      <c r="A4189" s="207"/>
    </row>
    <row r="4190" spans="1:1" ht="13.2" x14ac:dyDescent="0.25">
      <c r="A4190" s="207"/>
    </row>
    <row r="4191" spans="1:1" ht="13.2" x14ac:dyDescent="0.25">
      <c r="A4191" s="207"/>
    </row>
    <row r="4192" spans="1:1" ht="13.2" x14ac:dyDescent="0.25">
      <c r="A4192" s="207"/>
    </row>
    <row r="4193" spans="1:1" ht="13.2" x14ac:dyDescent="0.25">
      <c r="A4193" s="207"/>
    </row>
    <row r="4194" spans="1:1" ht="13.2" x14ac:dyDescent="0.25">
      <c r="A4194" s="207"/>
    </row>
    <row r="4195" spans="1:1" ht="13.2" x14ac:dyDescent="0.25">
      <c r="A4195" s="207"/>
    </row>
    <row r="4196" spans="1:1" ht="13.2" x14ac:dyDescent="0.25">
      <c r="A4196" s="207"/>
    </row>
    <row r="4197" spans="1:1" ht="13.2" x14ac:dyDescent="0.25">
      <c r="A4197" s="207"/>
    </row>
    <row r="4198" spans="1:1" ht="13.2" x14ac:dyDescent="0.25">
      <c r="A4198" s="207"/>
    </row>
    <row r="4199" spans="1:1" ht="13.2" x14ac:dyDescent="0.25">
      <c r="A4199" s="207"/>
    </row>
    <row r="4200" spans="1:1" ht="13.2" x14ac:dyDescent="0.25">
      <c r="A4200" s="207"/>
    </row>
    <row r="4201" spans="1:1" ht="13.2" x14ac:dyDescent="0.25">
      <c r="A4201" s="207"/>
    </row>
    <row r="4202" spans="1:1" ht="13.2" x14ac:dyDescent="0.25">
      <c r="A4202" s="207"/>
    </row>
    <row r="4203" spans="1:1" ht="13.2" x14ac:dyDescent="0.25">
      <c r="A4203" s="207"/>
    </row>
    <row r="4204" spans="1:1" ht="13.2" x14ac:dyDescent="0.25">
      <c r="A4204" s="207"/>
    </row>
    <row r="4205" spans="1:1" ht="13.2" x14ac:dyDescent="0.25">
      <c r="A4205" s="207"/>
    </row>
    <row r="4206" spans="1:1" ht="13.2" x14ac:dyDescent="0.25">
      <c r="A4206" s="207"/>
    </row>
    <row r="4207" spans="1:1" ht="13.2" x14ac:dyDescent="0.25">
      <c r="A4207" s="207"/>
    </row>
    <row r="4208" spans="1:1" ht="13.2" x14ac:dyDescent="0.25">
      <c r="A4208" s="207"/>
    </row>
    <row r="4209" spans="1:1" ht="13.2" x14ac:dyDescent="0.25">
      <c r="A4209" s="207"/>
    </row>
    <row r="4210" spans="1:1" ht="13.2" x14ac:dyDescent="0.25">
      <c r="A4210" s="207"/>
    </row>
    <row r="4211" spans="1:1" ht="13.2" x14ac:dyDescent="0.25">
      <c r="A4211" s="207"/>
    </row>
    <row r="4212" spans="1:1" ht="13.2" x14ac:dyDescent="0.25">
      <c r="A4212" s="207"/>
    </row>
    <row r="4213" spans="1:1" ht="13.2" x14ac:dyDescent="0.25">
      <c r="A4213" s="207"/>
    </row>
    <row r="4214" spans="1:1" ht="13.2" x14ac:dyDescent="0.25">
      <c r="A4214" s="207"/>
    </row>
    <row r="4215" spans="1:1" ht="13.2" x14ac:dyDescent="0.25">
      <c r="A4215" s="207"/>
    </row>
    <row r="4216" spans="1:1" ht="13.2" x14ac:dyDescent="0.25">
      <c r="A4216" s="207"/>
    </row>
    <row r="4217" spans="1:1" ht="13.2" x14ac:dyDescent="0.25">
      <c r="A4217" s="207"/>
    </row>
    <row r="4218" spans="1:1" ht="13.2" x14ac:dyDescent="0.25">
      <c r="A4218" s="207"/>
    </row>
    <row r="4219" spans="1:1" ht="13.2" x14ac:dyDescent="0.25">
      <c r="A4219" s="207"/>
    </row>
    <row r="4220" spans="1:1" ht="13.2" x14ac:dyDescent="0.25">
      <c r="A4220" s="207"/>
    </row>
    <row r="4221" spans="1:1" ht="13.2" x14ac:dyDescent="0.25">
      <c r="A4221" s="207"/>
    </row>
    <row r="4222" spans="1:1" ht="13.2" x14ac:dyDescent="0.25">
      <c r="A4222" s="207"/>
    </row>
    <row r="4223" spans="1:1" ht="13.2" x14ac:dyDescent="0.25">
      <c r="A4223" s="207"/>
    </row>
    <row r="4224" spans="1:1" ht="13.2" x14ac:dyDescent="0.25">
      <c r="A4224" s="207"/>
    </row>
    <row r="4225" spans="1:1" ht="13.2" x14ac:dyDescent="0.25">
      <c r="A4225" s="207"/>
    </row>
    <row r="4226" spans="1:1" ht="13.2" x14ac:dyDescent="0.25">
      <c r="A4226" s="207"/>
    </row>
    <row r="4227" spans="1:1" ht="13.2" x14ac:dyDescent="0.25">
      <c r="A4227" s="207"/>
    </row>
    <row r="4228" spans="1:1" ht="13.2" x14ac:dyDescent="0.25">
      <c r="A4228" s="207"/>
    </row>
    <row r="4229" spans="1:1" ht="13.2" x14ac:dyDescent="0.25">
      <c r="A4229" s="207"/>
    </row>
    <row r="4230" spans="1:1" ht="13.2" x14ac:dyDescent="0.25">
      <c r="A4230" s="207"/>
    </row>
    <row r="4231" spans="1:1" ht="13.2" x14ac:dyDescent="0.25">
      <c r="A4231" s="207"/>
    </row>
    <row r="4232" spans="1:1" ht="13.2" x14ac:dyDescent="0.25">
      <c r="A4232" s="207"/>
    </row>
    <row r="4233" spans="1:1" ht="13.2" x14ac:dyDescent="0.25">
      <c r="A4233" s="207"/>
    </row>
    <row r="4234" spans="1:1" ht="13.2" x14ac:dyDescent="0.25">
      <c r="A4234" s="207"/>
    </row>
    <row r="4235" spans="1:1" ht="13.2" x14ac:dyDescent="0.25">
      <c r="A4235" s="207"/>
    </row>
    <row r="4236" spans="1:1" ht="13.2" x14ac:dyDescent="0.25">
      <c r="A4236" s="207"/>
    </row>
    <row r="4237" spans="1:1" ht="13.2" x14ac:dyDescent="0.25">
      <c r="A4237" s="207"/>
    </row>
    <row r="4238" spans="1:1" ht="13.2" x14ac:dyDescent="0.25">
      <c r="A4238" s="207"/>
    </row>
    <row r="4239" spans="1:1" ht="13.2" x14ac:dyDescent="0.25">
      <c r="A4239" s="207"/>
    </row>
    <row r="4240" spans="1:1" ht="13.2" x14ac:dyDescent="0.25">
      <c r="A4240" s="207"/>
    </row>
    <row r="4241" spans="1:1" ht="13.2" x14ac:dyDescent="0.25">
      <c r="A4241" s="207"/>
    </row>
    <row r="4242" spans="1:1" ht="13.2" x14ac:dyDescent="0.25">
      <c r="A4242" s="207"/>
    </row>
    <row r="4243" spans="1:1" ht="13.2" x14ac:dyDescent="0.25">
      <c r="A4243" s="207"/>
    </row>
    <row r="4244" spans="1:1" ht="13.2" x14ac:dyDescent="0.25">
      <c r="A4244" s="207"/>
    </row>
    <row r="4245" spans="1:1" ht="13.2" x14ac:dyDescent="0.25">
      <c r="A4245" s="207"/>
    </row>
    <row r="4246" spans="1:1" ht="13.2" x14ac:dyDescent="0.25">
      <c r="A4246" s="207"/>
    </row>
    <row r="4247" spans="1:1" ht="13.2" x14ac:dyDescent="0.25">
      <c r="A4247" s="207"/>
    </row>
    <row r="4248" spans="1:1" ht="13.2" x14ac:dyDescent="0.25">
      <c r="A4248" s="207"/>
    </row>
    <row r="4249" spans="1:1" ht="13.2" x14ac:dyDescent="0.25">
      <c r="A4249" s="207"/>
    </row>
    <row r="4250" spans="1:1" ht="13.2" x14ac:dyDescent="0.25">
      <c r="A4250" s="207"/>
    </row>
    <row r="4251" spans="1:1" ht="13.2" x14ac:dyDescent="0.25">
      <c r="A4251" s="207"/>
    </row>
    <row r="4252" spans="1:1" ht="13.2" x14ac:dyDescent="0.25">
      <c r="A4252" s="207"/>
    </row>
    <row r="4253" spans="1:1" ht="13.2" x14ac:dyDescent="0.25">
      <c r="A4253" s="207"/>
    </row>
    <row r="4254" spans="1:1" ht="13.2" x14ac:dyDescent="0.25">
      <c r="A4254" s="207"/>
    </row>
    <row r="4255" spans="1:1" ht="13.2" x14ac:dyDescent="0.25">
      <c r="A4255" s="207"/>
    </row>
    <row r="4256" spans="1:1" ht="13.2" x14ac:dyDescent="0.25">
      <c r="A4256" s="207"/>
    </row>
    <row r="4257" spans="1:1" ht="13.2" x14ac:dyDescent="0.25">
      <c r="A4257" s="207"/>
    </row>
    <row r="4258" spans="1:1" ht="13.2" x14ac:dyDescent="0.25">
      <c r="A4258" s="207"/>
    </row>
    <row r="4259" spans="1:1" ht="13.2" x14ac:dyDescent="0.25">
      <c r="A4259" s="207"/>
    </row>
    <row r="4260" spans="1:1" ht="13.2" x14ac:dyDescent="0.25">
      <c r="A4260" s="207"/>
    </row>
    <row r="4261" spans="1:1" ht="13.2" x14ac:dyDescent="0.25">
      <c r="A4261" s="207"/>
    </row>
    <row r="4262" spans="1:1" ht="13.2" x14ac:dyDescent="0.25">
      <c r="A4262" s="207"/>
    </row>
    <row r="4263" spans="1:1" ht="13.2" x14ac:dyDescent="0.25">
      <c r="A4263" s="207"/>
    </row>
    <row r="4264" spans="1:1" ht="13.2" x14ac:dyDescent="0.25">
      <c r="A4264" s="207"/>
    </row>
    <row r="4265" spans="1:1" ht="13.2" x14ac:dyDescent="0.25">
      <c r="A4265" s="207"/>
    </row>
    <row r="4266" spans="1:1" ht="13.2" x14ac:dyDescent="0.25">
      <c r="A4266" s="207"/>
    </row>
    <row r="4267" spans="1:1" ht="13.2" x14ac:dyDescent="0.25">
      <c r="A4267" s="207"/>
    </row>
    <row r="4268" spans="1:1" ht="13.2" x14ac:dyDescent="0.25">
      <c r="A4268" s="207"/>
    </row>
    <row r="4269" spans="1:1" ht="13.2" x14ac:dyDescent="0.25">
      <c r="A4269" s="207"/>
    </row>
    <row r="4270" spans="1:1" ht="13.2" x14ac:dyDescent="0.25">
      <c r="A4270" s="207"/>
    </row>
    <row r="4271" spans="1:1" ht="13.2" x14ac:dyDescent="0.25">
      <c r="A4271" s="207"/>
    </row>
    <row r="4272" spans="1:1" ht="13.2" x14ac:dyDescent="0.25">
      <c r="A4272" s="207"/>
    </row>
    <row r="4273" spans="1:1" ht="13.2" x14ac:dyDescent="0.25">
      <c r="A4273" s="207"/>
    </row>
    <row r="4274" spans="1:1" ht="13.2" x14ac:dyDescent="0.25">
      <c r="A4274" s="207"/>
    </row>
    <row r="4275" spans="1:1" ht="13.2" x14ac:dyDescent="0.25">
      <c r="A4275" s="207"/>
    </row>
    <row r="4276" spans="1:1" ht="13.2" x14ac:dyDescent="0.25">
      <c r="A4276" s="207"/>
    </row>
    <row r="4277" spans="1:1" ht="13.2" x14ac:dyDescent="0.25">
      <c r="A4277" s="207"/>
    </row>
    <row r="4278" spans="1:1" ht="13.2" x14ac:dyDescent="0.25">
      <c r="A4278" s="207"/>
    </row>
    <row r="4279" spans="1:1" ht="13.2" x14ac:dyDescent="0.25">
      <c r="A4279" s="207"/>
    </row>
    <row r="4280" spans="1:1" ht="13.2" x14ac:dyDescent="0.25">
      <c r="A4280" s="207"/>
    </row>
    <row r="4281" spans="1:1" ht="13.2" x14ac:dyDescent="0.25">
      <c r="A4281" s="207"/>
    </row>
    <row r="4282" spans="1:1" ht="13.2" x14ac:dyDescent="0.25">
      <c r="A4282" s="207"/>
    </row>
    <row r="4283" spans="1:1" ht="13.2" x14ac:dyDescent="0.25">
      <c r="A4283" s="207"/>
    </row>
    <row r="4284" spans="1:1" ht="13.2" x14ac:dyDescent="0.25">
      <c r="A4284" s="207"/>
    </row>
    <row r="4285" spans="1:1" ht="13.2" x14ac:dyDescent="0.25">
      <c r="A4285" s="207"/>
    </row>
    <row r="4286" spans="1:1" ht="13.2" x14ac:dyDescent="0.25">
      <c r="A4286" s="207"/>
    </row>
    <row r="4287" spans="1:1" ht="13.2" x14ac:dyDescent="0.25">
      <c r="A4287" s="207"/>
    </row>
    <row r="4288" spans="1:1" ht="13.2" x14ac:dyDescent="0.25">
      <c r="A4288" s="207"/>
    </row>
    <row r="4289" spans="1:1" ht="13.2" x14ac:dyDescent="0.25">
      <c r="A4289" s="207"/>
    </row>
    <row r="4290" spans="1:1" ht="13.2" x14ac:dyDescent="0.25">
      <c r="A4290" s="207"/>
    </row>
    <row r="4291" spans="1:1" ht="13.2" x14ac:dyDescent="0.25">
      <c r="A4291" s="207"/>
    </row>
    <row r="4292" spans="1:1" ht="13.2" x14ac:dyDescent="0.25">
      <c r="A4292" s="207"/>
    </row>
    <row r="4293" spans="1:1" ht="13.2" x14ac:dyDescent="0.25">
      <c r="A4293" s="207"/>
    </row>
    <row r="4294" spans="1:1" ht="13.2" x14ac:dyDescent="0.25">
      <c r="A4294" s="207"/>
    </row>
    <row r="4295" spans="1:1" ht="13.2" x14ac:dyDescent="0.25">
      <c r="A4295" s="207"/>
    </row>
    <row r="4296" spans="1:1" ht="13.2" x14ac:dyDescent="0.25">
      <c r="A4296" s="207"/>
    </row>
    <row r="4297" spans="1:1" ht="13.2" x14ac:dyDescent="0.25">
      <c r="A4297" s="207"/>
    </row>
    <row r="4298" spans="1:1" ht="13.2" x14ac:dyDescent="0.25">
      <c r="A4298" s="207"/>
    </row>
    <row r="4299" spans="1:1" ht="13.2" x14ac:dyDescent="0.25">
      <c r="A4299" s="207"/>
    </row>
    <row r="4300" spans="1:1" ht="13.2" x14ac:dyDescent="0.25">
      <c r="A4300" s="207"/>
    </row>
    <row r="4301" spans="1:1" ht="13.2" x14ac:dyDescent="0.25">
      <c r="A4301" s="207"/>
    </row>
    <row r="4302" spans="1:1" ht="13.2" x14ac:dyDescent="0.25">
      <c r="A4302" s="207"/>
    </row>
    <row r="4303" spans="1:1" ht="13.2" x14ac:dyDescent="0.25">
      <c r="A4303" s="207"/>
    </row>
    <row r="4304" spans="1:1" ht="13.2" x14ac:dyDescent="0.25">
      <c r="A4304" s="207"/>
    </row>
    <row r="4305" spans="1:1" ht="13.2" x14ac:dyDescent="0.25">
      <c r="A4305" s="207"/>
    </row>
    <row r="4306" spans="1:1" ht="13.2" x14ac:dyDescent="0.25">
      <c r="A4306" s="207"/>
    </row>
    <row r="4307" spans="1:1" ht="13.2" x14ac:dyDescent="0.25">
      <c r="A4307" s="207"/>
    </row>
    <row r="4308" spans="1:1" ht="13.2" x14ac:dyDescent="0.25">
      <c r="A4308" s="207"/>
    </row>
    <row r="4309" spans="1:1" ht="13.2" x14ac:dyDescent="0.25">
      <c r="A4309" s="207"/>
    </row>
    <row r="4310" spans="1:1" ht="13.2" x14ac:dyDescent="0.25">
      <c r="A4310" s="207"/>
    </row>
    <row r="4311" spans="1:1" ht="13.2" x14ac:dyDescent="0.25">
      <c r="A4311" s="207"/>
    </row>
    <row r="4312" spans="1:1" ht="13.2" x14ac:dyDescent="0.25">
      <c r="A4312" s="207"/>
    </row>
    <row r="4313" spans="1:1" ht="13.2" x14ac:dyDescent="0.25">
      <c r="A4313" s="207"/>
    </row>
    <row r="4314" spans="1:1" ht="13.2" x14ac:dyDescent="0.25">
      <c r="A4314" s="207"/>
    </row>
    <row r="4315" spans="1:1" ht="13.2" x14ac:dyDescent="0.25">
      <c r="A4315" s="207"/>
    </row>
    <row r="4316" spans="1:1" ht="13.2" x14ac:dyDescent="0.25">
      <c r="A4316" s="207"/>
    </row>
    <row r="4317" spans="1:1" ht="13.2" x14ac:dyDescent="0.25">
      <c r="A4317" s="207"/>
    </row>
    <row r="4318" spans="1:1" ht="13.2" x14ac:dyDescent="0.25">
      <c r="A4318" s="207"/>
    </row>
    <row r="4319" spans="1:1" ht="13.2" x14ac:dyDescent="0.25">
      <c r="A4319" s="207"/>
    </row>
    <row r="4320" spans="1:1" ht="13.2" x14ac:dyDescent="0.25">
      <c r="A4320" s="207"/>
    </row>
    <row r="4321" spans="1:1" ht="13.2" x14ac:dyDescent="0.25">
      <c r="A4321" s="207"/>
    </row>
    <row r="4322" spans="1:1" ht="13.2" x14ac:dyDescent="0.25">
      <c r="A4322" s="207"/>
    </row>
    <row r="4323" spans="1:1" ht="13.2" x14ac:dyDescent="0.25">
      <c r="A4323" s="207"/>
    </row>
    <row r="4324" spans="1:1" ht="13.2" x14ac:dyDescent="0.25">
      <c r="A4324" s="207"/>
    </row>
    <row r="4325" spans="1:1" ht="13.2" x14ac:dyDescent="0.25">
      <c r="A4325" s="207"/>
    </row>
    <row r="4326" spans="1:1" ht="13.2" x14ac:dyDescent="0.25">
      <c r="A4326" s="207"/>
    </row>
    <row r="4327" spans="1:1" ht="13.2" x14ac:dyDescent="0.25">
      <c r="A4327" s="207"/>
    </row>
    <row r="4328" spans="1:1" ht="13.2" x14ac:dyDescent="0.25">
      <c r="A4328" s="207"/>
    </row>
    <row r="4329" spans="1:1" ht="13.2" x14ac:dyDescent="0.25">
      <c r="A4329" s="207"/>
    </row>
    <row r="4330" spans="1:1" ht="13.2" x14ac:dyDescent="0.25">
      <c r="A4330" s="207"/>
    </row>
    <row r="4331" spans="1:1" ht="13.2" x14ac:dyDescent="0.25">
      <c r="A4331" s="207"/>
    </row>
    <row r="4332" spans="1:1" ht="13.2" x14ac:dyDescent="0.25">
      <c r="A4332" s="207"/>
    </row>
    <row r="4333" spans="1:1" ht="13.2" x14ac:dyDescent="0.25">
      <c r="A4333" s="207"/>
    </row>
    <row r="4334" spans="1:1" ht="13.2" x14ac:dyDescent="0.25">
      <c r="A4334" s="207"/>
    </row>
    <row r="4335" spans="1:1" ht="13.2" x14ac:dyDescent="0.25">
      <c r="A4335" s="207"/>
    </row>
    <row r="4336" spans="1:1" ht="13.2" x14ac:dyDescent="0.25">
      <c r="A4336" s="207"/>
    </row>
    <row r="4337" spans="1:1" ht="13.2" x14ac:dyDescent="0.25">
      <c r="A4337" s="207"/>
    </row>
    <row r="4338" spans="1:1" ht="13.2" x14ac:dyDescent="0.25">
      <c r="A4338" s="207"/>
    </row>
    <row r="4339" spans="1:1" ht="13.2" x14ac:dyDescent="0.25">
      <c r="A4339" s="207"/>
    </row>
    <row r="4340" spans="1:1" ht="13.2" x14ac:dyDescent="0.25">
      <c r="A4340" s="207"/>
    </row>
    <row r="4341" spans="1:1" ht="13.2" x14ac:dyDescent="0.25">
      <c r="A4341" s="207"/>
    </row>
    <row r="4342" spans="1:1" ht="13.2" x14ac:dyDescent="0.25">
      <c r="A4342" s="207"/>
    </row>
    <row r="4343" spans="1:1" ht="13.2" x14ac:dyDescent="0.25">
      <c r="A4343" s="207"/>
    </row>
    <row r="4344" spans="1:1" ht="13.2" x14ac:dyDescent="0.25">
      <c r="A4344" s="207"/>
    </row>
    <row r="4345" spans="1:1" ht="13.2" x14ac:dyDescent="0.25">
      <c r="A4345" s="207"/>
    </row>
    <row r="4346" spans="1:1" ht="13.2" x14ac:dyDescent="0.25">
      <c r="A4346" s="207"/>
    </row>
    <row r="4347" spans="1:1" ht="13.2" x14ac:dyDescent="0.25">
      <c r="A4347" s="207"/>
    </row>
    <row r="4348" spans="1:1" ht="13.2" x14ac:dyDescent="0.25">
      <c r="A4348" s="207"/>
    </row>
    <row r="4349" spans="1:1" ht="13.2" x14ac:dyDescent="0.25">
      <c r="A4349" s="207"/>
    </row>
    <row r="4350" spans="1:1" ht="13.2" x14ac:dyDescent="0.25">
      <c r="A4350" s="207"/>
    </row>
    <row r="4351" spans="1:1" ht="13.2" x14ac:dyDescent="0.25">
      <c r="A4351" s="207"/>
    </row>
    <row r="4352" spans="1:1" ht="13.2" x14ac:dyDescent="0.25">
      <c r="A4352" s="207"/>
    </row>
    <row r="4353" spans="1:1" ht="13.2" x14ac:dyDescent="0.25">
      <c r="A4353" s="207"/>
    </row>
    <row r="4354" spans="1:1" ht="13.2" x14ac:dyDescent="0.25">
      <c r="A4354" s="207"/>
    </row>
    <row r="4355" spans="1:1" ht="13.2" x14ac:dyDescent="0.25">
      <c r="A4355" s="207"/>
    </row>
    <row r="4356" spans="1:1" ht="13.2" x14ac:dyDescent="0.25">
      <c r="A4356" s="207"/>
    </row>
    <row r="4357" spans="1:1" ht="13.2" x14ac:dyDescent="0.25">
      <c r="A4357" s="207"/>
    </row>
    <row r="4358" spans="1:1" ht="13.2" x14ac:dyDescent="0.25">
      <c r="A4358" s="207"/>
    </row>
    <row r="4359" spans="1:1" ht="13.2" x14ac:dyDescent="0.25">
      <c r="A4359" s="207"/>
    </row>
    <row r="4360" spans="1:1" ht="13.2" x14ac:dyDescent="0.25">
      <c r="A4360" s="207"/>
    </row>
    <row r="4361" spans="1:1" ht="13.2" x14ac:dyDescent="0.25">
      <c r="A4361" s="207"/>
    </row>
    <row r="4362" spans="1:1" ht="13.2" x14ac:dyDescent="0.25">
      <c r="A4362" s="207"/>
    </row>
    <row r="4363" spans="1:1" ht="13.2" x14ac:dyDescent="0.25">
      <c r="A4363" s="207"/>
    </row>
    <row r="4364" spans="1:1" ht="13.2" x14ac:dyDescent="0.25">
      <c r="A4364" s="207"/>
    </row>
    <row r="4365" spans="1:1" ht="13.2" x14ac:dyDescent="0.25">
      <c r="A4365" s="207"/>
    </row>
    <row r="4366" spans="1:1" ht="13.2" x14ac:dyDescent="0.25">
      <c r="A4366" s="207"/>
    </row>
    <row r="4367" spans="1:1" ht="13.2" x14ac:dyDescent="0.25">
      <c r="A4367" s="207"/>
    </row>
    <row r="4368" spans="1:1" ht="13.2" x14ac:dyDescent="0.25">
      <c r="A4368" s="207"/>
    </row>
    <row r="4369" spans="1:1" ht="13.2" x14ac:dyDescent="0.25">
      <c r="A4369" s="207"/>
    </row>
    <row r="4370" spans="1:1" ht="13.2" x14ac:dyDescent="0.25">
      <c r="A4370" s="207"/>
    </row>
    <row r="4371" spans="1:1" ht="13.2" x14ac:dyDescent="0.25">
      <c r="A4371" s="207"/>
    </row>
    <row r="4372" spans="1:1" ht="13.2" x14ac:dyDescent="0.25">
      <c r="A4372" s="207"/>
    </row>
    <row r="4373" spans="1:1" ht="13.2" x14ac:dyDescent="0.25">
      <c r="A4373" s="207"/>
    </row>
    <row r="4374" spans="1:1" ht="13.2" x14ac:dyDescent="0.25">
      <c r="A4374" s="207"/>
    </row>
    <row r="4375" spans="1:1" ht="13.2" x14ac:dyDescent="0.25">
      <c r="A4375" s="207"/>
    </row>
    <row r="4376" spans="1:1" ht="13.2" x14ac:dyDescent="0.25">
      <c r="A4376" s="207"/>
    </row>
    <row r="4377" spans="1:1" ht="13.2" x14ac:dyDescent="0.25">
      <c r="A4377" s="207"/>
    </row>
    <row r="4378" spans="1:1" ht="13.2" x14ac:dyDescent="0.25">
      <c r="A4378" s="207"/>
    </row>
    <row r="4379" spans="1:1" ht="13.2" x14ac:dyDescent="0.25">
      <c r="A4379" s="207"/>
    </row>
    <row r="4380" spans="1:1" ht="13.2" x14ac:dyDescent="0.25">
      <c r="A4380" s="207"/>
    </row>
    <row r="4381" spans="1:1" ht="13.2" x14ac:dyDescent="0.25">
      <c r="A4381" s="207"/>
    </row>
    <row r="4382" spans="1:1" ht="13.2" x14ac:dyDescent="0.25">
      <c r="A4382" s="207"/>
    </row>
    <row r="4383" spans="1:1" ht="13.2" x14ac:dyDescent="0.25">
      <c r="A4383" s="207"/>
    </row>
    <row r="4384" spans="1:1" ht="13.2" x14ac:dyDescent="0.25">
      <c r="A4384" s="207"/>
    </row>
    <row r="4385" spans="1:1" ht="13.2" x14ac:dyDescent="0.25">
      <c r="A4385" s="207"/>
    </row>
    <row r="4386" spans="1:1" ht="13.2" x14ac:dyDescent="0.25">
      <c r="A4386" s="207"/>
    </row>
    <row r="4387" spans="1:1" ht="13.2" x14ac:dyDescent="0.25">
      <c r="A4387" s="207"/>
    </row>
    <row r="4388" spans="1:1" ht="13.2" x14ac:dyDescent="0.25">
      <c r="A4388" s="207"/>
    </row>
    <row r="4389" spans="1:1" ht="13.2" x14ac:dyDescent="0.25">
      <c r="A4389" s="207"/>
    </row>
    <row r="4390" spans="1:1" ht="13.2" x14ac:dyDescent="0.25">
      <c r="A4390" s="207"/>
    </row>
    <row r="4391" spans="1:1" ht="13.2" x14ac:dyDescent="0.25">
      <c r="A4391" s="207"/>
    </row>
    <row r="4392" spans="1:1" ht="13.2" x14ac:dyDescent="0.25">
      <c r="A4392" s="207"/>
    </row>
    <row r="4393" spans="1:1" ht="13.2" x14ac:dyDescent="0.25">
      <c r="A4393" s="207"/>
    </row>
    <row r="4394" spans="1:1" ht="13.2" x14ac:dyDescent="0.25">
      <c r="A4394" s="207"/>
    </row>
    <row r="4395" spans="1:1" ht="13.2" x14ac:dyDescent="0.25">
      <c r="A4395" s="207"/>
    </row>
    <row r="4396" spans="1:1" ht="13.2" x14ac:dyDescent="0.25">
      <c r="A4396" s="207"/>
    </row>
    <row r="4397" spans="1:1" ht="13.2" x14ac:dyDescent="0.25">
      <c r="A4397" s="207"/>
    </row>
    <row r="4398" spans="1:1" ht="13.2" x14ac:dyDescent="0.25">
      <c r="A4398" s="207"/>
    </row>
    <row r="4399" spans="1:1" ht="13.2" x14ac:dyDescent="0.25">
      <c r="A4399" s="207"/>
    </row>
    <row r="4400" spans="1:1" ht="13.2" x14ac:dyDescent="0.25">
      <c r="A4400" s="207"/>
    </row>
    <row r="4401" spans="1:1" ht="13.2" x14ac:dyDescent="0.25">
      <c r="A4401" s="207"/>
    </row>
    <row r="4402" spans="1:1" ht="13.2" x14ac:dyDescent="0.25">
      <c r="A4402" s="207"/>
    </row>
    <row r="4403" spans="1:1" ht="13.2" x14ac:dyDescent="0.25">
      <c r="A4403" s="207"/>
    </row>
    <row r="4404" spans="1:1" ht="13.2" x14ac:dyDescent="0.25">
      <c r="A4404" s="207"/>
    </row>
    <row r="4405" spans="1:1" ht="13.2" x14ac:dyDescent="0.25">
      <c r="A4405" s="207"/>
    </row>
    <row r="4406" spans="1:1" ht="13.2" x14ac:dyDescent="0.25">
      <c r="A4406" s="207"/>
    </row>
    <row r="4407" spans="1:1" ht="13.2" x14ac:dyDescent="0.25">
      <c r="A4407" s="207"/>
    </row>
    <row r="4408" spans="1:1" ht="13.2" x14ac:dyDescent="0.25">
      <c r="A4408" s="207"/>
    </row>
    <row r="4409" spans="1:1" ht="13.2" x14ac:dyDescent="0.25">
      <c r="A4409" s="207"/>
    </row>
    <row r="4410" spans="1:1" ht="13.2" x14ac:dyDescent="0.25">
      <c r="A4410" s="207"/>
    </row>
    <row r="4411" spans="1:1" ht="13.2" x14ac:dyDescent="0.25">
      <c r="A4411" s="207"/>
    </row>
    <row r="4412" spans="1:1" ht="13.2" x14ac:dyDescent="0.25">
      <c r="A4412" s="207"/>
    </row>
    <row r="4413" spans="1:1" ht="13.2" x14ac:dyDescent="0.25">
      <c r="A4413" s="207"/>
    </row>
    <row r="4414" spans="1:1" ht="13.2" x14ac:dyDescent="0.25">
      <c r="A4414" s="207"/>
    </row>
    <row r="4415" spans="1:1" ht="13.2" x14ac:dyDescent="0.25">
      <c r="A4415" s="207"/>
    </row>
    <row r="4416" spans="1:1" ht="13.2" x14ac:dyDescent="0.25">
      <c r="A4416" s="207"/>
    </row>
    <row r="4417" spans="1:1" ht="13.2" x14ac:dyDescent="0.25">
      <c r="A4417" s="207"/>
    </row>
    <row r="4418" spans="1:1" ht="13.2" x14ac:dyDescent="0.25">
      <c r="A4418" s="207"/>
    </row>
    <row r="4419" spans="1:1" ht="13.2" x14ac:dyDescent="0.25">
      <c r="A4419" s="207"/>
    </row>
    <row r="4420" spans="1:1" ht="13.2" x14ac:dyDescent="0.25">
      <c r="A4420" s="207"/>
    </row>
    <row r="4421" spans="1:1" ht="13.2" x14ac:dyDescent="0.25">
      <c r="A4421" s="207"/>
    </row>
    <row r="4422" spans="1:1" ht="13.2" x14ac:dyDescent="0.25">
      <c r="A4422" s="207"/>
    </row>
    <row r="4423" spans="1:1" ht="13.2" x14ac:dyDescent="0.25">
      <c r="A4423" s="207"/>
    </row>
    <row r="4424" spans="1:1" ht="13.2" x14ac:dyDescent="0.25">
      <c r="A4424" s="207"/>
    </row>
    <row r="4425" spans="1:1" ht="13.2" x14ac:dyDescent="0.25">
      <c r="A4425" s="207"/>
    </row>
    <row r="4426" spans="1:1" ht="13.2" x14ac:dyDescent="0.25">
      <c r="A4426" s="207"/>
    </row>
    <row r="4427" spans="1:1" ht="13.2" x14ac:dyDescent="0.25">
      <c r="A4427" s="207"/>
    </row>
    <row r="4428" spans="1:1" ht="13.2" x14ac:dyDescent="0.25">
      <c r="A4428" s="207"/>
    </row>
    <row r="4429" spans="1:1" ht="13.2" x14ac:dyDescent="0.25">
      <c r="A4429" s="207"/>
    </row>
    <row r="4430" spans="1:1" ht="13.2" x14ac:dyDescent="0.25">
      <c r="A4430" s="207"/>
    </row>
    <row r="4431" spans="1:1" ht="13.2" x14ac:dyDescent="0.25">
      <c r="A4431" s="207"/>
    </row>
    <row r="4432" spans="1:1" ht="13.2" x14ac:dyDescent="0.25">
      <c r="A4432" s="207"/>
    </row>
    <row r="4433" spans="1:1" ht="13.2" x14ac:dyDescent="0.25">
      <c r="A4433" s="207"/>
    </row>
    <row r="4434" spans="1:1" ht="13.2" x14ac:dyDescent="0.25">
      <c r="A4434" s="207"/>
    </row>
    <row r="4435" spans="1:1" ht="13.2" x14ac:dyDescent="0.25">
      <c r="A4435" s="207"/>
    </row>
    <row r="4436" spans="1:1" ht="13.2" x14ac:dyDescent="0.25">
      <c r="A4436" s="207"/>
    </row>
    <row r="4437" spans="1:1" ht="13.2" x14ac:dyDescent="0.25">
      <c r="A4437" s="207"/>
    </row>
    <row r="4438" spans="1:1" ht="13.2" x14ac:dyDescent="0.25">
      <c r="A4438" s="207"/>
    </row>
    <row r="4439" spans="1:1" ht="13.2" x14ac:dyDescent="0.25">
      <c r="A4439" s="207"/>
    </row>
    <row r="4440" spans="1:1" ht="13.2" x14ac:dyDescent="0.25">
      <c r="A4440" s="207"/>
    </row>
    <row r="4441" spans="1:1" ht="13.2" x14ac:dyDescent="0.25">
      <c r="A4441" s="207"/>
    </row>
    <row r="4442" spans="1:1" ht="13.2" x14ac:dyDescent="0.25">
      <c r="A4442" s="207"/>
    </row>
    <row r="4443" spans="1:1" ht="13.2" x14ac:dyDescent="0.25">
      <c r="A4443" s="207"/>
    </row>
    <row r="4444" spans="1:1" ht="13.2" x14ac:dyDescent="0.25">
      <c r="A4444" s="207"/>
    </row>
    <row r="4445" spans="1:1" ht="13.2" x14ac:dyDescent="0.25">
      <c r="A4445" s="207"/>
    </row>
    <row r="4446" spans="1:1" ht="13.2" x14ac:dyDescent="0.25">
      <c r="A4446" s="207"/>
    </row>
    <row r="4447" spans="1:1" ht="13.2" x14ac:dyDescent="0.25">
      <c r="A4447" s="207"/>
    </row>
    <row r="4448" spans="1:1" ht="13.2" x14ac:dyDescent="0.25">
      <c r="A4448" s="207"/>
    </row>
    <row r="4449" spans="1:1" ht="13.2" x14ac:dyDescent="0.25">
      <c r="A4449" s="207"/>
    </row>
    <row r="4450" spans="1:1" ht="13.2" x14ac:dyDescent="0.25">
      <c r="A4450" s="207"/>
    </row>
    <row r="4451" spans="1:1" ht="13.2" x14ac:dyDescent="0.25">
      <c r="A4451" s="207"/>
    </row>
    <row r="4452" spans="1:1" ht="13.2" x14ac:dyDescent="0.25">
      <c r="A4452" s="207"/>
    </row>
    <row r="4453" spans="1:1" ht="13.2" x14ac:dyDescent="0.25">
      <c r="A4453" s="207"/>
    </row>
    <row r="4454" spans="1:1" ht="13.2" x14ac:dyDescent="0.25">
      <c r="A4454" s="207"/>
    </row>
    <row r="4455" spans="1:1" ht="13.2" x14ac:dyDescent="0.25">
      <c r="A4455" s="207"/>
    </row>
    <row r="4456" spans="1:1" ht="13.2" x14ac:dyDescent="0.25">
      <c r="A4456" s="207"/>
    </row>
    <row r="4457" spans="1:1" ht="13.2" x14ac:dyDescent="0.25">
      <c r="A4457" s="207"/>
    </row>
    <row r="4458" spans="1:1" ht="13.2" x14ac:dyDescent="0.25">
      <c r="A4458" s="207"/>
    </row>
    <row r="4459" spans="1:1" ht="13.2" x14ac:dyDescent="0.25">
      <c r="A4459" s="207"/>
    </row>
    <row r="4460" spans="1:1" ht="13.2" x14ac:dyDescent="0.25">
      <c r="A4460" s="207"/>
    </row>
    <row r="4461" spans="1:1" ht="13.2" x14ac:dyDescent="0.25">
      <c r="A4461" s="207"/>
    </row>
    <row r="4462" spans="1:1" ht="13.2" x14ac:dyDescent="0.25">
      <c r="A4462" s="207"/>
    </row>
    <row r="4463" spans="1:1" ht="13.2" x14ac:dyDescent="0.25">
      <c r="A4463" s="207"/>
    </row>
    <row r="4464" spans="1:1" ht="13.2" x14ac:dyDescent="0.25">
      <c r="A4464" s="207"/>
    </row>
    <row r="4465" spans="1:1" ht="13.2" x14ac:dyDescent="0.25">
      <c r="A4465" s="207"/>
    </row>
    <row r="4466" spans="1:1" ht="13.2" x14ac:dyDescent="0.25">
      <c r="A4466" s="207"/>
    </row>
    <row r="4467" spans="1:1" ht="13.2" x14ac:dyDescent="0.25">
      <c r="A4467" s="207"/>
    </row>
    <row r="4468" spans="1:1" ht="13.2" x14ac:dyDescent="0.25">
      <c r="A4468" s="207"/>
    </row>
    <row r="4469" spans="1:1" ht="13.2" x14ac:dyDescent="0.25">
      <c r="A4469" s="207"/>
    </row>
    <row r="4470" spans="1:1" ht="13.2" x14ac:dyDescent="0.25">
      <c r="A4470" s="207"/>
    </row>
    <row r="4471" spans="1:1" ht="13.2" x14ac:dyDescent="0.25">
      <c r="A4471" s="207"/>
    </row>
    <row r="4472" spans="1:1" ht="13.2" x14ac:dyDescent="0.25">
      <c r="A4472" s="207"/>
    </row>
    <row r="4473" spans="1:1" ht="13.2" x14ac:dyDescent="0.25">
      <c r="A4473" s="207"/>
    </row>
    <row r="4474" spans="1:1" ht="13.2" x14ac:dyDescent="0.25">
      <c r="A4474" s="207"/>
    </row>
    <row r="4475" spans="1:1" ht="13.2" x14ac:dyDescent="0.25">
      <c r="A4475" s="207"/>
    </row>
    <row r="4476" spans="1:1" ht="13.2" x14ac:dyDescent="0.25">
      <c r="A4476" s="207"/>
    </row>
    <row r="4477" spans="1:1" ht="13.2" x14ac:dyDescent="0.25">
      <c r="A4477" s="207"/>
    </row>
    <row r="4478" spans="1:1" ht="13.2" x14ac:dyDescent="0.25">
      <c r="A4478" s="207"/>
    </row>
    <row r="4479" spans="1:1" ht="13.2" x14ac:dyDescent="0.25">
      <c r="A4479" s="207"/>
    </row>
    <row r="4480" spans="1:1" ht="13.2" x14ac:dyDescent="0.25">
      <c r="A4480" s="207"/>
    </row>
    <row r="4481" spans="1:1" ht="13.2" x14ac:dyDescent="0.25">
      <c r="A4481" s="207"/>
    </row>
    <row r="4482" spans="1:1" ht="13.2" x14ac:dyDescent="0.25">
      <c r="A4482" s="207"/>
    </row>
    <row r="4483" spans="1:1" ht="13.2" x14ac:dyDescent="0.25">
      <c r="A4483" s="207"/>
    </row>
    <row r="4484" spans="1:1" ht="13.2" x14ac:dyDescent="0.25">
      <c r="A4484" s="207"/>
    </row>
    <row r="4485" spans="1:1" ht="13.2" x14ac:dyDescent="0.25">
      <c r="A4485" s="207"/>
    </row>
    <row r="4486" spans="1:1" ht="13.2" x14ac:dyDescent="0.25">
      <c r="A4486" s="207"/>
    </row>
    <row r="4487" spans="1:1" ht="13.2" x14ac:dyDescent="0.25">
      <c r="A4487" s="207"/>
    </row>
    <row r="4488" spans="1:1" ht="13.2" x14ac:dyDescent="0.25">
      <c r="A4488" s="207"/>
    </row>
    <row r="4489" spans="1:1" ht="13.2" x14ac:dyDescent="0.25">
      <c r="A4489" s="207"/>
    </row>
    <row r="4490" spans="1:1" ht="13.2" x14ac:dyDescent="0.25">
      <c r="A4490" s="207"/>
    </row>
    <row r="4491" spans="1:1" ht="13.2" x14ac:dyDescent="0.25">
      <c r="A4491" s="207"/>
    </row>
    <row r="4492" spans="1:1" ht="13.2" x14ac:dyDescent="0.25">
      <c r="A4492" s="207"/>
    </row>
    <row r="4493" spans="1:1" ht="13.2" x14ac:dyDescent="0.25">
      <c r="A4493" s="207"/>
    </row>
    <row r="4494" spans="1:1" ht="13.2" x14ac:dyDescent="0.25">
      <c r="A4494" s="207"/>
    </row>
    <row r="4495" spans="1:1" ht="13.2" x14ac:dyDescent="0.25">
      <c r="A4495" s="207"/>
    </row>
    <row r="4496" spans="1:1" ht="13.2" x14ac:dyDescent="0.25">
      <c r="A4496" s="207"/>
    </row>
    <row r="4497" spans="1:1" ht="13.2" x14ac:dyDescent="0.25">
      <c r="A4497" s="207"/>
    </row>
    <row r="4498" spans="1:1" ht="13.2" x14ac:dyDescent="0.25">
      <c r="A4498" s="207"/>
    </row>
    <row r="4499" spans="1:1" ht="13.2" x14ac:dyDescent="0.25">
      <c r="A4499" s="207"/>
    </row>
    <row r="4500" spans="1:1" ht="13.2" x14ac:dyDescent="0.25">
      <c r="A4500" s="207"/>
    </row>
    <row r="4501" spans="1:1" ht="13.2" x14ac:dyDescent="0.25">
      <c r="A4501" s="207"/>
    </row>
    <row r="4502" spans="1:1" ht="13.2" x14ac:dyDescent="0.25">
      <c r="A4502" s="207"/>
    </row>
    <row r="4503" spans="1:1" ht="13.2" x14ac:dyDescent="0.25">
      <c r="A4503" s="207"/>
    </row>
    <row r="4504" spans="1:1" ht="13.2" x14ac:dyDescent="0.25">
      <c r="A4504" s="207"/>
    </row>
    <row r="4505" spans="1:1" ht="13.2" x14ac:dyDescent="0.25">
      <c r="A4505" s="207"/>
    </row>
    <row r="4506" spans="1:1" ht="13.2" x14ac:dyDescent="0.25">
      <c r="A4506" s="207"/>
    </row>
    <row r="4507" spans="1:1" ht="13.2" x14ac:dyDescent="0.25">
      <c r="A4507" s="207"/>
    </row>
    <row r="4508" spans="1:1" ht="13.2" x14ac:dyDescent="0.25">
      <c r="A4508" s="207"/>
    </row>
    <row r="4509" spans="1:1" ht="13.2" x14ac:dyDescent="0.25">
      <c r="A4509" s="207"/>
    </row>
    <row r="4510" spans="1:1" ht="13.2" x14ac:dyDescent="0.25">
      <c r="A4510" s="207"/>
    </row>
    <row r="4511" spans="1:1" ht="13.2" x14ac:dyDescent="0.25">
      <c r="A4511" s="207"/>
    </row>
    <row r="4512" spans="1:1" ht="13.2" x14ac:dyDescent="0.25">
      <c r="A4512" s="207"/>
    </row>
    <row r="4513" spans="1:1" ht="13.2" x14ac:dyDescent="0.25">
      <c r="A4513" s="207"/>
    </row>
    <row r="4514" spans="1:1" ht="13.2" x14ac:dyDescent="0.25">
      <c r="A4514" s="207"/>
    </row>
    <row r="4515" spans="1:1" ht="13.2" x14ac:dyDescent="0.25">
      <c r="A4515" s="207"/>
    </row>
    <row r="4516" spans="1:1" ht="13.2" x14ac:dyDescent="0.25">
      <c r="A4516" s="207"/>
    </row>
    <row r="4517" spans="1:1" ht="13.2" x14ac:dyDescent="0.25">
      <c r="A4517" s="207"/>
    </row>
    <row r="4518" spans="1:1" ht="13.2" x14ac:dyDescent="0.25">
      <c r="A4518" s="207"/>
    </row>
    <row r="4519" spans="1:1" ht="13.2" x14ac:dyDescent="0.25">
      <c r="A4519" s="207"/>
    </row>
    <row r="4520" spans="1:1" ht="13.2" x14ac:dyDescent="0.25">
      <c r="A4520" s="207"/>
    </row>
    <row r="4521" spans="1:1" ht="13.2" x14ac:dyDescent="0.25">
      <c r="A4521" s="207"/>
    </row>
    <row r="4522" spans="1:1" ht="13.2" x14ac:dyDescent="0.25">
      <c r="A4522" s="207"/>
    </row>
    <row r="4523" spans="1:1" ht="13.2" x14ac:dyDescent="0.25">
      <c r="A4523" s="207"/>
    </row>
    <row r="4524" spans="1:1" ht="13.2" x14ac:dyDescent="0.25">
      <c r="A4524" s="207"/>
    </row>
    <row r="4525" spans="1:1" ht="13.2" x14ac:dyDescent="0.25">
      <c r="A4525" s="207"/>
    </row>
    <row r="4526" spans="1:1" ht="13.2" x14ac:dyDescent="0.25">
      <c r="A4526" s="207"/>
    </row>
    <row r="4527" spans="1:1" ht="13.2" x14ac:dyDescent="0.25">
      <c r="A4527" s="207"/>
    </row>
    <row r="4528" spans="1:1" ht="13.2" x14ac:dyDescent="0.25">
      <c r="A4528" s="207"/>
    </row>
    <row r="4529" spans="1:1" ht="13.2" x14ac:dyDescent="0.25">
      <c r="A4529" s="207"/>
    </row>
    <row r="4530" spans="1:1" ht="13.2" x14ac:dyDescent="0.25">
      <c r="A4530" s="207"/>
    </row>
    <row r="4531" spans="1:1" ht="13.2" x14ac:dyDescent="0.25">
      <c r="A4531" s="207"/>
    </row>
    <row r="4532" spans="1:1" ht="13.2" x14ac:dyDescent="0.25">
      <c r="A4532" s="207"/>
    </row>
    <row r="4533" spans="1:1" ht="13.2" x14ac:dyDescent="0.25">
      <c r="A4533" s="207"/>
    </row>
    <row r="4534" spans="1:1" ht="13.2" x14ac:dyDescent="0.25">
      <c r="A4534" s="207"/>
    </row>
    <row r="4535" spans="1:1" ht="13.2" x14ac:dyDescent="0.25">
      <c r="A4535" s="207"/>
    </row>
    <row r="4536" spans="1:1" ht="13.2" x14ac:dyDescent="0.25">
      <c r="A4536" s="207"/>
    </row>
    <row r="4537" spans="1:1" ht="13.2" x14ac:dyDescent="0.25">
      <c r="A4537" s="207"/>
    </row>
    <row r="4538" spans="1:1" ht="13.2" x14ac:dyDescent="0.25">
      <c r="A4538" s="207"/>
    </row>
    <row r="4539" spans="1:1" ht="13.2" x14ac:dyDescent="0.25">
      <c r="A4539" s="207"/>
    </row>
    <row r="4540" spans="1:1" ht="13.2" x14ac:dyDescent="0.25">
      <c r="A4540" s="207"/>
    </row>
    <row r="4541" spans="1:1" ht="13.2" x14ac:dyDescent="0.25">
      <c r="A4541" s="207"/>
    </row>
    <row r="4542" spans="1:1" ht="13.2" x14ac:dyDescent="0.25">
      <c r="A4542" s="207"/>
    </row>
    <row r="4543" spans="1:1" ht="13.2" x14ac:dyDescent="0.25">
      <c r="A4543" s="207"/>
    </row>
    <row r="4544" spans="1:1" ht="13.2" x14ac:dyDescent="0.25">
      <c r="A4544" s="207"/>
    </row>
    <row r="4545" spans="1:1" ht="13.2" x14ac:dyDescent="0.25">
      <c r="A4545" s="207"/>
    </row>
    <row r="4546" spans="1:1" ht="13.2" x14ac:dyDescent="0.25">
      <c r="A4546" s="207"/>
    </row>
    <row r="4547" spans="1:1" ht="13.2" x14ac:dyDescent="0.25">
      <c r="A4547" s="207"/>
    </row>
    <row r="4548" spans="1:1" ht="13.2" x14ac:dyDescent="0.25">
      <c r="A4548" s="207"/>
    </row>
    <row r="4549" spans="1:1" ht="13.2" x14ac:dyDescent="0.25">
      <c r="A4549" s="207"/>
    </row>
    <row r="4550" spans="1:1" ht="13.2" x14ac:dyDescent="0.25">
      <c r="A4550" s="207"/>
    </row>
    <row r="4551" spans="1:1" ht="13.2" x14ac:dyDescent="0.25">
      <c r="A4551" s="207"/>
    </row>
    <row r="4552" spans="1:1" ht="13.2" x14ac:dyDescent="0.25">
      <c r="A4552" s="207"/>
    </row>
    <row r="4553" spans="1:1" ht="13.2" x14ac:dyDescent="0.25">
      <c r="A4553" s="207"/>
    </row>
    <row r="4554" spans="1:1" ht="13.2" x14ac:dyDescent="0.25">
      <c r="A4554" s="207"/>
    </row>
    <row r="4555" spans="1:1" ht="13.2" x14ac:dyDescent="0.25">
      <c r="A4555" s="207"/>
    </row>
    <row r="4556" spans="1:1" ht="13.2" x14ac:dyDescent="0.25">
      <c r="A4556" s="207"/>
    </row>
    <row r="4557" spans="1:1" ht="13.2" x14ac:dyDescent="0.25">
      <c r="A4557" s="207"/>
    </row>
    <row r="4558" spans="1:1" ht="13.2" x14ac:dyDescent="0.25">
      <c r="A4558" s="207"/>
    </row>
    <row r="4559" spans="1:1" ht="13.2" x14ac:dyDescent="0.25">
      <c r="A4559" s="207"/>
    </row>
    <row r="4560" spans="1:1" ht="13.2" x14ac:dyDescent="0.25">
      <c r="A4560" s="207"/>
    </row>
    <row r="4561" spans="1:1" ht="13.2" x14ac:dyDescent="0.25">
      <c r="A4561" s="207"/>
    </row>
    <row r="4562" spans="1:1" ht="13.2" x14ac:dyDescent="0.25">
      <c r="A4562" s="207"/>
    </row>
    <row r="4563" spans="1:1" ht="13.2" x14ac:dyDescent="0.25">
      <c r="A4563" s="207"/>
    </row>
    <row r="4564" spans="1:1" ht="13.2" x14ac:dyDescent="0.25">
      <c r="A4564" s="207"/>
    </row>
    <row r="4565" spans="1:1" ht="13.2" x14ac:dyDescent="0.25">
      <c r="A4565" s="207"/>
    </row>
    <row r="4566" spans="1:1" ht="13.2" x14ac:dyDescent="0.25">
      <c r="A4566" s="207"/>
    </row>
    <row r="4567" spans="1:1" ht="13.2" x14ac:dyDescent="0.25">
      <c r="A4567" s="207"/>
    </row>
    <row r="4568" spans="1:1" ht="13.2" x14ac:dyDescent="0.25">
      <c r="A4568" s="207"/>
    </row>
    <row r="4569" spans="1:1" ht="13.2" x14ac:dyDescent="0.25">
      <c r="A4569" s="207"/>
    </row>
    <row r="4570" spans="1:1" ht="13.2" x14ac:dyDescent="0.25">
      <c r="A4570" s="207"/>
    </row>
    <row r="4571" spans="1:1" ht="13.2" x14ac:dyDescent="0.25">
      <c r="A4571" s="207"/>
    </row>
    <row r="4572" spans="1:1" ht="13.2" x14ac:dyDescent="0.25">
      <c r="A4572" s="207"/>
    </row>
    <row r="4573" spans="1:1" ht="13.2" x14ac:dyDescent="0.25">
      <c r="A4573" s="207"/>
    </row>
    <row r="4574" spans="1:1" ht="13.2" x14ac:dyDescent="0.25">
      <c r="A4574" s="207"/>
    </row>
    <row r="4575" spans="1:1" ht="13.2" x14ac:dyDescent="0.25">
      <c r="A4575" s="207"/>
    </row>
    <row r="4576" spans="1:1" ht="13.2" x14ac:dyDescent="0.25">
      <c r="A4576" s="207"/>
    </row>
    <row r="4577" spans="1:1" ht="13.2" x14ac:dyDescent="0.25">
      <c r="A4577" s="207"/>
    </row>
    <row r="4578" spans="1:1" ht="13.2" x14ac:dyDescent="0.25">
      <c r="A4578" s="207"/>
    </row>
    <row r="4579" spans="1:1" ht="13.2" x14ac:dyDescent="0.25">
      <c r="A4579" s="207"/>
    </row>
    <row r="4580" spans="1:1" ht="13.2" x14ac:dyDescent="0.25">
      <c r="A4580" s="207"/>
    </row>
    <row r="4581" spans="1:1" ht="13.2" x14ac:dyDescent="0.25">
      <c r="A4581" s="207"/>
    </row>
    <row r="4582" spans="1:1" ht="13.2" x14ac:dyDescent="0.25">
      <c r="A4582" s="207"/>
    </row>
    <row r="4583" spans="1:1" ht="13.2" x14ac:dyDescent="0.25">
      <c r="A4583" s="207"/>
    </row>
    <row r="4584" spans="1:1" ht="13.2" x14ac:dyDescent="0.25">
      <c r="A4584" s="207"/>
    </row>
    <row r="4585" spans="1:1" ht="13.2" x14ac:dyDescent="0.25">
      <c r="A4585" s="207"/>
    </row>
    <row r="4586" spans="1:1" ht="13.2" x14ac:dyDescent="0.25">
      <c r="A4586" s="207"/>
    </row>
    <row r="4587" spans="1:1" ht="13.2" x14ac:dyDescent="0.25">
      <c r="A4587" s="207"/>
    </row>
    <row r="4588" spans="1:1" ht="13.2" x14ac:dyDescent="0.25">
      <c r="A4588" s="207"/>
    </row>
    <row r="4589" spans="1:1" ht="13.2" x14ac:dyDescent="0.25">
      <c r="A4589" s="207"/>
    </row>
    <row r="4590" spans="1:1" ht="13.2" x14ac:dyDescent="0.25">
      <c r="A4590" s="207"/>
    </row>
    <row r="4591" spans="1:1" ht="13.2" x14ac:dyDescent="0.25">
      <c r="A4591" s="207"/>
    </row>
    <row r="4592" spans="1:1" ht="13.2" x14ac:dyDescent="0.25">
      <c r="A4592" s="207"/>
    </row>
    <row r="4593" spans="1:1" ht="13.2" x14ac:dyDescent="0.25">
      <c r="A4593" s="207"/>
    </row>
    <row r="4594" spans="1:1" ht="13.2" x14ac:dyDescent="0.25">
      <c r="A4594" s="207"/>
    </row>
    <row r="4595" spans="1:1" ht="13.2" x14ac:dyDescent="0.25">
      <c r="A4595" s="207"/>
    </row>
    <row r="4596" spans="1:1" ht="13.2" x14ac:dyDescent="0.25">
      <c r="A4596" s="207"/>
    </row>
    <row r="4597" spans="1:1" ht="13.2" x14ac:dyDescent="0.25">
      <c r="A4597" s="207"/>
    </row>
    <row r="4598" spans="1:1" ht="13.2" x14ac:dyDescent="0.25">
      <c r="A4598" s="207"/>
    </row>
    <row r="4599" spans="1:1" ht="13.2" x14ac:dyDescent="0.25">
      <c r="A4599" s="207"/>
    </row>
    <row r="4600" spans="1:1" ht="13.2" x14ac:dyDescent="0.25">
      <c r="A4600" s="207"/>
    </row>
    <row r="4601" spans="1:1" ht="13.2" x14ac:dyDescent="0.25">
      <c r="A4601" s="207"/>
    </row>
    <row r="4602" spans="1:1" ht="13.2" x14ac:dyDescent="0.25">
      <c r="A4602" s="207"/>
    </row>
    <row r="4603" spans="1:1" ht="13.2" x14ac:dyDescent="0.25">
      <c r="A4603" s="207"/>
    </row>
    <row r="4604" spans="1:1" ht="13.2" x14ac:dyDescent="0.25">
      <c r="A4604" s="207"/>
    </row>
    <row r="4605" spans="1:1" ht="13.2" x14ac:dyDescent="0.25">
      <c r="A4605" s="207"/>
    </row>
    <row r="4606" spans="1:1" ht="13.2" x14ac:dyDescent="0.25">
      <c r="A4606" s="207"/>
    </row>
    <row r="4607" spans="1:1" ht="13.2" x14ac:dyDescent="0.25">
      <c r="A4607" s="207"/>
    </row>
    <row r="4608" spans="1:1" ht="13.2" x14ac:dyDescent="0.25">
      <c r="A4608" s="207"/>
    </row>
    <row r="4609" spans="1:1" ht="13.2" x14ac:dyDescent="0.25">
      <c r="A4609" s="207"/>
    </row>
    <row r="4610" spans="1:1" ht="13.2" x14ac:dyDescent="0.25">
      <c r="A4610" s="207"/>
    </row>
    <row r="4611" spans="1:1" ht="13.2" x14ac:dyDescent="0.25">
      <c r="A4611" s="207"/>
    </row>
    <row r="4612" spans="1:1" ht="13.2" x14ac:dyDescent="0.25">
      <c r="A4612" s="207"/>
    </row>
    <row r="4613" spans="1:1" ht="13.2" x14ac:dyDescent="0.25">
      <c r="A4613" s="207"/>
    </row>
    <row r="4614" spans="1:1" ht="13.2" x14ac:dyDescent="0.25">
      <c r="A4614" s="207"/>
    </row>
    <row r="4615" spans="1:1" ht="13.2" x14ac:dyDescent="0.25">
      <c r="A4615" s="207"/>
    </row>
    <row r="4616" spans="1:1" ht="13.2" x14ac:dyDescent="0.25">
      <c r="A4616" s="207"/>
    </row>
    <row r="4617" spans="1:1" ht="13.2" x14ac:dyDescent="0.25">
      <c r="A4617" s="207"/>
    </row>
    <row r="4618" spans="1:1" ht="13.2" x14ac:dyDescent="0.25">
      <c r="A4618" s="207"/>
    </row>
    <row r="4619" spans="1:1" ht="13.2" x14ac:dyDescent="0.25">
      <c r="A4619" s="207"/>
    </row>
    <row r="4620" spans="1:1" ht="13.2" x14ac:dyDescent="0.25">
      <c r="A4620" s="207"/>
    </row>
    <row r="4621" spans="1:1" ht="13.2" x14ac:dyDescent="0.25">
      <c r="A4621" s="207"/>
    </row>
    <row r="4622" spans="1:1" ht="13.2" x14ac:dyDescent="0.25">
      <c r="A4622" s="207"/>
    </row>
    <row r="4623" spans="1:1" ht="13.2" x14ac:dyDescent="0.25">
      <c r="A4623" s="207"/>
    </row>
    <row r="4624" spans="1:1" ht="13.2" x14ac:dyDescent="0.25">
      <c r="A4624" s="207"/>
    </row>
    <row r="4625" spans="1:1" ht="13.2" x14ac:dyDescent="0.25">
      <c r="A4625" s="207"/>
    </row>
    <row r="4626" spans="1:1" ht="13.2" x14ac:dyDescent="0.25">
      <c r="A4626" s="207"/>
    </row>
    <row r="4627" spans="1:1" ht="13.2" x14ac:dyDescent="0.25">
      <c r="A4627" s="207"/>
    </row>
    <row r="4628" spans="1:1" ht="13.2" x14ac:dyDescent="0.25">
      <c r="A4628" s="207"/>
    </row>
    <row r="4629" spans="1:1" ht="13.2" x14ac:dyDescent="0.25">
      <c r="A4629" s="207"/>
    </row>
    <row r="4630" spans="1:1" ht="13.2" x14ac:dyDescent="0.25">
      <c r="A4630" s="207"/>
    </row>
    <row r="4631" spans="1:1" ht="13.2" x14ac:dyDescent="0.25">
      <c r="A4631" s="207"/>
    </row>
    <row r="4632" spans="1:1" ht="13.2" x14ac:dyDescent="0.25">
      <c r="A4632" s="207"/>
    </row>
    <row r="4633" spans="1:1" ht="13.2" x14ac:dyDescent="0.25">
      <c r="A4633" s="207"/>
    </row>
    <row r="4634" spans="1:1" ht="13.2" x14ac:dyDescent="0.25">
      <c r="A4634" s="207"/>
    </row>
    <row r="4635" spans="1:1" ht="13.2" x14ac:dyDescent="0.25">
      <c r="A4635" s="207"/>
    </row>
    <row r="4636" spans="1:1" ht="13.2" x14ac:dyDescent="0.25">
      <c r="A4636" s="207"/>
    </row>
    <row r="4637" spans="1:1" ht="13.2" x14ac:dyDescent="0.25">
      <c r="A4637" s="207"/>
    </row>
    <row r="4638" spans="1:1" ht="13.2" x14ac:dyDescent="0.25">
      <c r="A4638" s="207"/>
    </row>
    <row r="4639" spans="1:1" ht="13.2" x14ac:dyDescent="0.25">
      <c r="A4639" s="207"/>
    </row>
    <row r="4640" spans="1:1" ht="13.2" x14ac:dyDescent="0.25">
      <c r="A4640" s="207"/>
    </row>
    <row r="4641" spans="1:1" ht="13.2" x14ac:dyDescent="0.25">
      <c r="A4641" s="207"/>
    </row>
    <row r="4642" spans="1:1" ht="13.2" x14ac:dyDescent="0.25">
      <c r="A4642" s="207"/>
    </row>
    <row r="4643" spans="1:1" ht="13.2" x14ac:dyDescent="0.25">
      <c r="A4643" s="207"/>
    </row>
    <row r="4644" spans="1:1" ht="13.2" x14ac:dyDescent="0.25">
      <c r="A4644" s="207"/>
    </row>
    <row r="4645" spans="1:1" ht="13.2" x14ac:dyDescent="0.25">
      <c r="A4645" s="207"/>
    </row>
    <row r="4646" spans="1:1" ht="13.2" x14ac:dyDescent="0.25">
      <c r="A4646" s="207"/>
    </row>
    <row r="4647" spans="1:1" ht="13.2" x14ac:dyDescent="0.25">
      <c r="A4647" s="207"/>
    </row>
    <row r="4648" spans="1:1" ht="13.2" x14ac:dyDescent="0.25">
      <c r="A4648" s="207"/>
    </row>
    <row r="4649" spans="1:1" ht="13.2" x14ac:dyDescent="0.25">
      <c r="A4649" s="207"/>
    </row>
    <row r="4650" spans="1:1" ht="13.2" x14ac:dyDescent="0.25">
      <c r="A4650" s="207"/>
    </row>
    <row r="4651" spans="1:1" ht="13.2" x14ac:dyDescent="0.25">
      <c r="A4651" s="207"/>
    </row>
    <row r="4652" spans="1:1" ht="13.2" x14ac:dyDescent="0.25">
      <c r="A4652" s="207"/>
    </row>
    <row r="4653" spans="1:1" ht="13.2" x14ac:dyDescent="0.25">
      <c r="A4653" s="207"/>
    </row>
    <row r="4654" spans="1:1" ht="13.2" x14ac:dyDescent="0.25">
      <c r="A4654" s="207"/>
    </row>
    <row r="4655" spans="1:1" ht="13.2" x14ac:dyDescent="0.25">
      <c r="A4655" s="207"/>
    </row>
    <row r="4656" spans="1:1" ht="13.2" x14ac:dyDescent="0.25">
      <c r="A4656" s="207"/>
    </row>
    <row r="4657" spans="1:1" ht="13.2" x14ac:dyDescent="0.25">
      <c r="A4657" s="207"/>
    </row>
    <row r="4658" spans="1:1" ht="13.2" x14ac:dyDescent="0.25">
      <c r="A4658" s="207"/>
    </row>
    <row r="4659" spans="1:1" ht="13.2" x14ac:dyDescent="0.25">
      <c r="A4659" s="207"/>
    </row>
    <row r="4660" spans="1:1" ht="13.2" x14ac:dyDescent="0.25">
      <c r="A4660" s="207"/>
    </row>
    <row r="4661" spans="1:1" ht="13.2" x14ac:dyDescent="0.25">
      <c r="A4661" s="207"/>
    </row>
    <row r="4662" spans="1:1" ht="13.2" x14ac:dyDescent="0.25">
      <c r="A4662" s="207"/>
    </row>
    <row r="4663" spans="1:1" ht="13.2" x14ac:dyDescent="0.25">
      <c r="A4663" s="207"/>
    </row>
    <row r="4664" spans="1:1" ht="13.2" x14ac:dyDescent="0.25">
      <c r="A4664" s="207"/>
    </row>
    <row r="4665" spans="1:1" ht="13.2" x14ac:dyDescent="0.25">
      <c r="A4665" s="207"/>
    </row>
    <row r="4666" spans="1:1" ht="13.2" x14ac:dyDescent="0.25">
      <c r="A4666" s="207"/>
    </row>
    <row r="4667" spans="1:1" ht="13.2" x14ac:dyDescent="0.25">
      <c r="A4667" s="207"/>
    </row>
    <row r="4668" spans="1:1" ht="13.2" x14ac:dyDescent="0.25">
      <c r="A4668" s="207"/>
    </row>
    <row r="4669" spans="1:1" ht="13.2" x14ac:dyDescent="0.25">
      <c r="A4669" s="207"/>
    </row>
    <row r="4670" spans="1:1" ht="13.2" x14ac:dyDescent="0.25">
      <c r="A4670" s="207"/>
    </row>
    <row r="4671" spans="1:1" ht="13.2" x14ac:dyDescent="0.25">
      <c r="A4671" s="207"/>
    </row>
    <row r="4672" spans="1:1" ht="13.2" x14ac:dyDescent="0.25">
      <c r="A4672" s="207"/>
    </row>
    <row r="4673" spans="1:1" ht="13.2" x14ac:dyDescent="0.25">
      <c r="A4673" s="207"/>
    </row>
    <row r="4674" spans="1:1" ht="13.2" x14ac:dyDescent="0.25">
      <c r="A4674" s="207"/>
    </row>
    <row r="4675" spans="1:1" ht="13.2" x14ac:dyDescent="0.25">
      <c r="A4675" s="207"/>
    </row>
    <row r="4676" spans="1:1" ht="13.2" x14ac:dyDescent="0.25">
      <c r="A4676" s="207"/>
    </row>
    <row r="4677" spans="1:1" ht="13.2" x14ac:dyDescent="0.25">
      <c r="A4677" s="207"/>
    </row>
    <row r="4678" spans="1:1" ht="13.2" x14ac:dyDescent="0.25">
      <c r="A4678" s="207"/>
    </row>
    <row r="4679" spans="1:1" ht="13.2" x14ac:dyDescent="0.25">
      <c r="A4679" s="207"/>
    </row>
    <row r="4680" spans="1:1" ht="13.2" x14ac:dyDescent="0.25">
      <c r="A4680" s="207"/>
    </row>
    <row r="4681" spans="1:1" ht="13.2" x14ac:dyDescent="0.25">
      <c r="A4681" s="207"/>
    </row>
    <row r="4682" spans="1:1" ht="13.2" x14ac:dyDescent="0.25">
      <c r="A4682" s="207"/>
    </row>
    <row r="4683" spans="1:1" ht="13.2" x14ac:dyDescent="0.25">
      <c r="A4683" s="207"/>
    </row>
    <row r="4684" spans="1:1" ht="13.2" x14ac:dyDescent="0.25">
      <c r="A4684" s="207"/>
    </row>
    <row r="4685" spans="1:1" ht="13.2" x14ac:dyDescent="0.25">
      <c r="A4685" s="207"/>
    </row>
    <row r="4686" spans="1:1" ht="13.2" x14ac:dyDescent="0.25">
      <c r="A4686" s="207"/>
    </row>
    <row r="4687" spans="1:1" ht="13.2" x14ac:dyDescent="0.25">
      <c r="A4687" s="207"/>
    </row>
    <row r="4688" spans="1:1" ht="13.2" x14ac:dyDescent="0.25">
      <c r="A4688" s="207"/>
    </row>
    <row r="4689" spans="1:1" ht="13.2" x14ac:dyDescent="0.25">
      <c r="A4689" s="207"/>
    </row>
    <row r="4690" spans="1:1" ht="13.2" x14ac:dyDescent="0.25">
      <c r="A4690" s="207"/>
    </row>
    <row r="4691" spans="1:1" ht="13.2" x14ac:dyDescent="0.25">
      <c r="A4691" s="207"/>
    </row>
    <row r="4692" spans="1:1" ht="13.2" x14ac:dyDescent="0.25">
      <c r="A4692" s="207"/>
    </row>
    <row r="4693" spans="1:1" ht="13.2" x14ac:dyDescent="0.25">
      <c r="A4693" s="207"/>
    </row>
    <row r="4694" spans="1:1" ht="13.2" x14ac:dyDescent="0.25">
      <c r="A4694" s="207"/>
    </row>
    <row r="4695" spans="1:1" ht="13.2" x14ac:dyDescent="0.25">
      <c r="A4695" s="207"/>
    </row>
    <row r="4696" spans="1:1" ht="13.2" x14ac:dyDescent="0.25">
      <c r="A4696" s="207"/>
    </row>
    <row r="4697" spans="1:1" ht="13.2" x14ac:dyDescent="0.25">
      <c r="A4697" s="207"/>
    </row>
    <row r="4698" spans="1:1" ht="13.2" x14ac:dyDescent="0.25">
      <c r="A4698" s="207"/>
    </row>
    <row r="4699" spans="1:1" ht="13.2" x14ac:dyDescent="0.25">
      <c r="A4699" s="207"/>
    </row>
    <row r="4700" spans="1:1" ht="13.2" x14ac:dyDescent="0.25">
      <c r="A4700" s="207"/>
    </row>
    <row r="4701" spans="1:1" ht="13.2" x14ac:dyDescent="0.25">
      <c r="A4701" s="207"/>
    </row>
    <row r="4702" spans="1:1" ht="13.2" x14ac:dyDescent="0.25">
      <c r="A4702" s="207"/>
    </row>
    <row r="4703" spans="1:1" ht="13.2" x14ac:dyDescent="0.25">
      <c r="A4703" s="207"/>
    </row>
    <row r="4704" spans="1:1" ht="13.2" x14ac:dyDescent="0.25">
      <c r="A4704" s="207"/>
    </row>
    <row r="4705" spans="1:1" ht="13.2" x14ac:dyDescent="0.25">
      <c r="A4705" s="207"/>
    </row>
    <row r="4706" spans="1:1" ht="13.2" x14ac:dyDescent="0.25">
      <c r="A4706" s="207"/>
    </row>
    <row r="4707" spans="1:1" ht="13.2" x14ac:dyDescent="0.25">
      <c r="A4707" s="207"/>
    </row>
    <row r="4708" spans="1:1" ht="13.2" x14ac:dyDescent="0.25">
      <c r="A4708" s="207"/>
    </row>
    <row r="4709" spans="1:1" ht="13.2" x14ac:dyDescent="0.25">
      <c r="A4709" s="207"/>
    </row>
    <row r="4710" spans="1:1" ht="13.2" x14ac:dyDescent="0.25">
      <c r="A4710" s="207"/>
    </row>
    <row r="4711" spans="1:1" ht="13.2" x14ac:dyDescent="0.25">
      <c r="A4711" s="207"/>
    </row>
    <row r="4712" spans="1:1" ht="13.2" x14ac:dyDescent="0.25">
      <c r="A4712" s="207"/>
    </row>
    <row r="4713" spans="1:1" ht="13.2" x14ac:dyDescent="0.25">
      <c r="A4713" s="207"/>
    </row>
    <row r="4714" spans="1:1" ht="13.2" x14ac:dyDescent="0.25">
      <c r="A4714" s="207"/>
    </row>
    <row r="4715" spans="1:1" ht="13.2" x14ac:dyDescent="0.25">
      <c r="A4715" s="207"/>
    </row>
    <row r="4716" spans="1:1" ht="13.2" x14ac:dyDescent="0.25">
      <c r="A4716" s="207"/>
    </row>
    <row r="4717" spans="1:1" ht="13.2" x14ac:dyDescent="0.25">
      <c r="A4717" s="207"/>
    </row>
    <row r="4718" spans="1:1" ht="13.2" x14ac:dyDescent="0.25">
      <c r="A4718" s="207"/>
    </row>
    <row r="4719" spans="1:1" ht="13.2" x14ac:dyDescent="0.25">
      <c r="A4719" s="207"/>
    </row>
    <row r="4720" spans="1:1" ht="13.2" x14ac:dyDescent="0.25">
      <c r="A4720" s="207"/>
    </row>
    <row r="4721" spans="1:1" ht="13.2" x14ac:dyDescent="0.25">
      <c r="A4721" s="207"/>
    </row>
    <row r="4722" spans="1:1" ht="13.2" x14ac:dyDescent="0.25">
      <c r="A4722" s="207"/>
    </row>
    <row r="4723" spans="1:1" ht="13.2" x14ac:dyDescent="0.25">
      <c r="A4723" s="207"/>
    </row>
    <row r="4724" spans="1:1" ht="13.2" x14ac:dyDescent="0.25">
      <c r="A4724" s="207"/>
    </row>
    <row r="4725" spans="1:1" ht="13.2" x14ac:dyDescent="0.25">
      <c r="A4725" s="207"/>
    </row>
    <row r="4726" spans="1:1" ht="13.2" x14ac:dyDescent="0.25">
      <c r="A4726" s="207"/>
    </row>
    <row r="4727" spans="1:1" ht="13.2" x14ac:dyDescent="0.25">
      <c r="A4727" s="207"/>
    </row>
    <row r="4728" spans="1:1" ht="13.2" x14ac:dyDescent="0.25">
      <c r="A4728" s="207"/>
    </row>
    <row r="4729" spans="1:1" ht="13.2" x14ac:dyDescent="0.25">
      <c r="A4729" s="207"/>
    </row>
    <row r="4730" spans="1:1" ht="13.2" x14ac:dyDescent="0.25">
      <c r="A4730" s="207"/>
    </row>
    <row r="4731" spans="1:1" ht="13.2" x14ac:dyDescent="0.25">
      <c r="A4731" s="207"/>
    </row>
    <row r="4732" spans="1:1" ht="13.2" x14ac:dyDescent="0.25">
      <c r="A4732" s="207"/>
    </row>
    <row r="4733" spans="1:1" ht="13.2" x14ac:dyDescent="0.25">
      <c r="A4733" s="207"/>
    </row>
    <row r="4734" spans="1:1" ht="13.2" x14ac:dyDescent="0.25">
      <c r="A4734" s="207"/>
    </row>
    <row r="4735" spans="1:1" ht="13.2" x14ac:dyDescent="0.25">
      <c r="A4735" s="207"/>
    </row>
    <row r="4736" spans="1:1" ht="13.2" x14ac:dyDescent="0.25">
      <c r="A4736" s="207"/>
    </row>
    <row r="4737" spans="1:1" ht="13.2" x14ac:dyDescent="0.25">
      <c r="A4737" s="207"/>
    </row>
    <row r="4738" spans="1:1" ht="13.2" x14ac:dyDescent="0.25">
      <c r="A4738" s="207"/>
    </row>
    <row r="4739" spans="1:1" ht="13.2" x14ac:dyDescent="0.25">
      <c r="A4739" s="207"/>
    </row>
    <row r="4740" spans="1:1" ht="13.2" x14ac:dyDescent="0.25">
      <c r="A4740" s="207"/>
    </row>
    <row r="4741" spans="1:1" ht="13.2" x14ac:dyDescent="0.25">
      <c r="A4741" s="207"/>
    </row>
    <row r="4742" spans="1:1" ht="13.2" x14ac:dyDescent="0.25">
      <c r="A4742" s="207"/>
    </row>
    <row r="4743" spans="1:1" ht="13.2" x14ac:dyDescent="0.25">
      <c r="A4743" s="207"/>
    </row>
    <row r="4744" spans="1:1" ht="13.2" x14ac:dyDescent="0.25">
      <c r="A4744" s="207"/>
    </row>
    <row r="4745" spans="1:1" ht="13.2" x14ac:dyDescent="0.25">
      <c r="A4745" s="207"/>
    </row>
    <row r="4746" spans="1:1" ht="13.2" x14ac:dyDescent="0.25">
      <c r="A4746" s="207"/>
    </row>
    <row r="4747" spans="1:1" ht="13.2" x14ac:dyDescent="0.25">
      <c r="A4747" s="207"/>
    </row>
    <row r="4748" spans="1:1" ht="13.2" x14ac:dyDescent="0.25">
      <c r="A4748" s="207"/>
    </row>
    <row r="4749" spans="1:1" ht="13.2" x14ac:dyDescent="0.25">
      <c r="A4749" s="207"/>
    </row>
    <row r="4750" spans="1:1" ht="13.2" x14ac:dyDescent="0.25">
      <c r="A4750" s="207"/>
    </row>
    <row r="4751" spans="1:1" ht="13.2" x14ac:dyDescent="0.25">
      <c r="A4751" s="207"/>
    </row>
    <row r="4752" spans="1:1" ht="13.2" x14ac:dyDescent="0.25">
      <c r="A4752" s="207"/>
    </row>
    <row r="4753" spans="1:1" ht="13.2" x14ac:dyDescent="0.25">
      <c r="A4753" s="207"/>
    </row>
    <row r="4754" spans="1:1" ht="13.2" x14ac:dyDescent="0.25">
      <c r="A4754" s="207"/>
    </row>
    <row r="4755" spans="1:1" ht="13.2" x14ac:dyDescent="0.25">
      <c r="A4755" s="207"/>
    </row>
    <row r="4756" spans="1:1" ht="13.2" x14ac:dyDescent="0.25">
      <c r="A4756" s="207"/>
    </row>
    <row r="4757" spans="1:1" ht="13.2" x14ac:dyDescent="0.25">
      <c r="A4757" s="207"/>
    </row>
    <row r="4758" spans="1:1" ht="13.2" x14ac:dyDescent="0.25">
      <c r="A4758" s="207"/>
    </row>
    <row r="4759" spans="1:1" ht="13.2" x14ac:dyDescent="0.25">
      <c r="A4759" s="207"/>
    </row>
    <row r="4760" spans="1:1" ht="13.2" x14ac:dyDescent="0.25">
      <c r="A4760" s="207"/>
    </row>
    <row r="4761" spans="1:1" ht="13.2" x14ac:dyDescent="0.25">
      <c r="A4761" s="207"/>
    </row>
    <row r="4762" spans="1:1" ht="13.2" x14ac:dyDescent="0.25">
      <c r="A4762" s="207"/>
    </row>
    <row r="4763" spans="1:1" ht="13.2" x14ac:dyDescent="0.25">
      <c r="A4763" s="207"/>
    </row>
    <row r="4764" spans="1:1" ht="13.2" x14ac:dyDescent="0.25">
      <c r="A4764" s="207"/>
    </row>
    <row r="4765" spans="1:1" ht="13.2" x14ac:dyDescent="0.25">
      <c r="A4765" s="207"/>
    </row>
    <row r="4766" spans="1:1" ht="13.2" x14ac:dyDescent="0.25">
      <c r="A4766" s="207"/>
    </row>
    <row r="4767" spans="1:1" ht="13.2" x14ac:dyDescent="0.25">
      <c r="A4767" s="207"/>
    </row>
    <row r="4768" spans="1:1" ht="13.2" x14ac:dyDescent="0.25">
      <c r="A4768" s="207"/>
    </row>
    <row r="4769" spans="1:1" ht="13.2" x14ac:dyDescent="0.25">
      <c r="A4769" s="207"/>
    </row>
    <row r="4770" spans="1:1" ht="13.2" x14ac:dyDescent="0.25">
      <c r="A4770" s="207"/>
    </row>
    <row r="4771" spans="1:1" ht="13.2" x14ac:dyDescent="0.25">
      <c r="A4771" s="207"/>
    </row>
    <row r="4772" spans="1:1" ht="13.2" x14ac:dyDescent="0.25">
      <c r="A4772" s="207"/>
    </row>
    <row r="4773" spans="1:1" ht="13.2" x14ac:dyDescent="0.25">
      <c r="A4773" s="207"/>
    </row>
    <row r="4774" spans="1:1" ht="13.2" x14ac:dyDescent="0.25">
      <c r="A4774" s="207"/>
    </row>
    <row r="4775" spans="1:1" ht="13.2" x14ac:dyDescent="0.25">
      <c r="A4775" s="207"/>
    </row>
    <row r="4776" spans="1:1" ht="13.2" x14ac:dyDescent="0.25">
      <c r="A4776" s="207"/>
    </row>
    <row r="4777" spans="1:1" ht="13.2" x14ac:dyDescent="0.25">
      <c r="A4777" s="207"/>
    </row>
    <row r="4778" spans="1:1" ht="13.2" x14ac:dyDescent="0.25">
      <c r="A4778" s="207"/>
    </row>
    <row r="4779" spans="1:1" ht="13.2" x14ac:dyDescent="0.25">
      <c r="A4779" s="207"/>
    </row>
    <row r="4780" spans="1:1" ht="13.2" x14ac:dyDescent="0.25">
      <c r="A4780" s="207"/>
    </row>
    <row r="4781" spans="1:1" ht="13.2" x14ac:dyDescent="0.25">
      <c r="A4781" s="207"/>
    </row>
    <row r="4782" spans="1:1" ht="13.2" x14ac:dyDescent="0.25">
      <c r="A4782" s="207"/>
    </row>
    <row r="4783" spans="1:1" ht="13.2" x14ac:dyDescent="0.25">
      <c r="A4783" s="207"/>
    </row>
    <row r="4784" spans="1:1" ht="13.2" x14ac:dyDescent="0.25">
      <c r="A4784" s="207"/>
    </row>
    <row r="4785" spans="1:1" ht="13.2" x14ac:dyDescent="0.25">
      <c r="A4785" s="207"/>
    </row>
    <row r="4786" spans="1:1" ht="13.2" x14ac:dyDescent="0.25">
      <c r="A4786" s="207"/>
    </row>
    <row r="4787" spans="1:1" ht="13.2" x14ac:dyDescent="0.25">
      <c r="A4787" s="207"/>
    </row>
    <row r="4788" spans="1:1" ht="13.2" x14ac:dyDescent="0.25">
      <c r="A4788" s="207"/>
    </row>
    <row r="4789" spans="1:1" ht="13.2" x14ac:dyDescent="0.25">
      <c r="A4789" s="207"/>
    </row>
    <row r="4790" spans="1:1" ht="13.2" x14ac:dyDescent="0.25">
      <c r="A4790" s="207"/>
    </row>
    <row r="4791" spans="1:1" ht="13.2" x14ac:dyDescent="0.25">
      <c r="A4791" s="207"/>
    </row>
    <row r="4792" spans="1:1" ht="13.2" x14ac:dyDescent="0.25">
      <c r="A4792" s="207"/>
    </row>
    <row r="4793" spans="1:1" ht="13.2" x14ac:dyDescent="0.25">
      <c r="A4793" s="207"/>
    </row>
    <row r="4794" spans="1:1" ht="13.2" x14ac:dyDescent="0.25">
      <c r="A4794" s="207"/>
    </row>
    <row r="4795" spans="1:1" ht="13.2" x14ac:dyDescent="0.25">
      <c r="A4795" s="207"/>
    </row>
    <row r="4796" spans="1:1" ht="13.2" x14ac:dyDescent="0.25">
      <c r="A4796" s="207"/>
    </row>
    <row r="4797" spans="1:1" ht="13.2" x14ac:dyDescent="0.25">
      <c r="A4797" s="207"/>
    </row>
    <row r="4798" spans="1:1" ht="13.2" x14ac:dyDescent="0.25">
      <c r="A4798" s="207"/>
    </row>
    <row r="4799" spans="1:1" ht="13.2" x14ac:dyDescent="0.25">
      <c r="A4799" s="207"/>
    </row>
    <row r="4800" spans="1:1" ht="13.2" x14ac:dyDescent="0.25">
      <c r="A4800" s="207"/>
    </row>
    <row r="4801" spans="1:1" ht="13.2" x14ac:dyDescent="0.25">
      <c r="A4801" s="207"/>
    </row>
    <row r="4802" spans="1:1" ht="13.2" x14ac:dyDescent="0.25">
      <c r="A4802" s="207"/>
    </row>
    <row r="4803" spans="1:1" ht="13.2" x14ac:dyDescent="0.25">
      <c r="A4803" s="207"/>
    </row>
    <row r="4804" spans="1:1" ht="13.2" x14ac:dyDescent="0.25">
      <c r="A4804" s="207"/>
    </row>
    <row r="4805" spans="1:1" ht="13.2" x14ac:dyDescent="0.25">
      <c r="A4805" s="207"/>
    </row>
    <row r="4806" spans="1:1" ht="13.2" x14ac:dyDescent="0.25">
      <c r="A4806" s="207"/>
    </row>
    <row r="4807" spans="1:1" ht="13.2" x14ac:dyDescent="0.25">
      <c r="A4807" s="207"/>
    </row>
    <row r="4808" spans="1:1" ht="13.2" x14ac:dyDescent="0.25">
      <c r="A4808" s="207"/>
    </row>
    <row r="4809" spans="1:1" ht="13.2" x14ac:dyDescent="0.25">
      <c r="A4809" s="207"/>
    </row>
    <row r="4810" spans="1:1" ht="13.2" x14ac:dyDescent="0.25">
      <c r="A4810" s="207"/>
    </row>
    <row r="4811" spans="1:1" ht="13.2" x14ac:dyDescent="0.25">
      <c r="A4811" s="207"/>
    </row>
    <row r="4812" spans="1:1" ht="13.2" x14ac:dyDescent="0.25">
      <c r="A4812" s="207"/>
    </row>
    <row r="4813" spans="1:1" ht="13.2" x14ac:dyDescent="0.25">
      <c r="A4813" s="207"/>
    </row>
    <row r="4814" spans="1:1" ht="13.2" x14ac:dyDescent="0.25">
      <c r="A4814" s="207"/>
    </row>
    <row r="4815" spans="1:1" ht="13.2" x14ac:dyDescent="0.25">
      <c r="A4815" s="207"/>
    </row>
    <row r="4816" spans="1:1" ht="13.2" x14ac:dyDescent="0.25">
      <c r="A4816" s="207"/>
    </row>
    <row r="4817" spans="1:1" ht="13.2" x14ac:dyDescent="0.25">
      <c r="A4817" s="207"/>
    </row>
    <row r="4818" spans="1:1" ht="13.2" x14ac:dyDescent="0.25">
      <c r="A4818" s="207"/>
    </row>
    <row r="4819" spans="1:1" ht="13.2" x14ac:dyDescent="0.25">
      <c r="A4819" s="207"/>
    </row>
    <row r="4820" spans="1:1" ht="13.2" x14ac:dyDescent="0.25">
      <c r="A4820" s="207"/>
    </row>
    <row r="4821" spans="1:1" ht="13.2" x14ac:dyDescent="0.25">
      <c r="A4821" s="207"/>
    </row>
    <row r="4822" spans="1:1" ht="13.2" x14ac:dyDescent="0.25">
      <c r="A4822" s="207"/>
    </row>
    <row r="4823" spans="1:1" ht="13.2" x14ac:dyDescent="0.25">
      <c r="A4823" s="207"/>
    </row>
    <row r="4824" spans="1:1" ht="13.2" x14ac:dyDescent="0.25">
      <c r="A4824" s="207"/>
    </row>
    <row r="4825" spans="1:1" ht="13.2" x14ac:dyDescent="0.25">
      <c r="A4825" s="207"/>
    </row>
    <row r="4826" spans="1:1" ht="13.2" x14ac:dyDescent="0.25">
      <c r="A4826" s="207"/>
    </row>
    <row r="4827" spans="1:1" ht="13.2" x14ac:dyDescent="0.25">
      <c r="A4827" s="207"/>
    </row>
    <row r="4828" spans="1:1" ht="13.2" x14ac:dyDescent="0.25">
      <c r="A4828" s="207"/>
    </row>
    <row r="4829" spans="1:1" ht="13.2" x14ac:dyDescent="0.25">
      <c r="A4829" s="207"/>
    </row>
    <row r="4830" spans="1:1" ht="13.2" x14ac:dyDescent="0.25">
      <c r="A4830" s="207"/>
    </row>
    <row r="4831" spans="1:1" ht="13.2" x14ac:dyDescent="0.25">
      <c r="A4831" s="207"/>
    </row>
    <row r="4832" spans="1:1" ht="13.2" x14ac:dyDescent="0.25">
      <c r="A4832" s="207"/>
    </row>
    <row r="4833" spans="1:1" ht="13.2" x14ac:dyDescent="0.25">
      <c r="A4833" s="207"/>
    </row>
    <row r="4834" spans="1:1" ht="13.2" x14ac:dyDescent="0.25">
      <c r="A4834" s="207"/>
    </row>
    <row r="4835" spans="1:1" ht="13.2" x14ac:dyDescent="0.25">
      <c r="A4835" s="207"/>
    </row>
    <row r="4836" spans="1:1" ht="13.2" x14ac:dyDescent="0.25">
      <c r="A4836" s="207"/>
    </row>
    <row r="4837" spans="1:1" ht="13.2" x14ac:dyDescent="0.25">
      <c r="A4837" s="207"/>
    </row>
    <row r="4838" spans="1:1" ht="13.2" x14ac:dyDescent="0.25">
      <c r="A4838" s="207"/>
    </row>
    <row r="4839" spans="1:1" ht="13.2" x14ac:dyDescent="0.25">
      <c r="A4839" s="207"/>
    </row>
    <row r="4840" spans="1:1" ht="13.2" x14ac:dyDescent="0.25">
      <c r="A4840" s="207"/>
    </row>
    <row r="4841" spans="1:1" ht="13.2" x14ac:dyDescent="0.25">
      <c r="A4841" s="207"/>
    </row>
    <row r="4842" spans="1:1" ht="13.2" x14ac:dyDescent="0.25">
      <c r="A4842" s="207"/>
    </row>
    <row r="4843" spans="1:1" ht="13.2" x14ac:dyDescent="0.25">
      <c r="A4843" s="207"/>
    </row>
    <row r="4844" spans="1:1" ht="13.2" x14ac:dyDescent="0.25">
      <c r="A4844" s="207"/>
    </row>
    <row r="4845" spans="1:1" ht="13.2" x14ac:dyDescent="0.25">
      <c r="A4845" s="207"/>
    </row>
    <row r="4846" spans="1:1" ht="13.2" x14ac:dyDescent="0.25">
      <c r="A4846" s="207"/>
    </row>
    <row r="4847" spans="1:1" ht="13.2" x14ac:dyDescent="0.25">
      <c r="A4847" s="207"/>
    </row>
    <row r="4848" spans="1:1" ht="13.2" x14ac:dyDescent="0.25">
      <c r="A4848" s="207"/>
    </row>
    <row r="4849" spans="1:1" ht="13.2" x14ac:dyDescent="0.25">
      <c r="A4849" s="207"/>
    </row>
    <row r="4850" spans="1:1" ht="13.2" x14ac:dyDescent="0.25">
      <c r="A4850" s="207"/>
    </row>
    <row r="4851" spans="1:1" ht="13.2" x14ac:dyDescent="0.25">
      <c r="A4851" s="207"/>
    </row>
    <row r="4852" spans="1:1" ht="13.2" x14ac:dyDescent="0.25">
      <c r="A4852" s="207"/>
    </row>
    <row r="4853" spans="1:1" ht="13.2" x14ac:dyDescent="0.25">
      <c r="A4853" s="207"/>
    </row>
    <row r="4854" spans="1:1" ht="13.2" x14ac:dyDescent="0.25">
      <c r="A4854" s="207"/>
    </row>
    <row r="4855" spans="1:1" ht="13.2" x14ac:dyDescent="0.25">
      <c r="A4855" s="207"/>
    </row>
    <row r="4856" spans="1:1" ht="13.2" x14ac:dyDescent="0.25">
      <c r="A4856" s="207"/>
    </row>
    <row r="4857" spans="1:1" ht="13.2" x14ac:dyDescent="0.25">
      <c r="A4857" s="207"/>
    </row>
    <row r="4858" spans="1:1" ht="13.2" x14ac:dyDescent="0.25">
      <c r="A4858" s="207"/>
    </row>
    <row r="4859" spans="1:1" ht="13.2" x14ac:dyDescent="0.25">
      <c r="A4859" s="207"/>
    </row>
    <row r="4860" spans="1:1" ht="13.2" x14ac:dyDescent="0.25">
      <c r="A4860" s="207"/>
    </row>
    <row r="4861" spans="1:1" ht="13.2" x14ac:dyDescent="0.25">
      <c r="A4861" s="207"/>
    </row>
    <row r="4862" spans="1:1" ht="13.2" x14ac:dyDescent="0.25">
      <c r="A4862" s="207"/>
    </row>
    <row r="4863" spans="1:1" ht="13.2" x14ac:dyDescent="0.25">
      <c r="A4863" s="207"/>
    </row>
    <row r="4864" spans="1:1" ht="13.2" x14ac:dyDescent="0.25">
      <c r="A4864" s="207"/>
    </row>
    <row r="4865" spans="1:1" ht="13.2" x14ac:dyDescent="0.25">
      <c r="A4865" s="207"/>
    </row>
    <row r="4866" spans="1:1" ht="13.2" x14ac:dyDescent="0.25">
      <c r="A4866" s="207"/>
    </row>
    <row r="4867" spans="1:1" ht="13.2" x14ac:dyDescent="0.25">
      <c r="A4867" s="207"/>
    </row>
    <row r="4868" spans="1:1" ht="13.2" x14ac:dyDescent="0.25">
      <c r="A4868" s="207"/>
    </row>
    <row r="4869" spans="1:1" ht="13.2" x14ac:dyDescent="0.25">
      <c r="A4869" s="207"/>
    </row>
    <row r="4870" spans="1:1" ht="13.2" x14ac:dyDescent="0.25">
      <c r="A4870" s="207"/>
    </row>
    <row r="4871" spans="1:1" ht="13.2" x14ac:dyDescent="0.25">
      <c r="A4871" s="207"/>
    </row>
    <row r="4872" spans="1:1" ht="13.2" x14ac:dyDescent="0.25">
      <c r="A4872" s="207"/>
    </row>
    <row r="4873" spans="1:1" ht="13.2" x14ac:dyDescent="0.25">
      <c r="A4873" s="207"/>
    </row>
    <row r="4874" spans="1:1" ht="13.2" x14ac:dyDescent="0.25">
      <c r="A4874" s="207"/>
    </row>
    <row r="4875" spans="1:1" ht="13.2" x14ac:dyDescent="0.25">
      <c r="A4875" s="207"/>
    </row>
    <row r="4876" spans="1:1" ht="13.2" x14ac:dyDescent="0.25">
      <c r="A4876" s="207"/>
    </row>
    <row r="4877" spans="1:1" ht="13.2" x14ac:dyDescent="0.25">
      <c r="A4877" s="207"/>
    </row>
    <row r="4878" spans="1:1" ht="13.2" x14ac:dyDescent="0.25">
      <c r="A4878" s="207"/>
    </row>
    <row r="4879" spans="1:1" ht="13.2" x14ac:dyDescent="0.25">
      <c r="A4879" s="207"/>
    </row>
    <row r="4880" spans="1:1" ht="13.2" x14ac:dyDescent="0.25">
      <c r="A4880" s="207"/>
    </row>
    <row r="4881" spans="1:1" ht="13.2" x14ac:dyDescent="0.25">
      <c r="A4881" s="207"/>
    </row>
    <row r="4882" spans="1:1" ht="13.2" x14ac:dyDescent="0.25">
      <c r="A4882" s="207"/>
    </row>
    <row r="4883" spans="1:1" ht="13.2" x14ac:dyDescent="0.25">
      <c r="A4883" s="207"/>
    </row>
    <row r="4884" spans="1:1" ht="13.2" x14ac:dyDescent="0.25">
      <c r="A4884" s="207"/>
    </row>
    <row r="4885" spans="1:1" ht="13.2" x14ac:dyDescent="0.25">
      <c r="A4885" s="207"/>
    </row>
    <row r="4886" spans="1:1" ht="13.2" x14ac:dyDescent="0.25">
      <c r="A4886" s="207"/>
    </row>
    <row r="4887" spans="1:1" ht="13.2" x14ac:dyDescent="0.25">
      <c r="A4887" s="207"/>
    </row>
    <row r="4888" spans="1:1" ht="13.2" x14ac:dyDescent="0.25">
      <c r="A4888" s="207"/>
    </row>
    <row r="4889" spans="1:1" ht="13.2" x14ac:dyDescent="0.25">
      <c r="A4889" s="207"/>
    </row>
    <row r="4890" spans="1:1" ht="13.2" x14ac:dyDescent="0.25">
      <c r="A4890" s="207"/>
    </row>
    <row r="4891" spans="1:1" ht="13.2" x14ac:dyDescent="0.25">
      <c r="A4891" s="207"/>
    </row>
    <row r="4892" spans="1:1" ht="13.2" x14ac:dyDescent="0.25">
      <c r="A4892" s="207"/>
    </row>
    <row r="4893" spans="1:1" ht="13.2" x14ac:dyDescent="0.25">
      <c r="A4893" s="207"/>
    </row>
    <row r="4894" spans="1:1" ht="13.2" x14ac:dyDescent="0.25">
      <c r="A4894" s="207"/>
    </row>
    <row r="4895" spans="1:1" ht="13.2" x14ac:dyDescent="0.25">
      <c r="A4895" s="207"/>
    </row>
    <row r="4896" spans="1:1" ht="13.2" x14ac:dyDescent="0.25">
      <c r="A4896" s="207"/>
    </row>
    <row r="4897" spans="1:1" ht="13.2" x14ac:dyDescent="0.25">
      <c r="A4897" s="207"/>
    </row>
    <row r="4898" spans="1:1" ht="13.2" x14ac:dyDescent="0.25">
      <c r="A4898" s="207"/>
    </row>
    <row r="4899" spans="1:1" ht="13.2" x14ac:dyDescent="0.25">
      <c r="A4899" s="207"/>
    </row>
    <row r="4900" spans="1:1" ht="13.2" x14ac:dyDescent="0.25">
      <c r="A4900" s="207"/>
    </row>
    <row r="4901" spans="1:1" ht="13.2" x14ac:dyDescent="0.25">
      <c r="A4901" s="207"/>
    </row>
    <row r="4902" spans="1:1" ht="13.2" x14ac:dyDescent="0.25">
      <c r="A4902" s="207"/>
    </row>
    <row r="4903" spans="1:1" ht="13.2" x14ac:dyDescent="0.25">
      <c r="A4903" s="207"/>
    </row>
    <row r="4904" spans="1:1" ht="13.2" x14ac:dyDescent="0.25">
      <c r="A4904" s="207"/>
    </row>
    <row r="4905" spans="1:1" ht="13.2" x14ac:dyDescent="0.25">
      <c r="A4905" s="207"/>
    </row>
    <row r="4906" spans="1:1" ht="13.2" x14ac:dyDescent="0.25">
      <c r="A4906" s="207"/>
    </row>
    <row r="4907" spans="1:1" ht="13.2" x14ac:dyDescent="0.25">
      <c r="A4907" s="207"/>
    </row>
    <row r="4908" spans="1:1" ht="13.2" x14ac:dyDescent="0.25">
      <c r="A4908" s="207"/>
    </row>
    <row r="4909" spans="1:1" ht="13.2" x14ac:dyDescent="0.25">
      <c r="A4909" s="207"/>
    </row>
    <row r="4910" spans="1:1" ht="13.2" x14ac:dyDescent="0.25">
      <c r="A4910" s="207"/>
    </row>
    <row r="4911" spans="1:1" ht="13.2" x14ac:dyDescent="0.25">
      <c r="A4911" s="207"/>
    </row>
    <row r="4912" spans="1:1" ht="13.2" x14ac:dyDescent="0.25">
      <c r="A4912" s="207"/>
    </row>
    <row r="4913" spans="1:1" ht="13.2" x14ac:dyDescent="0.25">
      <c r="A4913" s="207"/>
    </row>
    <row r="4914" spans="1:1" ht="13.2" x14ac:dyDescent="0.25">
      <c r="A4914" s="207"/>
    </row>
    <row r="4915" spans="1:1" ht="13.2" x14ac:dyDescent="0.25">
      <c r="A4915" s="207"/>
    </row>
    <row r="4916" spans="1:1" ht="13.2" x14ac:dyDescent="0.25">
      <c r="A4916" s="207"/>
    </row>
    <row r="4917" spans="1:1" ht="13.2" x14ac:dyDescent="0.25">
      <c r="A4917" s="207"/>
    </row>
    <row r="4918" spans="1:1" ht="13.2" x14ac:dyDescent="0.25">
      <c r="A4918" s="207"/>
    </row>
    <row r="4919" spans="1:1" ht="13.2" x14ac:dyDescent="0.25">
      <c r="A4919" s="207"/>
    </row>
    <row r="4920" spans="1:1" ht="13.2" x14ac:dyDescent="0.25">
      <c r="A4920" s="207"/>
    </row>
    <row r="4921" spans="1:1" ht="13.2" x14ac:dyDescent="0.25">
      <c r="A4921" s="207"/>
    </row>
    <row r="4922" spans="1:1" ht="13.2" x14ac:dyDescent="0.25">
      <c r="A4922" s="207"/>
    </row>
    <row r="4923" spans="1:1" ht="13.2" x14ac:dyDescent="0.25">
      <c r="A4923" s="207"/>
    </row>
    <row r="4924" spans="1:1" ht="13.2" x14ac:dyDescent="0.25">
      <c r="A4924" s="207"/>
    </row>
    <row r="4925" spans="1:1" ht="13.2" x14ac:dyDescent="0.25">
      <c r="A4925" s="207"/>
    </row>
    <row r="4926" spans="1:1" ht="13.2" x14ac:dyDescent="0.25">
      <c r="A4926" s="207"/>
    </row>
    <row r="4927" spans="1:1" ht="13.2" x14ac:dyDescent="0.25">
      <c r="A4927" s="207"/>
    </row>
    <row r="4928" spans="1:1" ht="13.2" x14ac:dyDescent="0.25">
      <c r="A4928" s="207"/>
    </row>
    <row r="4929" spans="1:1" ht="13.2" x14ac:dyDescent="0.25">
      <c r="A4929" s="207"/>
    </row>
    <row r="4930" spans="1:1" ht="13.2" x14ac:dyDescent="0.25">
      <c r="A4930" s="207"/>
    </row>
    <row r="4931" spans="1:1" ht="13.2" x14ac:dyDescent="0.25">
      <c r="A4931" s="207"/>
    </row>
    <row r="4932" spans="1:1" ht="13.2" x14ac:dyDescent="0.25">
      <c r="A4932" s="207"/>
    </row>
    <row r="4933" spans="1:1" ht="13.2" x14ac:dyDescent="0.25">
      <c r="A4933" s="207"/>
    </row>
    <row r="4934" spans="1:1" ht="13.2" x14ac:dyDescent="0.25">
      <c r="A4934" s="207"/>
    </row>
    <row r="4935" spans="1:1" ht="13.2" x14ac:dyDescent="0.25">
      <c r="A4935" s="207"/>
    </row>
    <row r="4936" spans="1:1" ht="13.2" x14ac:dyDescent="0.25">
      <c r="A4936" s="207"/>
    </row>
    <row r="4937" spans="1:1" ht="13.2" x14ac:dyDescent="0.25">
      <c r="A4937" s="207"/>
    </row>
    <row r="4938" spans="1:1" ht="13.2" x14ac:dyDescent="0.25">
      <c r="A4938" s="207"/>
    </row>
    <row r="4939" spans="1:1" ht="13.2" x14ac:dyDescent="0.25">
      <c r="A4939" s="207"/>
    </row>
    <row r="4940" spans="1:1" ht="13.2" x14ac:dyDescent="0.25">
      <c r="A4940" s="207"/>
    </row>
    <row r="4941" spans="1:1" ht="13.2" x14ac:dyDescent="0.25">
      <c r="A4941" s="207"/>
    </row>
    <row r="4942" spans="1:1" ht="13.2" x14ac:dyDescent="0.25">
      <c r="A4942" s="207"/>
    </row>
    <row r="4943" spans="1:1" ht="13.2" x14ac:dyDescent="0.25">
      <c r="A4943" s="207"/>
    </row>
    <row r="4944" spans="1:1" ht="13.2" x14ac:dyDescent="0.25">
      <c r="A4944" s="207"/>
    </row>
    <row r="4945" spans="1:1" ht="13.2" x14ac:dyDescent="0.25">
      <c r="A4945" s="207"/>
    </row>
    <row r="4946" spans="1:1" ht="13.2" x14ac:dyDescent="0.25">
      <c r="A4946" s="207"/>
    </row>
    <row r="4947" spans="1:1" ht="13.2" x14ac:dyDescent="0.25">
      <c r="A4947" s="207"/>
    </row>
    <row r="4948" spans="1:1" ht="13.2" x14ac:dyDescent="0.25">
      <c r="A4948" s="207"/>
    </row>
    <row r="4949" spans="1:1" ht="13.2" x14ac:dyDescent="0.25">
      <c r="A4949" s="207"/>
    </row>
    <row r="4950" spans="1:1" ht="13.2" x14ac:dyDescent="0.25">
      <c r="A4950" s="207"/>
    </row>
    <row r="4951" spans="1:1" ht="13.2" x14ac:dyDescent="0.25">
      <c r="A4951" s="207"/>
    </row>
    <row r="4952" spans="1:1" ht="13.2" x14ac:dyDescent="0.25">
      <c r="A4952" s="207"/>
    </row>
    <row r="4953" spans="1:1" ht="13.2" x14ac:dyDescent="0.25">
      <c r="A4953" s="207"/>
    </row>
    <row r="4954" spans="1:1" ht="13.2" x14ac:dyDescent="0.25">
      <c r="A4954" s="207"/>
    </row>
    <row r="4955" spans="1:1" ht="13.2" x14ac:dyDescent="0.25">
      <c r="A4955" s="207"/>
    </row>
    <row r="4956" spans="1:1" ht="13.2" x14ac:dyDescent="0.25">
      <c r="A4956" s="207"/>
    </row>
    <row r="4957" spans="1:1" ht="13.2" x14ac:dyDescent="0.25">
      <c r="A4957" s="207"/>
    </row>
    <row r="4958" spans="1:1" ht="13.2" x14ac:dyDescent="0.25">
      <c r="A4958" s="207"/>
    </row>
    <row r="4959" spans="1:1" ht="13.2" x14ac:dyDescent="0.25">
      <c r="A4959" s="207"/>
    </row>
    <row r="4960" spans="1:1" ht="13.2" x14ac:dyDescent="0.25">
      <c r="A4960" s="207"/>
    </row>
    <row r="4961" spans="1:1" ht="13.2" x14ac:dyDescent="0.25">
      <c r="A4961" s="207"/>
    </row>
    <row r="4962" spans="1:1" ht="13.2" x14ac:dyDescent="0.25">
      <c r="A4962" s="207"/>
    </row>
    <row r="4963" spans="1:1" ht="13.2" x14ac:dyDescent="0.25">
      <c r="A4963" s="207"/>
    </row>
    <row r="4964" spans="1:1" ht="13.2" x14ac:dyDescent="0.25">
      <c r="A4964" s="207"/>
    </row>
    <row r="4965" spans="1:1" ht="13.2" x14ac:dyDescent="0.25">
      <c r="A4965" s="207"/>
    </row>
    <row r="4966" spans="1:1" ht="13.2" x14ac:dyDescent="0.25">
      <c r="A4966" s="207"/>
    </row>
    <row r="4967" spans="1:1" ht="13.2" x14ac:dyDescent="0.25">
      <c r="A4967" s="207"/>
    </row>
    <row r="4968" spans="1:1" ht="13.2" x14ac:dyDescent="0.25">
      <c r="A4968" s="207"/>
    </row>
    <row r="4969" spans="1:1" ht="13.2" x14ac:dyDescent="0.25">
      <c r="A4969" s="207"/>
    </row>
    <row r="4970" spans="1:1" ht="13.2" x14ac:dyDescent="0.25">
      <c r="A4970" s="207"/>
    </row>
    <row r="4971" spans="1:1" ht="13.2" x14ac:dyDescent="0.25">
      <c r="A4971" s="207"/>
    </row>
    <row r="4972" spans="1:1" ht="13.2" x14ac:dyDescent="0.25">
      <c r="A4972" s="207"/>
    </row>
    <row r="4973" spans="1:1" ht="13.2" x14ac:dyDescent="0.25">
      <c r="A4973" s="207"/>
    </row>
    <row r="4974" spans="1:1" ht="13.2" x14ac:dyDescent="0.25">
      <c r="A4974" s="207"/>
    </row>
    <row r="4975" spans="1:1" ht="13.2" x14ac:dyDescent="0.25">
      <c r="A4975" s="207"/>
    </row>
    <row r="4976" spans="1:1" ht="13.2" x14ac:dyDescent="0.25">
      <c r="A4976" s="207"/>
    </row>
    <row r="4977" spans="1:1" ht="13.2" x14ac:dyDescent="0.25">
      <c r="A4977" s="207"/>
    </row>
    <row r="4978" spans="1:1" ht="13.2" x14ac:dyDescent="0.25">
      <c r="A4978" s="207"/>
    </row>
    <row r="4979" spans="1:1" ht="13.2" x14ac:dyDescent="0.25">
      <c r="A4979" s="207"/>
    </row>
    <row r="4980" spans="1:1" ht="13.2" x14ac:dyDescent="0.25">
      <c r="A4980" s="207"/>
    </row>
    <row r="4981" spans="1:1" ht="13.2" x14ac:dyDescent="0.25">
      <c r="A4981" s="207"/>
    </row>
    <row r="4982" spans="1:1" ht="13.2" x14ac:dyDescent="0.25">
      <c r="A4982" s="207"/>
    </row>
    <row r="4983" spans="1:1" ht="13.2" x14ac:dyDescent="0.25">
      <c r="A4983" s="207"/>
    </row>
    <row r="4984" spans="1:1" ht="13.2" x14ac:dyDescent="0.25">
      <c r="A4984" s="207"/>
    </row>
    <row r="4985" spans="1:1" ht="13.2" x14ac:dyDescent="0.25">
      <c r="A4985" s="207"/>
    </row>
    <row r="4986" spans="1:1" ht="13.2" x14ac:dyDescent="0.25">
      <c r="A4986" s="207"/>
    </row>
    <row r="4987" spans="1:1" ht="13.2" x14ac:dyDescent="0.25">
      <c r="A4987" s="207"/>
    </row>
    <row r="4988" spans="1:1" ht="13.2" x14ac:dyDescent="0.25">
      <c r="A4988" s="207"/>
    </row>
    <row r="4989" spans="1:1" ht="13.2" x14ac:dyDescent="0.25">
      <c r="A4989" s="207"/>
    </row>
    <row r="4990" spans="1:1" ht="13.2" x14ac:dyDescent="0.25">
      <c r="A4990" s="207"/>
    </row>
    <row r="4991" spans="1:1" ht="13.2" x14ac:dyDescent="0.25">
      <c r="A4991" s="207"/>
    </row>
    <row r="4992" spans="1:1" ht="13.2" x14ac:dyDescent="0.25">
      <c r="A4992" s="207"/>
    </row>
    <row r="4993" spans="1:1" ht="13.2" x14ac:dyDescent="0.25">
      <c r="A4993" s="207"/>
    </row>
    <row r="4994" spans="1:1" ht="13.2" x14ac:dyDescent="0.25">
      <c r="A4994" s="207"/>
    </row>
    <row r="4995" spans="1:1" ht="13.2" x14ac:dyDescent="0.25">
      <c r="A4995" s="207"/>
    </row>
    <row r="4996" spans="1:1" ht="13.2" x14ac:dyDescent="0.25">
      <c r="A4996" s="207"/>
    </row>
    <row r="4997" spans="1:1" ht="13.2" x14ac:dyDescent="0.25">
      <c r="A4997" s="207"/>
    </row>
    <row r="4998" spans="1:1" ht="13.2" x14ac:dyDescent="0.25">
      <c r="A4998" s="207"/>
    </row>
    <row r="4999" spans="1:1" ht="13.2" x14ac:dyDescent="0.25">
      <c r="A4999" s="207"/>
    </row>
    <row r="5000" spans="1:1" ht="13.2" x14ac:dyDescent="0.25">
      <c r="A5000" s="207"/>
    </row>
    <row r="5001" spans="1:1" ht="13.2" x14ac:dyDescent="0.25">
      <c r="A5001" s="207"/>
    </row>
    <row r="5002" spans="1:1" ht="13.2" x14ac:dyDescent="0.25">
      <c r="A5002" s="207"/>
    </row>
    <row r="5003" spans="1:1" ht="13.2" x14ac:dyDescent="0.25">
      <c r="A5003" s="207"/>
    </row>
    <row r="5004" spans="1:1" ht="13.2" x14ac:dyDescent="0.25">
      <c r="A5004" s="207"/>
    </row>
    <row r="5005" spans="1:1" ht="13.2" x14ac:dyDescent="0.25">
      <c r="A5005" s="207"/>
    </row>
    <row r="5006" spans="1:1" ht="13.2" x14ac:dyDescent="0.25">
      <c r="A5006" s="207"/>
    </row>
    <row r="5007" spans="1:1" ht="13.2" x14ac:dyDescent="0.25">
      <c r="A5007" s="207"/>
    </row>
    <row r="5008" spans="1:1" ht="13.2" x14ac:dyDescent="0.25">
      <c r="A5008" s="207"/>
    </row>
    <row r="5009" spans="1:1" ht="13.2" x14ac:dyDescent="0.25">
      <c r="A5009" s="207"/>
    </row>
    <row r="5010" spans="1:1" ht="13.2" x14ac:dyDescent="0.25">
      <c r="A5010" s="207"/>
    </row>
    <row r="5011" spans="1:1" ht="13.2" x14ac:dyDescent="0.25">
      <c r="A5011" s="207"/>
    </row>
    <row r="5012" spans="1:1" ht="13.2" x14ac:dyDescent="0.25">
      <c r="A5012" s="207"/>
    </row>
    <row r="5013" spans="1:1" ht="13.2" x14ac:dyDescent="0.25">
      <c r="A5013" s="207"/>
    </row>
    <row r="5014" spans="1:1" ht="13.2" x14ac:dyDescent="0.25">
      <c r="A5014" s="207"/>
    </row>
    <row r="5015" spans="1:1" ht="13.2" x14ac:dyDescent="0.25">
      <c r="A5015" s="207"/>
    </row>
    <row r="5016" spans="1:1" ht="13.2" x14ac:dyDescent="0.25">
      <c r="A5016" s="207"/>
    </row>
    <row r="5017" spans="1:1" ht="13.2" x14ac:dyDescent="0.25">
      <c r="A5017" s="207"/>
    </row>
    <row r="5018" spans="1:1" ht="13.2" x14ac:dyDescent="0.25">
      <c r="A5018" s="207"/>
    </row>
    <row r="5019" spans="1:1" ht="13.2" x14ac:dyDescent="0.25">
      <c r="A5019" s="207"/>
    </row>
    <row r="5020" spans="1:1" ht="13.2" x14ac:dyDescent="0.25">
      <c r="A5020" s="207"/>
    </row>
    <row r="5021" spans="1:1" ht="13.2" x14ac:dyDescent="0.25">
      <c r="A5021" s="207"/>
    </row>
    <row r="5022" spans="1:1" ht="13.2" x14ac:dyDescent="0.25">
      <c r="A5022" s="207"/>
    </row>
    <row r="5023" spans="1:1" ht="13.2" x14ac:dyDescent="0.25">
      <c r="A5023" s="207"/>
    </row>
    <row r="5024" spans="1:1" ht="13.2" x14ac:dyDescent="0.25">
      <c r="A5024" s="207"/>
    </row>
    <row r="5025" spans="1:1" ht="13.2" x14ac:dyDescent="0.25">
      <c r="A5025" s="207"/>
    </row>
    <row r="5026" spans="1:1" ht="13.2" x14ac:dyDescent="0.25">
      <c r="A5026" s="207"/>
    </row>
    <row r="5027" spans="1:1" ht="13.2" x14ac:dyDescent="0.25">
      <c r="A5027" s="207"/>
    </row>
    <row r="5028" spans="1:1" ht="13.2" x14ac:dyDescent="0.25">
      <c r="A5028" s="207"/>
    </row>
    <row r="5029" spans="1:1" ht="13.2" x14ac:dyDescent="0.25">
      <c r="A5029" s="207"/>
    </row>
    <row r="5030" spans="1:1" ht="13.2" x14ac:dyDescent="0.25">
      <c r="A5030" s="207"/>
    </row>
    <row r="5031" spans="1:1" ht="13.2" x14ac:dyDescent="0.25">
      <c r="A5031" s="207"/>
    </row>
    <row r="5032" spans="1:1" ht="13.2" x14ac:dyDescent="0.25">
      <c r="A5032" s="207"/>
    </row>
    <row r="5033" spans="1:1" ht="13.2" x14ac:dyDescent="0.25">
      <c r="A5033" s="207"/>
    </row>
    <row r="5034" spans="1:1" ht="13.2" x14ac:dyDescent="0.25">
      <c r="A5034" s="207"/>
    </row>
    <row r="5035" spans="1:1" ht="13.2" x14ac:dyDescent="0.25">
      <c r="A5035" s="207"/>
    </row>
    <row r="5036" spans="1:1" ht="13.2" x14ac:dyDescent="0.25">
      <c r="A5036" s="207"/>
    </row>
    <row r="5037" spans="1:1" ht="13.2" x14ac:dyDescent="0.25">
      <c r="A5037" s="207"/>
    </row>
    <row r="5038" spans="1:1" ht="13.2" x14ac:dyDescent="0.25">
      <c r="A5038" s="207"/>
    </row>
    <row r="5039" spans="1:1" ht="13.2" x14ac:dyDescent="0.25">
      <c r="A5039" s="207"/>
    </row>
    <row r="5040" spans="1:1" ht="13.2" x14ac:dyDescent="0.25">
      <c r="A5040" s="207"/>
    </row>
    <row r="5041" spans="1:1" ht="13.2" x14ac:dyDescent="0.25">
      <c r="A5041" s="207"/>
    </row>
    <row r="5042" spans="1:1" ht="13.2" x14ac:dyDescent="0.25">
      <c r="A5042" s="207"/>
    </row>
    <row r="5043" spans="1:1" ht="13.2" x14ac:dyDescent="0.25">
      <c r="A5043" s="207"/>
    </row>
    <row r="5044" spans="1:1" ht="13.2" x14ac:dyDescent="0.25">
      <c r="A5044" s="207"/>
    </row>
    <row r="5045" spans="1:1" ht="13.2" x14ac:dyDescent="0.25">
      <c r="A5045" s="207"/>
    </row>
    <row r="5046" spans="1:1" ht="13.2" x14ac:dyDescent="0.25">
      <c r="A5046" s="207"/>
    </row>
    <row r="5047" spans="1:1" ht="13.2" x14ac:dyDescent="0.25">
      <c r="A5047" s="207"/>
    </row>
    <row r="5048" spans="1:1" ht="13.2" x14ac:dyDescent="0.25">
      <c r="A5048" s="207"/>
    </row>
    <row r="5049" spans="1:1" ht="13.2" x14ac:dyDescent="0.25">
      <c r="A5049" s="207"/>
    </row>
    <row r="5050" spans="1:1" ht="13.2" x14ac:dyDescent="0.25">
      <c r="A5050" s="207"/>
    </row>
    <row r="5051" spans="1:1" ht="13.2" x14ac:dyDescent="0.25">
      <c r="A5051" s="207"/>
    </row>
    <row r="5052" spans="1:1" ht="13.2" x14ac:dyDescent="0.25">
      <c r="A5052" s="207"/>
    </row>
    <row r="5053" spans="1:1" ht="13.2" x14ac:dyDescent="0.25">
      <c r="A5053" s="207"/>
    </row>
  </sheetData>
  <sheetProtection sheet="1" selectLockedCells="1"/>
  <mergeCells count="73">
    <mergeCell ref="AY49:AY50"/>
    <mergeCell ref="AZ49:AZ50"/>
    <mergeCell ref="BA49:BA50"/>
    <mergeCell ref="BB49:BB50"/>
    <mergeCell ref="BC49:BC50"/>
    <mergeCell ref="AL49:AL50"/>
    <mergeCell ref="AX49:AX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R42:AT45"/>
    <mergeCell ref="AU42:AY45"/>
    <mergeCell ref="AZ42:BB45"/>
    <mergeCell ref="J49:J50"/>
    <mergeCell ref="K49:K50"/>
    <mergeCell ref="U49:U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Q38:AQ39"/>
    <mergeCell ref="AB42:AG45"/>
    <mergeCell ref="AH42:AL45"/>
    <mergeCell ref="AM42:AP45"/>
    <mergeCell ref="AQ42:AQ45"/>
    <mergeCell ref="BA2:BA11"/>
    <mergeCell ref="BB2:BB11"/>
    <mergeCell ref="BC2:BC11"/>
    <mergeCell ref="F5:G5"/>
    <mergeCell ref="O5:R5"/>
    <mergeCell ref="H8:H11"/>
    <mergeCell ref="J8:K8"/>
    <mergeCell ref="L8:O10"/>
    <mergeCell ref="Q8:S10"/>
    <mergeCell ref="AV2:AV11"/>
    <mergeCell ref="AW2:AW11"/>
    <mergeCell ref="AX2:AX11"/>
    <mergeCell ref="AY2:AY11"/>
    <mergeCell ref="AZ2:AZ11"/>
    <mergeCell ref="AQ2:AQ11"/>
    <mergeCell ref="AR2:AR11"/>
    <mergeCell ref="AS2:AS11"/>
    <mergeCell ref="AT2:AT11"/>
    <mergeCell ref="AU2:AU11"/>
    <mergeCell ref="AL2:AL11"/>
    <mergeCell ref="AM2:AM11"/>
    <mergeCell ref="AN2:AN11"/>
    <mergeCell ref="AO2:AO11"/>
    <mergeCell ref="AP2:AP11"/>
    <mergeCell ref="AG2:AG11"/>
    <mergeCell ref="AH2:AH11"/>
    <mergeCell ref="AI2:AI11"/>
    <mergeCell ref="AJ2:AJ11"/>
    <mergeCell ref="AK2:AK11"/>
    <mergeCell ref="AB2:AB11"/>
    <mergeCell ref="AC2:AC11"/>
    <mergeCell ref="AD2:AD11"/>
    <mergeCell ref="AE2:AE11"/>
    <mergeCell ref="AF2:AF11"/>
  </mergeCells>
  <phoneticPr fontId="21" type="noConversion"/>
  <conditionalFormatting sqref="H12:H16 H19:H23 H33:H37 H26:H30">
    <cfRule type="cellIs" dxfId="333" priority="24" stopIfTrue="1" operator="lessThanOrEqual">
      <formula>$U$5+AY12</formula>
    </cfRule>
  </conditionalFormatting>
  <conditionalFormatting sqref="X29 X23:Y23">
    <cfRule type="cellIs" dxfId="332" priority="25" stopIfTrue="1" operator="greaterThanOrEqual">
      <formula>0</formula>
    </cfRule>
  </conditionalFormatting>
  <conditionalFormatting sqref="U11">
    <cfRule type="cellIs" dxfId="331" priority="26" stopIfTrue="1" operator="lessThan">
      <formula>$BC$10</formula>
    </cfRule>
    <cfRule type="cellIs" dxfId="330" priority="27" stopIfTrue="1" operator="greaterThanOrEqual">
      <formula>$BC$10</formula>
    </cfRule>
  </conditionalFormatting>
  <conditionalFormatting sqref="V11:V37 U12:U37">
    <cfRule type="cellIs" dxfId="329" priority="28" stopIfTrue="1" operator="lessThan">
      <formula>0</formula>
    </cfRule>
    <cfRule type="cellIs" dxfId="328" priority="29" stopIfTrue="1" operator="greaterThanOrEqual">
      <formula>0</formula>
    </cfRule>
  </conditionalFormatting>
  <conditionalFormatting sqref="J17 J31 J24 J38">
    <cfRule type="cellIs" dxfId="327" priority="30" stopIfTrue="1" operator="greaterThanOrEqual">
      <formula>$S$4</formula>
    </cfRule>
    <cfRule type="cellIs" dxfId="326" priority="31" stopIfTrue="1" operator="lessThan">
      <formula>$S$4</formula>
    </cfRule>
  </conditionalFormatting>
  <conditionalFormatting sqref="J12:J16 J26:J30 J19:J23 J33:J37">
    <cfRule type="cellIs" dxfId="325" priority="33" stopIfTrue="1" operator="lessThanOrEqual">
      <formula>$U$6</formula>
    </cfRule>
    <cfRule type="cellIs" dxfId="324" priority="34" stopIfTrue="1" operator="greaterThan">
      <formula>$U$6</formula>
    </cfRule>
  </conditionalFormatting>
  <conditionalFormatting sqref="J43:P43">
    <cfRule type="cellIs" dxfId="323" priority="36" stopIfTrue="1" operator="lessThanOrEqual">
      <formula>$U$6</formula>
    </cfRule>
    <cfRule type="cellIs" dxfId="322" priority="37" stopIfTrue="1" operator="greaterThan">
      <formula>$U$6</formula>
    </cfRule>
  </conditionalFormatting>
  <conditionalFormatting sqref="K12:K37">
    <cfRule type="cellIs" dxfId="321" priority="38" stopIfTrue="1" operator="lessThanOrEqual">
      <formula>$U$6</formula>
    </cfRule>
    <cfRule type="cellIs" dxfId="320" priority="39" stopIfTrue="1" operator="greaterThan">
      <formula>$U$6</formula>
    </cfRule>
  </conditionalFormatting>
  <conditionalFormatting sqref="Q46">
    <cfRule type="cellIs" dxfId="319" priority="41" stopIfTrue="1" operator="between">
      <formula>0</formula>
      <formula>40</formula>
    </cfRule>
    <cfRule type="cellIs" dxfId="318" priority="42" stopIfTrue="1" operator="lessThan">
      <formula>0</formula>
    </cfRule>
  </conditionalFormatting>
  <conditionalFormatting sqref="Y29 X23">
    <cfRule type="cellIs" dxfId="317" priority="44" stopIfTrue="1" operator="lessThan">
      <formula>$X$11</formula>
    </cfRule>
  </conditionalFormatting>
  <conditionalFormatting sqref="F12">
    <cfRule type="cellIs" dxfId="316" priority="22" stopIfTrue="1" operator="lessThan">
      <formula>AQ12</formula>
    </cfRule>
  </conditionalFormatting>
  <conditionalFormatting sqref="G12 D12:E12">
    <cfRule type="cellIs" dxfId="315" priority="23" stopIfTrue="1" operator="lessThan">
      <formula>$U$2</formula>
    </cfRule>
  </conditionalFormatting>
  <conditionalFormatting sqref="F13:F16">
    <cfRule type="cellIs" dxfId="314" priority="20" stopIfTrue="1" operator="lessThan">
      <formula>AQ13</formula>
    </cfRule>
  </conditionalFormatting>
  <conditionalFormatting sqref="G13:G16 D13:E16">
    <cfRule type="cellIs" dxfId="313" priority="21" stopIfTrue="1" operator="lessThan">
      <formula>$U$2</formula>
    </cfRule>
  </conditionalFormatting>
  <conditionalFormatting sqref="F19">
    <cfRule type="cellIs" dxfId="312" priority="18" stopIfTrue="1" operator="lessThan">
      <formula>AQ19</formula>
    </cfRule>
  </conditionalFormatting>
  <conditionalFormatting sqref="G19 D19:E19">
    <cfRule type="cellIs" dxfId="311" priority="19" stopIfTrue="1" operator="lessThan">
      <formula>$U$2</formula>
    </cfRule>
  </conditionalFormatting>
  <conditionalFormatting sqref="F20:F23">
    <cfRule type="cellIs" dxfId="310" priority="16" stopIfTrue="1" operator="lessThan">
      <formula>AQ20</formula>
    </cfRule>
  </conditionalFormatting>
  <conditionalFormatting sqref="G20:G23 D20:E23">
    <cfRule type="cellIs" dxfId="309" priority="17" stopIfTrue="1" operator="lessThan">
      <formula>$U$2</formula>
    </cfRule>
  </conditionalFormatting>
  <conditionalFormatting sqref="F26">
    <cfRule type="cellIs" dxfId="308" priority="14" stopIfTrue="1" operator="lessThan">
      <formula>AQ26</formula>
    </cfRule>
  </conditionalFormatting>
  <conditionalFormatting sqref="G26 D26:E26">
    <cfRule type="cellIs" dxfId="307" priority="15" stopIfTrue="1" operator="lessThan">
      <formula>$U$2</formula>
    </cfRule>
  </conditionalFormatting>
  <conditionalFormatting sqref="F27:F30">
    <cfRule type="cellIs" dxfId="306" priority="12" stopIfTrue="1" operator="lessThan">
      <formula>AQ27</formula>
    </cfRule>
  </conditionalFormatting>
  <conditionalFormatting sqref="G27:G30 D27:E30">
    <cfRule type="cellIs" dxfId="305" priority="13" stopIfTrue="1" operator="lessThan">
      <formula>$U$2</formula>
    </cfRule>
  </conditionalFormatting>
  <conditionalFormatting sqref="F33">
    <cfRule type="cellIs" dxfId="304" priority="10" stopIfTrue="1" operator="lessThan">
      <formula>AQ33</formula>
    </cfRule>
  </conditionalFormatting>
  <conditionalFormatting sqref="G33 D33:E33">
    <cfRule type="cellIs" dxfId="303" priority="11" stopIfTrue="1" operator="lessThan">
      <formula>$U$2</formula>
    </cfRule>
  </conditionalFormatting>
  <conditionalFormatting sqref="F34:F37">
    <cfRule type="cellIs" dxfId="302" priority="8" stopIfTrue="1" operator="lessThan">
      <formula>AQ34</formula>
    </cfRule>
  </conditionalFormatting>
  <conditionalFormatting sqref="G34:G37 D34:E37">
    <cfRule type="cellIs" dxfId="301" priority="9" stopIfTrue="1" operator="lessThan">
      <formula>$U$2</formula>
    </cfRule>
  </conditionalFormatting>
  <conditionalFormatting sqref="R26:R30 R33:R37 R19:R23">
    <cfRule type="cellIs" dxfId="300" priority="1" stopIfTrue="1" operator="lessThan">
      <formula>"A"</formula>
    </cfRule>
  </conditionalFormatting>
  <conditionalFormatting sqref="R12:R16 L17:O18 L24:O25 L31:O32">
    <cfRule type="cellIs" dxfId="299" priority="2" stopIfTrue="1" operator="lessThan">
      <formula>$U$2</formula>
    </cfRule>
  </conditionalFormatting>
  <conditionalFormatting sqref="P12:P37">
    <cfRule type="cellIs" dxfId="298" priority="3" stopIfTrue="1" operator="lessThanOrEqual">
      <formula>$U$6</formula>
    </cfRule>
    <cfRule type="cellIs" dxfId="297" priority="4" stopIfTrue="1" operator="greaterThan">
      <formula>$U$6</formula>
    </cfRule>
  </conditionalFormatting>
  <conditionalFormatting sqref="L33:O37 L19:O23 L26:O30 L12:O16">
    <cfRule type="cellIs" dxfId="296" priority="5" stopIfTrue="1" operator="lessThan">
      <formula>$U$2</formula>
    </cfRule>
  </conditionalFormatting>
  <conditionalFormatting sqref="Q12:Q16 Q33:Q37 Q26:Q30 Q19:Q23">
    <cfRule type="cellIs" dxfId="295" priority="6" stopIfTrue="1" operator="lessThan">
      <formula>"A"</formula>
    </cfRule>
    <cfRule type="cellIs" dxfId="294" priority="7" stopIfTrue="1" operator="equal">
      <formula>$W$10</formula>
    </cfRule>
  </conditionalFormatting>
  <dataValidations count="3">
    <dataValidation type="whole" allowBlank="1" showInputMessage="1" showErrorMessage="1" sqref="L12:O16 L19:O23 L26:O30 L33:O37">
      <formula1>1</formula1>
      <formula2>59</formula2>
    </dataValidation>
    <dataValidation type="time" allowBlank="1" showInputMessage="1" showErrorMessage="1" sqref="R12:R16 R19:R23 R26:R30 R33:R37">
      <formula1>0</formula1>
      <formula2>0.499305555555556</formula2>
    </dataValidation>
    <dataValidation type="list" allowBlank="1" showInputMessage="1" showErrorMessage="1" sqref="Q12:Q16 Q19:Q23 Q26:Q30 Q33:Q37">
      <formula1>$W$6:$W$17</formula1>
    </dataValidation>
  </dataValidations>
  <pageMargins left="0.75" right="0.75" top="1" bottom="1" header="0.5" footer="0.5"/>
  <pageSetup paperSize="9" scale="8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SETUP</vt:lpstr>
      <vt:lpstr>04Jan16</vt:lpstr>
      <vt:lpstr>01Feb16</vt:lpstr>
      <vt:lpstr>29Feb16</vt:lpstr>
      <vt:lpstr>28Mar16</vt:lpstr>
      <vt:lpstr>25Apr16</vt:lpstr>
      <vt:lpstr>23May16</vt:lpstr>
      <vt:lpstr>20Jun16</vt:lpstr>
      <vt:lpstr>18JUL16</vt:lpstr>
      <vt:lpstr>15Aug16</vt:lpstr>
      <vt:lpstr>12Sep16</vt:lpstr>
      <vt:lpstr>10Oct16</vt:lpstr>
      <vt:lpstr>7Nov16</vt:lpstr>
      <vt:lpstr>5Dec16</vt:lpstr>
      <vt:lpstr>2Jan2017</vt:lpstr>
      <vt:lpstr>'01Feb16'!Print_Area</vt:lpstr>
      <vt:lpstr>'04Jan16'!Print_Area</vt:lpstr>
      <vt:lpstr>'10Oct16'!Print_Area</vt:lpstr>
      <vt:lpstr>'12Sep16'!Print_Area</vt:lpstr>
      <vt:lpstr>'15Aug16'!Print_Area</vt:lpstr>
      <vt:lpstr>'18JUL16'!Print_Area</vt:lpstr>
      <vt:lpstr>'20Jun16'!Print_Area</vt:lpstr>
      <vt:lpstr>'23May16'!Print_Area</vt:lpstr>
      <vt:lpstr>'25Apr16'!Print_Area</vt:lpstr>
      <vt:lpstr>'28Mar16'!Print_Area</vt:lpstr>
      <vt:lpstr>'29Feb16'!Print_Area</vt:lpstr>
    </vt:vector>
  </TitlesOfParts>
  <Company>Atradius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GBJGEA1</dc:creator>
  <cp:lastModifiedBy>TOBIN Jamie</cp:lastModifiedBy>
  <cp:lastPrinted>2014-10-13T09:00:04Z</cp:lastPrinted>
  <dcterms:created xsi:type="dcterms:W3CDTF">2006-12-05T12:34:07Z</dcterms:created>
  <dcterms:modified xsi:type="dcterms:W3CDTF">2016-06-14T10:42:02Z</dcterms:modified>
</cp:coreProperties>
</file>