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illan\Desktop\Tesis_Maestria\IMAGENES\"/>
    </mc:Choice>
  </mc:AlternateContent>
  <xr:revisionPtr revIDLastSave="0" documentId="13_ncr:1_{F7B2118D-78DC-47E6-9FB2-893753857A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actor Multiplicador" sheetId="1" r:id="rId1"/>
    <sheet name="Propuesta Económica Proyecto " sheetId="2" r:id="rId2"/>
  </sheets>
  <definedNames>
    <definedName name="_xlnm.Print_Area" localSheetId="1">'Propuesta Económica Proyecto '!$B$1:$K$32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D21" i="1"/>
  <c r="D23" i="1" s="1"/>
  <c r="D34" i="1"/>
  <c r="D41" i="1"/>
  <c r="D36" i="1" l="1"/>
  <c r="D43" i="1" s="1"/>
  <c r="D45" i="1" s="1"/>
  <c r="I26" i="2"/>
  <c r="I27" i="2" s="1"/>
  <c r="I20" i="2" l="1"/>
  <c r="J14" i="2"/>
  <c r="J15" i="2"/>
  <c r="G7" i="2"/>
  <c r="J7" i="2" s="1"/>
  <c r="G8" i="2" l="1"/>
  <c r="I21" i="2"/>
  <c r="J13" i="2"/>
  <c r="J16" i="2" s="1"/>
  <c r="J6" i="2"/>
  <c r="J8" i="2" l="1"/>
  <c r="J9" i="2" s="1"/>
  <c r="H30" i="2" l="1"/>
</calcChain>
</file>

<file path=xl/sharedStrings.xml><?xml version="1.0" encoding="utf-8"?>
<sst xmlns="http://schemas.openxmlformats.org/spreadsheetml/2006/main" count="85" uniqueCount="65">
  <si>
    <t>ITEM</t>
  </si>
  <si>
    <t>PORCENTAJE</t>
  </si>
  <si>
    <t xml:space="preserve">A. SALARIO                                                                                                                                                            </t>
  </si>
  <si>
    <t>B. PRESTACIONES SOCIALES</t>
  </si>
  <si>
    <t>Primas</t>
  </si>
  <si>
    <t>Vacaciones</t>
  </si>
  <si>
    <t>Salud</t>
  </si>
  <si>
    <t>Riesgos Profecionales (ARP)</t>
  </si>
  <si>
    <t>Otros (incapacidades no cubiertas)</t>
  </si>
  <si>
    <t xml:space="preserve">Subtotal de Prestaciones Sociales </t>
  </si>
  <si>
    <t>C. SUMA A+B</t>
  </si>
  <si>
    <t>D. COSTOS INDIRECTOS</t>
  </si>
  <si>
    <t>Impuestos</t>
  </si>
  <si>
    <t>Elementos de oficina</t>
  </si>
  <si>
    <t>Capacitaciones</t>
  </si>
  <si>
    <t>Oficinas</t>
  </si>
  <si>
    <t>Comunicaciones</t>
  </si>
  <si>
    <t>Subtotal costos indirectos</t>
  </si>
  <si>
    <t>E. SUMA C+D</t>
  </si>
  <si>
    <t>F. HONORARIOS</t>
  </si>
  <si>
    <t>Imprevistos o Inconsistencias</t>
  </si>
  <si>
    <t>Subtotal Honorarios</t>
  </si>
  <si>
    <t>TOTAL FACTOR MULTIPLICADOR (E+F)</t>
  </si>
  <si>
    <t>FACTOR MULTIPLICADOR FINAL</t>
  </si>
  <si>
    <t>A</t>
  </si>
  <si>
    <t>COSTOS DE PERSONAL</t>
  </si>
  <si>
    <t xml:space="preserve">DESCRIPCIÓN </t>
  </si>
  <si>
    <t>CANTIDAD</t>
  </si>
  <si>
    <t>DEDICACIÓN MES</t>
  </si>
  <si>
    <t>FACTOR MULTIPLICADOR</t>
  </si>
  <si>
    <t>TARIFA POR MES</t>
  </si>
  <si>
    <t>CANTIDAD DE MESES</t>
  </si>
  <si>
    <t>VALOR TOTAL</t>
  </si>
  <si>
    <t>SUBTOTAL PERSONAL</t>
  </si>
  <si>
    <t>B</t>
  </si>
  <si>
    <t>COSTOS DE OFICINA</t>
  </si>
  <si>
    <t>Papelería</t>
  </si>
  <si>
    <t>SUBTOTAL OFICINA</t>
  </si>
  <si>
    <t>C</t>
  </si>
  <si>
    <t>COSTOS DE TRANSPORTE</t>
  </si>
  <si>
    <t>TIEMPO EN MES</t>
  </si>
  <si>
    <t>VALOR MENSUAL</t>
  </si>
  <si>
    <t>SUBTOTAL TRANSPORTE CONTRATO</t>
  </si>
  <si>
    <t>D</t>
  </si>
  <si>
    <t>COSTOS DE HERRAMIENTAS Y EQUIPOS</t>
  </si>
  <si>
    <t>SUBTOTAL HERRAMIENTA Y EQUIPOS CONTRATO</t>
  </si>
  <si>
    <t>TOTAL (A+B+C+D+E)</t>
  </si>
  <si>
    <t>Director de Proyecto</t>
  </si>
  <si>
    <t>Revisor de Proyecto</t>
  </si>
  <si>
    <t>Ingeniero de Software</t>
  </si>
  <si>
    <t>CALCULO FACTOR MULTIPLICADOR</t>
  </si>
  <si>
    <t>Cesantías</t>
  </si>
  <si>
    <t>Intereses de Cesantías</t>
  </si>
  <si>
    <t>Pensión</t>
  </si>
  <si>
    <t>Caja de Compensación Familiar S/ financiera</t>
  </si>
  <si>
    <t>Garantías y Seguros</t>
  </si>
  <si>
    <t>Tecnología/equipos</t>
  </si>
  <si>
    <t>Administración</t>
  </si>
  <si>
    <t>Utilidades y beneficio Institucional (12%total directos e indirectos)</t>
  </si>
  <si>
    <t>Servicio de Energía</t>
  </si>
  <si>
    <t>Servicio Internet + Telefonía</t>
  </si>
  <si>
    <t>Gasolina Automóvil</t>
  </si>
  <si>
    <t>PC (SSD,16 GB RAM,3.5GZ)</t>
  </si>
  <si>
    <t>Monitor 24"</t>
  </si>
  <si>
    <t>COSTOS DE LA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</si>
</sst>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-* #,##0_-;\-* #,##0_-;_-* &quot;-&quot;??_-;_-@_-"/>
    <numFmt numFmtId="167" formatCode="_-* #,##0.0_-;\-* #,##0.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Cmr12"/>
    </font>
    <font>
      <b/>
      <sz val="10"/>
      <color theme="1"/>
      <name val="Cmr12"/>
    </font>
    <font>
      <sz val="10"/>
      <color theme="1"/>
      <name val="Cmr12"/>
    </font>
    <font>
      <sz val="10"/>
      <name val="CMR1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0" fillId="2" borderId="0" xfId="0" applyFill="1" applyBorder="1"/>
    <xf numFmtId="14" fontId="0" fillId="2" borderId="0" xfId="0" applyNumberFormat="1" applyFill="1" applyBorder="1"/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165" fontId="2" fillId="0" borderId="0" xfId="2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6" fontId="3" fillId="0" borderId="0" xfId="1" applyNumberFormat="1" applyFont="1" applyAlignment="1">
      <alignment horizontal="center" vertical="center" wrapText="1"/>
    </xf>
    <xf numFmtId="166" fontId="3" fillId="0" borderId="0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textRotation="90" wrapText="1"/>
    </xf>
    <xf numFmtId="43" fontId="3" fillId="0" borderId="0" xfId="1" applyFont="1" applyBorder="1" applyAlignment="1">
      <alignment horizontal="center" vertical="center" textRotation="90" wrapText="1"/>
    </xf>
    <xf numFmtId="165" fontId="3" fillId="0" borderId="0" xfId="2" applyNumberFormat="1" applyFont="1" applyBorder="1" applyAlignment="1">
      <alignment horizontal="center" vertical="center" wrapText="1"/>
    </xf>
    <xf numFmtId="165" fontId="3" fillId="0" borderId="0" xfId="2" applyNumberFormat="1" applyFont="1" applyBorder="1" applyAlignment="1">
      <alignment horizontal="center" vertical="center" textRotation="90" wrapText="1"/>
    </xf>
    <xf numFmtId="43" fontId="2" fillId="0" borderId="0" xfId="1" applyFont="1" applyBorder="1" applyAlignment="1">
      <alignment horizontal="center" vertical="center"/>
    </xf>
    <xf numFmtId="165" fontId="2" fillId="0" borderId="0" xfId="2" applyNumberFormat="1" applyFont="1" applyBorder="1" applyAlignment="1">
      <alignment horizontal="center" vertical="center"/>
    </xf>
    <xf numFmtId="167" fontId="2" fillId="0" borderId="0" xfId="1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65" fontId="3" fillId="0" borderId="0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166" fontId="2" fillId="0" borderId="0" xfId="0" applyNumberFormat="1" applyFont="1" applyBorder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43" fontId="2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5" fontId="2" fillId="0" borderId="0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2" borderId="0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2" fontId="5" fillId="2" borderId="0" xfId="0" applyNumberFormat="1" applyFont="1" applyFill="1" applyBorder="1"/>
    <xf numFmtId="0" fontId="5" fillId="2" borderId="13" xfId="0" applyFont="1" applyFill="1" applyBorder="1"/>
    <xf numFmtId="0" fontId="7" fillId="2" borderId="5" xfId="0" applyFont="1" applyFill="1" applyBorder="1"/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 applyAlignment="1"/>
    <xf numFmtId="10" fontId="6" fillId="2" borderId="7" xfId="0" applyNumberFormat="1" applyFont="1" applyFill="1" applyBorder="1" applyAlignment="1"/>
    <xf numFmtId="0" fontId="6" fillId="2" borderId="0" xfId="0" applyFont="1" applyFill="1" applyBorder="1" applyAlignment="1"/>
    <xf numFmtId="10" fontId="6" fillId="2" borderId="0" xfId="0" applyNumberFormat="1" applyFont="1" applyFill="1" applyBorder="1" applyAlignment="1"/>
    <xf numFmtId="0" fontId="7" fillId="2" borderId="9" xfId="0" applyFont="1" applyFill="1" applyBorder="1"/>
    <xf numFmtId="10" fontId="7" fillId="2" borderId="10" xfId="0" applyNumberFormat="1" applyFont="1" applyFill="1" applyBorder="1"/>
    <xf numFmtId="0" fontId="6" fillId="2" borderId="11" xfId="0" applyFont="1" applyFill="1" applyBorder="1"/>
    <xf numFmtId="10" fontId="6" fillId="2" borderId="12" xfId="0" applyNumberFormat="1" applyFont="1" applyFill="1" applyBorder="1"/>
    <xf numFmtId="0" fontId="6" fillId="2" borderId="6" xfId="0" applyFont="1" applyFill="1" applyBorder="1"/>
    <xf numFmtId="10" fontId="6" fillId="2" borderId="7" xfId="0" applyNumberFormat="1" applyFont="1" applyFill="1" applyBorder="1"/>
    <xf numFmtId="0" fontId="6" fillId="2" borderId="0" xfId="0" applyFont="1" applyFill="1" applyBorder="1"/>
    <xf numFmtId="10" fontId="6" fillId="2" borderId="0" xfId="0" applyNumberFormat="1" applyFont="1" applyFill="1" applyBorder="1"/>
    <xf numFmtId="0" fontId="7" fillId="2" borderId="9" xfId="0" applyFont="1" applyFill="1" applyBorder="1" applyAlignment="1">
      <alignment horizontal="left" vertical="center" wrapText="1"/>
    </xf>
    <xf numFmtId="0" fontId="7" fillId="2" borderId="14" xfId="0" applyFont="1" applyFill="1" applyBorder="1"/>
    <xf numFmtId="0" fontId="7" fillId="2" borderId="15" xfId="0" applyFont="1" applyFill="1" applyBorder="1"/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textRotation="90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textRotation="90" wrapText="1"/>
    </xf>
    <xf numFmtId="43" fontId="6" fillId="2" borderId="19" xfId="1" applyFont="1" applyFill="1" applyBorder="1" applyAlignment="1">
      <alignment horizontal="center" vertical="center" textRotation="90" wrapText="1"/>
    </xf>
    <xf numFmtId="165" fontId="6" fillId="2" borderId="19" xfId="2" applyNumberFormat="1" applyFont="1" applyFill="1" applyBorder="1" applyAlignment="1">
      <alignment horizontal="center" vertical="center" wrapText="1"/>
    </xf>
    <xf numFmtId="165" fontId="6" fillId="2" borderId="20" xfId="2" applyNumberFormat="1" applyFont="1" applyFill="1" applyBorder="1" applyAlignment="1">
      <alignment horizontal="center" vertical="center" textRotation="90" wrapText="1"/>
    </xf>
    <xf numFmtId="165" fontId="6" fillId="2" borderId="10" xfId="2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center" vertical="center"/>
    </xf>
    <xf numFmtId="43" fontId="7" fillId="2" borderId="19" xfId="1" applyFont="1" applyFill="1" applyBorder="1" applyAlignment="1">
      <alignment horizontal="center" vertical="center"/>
    </xf>
    <xf numFmtId="165" fontId="7" fillId="2" borderId="19" xfId="2" applyNumberFormat="1" applyFont="1" applyFill="1" applyBorder="1" applyAlignment="1">
      <alignment horizontal="center" vertical="center"/>
    </xf>
    <xf numFmtId="167" fontId="7" fillId="2" borderId="20" xfId="1" applyNumberFormat="1" applyFont="1" applyFill="1" applyBorder="1" applyAlignment="1">
      <alignment horizontal="center" vertical="center"/>
    </xf>
    <xf numFmtId="165" fontId="7" fillId="2" borderId="10" xfId="2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right" vertical="center"/>
    </xf>
    <xf numFmtId="165" fontId="6" fillId="2" borderId="10" xfId="2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3" fontId="7" fillId="2" borderId="0" xfId="1" applyFont="1" applyFill="1" applyAlignment="1">
      <alignment horizontal="center" vertical="center"/>
    </xf>
    <xf numFmtId="165" fontId="7" fillId="2" borderId="0" xfId="2" applyNumberFormat="1" applyFont="1" applyFill="1" applyAlignment="1">
      <alignment horizontal="center" vertical="center"/>
    </xf>
    <xf numFmtId="165" fontId="8" fillId="2" borderId="19" xfId="2" applyNumberFormat="1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vertical="center" textRotation="90" wrapText="1"/>
    </xf>
    <xf numFmtId="0" fontId="7" fillId="2" borderId="19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65" fontId="7" fillId="0" borderId="0" xfId="2" applyNumberFormat="1" applyFont="1" applyAlignment="1">
      <alignment horizontal="center" vertical="center"/>
    </xf>
    <xf numFmtId="0" fontId="6" fillId="2" borderId="35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7" fillId="2" borderId="34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left"/>
    </xf>
    <xf numFmtId="0" fontId="6" fillId="2" borderId="18" xfId="0" applyFont="1" applyFill="1" applyBorder="1" applyAlignment="1">
      <alignment horizontal="left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165" fontId="6" fillId="2" borderId="31" xfId="0" applyNumberFormat="1" applyFont="1" applyFill="1" applyBorder="1" applyAlignment="1">
      <alignment horizontal="center" vertical="center"/>
    </xf>
    <xf numFmtId="165" fontId="6" fillId="2" borderId="32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0" fontId="6" fillId="2" borderId="25" xfId="0" applyFont="1" applyFill="1" applyBorder="1" applyAlignment="1">
      <alignment horizontal="right" vertical="center"/>
    </xf>
    <xf numFmtId="0" fontId="6" fillId="2" borderId="26" xfId="0" applyFont="1" applyFill="1" applyBorder="1" applyAlignment="1">
      <alignment horizontal="right" vertical="center"/>
    </xf>
    <xf numFmtId="0" fontId="6" fillId="2" borderId="27" xfId="0" applyFont="1" applyFill="1" applyBorder="1" applyAlignment="1">
      <alignment horizontal="right" vertical="center"/>
    </xf>
    <xf numFmtId="165" fontId="6" fillId="2" borderId="28" xfId="2" applyNumberFormat="1" applyFont="1" applyFill="1" applyBorder="1" applyAlignment="1">
      <alignment horizontal="center" vertical="center"/>
    </xf>
    <xf numFmtId="165" fontId="6" fillId="2" borderId="29" xfId="2" applyNumberFormat="1" applyFont="1" applyFill="1" applyBorder="1" applyAlignment="1">
      <alignment horizontal="center" vertical="center"/>
    </xf>
    <xf numFmtId="165" fontId="2" fillId="0" borderId="0" xfId="2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65" fontId="3" fillId="0" borderId="0" xfId="2" applyNumberFormat="1" applyFont="1" applyBorder="1" applyAlignment="1">
      <alignment horizontal="center" vertical="center"/>
    </xf>
    <xf numFmtId="165" fontId="7" fillId="2" borderId="20" xfId="2" applyNumberFormat="1" applyFont="1" applyFill="1" applyBorder="1" applyAlignment="1">
      <alignment horizontal="center" vertical="center"/>
    </xf>
    <xf numFmtId="165" fontId="7" fillId="2" borderId="24" xfId="2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165" fontId="6" fillId="2" borderId="20" xfId="2" applyNumberFormat="1" applyFont="1" applyFill="1" applyBorder="1" applyAlignment="1">
      <alignment horizontal="center" vertical="center" wrapText="1"/>
    </xf>
    <xf numFmtId="165" fontId="6" fillId="2" borderId="24" xfId="2" applyNumberFormat="1" applyFont="1" applyFill="1" applyBorder="1" applyAlignment="1">
      <alignment horizontal="center" vertical="center" wrapText="1"/>
    </xf>
    <xf numFmtId="43" fontId="6" fillId="2" borderId="20" xfId="1" applyFont="1" applyFill="1" applyBorder="1" applyAlignment="1">
      <alignment horizontal="center" vertical="center" wrapText="1"/>
    </xf>
    <xf numFmtId="43" fontId="6" fillId="2" borderId="24" xfId="1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21" xfId="0" applyFont="1" applyFill="1" applyBorder="1" applyAlignment="1">
      <alignment horizontal="right" vertical="center"/>
    </xf>
    <xf numFmtId="0" fontId="6" fillId="2" borderId="22" xfId="0" applyFont="1" applyFill="1" applyBorder="1" applyAlignment="1">
      <alignment horizontal="right" vertical="center"/>
    </xf>
    <xf numFmtId="0" fontId="6" fillId="2" borderId="23" xfId="0" applyFont="1" applyFill="1" applyBorder="1" applyAlignment="1">
      <alignment horizontal="right" vertical="center"/>
    </xf>
    <xf numFmtId="0" fontId="6" fillId="2" borderId="19" xfId="0" applyFont="1" applyFill="1" applyBorder="1" applyAlignment="1">
      <alignment horizontal="center" vertical="center" textRotation="90" wrapText="1"/>
    </xf>
    <xf numFmtId="0" fontId="7" fillId="2" borderId="20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illares 2" xfId="1" xr:uid="{00000000-0005-0000-0000-000000000000}"/>
    <cellStyle name="Moned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zoomScale="145" zoomScaleNormal="145" workbookViewId="0">
      <selection activeCell="F10" sqref="F10"/>
    </sheetView>
  </sheetViews>
  <sheetFormatPr baseColWidth="10" defaultRowHeight="15"/>
  <cols>
    <col min="1" max="1" width="11.42578125" style="1"/>
    <col min="2" max="2" width="1.42578125" style="1" customWidth="1"/>
    <col min="3" max="3" width="40.5703125" style="1" customWidth="1"/>
    <col min="4" max="4" width="14" style="1" customWidth="1"/>
    <col min="5" max="5" width="1.42578125" style="1" customWidth="1"/>
    <col min="6" max="7" width="11.42578125" style="1"/>
    <col min="8" max="9" width="11.42578125" style="2"/>
    <col min="10" max="16384" width="11.42578125" style="1"/>
  </cols>
  <sheetData>
    <row r="1" spans="1:6" ht="15.75" thickBot="1">
      <c r="A1" s="45"/>
      <c r="B1" s="45"/>
      <c r="C1" s="45"/>
      <c r="D1" s="45"/>
      <c r="E1" s="45"/>
      <c r="F1" s="45"/>
    </row>
    <row r="2" spans="1:6" ht="7.5" customHeight="1">
      <c r="A2" s="45"/>
      <c r="B2" s="46"/>
      <c r="C2" s="47"/>
      <c r="D2" s="47"/>
      <c r="E2" s="48"/>
      <c r="F2" s="45"/>
    </row>
    <row r="3" spans="1:6" ht="7.5" customHeight="1">
      <c r="A3" s="45"/>
      <c r="B3" s="49"/>
      <c r="C3" s="102" t="s">
        <v>50</v>
      </c>
      <c r="D3" s="102"/>
      <c r="E3" s="52"/>
      <c r="F3" s="45"/>
    </row>
    <row r="4" spans="1:6" ht="7.5" customHeight="1">
      <c r="A4" s="45"/>
      <c r="B4" s="49"/>
      <c r="C4" s="102"/>
      <c r="D4" s="102"/>
      <c r="E4" s="52"/>
      <c r="F4" s="45"/>
    </row>
    <row r="5" spans="1:6" ht="9" customHeight="1">
      <c r="A5" s="45"/>
      <c r="B5" s="49"/>
      <c r="C5" s="102"/>
      <c r="D5" s="102"/>
      <c r="E5" s="52"/>
      <c r="F5" s="45"/>
    </row>
    <row r="6" spans="1:6" ht="8.25" customHeight="1">
      <c r="A6" s="45"/>
      <c r="B6" s="49"/>
      <c r="C6" s="103"/>
      <c r="D6" s="103"/>
      <c r="E6" s="52"/>
      <c r="F6" s="45"/>
    </row>
    <row r="7" spans="1:6">
      <c r="A7" s="45"/>
      <c r="B7" s="49"/>
      <c r="C7" s="53" t="s">
        <v>0</v>
      </c>
      <c r="D7" s="53" t="s">
        <v>1</v>
      </c>
      <c r="E7" s="52"/>
      <c r="F7" s="45"/>
    </row>
    <row r="8" spans="1:6" ht="4.5" customHeight="1" thickBot="1">
      <c r="A8" s="45"/>
      <c r="B8" s="49"/>
      <c r="C8" s="53"/>
      <c r="D8" s="53"/>
      <c r="E8" s="52"/>
      <c r="F8" s="45"/>
    </row>
    <row r="9" spans="1:6" ht="15.75" thickBot="1">
      <c r="A9" s="45"/>
      <c r="B9" s="49"/>
      <c r="C9" s="54" t="s">
        <v>2</v>
      </c>
      <c r="D9" s="55">
        <v>1</v>
      </c>
      <c r="E9" s="52"/>
      <c r="F9" s="45"/>
    </row>
    <row r="10" spans="1:6" ht="15.75" thickBot="1">
      <c r="A10" s="45"/>
      <c r="B10" s="49"/>
      <c r="C10" s="56"/>
      <c r="D10" s="57"/>
      <c r="E10" s="52"/>
      <c r="F10" s="45"/>
    </row>
    <row r="11" spans="1:6">
      <c r="A11" s="45"/>
      <c r="B11" s="49"/>
      <c r="C11" s="104" t="s">
        <v>3</v>
      </c>
      <c r="D11" s="105"/>
      <c r="E11" s="52"/>
      <c r="F11" s="45"/>
    </row>
    <row r="12" spans="1:6">
      <c r="A12" s="45"/>
      <c r="B12" s="49"/>
      <c r="C12" s="58" t="s">
        <v>51</v>
      </c>
      <c r="D12" s="59">
        <v>8.3299999999999999E-2</v>
      </c>
      <c r="E12" s="52"/>
      <c r="F12" s="45"/>
    </row>
    <row r="13" spans="1:6">
      <c r="A13" s="45"/>
      <c r="B13" s="49"/>
      <c r="C13" s="58" t="s">
        <v>52</v>
      </c>
      <c r="D13" s="59">
        <v>0.01</v>
      </c>
      <c r="E13" s="52"/>
      <c r="F13" s="45"/>
    </row>
    <row r="14" spans="1:6">
      <c r="A14" s="45"/>
      <c r="B14" s="49"/>
      <c r="C14" s="58" t="s">
        <v>4</v>
      </c>
      <c r="D14" s="59">
        <v>8.3299999999999999E-2</v>
      </c>
      <c r="E14" s="52"/>
      <c r="F14" s="45"/>
    </row>
    <row r="15" spans="1:6">
      <c r="A15" s="45"/>
      <c r="B15" s="49"/>
      <c r="C15" s="58" t="s">
        <v>5</v>
      </c>
      <c r="D15" s="59">
        <v>4.1700000000000001E-2</v>
      </c>
      <c r="E15" s="52"/>
      <c r="F15" s="45"/>
    </row>
    <row r="16" spans="1:6">
      <c r="A16" s="45"/>
      <c r="B16" s="49"/>
      <c r="C16" s="58" t="s">
        <v>53</v>
      </c>
      <c r="D16" s="59">
        <v>0.16</v>
      </c>
      <c r="E16" s="52"/>
      <c r="F16" s="45"/>
    </row>
    <row r="17" spans="1:6">
      <c r="A17" s="45"/>
      <c r="B17" s="49"/>
      <c r="C17" s="58" t="s">
        <v>6</v>
      </c>
      <c r="D17" s="59">
        <v>0.125</v>
      </c>
      <c r="E17" s="52"/>
      <c r="F17" s="45"/>
    </row>
    <row r="18" spans="1:6">
      <c r="A18" s="45"/>
      <c r="B18" s="49"/>
      <c r="C18" s="58" t="s">
        <v>7</v>
      </c>
      <c r="D18" s="59">
        <v>2.35E-2</v>
      </c>
      <c r="E18" s="52"/>
      <c r="F18" s="45"/>
    </row>
    <row r="19" spans="1:6">
      <c r="A19" s="45"/>
      <c r="B19" s="49"/>
      <c r="C19" s="58" t="s">
        <v>54</v>
      </c>
      <c r="D19" s="59">
        <v>0.04</v>
      </c>
      <c r="E19" s="52"/>
      <c r="F19" s="45"/>
    </row>
    <row r="20" spans="1:6">
      <c r="A20" s="45"/>
      <c r="B20" s="49"/>
      <c r="C20" s="58" t="s">
        <v>8</v>
      </c>
      <c r="D20" s="59">
        <v>0.02</v>
      </c>
      <c r="E20" s="52"/>
      <c r="F20" s="45"/>
    </row>
    <row r="21" spans="1:6" ht="15.75" thickBot="1">
      <c r="A21" s="45"/>
      <c r="B21" s="49"/>
      <c r="C21" s="60" t="s">
        <v>9</v>
      </c>
      <c r="D21" s="61">
        <f>D20+D19+D18+D17+D16+D15+D14+D13+D12</f>
        <v>0.58679999999999999</v>
      </c>
      <c r="E21" s="52"/>
      <c r="F21" s="45"/>
    </row>
    <row r="22" spans="1:6" ht="6.75" customHeight="1" thickBot="1">
      <c r="A22" s="45"/>
      <c r="B22" s="49"/>
      <c r="C22" s="100"/>
      <c r="D22" s="100"/>
      <c r="E22" s="52"/>
      <c r="F22" s="45"/>
    </row>
    <row r="23" spans="1:6" ht="15.75" thickBot="1">
      <c r="A23" s="45"/>
      <c r="B23" s="49"/>
      <c r="C23" s="62" t="s">
        <v>10</v>
      </c>
      <c r="D23" s="63">
        <f>D21+D9</f>
        <v>1.5868</v>
      </c>
      <c r="E23" s="52"/>
      <c r="F23" s="45"/>
    </row>
    <row r="24" spans="1:6" ht="7.5" customHeight="1" thickBot="1">
      <c r="A24" s="45"/>
      <c r="B24" s="49"/>
      <c r="C24" s="64"/>
      <c r="D24" s="65"/>
      <c r="E24" s="52"/>
      <c r="F24" s="45"/>
    </row>
    <row r="25" spans="1:6">
      <c r="A25" s="45"/>
      <c r="B25" s="49"/>
      <c r="C25" s="98" t="s">
        <v>11</v>
      </c>
      <c r="D25" s="99"/>
      <c r="E25" s="52"/>
      <c r="F25" s="45"/>
    </row>
    <row r="26" spans="1:6">
      <c r="A26" s="45"/>
      <c r="B26" s="49"/>
      <c r="C26" s="58" t="s">
        <v>12</v>
      </c>
      <c r="D26" s="59">
        <v>5.5E-2</v>
      </c>
      <c r="E26" s="52"/>
      <c r="F26" s="45"/>
    </row>
    <row r="27" spans="1:6">
      <c r="A27" s="45"/>
      <c r="B27" s="49"/>
      <c r="C27" s="58" t="s">
        <v>55</v>
      </c>
      <c r="D27" s="59">
        <v>5.5E-2</v>
      </c>
      <c r="E27" s="52"/>
      <c r="F27" s="45"/>
    </row>
    <row r="28" spans="1:6">
      <c r="A28" s="45"/>
      <c r="B28" s="49"/>
      <c r="C28" s="58" t="s">
        <v>56</v>
      </c>
      <c r="D28" s="59">
        <v>0.06</v>
      </c>
      <c r="E28" s="52"/>
      <c r="F28" s="45"/>
    </row>
    <row r="29" spans="1:6">
      <c r="A29" s="45"/>
      <c r="B29" s="49"/>
      <c r="C29" s="58" t="s">
        <v>13</v>
      </c>
      <c r="D29" s="59">
        <v>0.06</v>
      </c>
      <c r="E29" s="52"/>
      <c r="F29" s="45"/>
    </row>
    <row r="30" spans="1:6">
      <c r="A30" s="45"/>
      <c r="B30" s="49"/>
      <c r="C30" s="58" t="s">
        <v>14</v>
      </c>
      <c r="D30" s="59">
        <v>5.5E-2</v>
      </c>
      <c r="E30" s="52"/>
      <c r="F30" s="45"/>
    </row>
    <row r="31" spans="1:6">
      <c r="A31" s="45"/>
      <c r="B31" s="49"/>
      <c r="C31" s="58" t="s">
        <v>57</v>
      </c>
      <c r="D31" s="59">
        <v>0.09</v>
      </c>
      <c r="E31" s="52"/>
      <c r="F31" s="45"/>
    </row>
    <row r="32" spans="1:6">
      <c r="A32" s="45"/>
      <c r="B32" s="49"/>
      <c r="C32" s="58" t="s">
        <v>15</v>
      </c>
      <c r="D32" s="59">
        <v>6.5000000000000002E-2</v>
      </c>
      <c r="E32" s="52"/>
      <c r="F32" s="45"/>
    </row>
    <row r="33" spans="1:6">
      <c r="A33" s="45"/>
      <c r="B33" s="49"/>
      <c r="C33" s="58" t="s">
        <v>16</v>
      </c>
      <c r="D33" s="59">
        <v>0.06</v>
      </c>
      <c r="E33" s="52"/>
      <c r="F33" s="45"/>
    </row>
    <row r="34" spans="1:6" ht="15.75" thickBot="1">
      <c r="A34" s="45"/>
      <c r="B34" s="49"/>
      <c r="C34" s="60" t="s">
        <v>17</v>
      </c>
      <c r="D34" s="61">
        <f>SUM(D26:D33)</f>
        <v>0.5</v>
      </c>
      <c r="E34" s="52"/>
      <c r="F34" s="45"/>
    </row>
    <row r="35" spans="1:6" ht="6.75" customHeight="1" thickBot="1">
      <c r="A35" s="45"/>
      <c r="B35" s="49"/>
      <c r="C35" s="100"/>
      <c r="D35" s="100"/>
      <c r="E35" s="52"/>
      <c r="F35" s="45"/>
    </row>
    <row r="36" spans="1:6" ht="15.75" thickBot="1">
      <c r="A36" s="45"/>
      <c r="B36" s="49"/>
      <c r="C36" s="62" t="s">
        <v>18</v>
      </c>
      <c r="D36" s="63">
        <f>D34+D23</f>
        <v>2.0868000000000002</v>
      </c>
      <c r="E36" s="52"/>
      <c r="F36" s="45"/>
    </row>
    <row r="37" spans="1:6" ht="7.5" customHeight="1" thickBot="1">
      <c r="A37" s="45"/>
      <c r="B37" s="49"/>
      <c r="C37" s="64"/>
      <c r="D37" s="65"/>
      <c r="E37" s="52"/>
      <c r="F37" s="45"/>
    </row>
    <row r="38" spans="1:6">
      <c r="A38" s="45"/>
      <c r="B38" s="49"/>
      <c r="C38" s="98" t="s">
        <v>19</v>
      </c>
      <c r="D38" s="99"/>
      <c r="E38" s="52"/>
      <c r="F38" s="45"/>
    </row>
    <row r="39" spans="1:6" ht="37.5" customHeight="1">
      <c r="A39" s="45"/>
      <c r="B39" s="49"/>
      <c r="C39" s="66" t="s">
        <v>58</v>
      </c>
      <c r="D39" s="59">
        <v>0.12</v>
      </c>
      <c r="E39" s="52"/>
      <c r="F39" s="45"/>
    </row>
    <row r="40" spans="1:6">
      <c r="A40" s="45"/>
      <c r="B40" s="49"/>
      <c r="C40" s="58" t="s">
        <v>20</v>
      </c>
      <c r="D40" s="59">
        <v>0.06</v>
      </c>
      <c r="E40" s="52"/>
      <c r="F40" s="45"/>
    </row>
    <row r="41" spans="1:6" ht="15.75" thickBot="1">
      <c r="A41" s="45"/>
      <c r="B41" s="49"/>
      <c r="C41" s="60" t="s">
        <v>21</v>
      </c>
      <c r="D41" s="61">
        <f>D40+D39</f>
        <v>0.18</v>
      </c>
      <c r="E41" s="52"/>
      <c r="F41" s="45"/>
    </row>
    <row r="42" spans="1:6" ht="8.25" customHeight="1" thickBot="1">
      <c r="A42" s="45"/>
      <c r="B42" s="49"/>
      <c r="C42" s="100"/>
      <c r="D42" s="100"/>
      <c r="E42" s="52"/>
      <c r="F42" s="45"/>
    </row>
    <row r="43" spans="1:6" ht="15.75" customHeight="1" thickBot="1">
      <c r="A43" s="45"/>
      <c r="B43" s="49"/>
      <c r="C43" s="62" t="s">
        <v>22</v>
      </c>
      <c r="D43" s="63">
        <f>D41+D36</f>
        <v>2.2668000000000004</v>
      </c>
      <c r="E43" s="52"/>
      <c r="F43" s="45"/>
    </row>
    <row r="44" spans="1:6" ht="9" customHeight="1" thickBot="1">
      <c r="A44" s="45"/>
      <c r="B44" s="49"/>
      <c r="C44" s="101"/>
      <c r="D44" s="101"/>
      <c r="E44" s="52"/>
      <c r="F44" s="45"/>
    </row>
    <row r="45" spans="1:6" ht="15.75" thickBot="1">
      <c r="A45" s="45"/>
      <c r="B45" s="49"/>
      <c r="C45" s="62" t="s">
        <v>23</v>
      </c>
      <c r="D45" s="63">
        <f>D43/100</f>
        <v>2.2668000000000004E-2</v>
      </c>
      <c r="E45" s="52"/>
      <c r="F45" s="50"/>
    </row>
    <row r="46" spans="1:6" ht="7.5" customHeight="1" thickBot="1">
      <c r="A46" s="45"/>
      <c r="B46" s="51"/>
      <c r="C46" s="67"/>
      <c r="D46" s="67"/>
      <c r="E46" s="68"/>
      <c r="F46" s="45"/>
    </row>
    <row r="47" spans="1:6">
      <c r="A47" s="45"/>
      <c r="B47" s="45"/>
      <c r="C47" s="45"/>
      <c r="D47" s="45"/>
      <c r="E47" s="45"/>
      <c r="F47" s="45"/>
    </row>
    <row r="48" spans="1:6">
      <c r="A48" s="45"/>
      <c r="B48" s="45"/>
      <c r="C48" s="45"/>
      <c r="D48" s="45"/>
      <c r="E48" s="45"/>
      <c r="F48" s="45"/>
    </row>
    <row r="49" spans="1:6">
      <c r="A49" s="45"/>
      <c r="B49" s="45"/>
      <c r="C49" s="45"/>
      <c r="D49" s="45"/>
      <c r="E49" s="45"/>
      <c r="F49" s="45"/>
    </row>
  </sheetData>
  <mergeCells count="9">
    <mergeCell ref="C38:D38"/>
    <mergeCell ref="C42:D42"/>
    <mergeCell ref="C44:D44"/>
    <mergeCell ref="C3:D5"/>
    <mergeCell ref="C6:D6"/>
    <mergeCell ref="C11:D11"/>
    <mergeCell ref="C22:D22"/>
    <mergeCell ref="C25:D25"/>
    <mergeCell ref="C35:D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X34"/>
  <sheetViews>
    <sheetView view="pageBreakPreview" topLeftCell="B1" zoomScale="145" zoomScaleNormal="100" zoomScaleSheetLayoutView="145" workbookViewId="0">
      <selection activeCell="J10" sqref="J10"/>
    </sheetView>
  </sheetViews>
  <sheetFormatPr baseColWidth="10" defaultRowHeight="12.75"/>
  <cols>
    <col min="1" max="1" width="11.42578125" style="3"/>
    <col min="2" max="2" width="0.85546875" style="3" customWidth="1"/>
    <col min="3" max="3" width="3.28515625" style="3" bestFit="1" customWidth="1"/>
    <col min="4" max="4" width="35" style="3" customWidth="1"/>
    <col min="5" max="5" width="4.5703125" style="3" customWidth="1"/>
    <col min="6" max="6" width="5.5703125" style="3" customWidth="1"/>
    <col min="7" max="7" width="5.7109375" style="4" bestFit="1" customWidth="1"/>
    <col min="8" max="8" width="13" style="5" customWidth="1"/>
    <col min="9" max="9" width="5.7109375" style="5" bestFit="1" customWidth="1"/>
    <col min="10" max="10" width="14.7109375" style="5" customWidth="1"/>
    <col min="11" max="11" width="0.85546875" style="3" customWidth="1"/>
    <col min="12" max="12" width="12.85546875" style="6" bestFit="1" customWidth="1"/>
    <col min="13" max="13" width="13.5703125" style="6" bestFit="1" customWidth="1"/>
    <col min="14" max="14" width="12.85546875" style="7" bestFit="1" customWidth="1"/>
    <col min="15" max="15" width="12.140625" style="8" bestFit="1" customWidth="1"/>
    <col min="16" max="16" width="12.140625" style="9" bestFit="1" customWidth="1"/>
    <col min="17" max="24" width="11.42578125" style="9"/>
    <col min="25" max="16384" width="11.42578125" style="3"/>
  </cols>
  <sheetData>
    <row r="1" spans="2:24" ht="3.75" customHeight="1"/>
    <row r="2" spans="2:24" s="10" customFormat="1" ht="15" customHeight="1">
      <c r="C2" s="131" t="s">
        <v>64</v>
      </c>
      <c r="D2" s="131"/>
      <c r="E2" s="131"/>
      <c r="F2" s="131"/>
      <c r="G2" s="131"/>
      <c r="H2" s="131"/>
      <c r="I2" s="131"/>
      <c r="J2" s="131"/>
      <c r="L2" s="11"/>
      <c r="M2" s="11"/>
      <c r="N2" s="12"/>
      <c r="O2" s="13"/>
      <c r="P2" s="14"/>
      <c r="Q2" s="14"/>
      <c r="R2" s="14"/>
      <c r="S2" s="14"/>
      <c r="T2" s="14"/>
      <c r="U2" s="14"/>
      <c r="V2" s="14"/>
      <c r="W2" s="14"/>
      <c r="X2" s="14"/>
    </row>
    <row r="3" spans="2:24" s="10" customFormat="1" ht="6.75" customHeight="1" thickBot="1">
      <c r="B3" s="15"/>
      <c r="C3" s="69"/>
      <c r="D3" s="69"/>
      <c r="E3" s="69"/>
      <c r="F3" s="69"/>
      <c r="G3" s="69"/>
      <c r="H3" s="69"/>
      <c r="I3" s="69"/>
      <c r="J3" s="69"/>
      <c r="K3" s="15"/>
      <c r="L3" s="11"/>
      <c r="M3" s="11"/>
      <c r="N3" s="12"/>
      <c r="O3" s="13"/>
      <c r="P3" s="14"/>
      <c r="Q3" s="14"/>
      <c r="R3" s="14"/>
      <c r="S3" s="14"/>
      <c r="T3" s="14"/>
      <c r="U3" s="14"/>
      <c r="V3" s="14"/>
      <c r="W3" s="14"/>
      <c r="X3" s="14"/>
    </row>
    <row r="4" spans="2:24" s="10" customFormat="1">
      <c r="B4" s="15"/>
      <c r="C4" s="70" t="s">
        <v>24</v>
      </c>
      <c r="D4" s="124" t="s">
        <v>25</v>
      </c>
      <c r="E4" s="125"/>
      <c r="F4" s="125"/>
      <c r="G4" s="125"/>
      <c r="H4" s="125"/>
      <c r="I4" s="125"/>
      <c r="J4" s="99"/>
      <c r="K4" s="15"/>
      <c r="L4" s="11"/>
      <c r="M4" s="11"/>
      <c r="N4" s="12"/>
      <c r="O4" s="13"/>
      <c r="P4" s="14"/>
      <c r="Q4" s="14"/>
      <c r="R4" s="14"/>
      <c r="S4" s="14"/>
      <c r="T4" s="14"/>
      <c r="U4" s="14"/>
      <c r="V4" s="14"/>
      <c r="W4" s="14"/>
      <c r="X4" s="14"/>
    </row>
    <row r="5" spans="2:24" s="19" customFormat="1" ht="90.75" customHeight="1">
      <c r="B5" s="16"/>
      <c r="C5" s="71" t="s">
        <v>0</v>
      </c>
      <c r="D5" s="72" t="s">
        <v>26</v>
      </c>
      <c r="E5" s="73" t="s">
        <v>27</v>
      </c>
      <c r="F5" s="73" t="s">
        <v>28</v>
      </c>
      <c r="G5" s="74" t="s">
        <v>29</v>
      </c>
      <c r="H5" s="75" t="s">
        <v>30</v>
      </c>
      <c r="I5" s="76" t="s">
        <v>31</v>
      </c>
      <c r="J5" s="77" t="s">
        <v>32</v>
      </c>
      <c r="K5" s="16"/>
      <c r="L5" s="17"/>
      <c r="M5" s="17"/>
      <c r="N5" s="18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>
      <c r="B6" s="20"/>
      <c r="C6" s="78">
        <v>1</v>
      </c>
      <c r="D6" s="79" t="s">
        <v>49</v>
      </c>
      <c r="E6" s="80">
        <v>1</v>
      </c>
      <c r="F6" s="80">
        <v>0.7</v>
      </c>
      <c r="G6" s="81">
        <v>2.27</v>
      </c>
      <c r="H6" s="82">
        <v>5200000</v>
      </c>
      <c r="I6" s="83">
        <v>10</v>
      </c>
      <c r="J6" s="84">
        <f>+I6*H6*G6*F6*E6</f>
        <v>82628000</v>
      </c>
      <c r="K6" s="21"/>
      <c r="O6" s="14"/>
      <c r="P6" s="14"/>
      <c r="Q6" s="123"/>
      <c r="R6" s="123"/>
      <c r="S6" s="123"/>
      <c r="T6" s="123"/>
      <c r="U6" s="123"/>
      <c r="V6" s="123"/>
      <c r="W6" s="123"/>
      <c r="X6" s="14"/>
    </row>
    <row r="7" spans="2:24">
      <c r="B7" s="20"/>
      <c r="C7" s="78">
        <v>2</v>
      </c>
      <c r="D7" s="79" t="s">
        <v>47</v>
      </c>
      <c r="E7" s="80">
        <v>1</v>
      </c>
      <c r="F7" s="80">
        <v>0.15</v>
      </c>
      <c r="G7" s="81">
        <f>G6</f>
        <v>2.27</v>
      </c>
      <c r="H7" s="82">
        <v>6200000</v>
      </c>
      <c r="I7" s="83">
        <v>10</v>
      </c>
      <c r="J7" s="84">
        <f t="shared" ref="J7:J8" si="0">+I7*H7*G7*F7*E7</f>
        <v>21111000</v>
      </c>
      <c r="K7" s="20"/>
      <c r="O7" s="22"/>
      <c r="P7" s="23"/>
      <c r="Q7" s="22"/>
      <c r="R7" s="23"/>
      <c r="S7" s="23"/>
      <c r="T7" s="24"/>
      <c r="U7" s="25"/>
      <c r="V7" s="26"/>
      <c r="W7" s="25"/>
      <c r="X7" s="22"/>
    </row>
    <row r="8" spans="2:24">
      <c r="B8" s="20"/>
      <c r="C8" s="78">
        <v>3</v>
      </c>
      <c r="D8" s="79" t="s">
        <v>48</v>
      </c>
      <c r="E8" s="80">
        <v>1</v>
      </c>
      <c r="F8" s="80">
        <v>0.15</v>
      </c>
      <c r="G8" s="81">
        <f t="shared" ref="G8" si="1">G7</f>
        <v>2.27</v>
      </c>
      <c r="H8" s="82">
        <v>6200000</v>
      </c>
      <c r="I8" s="83">
        <v>10</v>
      </c>
      <c r="J8" s="84">
        <f t="shared" si="0"/>
        <v>21111000</v>
      </c>
      <c r="K8" s="20"/>
      <c r="O8" s="9"/>
      <c r="Q8" s="8"/>
      <c r="T8" s="27"/>
      <c r="U8" s="28"/>
      <c r="V8" s="29"/>
      <c r="W8" s="28"/>
      <c r="X8" s="30"/>
    </row>
    <row r="9" spans="2:24">
      <c r="B9" s="20"/>
      <c r="C9" s="132" t="s">
        <v>33</v>
      </c>
      <c r="D9" s="133"/>
      <c r="E9" s="133"/>
      <c r="F9" s="133"/>
      <c r="G9" s="133"/>
      <c r="H9" s="134"/>
      <c r="I9" s="85"/>
      <c r="J9" s="86">
        <f>SUM(J6:J8)</f>
        <v>124850000</v>
      </c>
      <c r="K9" s="20"/>
      <c r="O9" s="9"/>
      <c r="Q9" s="8"/>
      <c r="T9" s="27"/>
      <c r="U9" s="28"/>
      <c r="V9" s="29"/>
      <c r="W9" s="28"/>
    </row>
    <row r="10" spans="2:24" ht="57.75" customHeight="1" thickBot="1">
      <c r="B10" s="20"/>
      <c r="C10" s="87"/>
      <c r="D10" s="87"/>
      <c r="E10" s="87"/>
      <c r="F10" s="87"/>
      <c r="G10" s="88"/>
      <c r="H10" s="89"/>
      <c r="I10" s="89"/>
      <c r="J10" s="89"/>
      <c r="K10" s="20"/>
      <c r="O10" s="9"/>
      <c r="Q10" s="8"/>
      <c r="T10" s="27"/>
      <c r="U10" s="28"/>
      <c r="V10" s="29"/>
      <c r="W10" s="28"/>
    </row>
    <row r="11" spans="2:24" ht="15" customHeight="1">
      <c r="B11" s="20"/>
      <c r="C11" s="70" t="s">
        <v>34</v>
      </c>
      <c r="D11" s="124" t="s">
        <v>35</v>
      </c>
      <c r="E11" s="125"/>
      <c r="F11" s="125"/>
      <c r="G11" s="125"/>
      <c r="H11" s="125"/>
      <c r="I11" s="125"/>
      <c r="J11" s="99"/>
      <c r="K11" s="20"/>
      <c r="O11" s="9"/>
      <c r="P11" s="119"/>
      <c r="Q11" s="119"/>
      <c r="R11" s="119"/>
      <c r="S11" s="119"/>
      <c r="T11" s="119"/>
      <c r="U11" s="119"/>
      <c r="V11" s="31"/>
      <c r="W11" s="32"/>
    </row>
    <row r="12" spans="2:24" s="19" customFormat="1" ht="69.75" customHeight="1">
      <c r="B12" s="16"/>
      <c r="C12" s="71" t="s">
        <v>0</v>
      </c>
      <c r="D12" s="72" t="s">
        <v>26</v>
      </c>
      <c r="E12" s="73" t="s">
        <v>27</v>
      </c>
      <c r="F12" s="135" t="s">
        <v>28</v>
      </c>
      <c r="G12" s="135"/>
      <c r="H12" s="75" t="s">
        <v>30</v>
      </c>
      <c r="I12" s="76" t="s">
        <v>31</v>
      </c>
      <c r="J12" s="77" t="s">
        <v>32</v>
      </c>
      <c r="K12" s="16"/>
      <c r="L12" s="17"/>
      <c r="M12" s="17"/>
      <c r="N12" s="18"/>
      <c r="O12" s="9"/>
      <c r="P12" s="9"/>
      <c r="Q12" s="9"/>
      <c r="R12" s="9"/>
      <c r="S12" s="9"/>
      <c r="T12" s="27"/>
      <c r="U12" s="28"/>
      <c r="V12" s="28"/>
      <c r="W12" s="28"/>
      <c r="X12" s="9"/>
    </row>
    <row r="13" spans="2:24">
      <c r="B13" s="20"/>
      <c r="C13" s="78">
        <v>1</v>
      </c>
      <c r="D13" s="79" t="s">
        <v>36</v>
      </c>
      <c r="E13" s="80">
        <v>1</v>
      </c>
      <c r="F13" s="130">
        <v>0.1</v>
      </c>
      <c r="G13" s="130"/>
      <c r="H13" s="90">
        <v>75000</v>
      </c>
      <c r="I13" s="83">
        <v>10</v>
      </c>
      <c r="J13" s="84">
        <f>+H13*F13*E13*I13</f>
        <v>75000</v>
      </c>
      <c r="K13" s="20"/>
      <c r="O13" s="9"/>
      <c r="P13" s="14"/>
      <c r="Q13" s="123"/>
      <c r="R13" s="123"/>
      <c r="S13" s="123"/>
      <c r="T13" s="123"/>
      <c r="U13" s="123"/>
      <c r="V13" s="123"/>
      <c r="W13" s="123"/>
    </row>
    <row r="14" spans="2:24">
      <c r="B14" s="20"/>
      <c r="C14" s="78">
        <v>2</v>
      </c>
      <c r="D14" s="79" t="s">
        <v>59</v>
      </c>
      <c r="E14" s="80">
        <v>1</v>
      </c>
      <c r="F14" s="136">
        <v>0.8</v>
      </c>
      <c r="G14" s="137"/>
      <c r="H14" s="82">
        <v>110000</v>
      </c>
      <c r="I14" s="83">
        <v>10</v>
      </c>
      <c r="J14" s="84">
        <f>+H14*F14*E14*I14</f>
        <v>880000</v>
      </c>
      <c r="K14" s="20"/>
      <c r="O14" s="42"/>
      <c r="P14" s="40"/>
      <c r="Q14" s="41"/>
      <c r="R14" s="41"/>
      <c r="S14" s="41"/>
      <c r="T14" s="41"/>
      <c r="U14" s="41"/>
      <c r="V14" s="41"/>
      <c r="W14" s="41"/>
      <c r="X14" s="42"/>
    </row>
    <row r="15" spans="2:24">
      <c r="B15" s="20"/>
      <c r="C15" s="78">
        <v>3</v>
      </c>
      <c r="D15" s="79" t="s">
        <v>60</v>
      </c>
      <c r="E15" s="80">
        <v>1</v>
      </c>
      <c r="F15" s="130">
        <v>0.8</v>
      </c>
      <c r="G15" s="130"/>
      <c r="H15" s="82">
        <v>90000</v>
      </c>
      <c r="I15" s="83">
        <v>10</v>
      </c>
      <c r="J15" s="84">
        <f t="shared" ref="J15" si="2">+H15*F15*E15*I15</f>
        <v>720000</v>
      </c>
      <c r="K15" s="20"/>
      <c r="O15" s="42"/>
      <c r="P15" s="40"/>
      <c r="Q15" s="41"/>
      <c r="R15" s="41"/>
      <c r="S15" s="41"/>
      <c r="T15" s="41"/>
      <c r="U15" s="41"/>
      <c r="V15" s="41"/>
      <c r="W15" s="41"/>
      <c r="X15" s="42"/>
    </row>
    <row r="16" spans="2:24">
      <c r="B16" s="20"/>
      <c r="C16" s="132" t="s">
        <v>37</v>
      </c>
      <c r="D16" s="133"/>
      <c r="E16" s="133"/>
      <c r="F16" s="133"/>
      <c r="G16" s="133"/>
      <c r="H16" s="133"/>
      <c r="I16" s="134"/>
      <c r="J16" s="86">
        <f>SUM(J13:J15)</f>
        <v>1675000</v>
      </c>
      <c r="K16" s="20"/>
      <c r="O16" s="9"/>
      <c r="Q16" s="8"/>
      <c r="S16" s="138"/>
      <c r="T16" s="138"/>
      <c r="U16" s="28"/>
      <c r="V16" s="27"/>
      <c r="W16" s="28"/>
    </row>
    <row r="17" spans="2:24" ht="56.25" customHeight="1" thickBot="1">
      <c r="B17" s="20"/>
      <c r="C17" s="87"/>
      <c r="D17" s="87"/>
      <c r="E17" s="87"/>
      <c r="F17" s="87"/>
      <c r="G17" s="88"/>
      <c r="H17" s="89"/>
      <c r="I17" s="89"/>
      <c r="J17" s="89"/>
      <c r="K17" s="20"/>
      <c r="O17" s="9"/>
      <c r="Q17" s="33"/>
      <c r="S17" s="138"/>
      <c r="T17" s="138"/>
      <c r="U17" s="28"/>
      <c r="V17" s="27"/>
      <c r="W17" s="28"/>
    </row>
    <row r="18" spans="2:24">
      <c r="B18" s="20"/>
      <c r="C18" s="70" t="s">
        <v>38</v>
      </c>
      <c r="D18" s="124" t="s">
        <v>39</v>
      </c>
      <c r="E18" s="125"/>
      <c r="F18" s="125"/>
      <c r="G18" s="125"/>
      <c r="H18" s="125"/>
      <c r="I18" s="125"/>
      <c r="J18" s="99"/>
      <c r="K18" s="20"/>
      <c r="O18" s="9"/>
      <c r="P18" s="119"/>
      <c r="Q18" s="119"/>
      <c r="R18" s="119"/>
      <c r="S18" s="119"/>
      <c r="T18" s="119"/>
      <c r="U18" s="119"/>
      <c r="V18" s="119"/>
      <c r="W18" s="32"/>
    </row>
    <row r="19" spans="2:24" ht="70.5" customHeight="1">
      <c r="B19" s="20"/>
      <c r="C19" s="71" t="s">
        <v>0</v>
      </c>
      <c r="D19" s="72" t="s">
        <v>26</v>
      </c>
      <c r="E19" s="73" t="s">
        <v>27</v>
      </c>
      <c r="F19" s="91" t="s">
        <v>28</v>
      </c>
      <c r="G19" s="73" t="s">
        <v>40</v>
      </c>
      <c r="H19" s="75" t="s">
        <v>30</v>
      </c>
      <c r="I19" s="128" t="s">
        <v>41</v>
      </c>
      <c r="J19" s="129"/>
      <c r="K19" s="21"/>
      <c r="O19" s="9"/>
      <c r="T19" s="27"/>
      <c r="U19" s="28"/>
      <c r="V19" s="28"/>
      <c r="W19" s="28"/>
    </row>
    <row r="20" spans="2:24">
      <c r="B20" s="20"/>
      <c r="C20" s="78">
        <v>1</v>
      </c>
      <c r="D20" s="92" t="s">
        <v>61</v>
      </c>
      <c r="E20" s="80">
        <v>1</v>
      </c>
      <c r="F20" s="93">
        <v>0.7</v>
      </c>
      <c r="G20" s="80">
        <v>10</v>
      </c>
      <c r="H20" s="82">
        <v>180000</v>
      </c>
      <c r="I20" s="121">
        <f>H20*F20*E20*G20</f>
        <v>1259999.9999999998</v>
      </c>
      <c r="J20" s="122"/>
      <c r="K20" s="20"/>
      <c r="O20" s="9"/>
      <c r="P20" s="14"/>
      <c r="Q20" s="123"/>
      <c r="R20" s="123"/>
      <c r="S20" s="123"/>
      <c r="T20" s="123"/>
      <c r="U20" s="123"/>
      <c r="V20" s="123"/>
      <c r="W20" s="123"/>
    </row>
    <row r="21" spans="2:24" ht="15.75" customHeight="1" thickBot="1">
      <c r="B21" s="20"/>
      <c r="C21" s="113" t="s">
        <v>42</v>
      </c>
      <c r="D21" s="114"/>
      <c r="E21" s="114"/>
      <c r="F21" s="114"/>
      <c r="G21" s="114"/>
      <c r="H21" s="115"/>
      <c r="I21" s="116">
        <f>I20</f>
        <v>1259999.9999999998</v>
      </c>
      <c r="J21" s="117"/>
      <c r="K21" s="20"/>
      <c r="O21" s="9"/>
      <c r="Q21" s="33"/>
      <c r="S21" s="34"/>
      <c r="U21" s="28"/>
      <c r="V21" s="118"/>
      <c r="W21" s="118"/>
    </row>
    <row r="22" spans="2:24" ht="48" customHeight="1" thickBot="1">
      <c r="B22" s="20"/>
      <c r="C22" s="87"/>
      <c r="D22" s="87"/>
      <c r="E22" s="87"/>
      <c r="F22" s="87"/>
      <c r="G22" s="88"/>
      <c r="H22" s="89"/>
      <c r="I22" s="89"/>
      <c r="J22" s="89"/>
      <c r="K22" s="20"/>
      <c r="O22" s="9"/>
      <c r="Q22" s="33"/>
      <c r="S22" s="34"/>
      <c r="U22" s="28"/>
      <c r="V22" s="118"/>
      <c r="W22" s="118"/>
    </row>
    <row r="23" spans="2:24" ht="15.75" customHeight="1">
      <c r="B23" s="20"/>
      <c r="C23" s="70" t="s">
        <v>43</v>
      </c>
      <c r="D23" s="124" t="s">
        <v>44</v>
      </c>
      <c r="E23" s="125"/>
      <c r="F23" s="125"/>
      <c r="G23" s="125"/>
      <c r="H23" s="125"/>
      <c r="I23" s="125"/>
      <c r="J23" s="99"/>
      <c r="K23" s="20"/>
      <c r="O23" s="9"/>
      <c r="P23" s="119"/>
      <c r="Q23" s="119"/>
      <c r="R23" s="119"/>
      <c r="S23" s="119"/>
      <c r="T23" s="119"/>
      <c r="U23" s="119"/>
      <c r="V23" s="120"/>
      <c r="W23" s="120"/>
    </row>
    <row r="24" spans="2:24" ht="73.5" customHeight="1">
      <c r="B24" s="20"/>
      <c r="C24" s="71" t="s">
        <v>0</v>
      </c>
      <c r="D24" s="72" t="s">
        <v>26</v>
      </c>
      <c r="E24" s="73" t="s">
        <v>27</v>
      </c>
      <c r="F24" s="91" t="s">
        <v>28</v>
      </c>
      <c r="G24" s="73" t="s">
        <v>40</v>
      </c>
      <c r="H24" s="75" t="s">
        <v>30</v>
      </c>
      <c r="I24" s="126" t="s">
        <v>41</v>
      </c>
      <c r="J24" s="127"/>
      <c r="K24" s="20"/>
      <c r="O24" s="9"/>
      <c r="T24" s="27"/>
      <c r="U24" s="28"/>
      <c r="V24" s="28"/>
      <c r="W24" s="28"/>
    </row>
    <row r="25" spans="2:24" ht="18" customHeight="1">
      <c r="B25" s="20"/>
      <c r="C25" s="78">
        <v>1</v>
      </c>
      <c r="D25" s="79" t="s">
        <v>62</v>
      </c>
      <c r="E25" s="80">
        <v>1</v>
      </c>
      <c r="F25" s="80">
        <v>0.9</v>
      </c>
      <c r="G25" s="80">
        <v>10</v>
      </c>
      <c r="H25" s="82">
        <v>40000</v>
      </c>
      <c r="I25" s="121">
        <f>H25*G25*F25*E25</f>
        <v>360000</v>
      </c>
      <c r="J25" s="122"/>
      <c r="K25" s="20"/>
      <c r="O25" s="44"/>
      <c r="P25" s="44"/>
      <c r="Q25" s="44"/>
      <c r="R25" s="44"/>
      <c r="S25" s="44"/>
      <c r="T25" s="27"/>
      <c r="U25" s="43"/>
      <c r="V25" s="43"/>
      <c r="W25" s="43"/>
      <c r="X25" s="44"/>
    </row>
    <row r="26" spans="2:24" ht="15" customHeight="1">
      <c r="B26" s="20"/>
      <c r="C26" s="78">
        <v>2</v>
      </c>
      <c r="D26" s="79" t="s">
        <v>63</v>
      </c>
      <c r="E26" s="80">
        <v>1</v>
      </c>
      <c r="F26" s="80">
        <v>0.9</v>
      </c>
      <c r="G26" s="80">
        <v>10</v>
      </c>
      <c r="H26" s="82">
        <v>5000</v>
      </c>
      <c r="I26" s="121">
        <f>H26*G26*F26*E26</f>
        <v>45000</v>
      </c>
      <c r="J26" s="122"/>
      <c r="K26" s="20"/>
      <c r="O26" s="9"/>
      <c r="P26" s="14"/>
      <c r="Q26" s="123"/>
      <c r="R26" s="123"/>
      <c r="S26" s="123"/>
      <c r="T26" s="123"/>
      <c r="U26" s="123"/>
      <c r="V26" s="123"/>
      <c r="W26" s="123"/>
    </row>
    <row r="27" spans="2:24" s="19" customFormat="1" ht="15.75" customHeight="1" thickBot="1">
      <c r="B27" s="16"/>
      <c r="C27" s="113" t="s">
        <v>45</v>
      </c>
      <c r="D27" s="114"/>
      <c r="E27" s="114"/>
      <c r="F27" s="114"/>
      <c r="G27" s="114"/>
      <c r="H27" s="115"/>
      <c r="I27" s="116">
        <f>+SUM(I25:J26)</f>
        <v>405000</v>
      </c>
      <c r="J27" s="117"/>
      <c r="K27" s="16"/>
      <c r="L27" s="17"/>
      <c r="M27" s="17"/>
      <c r="N27" s="18"/>
      <c r="O27" s="9"/>
      <c r="P27" s="9"/>
      <c r="Q27" s="8"/>
      <c r="R27" s="9"/>
      <c r="S27" s="9"/>
      <c r="T27" s="9"/>
      <c r="U27" s="28"/>
      <c r="V27" s="118"/>
      <c r="W27" s="118"/>
      <c r="X27" s="9"/>
    </row>
    <row r="28" spans="2:24">
      <c r="B28" s="20"/>
      <c r="C28" s="87"/>
      <c r="D28" s="87"/>
      <c r="E28" s="87"/>
      <c r="F28" s="87"/>
      <c r="G28" s="88"/>
      <c r="H28" s="89"/>
      <c r="I28" s="89"/>
      <c r="J28" s="89"/>
      <c r="K28" s="20"/>
      <c r="O28" s="35"/>
      <c r="P28" s="35"/>
      <c r="Q28" s="8"/>
      <c r="U28" s="28"/>
      <c r="V28" s="118"/>
      <c r="W28" s="118"/>
    </row>
    <row r="29" spans="2:24" ht="13.5" thickBot="1">
      <c r="B29" s="20"/>
      <c r="C29" s="87"/>
      <c r="D29" s="87"/>
      <c r="E29" s="87"/>
      <c r="F29" s="87"/>
      <c r="G29" s="88"/>
      <c r="H29" s="89"/>
      <c r="I29" s="89"/>
      <c r="J29" s="89"/>
      <c r="K29" s="20"/>
      <c r="O29" s="22"/>
      <c r="P29" s="119"/>
      <c r="Q29" s="119"/>
      <c r="R29" s="119"/>
      <c r="S29" s="119"/>
      <c r="T29" s="119"/>
      <c r="U29" s="119"/>
      <c r="V29" s="120"/>
      <c r="W29" s="120"/>
      <c r="X29" s="22"/>
    </row>
    <row r="30" spans="2:24" ht="13.5" thickBot="1">
      <c r="B30" s="20"/>
      <c r="C30" s="87"/>
      <c r="D30" s="106" t="s">
        <v>46</v>
      </c>
      <c r="E30" s="107"/>
      <c r="F30" s="107"/>
      <c r="G30" s="107"/>
      <c r="H30" s="108">
        <f>+I27+I21+J16+J9</f>
        <v>128190000</v>
      </c>
      <c r="I30" s="109"/>
      <c r="J30" s="110"/>
      <c r="K30" s="20"/>
      <c r="M30" s="36"/>
      <c r="O30" s="9"/>
      <c r="T30" s="27"/>
      <c r="U30" s="28"/>
      <c r="V30" s="28"/>
      <c r="W30" s="28"/>
    </row>
    <row r="31" spans="2:24" ht="3.75" customHeight="1">
      <c r="B31" s="20"/>
      <c r="C31" s="87"/>
      <c r="D31" s="87"/>
      <c r="E31" s="69"/>
      <c r="F31" s="94"/>
      <c r="G31" s="94"/>
      <c r="H31" s="94"/>
      <c r="I31" s="94"/>
      <c r="J31" s="89"/>
      <c r="K31" s="20"/>
      <c r="N31" s="37"/>
      <c r="O31" s="9"/>
      <c r="T31" s="27"/>
      <c r="U31" s="28"/>
      <c r="V31" s="28"/>
      <c r="W31" s="28"/>
    </row>
    <row r="32" spans="2:24">
      <c r="C32" s="95"/>
      <c r="D32" s="95"/>
      <c r="E32" s="96"/>
      <c r="F32" s="96"/>
      <c r="G32" s="96"/>
      <c r="H32" s="96"/>
      <c r="I32" s="96"/>
      <c r="J32" s="97"/>
      <c r="O32" s="35"/>
      <c r="P32" s="35"/>
      <c r="Q32" s="111"/>
      <c r="R32" s="111"/>
      <c r="S32" s="111"/>
      <c r="T32" s="111"/>
      <c r="U32" s="112"/>
      <c r="V32" s="112"/>
      <c r="W32" s="111"/>
    </row>
    <row r="33" spans="5:23">
      <c r="E33" s="38"/>
      <c r="F33" s="38"/>
      <c r="G33" s="38"/>
      <c r="H33" s="38"/>
      <c r="I33" s="38"/>
      <c r="J33" s="6"/>
      <c r="O33" s="9"/>
      <c r="R33" s="14"/>
      <c r="S33" s="39"/>
      <c r="T33" s="39"/>
      <c r="U33" s="39"/>
      <c r="V33" s="39"/>
      <c r="W33" s="28"/>
    </row>
    <row r="34" spans="5:23">
      <c r="E34" s="38"/>
      <c r="F34" s="38"/>
      <c r="G34" s="38"/>
      <c r="H34" s="38"/>
      <c r="I34" s="38"/>
    </row>
  </sheetData>
  <mergeCells count="40">
    <mergeCell ref="C16:I16"/>
    <mergeCell ref="S16:T16"/>
    <mergeCell ref="S17:T17"/>
    <mergeCell ref="D18:J18"/>
    <mergeCell ref="F15:G15"/>
    <mergeCell ref="C2:J2"/>
    <mergeCell ref="D4:J4"/>
    <mergeCell ref="Q6:W6"/>
    <mergeCell ref="C9:H9"/>
    <mergeCell ref="D11:J11"/>
    <mergeCell ref="P11:U11"/>
    <mergeCell ref="F12:G12"/>
    <mergeCell ref="F13:G13"/>
    <mergeCell ref="Q13:W13"/>
    <mergeCell ref="F14:G14"/>
    <mergeCell ref="P18:V18"/>
    <mergeCell ref="I26:J26"/>
    <mergeCell ref="Q26:W26"/>
    <mergeCell ref="I20:J20"/>
    <mergeCell ref="Q20:W20"/>
    <mergeCell ref="V22:W22"/>
    <mergeCell ref="D23:J23"/>
    <mergeCell ref="P23:U23"/>
    <mergeCell ref="V23:W23"/>
    <mergeCell ref="I24:J24"/>
    <mergeCell ref="C21:H21"/>
    <mergeCell ref="I21:J21"/>
    <mergeCell ref="V21:W21"/>
    <mergeCell ref="I25:J25"/>
    <mergeCell ref="I19:J19"/>
    <mergeCell ref="D30:G30"/>
    <mergeCell ref="H30:J30"/>
    <mergeCell ref="Q32:T32"/>
    <mergeCell ref="U32:W32"/>
    <mergeCell ref="C27:H27"/>
    <mergeCell ref="I27:J27"/>
    <mergeCell ref="V27:W27"/>
    <mergeCell ref="V28:W28"/>
    <mergeCell ref="P29:U29"/>
    <mergeCell ref="V29:W29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Factor Multiplicador</vt:lpstr>
      <vt:lpstr>Propuesta Económica Proyecto </vt:lpstr>
      <vt:lpstr>'Propuesta Económica Proyecto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Millan</cp:lastModifiedBy>
  <cp:lastPrinted>2021-06-04T18:25:51Z</cp:lastPrinted>
  <dcterms:created xsi:type="dcterms:W3CDTF">2015-11-26T14:57:56Z</dcterms:created>
  <dcterms:modified xsi:type="dcterms:W3CDTF">2021-06-04T19:59:58Z</dcterms:modified>
</cp:coreProperties>
</file>